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queryTables/queryTable2.xml" ContentType="application/vnd.openxmlformats-officedocument.spreadsheetml.query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queryTables/queryTable4.xml" ContentType="application/vnd.openxmlformats-officedocument.spreadsheetml.query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6.xml" ContentType="application/vnd.openxmlformats-officedocument.drawing+xml"/>
  <Override PartName="/xl/queryTables/queryTable9.xml" ContentType="application/vnd.openxmlformats-officedocument.spreadsheetml.queryTable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1.xml" ContentType="application/vnd.openxmlformats-officedocument.drawing+xml"/>
  <Override PartName="/xl/charts/chart24.xml" ContentType="application/vnd.openxmlformats-officedocument.drawingml.chart+xml"/>
  <Override PartName="/xl/drawings/drawing12.xml" ContentType="application/vnd.openxmlformats-officedocument.drawing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3.xml" ContentType="application/vnd.openxmlformats-officedocument.drawing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4.xml" ContentType="application/vnd.openxmlformats-officedocument.drawing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5.xml" ContentType="application/vnd.openxmlformats-officedocument.drawing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6.xml" ContentType="application/vnd.openxmlformats-officedocument.drawing+xml"/>
  <Override PartName="/xl/queryTables/queryTable38.xml" ContentType="application/vnd.openxmlformats-officedocument.spreadsheetml.queryTable+xml"/>
  <Override PartName="/xl/charts/chart34.xml" ContentType="application/vnd.openxmlformats-officedocument.drawingml.chart+xml"/>
  <Override PartName="/xl/drawings/drawing17.xml" ContentType="application/vnd.openxmlformats-officedocument.drawing+xml"/>
  <Override PartName="/xl/charts/chart35.xml" ContentType="application/vnd.openxmlformats-officedocument.drawingml.chart+xml"/>
  <Override PartName="/xl/drawings/drawing18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9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0.xml" ContentType="application/vnd.openxmlformats-officedocument.drawing+xml"/>
  <Override PartName="/xl/charts/chart4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0" windowWidth="24000" windowHeight="9735" firstSheet="13" activeTab="18"/>
  </bookViews>
  <sheets>
    <sheet name="28.07.2015 VTG" sheetId="29" r:id="rId1"/>
    <sheet name="Test 07.07.2015 VTG " sheetId="24" r:id="rId2"/>
    <sheet name="Test 01.07.2015 VTG" sheetId="23" r:id="rId3"/>
    <sheet name="Rene" sheetId="22" r:id="rId4"/>
    <sheet name="Leistungsprüfstand 27.05.20" sheetId="20" r:id="rId5"/>
    <sheet name="Beschl. 5. Gang(27.08.2014)" sheetId="18" r:id="rId6"/>
    <sheet name="Beschl. 5. Gang(26.08.2014)" sheetId="15" r:id="rId7"/>
    <sheet name="Beschl. 5. Gang(10.06.2014)II" sheetId="13" r:id="rId8"/>
    <sheet name="Beschl. 5. Gang(10.06.2014)" sheetId="12" r:id="rId9"/>
    <sheet name="Beschl. 5. Gang(30.05.2014) " sheetId="11" r:id="rId10"/>
    <sheet name="Ladedruck Vgl. (29.10.2013)" sheetId="9" r:id="rId11"/>
    <sheet name="Beschl. 5. Gang(29.10.2013)" sheetId="7" r:id="rId12"/>
    <sheet name="Beschl. 5. Gang(4)" sheetId="6" r:id="rId13"/>
    <sheet name="Beschl. 5. Gang(3)" sheetId="5" r:id="rId14"/>
    <sheet name="Beschl. 5. Gang(2)" sheetId="4" r:id="rId15"/>
    <sheet name="Beschl. 5. Gang(1)" sheetId="2" r:id="rId16"/>
    <sheet name="Berechnungen 525d" sheetId="1" r:id="rId17"/>
    <sheet name="Vergleich Ladedruck" sheetId="26" r:id="rId18"/>
    <sheet name="Vergleich Einspritzmenge" sheetId="27" r:id="rId19"/>
    <sheet name="VTG-Map" sheetId="28" r:id="rId20"/>
  </sheets>
  <definedNames>
    <definedName name="_2013_10_08_075156" localSheetId="15">'Beschl. 5. Gang(1)'!$A$2:$G$276</definedName>
    <definedName name="_2013_10_08_075156" localSheetId="8">'Beschl. 5. Gang(10.06.2014)'!$A$3:$F$262</definedName>
    <definedName name="_2013_10_08_075156" localSheetId="7">'Beschl. 5. Gang(10.06.2014)II'!$A$3:$F$257</definedName>
    <definedName name="_2013_10_08_075156" localSheetId="14">'Beschl. 5. Gang(2)'!$A$2:$G$275</definedName>
    <definedName name="_2013_10_08_075156" localSheetId="6">'Beschl. 5. Gang(26.08.2014)'!$A$3:$F$262</definedName>
    <definedName name="_2013_10_08_075156" localSheetId="11">'Beschl. 5. Gang(29.10.2013)'!$A$2:$D$275</definedName>
    <definedName name="_2013_10_08_075156" localSheetId="13">'Beschl. 5. Gang(3)'!$A$2:$D$275</definedName>
    <definedName name="_2013_10_08_075156" localSheetId="9">'Beschl. 5. Gang(30.05.2014) '!$A$3:$F$277</definedName>
    <definedName name="_2013_10_08_075156" localSheetId="12">'Beschl. 5. Gang(4)'!$A$2:$D$275</definedName>
    <definedName name="_2013_10_08_075156_1" localSheetId="14">'Beschl. 5. Gang(2)'!$T$2:$Z$275</definedName>
    <definedName name="_2013_10_08_075156_1" localSheetId="11">'Beschl. 5. Gang(29.10.2013)'!#REF!</definedName>
    <definedName name="_2013_10_08_075156_1" localSheetId="13">'Beschl. 5. Gang(3)'!#REF!</definedName>
    <definedName name="_2013_10_08_075156_1" localSheetId="12">'Beschl. 5. Gang(4)'!#REF!</definedName>
    <definedName name="_2013_10_08_075156_2" localSheetId="14">'Beschl. 5. Gang(2)'!$A$2:$G$275</definedName>
    <definedName name="_2013_10_08_075156_2" localSheetId="11">'Beschl. 5. Gang(29.10.2013)'!$A$2:$D$275</definedName>
    <definedName name="_2013_10_08_075156_2" localSheetId="13">'Beschl. 5. Gang(3)'!$A$2:$D$275</definedName>
    <definedName name="_2013_10_08_075156_2" localSheetId="12">'Beschl. 5. Gang(4)'!$A$2:$D$275</definedName>
    <definedName name="_2013_10_08_183244" localSheetId="11">'Beschl. 5. Gang(29.10.2013)'!#REF!</definedName>
    <definedName name="_2013_10_08_183244" localSheetId="13">'Beschl. 5. Gang(3)'!#REF!</definedName>
    <definedName name="_2013_10_08_183244" localSheetId="12">'Beschl. 5. Gang(4)'!#REF!</definedName>
    <definedName name="_2013_10_08_183244_1" localSheetId="13">'Beschl. 5. Gang(3)'!$Q$2:$T$310</definedName>
    <definedName name="_2013_10_09_160325" localSheetId="11">'Beschl. 5. Gang(29.10.2013)'!#REF!</definedName>
    <definedName name="_2013_10_09_160325" localSheetId="12">'Beschl. 5. Gang(4)'!#REF!</definedName>
    <definedName name="_2013_10_09_160325_1" localSheetId="12">'Beschl. 5. Gang(4)'!$T$2:$U$343</definedName>
    <definedName name="_2013_10_29_061449" localSheetId="11">'Beschl. 5. Gang(29.10.2013)'!$T$2:$W$316</definedName>
    <definedName name="_2014_05_30_173747" localSheetId="8">'Beschl. 5. Gang(10.06.2014)'!$A$2:$F$205</definedName>
    <definedName name="_2014_05_30_173747" localSheetId="7">'Beschl. 5. Gang(10.06.2014)II'!$A$2:$F$200</definedName>
    <definedName name="_2014_05_30_173747" localSheetId="6">'Beschl. 5. Gang(26.08.2014)'!$A$2:$F$205</definedName>
    <definedName name="_2014_05_30_173747" localSheetId="9">'Beschl. 5. Gang(30.05.2014) '!$A$2:$F$212</definedName>
    <definedName name="_2014_06_10_060420" localSheetId="8">'Beschl. 5. Gang(10.06.2014)'!$A$2:$H$49</definedName>
    <definedName name="_2014_06_10_060420" localSheetId="7">'Beschl. 5. Gang(10.06.2014)II'!$A$2:$G$44</definedName>
    <definedName name="_2014_06_10_060420" localSheetId="6">'Beschl. 5. Gang(26.08.2014)'!$A$2:$H$49</definedName>
    <definedName name="_2014_06_10_061152" localSheetId="8">'Beschl. 5. Gang(10.06.2014)'!$A$50:$H$155</definedName>
    <definedName name="_2014_06_10_061152" localSheetId="7">'Beschl. 5. Gang(10.06.2014)II'!$A$45:$G$150</definedName>
    <definedName name="_2014_06_10_061152" localSheetId="6">'Beschl. 5. Gang(26.08.2014)'!$A$50:$H$155</definedName>
    <definedName name="_2014_08_26_062710" localSheetId="6">'Beschl. 5. Gang(26.08.2014)'!$A$3:$F$236</definedName>
    <definedName name="_2014_08_26_062710_1" localSheetId="6">'Beschl. 5. Gang(26.08.2014)'!$A$2:$F$235</definedName>
    <definedName name="_2014_08_27_063436_1" localSheetId="0">'28.07.2015 VTG'!#REF!</definedName>
    <definedName name="_2014_08_27_063436_1" localSheetId="5">'Beschl. 5. Gang(27.08.2014)'!#REF!</definedName>
    <definedName name="_2014_08_27_063436_1" localSheetId="4">'Leistungsprüfstand 27.05.20'!#REF!</definedName>
    <definedName name="_2014_08_27_063436_1" localSheetId="3">Rene!#REF!</definedName>
    <definedName name="_2014_08_27_063436_1" localSheetId="2">'Test 01.07.2015 VTG'!#REF!</definedName>
    <definedName name="_2014_08_27_063436_1" localSheetId="1">'Test 07.07.2015 VTG '!#REF!</definedName>
    <definedName name="_2014_08_27_063436_2" localSheetId="0">'28.07.2015 VTG'!#REF!</definedName>
    <definedName name="_2014_08_27_063436_2" localSheetId="5">'Beschl. 5. Gang(27.08.2014)'!#REF!</definedName>
    <definedName name="_2014_08_27_063436_2" localSheetId="4">'Leistungsprüfstand 27.05.20'!#REF!</definedName>
    <definedName name="_2014_08_27_063436_2" localSheetId="3">Rene!#REF!</definedName>
    <definedName name="_2014_08_27_063436_2" localSheetId="2">'Test 01.07.2015 VTG'!#REF!</definedName>
    <definedName name="_2014_08_27_063436_2" localSheetId="1">'Test 07.07.2015 VTG '!#REF!</definedName>
    <definedName name="_2014_08_27_063436_3" localSheetId="5">'Beschl. 5. Gang(27.08.2014)'!$A$2:$F$201</definedName>
    <definedName name="_2015_05_27_171634_1" localSheetId="4">'Leistungsprüfstand 27.05.20'!$J$5:$AD$303</definedName>
    <definedName name="_2015_06_03_171533" localSheetId="3">Rene!$A$2:$U$91</definedName>
    <definedName name="_2015_07_01_194134" localSheetId="2">'Test 01.07.2015 VTG'!$A$5:$U$68</definedName>
    <definedName name="_2015_07_08_062007" localSheetId="1">'Test 07.07.2015 VTG '!$A$5:$U$70</definedName>
    <definedName name="_2015_07_28_063617" localSheetId="0">'28.07.2015 VTG'!$A$5:$U$183</definedName>
    <definedName name="_525d_Serie" localSheetId="0">'28.07.2015 VTG'!#REF!</definedName>
    <definedName name="_525d_Serie" localSheetId="4">'Leistungsprüfstand 27.05.20'!$G$5:$H$148</definedName>
    <definedName name="_525d_Serie" localSheetId="3">Rene!#REF!</definedName>
    <definedName name="_525d_Serie" localSheetId="2">'Test 01.07.2015 VTG'!#REF!</definedName>
    <definedName name="_525d_Serie" localSheetId="1">'Test 07.07.2015 VTG '!#REF!</definedName>
    <definedName name="_525d_tune1" localSheetId="0">'28.07.2015 VTG'!#REF!</definedName>
    <definedName name="_525d_tune1" localSheetId="4">'Leistungsprüfstand 27.05.20'!$D$5:$E$302</definedName>
    <definedName name="_525d_tune1" localSheetId="3">Rene!#REF!</definedName>
    <definedName name="_525d_tune1" localSheetId="2">'Test 01.07.2015 VTG'!#REF!</definedName>
    <definedName name="_525d_tune1" localSheetId="1">'Test 07.07.2015 VTG '!#REF!</definedName>
    <definedName name="Leistung" localSheetId="0">'28.07.2015 VTG'!#REF!</definedName>
    <definedName name="Leistung" localSheetId="4">'Leistungsprüfstand 27.05.20'!$A$5:$B$373</definedName>
    <definedName name="Leistung" localSheetId="3">Rene!#REF!</definedName>
    <definedName name="Leistung" localSheetId="2">'Test 01.07.2015 VTG'!#REF!</definedName>
    <definedName name="Leistung" localSheetId="1">'Test 07.07.2015 VTG '!#REF!</definedName>
  </definedNames>
  <calcPr calcId="152511"/>
</workbook>
</file>

<file path=xl/calcChain.xml><?xml version="1.0" encoding="utf-8"?>
<calcChain xmlns="http://schemas.openxmlformats.org/spreadsheetml/2006/main">
  <c r="AD7" i="29" l="1"/>
  <c r="AD8" i="29"/>
  <c r="AD9" i="29"/>
  <c r="AD10" i="29"/>
  <c r="AD11" i="29"/>
  <c r="AD12" i="29"/>
  <c r="AD13" i="29"/>
  <c r="AD14" i="29"/>
  <c r="AD15" i="29"/>
  <c r="AD16" i="29"/>
  <c r="AD17" i="29"/>
  <c r="AD18" i="29"/>
  <c r="AD19" i="29"/>
  <c r="AD20" i="29"/>
  <c r="AD21" i="29"/>
  <c r="AD22" i="29"/>
  <c r="AD23" i="29"/>
  <c r="AD24" i="29"/>
  <c r="AD25" i="29"/>
  <c r="AD26" i="29"/>
  <c r="AD27" i="29"/>
  <c r="AD28" i="29"/>
  <c r="AD29" i="29"/>
  <c r="AD30" i="29"/>
  <c r="AD31" i="29"/>
  <c r="AD32" i="29"/>
  <c r="AD33" i="29"/>
  <c r="AD34" i="29"/>
  <c r="AD35" i="29"/>
  <c r="AD36" i="29"/>
  <c r="AD37" i="29"/>
  <c r="AD38" i="29"/>
  <c r="AD39" i="29"/>
  <c r="AD40" i="29"/>
  <c r="AD41" i="29"/>
  <c r="AD42" i="29"/>
  <c r="AD43" i="29"/>
  <c r="AD44" i="29"/>
  <c r="AD45" i="29"/>
  <c r="AD46" i="29"/>
  <c r="AD47" i="29"/>
  <c r="AD48" i="29"/>
  <c r="AD49" i="29"/>
  <c r="AD50" i="29"/>
  <c r="AD51" i="29"/>
  <c r="AD52" i="29"/>
  <c r="AD53" i="29"/>
  <c r="AD54" i="29"/>
  <c r="AD55" i="29"/>
  <c r="AD56" i="29"/>
  <c r="AD57" i="29"/>
  <c r="AD58" i="29"/>
  <c r="AD59" i="29"/>
  <c r="AD60" i="29"/>
  <c r="AD61" i="29"/>
  <c r="AD62" i="29"/>
  <c r="AD63" i="29"/>
  <c r="AD64" i="29"/>
  <c r="AD65" i="29"/>
  <c r="AD66" i="29"/>
  <c r="AD67" i="29"/>
  <c r="AD68" i="29"/>
  <c r="AD69" i="29"/>
  <c r="AD70" i="29"/>
  <c r="AD71" i="29"/>
  <c r="AD72" i="29"/>
  <c r="AD73" i="29"/>
  <c r="AD74" i="29"/>
  <c r="AD75" i="29"/>
  <c r="AD76" i="29"/>
  <c r="AD77" i="29"/>
  <c r="AD78" i="29"/>
  <c r="AD79" i="29"/>
  <c r="AD80" i="29"/>
  <c r="AD81" i="29"/>
  <c r="AD82" i="29"/>
  <c r="AD83" i="29"/>
  <c r="AD84" i="29"/>
  <c r="AD85" i="29"/>
  <c r="AD86" i="29"/>
  <c r="AD87" i="29"/>
  <c r="AD88" i="29"/>
  <c r="AD89" i="29"/>
  <c r="AD90" i="29"/>
  <c r="AD91" i="29"/>
  <c r="AD92" i="29"/>
  <c r="AD93" i="29"/>
  <c r="AD94" i="29"/>
  <c r="AD95" i="29"/>
  <c r="AD96" i="29"/>
  <c r="AD97" i="29"/>
  <c r="AD98" i="29"/>
  <c r="AD99" i="29"/>
  <c r="AD100" i="29"/>
  <c r="AD101" i="29"/>
  <c r="AD102" i="29"/>
  <c r="AD103" i="29"/>
  <c r="AD104" i="29"/>
  <c r="AD105" i="29"/>
  <c r="AD106" i="29"/>
  <c r="AD107" i="29"/>
  <c r="AD108" i="29"/>
  <c r="AD109" i="29"/>
  <c r="AD110" i="29"/>
  <c r="AD111" i="29"/>
  <c r="AD112" i="29"/>
  <c r="AD113" i="29"/>
  <c r="AD114" i="29"/>
  <c r="AD115" i="29"/>
  <c r="AD116" i="29"/>
  <c r="AD117" i="29"/>
  <c r="AD118" i="29"/>
  <c r="AD119" i="29"/>
  <c r="AD120" i="29"/>
  <c r="AD121" i="29"/>
  <c r="AD122" i="29"/>
  <c r="AD123" i="29"/>
  <c r="AD124" i="29"/>
  <c r="AD125" i="29"/>
  <c r="AD126" i="29"/>
  <c r="AD127" i="29"/>
  <c r="AD128" i="29"/>
  <c r="AD129" i="29"/>
  <c r="AD130" i="29"/>
  <c r="AD131" i="29"/>
  <c r="AD132" i="29"/>
  <c r="AD133" i="29"/>
  <c r="AD134" i="29"/>
  <c r="AD135" i="29"/>
  <c r="AD136" i="29"/>
  <c r="AD137" i="29"/>
  <c r="AD138" i="29"/>
  <c r="AD139" i="29"/>
  <c r="AD140" i="29"/>
  <c r="AD141" i="29"/>
  <c r="AD142" i="29"/>
  <c r="AD143" i="29"/>
  <c r="AD144" i="29"/>
  <c r="AD145" i="29"/>
  <c r="AD146" i="29"/>
  <c r="AD147" i="29"/>
  <c r="AD148" i="29"/>
  <c r="AD149" i="29"/>
  <c r="AD150" i="29"/>
  <c r="AD151" i="29"/>
  <c r="AD152" i="29"/>
  <c r="AD153" i="29"/>
  <c r="AD154" i="29"/>
  <c r="AD155" i="29"/>
  <c r="AD156" i="29"/>
  <c r="AD157" i="29"/>
  <c r="AD158" i="29"/>
  <c r="AD159" i="29"/>
  <c r="AD160" i="29"/>
  <c r="AD161" i="29"/>
  <c r="AD162" i="29"/>
  <c r="AD163" i="29"/>
  <c r="AD164" i="29"/>
  <c r="AD165" i="29"/>
  <c r="AD166" i="29"/>
  <c r="AD167" i="29"/>
  <c r="AD168" i="29"/>
  <c r="AD169" i="29"/>
  <c r="AD170" i="29"/>
  <c r="AD171" i="29"/>
  <c r="AD172" i="29"/>
  <c r="AD173" i="29"/>
  <c r="AD174" i="29"/>
  <c r="AD175" i="29"/>
  <c r="AD176" i="29"/>
  <c r="AD177" i="29"/>
  <c r="AD178" i="29"/>
  <c r="AD179" i="29"/>
  <c r="AD180" i="29"/>
  <c r="AD181" i="29"/>
  <c r="AD182" i="29"/>
  <c r="AD183" i="29"/>
  <c r="AD6" i="29"/>
  <c r="AF7" i="29"/>
  <c r="AF3" i="29" s="1"/>
  <c r="AF8" i="29"/>
  <c r="AF9" i="29"/>
  <c r="AF10" i="29"/>
  <c r="AF11" i="29"/>
  <c r="AF12" i="29"/>
  <c r="AF2" i="29" s="1"/>
  <c r="AF13" i="29"/>
  <c r="AF14" i="29"/>
  <c r="AF15" i="29"/>
  <c r="AF16" i="29"/>
  <c r="AF17" i="29"/>
  <c r="AF18" i="29"/>
  <c r="AF19" i="29"/>
  <c r="AF20" i="29"/>
  <c r="AF21" i="29"/>
  <c r="AF22" i="29"/>
  <c r="AF23" i="29"/>
  <c r="AF24" i="29"/>
  <c r="AF25" i="29"/>
  <c r="AF26" i="29"/>
  <c r="AF27" i="29"/>
  <c r="AF28" i="29"/>
  <c r="AF29" i="29"/>
  <c r="AF30" i="29"/>
  <c r="AF31" i="29"/>
  <c r="AF32" i="29"/>
  <c r="AF33" i="29"/>
  <c r="AF34" i="29"/>
  <c r="AF35" i="29"/>
  <c r="AF36" i="29"/>
  <c r="AF37" i="29"/>
  <c r="AF38" i="29"/>
  <c r="AF39" i="29"/>
  <c r="AF40" i="29"/>
  <c r="AF41" i="29"/>
  <c r="AF42" i="29"/>
  <c r="AF43" i="29"/>
  <c r="AF44" i="29"/>
  <c r="AF45" i="29"/>
  <c r="AF46" i="29"/>
  <c r="AF47" i="29"/>
  <c r="AF48" i="29"/>
  <c r="AF49" i="29"/>
  <c r="AF50" i="29"/>
  <c r="AF51" i="29"/>
  <c r="AF52" i="29"/>
  <c r="AF53" i="29"/>
  <c r="AF54" i="29"/>
  <c r="AF55" i="29"/>
  <c r="AF56" i="29"/>
  <c r="AF57" i="29"/>
  <c r="AF58" i="29"/>
  <c r="AF59" i="29"/>
  <c r="AF60" i="29"/>
  <c r="AF61" i="29"/>
  <c r="AF62" i="29"/>
  <c r="AF63" i="29"/>
  <c r="AF64" i="29"/>
  <c r="AF65" i="29"/>
  <c r="AF66" i="29"/>
  <c r="AF67" i="29"/>
  <c r="AF68" i="29"/>
  <c r="AF69" i="29"/>
  <c r="AF70" i="29"/>
  <c r="AF71" i="29"/>
  <c r="AF72" i="29"/>
  <c r="AF73" i="29"/>
  <c r="AF74" i="29"/>
  <c r="AF75" i="29"/>
  <c r="AF76" i="29"/>
  <c r="AF77" i="29"/>
  <c r="AF78" i="29"/>
  <c r="AF79" i="29"/>
  <c r="AF80" i="29"/>
  <c r="AF81" i="29"/>
  <c r="AF82" i="29"/>
  <c r="AF83" i="29"/>
  <c r="AF84" i="29"/>
  <c r="AF85" i="29"/>
  <c r="AF86" i="29"/>
  <c r="AF87" i="29"/>
  <c r="AF88" i="29"/>
  <c r="AF89" i="29"/>
  <c r="AF90" i="29"/>
  <c r="AF91" i="29"/>
  <c r="AF92" i="29"/>
  <c r="AF93" i="29"/>
  <c r="AF94" i="29"/>
  <c r="AF95" i="29"/>
  <c r="AF96" i="29"/>
  <c r="AF97" i="29"/>
  <c r="AF98" i="29"/>
  <c r="AF99" i="29"/>
  <c r="AF100" i="29"/>
  <c r="AF101" i="29"/>
  <c r="AF102" i="29"/>
  <c r="AF103" i="29"/>
  <c r="AF104" i="29"/>
  <c r="AF105" i="29"/>
  <c r="AF106" i="29"/>
  <c r="AF107" i="29"/>
  <c r="AF108" i="29"/>
  <c r="AF109" i="29"/>
  <c r="AF110" i="29"/>
  <c r="AF111" i="29"/>
  <c r="AF112" i="29"/>
  <c r="AF113" i="29"/>
  <c r="AF114" i="29"/>
  <c r="AF115" i="29"/>
  <c r="AF116" i="29"/>
  <c r="AF117" i="29"/>
  <c r="AF118" i="29"/>
  <c r="AF119" i="29"/>
  <c r="AF120" i="29"/>
  <c r="AF121" i="29"/>
  <c r="AF122" i="29"/>
  <c r="AF123" i="29"/>
  <c r="AF124" i="29"/>
  <c r="AF125" i="29"/>
  <c r="AF126" i="29"/>
  <c r="AF127" i="29"/>
  <c r="AF128" i="29"/>
  <c r="AF129" i="29"/>
  <c r="AF130" i="29"/>
  <c r="AF131" i="29"/>
  <c r="AF132" i="29"/>
  <c r="AF133" i="29"/>
  <c r="AF134" i="29"/>
  <c r="AF135" i="29"/>
  <c r="AF136" i="29"/>
  <c r="AF137" i="29"/>
  <c r="AF138" i="29"/>
  <c r="AF139" i="29"/>
  <c r="AF140" i="29"/>
  <c r="AF141" i="29"/>
  <c r="AF142" i="29"/>
  <c r="AF143" i="29"/>
  <c r="AF144" i="29"/>
  <c r="AF145" i="29"/>
  <c r="AF146" i="29"/>
  <c r="AF147" i="29"/>
  <c r="AF148" i="29"/>
  <c r="AF149" i="29"/>
  <c r="AF150" i="29"/>
  <c r="AF151" i="29"/>
  <c r="AF152" i="29"/>
  <c r="AF153" i="29"/>
  <c r="AF154" i="29"/>
  <c r="AF155" i="29"/>
  <c r="AF156" i="29"/>
  <c r="AF157" i="29"/>
  <c r="AF158" i="29"/>
  <c r="AF159" i="29"/>
  <c r="AF160" i="29"/>
  <c r="AF161" i="29"/>
  <c r="AF162" i="29"/>
  <c r="AF163" i="29"/>
  <c r="AF164" i="29"/>
  <c r="AF165" i="29"/>
  <c r="AF166" i="29"/>
  <c r="AF167" i="29"/>
  <c r="AF168" i="29"/>
  <c r="AF169" i="29"/>
  <c r="AF170" i="29"/>
  <c r="AF171" i="29"/>
  <c r="AF172" i="29"/>
  <c r="AF173" i="29"/>
  <c r="AF174" i="29"/>
  <c r="AF175" i="29"/>
  <c r="AF176" i="29"/>
  <c r="AF177" i="29"/>
  <c r="AF178" i="29"/>
  <c r="AF179" i="29"/>
  <c r="AF180" i="29"/>
  <c r="AF181" i="29"/>
  <c r="AF182" i="29"/>
  <c r="AF183" i="29"/>
  <c r="AF6" i="29"/>
  <c r="X71" i="29"/>
  <c r="Y71" i="29"/>
  <c r="Z71" i="29"/>
  <c r="AA71" i="29"/>
  <c r="AB71" i="29"/>
  <c r="AC71" i="29"/>
  <c r="AE71" i="29"/>
  <c r="AG71" i="29"/>
  <c r="AH71" i="29"/>
  <c r="AI71" i="29"/>
  <c r="AK71" i="29" s="1"/>
  <c r="AJ71" i="29"/>
  <c r="X72" i="29"/>
  <c r="Y72" i="29"/>
  <c r="Z72" i="29"/>
  <c r="AA72" i="29"/>
  <c r="AB72" i="29"/>
  <c r="AE72" i="29"/>
  <c r="AG72" i="29"/>
  <c r="AH72" i="29"/>
  <c r="AI72" i="29"/>
  <c r="AK72" i="29" s="1"/>
  <c r="AJ72" i="29"/>
  <c r="X73" i="29"/>
  <c r="Y73" i="29"/>
  <c r="Z73" i="29"/>
  <c r="AA73" i="29"/>
  <c r="AC73" i="29" s="1"/>
  <c r="AB73" i="29"/>
  <c r="AE73" i="29"/>
  <c r="AG73" i="29"/>
  <c r="AH73" i="29"/>
  <c r="AI73" i="29"/>
  <c r="AK73" i="29" s="1"/>
  <c r="AJ73" i="29"/>
  <c r="X74" i="29"/>
  <c r="Y74" i="29"/>
  <c r="Z74" i="29"/>
  <c r="AA74" i="29"/>
  <c r="AB74" i="29"/>
  <c r="AE74" i="29"/>
  <c r="AG74" i="29"/>
  <c r="AH74" i="29"/>
  <c r="AI74" i="29"/>
  <c r="AK74" i="29" s="1"/>
  <c r="AJ74" i="29"/>
  <c r="X75" i="29"/>
  <c r="Y75" i="29"/>
  <c r="Z75" i="29"/>
  <c r="AA75" i="29"/>
  <c r="AC75" i="29" s="1"/>
  <c r="AB75" i="29"/>
  <c r="AE75" i="29"/>
  <c r="AG75" i="29"/>
  <c r="AH75" i="29"/>
  <c r="AI75" i="29"/>
  <c r="AK75" i="29" s="1"/>
  <c r="AJ75" i="29"/>
  <c r="X76" i="29"/>
  <c r="Y76" i="29"/>
  <c r="Z76" i="29"/>
  <c r="AA76" i="29"/>
  <c r="AB76" i="29"/>
  <c r="AE76" i="29"/>
  <c r="AG76" i="29"/>
  <c r="AH76" i="29"/>
  <c r="AI76" i="29"/>
  <c r="AK76" i="29" s="1"/>
  <c r="AJ76" i="29"/>
  <c r="X77" i="29"/>
  <c r="Y77" i="29"/>
  <c r="Z77" i="29"/>
  <c r="AA77" i="29"/>
  <c r="AC77" i="29" s="1"/>
  <c r="AB77" i="29"/>
  <c r="AE77" i="29"/>
  <c r="AG77" i="29"/>
  <c r="AH77" i="29"/>
  <c r="AI77" i="29"/>
  <c r="AK77" i="29" s="1"/>
  <c r="AJ77" i="29"/>
  <c r="X78" i="29"/>
  <c r="Y78" i="29"/>
  <c r="Z78" i="29"/>
  <c r="AA78" i="29"/>
  <c r="AB78" i="29"/>
  <c r="AE78" i="29"/>
  <c r="AG78" i="29"/>
  <c r="AH78" i="29"/>
  <c r="AI78" i="29"/>
  <c r="AK78" i="29" s="1"/>
  <c r="AJ78" i="29"/>
  <c r="X79" i="29"/>
  <c r="Y79" i="29"/>
  <c r="Z79" i="29"/>
  <c r="AA79" i="29"/>
  <c r="AC79" i="29" s="1"/>
  <c r="AB79" i="29"/>
  <c r="AE79" i="29"/>
  <c r="AG79" i="29"/>
  <c r="AH79" i="29"/>
  <c r="AI79" i="29"/>
  <c r="AK79" i="29" s="1"/>
  <c r="AJ79" i="29"/>
  <c r="X80" i="29"/>
  <c r="Y80" i="29"/>
  <c r="Z80" i="29"/>
  <c r="AA80" i="29"/>
  <c r="AB80" i="29"/>
  <c r="AE80" i="29"/>
  <c r="AG80" i="29"/>
  <c r="AH80" i="29"/>
  <c r="AI80" i="29"/>
  <c r="AK80" i="29" s="1"/>
  <c r="AJ80" i="29"/>
  <c r="X81" i="29"/>
  <c r="Y81" i="29"/>
  <c r="Z81" i="29"/>
  <c r="AA81" i="29"/>
  <c r="AC81" i="29" s="1"/>
  <c r="AB81" i="29"/>
  <c r="AE81" i="29"/>
  <c r="AG81" i="29"/>
  <c r="AH81" i="29"/>
  <c r="AI81" i="29"/>
  <c r="AK81" i="29" s="1"/>
  <c r="AJ81" i="29"/>
  <c r="X82" i="29"/>
  <c r="Y82" i="29"/>
  <c r="Z82" i="29"/>
  <c r="AA82" i="29"/>
  <c r="AB82" i="29"/>
  <c r="AE82" i="29"/>
  <c r="AG82" i="29"/>
  <c r="AH82" i="29"/>
  <c r="AI82" i="29"/>
  <c r="AK82" i="29" s="1"/>
  <c r="AJ82" i="29"/>
  <c r="X83" i="29"/>
  <c r="Y83" i="29"/>
  <c r="Z83" i="29"/>
  <c r="AA83" i="29"/>
  <c r="AC83" i="29" s="1"/>
  <c r="AB83" i="29"/>
  <c r="AE83" i="29"/>
  <c r="AG83" i="29"/>
  <c r="AH83" i="29"/>
  <c r="AI83" i="29"/>
  <c r="AK83" i="29" s="1"/>
  <c r="AJ83" i="29"/>
  <c r="X84" i="29"/>
  <c r="Y84" i="29"/>
  <c r="Z84" i="29"/>
  <c r="AA84" i="29"/>
  <c r="AB84" i="29"/>
  <c r="AE84" i="29"/>
  <c r="AG84" i="29"/>
  <c r="AH84" i="29"/>
  <c r="AI84" i="29"/>
  <c r="AK84" i="29" s="1"/>
  <c r="AJ84" i="29"/>
  <c r="X85" i="29"/>
  <c r="Y85" i="29"/>
  <c r="Z85" i="29"/>
  <c r="AA85" i="29"/>
  <c r="AC85" i="29" s="1"/>
  <c r="AB85" i="29"/>
  <c r="AE85" i="29"/>
  <c r="AG85" i="29"/>
  <c r="AH85" i="29"/>
  <c r="AI85" i="29"/>
  <c r="AK85" i="29" s="1"/>
  <c r="AJ85" i="29"/>
  <c r="X86" i="29"/>
  <c r="Y86" i="29"/>
  <c r="Z86" i="29"/>
  <c r="AA86" i="29"/>
  <c r="AB86" i="29"/>
  <c r="AE86" i="29"/>
  <c r="AG86" i="29"/>
  <c r="AH86" i="29"/>
  <c r="AI86" i="29"/>
  <c r="AK86" i="29" s="1"/>
  <c r="AJ86" i="29"/>
  <c r="X87" i="29"/>
  <c r="Y87" i="29"/>
  <c r="Z87" i="29"/>
  <c r="AA87" i="29"/>
  <c r="AC87" i="29" s="1"/>
  <c r="AB87" i="29"/>
  <c r="AE87" i="29"/>
  <c r="AG87" i="29"/>
  <c r="AH87" i="29"/>
  <c r="AI87" i="29"/>
  <c r="AK87" i="29" s="1"/>
  <c r="AJ87" i="29"/>
  <c r="X88" i="29"/>
  <c r="Y88" i="29"/>
  <c r="Z88" i="29"/>
  <c r="AA88" i="29"/>
  <c r="AB88" i="29"/>
  <c r="AE88" i="29"/>
  <c r="AG88" i="29"/>
  <c r="AH88" i="29"/>
  <c r="AI88" i="29"/>
  <c r="AK88" i="29" s="1"/>
  <c r="AJ88" i="29"/>
  <c r="X89" i="29"/>
  <c r="Y89" i="29"/>
  <c r="Z89" i="29"/>
  <c r="AA89" i="29"/>
  <c r="AC89" i="29" s="1"/>
  <c r="AB89" i="29"/>
  <c r="AE89" i="29"/>
  <c r="AG89" i="29"/>
  <c r="AH89" i="29"/>
  <c r="AI89" i="29"/>
  <c r="AK89" i="29" s="1"/>
  <c r="AJ89" i="29"/>
  <c r="X90" i="29"/>
  <c r="Y90" i="29"/>
  <c r="Z90" i="29"/>
  <c r="AA90" i="29"/>
  <c r="AB90" i="29"/>
  <c r="AE90" i="29"/>
  <c r="AG90" i="29"/>
  <c r="AH90" i="29"/>
  <c r="AI90" i="29"/>
  <c r="AK90" i="29" s="1"/>
  <c r="AJ90" i="29"/>
  <c r="X91" i="29"/>
  <c r="Y91" i="29"/>
  <c r="Z91" i="29"/>
  <c r="AA91" i="29"/>
  <c r="AC91" i="29" s="1"/>
  <c r="AB91" i="29"/>
  <c r="AE91" i="29"/>
  <c r="AG91" i="29"/>
  <c r="AH91" i="29"/>
  <c r="AI91" i="29"/>
  <c r="AK91" i="29" s="1"/>
  <c r="AJ91" i="29"/>
  <c r="X92" i="29"/>
  <c r="Y92" i="29"/>
  <c r="Z92" i="29"/>
  <c r="AA92" i="29"/>
  <c r="AB92" i="29"/>
  <c r="AE92" i="29"/>
  <c r="AG92" i="29"/>
  <c r="AH92" i="29"/>
  <c r="AI92" i="29"/>
  <c r="AK92" i="29" s="1"/>
  <c r="AJ92" i="29"/>
  <c r="X93" i="29"/>
  <c r="Y93" i="29"/>
  <c r="Z93" i="29"/>
  <c r="AA93" i="29"/>
  <c r="AC93" i="29" s="1"/>
  <c r="AB93" i="29"/>
  <c r="AE93" i="29"/>
  <c r="AG93" i="29"/>
  <c r="AH93" i="29"/>
  <c r="AI93" i="29"/>
  <c r="AK93" i="29" s="1"/>
  <c r="AJ93" i="29"/>
  <c r="X94" i="29"/>
  <c r="Y94" i="29"/>
  <c r="Z94" i="29"/>
  <c r="AA94" i="29"/>
  <c r="AB94" i="29"/>
  <c r="AE94" i="29"/>
  <c r="AG94" i="29"/>
  <c r="AH94" i="29"/>
  <c r="AI94" i="29"/>
  <c r="AK94" i="29" s="1"/>
  <c r="AJ94" i="29"/>
  <c r="X95" i="29"/>
  <c r="Y95" i="29"/>
  <c r="Z95" i="29"/>
  <c r="AA95" i="29"/>
  <c r="AC95" i="29" s="1"/>
  <c r="AB95" i="29"/>
  <c r="AE95" i="29"/>
  <c r="AG95" i="29"/>
  <c r="AH95" i="29"/>
  <c r="AI95" i="29"/>
  <c r="AK95" i="29" s="1"/>
  <c r="AJ95" i="29"/>
  <c r="X96" i="29"/>
  <c r="Y96" i="29"/>
  <c r="Z96" i="29"/>
  <c r="AA96" i="29"/>
  <c r="AB96" i="29"/>
  <c r="AE96" i="29"/>
  <c r="AG96" i="29"/>
  <c r="AH96" i="29"/>
  <c r="AI96" i="29"/>
  <c r="AK96" i="29" s="1"/>
  <c r="AJ96" i="29"/>
  <c r="X97" i="29"/>
  <c r="Y97" i="29"/>
  <c r="Z97" i="29"/>
  <c r="AA97" i="29"/>
  <c r="AC97" i="29" s="1"/>
  <c r="AB97" i="29"/>
  <c r="AE97" i="29"/>
  <c r="AG97" i="29"/>
  <c r="AH97" i="29"/>
  <c r="AI97" i="29"/>
  <c r="AK97" i="29" s="1"/>
  <c r="AJ97" i="29"/>
  <c r="X98" i="29"/>
  <c r="Y98" i="29"/>
  <c r="Z98" i="29"/>
  <c r="AA98" i="29"/>
  <c r="AB98" i="29"/>
  <c r="AE98" i="29"/>
  <c r="AG98" i="29"/>
  <c r="AH98" i="29"/>
  <c r="AI98" i="29"/>
  <c r="AK98" i="29" s="1"/>
  <c r="AJ98" i="29"/>
  <c r="X99" i="29"/>
  <c r="Y99" i="29"/>
  <c r="Z99" i="29"/>
  <c r="AA99" i="29"/>
  <c r="AC99" i="29" s="1"/>
  <c r="AB99" i="29"/>
  <c r="AE99" i="29"/>
  <c r="AG99" i="29"/>
  <c r="AH99" i="29"/>
  <c r="AI99" i="29"/>
  <c r="AK99" i="29" s="1"/>
  <c r="AJ99" i="29"/>
  <c r="X100" i="29"/>
  <c r="Y100" i="29"/>
  <c r="Z100" i="29"/>
  <c r="AA100" i="29"/>
  <c r="AB100" i="29"/>
  <c r="AE100" i="29"/>
  <c r="AG100" i="29"/>
  <c r="AH100" i="29"/>
  <c r="AI100" i="29"/>
  <c r="AK100" i="29" s="1"/>
  <c r="AJ100" i="29"/>
  <c r="X101" i="29"/>
  <c r="Y101" i="29"/>
  <c r="Z101" i="29"/>
  <c r="AA101" i="29"/>
  <c r="AC101" i="29" s="1"/>
  <c r="AB101" i="29"/>
  <c r="AE101" i="29"/>
  <c r="AG101" i="29"/>
  <c r="AH101" i="29"/>
  <c r="AI101" i="29"/>
  <c r="AK101" i="29" s="1"/>
  <c r="AJ101" i="29"/>
  <c r="X102" i="29"/>
  <c r="Y102" i="29"/>
  <c r="Z102" i="29"/>
  <c r="AA102" i="29"/>
  <c r="AB102" i="29"/>
  <c r="AE102" i="29"/>
  <c r="AG102" i="29"/>
  <c r="AH102" i="29"/>
  <c r="AI102" i="29"/>
  <c r="AK102" i="29" s="1"/>
  <c r="AJ102" i="29"/>
  <c r="X103" i="29"/>
  <c r="Y103" i="29"/>
  <c r="Z103" i="29"/>
  <c r="AA103" i="29"/>
  <c r="AC103" i="29" s="1"/>
  <c r="AB103" i="29"/>
  <c r="AE103" i="29"/>
  <c r="AG103" i="29"/>
  <c r="AH103" i="29"/>
  <c r="AI103" i="29"/>
  <c r="AJ103" i="29"/>
  <c r="X104" i="29"/>
  <c r="Y104" i="29"/>
  <c r="Z104" i="29"/>
  <c r="AA104" i="29"/>
  <c r="AC104" i="29" s="1"/>
  <c r="AB104" i="29"/>
  <c r="AE104" i="29"/>
  <c r="AG104" i="29"/>
  <c r="AH104" i="29"/>
  <c r="AI104" i="29"/>
  <c r="AJ104" i="29"/>
  <c r="X105" i="29"/>
  <c r="Y105" i="29"/>
  <c r="Z105" i="29"/>
  <c r="AA105" i="29"/>
  <c r="AC105" i="29" s="1"/>
  <c r="AB105" i="29"/>
  <c r="AE105" i="29"/>
  <c r="AG105" i="29"/>
  <c r="AH105" i="29"/>
  <c r="AI105" i="29"/>
  <c r="AJ105" i="29"/>
  <c r="AK105" i="29" s="1"/>
  <c r="X106" i="29"/>
  <c r="Y106" i="29"/>
  <c r="Z106" i="29"/>
  <c r="AA106" i="29"/>
  <c r="AC106" i="29" s="1"/>
  <c r="AB106" i="29"/>
  <c r="AE106" i="29"/>
  <c r="AG106" i="29"/>
  <c r="AH106" i="29"/>
  <c r="AI106" i="29"/>
  <c r="AJ106" i="29"/>
  <c r="X107" i="29"/>
  <c r="Y107" i="29"/>
  <c r="Z107" i="29"/>
  <c r="AA107" i="29"/>
  <c r="AB107" i="29"/>
  <c r="AC107" i="29" s="1"/>
  <c r="AE107" i="29"/>
  <c r="AG107" i="29"/>
  <c r="AH107" i="29"/>
  <c r="AI107" i="29"/>
  <c r="AJ107" i="29"/>
  <c r="AK107" i="29" s="1"/>
  <c r="X108" i="29"/>
  <c r="Y108" i="29"/>
  <c r="Z108" i="29"/>
  <c r="AA108" i="29"/>
  <c r="AB108" i="29"/>
  <c r="AE108" i="29"/>
  <c r="AG108" i="29"/>
  <c r="AH108" i="29"/>
  <c r="AI108" i="29"/>
  <c r="AK108" i="29" s="1"/>
  <c r="AJ108" i="29"/>
  <c r="X109" i="29"/>
  <c r="Y109" i="29"/>
  <c r="Z109" i="29"/>
  <c r="AA109" i="29"/>
  <c r="AB109" i="29"/>
  <c r="AC109" i="29"/>
  <c r="AE109" i="29"/>
  <c r="AG109" i="29"/>
  <c r="AH109" i="29"/>
  <c r="AI109" i="29"/>
  <c r="AJ109" i="29"/>
  <c r="X110" i="29"/>
  <c r="Y110" i="29"/>
  <c r="Z110" i="29"/>
  <c r="AA110" i="29"/>
  <c r="AB110" i="29"/>
  <c r="AE110" i="29"/>
  <c r="AG110" i="29"/>
  <c r="AH110" i="29"/>
  <c r="AI110" i="29"/>
  <c r="AK110" i="29" s="1"/>
  <c r="AJ110" i="29"/>
  <c r="X111" i="29"/>
  <c r="Y111" i="29"/>
  <c r="Z111" i="29"/>
  <c r="AA111" i="29"/>
  <c r="AC111" i="29" s="1"/>
  <c r="AB111" i="29"/>
  <c r="AE111" i="29"/>
  <c r="AG111" i="29"/>
  <c r="AH111" i="29"/>
  <c r="AI111" i="29"/>
  <c r="AJ111" i="29"/>
  <c r="X112" i="29"/>
  <c r="Y112" i="29"/>
  <c r="Z112" i="29"/>
  <c r="AA112" i="29"/>
  <c r="AC112" i="29" s="1"/>
  <c r="AB112" i="29"/>
  <c r="AE112" i="29"/>
  <c r="AG112" i="29"/>
  <c r="AH112" i="29"/>
  <c r="AI112" i="29"/>
  <c r="AJ112" i="29"/>
  <c r="X113" i="29"/>
  <c r="Y113" i="29"/>
  <c r="Z113" i="29"/>
  <c r="AA113" i="29"/>
  <c r="AC113" i="29" s="1"/>
  <c r="AB113" i="29"/>
  <c r="AE113" i="29"/>
  <c r="AG113" i="29"/>
  <c r="AH113" i="29"/>
  <c r="AI113" i="29"/>
  <c r="AJ113" i="29"/>
  <c r="AK113" i="29" s="1"/>
  <c r="X114" i="29"/>
  <c r="Y114" i="29"/>
  <c r="Z114" i="29"/>
  <c r="AA114" i="29"/>
  <c r="AC114" i="29" s="1"/>
  <c r="AB114" i="29"/>
  <c r="AE114" i="29"/>
  <c r="AG114" i="29"/>
  <c r="AH114" i="29"/>
  <c r="AI114" i="29"/>
  <c r="AJ114" i="29"/>
  <c r="X115" i="29"/>
  <c r="Y115" i="29"/>
  <c r="Z115" i="29"/>
  <c r="AA115" i="29"/>
  <c r="AB115" i="29"/>
  <c r="AC115" i="29" s="1"/>
  <c r="AE115" i="29"/>
  <c r="AG115" i="29"/>
  <c r="AH115" i="29"/>
  <c r="AI115" i="29"/>
  <c r="AJ115" i="29"/>
  <c r="AK115" i="29" s="1"/>
  <c r="X116" i="29"/>
  <c r="Y116" i="29"/>
  <c r="Z116" i="29"/>
  <c r="AA116" i="29"/>
  <c r="AB116" i="29"/>
  <c r="AE116" i="29"/>
  <c r="AG116" i="29"/>
  <c r="AH116" i="29"/>
  <c r="AI116" i="29"/>
  <c r="AK116" i="29" s="1"/>
  <c r="AJ116" i="29"/>
  <c r="X117" i="29"/>
  <c r="Y117" i="29"/>
  <c r="Z117" i="29"/>
  <c r="AA117" i="29"/>
  <c r="AB117" i="29"/>
  <c r="AC117" i="29"/>
  <c r="AE117" i="29"/>
  <c r="AG117" i="29"/>
  <c r="AH117" i="29"/>
  <c r="AI117" i="29"/>
  <c r="AJ117" i="29"/>
  <c r="X118" i="29"/>
  <c r="Y118" i="29"/>
  <c r="Z118" i="29"/>
  <c r="AA118" i="29"/>
  <c r="AB118" i="29"/>
  <c r="AE118" i="29"/>
  <c r="AG118" i="29"/>
  <c r="AH118" i="29"/>
  <c r="AI118" i="29"/>
  <c r="AK118" i="29" s="1"/>
  <c r="AJ118" i="29"/>
  <c r="X119" i="29"/>
  <c r="Y119" i="29"/>
  <c r="Z119" i="29"/>
  <c r="AA119" i="29"/>
  <c r="AC119" i="29" s="1"/>
  <c r="AB119" i="29"/>
  <c r="AE119" i="29"/>
  <c r="AG119" i="29"/>
  <c r="AH119" i="29"/>
  <c r="AI119" i="29"/>
  <c r="AJ119" i="29"/>
  <c r="X120" i="29"/>
  <c r="Y120" i="29"/>
  <c r="Z120" i="29"/>
  <c r="AA120" i="29"/>
  <c r="AC120" i="29" s="1"/>
  <c r="AB120" i="29"/>
  <c r="AE120" i="29"/>
  <c r="AG120" i="29"/>
  <c r="AH120" i="29"/>
  <c r="AI120" i="29"/>
  <c r="AJ120" i="29"/>
  <c r="X121" i="29"/>
  <c r="Y121" i="29"/>
  <c r="Z121" i="29"/>
  <c r="AA121" i="29"/>
  <c r="AC121" i="29" s="1"/>
  <c r="AB121" i="29"/>
  <c r="AE121" i="29"/>
  <c r="AG121" i="29"/>
  <c r="AH121" i="29"/>
  <c r="AI121" i="29"/>
  <c r="AJ121" i="29"/>
  <c r="AK121" i="29" s="1"/>
  <c r="X122" i="29"/>
  <c r="Y122" i="29"/>
  <c r="Z122" i="29"/>
  <c r="AA122" i="29"/>
  <c r="AC122" i="29" s="1"/>
  <c r="AB122" i="29"/>
  <c r="AE122" i="29"/>
  <c r="AG122" i="29"/>
  <c r="AH122" i="29"/>
  <c r="AI122" i="29"/>
  <c r="AJ122" i="29"/>
  <c r="X123" i="29"/>
  <c r="Y123" i="29"/>
  <c r="Z123" i="29"/>
  <c r="AA123" i="29"/>
  <c r="AB123" i="29"/>
  <c r="AC123" i="29" s="1"/>
  <c r="AE123" i="29"/>
  <c r="AG123" i="29"/>
  <c r="AH123" i="29"/>
  <c r="AI123" i="29"/>
  <c r="AJ123" i="29"/>
  <c r="AK123" i="29" s="1"/>
  <c r="X124" i="29"/>
  <c r="Y124" i="29"/>
  <c r="Z124" i="29"/>
  <c r="AA124" i="29"/>
  <c r="AB124" i="29"/>
  <c r="AE124" i="29"/>
  <c r="AG124" i="29"/>
  <c r="AH124" i="29"/>
  <c r="AI124" i="29"/>
  <c r="AK124" i="29" s="1"/>
  <c r="AJ124" i="29"/>
  <c r="X125" i="29"/>
  <c r="Y125" i="29"/>
  <c r="Z125" i="29"/>
  <c r="AA125" i="29"/>
  <c r="AB125" i="29"/>
  <c r="AC125" i="29"/>
  <c r="AE125" i="29"/>
  <c r="AG125" i="29"/>
  <c r="AH125" i="29"/>
  <c r="AI125" i="29"/>
  <c r="AJ125" i="29"/>
  <c r="X126" i="29"/>
  <c r="Y126" i="29"/>
  <c r="Z126" i="29"/>
  <c r="AA126" i="29"/>
  <c r="AB126" i="29"/>
  <c r="AE126" i="29"/>
  <c r="AG126" i="29"/>
  <c r="AH126" i="29"/>
  <c r="AI126" i="29"/>
  <c r="AK126" i="29" s="1"/>
  <c r="AJ126" i="29"/>
  <c r="X127" i="29"/>
  <c r="Y127" i="29"/>
  <c r="Z127" i="29"/>
  <c r="AA127" i="29"/>
  <c r="AC127" i="29" s="1"/>
  <c r="AB127" i="29"/>
  <c r="AE127" i="29"/>
  <c r="AG127" i="29"/>
  <c r="AH127" i="29"/>
  <c r="AI127" i="29"/>
  <c r="AJ127" i="29"/>
  <c r="X128" i="29"/>
  <c r="Y128" i="29"/>
  <c r="Z128" i="29"/>
  <c r="AA128" i="29"/>
  <c r="AC128" i="29" s="1"/>
  <c r="AB128" i="29"/>
  <c r="AE128" i="29"/>
  <c r="AG128" i="29"/>
  <c r="AH128" i="29"/>
  <c r="AI128" i="29"/>
  <c r="AJ128" i="29"/>
  <c r="X129" i="29"/>
  <c r="Y129" i="29"/>
  <c r="Z129" i="29"/>
  <c r="AA129" i="29"/>
  <c r="AC129" i="29" s="1"/>
  <c r="AB129" i="29"/>
  <c r="AE129" i="29"/>
  <c r="AG129" i="29"/>
  <c r="AH129" i="29"/>
  <c r="AI129" i="29"/>
  <c r="AJ129" i="29"/>
  <c r="AK129" i="29" s="1"/>
  <c r="X130" i="29"/>
  <c r="Y130" i="29"/>
  <c r="Z130" i="29"/>
  <c r="AA130" i="29"/>
  <c r="AC130" i="29" s="1"/>
  <c r="AB130" i="29"/>
  <c r="AE130" i="29"/>
  <c r="AG130" i="29"/>
  <c r="AH130" i="29"/>
  <c r="AI130" i="29"/>
  <c r="AJ130" i="29"/>
  <c r="X131" i="29"/>
  <c r="Y131" i="29"/>
  <c r="Z131" i="29"/>
  <c r="AA131" i="29"/>
  <c r="AB131" i="29"/>
  <c r="AC131" i="29" s="1"/>
  <c r="AE131" i="29"/>
  <c r="AG131" i="29"/>
  <c r="AH131" i="29"/>
  <c r="AI131" i="29"/>
  <c r="AJ131" i="29"/>
  <c r="AK131" i="29" s="1"/>
  <c r="X132" i="29"/>
  <c r="Y132" i="29"/>
  <c r="Z132" i="29"/>
  <c r="AA132" i="29"/>
  <c r="AB132" i="29"/>
  <c r="AE132" i="29"/>
  <c r="AG132" i="29"/>
  <c r="AH132" i="29"/>
  <c r="AI132" i="29"/>
  <c r="AK132" i="29" s="1"/>
  <c r="AJ132" i="29"/>
  <c r="X133" i="29"/>
  <c r="Y133" i="29"/>
  <c r="Z133" i="29"/>
  <c r="AA133" i="29"/>
  <c r="AB133" i="29"/>
  <c r="AC133" i="29"/>
  <c r="AE133" i="29"/>
  <c r="AG133" i="29"/>
  <c r="AH133" i="29"/>
  <c r="AI133" i="29"/>
  <c r="AJ133" i="29"/>
  <c r="X134" i="29"/>
  <c r="Y134" i="29"/>
  <c r="Z134" i="29"/>
  <c r="AA134" i="29"/>
  <c r="AB134" i="29"/>
  <c r="AE134" i="29"/>
  <c r="AG134" i="29"/>
  <c r="AH134" i="29"/>
  <c r="AI134" i="29"/>
  <c r="AK134" i="29" s="1"/>
  <c r="AJ134" i="29"/>
  <c r="X135" i="29"/>
  <c r="Y135" i="29"/>
  <c r="Z135" i="29"/>
  <c r="AA135" i="29"/>
  <c r="AC135" i="29" s="1"/>
  <c r="AB135" i="29"/>
  <c r="AE135" i="29"/>
  <c r="AG135" i="29"/>
  <c r="AH135" i="29"/>
  <c r="AI135" i="29"/>
  <c r="AJ135" i="29"/>
  <c r="X136" i="29"/>
  <c r="Y136" i="29"/>
  <c r="Z136" i="29"/>
  <c r="AA136" i="29"/>
  <c r="AC136" i="29" s="1"/>
  <c r="AB136" i="29"/>
  <c r="AE136" i="29"/>
  <c r="AG136" i="29"/>
  <c r="AH136" i="29"/>
  <c r="AI136" i="29"/>
  <c r="AJ136" i="29"/>
  <c r="X137" i="29"/>
  <c r="Y137" i="29"/>
  <c r="Z137" i="29"/>
  <c r="AA137" i="29"/>
  <c r="AC137" i="29" s="1"/>
  <c r="AB137" i="29"/>
  <c r="AE137" i="29"/>
  <c r="AG137" i="29"/>
  <c r="AH137" i="29"/>
  <c r="AI137" i="29"/>
  <c r="AJ137" i="29"/>
  <c r="AK137" i="29" s="1"/>
  <c r="X138" i="29"/>
  <c r="Y138" i="29"/>
  <c r="Z138" i="29"/>
  <c r="AA138" i="29"/>
  <c r="AC138" i="29" s="1"/>
  <c r="AB138" i="29"/>
  <c r="AE138" i="29"/>
  <c r="AG138" i="29"/>
  <c r="AH138" i="29"/>
  <c r="AI138" i="29"/>
  <c r="AJ138" i="29"/>
  <c r="X139" i="29"/>
  <c r="Y139" i="29"/>
  <c r="Z139" i="29"/>
  <c r="AA139" i="29"/>
  <c r="AB139" i="29"/>
  <c r="AC139" i="29" s="1"/>
  <c r="AE139" i="29"/>
  <c r="AG139" i="29"/>
  <c r="AH139" i="29"/>
  <c r="AI139" i="29"/>
  <c r="AJ139" i="29"/>
  <c r="AK139" i="29" s="1"/>
  <c r="X140" i="29"/>
  <c r="Y140" i="29"/>
  <c r="Z140" i="29"/>
  <c r="AA140" i="29"/>
  <c r="AB140" i="29"/>
  <c r="AE140" i="29"/>
  <c r="AG140" i="29"/>
  <c r="AH140" i="29"/>
  <c r="AI140" i="29"/>
  <c r="AK140" i="29" s="1"/>
  <c r="AJ140" i="29"/>
  <c r="X141" i="29"/>
  <c r="Y141" i="29"/>
  <c r="Z141" i="29"/>
  <c r="AA141" i="29"/>
  <c r="AB141" i="29"/>
  <c r="AC141" i="29"/>
  <c r="AE141" i="29"/>
  <c r="AG141" i="29"/>
  <c r="AH141" i="29"/>
  <c r="AI141" i="29"/>
  <c r="AJ141" i="29"/>
  <c r="X142" i="29"/>
  <c r="Y142" i="29"/>
  <c r="Z142" i="29"/>
  <c r="AA142" i="29"/>
  <c r="AB142" i="29"/>
  <c r="AE142" i="29"/>
  <c r="AG142" i="29"/>
  <c r="AH142" i="29"/>
  <c r="AI142" i="29"/>
  <c r="AK142" i="29" s="1"/>
  <c r="AJ142" i="29"/>
  <c r="X143" i="29"/>
  <c r="Y143" i="29"/>
  <c r="Z143" i="29"/>
  <c r="AA143" i="29"/>
  <c r="AC143" i="29" s="1"/>
  <c r="AB143" i="29"/>
  <c r="AE143" i="29"/>
  <c r="AG143" i="29"/>
  <c r="AH143" i="29"/>
  <c r="AI143" i="29"/>
  <c r="AJ143" i="29"/>
  <c r="X144" i="29"/>
  <c r="Y144" i="29"/>
  <c r="Z144" i="29"/>
  <c r="AA144" i="29"/>
  <c r="AC144" i="29" s="1"/>
  <c r="AB144" i="29"/>
  <c r="AE144" i="29"/>
  <c r="AG144" i="29"/>
  <c r="AH144" i="29"/>
  <c r="AI144" i="29"/>
  <c r="AJ144" i="29"/>
  <c r="X145" i="29"/>
  <c r="Y145" i="29"/>
  <c r="Z145" i="29"/>
  <c r="AA145" i="29"/>
  <c r="AC145" i="29" s="1"/>
  <c r="AB145" i="29"/>
  <c r="AE145" i="29"/>
  <c r="AG145" i="29"/>
  <c r="AH145" i="29"/>
  <c r="AI145" i="29"/>
  <c r="AJ145" i="29"/>
  <c r="AK145" i="29" s="1"/>
  <c r="X146" i="29"/>
  <c r="Y146" i="29"/>
  <c r="Z146" i="29"/>
  <c r="AA146" i="29"/>
  <c r="AC146" i="29" s="1"/>
  <c r="AB146" i="29"/>
  <c r="AE146" i="29"/>
  <c r="AG146" i="29"/>
  <c r="AH146" i="29"/>
  <c r="AI146" i="29"/>
  <c r="AJ146" i="29"/>
  <c r="X147" i="29"/>
  <c r="Y147" i="29"/>
  <c r="Z147" i="29"/>
  <c r="AA147" i="29"/>
  <c r="AB147" i="29"/>
  <c r="AC147" i="29" s="1"/>
  <c r="AE147" i="29"/>
  <c r="AG147" i="29"/>
  <c r="AH147" i="29"/>
  <c r="AI147" i="29"/>
  <c r="AJ147" i="29"/>
  <c r="AK147" i="29" s="1"/>
  <c r="X148" i="29"/>
  <c r="Y148" i="29"/>
  <c r="Z148" i="29"/>
  <c r="AA148" i="29"/>
  <c r="AB148" i="29"/>
  <c r="AE148" i="29"/>
  <c r="AG148" i="29"/>
  <c r="AH148" i="29"/>
  <c r="AI148" i="29"/>
  <c r="AK148" i="29" s="1"/>
  <c r="AJ148" i="29"/>
  <c r="X149" i="29"/>
  <c r="Y149" i="29"/>
  <c r="Z149" i="29"/>
  <c r="AA149" i="29"/>
  <c r="AB149" i="29"/>
  <c r="AC149" i="29"/>
  <c r="AE149" i="29"/>
  <c r="AG149" i="29"/>
  <c r="AH149" i="29"/>
  <c r="AI149" i="29"/>
  <c r="AJ149" i="29"/>
  <c r="X150" i="29"/>
  <c r="Y150" i="29"/>
  <c r="Z150" i="29"/>
  <c r="AA150" i="29"/>
  <c r="AB150" i="29"/>
  <c r="AE150" i="29"/>
  <c r="AG150" i="29"/>
  <c r="AH150" i="29"/>
  <c r="AI150" i="29"/>
  <c r="AK150" i="29" s="1"/>
  <c r="AJ150" i="29"/>
  <c r="X151" i="29"/>
  <c r="Y151" i="29"/>
  <c r="Z151" i="29"/>
  <c r="AA151" i="29"/>
  <c r="AC151" i="29" s="1"/>
  <c r="AB151" i="29"/>
  <c r="AE151" i="29"/>
  <c r="AG151" i="29"/>
  <c r="AH151" i="29"/>
  <c r="AI151" i="29"/>
  <c r="AJ151" i="29"/>
  <c r="X152" i="29"/>
  <c r="Y152" i="29"/>
  <c r="Z152" i="29"/>
  <c r="AA152" i="29"/>
  <c r="AC152" i="29" s="1"/>
  <c r="AB152" i="29"/>
  <c r="AE152" i="29"/>
  <c r="AG152" i="29"/>
  <c r="AH152" i="29"/>
  <c r="AI152" i="29"/>
  <c r="AJ152" i="29"/>
  <c r="X153" i="29"/>
  <c r="Y153" i="29"/>
  <c r="Z153" i="29"/>
  <c r="AA153" i="29"/>
  <c r="AC153" i="29" s="1"/>
  <c r="AB153" i="29"/>
  <c r="AE153" i="29"/>
  <c r="AG153" i="29"/>
  <c r="AH153" i="29"/>
  <c r="AI153" i="29"/>
  <c r="AJ153" i="29"/>
  <c r="AK153" i="29" s="1"/>
  <c r="X154" i="29"/>
  <c r="Y154" i="29"/>
  <c r="Z154" i="29"/>
  <c r="AA154" i="29"/>
  <c r="AC154" i="29" s="1"/>
  <c r="AB154" i="29"/>
  <c r="AE154" i="29"/>
  <c r="AG154" i="29"/>
  <c r="AH154" i="29"/>
  <c r="AI154" i="29"/>
  <c r="AJ154" i="29"/>
  <c r="X155" i="29"/>
  <c r="Y155" i="29"/>
  <c r="Z155" i="29"/>
  <c r="AA155" i="29"/>
  <c r="AB155" i="29"/>
  <c r="AC155" i="29" s="1"/>
  <c r="AE155" i="29"/>
  <c r="AG155" i="29"/>
  <c r="AH155" i="29"/>
  <c r="AI155" i="29"/>
  <c r="AJ155" i="29"/>
  <c r="AK155" i="29" s="1"/>
  <c r="X156" i="29"/>
  <c r="Y156" i="29"/>
  <c r="Z156" i="29"/>
  <c r="AA156" i="29"/>
  <c r="AB156" i="29"/>
  <c r="AE156" i="29"/>
  <c r="AG156" i="29"/>
  <c r="AH156" i="29"/>
  <c r="AI156" i="29"/>
  <c r="AK156" i="29" s="1"/>
  <c r="AJ156" i="29"/>
  <c r="X157" i="29"/>
  <c r="Y157" i="29"/>
  <c r="Z157" i="29"/>
  <c r="AA157" i="29"/>
  <c r="AB157" i="29"/>
  <c r="AC157" i="29"/>
  <c r="AE157" i="29"/>
  <c r="AG157" i="29"/>
  <c r="AH157" i="29"/>
  <c r="AI157" i="29"/>
  <c r="AJ157" i="29"/>
  <c r="X158" i="29"/>
  <c r="Y158" i="29"/>
  <c r="Z158" i="29"/>
  <c r="AA158" i="29"/>
  <c r="AB158" i="29"/>
  <c r="AE158" i="29"/>
  <c r="AG158" i="29"/>
  <c r="AH158" i="29"/>
  <c r="AI158" i="29"/>
  <c r="AK158" i="29" s="1"/>
  <c r="AJ158" i="29"/>
  <c r="X159" i="29"/>
  <c r="Y159" i="29"/>
  <c r="Z159" i="29"/>
  <c r="AA159" i="29"/>
  <c r="AC159" i="29" s="1"/>
  <c r="AB159" i="29"/>
  <c r="AE159" i="29"/>
  <c r="AG159" i="29"/>
  <c r="AH159" i="29"/>
  <c r="AI159" i="29"/>
  <c r="AJ159" i="29"/>
  <c r="X160" i="29"/>
  <c r="Y160" i="29"/>
  <c r="Z160" i="29"/>
  <c r="AA160" i="29"/>
  <c r="AC160" i="29" s="1"/>
  <c r="AB160" i="29"/>
  <c r="AE160" i="29"/>
  <c r="AG160" i="29"/>
  <c r="AH160" i="29"/>
  <c r="AI160" i="29"/>
  <c r="AJ160" i="29"/>
  <c r="X161" i="29"/>
  <c r="Y161" i="29"/>
  <c r="Z161" i="29"/>
  <c r="AA161" i="29"/>
  <c r="AC161" i="29" s="1"/>
  <c r="AB161" i="29"/>
  <c r="AE161" i="29"/>
  <c r="AG161" i="29"/>
  <c r="AH161" i="29"/>
  <c r="AI161" i="29"/>
  <c r="AJ161" i="29"/>
  <c r="AK161" i="29" s="1"/>
  <c r="X162" i="29"/>
  <c r="Y162" i="29"/>
  <c r="Z162" i="29"/>
  <c r="AA162" i="29"/>
  <c r="AC162" i="29" s="1"/>
  <c r="AB162" i="29"/>
  <c r="AE162" i="29"/>
  <c r="AG162" i="29"/>
  <c r="AH162" i="29"/>
  <c r="AI162" i="29"/>
  <c r="AJ162" i="29"/>
  <c r="X163" i="29"/>
  <c r="Y163" i="29"/>
  <c r="Z163" i="29"/>
  <c r="AA163" i="29"/>
  <c r="AB163" i="29"/>
  <c r="AC163" i="29" s="1"/>
  <c r="AE163" i="29"/>
  <c r="AG163" i="29"/>
  <c r="AH163" i="29"/>
  <c r="AI163" i="29"/>
  <c r="AJ163" i="29"/>
  <c r="AK163" i="29" s="1"/>
  <c r="X164" i="29"/>
  <c r="Y164" i="29"/>
  <c r="Z164" i="29"/>
  <c r="AA164" i="29"/>
  <c r="AB164" i="29"/>
  <c r="AE164" i="29"/>
  <c r="AG164" i="29"/>
  <c r="AH164" i="29"/>
  <c r="AI164" i="29"/>
  <c r="AK164" i="29" s="1"/>
  <c r="AJ164" i="29"/>
  <c r="X165" i="29"/>
  <c r="Y165" i="29"/>
  <c r="Z165" i="29"/>
  <c r="AA165" i="29"/>
  <c r="AB165" i="29"/>
  <c r="AC165" i="29"/>
  <c r="AE165" i="29"/>
  <c r="AG165" i="29"/>
  <c r="AH165" i="29"/>
  <c r="AI165" i="29"/>
  <c r="AJ165" i="29"/>
  <c r="X166" i="29"/>
  <c r="Y166" i="29"/>
  <c r="Z166" i="29"/>
  <c r="AA166" i="29"/>
  <c r="AB166" i="29"/>
  <c r="AE166" i="29"/>
  <c r="AG166" i="29"/>
  <c r="AH166" i="29"/>
  <c r="AI166" i="29"/>
  <c r="AK166" i="29" s="1"/>
  <c r="AJ166" i="29"/>
  <c r="X167" i="29"/>
  <c r="Y167" i="29"/>
  <c r="Z167" i="29"/>
  <c r="AA167" i="29"/>
  <c r="AC167" i="29" s="1"/>
  <c r="AB167" i="29"/>
  <c r="AE167" i="29"/>
  <c r="AG167" i="29"/>
  <c r="AH167" i="29"/>
  <c r="AI167" i="29"/>
  <c r="AJ167" i="29"/>
  <c r="X168" i="29"/>
  <c r="Y168" i="29"/>
  <c r="Z168" i="29"/>
  <c r="AA168" i="29"/>
  <c r="AC168" i="29" s="1"/>
  <c r="AB168" i="29"/>
  <c r="AE168" i="29"/>
  <c r="AG168" i="29"/>
  <c r="AH168" i="29"/>
  <c r="AI168" i="29"/>
  <c r="AJ168" i="29"/>
  <c r="X169" i="29"/>
  <c r="Y169" i="29"/>
  <c r="Z169" i="29"/>
  <c r="AA169" i="29"/>
  <c r="AC169" i="29" s="1"/>
  <c r="AB169" i="29"/>
  <c r="AE169" i="29"/>
  <c r="AG169" i="29"/>
  <c r="AH169" i="29"/>
  <c r="AI169" i="29"/>
  <c r="AJ169" i="29"/>
  <c r="AK169" i="29" s="1"/>
  <c r="X170" i="29"/>
  <c r="Y170" i="29"/>
  <c r="Z170" i="29"/>
  <c r="AA170" i="29"/>
  <c r="AC170" i="29" s="1"/>
  <c r="AB170" i="29"/>
  <c r="AE170" i="29"/>
  <c r="AG170" i="29"/>
  <c r="AH170" i="29"/>
  <c r="AI170" i="29"/>
  <c r="AJ170" i="29"/>
  <c r="X171" i="29"/>
  <c r="Y171" i="29"/>
  <c r="Z171" i="29"/>
  <c r="AA171" i="29"/>
  <c r="AB171" i="29"/>
  <c r="AC171" i="29" s="1"/>
  <c r="AE171" i="29"/>
  <c r="AG171" i="29"/>
  <c r="AH171" i="29"/>
  <c r="AI171" i="29"/>
  <c r="AJ171" i="29"/>
  <c r="AK171" i="29" s="1"/>
  <c r="X172" i="29"/>
  <c r="Y172" i="29"/>
  <c r="Z172" i="29"/>
  <c r="AA172" i="29"/>
  <c r="AB172" i="29"/>
  <c r="AE172" i="29"/>
  <c r="AG172" i="29"/>
  <c r="AH172" i="29"/>
  <c r="AI172" i="29"/>
  <c r="AK172" i="29" s="1"/>
  <c r="AJ172" i="29"/>
  <c r="X173" i="29"/>
  <c r="Y173" i="29"/>
  <c r="Z173" i="29"/>
  <c r="AA173" i="29"/>
  <c r="AB173" i="29"/>
  <c r="AC173" i="29"/>
  <c r="AE173" i="29"/>
  <c r="AG173" i="29"/>
  <c r="AH173" i="29"/>
  <c r="AI173" i="29"/>
  <c r="AJ173" i="29"/>
  <c r="X174" i="29"/>
  <c r="Y174" i="29"/>
  <c r="Z174" i="29"/>
  <c r="AA174" i="29"/>
  <c r="AB174" i="29"/>
  <c r="AE174" i="29"/>
  <c r="AG174" i="29"/>
  <c r="AH174" i="29"/>
  <c r="AI174" i="29"/>
  <c r="AK174" i="29" s="1"/>
  <c r="AJ174" i="29"/>
  <c r="X175" i="29"/>
  <c r="Y175" i="29"/>
  <c r="Z175" i="29"/>
  <c r="AA175" i="29"/>
  <c r="AC175" i="29" s="1"/>
  <c r="AB175" i="29"/>
  <c r="AE175" i="29"/>
  <c r="AG175" i="29"/>
  <c r="AH175" i="29"/>
  <c r="AI175" i="29"/>
  <c r="AJ175" i="29"/>
  <c r="X176" i="29"/>
  <c r="Y176" i="29"/>
  <c r="Z176" i="29"/>
  <c r="AA176" i="29"/>
  <c r="AC176" i="29" s="1"/>
  <c r="AB176" i="29"/>
  <c r="AE176" i="29"/>
  <c r="AG176" i="29"/>
  <c r="AH176" i="29"/>
  <c r="AI176" i="29"/>
  <c r="AJ176" i="29"/>
  <c r="X177" i="29"/>
  <c r="Y177" i="29"/>
  <c r="Z177" i="29"/>
  <c r="AA177" i="29"/>
  <c r="AC177" i="29" s="1"/>
  <c r="AB177" i="29"/>
  <c r="AE177" i="29"/>
  <c r="AG177" i="29"/>
  <c r="AH177" i="29"/>
  <c r="AI177" i="29"/>
  <c r="AJ177" i="29"/>
  <c r="AK177" i="29" s="1"/>
  <c r="X178" i="29"/>
  <c r="Y178" i="29"/>
  <c r="Z178" i="29"/>
  <c r="AA178" i="29"/>
  <c r="AC178" i="29" s="1"/>
  <c r="AB178" i="29"/>
  <c r="AE178" i="29"/>
  <c r="AG178" i="29"/>
  <c r="AH178" i="29"/>
  <c r="AI178" i="29"/>
  <c r="AJ178" i="29"/>
  <c r="X179" i="29"/>
  <c r="Y179" i="29"/>
  <c r="Z179" i="29"/>
  <c r="AA179" i="29"/>
  <c r="AB179" i="29"/>
  <c r="AC179" i="29" s="1"/>
  <c r="AE179" i="29"/>
  <c r="AG179" i="29"/>
  <c r="AH179" i="29"/>
  <c r="AI179" i="29"/>
  <c r="AJ179" i="29"/>
  <c r="AK179" i="29" s="1"/>
  <c r="X180" i="29"/>
  <c r="Y180" i="29"/>
  <c r="Z180" i="29"/>
  <c r="AA180" i="29"/>
  <c r="AB180" i="29"/>
  <c r="AE180" i="29"/>
  <c r="AG180" i="29"/>
  <c r="AH180" i="29"/>
  <c r="AI180" i="29"/>
  <c r="AK180" i="29" s="1"/>
  <c r="AJ180" i="29"/>
  <c r="X181" i="29"/>
  <c r="Y181" i="29"/>
  <c r="Z181" i="29"/>
  <c r="AA181" i="29"/>
  <c r="AB181" i="29"/>
  <c r="AC181" i="29"/>
  <c r="AE181" i="29"/>
  <c r="AG181" i="29"/>
  <c r="AH181" i="29"/>
  <c r="AI181" i="29"/>
  <c r="AJ181" i="29"/>
  <c r="X182" i="29"/>
  <c r="Y182" i="29"/>
  <c r="Z182" i="29"/>
  <c r="AA182" i="29"/>
  <c r="AB182" i="29"/>
  <c r="AE182" i="29"/>
  <c r="AG182" i="29"/>
  <c r="AH182" i="29"/>
  <c r="AI182" i="29"/>
  <c r="AK182" i="29" s="1"/>
  <c r="AJ182" i="29"/>
  <c r="X183" i="29"/>
  <c r="Y183" i="29"/>
  <c r="Z183" i="29"/>
  <c r="AA183" i="29"/>
  <c r="AC183" i="29" s="1"/>
  <c r="AB183" i="29"/>
  <c r="AE183" i="29"/>
  <c r="AG183" i="29"/>
  <c r="AH183" i="29"/>
  <c r="AI183" i="29"/>
  <c r="AJ183" i="29"/>
  <c r="AJ70" i="29"/>
  <c r="AI70" i="29"/>
  <c r="AH70" i="29"/>
  <c r="AG70" i="29"/>
  <c r="AE70" i="29"/>
  <c r="AB70" i="29"/>
  <c r="AA70" i="29"/>
  <c r="Z70" i="29"/>
  <c r="Y70" i="29"/>
  <c r="X70" i="29"/>
  <c r="AJ69" i="29"/>
  <c r="AI69" i="29"/>
  <c r="AH69" i="29"/>
  <c r="AG69" i="29"/>
  <c r="AE69" i="29"/>
  <c r="AB69" i="29"/>
  <c r="AA69" i="29"/>
  <c r="AC69" i="29" s="1"/>
  <c r="Z69" i="29"/>
  <c r="Y69" i="29"/>
  <c r="X69" i="29"/>
  <c r="AJ68" i="29"/>
  <c r="AK68" i="29" s="1"/>
  <c r="AI68" i="29"/>
  <c r="AH68" i="29"/>
  <c r="AG68" i="29"/>
  <c r="AE68" i="29"/>
  <c r="AB68" i="29"/>
  <c r="AA68" i="29"/>
  <c r="AC68" i="29" s="1"/>
  <c r="Z68" i="29"/>
  <c r="Y68" i="29"/>
  <c r="X68" i="29"/>
  <c r="AJ67" i="29"/>
  <c r="AI67" i="29"/>
  <c r="AH67" i="29"/>
  <c r="AG67" i="29"/>
  <c r="AE67" i="29"/>
  <c r="AB67" i="29"/>
  <c r="AA67" i="29"/>
  <c r="Z67" i="29"/>
  <c r="Y67" i="29"/>
  <c r="X67" i="29"/>
  <c r="AJ66" i="29"/>
  <c r="AI66" i="29"/>
  <c r="AH66" i="29"/>
  <c r="AG66" i="29"/>
  <c r="AE66" i="29"/>
  <c r="AB66" i="29"/>
  <c r="AA66" i="29"/>
  <c r="Z66" i="29"/>
  <c r="Y66" i="29"/>
  <c r="X66" i="29"/>
  <c r="AJ65" i="29"/>
  <c r="AI65" i="29"/>
  <c r="AH65" i="29"/>
  <c r="AG65" i="29"/>
  <c r="AE65" i="29"/>
  <c r="AB65" i="29"/>
  <c r="AA65" i="29"/>
  <c r="AC65" i="29" s="1"/>
  <c r="Z65" i="29"/>
  <c r="Y65" i="29"/>
  <c r="X65" i="29"/>
  <c r="AJ64" i="29"/>
  <c r="AK64" i="29" s="1"/>
  <c r="AI64" i="29"/>
  <c r="AH64" i="29"/>
  <c r="AG64" i="29"/>
  <c r="AE64" i="29"/>
  <c r="AB64" i="29"/>
  <c r="AA64" i="29"/>
  <c r="AC64" i="29" s="1"/>
  <c r="Z64" i="29"/>
  <c r="Y64" i="29"/>
  <c r="X64" i="29"/>
  <c r="AJ63" i="29"/>
  <c r="AI63" i="29"/>
  <c r="AH63" i="29"/>
  <c r="AG63" i="29"/>
  <c r="AE63" i="29"/>
  <c r="AB63" i="29"/>
  <c r="AA63" i="29"/>
  <c r="Z63" i="29"/>
  <c r="Y63" i="29"/>
  <c r="X63" i="29"/>
  <c r="AJ62" i="29"/>
  <c r="AI62" i="29"/>
  <c r="AH62" i="29"/>
  <c r="AG62" i="29"/>
  <c r="AE62" i="29"/>
  <c r="AB62" i="29"/>
  <c r="AA62" i="29"/>
  <c r="Z62" i="29"/>
  <c r="Y62" i="29"/>
  <c r="X62" i="29"/>
  <c r="AJ61" i="29"/>
  <c r="AI61" i="29"/>
  <c r="AH61" i="29"/>
  <c r="AG61" i="29"/>
  <c r="AE61" i="29"/>
  <c r="AB61" i="29"/>
  <c r="AA61" i="29"/>
  <c r="AC61" i="29" s="1"/>
  <c r="Z61" i="29"/>
  <c r="Y61" i="29"/>
  <c r="X61" i="29"/>
  <c r="AJ60" i="29"/>
  <c r="AK60" i="29" s="1"/>
  <c r="AI60" i="29"/>
  <c r="AH60" i="29"/>
  <c r="AG60" i="29"/>
  <c r="AE60" i="29"/>
  <c r="AB60" i="29"/>
  <c r="AA60" i="29"/>
  <c r="AC60" i="29" s="1"/>
  <c r="Z60" i="29"/>
  <c r="Y60" i="29"/>
  <c r="X60" i="29"/>
  <c r="AJ59" i="29"/>
  <c r="AI59" i="29"/>
  <c r="AH59" i="29"/>
  <c r="AG59" i="29"/>
  <c r="AE59" i="29"/>
  <c r="AB59" i="29"/>
  <c r="AA59" i="29"/>
  <c r="Z59" i="29"/>
  <c r="Y59" i="29"/>
  <c r="X59" i="29"/>
  <c r="AJ58" i="29"/>
  <c r="AI58" i="29"/>
  <c r="AH58" i="29"/>
  <c r="AG58" i="29"/>
  <c r="AE58" i="29"/>
  <c r="AB58" i="29"/>
  <c r="AA58" i="29"/>
  <c r="Z58" i="29"/>
  <c r="Y58" i="29"/>
  <c r="X58" i="29"/>
  <c r="AJ57" i="29"/>
  <c r="AI57" i="29"/>
  <c r="AH57" i="29"/>
  <c r="AG57" i="29"/>
  <c r="AE57" i="29"/>
  <c r="AB57" i="29"/>
  <c r="AA57" i="29"/>
  <c r="AC57" i="29" s="1"/>
  <c r="Z57" i="29"/>
  <c r="Y57" i="29"/>
  <c r="X57" i="29"/>
  <c r="AJ56" i="29"/>
  <c r="AK56" i="29" s="1"/>
  <c r="AI56" i="29"/>
  <c r="AH56" i="29"/>
  <c r="AG56" i="29"/>
  <c r="AE56" i="29"/>
  <c r="AB56" i="29"/>
  <c r="AA56" i="29"/>
  <c r="AC56" i="29" s="1"/>
  <c r="Z56" i="29"/>
  <c r="Y56" i="29"/>
  <c r="X56" i="29"/>
  <c r="AJ55" i="29"/>
  <c r="AI55" i="29"/>
  <c r="AH55" i="29"/>
  <c r="AG55" i="29"/>
  <c r="AE55" i="29"/>
  <c r="AB55" i="29"/>
  <c r="AA55" i="29"/>
  <c r="Z55" i="29"/>
  <c r="Y55" i="29"/>
  <c r="X55" i="29"/>
  <c r="AJ54" i="29"/>
  <c r="AI54" i="29"/>
  <c r="AH54" i="29"/>
  <c r="AG54" i="29"/>
  <c r="AE54" i="29"/>
  <c r="AB54" i="29"/>
  <c r="AA54" i="29"/>
  <c r="Z54" i="29"/>
  <c r="Y54" i="29"/>
  <c r="X54" i="29"/>
  <c r="AJ53" i="29"/>
  <c r="AI53" i="29"/>
  <c r="AH53" i="29"/>
  <c r="AG53" i="29"/>
  <c r="AE53" i="29"/>
  <c r="AB53" i="29"/>
  <c r="AA53" i="29"/>
  <c r="AC53" i="29" s="1"/>
  <c r="Z53" i="29"/>
  <c r="Y53" i="29"/>
  <c r="X53" i="29"/>
  <c r="AJ52" i="29"/>
  <c r="AK52" i="29" s="1"/>
  <c r="AI52" i="29"/>
  <c r="AH52" i="29"/>
  <c r="AG52" i="29"/>
  <c r="AE52" i="29"/>
  <c r="AB52" i="29"/>
  <c r="AA52" i="29"/>
  <c r="AC52" i="29" s="1"/>
  <c r="Z52" i="29"/>
  <c r="Y52" i="29"/>
  <c r="X52" i="29"/>
  <c r="AJ51" i="29"/>
  <c r="AI51" i="29"/>
  <c r="AH51" i="29"/>
  <c r="AG51" i="29"/>
  <c r="AE51" i="29"/>
  <c r="AB51" i="29"/>
  <c r="AA51" i="29"/>
  <c r="Z51" i="29"/>
  <c r="Y51" i="29"/>
  <c r="X51" i="29"/>
  <c r="AJ50" i="29"/>
  <c r="AI50" i="29"/>
  <c r="AH50" i="29"/>
  <c r="AG50" i="29"/>
  <c r="AE50" i="29"/>
  <c r="AB50" i="29"/>
  <c r="AA50" i="29"/>
  <c r="Z50" i="29"/>
  <c r="Y50" i="29"/>
  <c r="X50" i="29"/>
  <c r="AJ49" i="29"/>
  <c r="AI49" i="29"/>
  <c r="AH49" i="29"/>
  <c r="AG49" i="29"/>
  <c r="AE49" i="29"/>
  <c r="AB49" i="29"/>
  <c r="AA49" i="29"/>
  <c r="AC49" i="29" s="1"/>
  <c r="Z49" i="29"/>
  <c r="Y49" i="29"/>
  <c r="X49" i="29"/>
  <c r="AJ48" i="29"/>
  <c r="AK48" i="29" s="1"/>
  <c r="AI48" i="29"/>
  <c r="AH48" i="29"/>
  <c r="AG48" i="29"/>
  <c r="AE48" i="29"/>
  <c r="AB48" i="29"/>
  <c r="AA48" i="29"/>
  <c r="AC48" i="29" s="1"/>
  <c r="Z48" i="29"/>
  <c r="Y48" i="29"/>
  <c r="X48" i="29"/>
  <c r="AJ47" i="29"/>
  <c r="AI47" i="29"/>
  <c r="AH47" i="29"/>
  <c r="AG47" i="29"/>
  <c r="AE47" i="29"/>
  <c r="AB47" i="29"/>
  <c r="AA47" i="29"/>
  <c r="Z47" i="29"/>
  <c r="Y47" i="29"/>
  <c r="X47" i="29"/>
  <c r="AJ46" i="29"/>
  <c r="AI46" i="29"/>
  <c r="AH46" i="29"/>
  <c r="AG46" i="29"/>
  <c r="AE46" i="29"/>
  <c r="AB46" i="29"/>
  <c r="AA46" i="29"/>
  <c r="Z46" i="29"/>
  <c r="Y46" i="29"/>
  <c r="X46" i="29"/>
  <c r="AJ45" i="29"/>
  <c r="AI45" i="29"/>
  <c r="AH45" i="29"/>
  <c r="AG45" i="29"/>
  <c r="AE45" i="29"/>
  <c r="AB45" i="29"/>
  <c r="AA45" i="29"/>
  <c r="AC45" i="29" s="1"/>
  <c r="Z45" i="29"/>
  <c r="Y45" i="29"/>
  <c r="X45" i="29"/>
  <c r="AJ44" i="29"/>
  <c r="AK44" i="29" s="1"/>
  <c r="AI44" i="29"/>
  <c r="AH44" i="29"/>
  <c r="AG44" i="29"/>
  <c r="AE44" i="29"/>
  <c r="AB44" i="29"/>
  <c r="AA44" i="29"/>
  <c r="AC44" i="29" s="1"/>
  <c r="Z44" i="29"/>
  <c r="Y44" i="29"/>
  <c r="X44" i="29"/>
  <c r="AJ43" i="29"/>
  <c r="AI43" i="29"/>
  <c r="AH43" i="29"/>
  <c r="AG43" i="29"/>
  <c r="AE43" i="29"/>
  <c r="AB43" i="29"/>
  <c r="AA43" i="29"/>
  <c r="Z43" i="29"/>
  <c r="Y43" i="29"/>
  <c r="X43" i="29"/>
  <c r="AJ42" i="29"/>
  <c r="AI42" i="29"/>
  <c r="AH42" i="29"/>
  <c r="AG42" i="29"/>
  <c r="AE42" i="29"/>
  <c r="AB42" i="29"/>
  <c r="AA42" i="29"/>
  <c r="Z42" i="29"/>
  <c r="Y42" i="29"/>
  <c r="X42" i="29"/>
  <c r="AJ41" i="29"/>
  <c r="AI41" i="29"/>
  <c r="AH41" i="29"/>
  <c r="AG41" i="29"/>
  <c r="AE41" i="29"/>
  <c r="AB41" i="29"/>
  <c r="AA41" i="29"/>
  <c r="AC41" i="29" s="1"/>
  <c r="Z41" i="29"/>
  <c r="Y41" i="29"/>
  <c r="X41" i="29"/>
  <c r="AJ40" i="29"/>
  <c r="AK40" i="29" s="1"/>
  <c r="AI40" i="29"/>
  <c r="AH40" i="29"/>
  <c r="AG40" i="29"/>
  <c r="AE40" i="29"/>
  <c r="AB40" i="29"/>
  <c r="AA40" i="29"/>
  <c r="AC40" i="29" s="1"/>
  <c r="Z40" i="29"/>
  <c r="Y40" i="29"/>
  <c r="X40" i="29"/>
  <c r="AJ39" i="29"/>
  <c r="AI39" i="29"/>
  <c r="AH39" i="29"/>
  <c r="AG39" i="29"/>
  <c r="AE39" i="29"/>
  <c r="AB39" i="29"/>
  <c r="AA39" i="29"/>
  <c r="Z39" i="29"/>
  <c r="Y39" i="29"/>
  <c r="X39" i="29"/>
  <c r="AJ38" i="29"/>
  <c r="AI38" i="29"/>
  <c r="AH38" i="29"/>
  <c r="AG38" i="29"/>
  <c r="AE38" i="29"/>
  <c r="AB38" i="29"/>
  <c r="AA38" i="29"/>
  <c r="Z38" i="29"/>
  <c r="Y38" i="29"/>
  <c r="X38" i="29"/>
  <c r="AJ37" i="29"/>
  <c r="AI37" i="29"/>
  <c r="AH37" i="29"/>
  <c r="AG37" i="29"/>
  <c r="AE37" i="29"/>
  <c r="AB37" i="29"/>
  <c r="AA37" i="29"/>
  <c r="AC37" i="29" s="1"/>
  <c r="Z37" i="29"/>
  <c r="Y37" i="29"/>
  <c r="X37" i="29"/>
  <c r="AJ36" i="29"/>
  <c r="AK36" i="29" s="1"/>
  <c r="AI36" i="29"/>
  <c r="AH36" i="29"/>
  <c r="AG36" i="29"/>
  <c r="AE36" i="29"/>
  <c r="AB36" i="29"/>
  <c r="AA36" i="29"/>
  <c r="AC36" i="29" s="1"/>
  <c r="Z36" i="29"/>
  <c r="Y36" i="29"/>
  <c r="X36" i="29"/>
  <c r="AJ35" i="29"/>
  <c r="AI35" i="29"/>
  <c r="AH35" i="29"/>
  <c r="AG35" i="29"/>
  <c r="AE35" i="29"/>
  <c r="AB35" i="29"/>
  <c r="AA35" i="29"/>
  <c r="Z35" i="29"/>
  <c r="Y35" i="29"/>
  <c r="X35" i="29"/>
  <c r="AJ34" i="29"/>
  <c r="AI34" i="29"/>
  <c r="AK34" i="29" s="1"/>
  <c r="AH34" i="29"/>
  <c r="AG34" i="29"/>
  <c r="AE34" i="29"/>
  <c r="AB34" i="29"/>
  <c r="AA34" i="29"/>
  <c r="Z34" i="29"/>
  <c r="Y34" i="29"/>
  <c r="X34" i="29"/>
  <c r="AJ33" i="29"/>
  <c r="AI33" i="29"/>
  <c r="AH33" i="29"/>
  <c r="AG33" i="29"/>
  <c r="AE33" i="29"/>
  <c r="AB33" i="29"/>
  <c r="AA33" i="29"/>
  <c r="AC33" i="29" s="1"/>
  <c r="Z33" i="29"/>
  <c r="Y33" i="29"/>
  <c r="X33" i="29"/>
  <c r="AJ32" i="29"/>
  <c r="AI32" i="29"/>
  <c r="AH32" i="29"/>
  <c r="AG32" i="29"/>
  <c r="AE32" i="29"/>
  <c r="AB32" i="29"/>
  <c r="AA32" i="29"/>
  <c r="AC32" i="29" s="1"/>
  <c r="Z32" i="29"/>
  <c r="Y32" i="29"/>
  <c r="X32" i="29"/>
  <c r="AJ31" i="29"/>
  <c r="AI31" i="29"/>
  <c r="AK31" i="29" s="1"/>
  <c r="AH31" i="29"/>
  <c r="AG31" i="29"/>
  <c r="AE31" i="29"/>
  <c r="AB31" i="29"/>
  <c r="AA31" i="29"/>
  <c r="Z31" i="29"/>
  <c r="Y31" i="29"/>
  <c r="X31" i="29"/>
  <c r="AJ30" i="29"/>
  <c r="AI30" i="29"/>
  <c r="AK30" i="29" s="1"/>
  <c r="AH30" i="29"/>
  <c r="AG30" i="29"/>
  <c r="AE30" i="29"/>
  <c r="AB30" i="29"/>
  <c r="AA30" i="29"/>
  <c r="Z30" i="29"/>
  <c r="Y30" i="29"/>
  <c r="X30" i="29"/>
  <c r="AJ29" i="29"/>
  <c r="AI29" i="29"/>
  <c r="AH29" i="29"/>
  <c r="AG29" i="29"/>
  <c r="AE29" i="29"/>
  <c r="AB29" i="29"/>
  <c r="AA29" i="29"/>
  <c r="AC29" i="29" s="1"/>
  <c r="Z29" i="29"/>
  <c r="Y29" i="29"/>
  <c r="X29" i="29"/>
  <c r="AJ28" i="29"/>
  <c r="AI28" i="29"/>
  <c r="AH28" i="29"/>
  <c r="AG28" i="29"/>
  <c r="AE28" i="29"/>
  <c r="AB28" i="29"/>
  <c r="AA28" i="29"/>
  <c r="AC28" i="29" s="1"/>
  <c r="Z28" i="29"/>
  <c r="Y28" i="29"/>
  <c r="X28" i="29"/>
  <c r="AJ27" i="29"/>
  <c r="AI27" i="29"/>
  <c r="AH27" i="29"/>
  <c r="AG27" i="29"/>
  <c r="AE27" i="29"/>
  <c r="AB27" i="29"/>
  <c r="AA27" i="29"/>
  <c r="Z27" i="29"/>
  <c r="Y27" i="29"/>
  <c r="X27" i="29"/>
  <c r="AJ26" i="29"/>
  <c r="AI26" i="29"/>
  <c r="AK26" i="29" s="1"/>
  <c r="AH26" i="29"/>
  <c r="AG26" i="29"/>
  <c r="AE26" i="29"/>
  <c r="AB26" i="29"/>
  <c r="AC26" i="29" s="1"/>
  <c r="AA26" i="29"/>
  <c r="Z26" i="29"/>
  <c r="Y26" i="29"/>
  <c r="X26" i="29"/>
  <c r="AJ25" i="29"/>
  <c r="AI25" i="29"/>
  <c r="AH25" i="29"/>
  <c r="AG25" i="29"/>
  <c r="AE25" i="29"/>
  <c r="AB25" i="29"/>
  <c r="AA25" i="29"/>
  <c r="Z25" i="29"/>
  <c r="Y25" i="29"/>
  <c r="X25" i="29"/>
  <c r="AJ24" i="29"/>
  <c r="AI24" i="29"/>
  <c r="AH24" i="29"/>
  <c r="AG24" i="29"/>
  <c r="AE24" i="29"/>
  <c r="AB24" i="29"/>
  <c r="AA24" i="29"/>
  <c r="Z24" i="29"/>
  <c r="Y24" i="29"/>
  <c r="X24" i="29"/>
  <c r="AJ23" i="29"/>
  <c r="AI23" i="29"/>
  <c r="AH23" i="29"/>
  <c r="AG23" i="29"/>
  <c r="AE23" i="29"/>
  <c r="AB23" i="29"/>
  <c r="AA23" i="29"/>
  <c r="Z23" i="29"/>
  <c r="Y23" i="29"/>
  <c r="X23" i="29"/>
  <c r="AJ22" i="29"/>
  <c r="AI22" i="29"/>
  <c r="AH22" i="29"/>
  <c r="AG22" i="29"/>
  <c r="AE22" i="29"/>
  <c r="AB22" i="29"/>
  <c r="AA22" i="29"/>
  <c r="Z22" i="29"/>
  <c r="Y22" i="29"/>
  <c r="X22" i="29"/>
  <c r="AJ21" i="29"/>
  <c r="AI21" i="29"/>
  <c r="AH21" i="29"/>
  <c r="AG21" i="29"/>
  <c r="AE21" i="29"/>
  <c r="AB21" i="29"/>
  <c r="AA21" i="29"/>
  <c r="Z21" i="29"/>
  <c r="Y21" i="29"/>
  <c r="X21" i="29"/>
  <c r="AJ20" i="29"/>
  <c r="AI20" i="29"/>
  <c r="AH20" i="29"/>
  <c r="AG20" i="29"/>
  <c r="AE20" i="29"/>
  <c r="AB20" i="29"/>
  <c r="AA20" i="29"/>
  <c r="Z20" i="29"/>
  <c r="Y20" i="29"/>
  <c r="X20" i="29"/>
  <c r="AJ19" i="29"/>
  <c r="AI19" i="29"/>
  <c r="AH19" i="29"/>
  <c r="AG19" i="29"/>
  <c r="AE19" i="29"/>
  <c r="AB19" i="29"/>
  <c r="AC19" i="29" s="1"/>
  <c r="AA19" i="29"/>
  <c r="Z19" i="29"/>
  <c r="Y19" i="29"/>
  <c r="X19" i="29"/>
  <c r="AJ18" i="29"/>
  <c r="AI18" i="29"/>
  <c r="AH18" i="29"/>
  <c r="AG18" i="29"/>
  <c r="AE18" i="29"/>
  <c r="AB18" i="29"/>
  <c r="AA18" i="29"/>
  <c r="Z18" i="29"/>
  <c r="Y18" i="29"/>
  <c r="X18" i="29"/>
  <c r="AJ17" i="29"/>
  <c r="AI17" i="29"/>
  <c r="AH17" i="29"/>
  <c r="AG17" i="29"/>
  <c r="AE17" i="29"/>
  <c r="AB17" i="29"/>
  <c r="AA17" i="29"/>
  <c r="AC17" i="29" s="1"/>
  <c r="Z17" i="29"/>
  <c r="Y17" i="29"/>
  <c r="X17" i="29"/>
  <c r="AJ16" i="29"/>
  <c r="AK16" i="29" s="1"/>
  <c r="AI16" i="29"/>
  <c r="AH16" i="29"/>
  <c r="AG16" i="29"/>
  <c r="AE16" i="29"/>
  <c r="AB16" i="29"/>
  <c r="AA16" i="29"/>
  <c r="AC16" i="29" s="1"/>
  <c r="Z16" i="29"/>
  <c r="Y16" i="29"/>
  <c r="X16" i="29"/>
  <c r="AJ15" i="29"/>
  <c r="AI15" i="29"/>
  <c r="AH15" i="29"/>
  <c r="AG15" i="29"/>
  <c r="AE15" i="29"/>
  <c r="AB15" i="29"/>
  <c r="AA15" i="29"/>
  <c r="Z15" i="29"/>
  <c r="Y15" i="29"/>
  <c r="X15" i="29"/>
  <c r="AJ14" i="29"/>
  <c r="AI14" i="29"/>
  <c r="AH14" i="29"/>
  <c r="AG14" i="29"/>
  <c r="AE14" i="29"/>
  <c r="AB14" i="29"/>
  <c r="AA14" i="29"/>
  <c r="Z14" i="29"/>
  <c r="Y14" i="29"/>
  <c r="X14" i="29"/>
  <c r="AJ13" i="29"/>
  <c r="AI13" i="29"/>
  <c r="AH13" i="29"/>
  <c r="AG13" i="29"/>
  <c r="AE13" i="29"/>
  <c r="AB13" i="29"/>
  <c r="AA13" i="29"/>
  <c r="AC13" i="29" s="1"/>
  <c r="Z13" i="29"/>
  <c r="Y13" i="29"/>
  <c r="X13" i="29"/>
  <c r="AJ12" i="29"/>
  <c r="AI12" i="29"/>
  <c r="AH12" i="29"/>
  <c r="AG12" i="29"/>
  <c r="AE12" i="29"/>
  <c r="AB12" i="29"/>
  <c r="AA12" i="29"/>
  <c r="AC12" i="29" s="1"/>
  <c r="Z12" i="29"/>
  <c r="Y12" i="29"/>
  <c r="X12" i="29"/>
  <c r="AJ11" i="29"/>
  <c r="AI11" i="29"/>
  <c r="AH11" i="29"/>
  <c r="AG11" i="29"/>
  <c r="AE11" i="29"/>
  <c r="AB11" i="29"/>
  <c r="AA11" i="29"/>
  <c r="Z11" i="29"/>
  <c r="Y11" i="29"/>
  <c r="X11" i="29"/>
  <c r="AJ10" i="29"/>
  <c r="AI10" i="29"/>
  <c r="AK10" i="29" s="1"/>
  <c r="AH10" i="29"/>
  <c r="AG10" i="29"/>
  <c r="AE10" i="29"/>
  <c r="AB10" i="29"/>
  <c r="AA10" i="29"/>
  <c r="Z10" i="29"/>
  <c r="Y10" i="29"/>
  <c r="X10" i="29"/>
  <c r="AJ9" i="29"/>
  <c r="AI9" i="29"/>
  <c r="AH9" i="29"/>
  <c r="AG9" i="29"/>
  <c r="AE9" i="29"/>
  <c r="AB9" i="29"/>
  <c r="AA9" i="29"/>
  <c r="Z9" i="29"/>
  <c r="Y9" i="29"/>
  <c r="X9" i="29"/>
  <c r="AJ8" i="29"/>
  <c r="AI8" i="29"/>
  <c r="AH8" i="29"/>
  <c r="AG8" i="29"/>
  <c r="AE8" i="29"/>
  <c r="AB8" i="29"/>
  <c r="AA8" i="29"/>
  <c r="Z8" i="29"/>
  <c r="Y8" i="29"/>
  <c r="X8" i="29"/>
  <c r="AJ7" i="29"/>
  <c r="AI7" i="29"/>
  <c r="AH7" i="29"/>
  <c r="AG7" i="29"/>
  <c r="AE7" i="29"/>
  <c r="AB7" i="29"/>
  <c r="AA7" i="29"/>
  <c r="Z7" i="29"/>
  <c r="Y7" i="29"/>
  <c r="X7" i="29"/>
  <c r="AJ6" i="29"/>
  <c r="AI6" i="29"/>
  <c r="AH6" i="29"/>
  <c r="AG6" i="29"/>
  <c r="AE6" i="29"/>
  <c r="AB6" i="29"/>
  <c r="AA6" i="29"/>
  <c r="Z6" i="29"/>
  <c r="Y6" i="29"/>
  <c r="X6" i="29"/>
  <c r="AO5" i="29"/>
  <c r="AJ5" i="29"/>
  <c r="AI5" i="29"/>
  <c r="AH5" i="29"/>
  <c r="AG5" i="29"/>
  <c r="AE5" i="29"/>
  <c r="AD5" i="29"/>
  <c r="AB5" i="29"/>
  <c r="AA5" i="29"/>
  <c r="AF4" i="29" l="1"/>
  <c r="AC6" i="29"/>
  <c r="AK8" i="29"/>
  <c r="AK20" i="29"/>
  <c r="AC22" i="29"/>
  <c r="AK24" i="29"/>
  <c r="AK183" i="29"/>
  <c r="AK175" i="29"/>
  <c r="AK167" i="29"/>
  <c r="AK159" i="29"/>
  <c r="AK151" i="29"/>
  <c r="AK143" i="29"/>
  <c r="AK135" i="29"/>
  <c r="AK127" i="29"/>
  <c r="AK119" i="29"/>
  <c r="AK111" i="29"/>
  <c r="AK103" i="29"/>
  <c r="AP5" i="29"/>
  <c r="Y4" i="29"/>
  <c r="AK23" i="29"/>
  <c r="AC180" i="29"/>
  <c r="AK176" i="29"/>
  <c r="AC172" i="29"/>
  <c r="AK168" i="29"/>
  <c r="AC164" i="29"/>
  <c r="AK160" i="29"/>
  <c r="AC156" i="29"/>
  <c r="AK152" i="29"/>
  <c r="AC148" i="29"/>
  <c r="AK144" i="29"/>
  <c r="AC140" i="29"/>
  <c r="AK136" i="29"/>
  <c r="AC132" i="29"/>
  <c r="AK128" i="29"/>
  <c r="AC124" i="29"/>
  <c r="AK120" i="29"/>
  <c r="AC116" i="29"/>
  <c r="AK112" i="29"/>
  <c r="AC108" i="29"/>
  <c r="AK104" i="29"/>
  <c r="AK7" i="29"/>
  <c r="AK3" i="29" s="1"/>
  <c r="AD3" i="29"/>
  <c r="AE2" i="29"/>
  <c r="AJ2" i="29"/>
  <c r="AC7" i="29"/>
  <c r="AK9" i="29"/>
  <c r="AC11" i="29"/>
  <c r="AK21" i="29"/>
  <c r="AC23" i="29"/>
  <c r="AK25" i="29"/>
  <c r="AC27" i="29"/>
  <c r="AC182" i="29"/>
  <c r="AK181" i="29"/>
  <c r="AK178" i="29"/>
  <c r="AC174" i="29"/>
  <c r="AK173" i="29"/>
  <c r="AK170" i="29"/>
  <c r="AC166" i="29"/>
  <c r="AK165" i="29"/>
  <c r="AK162" i="29"/>
  <c r="AC158" i="29"/>
  <c r="AK157" i="29"/>
  <c r="AK154" i="29"/>
  <c r="AC150" i="29"/>
  <c r="AK149" i="29"/>
  <c r="AK146" i="29"/>
  <c r="AC142" i="29"/>
  <c r="AK141" i="29"/>
  <c r="AK138" i="29"/>
  <c r="AC134" i="29"/>
  <c r="AK133" i="29"/>
  <c r="AK130" i="29"/>
  <c r="AC126" i="29"/>
  <c r="AK125" i="29"/>
  <c r="AK122" i="29"/>
  <c r="AC118" i="29"/>
  <c r="AK117" i="29"/>
  <c r="AK114" i="29"/>
  <c r="AC110" i="29"/>
  <c r="AK109" i="29"/>
  <c r="AK106" i="29"/>
  <c r="AC102" i="29"/>
  <c r="AC100" i="29"/>
  <c r="AC98" i="29"/>
  <c r="AC96" i="29"/>
  <c r="AC94" i="29"/>
  <c r="AC92" i="29"/>
  <c r="AC90" i="29"/>
  <c r="AC88" i="29"/>
  <c r="AC86" i="29"/>
  <c r="AC84" i="29"/>
  <c r="AC82" i="29"/>
  <c r="AC80" i="29"/>
  <c r="AC78" i="29"/>
  <c r="AC76" i="29"/>
  <c r="AC74" i="29"/>
  <c r="AC72" i="29"/>
  <c r="Z4" i="29"/>
  <c r="AC8" i="29"/>
  <c r="AG3" i="29"/>
  <c r="AC9" i="29"/>
  <c r="AK12" i="29"/>
  <c r="AC14" i="29"/>
  <c r="AK17" i="29"/>
  <c r="AC20" i="29"/>
  <c r="AC24" i="29"/>
  <c r="AC25" i="29"/>
  <c r="AK28" i="29"/>
  <c r="AC30" i="29"/>
  <c r="AK32" i="29"/>
  <c r="AC34" i="29"/>
  <c r="AC38" i="29"/>
  <c r="AC42" i="29"/>
  <c r="AC46" i="29"/>
  <c r="AC50" i="29"/>
  <c r="AC54" i="29"/>
  <c r="AC58" i="29"/>
  <c r="AC62" i="29"/>
  <c r="AC66" i="29"/>
  <c r="AC70" i="29"/>
  <c r="AK39" i="29"/>
  <c r="AK43" i="29"/>
  <c r="AK47" i="29"/>
  <c r="AK51" i="29"/>
  <c r="AK55" i="29"/>
  <c r="AK59" i="29"/>
  <c r="AK63" i="29"/>
  <c r="AK67" i="29"/>
  <c r="AK15" i="29"/>
  <c r="AA2" i="29"/>
  <c r="AH4" i="29"/>
  <c r="AC15" i="29"/>
  <c r="AK18" i="29"/>
  <c r="AC21" i="29"/>
  <c r="AK29" i="29"/>
  <c r="AC31" i="29"/>
  <c r="AK33" i="29"/>
  <c r="AC35" i="29"/>
  <c r="AC39" i="29"/>
  <c r="AC43" i="29"/>
  <c r="AC47" i="29"/>
  <c r="AC51" i="29"/>
  <c r="AC55" i="29"/>
  <c r="AC59" i="29"/>
  <c r="AC63" i="29"/>
  <c r="AC67" i="29"/>
  <c r="AK13" i="29"/>
  <c r="AK35" i="29"/>
  <c r="AB3" i="29"/>
  <c r="Y3" i="29"/>
  <c r="AK11" i="29"/>
  <c r="AI3" i="29"/>
  <c r="X2" i="29"/>
  <c r="AH2" i="29"/>
  <c r="AK19" i="29"/>
  <c r="AK27" i="29"/>
  <c r="Z3" i="29"/>
  <c r="AD4" i="29"/>
  <c r="AK6" i="29"/>
  <c r="AE4" i="29"/>
  <c r="AJ4" i="29"/>
  <c r="AC10" i="29"/>
  <c r="AK14" i="29"/>
  <c r="AC18" i="29"/>
  <c r="AK22" i="29"/>
  <c r="AK37" i="29"/>
  <c r="AK38" i="29"/>
  <c r="AK41" i="29"/>
  <c r="AK42" i="29"/>
  <c r="AK45" i="29"/>
  <c r="AK46" i="29"/>
  <c r="AK49" i="29"/>
  <c r="AK50" i="29"/>
  <c r="AK53" i="29"/>
  <c r="AK54" i="29"/>
  <c r="AK57" i="29"/>
  <c r="AK58" i="29"/>
  <c r="AK61" i="29"/>
  <c r="AK62" i="29"/>
  <c r="AK65" i="29"/>
  <c r="AK66" i="29"/>
  <c r="AK69" i="29"/>
  <c r="AK70" i="29"/>
  <c r="AB2" i="29"/>
  <c r="Y2" i="29"/>
  <c r="X3" i="29"/>
  <c r="Z2" i="29"/>
  <c r="AD2" i="29"/>
  <c r="AI2" i="29"/>
  <c r="AH3" i="29"/>
  <c r="X4" i="29"/>
  <c r="AB4" i="29"/>
  <c r="AG4" i="29"/>
  <c r="AG2" i="29"/>
  <c r="AA3" i="29"/>
  <c r="AE3" i="29"/>
  <c r="AJ3" i="29"/>
  <c r="AI4" i="29"/>
  <c r="AA4" i="29"/>
  <c r="K57" i="27"/>
  <c r="J57" i="27"/>
  <c r="I57" i="27"/>
  <c r="H57" i="27"/>
  <c r="G57" i="27"/>
  <c r="F57" i="27"/>
  <c r="E57" i="27"/>
  <c r="D57" i="27"/>
  <c r="C57" i="27"/>
  <c r="B57" i="27"/>
  <c r="K56" i="27"/>
  <c r="J56" i="27"/>
  <c r="I56" i="27"/>
  <c r="H56" i="27"/>
  <c r="G56" i="27"/>
  <c r="F56" i="27"/>
  <c r="E56" i="27"/>
  <c r="D56" i="27"/>
  <c r="C56" i="27"/>
  <c r="B56" i="27"/>
  <c r="K55" i="27"/>
  <c r="J55" i="27"/>
  <c r="I55" i="27"/>
  <c r="H55" i="27"/>
  <c r="G55" i="27"/>
  <c r="F55" i="27"/>
  <c r="E55" i="27"/>
  <c r="D55" i="27"/>
  <c r="C55" i="27"/>
  <c r="B55" i="27"/>
  <c r="K54" i="27"/>
  <c r="J54" i="27"/>
  <c r="I54" i="27"/>
  <c r="H54" i="27"/>
  <c r="G54" i="27"/>
  <c r="F54" i="27"/>
  <c r="E54" i="27"/>
  <c r="D54" i="27"/>
  <c r="C54" i="27"/>
  <c r="B54" i="27"/>
  <c r="K53" i="27"/>
  <c r="J53" i="27"/>
  <c r="I53" i="27"/>
  <c r="H53" i="27"/>
  <c r="G53" i="27"/>
  <c r="F53" i="27"/>
  <c r="E53" i="27"/>
  <c r="D53" i="27"/>
  <c r="C53" i="27"/>
  <c r="B53" i="27"/>
  <c r="K52" i="27"/>
  <c r="J52" i="27"/>
  <c r="I52" i="27"/>
  <c r="H52" i="27"/>
  <c r="G52" i="27"/>
  <c r="F52" i="27"/>
  <c r="E52" i="27"/>
  <c r="D52" i="27"/>
  <c r="C52" i="27"/>
  <c r="B52" i="27"/>
  <c r="K51" i="27"/>
  <c r="J51" i="27"/>
  <c r="I51" i="27"/>
  <c r="H51" i="27"/>
  <c r="G51" i="27"/>
  <c r="F51" i="27"/>
  <c r="E51" i="27"/>
  <c r="D51" i="27"/>
  <c r="C51" i="27"/>
  <c r="B51" i="27"/>
  <c r="K50" i="27"/>
  <c r="J50" i="27"/>
  <c r="I50" i="27"/>
  <c r="H50" i="27"/>
  <c r="G50" i="27"/>
  <c r="F50" i="27"/>
  <c r="E50" i="27"/>
  <c r="D50" i="27"/>
  <c r="C50" i="27"/>
  <c r="B50" i="27"/>
  <c r="K49" i="27"/>
  <c r="J49" i="27"/>
  <c r="I49" i="27"/>
  <c r="H49" i="27"/>
  <c r="G49" i="27"/>
  <c r="F49" i="27"/>
  <c r="E49" i="27"/>
  <c r="D49" i="27"/>
  <c r="C49" i="27"/>
  <c r="B49" i="27"/>
  <c r="K48" i="27"/>
  <c r="J48" i="27"/>
  <c r="I48" i="27"/>
  <c r="H48" i="27"/>
  <c r="G48" i="27"/>
  <c r="F48" i="27"/>
  <c r="E48" i="27"/>
  <c r="D48" i="27"/>
  <c r="C48" i="27"/>
  <c r="B48" i="27"/>
  <c r="K47" i="27"/>
  <c r="J47" i="27"/>
  <c r="I47" i="27"/>
  <c r="H47" i="27"/>
  <c r="G47" i="27"/>
  <c r="F47" i="27"/>
  <c r="E47" i="27"/>
  <c r="D47" i="27"/>
  <c r="C47" i="27"/>
  <c r="B47" i="27"/>
  <c r="K46" i="27"/>
  <c r="J46" i="27"/>
  <c r="I46" i="27"/>
  <c r="H46" i="27"/>
  <c r="G46" i="27"/>
  <c r="F46" i="27"/>
  <c r="E46" i="27"/>
  <c r="D46" i="27"/>
  <c r="C46" i="27"/>
  <c r="B46" i="27"/>
  <c r="K45" i="27"/>
  <c r="J45" i="27"/>
  <c r="I45" i="27"/>
  <c r="H45" i="27"/>
  <c r="G45" i="27"/>
  <c r="F45" i="27"/>
  <c r="E45" i="27"/>
  <c r="D45" i="27"/>
  <c r="C45" i="27"/>
  <c r="B45" i="27"/>
  <c r="K44" i="27"/>
  <c r="J44" i="27"/>
  <c r="I44" i="27"/>
  <c r="H44" i="27"/>
  <c r="G44" i="27"/>
  <c r="F44" i="27"/>
  <c r="E44" i="27"/>
  <c r="D44" i="27"/>
  <c r="C44" i="27"/>
  <c r="B44" i="27"/>
  <c r="K43" i="27"/>
  <c r="J43" i="27"/>
  <c r="I43" i="27"/>
  <c r="H43" i="27"/>
  <c r="G43" i="27"/>
  <c r="F43" i="27"/>
  <c r="E43" i="27"/>
  <c r="D43" i="27"/>
  <c r="C43" i="27"/>
  <c r="B43" i="27"/>
  <c r="I42" i="27"/>
  <c r="H42" i="27"/>
  <c r="G42" i="27"/>
  <c r="F42" i="27"/>
  <c r="E42" i="27"/>
  <c r="D42" i="27"/>
  <c r="C42" i="27"/>
  <c r="B42" i="27"/>
  <c r="K57" i="26"/>
  <c r="J57" i="26"/>
  <c r="I57" i="26"/>
  <c r="H57" i="26"/>
  <c r="G57" i="26"/>
  <c r="F57" i="26"/>
  <c r="E57" i="26"/>
  <c r="D57" i="26"/>
  <c r="C57" i="26"/>
  <c r="B57" i="26"/>
  <c r="K56" i="26"/>
  <c r="J56" i="26"/>
  <c r="I56" i="26"/>
  <c r="H56" i="26"/>
  <c r="G56" i="26"/>
  <c r="F56" i="26"/>
  <c r="E56" i="26"/>
  <c r="D56" i="26"/>
  <c r="C56" i="26"/>
  <c r="B56" i="26"/>
  <c r="K55" i="26"/>
  <c r="J55" i="26"/>
  <c r="I55" i="26"/>
  <c r="H55" i="26"/>
  <c r="G55" i="26"/>
  <c r="F55" i="26"/>
  <c r="E55" i="26"/>
  <c r="D55" i="26"/>
  <c r="C55" i="26"/>
  <c r="B55" i="26"/>
  <c r="K54" i="26"/>
  <c r="J54" i="26"/>
  <c r="I54" i="26"/>
  <c r="H54" i="26"/>
  <c r="G54" i="26"/>
  <c r="F54" i="26"/>
  <c r="E54" i="26"/>
  <c r="D54" i="26"/>
  <c r="C54" i="26"/>
  <c r="B54" i="26"/>
  <c r="K53" i="26"/>
  <c r="J53" i="26"/>
  <c r="I53" i="26"/>
  <c r="H53" i="26"/>
  <c r="G53" i="26"/>
  <c r="F53" i="26"/>
  <c r="E53" i="26"/>
  <c r="D53" i="26"/>
  <c r="C53" i="26"/>
  <c r="B53" i="26"/>
  <c r="K52" i="26"/>
  <c r="J52" i="26"/>
  <c r="I52" i="26"/>
  <c r="H52" i="26"/>
  <c r="G52" i="26"/>
  <c r="F52" i="26"/>
  <c r="E52" i="26"/>
  <c r="D52" i="26"/>
  <c r="C52" i="26"/>
  <c r="B52" i="26"/>
  <c r="K51" i="26"/>
  <c r="J51" i="26"/>
  <c r="I51" i="26"/>
  <c r="H51" i="26"/>
  <c r="G51" i="26"/>
  <c r="F51" i="26"/>
  <c r="E51" i="26"/>
  <c r="D51" i="26"/>
  <c r="C51" i="26"/>
  <c r="B51" i="26"/>
  <c r="K50" i="26"/>
  <c r="J50" i="26"/>
  <c r="I50" i="26"/>
  <c r="H50" i="26"/>
  <c r="G50" i="26"/>
  <c r="F50" i="26"/>
  <c r="E50" i="26"/>
  <c r="D50" i="26"/>
  <c r="C50" i="26"/>
  <c r="B50" i="26"/>
  <c r="K49" i="26"/>
  <c r="J49" i="26"/>
  <c r="I49" i="26"/>
  <c r="H49" i="26"/>
  <c r="G49" i="26"/>
  <c r="F49" i="26"/>
  <c r="E49" i="26"/>
  <c r="D49" i="26"/>
  <c r="C49" i="26"/>
  <c r="B49" i="26"/>
  <c r="K48" i="26"/>
  <c r="J48" i="26"/>
  <c r="I48" i="26"/>
  <c r="H48" i="26"/>
  <c r="G48" i="26"/>
  <c r="F48" i="26"/>
  <c r="E48" i="26"/>
  <c r="D48" i="26"/>
  <c r="C48" i="26"/>
  <c r="B48" i="26"/>
  <c r="K47" i="26"/>
  <c r="J47" i="26"/>
  <c r="I47" i="26"/>
  <c r="H47" i="26"/>
  <c r="G47" i="26"/>
  <c r="F47" i="26"/>
  <c r="E47" i="26"/>
  <c r="D47" i="26"/>
  <c r="C47" i="26"/>
  <c r="B47" i="26"/>
  <c r="K46" i="26"/>
  <c r="J46" i="26"/>
  <c r="I46" i="26"/>
  <c r="H46" i="26"/>
  <c r="G46" i="26"/>
  <c r="F46" i="26"/>
  <c r="E46" i="26"/>
  <c r="D46" i="26"/>
  <c r="C46" i="26"/>
  <c r="B46" i="26"/>
  <c r="K45" i="26"/>
  <c r="J45" i="26"/>
  <c r="I45" i="26"/>
  <c r="H45" i="26"/>
  <c r="G45" i="26"/>
  <c r="F45" i="26"/>
  <c r="E45" i="26"/>
  <c r="D45" i="26"/>
  <c r="C45" i="26"/>
  <c r="B45" i="26"/>
  <c r="K44" i="26"/>
  <c r="J44" i="26"/>
  <c r="I44" i="26"/>
  <c r="H44" i="26"/>
  <c r="G44" i="26"/>
  <c r="F44" i="26"/>
  <c r="E44" i="26"/>
  <c r="D44" i="26"/>
  <c r="C44" i="26"/>
  <c r="B44" i="26"/>
  <c r="K43" i="26"/>
  <c r="J43" i="26"/>
  <c r="I43" i="26"/>
  <c r="H43" i="26"/>
  <c r="G43" i="26"/>
  <c r="F43" i="26"/>
  <c r="E43" i="26"/>
  <c r="D43" i="26"/>
  <c r="C43" i="26"/>
  <c r="B43" i="26"/>
  <c r="K42" i="26"/>
  <c r="J42" i="26"/>
  <c r="I42" i="26"/>
  <c r="H42" i="26"/>
  <c r="G42" i="26"/>
  <c r="F42" i="26"/>
  <c r="E42" i="26"/>
  <c r="D42" i="26"/>
  <c r="C42" i="26"/>
  <c r="B42" i="26"/>
  <c r="AC2" i="29" l="1"/>
  <c r="AC4" i="29"/>
  <c r="AK2" i="29"/>
  <c r="AK4" i="29"/>
  <c r="AC3" i="29"/>
  <c r="AJ4" i="24"/>
  <c r="AI4" i="24"/>
  <c r="AH4" i="24"/>
  <c r="AG4" i="24"/>
  <c r="AF4" i="24"/>
  <c r="AE4" i="24"/>
  <c r="AD4" i="24"/>
  <c r="AC4" i="24"/>
  <c r="AB4" i="24"/>
  <c r="AA4" i="24"/>
  <c r="Z4" i="24"/>
  <c r="Y4" i="24"/>
  <c r="X4" i="24"/>
  <c r="AJ3" i="24"/>
  <c r="AI3" i="24"/>
  <c r="AH3" i="24"/>
  <c r="AG3" i="24"/>
  <c r="AF3" i="24"/>
  <c r="AE3" i="24"/>
  <c r="AD3" i="24"/>
  <c r="AC3" i="24"/>
  <c r="AB3" i="24"/>
  <c r="AA3" i="24"/>
  <c r="Z3" i="24"/>
  <c r="Y3" i="24"/>
  <c r="X3" i="24"/>
  <c r="AJ2" i="24"/>
  <c r="AI2" i="24"/>
  <c r="AH2" i="24"/>
  <c r="AG2" i="24"/>
  <c r="AF2" i="24"/>
  <c r="AE2" i="24"/>
  <c r="AD2" i="24"/>
  <c r="AC2" i="24"/>
  <c r="AB2" i="24"/>
  <c r="AA2" i="24"/>
  <c r="Z2" i="24"/>
  <c r="Y2" i="24"/>
  <c r="X2" i="24"/>
  <c r="AJ4" i="23"/>
  <c r="AI4" i="23"/>
  <c r="AH4" i="23"/>
  <c r="AG4" i="23"/>
  <c r="AF4" i="23"/>
  <c r="AE4" i="23"/>
  <c r="AD4" i="23"/>
  <c r="AC4" i="23"/>
  <c r="AB4" i="23"/>
  <c r="AA4" i="23"/>
  <c r="Z4" i="23"/>
  <c r="Y4" i="23"/>
  <c r="AJ3" i="23"/>
  <c r="AI3" i="23"/>
  <c r="AH3" i="23"/>
  <c r="AG3" i="23"/>
  <c r="AF3" i="23"/>
  <c r="AE3" i="23"/>
  <c r="AD3" i="23"/>
  <c r="AC3" i="23"/>
  <c r="AB3" i="23"/>
  <c r="AA3" i="23"/>
  <c r="Z3" i="23"/>
  <c r="Y3" i="23"/>
  <c r="AJ2" i="23"/>
  <c r="AI2" i="23"/>
  <c r="AH2" i="23"/>
  <c r="AG2" i="23"/>
  <c r="AF2" i="23"/>
  <c r="AE2" i="23"/>
  <c r="AD2" i="23"/>
  <c r="AC2" i="23"/>
  <c r="AB2" i="23"/>
  <c r="AA2" i="23"/>
  <c r="Z2" i="23"/>
  <c r="Y2" i="23"/>
  <c r="X4" i="23"/>
  <c r="X3" i="23"/>
  <c r="X2" i="23"/>
  <c r="X69" i="24"/>
  <c r="Y69" i="24"/>
  <c r="Z69" i="24"/>
  <c r="AA69" i="24"/>
  <c r="AB69" i="24"/>
  <c r="AD69" i="24"/>
  <c r="AE69" i="24"/>
  <c r="AF69" i="24"/>
  <c r="AG69" i="24"/>
  <c r="AH69" i="24"/>
  <c r="AJ69" i="24" s="1"/>
  <c r="AI69" i="24"/>
  <c r="X70" i="24"/>
  <c r="Y70" i="24"/>
  <c r="Z70" i="24"/>
  <c r="AA70" i="24"/>
  <c r="AC70" i="24" s="1"/>
  <c r="AB70" i="24"/>
  <c r="AD70" i="24"/>
  <c r="AE70" i="24"/>
  <c r="AF70" i="24"/>
  <c r="AG70" i="24"/>
  <c r="AH70" i="24"/>
  <c r="AI70" i="24"/>
  <c r="Z7" i="24"/>
  <c r="Z8" i="24"/>
  <c r="Z9" i="24"/>
  <c r="Z10" i="24"/>
  <c r="Z11" i="24"/>
  <c r="Z12" i="24"/>
  <c r="Z13" i="24"/>
  <c r="Z14" i="24"/>
  <c r="Z15" i="24"/>
  <c r="Z16" i="24"/>
  <c r="Z17" i="24"/>
  <c r="Z18" i="24"/>
  <c r="Z19" i="24"/>
  <c r="Z20" i="24"/>
  <c r="Z21" i="24"/>
  <c r="Z22" i="24"/>
  <c r="Z23" i="24"/>
  <c r="Z24" i="24"/>
  <c r="Z25" i="24"/>
  <c r="Z26" i="24"/>
  <c r="Z27" i="24"/>
  <c r="Z28" i="24"/>
  <c r="Z29" i="24"/>
  <c r="Z30" i="24"/>
  <c r="Z31" i="24"/>
  <c r="Z32" i="24"/>
  <c r="Z33" i="24"/>
  <c r="Z34" i="24"/>
  <c r="Z35" i="24"/>
  <c r="Z36" i="24"/>
  <c r="Z37" i="24"/>
  <c r="Z38" i="24"/>
  <c r="Z39" i="24"/>
  <c r="Z40" i="24"/>
  <c r="Z41" i="24"/>
  <c r="Z42" i="24"/>
  <c r="Z43" i="24"/>
  <c r="Z44" i="24"/>
  <c r="Z45" i="24"/>
  <c r="Z46" i="24"/>
  <c r="Z47" i="24"/>
  <c r="Z48" i="24"/>
  <c r="Z49" i="24"/>
  <c r="Z50" i="24"/>
  <c r="Z51" i="24"/>
  <c r="Z52" i="24"/>
  <c r="Z53" i="24"/>
  <c r="Z54" i="24"/>
  <c r="Z55" i="24"/>
  <c r="Z56" i="24"/>
  <c r="Z57" i="24"/>
  <c r="Z58" i="24"/>
  <c r="Z59" i="24"/>
  <c r="Z60" i="24"/>
  <c r="Z61" i="24"/>
  <c r="Z62" i="24"/>
  <c r="Z63" i="24"/>
  <c r="Z64" i="24"/>
  <c r="Z65" i="24"/>
  <c r="Z66" i="24"/>
  <c r="Z67" i="24"/>
  <c r="Z68" i="24"/>
  <c r="Z6" i="24"/>
  <c r="AI68" i="24"/>
  <c r="AH68" i="24"/>
  <c r="AG68" i="24"/>
  <c r="AF68" i="24"/>
  <c r="AE68" i="24"/>
  <c r="AD68" i="24"/>
  <c r="AB68" i="24"/>
  <c r="AA68" i="24"/>
  <c r="Y68" i="24"/>
  <c r="X68" i="24"/>
  <c r="AI67" i="24"/>
  <c r="AH67" i="24"/>
  <c r="AG67" i="24"/>
  <c r="AF67" i="24"/>
  <c r="AE67" i="24"/>
  <c r="AD67" i="24"/>
  <c r="AB67" i="24"/>
  <c r="AA67" i="24"/>
  <c r="Y67" i="24"/>
  <c r="X67" i="24"/>
  <c r="AI66" i="24"/>
  <c r="AH66" i="24"/>
  <c r="AG66" i="24"/>
  <c r="AF66" i="24"/>
  <c r="AE66" i="24"/>
  <c r="AD66" i="24"/>
  <c r="AB66" i="24"/>
  <c r="AA66" i="24"/>
  <c r="Y66" i="24"/>
  <c r="X66" i="24"/>
  <c r="AI65" i="24"/>
  <c r="AH65" i="24"/>
  <c r="AJ65" i="24" s="1"/>
  <c r="AG65" i="24"/>
  <c r="AF65" i="24"/>
  <c r="AE65" i="24"/>
  <c r="AD65" i="24"/>
  <c r="AB65" i="24"/>
  <c r="AA65" i="24"/>
  <c r="Y65" i="24"/>
  <c r="X65" i="24"/>
  <c r="AI64" i="24"/>
  <c r="AH64" i="24"/>
  <c r="AG64" i="24"/>
  <c r="AF64" i="24"/>
  <c r="AE64" i="24"/>
  <c r="AD64" i="24"/>
  <c r="AB64" i="24"/>
  <c r="AA64" i="24"/>
  <c r="Y64" i="24"/>
  <c r="X64" i="24"/>
  <c r="AI63" i="24"/>
  <c r="AH63" i="24"/>
  <c r="AG63" i="24"/>
  <c r="AF63" i="24"/>
  <c r="AE63" i="24"/>
  <c r="AD63" i="24"/>
  <c r="AB63" i="24"/>
  <c r="AA63" i="24"/>
  <c r="Y63" i="24"/>
  <c r="X63" i="24"/>
  <c r="AI62" i="24"/>
  <c r="AH62" i="24"/>
  <c r="AG62" i="24"/>
  <c r="AF62" i="24"/>
  <c r="AE62" i="24"/>
  <c r="AD62" i="24"/>
  <c r="AB62" i="24"/>
  <c r="AA62" i="24"/>
  <c r="Y62" i="24"/>
  <c r="X62" i="24"/>
  <c r="AI61" i="24"/>
  <c r="AH61" i="24"/>
  <c r="AJ61" i="24" s="1"/>
  <c r="AG61" i="24"/>
  <c r="AF61" i="24"/>
  <c r="AE61" i="24"/>
  <c r="AD61" i="24"/>
  <c r="AB61" i="24"/>
  <c r="AA61" i="24"/>
  <c r="Y61" i="24"/>
  <c r="X61" i="24"/>
  <c r="AI60" i="24"/>
  <c r="AH60" i="24"/>
  <c r="AG60" i="24"/>
  <c r="AF60" i="24"/>
  <c r="AE60" i="24"/>
  <c r="AD60" i="24"/>
  <c r="AB60" i="24"/>
  <c r="AA60" i="24"/>
  <c r="Y60" i="24"/>
  <c r="X60" i="24"/>
  <c r="AI59" i="24"/>
  <c r="AH59" i="24"/>
  <c r="AG59" i="24"/>
  <c r="AF59" i="24"/>
  <c r="AE59" i="24"/>
  <c r="AD59" i="24"/>
  <c r="AB59" i="24"/>
  <c r="AA59" i="24"/>
  <c r="Y59" i="24"/>
  <c r="X59" i="24"/>
  <c r="AI58" i="24"/>
  <c r="AH58" i="24"/>
  <c r="AG58" i="24"/>
  <c r="AF58" i="24"/>
  <c r="AE58" i="24"/>
  <c r="AD58" i="24"/>
  <c r="AB58" i="24"/>
  <c r="AA58" i="24"/>
  <c r="Y58" i="24"/>
  <c r="X58" i="24"/>
  <c r="AI57" i="24"/>
  <c r="AH57" i="24"/>
  <c r="AJ57" i="24" s="1"/>
  <c r="AG57" i="24"/>
  <c r="AF57" i="24"/>
  <c r="AE57" i="24"/>
  <c r="AD57" i="24"/>
  <c r="AB57" i="24"/>
  <c r="AA57" i="24"/>
  <c r="Y57" i="24"/>
  <c r="X57" i="24"/>
  <c r="AI56" i="24"/>
  <c r="AH56" i="24"/>
  <c r="AG56" i="24"/>
  <c r="AF56" i="24"/>
  <c r="AE56" i="24"/>
  <c r="AD56" i="24"/>
  <c r="AB56" i="24"/>
  <c r="AA56" i="24"/>
  <c r="Y56" i="24"/>
  <c r="X56" i="24"/>
  <c r="AI55" i="24"/>
  <c r="AH55" i="24"/>
  <c r="AG55" i="24"/>
  <c r="AF55" i="24"/>
  <c r="AE55" i="24"/>
  <c r="AD55" i="24"/>
  <c r="AB55" i="24"/>
  <c r="AA55" i="24"/>
  <c r="Y55" i="24"/>
  <c r="X55" i="24"/>
  <c r="AI54" i="24"/>
  <c r="AH54" i="24"/>
  <c r="AG54" i="24"/>
  <c r="AF54" i="24"/>
  <c r="AE54" i="24"/>
  <c r="AD54" i="24"/>
  <c r="AB54" i="24"/>
  <c r="AA54" i="24"/>
  <c r="Y54" i="24"/>
  <c r="X54" i="24"/>
  <c r="AI53" i="24"/>
  <c r="AH53" i="24"/>
  <c r="AJ53" i="24" s="1"/>
  <c r="AG53" i="24"/>
  <c r="AF53" i="24"/>
  <c r="AE53" i="24"/>
  <c r="AD53" i="24"/>
  <c r="AB53" i="24"/>
  <c r="AA53" i="24"/>
  <c r="Y53" i="24"/>
  <c r="X53" i="24"/>
  <c r="AI52" i="24"/>
  <c r="AH52" i="24"/>
  <c r="AG52" i="24"/>
  <c r="AF52" i="24"/>
  <c r="AE52" i="24"/>
  <c r="AD52" i="24"/>
  <c r="AB52" i="24"/>
  <c r="AA52" i="24"/>
  <c r="Y52" i="24"/>
  <c r="X52" i="24"/>
  <c r="AI51" i="24"/>
  <c r="AH51" i="24"/>
  <c r="AG51" i="24"/>
  <c r="AF51" i="24"/>
  <c r="AE51" i="24"/>
  <c r="AD51" i="24"/>
  <c r="AB51" i="24"/>
  <c r="AA51" i="24"/>
  <c r="Y51" i="24"/>
  <c r="X51" i="24"/>
  <c r="AI50" i="24"/>
  <c r="AJ50" i="24" s="1"/>
  <c r="AH50" i="24"/>
  <c r="AG50" i="24"/>
  <c r="AF50" i="24"/>
  <c r="AE50" i="24"/>
  <c r="AD50" i="24"/>
  <c r="AB50" i="24"/>
  <c r="AA50" i="24"/>
  <c r="AC50" i="24" s="1"/>
  <c r="Y50" i="24"/>
  <c r="X50" i="24"/>
  <c r="AI49" i="24"/>
  <c r="AH49" i="24"/>
  <c r="AG49" i="24"/>
  <c r="AF49" i="24"/>
  <c r="AE49" i="24"/>
  <c r="AD49" i="24"/>
  <c r="AB49" i="24"/>
  <c r="AA49" i="24"/>
  <c r="Y49" i="24"/>
  <c r="X49" i="24"/>
  <c r="AI48" i="24"/>
  <c r="AH48" i="24"/>
  <c r="AG48" i="24"/>
  <c r="AF48" i="24"/>
  <c r="AE48" i="24"/>
  <c r="AD48" i="24"/>
  <c r="AB48" i="24"/>
  <c r="AA48" i="24"/>
  <c r="Y48" i="24"/>
  <c r="X48" i="24"/>
  <c r="AI47" i="24"/>
  <c r="AH47" i="24"/>
  <c r="AG47" i="24"/>
  <c r="AF47" i="24"/>
  <c r="AE47" i="24"/>
  <c r="AD47" i="24"/>
  <c r="AB47" i="24"/>
  <c r="AA47" i="24"/>
  <c r="Y47" i="24"/>
  <c r="X47" i="24"/>
  <c r="AI46" i="24"/>
  <c r="AJ46" i="24" s="1"/>
  <c r="AH46" i="24"/>
  <c r="AG46" i="24"/>
  <c r="AF46" i="24"/>
  <c r="AE46" i="24"/>
  <c r="AD46" i="24"/>
  <c r="AB46" i="24"/>
  <c r="AA46" i="24"/>
  <c r="AC46" i="24" s="1"/>
  <c r="Y46" i="24"/>
  <c r="X46" i="24"/>
  <c r="AI45" i="24"/>
  <c r="AH45" i="24"/>
  <c r="AG45" i="24"/>
  <c r="AF45" i="24"/>
  <c r="AE45" i="24"/>
  <c r="AD45" i="24"/>
  <c r="AB45" i="24"/>
  <c r="AA45" i="24"/>
  <c r="AC45" i="24" s="1"/>
  <c r="Y45" i="24"/>
  <c r="X45" i="24"/>
  <c r="AI44" i="24"/>
  <c r="AH44" i="24"/>
  <c r="AG44" i="24"/>
  <c r="AF44" i="24"/>
  <c r="AE44" i="24"/>
  <c r="AD44" i="24"/>
  <c r="AB44" i="24"/>
  <c r="AA44" i="24"/>
  <c r="Y44" i="24"/>
  <c r="X44" i="24"/>
  <c r="AI43" i="24"/>
  <c r="AH43" i="24"/>
  <c r="AG43" i="24"/>
  <c r="AF43" i="24"/>
  <c r="AE43" i="24"/>
  <c r="AD43" i="24"/>
  <c r="AB43" i="24"/>
  <c r="AA43" i="24"/>
  <c r="Y43" i="24"/>
  <c r="X43" i="24"/>
  <c r="AI42" i="24"/>
  <c r="AH42" i="24"/>
  <c r="AG42" i="24"/>
  <c r="AF42" i="24"/>
  <c r="AE42" i="24"/>
  <c r="AD42" i="24"/>
  <c r="AB42" i="24"/>
  <c r="AA42" i="24"/>
  <c r="Y42" i="24"/>
  <c r="X42" i="24"/>
  <c r="AI41" i="24"/>
  <c r="AH41" i="24"/>
  <c r="AG41" i="24"/>
  <c r="AF41" i="24"/>
  <c r="AE41" i="24"/>
  <c r="AD41" i="24"/>
  <c r="AB41" i="24"/>
  <c r="AA41" i="24"/>
  <c r="AC41" i="24" s="1"/>
  <c r="Y41" i="24"/>
  <c r="X41" i="24"/>
  <c r="AI40" i="24"/>
  <c r="AH40" i="24"/>
  <c r="AG40" i="24"/>
  <c r="AF40" i="24"/>
  <c r="AE40" i="24"/>
  <c r="AD40" i="24"/>
  <c r="AB40" i="24"/>
  <c r="AA40" i="24"/>
  <c r="Y40" i="24"/>
  <c r="X40" i="24"/>
  <c r="AI39" i="24"/>
  <c r="AH39" i="24"/>
  <c r="AG39" i="24"/>
  <c r="AF39" i="24"/>
  <c r="AE39" i="24"/>
  <c r="AD39" i="24"/>
  <c r="AB39" i="24"/>
  <c r="AA39" i="24"/>
  <c r="Y39" i="24"/>
  <c r="X39" i="24"/>
  <c r="AI38" i="24"/>
  <c r="AH38" i="24"/>
  <c r="AG38" i="24"/>
  <c r="AF38" i="24"/>
  <c r="AE38" i="24"/>
  <c r="AD38" i="24"/>
  <c r="AC38" i="24"/>
  <c r="AB38" i="24"/>
  <c r="AA38" i="24"/>
  <c r="Y38" i="24"/>
  <c r="X38" i="24"/>
  <c r="AI37" i="24"/>
  <c r="AH37" i="24"/>
  <c r="AG37" i="24"/>
  <c r="AF37" i="24"/>
  <c r="AE37" i="24"/>
  <c r="AD37" i="24"/>
  <c r="AC37" i="24"/>
  <c r="AB37" i="24"/>
  <c r="AA37" i="24"/>
  <c r="Y37" i="24"/>
  <c r="X37" i="24"/>
  <c r="AI36" i="24"/>
  <c r="AH36" i="24"/>
  <c r="AG36" i="24"/>
  <c r="AF36" i="24"/>
  <c r="AE36" i="24"/>
  <c r="AD36" i="24"/>
  <c r="AB36" i="24"/>
  <c r="AA36" i="24"/>
  <c r="Y36" i="24"/>
  <c r="X36" i="24"/>
  <c r="AI35" i="24"/>
  <c r="AH35" i="24"/>
  <c r="AG35" i="24"/>
  <c r="AF35" i="24"/>
  <c r="AE35" i="24"/>
  <c r="AD35" i="24"/>
  <c r="AB35" i="24"/>
  <c r="AA35" i="24"/>
  <c r="Y35" i="24"/>
  <c r="X35" i="24"/>
  <c r="AI34" i="24"/>
  <c r="AJ34" i="24" s="1"/>
  <c r="AH34" i="24"/>
  <c r="AG34" i="24"/>
  <c r="AF34" i="24"/>
  <c r="AE34" i="24"/>
  <c r="AD34" i="24"/>
  <c r="AB34" i="24"/>
  <c r="AA34" i="24"/>
  <c r="AC34" i="24" s="1"/>
  <c r="Y34" i="24"/>
  <c r="X34" i="24"/>
  <c r="AI33" i="24"/>
  <c r="AH33" i="24"/>
  <c r="AG33" i="24"/>
  <c r="AF33" i="24"/>
  <c r="AE33" i="24"/>
  <c r="AD33" i="24"/>
  <c r="AB33" i="24"/>
  <c r="AA33" i="24"/>
  <c r="Y33" i="24"/>
  <c r="X33" i="24"/>
  <c r="AI32" i="24"/>
  <c r="AH32" i="24"/>
  <c r="AG32" i="24"/>
  <c r="AF32" i="24"/>
  <c r="AE32" i="24"/>
  <c r="AD32" i="24"/>
  <c r="AB32" i="24"/>
  <c r="AA32" i="24"/>
  <c r="Y32" i="24"/>
  <c r="X32" i="24"/>
  <c r="AI31" i="24"/>
  <c r="AH31" i="24"/>
  <c r="AG31" i="24"/>
  <c r="AF31" i="24"/>
  <c r="AE31" i="24"/>
  <c r="AD31" i="24"/>
  <c r="AB31" i="24"/>
  <c r="AA31" i="24"/>
  <c r="Y31" i="24"/>
  <c r="X31" i="24"/>
  <c r="AI30" i="24"/>
  <c r="AH30" i="24"/>
  <c r="AG30" i="24"/>
  <c r="AF30" i="24"/>
  <c r="AE30" i="24"/>
  <c r="AD30" i="24"/>
  <c r="AB30" i="24"/>
  <c r="AA30" i="24"/>
  <c r="Y30" i="24"/>
  <c r="X30" i="24"/>
  <c r="AI29" i="24"/>
  <c r="AH29" i="24"/>
  <c r="AG29" i="24"/>
  <c r="AF29" i="24"/>
  <c r="AE29" i="24"/>
  <c r="AD29" i="24"/>
  <c r="AB29" i="24"/>
  <c r="AA29" i="24"/>
  <c r="Y29" i="24"/>
  <c r="X29" i="24"/>
  <c r="AI28" i="24"/>
  <c r="AH28" i="24"/>
  <c r="AG28" i="24"/>
  <c r="AF28" i="24"/>
  <c r="AE28" i="24"/>
  <c r="AD28" i="24"/>
  <c r="AB28" i="24"/>
  <c r="AA28" i="24"/>
  <c r="Y28" i="24"/>
  <c r="X28" i="24"/>
  <c r="AI27" i="24"/>
  <c r="AH27" i="24"/>
  <c r="AG27" i="24"/>
  <c r="AF27" i="24"/>
  <c r="AE27" i="24"/>
  <c r="AD27" i="24"/>
  <c r="AB27" i="24"/>
  <c r="AA27" i="24"/>
  <c r="Y27" i="24"/>
  <c r="X27" i="24"/>
  <c r="AI26" i="24"/>
  <c r="AH26" i="24"/>
  <c r="AG26" i="24"/>
  <c r="AF26" i="24"/>
  <c r="AE26" i="24"/>
  <c r="AD26" i="24"/>
  <c r="AB26" i="24"/>
  <c r="AA26" i="24"/>
  <c r="Y26" i="24"/>
  <c r="X26" i="24"/>
  <c r="AI25" i="24"/>
  <c r="AH25" i="24"/>
  <c r="AG25" i="24"/>
  <c r="AF25" i="24"/>
  <c r="AE25" i="24"/>
  <c r="AD25" i="24"/>
  <c r="AB25" i="24"/>
  <c r="AA25" i="24"/>
  <c r="Y25" i="24"/>
  <c r="X25" i="24"/>
  <c r="AI24" i="24"/>
  <c r="AH24" i="24"/>
  <c r="AG24" i="24"/>
  <c r="AF24" i="24"/>
  <c r="AE24" i="24"/>
  <c r="AD24" i="24"/>
  <c r="AB24" i="24"/>
  <c r="AA24" i="24"/>
  <c r="Y24" i="24"/>
  <c r="X24" i="24"/>
  <c r="AI23" i="24"/>
  <c r="AH23" i="24"/>
  <c r="AG23" i="24"/>
  <c r="AF23" i="24"/>
  <c r="AE23" i="24"/>
  <c r="AD23" i="24"/>
  <c r="AB23" i="24"/>
  <c r="AA23" i="24"/>
  <c r="Y23" i="24"/>
  <c r="X23" i="24"/>
  <c r="AI22" i="24"/>
  <c r="AH22" i="24"/>
  <c r="AG22" i="24"/>
  <c r="AF22" i="24"/>
  <c r="AE22" i="24"/>
  <c r="AD22" i="24"/>
  <c r="AB22" i="24"/>
  <c r="AA22" i="24"/>
  <c r="Y22" i="24"/>
  <c r="X22" i="24"/>
  <c r="AI21" i="24"/>
  <c r="AH21" i="24"/>
  <c r="AG21" i="24"/>
  <c r="AF21" i="24"/>
  <c r="AE21" i="24"/>
  <c r="AD21" i="24"/>
  <c r="AB21" i="24"/>
  <c r="AA21" i="24"/>
  <c r="Y21" i="24"/>
  <c r="X21" i="24"/>
  <c r="AI20" i="24"/>
  <c r="AH20" i="24"/>
  <c r="AG20" i="24"/>
  <c r="AF20" i="24"/>
  <c r="AE20" i="24"/>
  <c r="AD20" i="24"/>
  <c r="AB20" i="24"/>
  <c r="AA20" i="24"/>
  <c r="Y20" i="24"/>
  <c r="X20" i="24"/>
  <c r="AI19" i="24"/>
  <c r="AH19" i="24"/>
  <c r="AG19" i="24"/>
  <c r="AF19" i="24"/>
  <c r="AE19" i="24"/>
  <c r="AD19" i="24"/>
  <c r="AB19" i="24"/>
  <c r="AA19" i="24"/>
  <c r="Y19" i="24"/>
  <c r="X19" i="24"/>
  <c r="AI18" i="24"/>
  <c r="AH18" i="24"/>
  <c r="AG18" i="24"/>
  <c r="AF18" i="24"/>
  <c r="AE18" i="24"/>
  <c r="AD18" i="24"/>
  <c r="AB18" i="24"/>
  <c r="AA18" i="24"/>
  <c r="AC18" i="24" s="1"/>
  <c r="Y18" i="24"/>
  <c r="X18" i="24"/>
  <c r="AI17" i="24"/>
  <c r="AH17" i="24"/>
  <c r="AG17" i="24"/>
  <c r="AF17" i="24"/>
  <c r="AE17" i="24"/>
  <c r="AD17" i="24"/>
  <c r="AB17" i="24"/>
  <c r="AA17" i="24"/>
  <c r="AC17" i="24" s="1"/>
  <c r="Y17" i="24"/>
  <c r="X17" i="24"/>
  <c r="AI16" i="24"/>
  <c r="AH16" i="24"/>
  <c r="AG16" i="24"/>
  <c r="AF16" i="24"/>
  <c r="AE16" i="24"/>
  <c r="AD16" i="24"/>
  <c r="AB16" i="24"/>
  <c r="AA16" i="24"/>
  <c r="Y16" i="24"/>
  <c r="X16" i="24"/>
  <c r="AI15" i="24"/>
  <c r="AH15" i="24"/>
  <c r="AG15" i="24"/>
  <c r="AF15" i="24"/>
  <c r="AE15" i="24"/>
  <c r="AD15" i="24"/>
  <c r="AB15" i="24"/>
  <c r="AA15" i="24"/>
  <c r="Y15" i="24"/>
  <c r="X15" i="24"/>
  <c r="AI14" i="24"/>
  <c r="AH14" i="24"/>
  <c r="AG14" i="24"/>
  <c r="AF14" i="24"/>
  <c r="AE14" i="24"/>
  <c r="AD14" i="24"/>
  <c r="AB14" i="24"/>
  <c r="AA14" i="24"/>
  <c r="Y14" i="24"/>
  <c r="X14" i="24"/>
  <c r="AI13" i="24"/>
  <c r="AH13" i="24"/>
  <c r="AG13" i="24"/>
  <c r="AF13" i="24"/>
  <c r="AE13" i="24"/>
  <c r="AD13" i="24"/>
  <c r="AB13" i="24"/>
  <c r="AA13" i="24"/>
  <c r="AC13" i="24" s="1"/>
  <c r="Y13" i="24"/>
  <c r="X13" i="24"/>
  <c r="AI12" i="24"/>
  <c r="AH12" i="24"/>
  <c r="AG12" i="24"/>
  <c r="AF12" i="24"/>
  <c r="AE12" i="24"/>
  <c r="AD12" i="24"/>
  <c r="AB12" i="24"/>
  <c r="AA12" i="24"/>
  <c r="Y12" i="24"/>
  <c r="X12" i="24"/>
  <c r="AI11" i="24"/>
  <c r="AH11" i="24"/>
  <c r="AG11" i="24"/>
  <c r="AF11" i="24"/>
  <c r="AE11" i="24"/>
  <c r="AD11" i="24"/>
  <c r="AB11" i="24"/>
  <c r="AA11" i="24"/>
  <c r="Y11" i="24"/>
  <c r="X11" i="24"/>
  <c r="AI10" i="24"/>
  <c r="AH10" i="24"/>
  <c r="AG10" i="24"/>
  <c r="AF10" i="24"/>
  <c r="AE10" i="24"/>
  <c r="AD10" i="24"/>
  <c r="AB10" i="24"/>
  <c r="AA10" i="24"/>
  <c r="Y10" i="24"/>
  <c r="X10" i="24"/>
  <c r="AI9" i="24"/>
  <c r="AH9" i="24"/>
  <c r="AG9" i="24"/>
  <c r="AF9" i="24"/>
  <c r="AE9" i="24"/>
  <c r="AD9" i="24"/>
  <c r="AB9" i="24"/>
  <c r="AA9" i="24"/>
  <c r="AC9" i="24" s="1"/>
  <c r="Y9" i="24"/>
  <c r="X9" i="24"/>
  <c r="AI8" i="24"/>
  <c r="AH8" i="24"/>
  <c r="AG8" i="24"/>
  <c r="AF8" i="24"/>
  <c r="AE8" i="24"/>
  <c r="AD8" i="24"/>
  <c r="AB8" i="24"/>
  <c r="AA8" i="24"/>
  <c r="Y8" i="24"/>
  <c r="X8" i="24"/>
  <c r="AI7" i="24"/>
  <c r="AH7" i="24"/>
  <c r="AG7" i="24"/>
  <c r="AF7" i="24"/>
  <c r="AE7" i="24"/>
  <c r="AD7" i="24"/>
  <c r="AB7" i="24"/>
  <c r="AA7" i="24"/>
  <c r="Y7" i="24"/>
  <c r="X7" i="24"/>
  <c r="AI6" i="24"/>
  <c r="AH6" i="24"/>
  <c r="AG6" i="24"/>
  <c r="AF6" i="24"/>
  <c r="AE6" i="24"/>
  <c r="AD6" i="24"/>
  <c r="AB6" i="24"/>
  <c r="AA6" i="24"/>
  <c r="Y6" i="24"/>
  <c r="AN5" i="24" s="1"/>
  <c r="X6" i="24"/>
  <c r="AI5" i="24"/>
  <c r="AH5" i="24"/>
  <c r="AG5" i="24"/>
  <c r="AF5" i="24"/>
  <c r="AE5" i="24"/>
  <c r="AD5" i="24"/>
  <c r="AB5" i="24"/>
  <c r="AA5" i="24"/>
  <c r="AJ70" i="24" l="1"/>
  <c r="AC69" i="24"/>
  <c r="AO5" i="24"/>
  <c r="AC10" i="24"/>
  <c r="AC42" i="24"/>
  <c r="AJ6" i="24"/>
  <c r="AJ14" i="24"/>
  <c r="AC21" i="24"/>
  <c r="AC26" i="24"/>
  <c r="AC30" i="24"/>
  <c r="AC33" i="24"/>
  <c r="AJ38" i="24"/>
  <c r="AJ42" i="24"/>
  <c r="AC49" i="24"/>
  <c r="AJ52" i="24"/>
  <c r="AC53" i="24"/>
  <c r="AC54" i="24"/>
  <c r="AJ55" i="24"/>
  <c r="AJ56" i="24"/>
  <c r="AC57" i="24"/>
  <c r="AJ60" i="24"/>
  <c r="AC61" i="24"/>
  <c r="AC62" i="24"/>
  <c r="AJ63" i="24"/>
  <c r="AJ64" i="24"/>
  <c r="AC65" i="24"/>
  <c r="AJ68" i="24"/>
  <c r="AC6" i="24"/>
  <c r="AJ11" i="24"/>
  <c r="AJ15" i="24"/>
  <c r="AC22" i="24"/>
  <c r="AJ35" i="24"/>
  <c r="AJ43" i="24"/>
  <c r="AJ51" i="24"/>
  <c r="AJ54" i="24"/>
  <c r="AJ58" i="24"/>
  <c r="AJ59" i="24"/>
  <c r="AJ62" i="24"/>
  <c r="AJ66" i="24"/>
  <c r="AJ67" i="24"/>
  <c r="AJ7" i="24"/>
  <c r="AC14" i="24"/>
  <c r="AJ19" i="24"/>
  <c r="AJ23" i="24"/>
  <c r="AC25" i="24"/>
  <c r="AJ27" i="24"/>
  <c r="AC29" i="24"/>
  <c r="AJ31" i="24"/>
  <c r="AJ39" i="24"/>
  <c r="AJ47" i="24"/>
  <c r="AC58" i="24"/>
  <c r="AC59" i="24"/>
  <c r="AC63" i="24"/>
  <c r="AC66" i="24"/>
  <c r="AC67" i="24"/>
  <c r="AJ10" i="24"/>
  <c r="AJ18" i="24"/>
  <c r="AJ26" i="24"/>
  <c r="AJ22" i="24"/>
  <c r="AJ30" i="24"/>
  <c r="AC7" i="24"/>
  <c r="AC8" i="24"/>
  <c r="AC11" i="24"/>
  <c r="AC12" i="24"/>
  <c r="AC15" i="24"/>
  <c r="AC16" i="24"/>
  <c r="AC19" i="24"/>
  <c r="AC20" i="24"/>
  <c r="AC23" i="24"/>
  <c r="AC24" i="24"/>
  <c r="AC27" i="24"/>
  <c r="AC28" i="24"/>
  <c r="AC31" i="24"/>
  <c r="AC32" i="24"/>
  <c r="AC35" i="24"/>
  <c r="AC36" i="24"/>
  <c r="AC39" i="24"/>
  <c r="AC40" i="24"/>
  <c r="AC43" i="24"/>
  <c r="AC44" i="24"/>
  <c r="AC47" i="24"/>
  <c r="AC48" i="24"/>
  <c r="AC51" i="24"/>
  <c r="AC52" i="24"/>
  <c r="AC60" i="24"/>
  <c r="AC68" i="24"/>
  <c r="AJ8" i="24"/>
  <c r="AJ9" i="24"/>
  <c r="AJ12" i="24"/>
  <c r="AJ13" i="24"/>
  <c r="AJ16" i="24"/>
  <c r="AJ17" i="24"/>
  <c r="AJ20" i="24"/>
  <c r="AJ21" i="24"/>
  <c r="AJ24" i="24"/>
  <c r="AJ25" i="24"/>
  <c r="AJ28" i="24"/>
  <c r="AJ29" i="24"/>
  <c r="AJ32" i="24"/>
  <c r="AJ33" i="24"/>
  <c r="AJ36" i="24"/>
  <c r="AJ37" i="24"/>
  <c r="AJ40" i="24"/>
  <c r="AJ41" i="24"/>
  <c r="AJ44" i="24"/>
  <c r="AJ45" i="24"/>
  <c r="AJ48" i="24"/>
  <c r="AJ49" i="24"/>
  <c r="AC55" i="24"/>
  <c r="AC56" i="24"/>
  <c r="AC64" i="24"/>
  <c r="AF7" i="23"/>
  <c r="AF8" i="23"/>
  <c r="AF9" i="23"/>
  <c r="AF10" i="23"/>
  <c r="AF11" i="23"/>
  <c r="AF12" i="23"/>
  <c r="AF13" i="23"/>
  <c r="AF14" i="23"/>
  <c r="AF15" i="23"/>
  <c r="AF16" i="23"/>
  <c r="AF17" i="23"/>
  <c r="AF18" i="23"/>
  <c r="AF19" i="23"/>
  <c r="AF20" i="23"/>
  <c r="AF21" i="23"/>
  <c r="AF22" i="23"/>
  <c r="AF23" i="23"/>
  <c r="AF24" i="23"/>
  <c r="AF25" i="23"/>
  <c r="AF26" i="23"/>
  <c r="AF27" i="23"/>
  <c r="AF28" i="23"/>
  <c r="AF29" i="23"/>
  <c r="AF30" i="23"/>
  <c r="AF31" i="23"/>
  <c r="AF32" i="23"/>
  <c r="AF33" i="23"/>
  <c r="AF34" i="23"/>
  <c r="AF35" i="23"/>
  <c r="AF36" i="23"/>
  <c r="AF37" i="23"/>
  <c r="AF38" i="23"/>
  <c r="AF39" i="23"/>
  <c r="AF40" i="23"/>
  <c r="AF41" i="23"/>
  <c r="AF42" i="23"/>
  <c r="AF43" i="23"/>
  <c r="AF44" i="23"/>
  <c r="AF45" i="23"/>
  <c r="AF46" i="23"/>
  <c r="AF47" i="23"/>
  <c r="AF48" i="23"/>
  <c r="AF49" i="23"/>
  <c r="AF50" i="23"/>
  <c r="AF51" i="23"/>
  <c r="AF52" i="23"/>
  <c r="AF53" i="23"/>
  <c r="AF54" i="23"/>
  <c r="AF55" i="23"/>
  <c r="AF56" i="23"/>
  <c r="AF57" i="23"/>
  <c r="AF58" i="23"/>
  <c r="AF59" i="23"/>
  <c r="AF60" i="23"/>
  <c r="AF61" i="23"/>
  <c r="AF62" i="23"/>
  <c r="AF63" i="23"/>
  <c r="AF64" i="23"/>
  <c r="AF65" i="23"/>
  <c r="AF66" i="23"/>
  <c r="AF67" i="23"/>
  <c r="AF68" i="23"/>
  <c r="AD7" i="23"/>
  <c r="AE7" i="23"/>
  <c r="AD8" i="23"/>
  <c r="AE8" i="23"/>
  <c r="AD9" i="23"/>
  <c r="AE9" i="23"/>
  <c r="AD10" i="23"/>
  <c r="AE10" i="23"/>
  <c r="AD11" i="23"/>
  <c r="AE11" i="23"/>
  <c r="AD12" i="23"/>
  <c r="AE12" i="23"/>
  <c r="AD13" i="23"/>
  <c r="AE13" i="23"/>
  <c r="AD14" i="23"/>
  <c r="AE14" i="23"/>
  <c r="AD15" i="23"/>
  <c r="AE15" i="23"/>
  <c r="AD16" i="23"/>
  <c r="AE16" i="23"/>
  <c r="AD17" i="23"/>
  <c r="AE17" i="23"/>
  <c r="AD18" i="23"/>
  <c r="AE18" i="23"/>
  <c r="AD19" i="23"/>
  <c r="AE19" i="23"/>
  <c r="AD20" i="23"/>
  <c r="AE20" i="23"/>
  <c r="AD21" i="23"/>
  <c r="AE21" i="23"/>
  <c r="AD22" i="23"/>
  <c r="AE22" i="23"/>
  <c r="AD23" i="23"/>
  <c r="AE23" i="23"/>
  <c r="AD24" i="23"/>
  <c r="AE24" i="23"/>
  <c r="AD25" i="23"/>
  <c r="AE25" i="23"/>
  <c r="AD26" i="23"/>
  <c r="AE26" i="23"/>
  <c r="AD27" i="23"/>
  <c r="AE27" i="23"/>
  <c r="AD28" i="23"/>
  <c r="AE28" i="23"/>
  <c r="AD29" i="23"/>
  <c r="AE29" i="23"/>
  <c r="AD30" i="23"/>
  <c r="AE30" i="23"/>
  <c r="AD31" i="23"/>
  <c r="AE31" i="23"/>
  <c r="AD32" i="23"/>
  <c r="AE32" i="23"/>
  <c r="AD33" i="23"/>
  <c r="AE33" i="23"/>
  <c r="AD34" i="23"/>
  <c r="AE34" i="23"/>
  <c r="AD35" i="23"/>
  <c r="AE35" i="23"/>
  <c r="AD36" i="23"/>
  <c r="AE36" i="23"/>
  <c r="AD37" i="23"/>
  <c r="AE37" i="23"/>
  <c r="AD38" i="23"/>
  <c r="AE38" i="23"/>
  <c r="AD39" i="23"/>
  <c r="AE39" i="23"/>
  <c r="AD40" i="23"/>
  <c r="AE40" i="23"/>
  <c r="AD41" i="23"/>
  <c r="AE41" i="23"/>
  <c r="AD42" i="23"/>
  <c r="AE42" i="23"/>
  <c r="AD43" i="23"/>
  <c r="AE43" i="23"/>
  <c r="AD44" i="23"/>
  <c r="AE44" i="23"/>
  <c r="AD45" i="23"/>
  <c r="AE45" i="23"/>
  <c r="AD46" i="23"/>
  <c r="AE46" i="23"/>
  <c r="AD47" i="23"/>
  <c r="AE47" i="23"/>
  <c r="AD48" i="23"/>
  <c r="AE48" i="23"/>
  <c r="AD49" i="23"/>
  <c r="AE49" i="23"/>
  <c r="AD50" i="23"/>
  <c r="AE50" i="23"/>
  <c r="AD51" i="23"/>
  <c r="AE51" i="23"/>
  <c r="AD52" i="23"/>
  <c r="AE52" i="23"/>
  <c r="AD53" i="23"/>
  <c r="AE53" i="23"/>
  <c r="AD54" i="23"/>
  <c r="AE54" i="23"/>
  <c r="AD55" i="23"/>
  <c r="AE55" i="23"/>
  <c r="AD56" i="23"/>
  <c r="AE56" i="23"/>
  <c r="AD57" i="23"/>
  <c r="AE57" i="23"/>
  <c r="AD58" i="23"/>
  <c r="AE58" i="23"/>
  <c r="AD59" i="23"/>
  <c r="AE59" i="23"/>
  <c r="AD60" i="23"/>
  <c r="AE60" i="23"/>
  <c r="AD61" i="23"/>
  <c r="AE61" i="23"/>
  <c r="AD62" i="23"/>
  <c r="AE62" i="23"/>
  <c r="AD63" i="23"/>
  <c r="AE63" i="23"/>
  <c r="AD64" i="23"/>
  <c r="AE64" i="23"/>
  <c r="AD65" i="23"/>
  <c r="AE65" i="23"/>
  <c r="AD66" i="23"/>
  <c r="AE66" i="23"/>
  <c r="AD67" i="23"/>
  <c r="AE67" i="23"/>
  <c r="AD68" i="23"/>
  <c r="AE68" i="23"/>
  <c r="Z7" i="23"/>
  <c r="Z8" i="23"/>
  <c r="Z9" i="23"/>
  <c r="Z10" i="23"/>
  <c r="Z11" i="23"/>
  <c r="Z12" i="23"/>
  <c r="Z13" i="23"/>
  <c r="Z14" i="23"/>
  <c r="Z15" i="23"/>
  <c r="Z16" i="23"/>
  <c r="Z17" i="23"/>
  <c r="Z18" i="23"/>
  <c r="Z19" i="23"/>
  <c r="Z20" i="23"/>
  <c r="Z21" i="23"/>
  <c r="Z22" i="23"/>
  <c r="Z23" i="23"/>
  <c r="Z24" i="23"/>
  <c r="Z25" i="23"/>
  <c r="Z26" i="23"/>
  <c r="Z27" i="23"/>
  <c r="Z28" i="23"/>
  <c r="Z29" i="23"/>
  <c r="Z30" i="23"/>
  <c r="Z31" i="23"/>
  <c r="Z32" i="23"/>
  <c r="Z33" i="23"/>
  <c r="Z34" i="23"/>
  <c r="Z35" i="23"/>
  <c r="Z36" i="23"/>
  <c r="Z37" i="23"/>
  <c r="Z38" i="23"/>
  <c r="Z39" i="23"/>
  <c r="Z40" i="23"/>
  <c r="Z41" i="23"/>
  <c r="Z42" i="23"/>
  <c r="Z43" i="23"/>
  <c r="Z44" i="23"/>
  <c r="Z45" i="23"/>
  <c r="Z46" i="23"/>
  <c r="Z47" i="23"/>
  <c r="Z48" i="23"/>
  <c r="Z49" i="23"/>
  <c r="Z50" i="23"/>
  <c r="Z51" i="23"/>
  <c r="Z52" i="23"/>
  <c r="Z53" i="23"/>
  <c r="Z54" i="23"/>
  <c r="Z55" i="23"/>
  <c r="Z56" i="23"/>
  <c r="Z57" i="23"/>
  <c r="Z58" i="23"/>
  <c r="Z59" i="23"/>
  <c r="Z60" i="23"/>
  <c r="Z61" i="23"/>
  <c r="Z62" i="23"/>
  <c r="Z63" i="23"/>
  <c r="Z64" i="23"/>
  <c r="Z65" i="23"/>
  <c r="Z66" i="23"/>
  <c r="Z67" i="23"/>
  <c r="Z68" i="23"/>
  <c r="Z6" i="23"/>
  <c r="AF6" i="23"/>
  <c r="AO5" i="23" s="1"/>
  <c r="AN5" i="23"/>
  <c r="AD6" i="23"/>
  <c r="AD5" i="23"/>
  <c r="AE6" i="23"/>
  <c r="AE5" i="23"/>
  <c r="AG6" i="23"/>
  <c r="AB7" i="23"/>
  <c r="AB8" i="23"/>
  <c r="AB9" i="23"/>
  <c r="AB10" i="23"/>
  <c r="AB11" i="23"/>
  <c r="AB12" i="23"/>
  <c r="AB13" i="23"/>
  <c r="AB14" i="23"/>
  <c r="AB15" i="23"/>
  <c r="AB16" i="23"/>
  <c r="AB17" i="23"/>
  <c r="AB18" i="23"/>
  <c r="AB19" i="23"/>
  <c r="AB20" i="23"/>
  <c r="AB21" i="23"/>
  <c r="AB22" i="23"/>
  <c r="AB23" i="23"/>
  <c r="AB24" i="23"/>
  <c r="AB25" i="23"/>
  <c r="AB26" i="23"/>
  <c r="AB27" i="23"/>
  <c r="AB28" i="23"/>
  <c r="AB29" i="23"/>
  <c r="AB30" i="23"/>
  <c r="AB31" i="23"/>
  <c r="AB32" i="23"/>
  <c r="AB33" i="23"/>
  <c r="AB34" i="23"/>
  <c r="AB35" i="23"/>
  <c r="AB36" i="23"/>
  <c r="AB37" i="23"/>
  <c r="AB38" i="23"/>
  <c r="AB39" i="23"/>
  <c r="AB40" i="23"/>
  <c r="AB41" i="23"/>
  <c r="AB42" i="23"/>
  <c r="AB43" i="23"/>
  <c r="AB44" i="23"/>
  <c r="AB45" i="23"/>
  <c r="AB46" i="23"/>
  <c r="AB47" i="23"/>
  <c r="AB48" i="23"/>
  <c r="AB49" i="23"/>
  <c r="AB50" i="23"/>
  <c r="AB51" i="23"/>
  <c r="AB52" i="23"/>
  <c r="AB53" i="23"/>
  <c r="AB54" i="23"/>
  <c r="AB55" i="23"/>
  <c r="AB56" i="23"/>
  <c r="AB57" i="23"/>
  <c r="AB58" i="23"/>
  <c r="AB59" i="23"/>
  <c r="AB60" i="23"/>
  <c r="AB61" i="23"/>
  <c r="AB62" i="23"/>
  <c r="AB63" i="23"/>
  <c r="AB64" i="23"/>
  <c r="AB65" i="23"/>
  <c r="AB66" i="23"/>
  <c r="AB67" i="23"/>
  <c r="AB68" i="23"/>
  <c r="AB6" i="23"/>
  <c r="AB5" i="23"/>
  <c r="AI68" i="23"/>
  <c r="AH68" i="23"/>
  <c r="AG68" i="23"/>
  <c r="AA68" i="23"/>
  <c r="Y68" i="23"/>
  <c r="X68" i="23"/>
  <c r="AI67" i="23"/>
  <c r="AH67" i="23"/>
  <c r="AG67" i="23"/>
  <c r="AA67" i="23"/>
  <c r="Y67" i="23"/>
  <c r="X67" i="23"/>
  <c r="AI66" i="23"/>
  <c r="AH66" i="23"/>
  <c r="AG66" i="23"/>
  <c r="AA66" i="23"/>
  <c r="Y66" i="23"/>
  <c r="X66" i="23"/>
  <c r="AI65" i="23"/>
  <c r="AH65" i="23"/>
  <c r="AG65" i="23"/>
  <c r="AA65" i="23"/>
  <c r="Y65" i="23"/>
  <c r="X65" i="23"/>
  <c r="AI64" i="23"/>
  <c r="AH64" i="23"/>
  <c r="AG64" i="23"/>
  <c r="AA64" i="23"/>
  <c r="Y64" i="23"/>
  <c r="X64" i="23"/>
  <c r="AI63" i="23"/>
  <c r="AH63" i="23"/>
  <c r="AG63" i="23"/>
  <c r="AA63" i="23"/>
  <c r="Y63" i="23"/>
  <c r="X63" i="23"/>
  <c r="AI62" i="23"/>
  <c r="AH62" i="23"/>
  <c r="AG62" i="23"/>
  <c r="AA62" i="23"/>
  <c r="Y62" i="23"/>
  <c r="X62" i="23"/>
  <c r="AI61" i="23"/>
  <c r="AH61" i="23"/>
  <c r="AG61" i="23"/>
  <c r="AA61" i="23"/>
  <c r="Y61" i="23"/>
  <c r="X61" i="23"/>
  <c r="AI60" i="23"/>
  <c r="AH60" i="23"/>
  <c r="AG60" i="23"/>
  <c r="AA60" i="23"/>
  <c r="Y60" i="23"/>
  <c r="X60" i="23"/>
  <c r="AI59" i="23"/>
  <c r="AH59" i="23"/>
  <c r="AG59" i="23"/>
  <c r="AA59" i="23"/>
  <c r="Y59" i="23"/>
  <c r="X59" i="23"/>
  <c r="AI58" i="23"/>
  <c r="AH58" i="23"/>
  <c r="AG58" i="23"/>
  <c r="AA58" i="23"/>
  <c r="Y58" i="23"/>
  <c r="X58" i="23"/>
  <c r="AI57" i="23"/>
  <c r="AH57" i="23"/>
  <c r="AG57" i="23"/>
  <c r="AA57" i="23"/>
  <c r="Y57" i="23"/>
  <c r="X57" i="23"/>
  <c r="AI56" i="23"/>
  <c r="AH56" i="23"/>
  <c r="AG56" i="23"/>
  <c r="AA56" i="23"/>
  <c r="Y56" i="23"/>
  <c r="X56" i="23"/>
  <c r="AI55" i="23"/>
  <c r="AH55" i="23"/>
  <c r="AG55" i="23"/>
  <c r="AA55" i="23"/>
  <c r="Y55" i="23"/>
  <c r="X55" i="23"/>
  <c r="AI54" i="23"/>
  <c r="AH54" i="23"/>
  <c r="AJ54" i="23" s="1"/>
  <c r="AG54" i="23"/>
  <c r="AA54" i="23"/>
  <c r="Y54" i="23"/>
  <c r="X54" i="23"/>
  <c r="AI53" i="23"/>
  <c r="AH53" i="23"/>
  <c r="AG53" i="23"/>
  <c r="AA53" i="23"/>
  <c r="Y53" i="23"/>
  <c r="X53" i="23"/>
  <c r="AI52" i="23"/>
  <c r="AH52" i="23"/>
  <c r="AG52" i="23"/>
  <c r="AA52" i="23"/>
  <c r="Y52" i="23"/>
  <c r="X52" i="23"/>
  <c r="AI51" i="23"/>
  <c r="AH51" i="23"/>
  <c r="AG51" i="23"/>
  <c r="AA51" i="23"/>
  <c r="Y51" i="23"/>
  <c r="X51" i="23"/>
  <c r="AI50" i="23"/>
  <c r="AH50" i="23"/>
  <c r="AG50" i="23"/>
  <c r="AA50" i="23"/>
  <c r="Y50" i="23"/>
  <c r="X50" i="23"/>
  <c r="AI49" i="23"/>
  <c r="AH49" i="23"/>
  <c r="AG49" i="23"/>
  <c r="AA49" i="23"/>
  <c r="Y49" i="23"/>
  <c r="X49" i="23"/>
  <c r="AI48" i="23"/>
  <c r="AH48" i="23"/>
  <c r="AG48" i="23"/>
  <c r="AA48" i="23"/>
  <c r="Y48" i="23"/>
  <c r="X48" i="23"/>
  <c r="AI47" i="23"/>
  <c r="AH47" i="23"/>
  <c r="AG47" i="23"/>
  <c r="AA47" i="23"/>
  <c r="Y47" i="23"/>
  <c r="X47" i="23"/>
  <c r="AI46" i="23"/>
  <c r="AH46" i="23"/>
  <c r="AG46" i="23"/>
  <c r="AA46" i="23"/>
  <c r="Y46" i="23"/>
  <c r="X46" i="23"/>
  <c r="AI45" i="23"/>
  <c r="AH45" i="23"/>
  <c r="AG45" i="23"/>
  <c r="AA45" i="23"/>
  <c r="Y45" i="23"/>
  <c r="X45" i="23"/>
  <c r="AI44" i="23"/>
  <c r="AH44" i="23"/>
  <c r="AG44" i="23"/>
  <c r="AA44" i="23"/>
  <c r="Y44" i="23"/>
  <c r="X44" i="23"/>
  <c r="AI43" i="23"/>
  <c r="AH43" i="23"/>
  <c r="AG43" i="23"/>
  <c r="AA43" i="23"/>
  <c r="Y43" i="23"/>
  <c r="X43" i="23"/>
  <c r="AI42" i="23"/>
  <c r="AH42" i="23"/>
  <c r="AJ42" i="23" s="1"/>
  <c r="AG42" i="23"/>
  <c r="AA42" i="23"/>
  <c r="Y42" i="23"/>
  <c r="X42" i="23"/>
  <c r="AI41" i="23"/>
  <c r="AH41" i="23"/>
  <c r="AG41" i="23"/>
  <c r="AA41" i="23"/>
  <c r="Y41" i="23"/>
  <c r="X41" i="23"/>
  <c r="AI40" i="23"/>
  <c r="AH40" i="23"/>
  <c r="AG40" i="23"/>
  <c r="AA40" i="23"/>
  <c r="Y40" i="23"/>
  <c r="X40" i="23"/>
  <c r="AI39" i="23"/>
  <c r="AH39" i="23"/>
  <c r="AG39" i="23"/>
  <c r="AA39" i="23"/>
  <c r="Y39" i="23"/>
  <c r="X39" i="23"/>
  <c r="AI38" i="23"/>
  <c r="AH38" i="23"/>
  <c r="AG38" i="23"/>
  <c r="AA38" i="23"/>
  <c r="Y38" i="23"/>
  <c r="X38" i="23"/>
  <c r="AI37" i="23"/>
  <c r="AH37" i="23"/>
  <c r="AG37" i="23"/>
  <c r="AA37" i="23"/>
  <c r="Y37" i="23"/>
  <c r="X37" i="23"/>
  <c r="AI36" i="23"/>
  <c r="AH36" i="23"/>
  <c r="AG36" i="23"/>
  <c r="AA36" i="23"/>
  <c r="Y36" i="23"/>
  <c r="X36" i="23"/>
  <c r="AI35" i="23"/>
  <c r="AH35" i="23"/>
  <c r="AG35" i="23"/>
  <c r="AA35" i="23"/>
  <c r="Y35" i="23"/>
  <c r="X35" i="23"/>
  <c r="AI34" i="23"/>
  <c r="AH34" i="23"/>
  <c r="AG34" i="23"/>
  <c r="AA34" i="23"/>
  <c r="Y34" i="23"/>
  <c r="X34" i="23"/>
  <c r="AI33" i="23"/>
  <c r="AH33" i="23"/>
  <c r="AG33" i="23"/>
  <c r="AA33" i="23"/>
  <c r="Y33" i="23"/>
  <c r="X33" i="23"/>
  <c r="AI32" i="23"/>
  <c r="AH32" i="23"/>
  <c r="AJ32" i="23" s="1"/>
  <c r="AG32" i="23"/>
  <c r="AA32" i="23"/>
  <c r="Y32" i="23"/>
  <c r="X32" i="23"/>
  <c r="AI31" i="23"/>
  <c r="AH31" i="23"/>
  <c r="AG31" i="23"/>
  <c r="AA31" i="23"/>
  <c r="Y31" i="23"/>
  <c r="X31" i="23"/>
  <c r="AI30" i="23"/>
  <c r="AH30" i="23"/>
  <c r="AG30" i="23"/>
  <c r="AA30" i="23"/>
  <c r="Y30" i="23"/>
  <c r="X30" i="23"/>
  <c r="AI29" i="23"/>
  <c r="AH29" i="23"/>
  <c r="AG29" i="23"/>
  <c r="AA29" i="23"/>
  <c r="Y29" i="23"/>
  <c r="X29" i="23"/>
  <c r="AI28" i="23"/>
  <c r="AH28" i="23"/>
  <c r="AG28" i="23"/>
  <c r="AA28" i="23"/>
  <c r="Y28" i="23"/>
  <c r="X28" i="23"/>
  <c r="AI27" i="23"/>
  <c r="AH27" i="23"/>
  <c r="AG27" i="23"/>
  <c r="AA27" i="23"/>
  <c r="Y27" i="23"/>
  <c r="X27" i="23"/>
  <c r="AI26" i="23"/>
  <c r="AH26" i="23"/>
  <c r="AG26" i="23"/>
  <c r="AA26" i="23"/>
  <c r="Y26" i="23"/>
  <c r="X26" i="23"/>
  <c r="AI25" i="23"/>
  <c r="AH25" i="23"/>
  <c r="AG25" i="23"/>
  <c r="AA25" i="23"/>
  <c r="Y25" i="23"/>
  <c r="X25" i="23"/>
  <c r="AI24" i="23"/>
  <c r="AH24" i="23"/>
  <c r="AG24" i="23"/>
  <c r="AA24" i="23"/>
  <c r="AC24" i="23" s="1"/>
  <c r="Y24" i="23"/>
  <c r="X24" i="23"/>
  <c r="AI23" i="23"/>
  <c r="AH23" i="23"/>
  <c r="AG23" i="23"/>
  <c r="AA23" i="23"/>
  <c r="Y23" i="23"/>
  <c r="X23" i="23"/>
  <c r="AI22" i="23"/>
  <c r="AH22" i="23"/>
  <c r="AG22" i="23"/>
  <c r="AA22" i="23"/>
  <c r="Y22" i="23"/>
  <c r="X22" i="23"/>
  <c r="AI21" i="23"/>
  <c r="AH21" i="23"/>
  <c r="AG21" i="23"/>
  <c r="AA21" i="23"/>
  <c r="Y21" i="23"/>
  <c r="X21" i="23"/>
  <c r="AI20" i="23"/>
  <c r="AH20" i="23"/>
  <c r="AG20" i="23"/>
  <c r="AA20" i="23"/>
  <c r="Y20" i="23"/>
  <c r="X20" i="23"/>
  <c r="AI19" i="23"/>
  <c r="AH19" i="23"/>
  <c r="AG19" i="23"/>
  <c r="AA19" i="23"/>
  <c r="Y19" i="23"/>
  <c r="X19" i="23"/>
  <c r="AI18" i="23"/>
  <c r="AH18" i="23"/>
  <c r="AG18" i="23"/>
  <c r="AA18" i="23"/>
  <c r="Y18" i="23"/>
  <c r="X18" i="23"/>
  <c r="AI17" i="23"/>
  <c r="AH17" i="23"/>
  <c r="AG17" i="23"/>
  <c r="AA17" i="23"/>
  <c r="Y17" i="23"/>
  <c r="X17" i="23"/>
  <c r="AI16" i="23"/>
  <c r="AH16" i="23"/>
  <c r="AG16" i="23"/>
  <c r="AA16" i="23"/>
  <c r="AC16" i="23" s="1"/>
  <c r="Y16" i="23"/>
  <c r="X16" i="23"/>
  <c r="AI15" i="23"/>
  <c r="AH15" i="23"/>
  <c r="AG15" i="23"/>
  <c r="AA15" i="23"/>
  <c r="Y15" i="23"/>
  <c r="X15" i="23"/>
  <c r="AI14" i="23"/>
  <c r="AH14" i="23"/>
  <c r="AG14" i="23"/>
  <c r="AA14" i="23"/>
  <c r="Y14" i="23"/>
  <c r="X14" i="23"/>
  <c r="AI13" i="23"/>
  <c r="AH13" i="23"/>
  <c r="AG13" i="23"/>
  <c r="AA13" i="23"/>
  <c r="AC13" i="23" s="1"/>
  <c r="Y13" i="23"/>
  <c r="X13" i="23"/>
  <c r="AI12" i="23"/>
  <c r="AH12" i="23"/>
  <c r="AG12" i="23"/>
  <c r="AA12" i="23"/>
  <c r="Y12" i="23"/>
  <c r="X12" i="23"/>
  <c r="AI11" i="23"/>
  <c r="AH11" i="23"/>
  <c r="AG11" i="23"/>
  <c r="AA11" i="23"/>
  <c r="Y11" i="23"/>
  <c r="X11" i="23"/>
  <c r="AI10" i="23"/>
  <c r="AH10" i="23"/>
  <c r="AG10" i="23"/>
  <c r="AA10" i="23"/>
  <c r="Y10" i="23"/>
  <c r="X10" i="23"/>
  <c r="AI9" i="23"/>
  <c r="AH9" i="23"/>
  <c r="AG9" i="23"/>
  <c r="AA9" i="23"/>
  <c r="AC9" i="23" s="1"/>
  <c r="Y9" i="23"/>
  <c r="X9" i="23"/>
  <c r="AI8" i="23"/>
  <c r="AH8" i="23"/>
  <c r="AG8" i="23"/>
  <c r="AA8" i="23"/>
  <c r="AC8" i="23" s="1"/>
  <c r="Y8" i="23"/>
  <c r="X8" i="23"/>
  <c r="AI7" i="23"/>
  <c r="AH7" i="23"/>
  <c r="AG7" i="23"/>
  <c r="AA7" i="23"/>
  <c r="Y7" i="23"/>
  <c r="X7" i="23"/>
  <c r="AI6" i="23"/>
  <c r="AH6" i="23"/>
  <c r="AA6" i="23"/>
  <c r="Y6" i="23"/>
  <c r="X6" i="23"/>
  <c r="AI5" i="23"/>
  <c r="AH5" i="23"/>
  <c r="AG5" i="23"/>
  <c r="AF5" i="23"/>
  <c r="AA5" i="23"/>
  <c r="AC21" i="23" l="1"/>
  <c r="AJ46" i="23"/>
  <c r="AJ9" i="23"/>
  <c r="AJ17" i="23"/>
  <c r="AJ27" i="23"/>
  <c r="AJ25" i="23"/>
  <c r="AJ34" i="23"/>
  <c r="AC14" i="23"/>
  <c r="AC22" i="23"/>
  <c r="AC46" i="23"/>
  <c r="AC62" i="23"/>
  <c r="AC66" i="23"/>
  <c r="AC30" i="23"/>
  <c r="AC34" i="23"/>
  <c r="AC7" i="23"/>
  <c r="AJ7" i="23"/>
  <c r="AC10" i="23"/>
  <c r="AC12" i="23"/>
  <c r="AC17" i="23"/>
  <c r="AJ21" i="23"/>
  <c r="AC26" i="23"/>
  <c r="AC28" i="23"/>
  <c r="AC38" i="23"/>
  <c r="AJ61" i="23"/>
  <c r="AJ57" i="23"/>
  <c r="AJ62" i="23"/>
  <c r="AJ13" i="23"/>
  <c r="AC18" i="23"/>
  <c r="AC20" i="23"/>
  <c r="AC25" i="23"/>
  <c r="AJ38" i="23"/>
  <c r="AJ48" i="23"/>
  <c r="AC54" i="23"/>
  <c r="AJ58" i="23"/>
  <c r="AC6" i="23"/>
  <c r="AJ6" i="23"/>
  <c r="AC29" i="23"/>
  <c r="AJ33" i="23"/>
  <c r="AC35" i="23"/>
  <c r="AC36" i="23"/>
  <c r="AJ40" i="23"/>
  <c r="AJ41" i="23"/>
  <c r="AC43" i="23"/>
  <c r="AC44" i="23"/>
  <c r="AJ49" i="23"/>
  <c r="AJ50" i="23"/>
  <c r="AC51" i="23"/>
  <c r="AC52" i="23"/>
  <c r="AJ56" i="23"/>
  <c r="AC59" i="23"/>
  <c r="AJ59" i="23"/>
  <c r="AC60" i="23"/>
  <c r="AJ64" i="23"/>
  <c r="AJ65" i="23"/>
  <c r="AJ66" i="23"/>
  <c r="AC67" i="23"/>
  <c r="AC68" i="23"/>
  <c r="AJ11" i="23"/>
  <c r="AJ15" i="23"/>
  <c r="AJ19" i="23"/>
  <c r="AJ23" i="23"/>
  <c r="AC42" i="23"/>
  <c r="AC50" i="23"/>
  <c r="AC58" i="23"/>
  <c r="AJ8" i="23"/>
  <c r="AC11" i="23"/>
  <c r="AC15" i="23"/>
  <c r="AC19" i="23"/>
  <c r="AC23" i="23"/>
  <c r="AC27" i="23"/>
  <c r="AC31" i="23"/>
  <c r="AC32" i="23"/>
  <c r="AJ36" i="23"/>
  <c r="AJ37" i="23"/>
  <c r="AC39" i="23"/>
  <c r="AC40" i="23"/>
  <c r="AJ44" i="23"/>
  <c r="AJ45" i="23"/>
  <c r="AC47" i="23"/>
  <c r="AC48" i="23"/>
  <c r="AJ52" i="23"/>
  <c r="AJ53" i="23"/>
  <c r="AC55" i="23"/>
  <c r="AJ55" i="23"/>
  <c r="AC56" i="23"/>
  <c r="AJ60" i="23"/>
  <c r="AC63" i="23"/>
  <c r="AJ63" i="23"/>
  <c r="AC64" i="23"/>
  <c r="AJ68" i="23"/>
  <c r="AJ35" i="23"/>
  <c r="AC37" i="23"/>
  <c r="AJ43" i="23"/>
  <c r="AC45" i="23"/>
  <c r="AJ51" i="23"/>
  <c r="AC53" i="23"/>
  <c r="AC61" i="23"/>
  <c r="AJ67" i="23"/>
  <c r="AJ10" i="23"/>
  <c r="AJ12" i="23"/>
  <c r="AJ14" i="23"/>
  <c r="AJ16" i="23"/>
  <c r="AJ18" i="23"/>
  <c r="AJ20" i="23"/>
  <c r="AJ22" i="23"/>
  <c r="AJ24" i="23"/>
  <c r="AJ26" i="23"/>
  <c r="AJ28" i="23"/>
  <c r="AJ29" i="23"/>
  <c r="AJ30" i="23"/>
  <c r="AJ31" i="23"/>
  <c r="AC33" i="23"/>
  <c r="AJ39" i="23"/>
  <c r="AC41" i="23"/>
  <c r="AJ47" i="23"/>
  <c r="AC49" i="23"/>
  <c r="AC57" i="23"/>
  <c r="AC65" i="23"/>
  <c r="BD2" i="20"/>
  <c r="BE2" i="20"/>
  <c r="BF2" i="20"/>
  <c r="BG2" i="20"/>
  <c r="BH2" i="20"/>
  <c r="BI2" i="20"/>
  <c r="BJ2" i="20"/>
  <c r="BK2" i="20"/>
  <c r="BL2" i="20"/>
  <c r="BM2" i="20"/>
  <c r="BN2" i="20"/>
  <c r="BO2" i="20"/>
  <c r="BP2" i="20"/>
  <c r="BD3" i="20"/>
  <c r="BE3" i="20"/>
  <c r="BF3" i="20"/>
  <c r="BG3" i="20"/>
  <c r="BH3" i="20"/>
  <c r="BI3" i="20"/>
  <c r="BJ3" i="20"/>
  <c r="BK3" i="20"/>
  <c r="BL3" i="20"/>
  <c r="BM3" i="20"/>
  <c r="BN3" i="20"/>
  <c r="BO3" i="20"/>
  <c r="BP3" i="20"/>
  <c r="BD4" i="20"/>
  <c r="BE4" i="20"/>
  <c r="BF4" i="20"/>
  <c r="BG4" i="20"/>
  <c r="BH4" i="20"/>
  <c r="BI4" i="20"/>
  <c r="BJ4" i="20"/>
  <c r="BK4" i="20"/>
  <c r="BL4" i="20"/>
  <c r="BM4" i="20"/>
  <c r="BN4" i="20"/>
  <c r="BO4" i="20"/>
  <c r="BP4" i="20"/>
  <c r="BC4" i="20"/>
  <c r="BC3" i="20"/>
  <c r="BC2" i="20"/>
  <c r="AF4" i="22" l="1"/>
  <c r="AF5" i="22"/>
  <c r="AF6" i="22"/>
  <c r="AF7" i="22"/>
  <c r="AF8" i="22"/>
  <c r="AF9" i="22"/>
  <c r="AF10" i="22"/>
  <c r="AF11" i="22"/>
  <c r="AF12" i="22"/>
  <c r="AF13" i="22"/>
  <c r="AF14" i="22"/>
  <c r="AF15" i="22"/>
  <c r="AF16" i="22"/>
  <c r="AF17" i="22"/>
  <c r="AF18" i="22"/>
  <c r="AF19" i="22"/>
  <c r="AF20" i="22"/>
  <c r="AF21" i="22"/>
  <c r="AF22" i="22"/>
  <c r="AF23" i="22"/>
  <c r="AF24" i="22"/>
  <c r="AF25" i="22"/>
  <c r="AF26" i="22"/>
  <c r="AF27" i="22"/>
  <c r="AF28" i="22"/>
  <c r="AF29" i="22"/>
  <c r="AF30" i="22"/>
  <c r="AF31" i="22"/>
  <c r="AF32" i="22"/>
  <c r="AF33" i="22"/>
  <c r="AF34" i="22"/>
  <c r="AF35" i="22"/>
  <c r="AF36" i="22"/>
  <c r="AF37" i="22"/>
  <c r="AF38" i="22"/>
  <c r="AF39" i="22"/>
  <c r="AF40" i="22"/>
  <c r="AF41" i="22"/>
  <c r="AF42" i="22"/>
  <c r="AF43" i="22"/>
  <c r="AF44" i="22"/>
  <c r="AF45" i="22"/>
  <c r="AF46" i="22"/>
  <c r="AF47" i="22"/>
  <c r="AF48" i="22"/>
  <c r="AF49" i="22"/>
  <c r="AF50" i="22"/>
  <c r="AF51" i="22"/>
  <c r="AF52" i="22"/>
  <c r="AF53" i="22"/>
  <c r="AF54" i="22"/>
  <c r="AF55" i="22"/>
  <c r="AF56" i="22"/>
  <c r="AF57" i="22"/>
  <c r="AF58" i="22"/>
  <c r="AF59" i="22"/>
  <c r="AF60" i="22"/>
  <c r="AF61" i="22"/>
  <c r="AF62" i="22"/>
  <c r="AF63" i="22"/>
  <c r="AF64" i="22"/>
  <c r="AF65" i="22"/>
  <c r="AF66" i="22"/>
  <c r="AF67" i="22"/>
  <c r="AF68" i="22"/>
  <c r="AF69" i="22"/>
  <c r="AF70" i="22"/>
  <c r="AF71" i="22"/>
  <c r="AF72" i="22"/>
  <c r="AF73" i="22"/>
  <c r="AF74" i="22"/>
  <c r="AF75" i="22"/>
  <c r="AF76" i="22"/>
  <c r="AF77" i="22"/>
  <c r="AF78" i="22"/>
  <c r="AF79" i="22"/>
  <c r="AF80" i="22"/>
  <c r="AF81" i="22"/>
  <c r="AF82" i="22"/>
  <c r="AF83" i="22"/>
  <c r="AF84" i="22"/>
  <c r="AF85" i="22"/>
  <c r="AF86" i="22"/>
  <c r="AF87" i="22"/>
  <c r="AF88" i="22"/>
  <c r="AF89" i="22"/>
  <c r="AF90" i="22"/>
  <c r="AF91" i="22"/>
  <c r="AF3" i="22"/>
  <c r="Z4" i="22"/>
  <c r="Z5" i="22"/>
  <c r="Z6" i="22"/>
  <c r="AB6" i="22" s="1"/>
  <c r="Z7" i="22"/>
  <c r="AB7" i="22" s="1"/>
  <c r="Z8" i="22"/>
  <c r="Z9" i="22"/>
  <c r="Z10" i="22"/>
  <c r="Z11" i="22"/>
  <c r="Z12" i="22"/>
  <c r="Z13" i="22"/>
  <c r="Z14" i="22"/>
  <c r="Z15" i="22"/>
  <c r="Z16" i="22"/>
  <c r="Z17" i="22"/>
  <c r="Z18" i="22"/>
  <c r="Z19" i="22"/>
  <c r="Z20" i="22"/>
  <c r="Z21" i="22"/>
  <c r="Z22" i="22"/>
  <c r="AB22" i="22" s="1"/>
  <c r="Z23" i="22"/>
  <c r="AB23" i="22" s="1"/>
  <c r="Z24" i="22"/>
  <c r="Z25" i="22"/>
  <c r="Z26" i="22"/>
  <c r="Z27" i="22"/>
  <c r="Z28" i="22"/>
  <c r="Z29" i="22"/>
  <c r="Z30" i="22"/>
  <c r="AB30" i="22" s="1"/>
  <c r="Z31" i="22"/>
  <c r="AB31" i="22" s="1"/>
  <c r="Z32" i="22"/>
  <c r="Z33" i="22"/>
  <c r="Z34" i="22"/>
  <c r="Z35" i="22"/>
  <c r="Z36" i="22"/>
  <c r="Z37" i="22"/>
  <c r="Z38" i="22"/>
  <c r="AB38" i="22" s="1"/>
  <c r="Z39" i="22"/>
  <c r="AB39" i="22" s="1"/>
  <c r="Z40" i="22"/>
  <c r="Z41" i="22"/>
  <c r="Z42" i="22"/>
  <c r="Z43" i="22"/>
  <c r="Z44" i="22"/>
  <c r="Z45" i="22"/>
  <c r="Z46" i="22"/>
  <c r="AB46" i="22" s="1"/>
  <c r="Z47" i="22"/>
  <c r="AB47" i="22" s="1"/>
  <c r="Z48" i="22"/>
  <c r="Z49" i="22"/>
  <c r="Z50" i="22"/>
  <c r="Z51" i="22"/>
  <c r="Z52" i="22"/>
  <c r="Z53" i="22"/>
  <c r="Z54" i="22"/>
  <c r="Z55" i="22"/>
  <c r="Z56" i="22"/>
  <c r="Z57" i="22"/>
  <c r="AB57" i="22" s="1"/>
  <c r="Z58" i="22"/>
  <c r="Z59" i="22"/>
  <c r="Z60" i="22"/>
  <c r="Z61" i="22"/>
  <c r="Z62" i="22"/>
  <c r="AB62" i="22" s="1"/>
  <c r="Z63" i="22"/>
  <c r="Z64" i="22"/>
  <c r="Z65" i="22"/>
  <c r="Z66" i="22"/>
  <c r="Z67" i="22"/>
  <c r="Z68" i="22"/>
  <c r="Z69" i="22"/>
  <c r="Z70" i="22"/>
  <c r="Z71" i="22"/>
  <c r="Z72" i="22"/>
  <c r="Z73" i="22"/>
  <c r="AB73" i="22" s="1"/>
  <c r="Z74" i="22"/>
  <c r="Z75" i="22"/>
  <c r="Z76" i="22"/>
  <c r="Z77" i="22"/>
  <c r="Z78" i="22"/>
  <c r="AB78" i="22" s="1"/>
  <c r="Z79" i="22"/>
  <c r="Z80" i="22"/>
  <c r="Z81" i="22"/>
  <c r="AB81" i="22" s="1"/>
  <c r="Z82" i="22"/>
  <c r="Z83" i="22"/>
  <c r="AB83" i="22" s="1"/>
  <c r="Z84" i="22"/>
  <c r="Z85" i="22"/>
  <c r="Z86" i="22"/>
  <c r="Z87" i="22"/>
  <c r="Z88" i="22"/>
  <c r="Z89" i="22"/>
  <c r="Z90" i="22"/>
  <c r="Z91" i="22"/>
  <c r="Z3" i="22"/>
  <c r="AA4" i="22"/>
  <c r="AA5" i="22"/>
  <c r="AA6" i="22"/>
  <c r="AA7" i="22"/>
  <c r="AA8" i="22"/>
  <c r="AA9" i="22"/>
  <c r="AA10" i="22"/>
  <c r="AB10" i="22" s="1"/>
  <c r="AA11" i="22"/>
  <c r="AA12" i="22"/>
  <c r="AA13" i="22"/>
  <c r="AA14" i="22"/>
  <c r="AA15" i="22"/>
  <c r="AA16" i="22"/>
  <c r="AA17" i="22"/>
  <c r="AA18" i="22"/>
  <c r="AB18" i="22" s="1"/>
  <c r="AA19" i="22"/>
  <c r="AA20" i="22"/>
  <c r="AA21" i="22"/>
  <c r="AA22" i="22"/>
  <c r="AA23" i="22"/>
  <c r="AA24" i="22"/>
  <c r="AA25" i="22"/>
  <c r="AA26" i="22"/>
  <c r="AB26" i="22" s="1"/>
  <c r="AA27" i="22"/>
  <c r="AA28" i="22"/>
  <c r="AA29" i="22"/>
  <c r="AA30" i="22"/>
  <c r="AA31" i="22"/>
  <c r="AA32" i="22"/>
  <c r="AA33" i="22"/>
  <c r="AA34" i="22"/>
  <c r="AB34" i="22" s="1"/>
  <c r="AA35" i="22"/>
  <c r="AA36" i="22"/>
  <c r="AA37" i="22"/>
  <c r="AA38" i="22"/>
  <c r="AA39" i="22"/>
  <c r="AA40" i="22"/>
  <c r="AA41" i="22"/>
  <c r="AA42" i="22"/>
  <c r="AB42" i="22" s="1"/>
  <c r="AA43" i="22"/>
  <c r="AA44" i="22"/>
  <c r="AA45" i="22"/>
  <c r="AA46" i="22"/>
  <c r="AA47" i="22"/>
  <c r="AA48" i="22"/>
  <c r="AA49" i="22"/>
  <c r="AA50" i="22"/>
  <c r="AA51" i="22"/>
  <c r="AA52" i="22"/>
  <c r="AA53" i="22"/>
  <c r="AA54" i="22"/>
  <c r="AB54" i="22" s="1"/>
  <c r="AA55" i="22"/>
  <c r="AA56" i="22"/>
  <c r="AA57" i="22"/>
  <c r="AA58" i="22"/>
  <c r="AA59" i="22"/>
  <c r="AA60" i="22"/>
  <c r="AA61" i="22"/>
  <c r="AA62" i="22"/>
  <c r="AA63" i="22"/>
  <c r="AA64" i="22"/>
  <c r="AA65" i="22"/>
  <c r="AA66" i="22"/>
  <c r="AA67" i="22"/>
  <c r="AA68" i="22"/>
  <c r="AA69" i="22"/>
  <c r="AA70" i="22"/>
  <c r="AA71" i="22"/>
  <c r="AA72" i="22"/>
  <c r="AA73" i="22"/>
  <c r="AA74" i="22"/>
  <c r="AA75" i="22"/>
  <c r="AA76" i="22"/>
  <c r="AA77" i="22"/>
  <c r="AA78" i="22"/>
  <c r="AA79" i="22"/>
  <c r="AA80" i="22"/>
  <c r="AA81" i="22"/>
  <c r="AA82" i="22"/>
  <c r="AB82" i="22" s="1"/>
  <c r="AA83" i="22"/>
  <c r="AA84" i="22"/>
  <c r="AA85" i="22"/>
  <c r="AB85" i="22" s="1"/>
  <c r="AA86" i="22"/>
  <c r="AB86" i="22" s="1"/>
  <c r="AA87" i="22"/>
  <c r="AA88" i="22"/>
  <c r="AA89" i="22"/>
  <c r="AB89" i="22" s="1"/>
  <c r="AA90" i="22"/>
  <c r="AA91" i="22"/>
  <c r="AA3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X4" i="22"/>
  <c r="Y4" i="22"/>
  <c r="AC4" i="22"/>
  <c r="AD4" i="22"/>
  <c r="AE4" i="22"/>
  <c r="AG4" i="22"/>
  <c r="AH4" i="22"/>
  <c r="AJ4" i="22" s="1"/>
  <c r="AI4" i="22"/>
  <c r="X5" i="22"/>
  <c r="Y5" i="22" s="1"/>
  <c r="AC5" i="22"/>
  <c r="AE5" i="22" s="1"/>
  <c r="AD5" i="22"/>
  <c r="AG5" i="22"/>
  <c r="AH5" i="22"/>
  <c r="AJ5" i="22" s="1"/>
  <c r="AI5" i="22"/>
  <c r="X6" i="22"/>
  <c r="Y6" i="22"/>
  <c r="AC6" i="22"/>
  <c r="AE6" i="22" s="1"/>
  <c r="AD6" i="22"/>
  <c r="AG6" i="22"/>
  <c r="AH6" i="22"/>
  <c r="AI6" i="22"/>
  <c r="AJ6" i="22" s="1"/>
  <c r="X7" i="22"/>
  <c r="Y7" i="22" s="1"/>
  <c r="AC7" i="22"/>
  <c r="AD7" i="22"/>
  <c r="AE7" i="22" s="1"/>
  <c r="AG7" i="22"/>
  <c r="AH7" i="22"/>
  <c r="AI7" i="22"/>
  <c r="AJ7" i="22"/>
  <c r="X8" i="22"/>
  <c r="Y8" i="22"/>
  <c r="AC8" i="22"/>
  <c r="AD8" i="22"/>
  <c r="AE8" i="22"/>
  <c r="AG8" i="22"/>
  <c r="AH8" i="22"/>
  <c r="AJ8" i="22" s="1"/>
  <c r="AI8" i="22"/>
  <c r="X9" i="22"/>
  <c r="Y9" i="22" s="1"/>
  <c r="AB9" i="22"/>
  <c r="AC9" i="22"/>
  <c r="AD9" i="22"/>
  <c r="AG9" i="22"/>
  <c r="AH9" i="22"/>
  <c r="AJ9" i="22" s="1"/>
  <c r="AI9" i="22"/>
  <c r="X10" i="22"/>
  <c r="Y10" i="22"/>
  <c r="AC10" i="22"/>
  <c r="AE10" i="22" s="1"/>
  <c r="AD10" i="22"/>
  <c r="AG10" i="22"/>
  <c r="AH10" i="22"/>
  <c r="AI10" i="22"/>
  <c r="AJ10" i="22" s="1"/>
  <c r="X11" i="22"/>
  <c r="Y11" i="22" s="1"/>
  <c r="AC11" i="22"/>
  <c r="AD11" i="22"/>
  <c r="AE11" i="22" s="1"/>
  <c r="AG11" i="22"/>
  <c r="AH11" i="22"/>
  <c r="AI11" i="22"/>
  <c r="AJ11" i="22"/>
  <c r="X12" i="22"/>
  <c r="Y12" i="22"/>
  <c r="AC12" i="22"/>
  <c r="AD12" i="22"/>
  <c r="AE12" i="22"/>
  <c r="AG12" i="22"/>
  <c r="AH12" i="22"/>
  <c r="AI12" i="22"/>
  <c r="X13" i="22"/>
  <c r="Y13" i="22" s="1"/>
  <c r="AC13" i="22"/>
  <c r="AD13" i="22"/>
  <c r="AG13" i="22"/>
  <c r="AH13" i="22"/>
  <c r="AJ13" i="22" s="1"/>
  <c r="AI13" i="22"/>
  <c r="X14" i="22"/>
  <c r="Y14" i="22"/>
  <c r="AB14" i="22"/>
  <c r="AC14" i="22"/>
  <c r="AE14" i="22" s="1"/>
  <c r="AD14" i="22"/>
  <c r="AG14" i="22"/>
  <c r="AH14" i="22"/>
  <c r="AI14" i="22"/>
  <c r="AJ14" i="22" s="1"/>
  <c r="X15" i="22"/>
  <c r="Y15" i="22" s="1"/>
  <c r="AB15" i="22"/>
  <c r="AC15" i="22"/>
  <c r="AD15" i="22"/>
  <c r="AE15" i="22" s="1"/>
  <c r="AG15" i="22"/>
  <c r="AH15" i="22"/>
  <c r="AI15" i="22"/>
  <c r="AJ15" i="22"/>
  <c r="X16" i="22"/>
  <c r="Y16" i="22"/>
  <c r="AB16" i="22"/>
  <c r="AC16" i="22"/>
  <c r="AD16" i="22"/>
  <c r="AE16" i="22"/>
  <c r="AG16" i="22"/>
  <c r="AH16" i="22"/>
  <c r="AI16" i="22"/>
  <c r="X17" i="22"/>
  <c r="Y17" i="22" s="1"/>
  <c r="AB17" i="22"/>
  <c r="AC17" i="22"/>
  <c r="AE17" i="22" s="1"/>
  <c r="AD17" i="22"/>
  <c r="AG17" i="22"/>
  <c r="AH17" i="22"/>
  <c r="AJ17" i="22" s="1"/>
  <c r="AI17" i="22"/>
  <c r="X18" i="22"/>
  <c r="Y18" i="22"/>
  <c r="AC18" i="22"/>
  <c r="AE18" i="22" s="1"/>
  <c r="AD18" i="22"/>
  <c r="AG18" i="22"/>
  <c r="AH18" i="22"/>
  <c r="AI18" i="22"/>
  <c r="AJ18" i="22" s="1"/>
  <c r="X19" i="22"/>
  <c r="Y19" i="22" s="1"/>
  <c r="AC19" i="22"/>
  <c r="AD19" i="22"/>
  <c r="AE19" i="22" s="1"/>
  <c r="AG19" i="22"/>
  <c r="AH19" i="22"/>
  <c r="AI19" i="22"/>
  <c r="AJ19" i="22"/>
  <c r="X20" i="22"/>
  <c r="Y20" i="22"/>
  <c r="AB20" i="22"/>
  <c r="AC20" i="22"/>
  <c r="AD20" i="22"/>
  <c r="AE20" i="22"/>
  <c r="AG20" i="22"/>
  <c r="AH20" i="22"/>
  <c r="AJ20" i="22" s="1"/>
  <c r="AI20" i="22"/>
  <c r="X21" i="22"/>
  <c r="Y21" i="22" s="1"/>
  <c r="AC21" i="22"/>
  <c r="AE21" i="22" s="1"/>
  <c r="AD21" i="22"/>
  <c r="AG21" i="22"/>
  <c r="AH21" i="22"/>
  <c r="AJ21" i="22" s="1"/>
  <c r="AI21" i="22"/>
  <c r="X22" i="22"/>
  <c r="Y22" i="22"/>
  <c r="AC22" i="22"/>
  <c r="AE22" i="22" s="1"/>
  <c r="AD22" i="22"/>
  <c r="AG22" i="22"/>
  <c r="AH22" i="22"/>
  <c r="AI22" i="22"/>
  <c r="AJ22" i="22" s="1"/>
  <c r="X23" i="22"/>
  <c r="Y23" i="22" s="1"/>
  <c r="AC23" i="22"/>
  <c r="AD23" i="22"/>
  <c r="AE23" i="22" s="1"/>
  <c r="AG23" i="22"/>
  <c r="AH23" i="22"/>
  <c r="AI23" i="22"/>
  <c r="AJ23" i="22"/>
  <c r="X24" i="22"/>
  <c r="Y24" i="22"/>
  <c r="AB24" i="22"/>
  <c r="AC24" i="22"/>
  <c r="AD24" i="22"/>
  <c r="AE24" i="22"/>
  <c r="AG24" i="22"/>
  <c r="AH24" i="22"/>
  <c r="AI24" i="22"/>
  <c r="X25" i="22"/>
  <c r="Y25" i="22" s="1"/>
  <c r="AB25" i="22"/>
  <c r="AC25" i="22"/>
  <c r="AE25" i="22" s="1"/>
  <c r="AD25" i="22"/>
  <c r="AG25" i="22"/>
  <c r="AH25" i="22"/>
  <c r="AJ25" i="22" s="1"/>
  <c r="AI25" i="22"/>
  <c r="X26" i="22"/>
  <c r="Y26" i="22"/>
  <c r="AC26" i="22"/>
  <c r="AE26" i="22" s="1"/>
  <c r="AD26" i="22"/>
  <c r="AG26" i="22"/>
  <c r="AH26" i="22"/>
  <c r="AI26" i="22"/>
  <c r="AJ26" i="22" s="1"/>
  <c r="X27" i="22"/>
  <c r="Y27" i="22" s="1"/>
  <c r="AC27" i="22"/>
  <c r="AD27" i="22"/>
  <c r="AE27" i="22" s="1"/>
  <c r="AG27" i="22"/>
  <c r="AH27" i="22"/>
  <c r="AI27" i="22"/>
  <c r="AJ27" i="22"/>
  <c r="X28" i="22"/>
  <c r="Y28" i="22"/>
  <c r="AC28" i="22"/>
  <c r="AD28" i="22"/>
  <c r="AE28" i="22"/>
  <c r="AG28" i="22"/>
  <c r="AH28" i="22"/>
  <c r="AJ28" i="22" s="1"/>
  <c r="AI28" i="22"/>
  <c r="X29" i="22"/>
  <c r="Y29" i="22" s="1"/>
  <c r="AC29" i="22"/>
  <c r="AD29" i="22"/>
  <c r="AG29" i="22"/>
  <c r="AH29" i="22"/>
  <c r="AJ29" i="22" s="1"/>
  <c r="AI29" i="22"/>
  <c r="X30" i="22"/>
  <c r="Y30" i="22"/>
  <c r="AC30" i="22"/>
  <c r="AE30" i="22" s="1"/>
  <c r="AD30" i="22"/>
  <c r="AG30" i="22"/>
  <c r="AH30" i="22"/>
  <c r="AI30" i="22"/>
  <c r="AJ30" i="22" s="1"/>
  <c r="X31" i="22"/>
  <c r="Y31" i="22" s="1"/>
  <c r="AC31" i="22"/>
  <c r="AD31" i="22"/>
  <c r="AE31" i="22" s="1"/>
  <c r="AG31" i="22"/>
  <c r="AH31" i="22"/>
  <c r="AI31" i="22"/>
  <c r="AJ31" i="22"/>
  <c r="X32" i="22"/>
  <c r="Y32" i="22"/>
  <c r="AB32" i="22"/>
  <c r="AC32" i="22"/>
  <c r="AD32" i="22"/>
  <c r="AE32" i="22"/>
  <c r="AG32" i="22"/>
  <c r="AH32" i="22"/>
  <c r="AI32" i="22"/>
  <c r="X33" i="22"/>
  <c r="Y33" i="22" s="1"/>
  <c r="AB33" i="22"/>
  <c r="AC33" i="22"/>
  <c r="AE33" i="22" s="1"/>
  <c r="AD33" i="22"/>
  <c r="AG33" i="22"/>
  <c r="AH33" i="22"/>
  <c r="AJ33" i="22" s="1"/>
  <c r="AI33" i="22"/>
  <c r="X34" i="22"/>
  <c r="Y34" i="22"/>
  <c r="AC34" i="22"/>
  <c r="AE34" i="22" s="1"/>
  <c r="AD34" i="22"/>
  <c r="AG34" i="22"/>
  <c r="AH34" i="22"/>
  <c r="AI34" i="22"/>
  <c r="AJ34" i="22" s="1"/>
  <c r="X35" i="22"/>
  <c r="Y35" i="22" s="1"/>
  <c r="AC35" i="22"/>
  <c r="AD35" i="22"/>
  <c r="AE35" i="22" s="1"/>
  <c r="AG35" i="22"/>
  <c r="AH35" i="22"/>
  <c r="AI35" i="22"/>
  <c r="AJ35" i="22"/>
  <c r="X36" i="22"/>
  <c r="Y36" i="22"/>
  <c r="AC36" i="22"/>
  <c r="AD36" i="22"/>
  <c r="AE36" i="22"/>
  <c r="AG36" i="22"/>
  <c r="AH36" i="22"/>
  <c r="AJ36" i="22" s="1"/>
  <c r="AI36" i="22"/>
  <c r="X37" i="22"/>
  <c r="Y37" i="22" s="1"/>
  <c r="AC37" i="22"/>
  <c r="AD37" i="22"/>
  <c r="AG37" i="22"/>
  <c r="AH37" i="22"/>
  <c r="AJ37" i="22" s="1"/>
  <c r="AI37" i="22"/>
  <c r="X38" i="22"/>
  <c r="Y38" i="22"/>
  <c r="AC38" i="22"/>
  <c r="AE38" i="22" s="1"/>
  <c r="AD38" i="22"/>
  <c r="AG38" i="22"/>
  <c r="AH38" i="22"/>
  <c r="AI38" i="22"/>
  <c r="AJ38" i="22" s="1"/>
  <c r="X39" i="22"/>
  <c r="Y39" i="22" s="1"/>
  <c r="AC39" i="22"/>
  <c r="AD39" i="22"/>
  <c r="AE39" i="22" s="1"/>
  <c r="AG39" i="22"/>
  <c r="AH39" i="22"/>
  <c r="AI39" i="22"/>
  <c r="AJ39" i="22"/>
  <c r="X40" i="22"/>
  <c r="Y40" i="22"/>
  <c r="AB40" i="22"/>
  <c r="AC40" i="22"/>
  <c r="AD40" i="22"/>
  <c r="AE40" i="22"/>
  <c r="AG40" i="22"/>
  <c r="AH40" i="22"/>
  <c r="AI40" i="22"/>
  <c r="X41" i="22"/>
  <c r="Y41" i="22" s="1"/>
  <c r="AB41" i="22"/>
  <c r="AC41" i="22"/>
  <c r="AE41" i="22" s="1"/>
  <c r="AD41" i="22"/>
  <c r="AG41" i="22"/>
  <c r="AH41" i="22"/>
  <c r="AJ41" i="22" s="1"/>
  <c r="AI41" i="22"/>
  <c r="X42" i="22"/>
  <c r="Y42" i="22"/>
  <c r="AC42" i="22"/>
  <c r="AE42" i="22" s="1"/>
  <c r="AD42" i="22"/>
  <c r="AG42" i="22"/>
  <c r="AH42" i="22"/>
  <c r="AI42" i="22"/>
  <c r="AJ42" i="22" s="1"/>
  <c r="X43" i="22"/>
  <c r="Y43" i="22" s="1"/>
  <c r="AC43" i="22"/>
  <c r="AD43" i="22"/>
  <c r="AE43" i="22" s="1"/>
  <c r="AG43" i="22"/>
  <c r="AH43" i="22"/>
  <c r="AI43" i="22"/>
  <c r="AJ43" i="22"/>
  <c r="X44" i="22"/>
  <c r="Y44" i="22"/>
  <c r="AC44" i="22"/>
  <c r="AD44" i="22"/>
  <c r="AE44" i="22"/>
  <c r="AG44" i="22"/>
  <c r="AH44" i="22"/>
  <c r="AJ44" i="22" s="1"/>
  <c r="AI44" i="22"/>
  <c r="X45" i="22"/>
  <c r="Y45" i="22" s="1"/>
  <c r="AC45" i="22"/>
  <c r="AD45" i="22"/>
  <c r="AG45" i="22"/>
  <c r="AH45" i="22"/>
  <c r="AJ45" i="22" s="1"/>
  <c r="AI45" i="22"/>
  <c r="X46" i="22"/>
  <c r="Y46" i="22"/>
  <c r="AC46" i="22"/>
  <c r="AE46" i="22" s="1"/>
  <c r="AD46" i="22"/>
  <c r="AG46" i="22"/>
  <c r="AH46" i="22"/>
  <c r="AI46" i="22"/>
  <c r="AJ46" i="22" s="1"/>
  <c r="X47" i="22"/>
  <c r="Y47" i="22" s="1"/>
  <c r="AC47" i="22"/>
  <c r="AD47" i="22"/>
  <c r="AE47" i="22" s="1"/>
  <c r="AG47" i="22"/>
  <c r="AH47" i="22"/>
  <c r="AI47" i="22"/>
  <c r="AJ47" i="22"/>
  <c r="X48" i="22"/>
  <c r="Y48" i="22"/>
  <c r="AB48" i="22"/>
  <c r="AC48" i="22"/>
  <c r="AD48" i="22"/>
  <c r="AE48" i="22"/>
  <c r="AG48" i="22"/>
  <c r="AH48" i="22"/>
  <c r="AI48" i="22"/>
  <c r="X49" i="22"/>
  <c r="Y49" i="22" s="1"/>
  <c r="AB49" i="22"/>
  <c r="AC49" i="22"/>
  <c r="AD49" i="22"/>
  <c r="AG49" i="22"/>
  <c r="AH49" i="22"/>
  <c r="AI49" i="22"/>
  <c r="AJ49" i="22"/>
  <c r="X50" i="22"/>
  <c r="Y50" i="22"/>
  <c r="AB50" i="22"/>
  <c r="AC50" i="22"/>
  <c r="AE50" i="22" s="1"/>
  <c r="AD50" i="22"/>
  <c r="AG50" i="22"/>
  <c r="AH50" i="22"/>
  <c r="AI50" i="22"/>
  <c r="AJ50" i="22" s="1"/>
  <c r="X51" i="22"/>
  <c r="Y51" i="22" s="1"/>
  <c r="AC51" i="22"/>
  <c r="AD51" i="22"/>
  <c r="AE51" i="22" s="1"/>
  <c r="AG51" i="22"/>
  <c r="AH51" i="22"/>
  <c r="AJ51" i="22" s="1"/>
  <c r="AI51" i="22"/>
  <c r="X52" i="22"/>
  <c r="Y52" i="22"/>
  <c r="AB52" i="22"/>
  <c r="AC52" i="22"/>
  <c r="AD52" i="22"/>
  <c r="AE52" i="22"/>
  <c r="AG52" i="22"/>
  <c r="AH52" i="22"/>
  <c r="AI52" i="22"/>
  <c r="X53" i="22"/>
  <c r="Y53" i="22" s="1"/>
  <c r="AB53" i="22"/>
  <c r="AC53" i="22"/>
  <c r="AD53" i="22"/>
  <c r="AG53" i="22"/>
  <c r="AH53" i="22"/>
  <c r="AI53" i="22"/>
  <c r="AJ53" i="22"/>
  <c r="X54" i="22"/>
  <c r="Y54" i="22"/>
  <c r="AC54" i="22"/>
  <c r="AE54" i="22" s="1"/>
  <c r="AD54" i="22"/>
  <c r="AG54" i="22"/>
  <c r="AH54" i="22"/>
  <c r="AI54" i="22"/>
  <c r="AJ54" i="22" s="1"/>
  <c r="X55" i="22"/>
  <c r="Y55" i="22" s="1"/>
  <c r="AC55" i="22"/>
  <c r="AD55" i="22"/>
  <c r="AE55" i="22" s="1"/>
  <c r="AG55" i="22"/>
  <c r="AH55" i="22"/>
  <c r="AJ55" i="22" s="1"/>
  <c r="AI55" i="22"/>
  <c r="X56" i="22"/>
  <c r="Y56" i="22"/>
  <c r="AB56" i="22"/>
  <c r="AC56" i="22"/>
  <c r="AD56" i="22"/>
  <c r="AE56" i="22"/>
  <c r="AG56" i="22"/>
  <c r="AH56" i="22"/>
  <c r="AI56" i="22"/>
  <c r="X57" i="22"/>
  <c r="Y57" i="22" s="1"/>
  <c r="AC57" i="22"/>
  <c r="AD57" i="22"/>
  <c r="AG57" i="22"/>
  <c r="AH57" i="22"/>
  <c r="AI57" i="22"/>
  <c r="AJ57" i="22"/>
  <c r="X58" i="22"/>
  <c r="Y58" i="22"/>
  <c r="AB58" i="22"/>
  <c r="AC58" i="22"/>
  <c r="AE58" i="22" s="1"/>
  <c r="AD58" i="22"/>
  <c r="AG58" i="22"/>
  <c r="AH58" i="22"/>
  <c r="AI58" i="22"/>
  <c r="AJ58" i="22" s="1"/>
  <c r="X59" i="22"/>
  <c r="Y59" i="22" s="1"/>
  <c r="AC59" i="22"/>
  <c r="AD59" i="22"/>
  <c r="AE59" i="22" s="1"/>
  <c r="AG59" i="22"/>
  <c r="AH59" i="22"/>
  <c r="AJ59" i="22" s="1"/>
  <c r="AI59" i="22"/>
  <c r="X60" i="22"/>
  <c r="Y60" i="22"/>
  <c r="AB60" i="22"/>
  <c r="AC60" i="22"/>
  <c r="AD60" i="22"/>
  <c r="AE60" i="22"/>
  <c r="AG60" i="22"/>
  <c r="AH60" i="22"/>
  <c r="AI60" i="22"/>
  <c r="X61" i="22"/>
  <c r="Y61" i="22" s="1"/>
  <c r="AB61" i="22"/>
  <c r="AC61" i="22"/>
  <c r="AD61" i="22"/>
  <c r="AG61" i="22"/>
  <c r="AH61" i="22"/>
  <c r="AI61" i="22"/>
  <c r="AJ61" i="22"/>
  <c r="X62" i="22"/>
  <c r="Y62" i="22" s="1"/>
  <c r="AC62" i="22"/>
  <c r="AD62" i="22"/>
  <c r="AE62" i="22"/>
  <c r="AG62" i="22"/>
  <c r="AH62" i="22"/>
  <c r="AI62" i="22"/>
  <c r="AJ62" i="22"/>
  <c r="X63" i="22"/>
  <c r="Y63" i="22" s="1"/>
  <c r="AC63" i="22"/>
  <c r="AD63" i="22"/>
  <c r="AE63" i="22" s="1"/>
  <c r="AG63" i="22"/>
  <c r="AH63" i="22"/>
  <c r="AI63" i="22"/>
  <c r="AJ63" i="22"/>
  <c r="X64" i="22"/>
  <c r="Y64" i="22"/>
  <c r="AC64" i="22"/>
  <c r="AD64" i="22"/>
  <c r="AE64" i="22" s="1"/>
  <c r="AG64" i="22"/>
  <c r="AH64" i="22"/>
  <c r="AJ64" i="22" s="1"/>
  <c r="AI64" i="22"/>
  <c r="X65" i="22"/>
  <c r="Y65" i="22" s="1"/>
  <c r="AB65" i="22"/>
  <c r="AC65" i="22"/>
  <c r="AD65" i="22"/>
  <c r="AG65" i="22"/>
  <c r="AH65" i="22"/>
  <c r="AI65" i="22"/>
  <c r="AJ65" i="22"/>
  <c r="X66" i="22"/>
  <c r="Y66" i="22" s="1"/>
  <c r="AB66" i="22"/>
  <c r="AC66" i="22"/>
  <c r="AD66" i="22"/>
  <c r="AE66" i="22"/>
  <c r="AG66" i="22"/>
  <c r="AH66" i="22"/>
  <c r="AI66" i="22"/>
  <c r="AJ66" i="22"/>
  <c r="X67" i="22"/>
  <c r="Y67" i="22" s="1"/>
  <c r="AC67" i="22"/>
  <c r="AD67" i="22"/>
  <c r="AE67" i="22" s="1"/>
  <c r="AG67" i="22"/>
  <c r="AH67" i="22"/>
  <c r="AI67" i="22"/>
  <c r="AJ67" i="22"/>
  <c r="X68" i="22"/>
  <c r="Y68" i="22"/>
  <c r="AC68" i="22"/>
  <c r="AD68" i="22"/>
  <c r="AE68" i="22" s="1"/>
  <c r="AG68" i="22"/>
  <c r="AH68" i="22"/>
  <c r="AJ68" i="22" s="1"/>
  <c r="AI68" i="22"/>
  <c r="X69" i="22"/>
  <c r="Y69" i="22" s="1"/>
  <c r="AB69" i="22"/>
  <c r="AC69" i="22"/>
  <c r="AD69" i="22"/>
  <c r="AG69" i="22"/>
  <c r="AH69" i="22"/>
  <c r="AI69" i="22"/>
  <c r="AJ69" i="22"/>
  <c r="X70" i="22"/>
  <c r="Y70" i="22" s="1"/>
  <c r="AB70" i="22"/>
  <c r="AC70" i="22"/>
  <c r="AD70" i="22"/>
  <c r="AE70" i="22"/>
  <c r="AG70" i="22"/>
  <c r="AH70" i="22"/>
  <c r="AI70" i="22"/>
  <c r="AJ70" i="22"/>
  <c r="X71" i="22"/>
  <c r="Y71" i="22" s="1"/>
  <c r="AC71" i="22"/>
  <c r="AD71" i="22"/>
  <c r="AE71" i="22" s="1"/>
  <c r="AG71" i="22"/>
  <c r="AH71" i="22"/>
  <c r="AI71" i="22"/>
  <c r="AJ71" i="22"/>
  <c r="X72" i="22"/>
  <c r="Y72" i="22"/>
  <c r="AC72" i="22"/>
  <c r="AD72" i="22"/>
  <c r="AE72" i="22" s="1"/>
  <c r="AG72" i="22"/>
  <c r="AH72" i="22"/>
  <c r="AJ72" i="22" s="1"/>
  <c r="AI72" i="22"/>
  <c r="X73" i="22"/>
  <c r="Y73" i="22" s="1"/>
  <c r="AC73" i="22"/>
  <c r="AD73" i="22"/>
  <c r="AG73" i="22"/>
  <c r="AH73" i="22"/>
  <c r="AI73" i="22"/>
  <c r="AJ73" i="22"/>
  <c r="X74" i="22"/>
  <c r="Y74" i="22" s="1"/>
  <c r="AB74" i="22"/>
  <c r="AC74" i="22"/>
  <c r="AD74" i="22"/>
  <c r="AE74" i="22"/>
  <c r="AG74" i="22"/>
  <c r="AH74" i="22"/>
  <c r="AI74" i="22"/>
  <c r="AJ74" i="22"/>
  <c r="X75" i="22"/>
  <c r="Y75" i="22" s="1"/>
  <c r="AC75" i="22"/>
  <c r="AD75" i="22"/>
  <c r="AE75" i="22" s="1"/>
  <c r="AG75" i="22"/>
  <c r="AH75" i="22"/>
  <c r="AI75" i="22"/>
  <c r="AJ75" i="22"/>
  <c r="X76" i="22"/>
  <c r="Y76" i="22"/>
  <c r="AC76" i="22"/>
  <c r="AD76" i="22"/>
  <c r="AE76" i="22" s="1"/>
  <c r="AG76" i="22"/>
  <c r="AH76" i="22"/>
  <c r="AJ76" i="22" s="1"/>
  <c r="AI76" i="22"/>
  <c r="X77" i="22"/>
  <c r="Y77" i="22" s="1"/>
  <c r="AB77" i="22"/>
  <c r="AC77" i="22"/>
  <c r="AD77" i="22"/>
  <c r="AG77" i="22"/>
  <c r="AH77" i="22"/>
  <c r="AI77" i="22"/>
  <c r="AJ77" i="22"/>
  <c r="X78" i="22"/>
  <c r="Y78" i="22" s="1"/>
  <c r="AC78" i="22"/>
  <c r="AD78" i="22"/>
  <c r="AE78" i="22"/>
  <c r="AG78" i="22"/>
  <c r="AH78" i="22"/>
  <c r="AI78" i="22"/>
  <c r="AJ78" i="22"/>
  <c r="X79" i="22"/>
  <c r="Y79" i="22" s="1"/>
  <c r="AC79" i="22"/>
  <c r="AD79" i="22"/>
  <c r="AE79" i="22"/>
  <c r="AG79" i="22"/>
  <c r="AH79" i="22"/>
  <c r="AI79" i="22"/>
  <c r="AJ79" i="22"/>
  <c r="X80" i="22"/>
  <c r="Y80" i="22"/>
  <c r="AC80" i="22"/>
  <c r="AD80" i="22"/>
  <c r="AE80" i="22"/>
  <c r="AG80" i="22"/>
  <c r="AH80" i="22"/>
  <c r="AI80" i="22"/>
  <c r="X81" i="22"/>
  <c r="Y81" i="22" s="1"/>
  <c r="AC81" i="22"/>
  <c r="AD81" i="22"/>
  <c r="AG81" i="22"/>
  <c r="AH81" i="22"/>
  <c r="AI81" i="22"/>
  <c r="AJ81" i="22"/>
  <c r="X82" i="22"/>
  <c r="Y82" i="22" s="1"/>
  <c r="AC82" i="22"/>
  <c r="AE82" i="22" s="1"/>
  <c r="AD82" i="22"/>
  <c r="AG82" i="22"/>
  <c r="AH82" i="22"/>
  <c r="AI82" i="22"/>
  <c r="AJ82" i="22"/>
  <c r="X83" i="22"/>
  <c r="Y83" i="22" s="1"/>
  <c r="AC83" i="22"/>
  <c r="AD83" i="22"/>
  <c r="AE83" i="22"/>
  <c r="AG83" i="22"/>
  <c r="AH83" i="22"/>
  <c r="AI83" i="22"/>
  <c r="AJ83" i="22"/>
  <c r="X84" i="22"/>
  <c r="Y84" i="22"/>
  <c r="AC84" i="22"/>
  <c r="AD84" i="22"/>
  <c r="AE84" i="22"/>
  <c r="AG84" i="22"/>
  <c r="AH84" i="22"/>
  <c r="AI84" i="22"/>
  <c r="X85" i="22"/>
  <c r="Y85" i="22" s="1"/>
  <c r="AC85" i="22"/>
  <c r="AE85" i="22" s="1"/>
  <c r="AD85" i="22"/>
  <c r="AG85" i="22"/>
  <c r="AH85" i="22"/>
  <c r="AJ85" i="22" s="1"/>
  <c r="AI85" i="22"/>
  <c r="X86" i="22"/>
  <c r="Y86" i="22" s="1"/>
  <c r="AC86" i="22"/>
  <c r="AE86" i="22" s="1"/>
  <c r="AD86" i="22"/>
  <c r="AG86" i="22"/>
  <c r="AH86" i="22"/>
  <c r="AI86" i="22"/>
  <c r="AJ86" i="22"/>
  <c r="X87" i="22"/>
  <c r="Y87" i="22" s="1"/>
  <c r="AB87" i="22"/>
  <c r="AC87" i="22"/>
  <c r="AD87" i="22"/>
  <c r="AE87" i="22"/>
  <c r="AG87" i="22"/>
  <c r="AH87" i="22"/>
  <c r="AI87" i="22"/>
  <c r="AJ87" i="22"/>
  <c r="X88" i="22"/>
  <c r="Y88" i="22"/>
  <c r="AC88" i="22"/>
  <c r="AE88" i="22" s="1"/>
  <c r="AD88" i="22"/>
  <c r="AG88" i="22"/>
  <c r="AH88" i="22"/>
  <c r="AI88" i="22"/>
  <c r="AJ88" i="22"/>
  <c r="X89" i="22"/>
  <c r="Y89" i="22" s="1"/>
  <c r="AC89" i="22"/>
  <c r="AD89" i="22"/>
  <c r="AE89" i="22"/>
  <c r="AG89" i="22"/>
  <c r="AH89" i="22"/>
  <c r="AI89" i="22"/>
  <c r="AJ89" i="22" s="1"/>
  <c r="X90" i="22"/>
  <c r="Y90" i="22"/>
  <c r="AB90" i="22"/>
  <c r="AC90" i="22"/>
  <c r="AE90" i="22" s="1"/>
  <c r="AD90" i="22"/>
  <c r="AG90" i="22"/>
  <c r="AH90" i="22"/>
  <c r="AJ90" i="22" s="1"/>
  <c r="AI90" i="22"/>
  <c r="X91" i="22"/>
  <c r="Y91" i="22"/>
  <c r="AC91" i="22"/>
  <c r="AE91" i="22" s="1"/>
  <c r="AD91" i="22"/>
  <c r="AG91" i="22"/>
  <c r="AH91" i="22"/>
  <c r="AJ91" i="22" s="1"/>
  <c r="AI91" i="22"/>
  <c r="X3" i="22"/>
  <c r="AJ3" i="22"/>
  <c r="AG3" i="22"/>
  <c r="AI3" i="22"/>
  <c r="AI2" i="22"/>
  <c r="AH3" i="22"/>
  <c r="AH2" i="22"/>
  <c r="AG2" i="22"/>
  <c r="AF2" i="22"/>
  <c r="AA2" i="22"/>
  <c r="Z2" i="22"/>
  <c r="Y3" i="22"/>
  <c r="AB91" i="22" l="1"/>
  <c r="AB79" i="22"/>
  <c r="AB75" i="22"/>
  <c r="AB71" i="22"/>
  <c r="AB67" i="22"/>
  <c r="AB63" i="22"/>
  <c r="AB43" i="22"/>
  <c r="AB35" i="22"/>
  <c r="AB27" i="22"/>
  <c r="AB19" i="22"/>
  <c r="AB11" i="22"/>
  <c r="AB59" i="22"/>
  <c r="AB51" i="22"/>
  <c r="AB55" i="22"/>
  <c r="AB45" i="22"/>
  <c r="AB37" i="22"/>
  <c r="AB29" i="22"/>
  <c r="AB21" i="22"/>
  <c r="AB13" i="22"/>
  <c r="AB5" i="22"/>
  <c r="AJ84" i="22"/>
  <c r="AJ80" i="22"/>
  <c r="AJ12" i="22"/>
  <c r="AE9" i="22"/>
  <c r="AB8" i="22"/>
  <c r="AE81" i="22"/>
  <c r="AE77" i="22"/>
  <c r="AE73" i="22"/>
  <c r="AE69" i="22"/>
  <c r="AE65" i="22"/>
  <c r="AE61" i="22"/>
  <c r="AE57" i="22"/>
  <c r="AE53" i="22"/>
  <c r="AE49" i="22"/>
  <c r="AJ40" i="22"/>
  <c r="AE37" i="22"/>
  <c r="AB36" i="22"/>
  <c r="AJ24" i="22"/>
  <c r="AB4" i="22"/>
  <c r="AB88" i="22"/>
  <c r="AB84" i="22"/>
  <c r="AB80" i="22"/>
  <c r="AB76" i="22"/>
  <c r="AB72" i="22"/>
  <c r="AB68" i="22"/>
  <c r="AB64" i="22"/>
  <c r="AJ60" i="22"/>
  <c r="AJ56" i="22"/>
  <c r="AJ52" i="22"/>
  <c r="AJ48" i="22"/>
  <c r="AE45" i="22"/>
  <c r="AB44" i="22"/>
  <c r="AJ32" i="22"/>
  <c r="AE29" i="22"/>
  <c r="AB28" i="22"/>
  <c r="AJ16" i="22"/>
  <c r="AE13" i="22"/>
  <c r="AB12" i="22"/>
  <c r="W79" i="22" l="1"/>
  <c r="W78" i="22"/>
  <c r="W77" i="22"/>
  <c r="W76" i="22"/>
  <c r="W75" i="22"/>
  <c r="W74" i="22"/>
  <c r="W73" i="22"/>
  <c r="W72" i="22"/>
  <c r="W71" i="22"/>
  <c r="W70" i="22"/>
  <c r="W69" i="22"/>
  <c r="W68" i="22"/>
  <c r="W67" i="22"/>
  <c r="W66" i="22"/>
  <c r="W65" i="22"/>
  <c r="W64" i="22"/>
  <c r="W63" i="22"/>
  <c r="W62" i="22"/>
  <c r="W61" i="22"/>
  <c r="W60" i="22"/>
  <c r="W59" i="22"/>
  <c r="W58" i="22"/>
  <c r="W57" i="22"/>
  <c r="W56" i="22"/>
  <c r="W55" i="22"/>
  <c r="W54" i="22"/>
  <c r="W53" i="22"/>
  <c r="W52" i="22"/>
  <c r="W51" i="22"/>
  <c r="W50" i="22"/>
  <c r="W49" i="22"/>
  <c r="W48" i="22"/>
  <c r="W47" i="22"/>
  <c r="W46" i="22"/>
  <c r="W45" i="22"/>
  <c r="W44" i="22"/>
  <c r="W43" i="22"/>
  <c r="W42" i="22"/>
  <c r="W41" i="22"/>
  <c r="W40" i="22"/>
  <c r="W39" i="22"/>
  <c r="W38" i="22"/>
  <c r="W37" i="22"/>
  <c r="W36" i="22"/>
  <c r="W35" i="22"/>
  <c r="W34" i="22"/>
  <c r="W33" i="22"/>
  <c r="W32" i="22"/>
  <c r="W31" i="22"/>
  <c r="W30" i="22"/>
  <c r="W29" i="22"/>
  <c r="W28" i="22"/>
  <c r="W27" i="22"/>
  <c r="W26" i="22"/>
  <c r="W25" i="22"/>
  <c r="W24" i="22"/>
  <c r="W23" i="22"/>
  <c r="W22" i="22"/>
  <c r="W21" i="22"/>
  <c r="W20" i="22"/>
  <c r="W19" i="22"/>
  <c r="W18" i="22"/>
  <c r="W17" i="22"/>
  <c r="W16" i="22"/>
  <c r="W15" i="22"/>
  <c r="W14" i="22"/>
  <c r="W13" i="22"/>
  <c r="W12" i="22"/>
  <c r="W11" i="22"/>
  <c r="W10" i="22"/>
  <c r="W9" i="22"/>
  <c r="W8" i="22"/>
  <c r="W7" i="22"/>
  <c r="W6" i="22"/>
  <c r="W5" i="22"/>
  <c r="W4" i="22"/>
  <c r="AD3" i="22"/>
  <c r="AC3" i="22"/>
  <c r="W3" i="22"/>
  <c r="AB3" i="22" l="1"/>
  <c r="AE3" i="22"/>
  <c r="AK7" i="20"/>
  <c r="AL7" i="20"/>
  <c r="AM7" i="20" s="1"/>
  <c r="AK8" i="20"/>
  <c r="AM8" i="20" s="1"/>
  <c r="AL8" i="20"/>
  <c r="AK9" i="20"/>
  <c r="AL9" i="20"/>
  <c r="AM9" i="20" s="1"/>
  <c r="AK10" i="20"/>
  <c r="AL10" i="20"/>
  <c r="AM10" i="20"/>
  <c r="AK11" i="20"/>
  <c r="AL11" i="20"/>
  <c r="AM11" i="20" s="1"/>
  <c r="AK12" i="20"/>
  <c r="AM12" i="20" s="1"/>
  <c r="AL12" i="20"/>
  <c r="AK13" i="20"/>
  <c r="AL13" i="20"/>
  <c r="AM13" i="20" s="1"/>
  <c r="AK14" i="20"/>
  <c r="AL14" i="20"/>
  <c r="AM14" i="20"/>
  <c r="AK15" i="20"/>
  <c r="AL15" i="20"/>
  <c r="AM15" i="20" s="1"/>
  <c r="AK16" i="20"/>
  <c r="AM16" i="20" s="1"/>
  <c r="AL16" i="20"/>
  <c r="AK17" i="20"/>
  <c r="AL17" i="20"/>
  <c r="AM17" i="20" s="1"/>
  <c r="AK18" i="20"/>
  <c r="AL18" i="20"/>
  <c r="AM18" i="20"/>
  <c r="AK19" i="20"/>
  <c r="AL19" i="20"/>
  <c r="AM19" i="20" s="1"/>
  <c r="AK20" i="20"/>
  <c r="AM20" i="20" s="1"/>
  <c r="AL20" i="20"/>
  <c r="AK21" i="20"/>
  <c r="AL21" i="20"/>
  <c r="AM21" i="20" s="1"/>
  <c r="AK22" i="20"/>
  <c r="AL22" i="20"/>
  <c r="AM22" i="20"/>
  <c r="AK23" i="20"/>
  <c r="AL23" i="20"/>
  <c r="AM23" i="20" s="1"/>
  <c r="AK24" i="20"/>
  <c r="AM24" i="20" s="1"/>
  <c r="AL24" i="20"/>
  <c r="AK25" i="20"/>
  <c r="AL25" i="20"/>
  <c r="AM25" i="20" s="1"/>
  <c r="AK26" i="20"/>
  <c r="AL26" i="20"/>
  <c r="AM26" i="20"/>
  <c r="AK27" i="20"/>
  <c r="AL27" i="20"/>
  <c r="AM27" i="20" s="1"/>
  <c r="AK28" i="20"/>
  <c r="AM28" i="20" s="1"/>
  <c r="AL28" i="20"/>
  <c r="AK29" i="20"/>
  <c r="AL29" i="20"/>
  <c r="AM29" i="20" s="1"/>
  <c r="AK30" i="20"/>
  <c r="AL30" i="20"/>
  <c r="AM30" i="20"/>
  <c r="AK31" i="20"/>
  <c r="AL31" i="20"/>
  <c r="AM31" i="20" s="1"/>
  <c r="AK32" i="20"/>
  <c r="AM32" i="20" s="1"/>
  <c r="AL32" i="20"/>
  <c r="AK33" i="20"/>
  <c r="AL33" i="20"/>
  <c r="AM33" i="20" s="1"/>
  <c r="AK34" i="20"/>
  <c r="AL34" i="20"/>
  <c r="AM34" i="20"/>
  <c r="AK35" i="20"/>
  <c r="AL35" i="20"/>
  <c r="AM35" i="20" s="1"/>
  <c r="AK36" i="20"/>
  <c r="AM36" i="20" s="1"/>
  <c r="AL36" i="20"/>
  <c r="AK37" i="20"/>
  <c r="AL37" i="20"/>
  <c r="AM37" i="20" s="1"/>
  <c r="AK38" i="20"/>
  <c r="AL38" i="20"/>
  <c r="AM38" i="20"/>
  <c r="AK39" i="20"/>
  <c r="AL39" i="20"/>
  <c r="AM39" i="20" s="1"/>
  <c r="AK40" i="20"/>
  <c r="AM40" i="20" s="1"/>
  <c r="AL40" i="20"/>
  <c r="AK41" i="20"/>
  <c r="AL41" i="20"/>
  <c r="AM41" i="20" s="1"/>
  <c r="AK42" i="20"/>
  <c r="AL42" i="20"/>
  <c r="AM42" i="20"/>
  <c r="AK43" i="20"/>
  <c r="AL43" i="20"/>
  <c r="AM43" i="20" s="1"/>
  <c r="AK44" i="20"/>
  <c r="AM44" i="20" s="1"/>
  <c r="AL44" i="20"/>
  <c r="AK45" i="20"/>
  <c r="AL45" i="20"/>
  <c r="AM45" i="20" s="1"/>
  <c r="AK46" i="20"/>
  <c r="AL46" i="20"/>
  <c r="AM46" i="20"/>
  <c r="AK47" i="20"/>
  <c r="AL47" i="20"/>
  <c r="AM47" i="20" s="1"/>
  <c r="AK48" i="20"/>
  <c r="AM48" i="20" s="1"/>
  <c r="AL48" i="20"/>
  <c r="AK49" i="20"/>
  <c r="AL49" i="20"/>
  <c r="AM49" i="20" s="1"/>
  <c r="AK50" i="20"/>
  <c r="AL50" i="20"/>
  <c r="AM50" i="20"/>
  <c r="AK51" i="20"/>
  <c r="AL51" i="20"/>
  <c r="AM51" i="20" s="1"/>
  <c r="AK52" i="20"/>
  <c r="AM52" i="20" s="1"/>
  <c r="AL52" i="20"/>
  <c r="AK53" i="20"/>
  <c r="AL53" i="20"/>
  <c r="AM53" i="20" s="1"/>
  <c r="AK54" i="20"/>
  <c r="AL54" i="20"/>
  <c r="AM54" i="20"/>
  <c r="AK55" i="20"/>
  <c r="AL55" i="20"/>
  <c r="AM55" i="20" s="1"/>
  <c r="AK56" i="20"/>
  <c r="AM56" i="20" s="1"/>
  <c r="AL56" i="20"/>
  <c r="AK57" i="20"/>
  <c r="AL57" i="20"/>
  <c r="AM57" i="20" s="1"/>
  <c r="AK58" i="20"/>
  <c r="AL58" i="20"/>
  <c r="AM58" i="20"/>
  <c r="AK59" i="20"/>
  <c r="AL59" i="20"/>
  <c r="AM59" i="20" s="1"/>
  <c r="AK60" i="20"/>
  <c r="AM60" i="20" s="1"/>
  <c r="AL60" i="20"/>
  <c r="AK61" i="20"/>
  <c r="AL61" i="20"/>
  <c r="AM61" i="20" s="1"/>
  <c r="AK62" i="20"/>
  <c r="AL62" i="20"/>
  <c r="AM62" i="20"/>
  <c r="AK63" i="20"/>
  <c r="AL63" i="20"/>
  <c r="AM63" i="20" s="1"/>
  <c r="AK64" i="20"/>
  <c r="AM64" i="20" s="1"/>
  <c r="AL64" i="20"/>
  <c r="AK65" i="20"/>
  <c r="AL65" i="20"/>
  <c r="AM65" i="20" s="1"/>
  <c r="AK66" i="20"/>
  <c r="AL66" i="20"/>
  <c r="AM66" i="20"/>
  <c r="AK67" i="20"/>
  <c r="AL67" i="20"/>
  <c r="AM67" i="20" s="1"/>
  <c r="AK68" i="20"/>
  <c r="AM68" i="20" s="1"/>
  <c r="AL68" i="20"/>
  <c r="AK69" i="20"/>
  <c r="AL69" i="20"/>
  <c r="AM69" i="20" s="1"/>
  <c r="AK70" i="20"/>
  <c r="AL70" i="20"/>
  <c r="AM70" i="20"/>
  <c r="AK71" i="20"/>
  <c r="AL71" i="20"/>
  <c r="AM71" i="20" s="1"/>
  <c r="AK72" i="20"/>
  <c r="AM72" i="20" s="1"/>
  <c r="AL72" i="20"/>
  <c r="AK73" i="20"/>
  <c r="AL73" i="20"/>
  <c r="AM73" i="20" s="1"/>
  <c r="AK74" i="20"/>
  <c r="AL74" i="20"/>
  <c r="AM74" i="20"/>
  <c r="AK75" i="20"/>
  <c r="AL75" i="20"/>
  <c r="AM75" i="20" s="1"/>
  <c r="AK76" i="20"/>
  <c r="AM76" i="20" s="1"/>
  <c r="AL76" i="20"/>
  <c r="AK77" i="20"/>
  <c r="AL77" i="20"/>
  <c r="AM77" i="20" s="1"/>
  <c r="AK78" i="20"/>
  <c r="AL78" i="20"/>
  <c r="AM78" i="20"/>
  <c r="AK79" i="20"/>
  <c r="AL79" i="20"/>
  <c r="AM79" i="20" s="1"/>
  <c r="AK80" i="20"/>
  <c r="AM80" i="20" s="1"/>
  <c r="AL80" i="20"/>
  <c r="AK81" i="20"/>
  <c r="AL81" i="20"/>
  <c r="AM81" i="20" s="1"/>
  <c r="AK82" i="20"/>
  <c r="AL82" i="20"/>
  <c r="AM82" i="20"/>
  <c r="AK83" i="20"/>
  <c r="AL83" i="20"/>
  <c r="AM83" i="20" s="1"/>
  <c r="AK84" i="20"/>
  <c r="AL84" i="20"/>
  <c r="AM84" i="20"/>
  <c r="AK85" i="20"/>
  <c r="AL85" i="20"/>
  <c r="AM85" i="20" s="1"/>
  <c r="AK86" i="20"/>
  <c r="AL86" i="20"/>
  <c r="AM86" i="20"/>
  <c r="AK87" i="20"/>
  <c r="AL87" i="20"/>
  <c r="AM87" i="20" s="1"/>
  <c r="AK88" i="20"/>
  <c r="AM88" i="20" s="1"/>
  <c r="AL88" i="20"/>
  <c r="AK89" i="20"/>
  <c r="AL89" i="20"/>
  <c r="AM89" i="20" s="1"/>
  <c r="AK90" i="20"/>
  <c r="AL90" i="20"/>
  <c r="AM90" i="20"/>
  <c r="AK91" i="20"/>
  <c r="AL91" i="20"/>
  <c r="AM91" i="20" s="1"/>
  <c r="AK92" i="20"/>
  <c r="AL92" i="20"/>
  <c r="AM92" i="20"/>
  <c r="AK93" i="20"/>
  <c r="AL93" i="20"/>
  <c r="AM93" i="20" s="1"/>
  <c r="AK94" i="20"/>
  <c r="AL94" i="20"/>
  <c r="AM94" i="20"/>
  <c r="AK95" i="20"/>
  <c r="AL95" i="20"/>
  <c r="AM95" i="20" s="1"/>
  <c r="AK96" i="20"/>
  <c r="AM96" i="20" s="1"/>
  <c r="AL96" i="20"/>
  <c r="AK97" i="20"/>
  <c r="AL97" i="20"/>
  <c r="AM97" i="20" s="1"/>
  <c r="AK98" i="20"/>
  <c r="AL98" i="20"/>
  <c r="AM98" i="20"/>
  <c r="AK99" i="20"/>
  <c r="AL99" i="20"/>
  <c r="AM99" i="20" s="1"/>
  <c r="AK100" i="20"/>
  <c r="AL100" i="20"/>
  <c r="AM100" i="20"/>
  <c r="AK101" i="20"/>
  <c r="AL101" i="20"/>
  <c r="AM101" i="20" s="1"/>
  <c r="AK102" i="20"/>
  <c r="AL102" i="20"/>
  <c r="AM102" i="20"/>
  <c r="AK103" i="20"/>
  <c r="AL103" i="20"/>
  <c r="AM103" i="20" s="1"/>
  <c r="AK104" i="20"/>
  <c r="AM104" i="20" s="1"/>
  <c r="AL104" i="20"/>
  <c r="AK105" i="20"/>
  <c r="AL105" i="20"/>
  <c r="AM105" i="20" s="1"/>
  <c r="AK106" i="20"/>
  <c r="AL106" i="20"/>
  <c r="AM106" i="20"/>
  <c r="AK107" i="20"/>
  <c r="AL107" i="20"/>
  <c r="AM107" i="20" s="1"/>
  <c r="AK108" i="20"/>
  <c r="AL108" i="20"/>
  <c r="AM108" i="20"/>
  <c r="AK109" i="20"/>
  <c r="AL109" i="20"/>
  <c r="AM109" i="20" s="1"/>
  <c r="AK110" i="20"/>
  <c r="AM110" i="20" s="1"/>
  <c r="AL110" i="20"/>
  <c r="AK111" i="20"/>
  <c r="AL111" i="20"/>
  <c r="AM111" i="20" s="1"/>
  <c r="AK112" i="20"/>
  <c r="AM112" i="20" s="1"/>
  <c r="AL112" i="20"/>
  <c r="AK113" i="20"/>
  <c r="AL113" i="20"/>
  <c r="AM113" i="20" s="1"/>
  <c r="AK114" i="20"/>
  <c r="AL114" i="20"/>
  <c r="AM114" i="20"/>
  <c r="AK115" i="20"/>
  <c r="AL115" i="20"/>
  <c r="AM115" i="20" s="1"/>
  <c r="AK116" i="20"/>
  <c r="AL116" i="20"/>
  <c r="AM116" i="20"/>
  <c r="AK117" i="20"/>
  <c r="AL117" i="20"/>
  <c r="AK118" i="20"/>
  <c r="AL118" i="20"/>
  <c r="AM118" i="20" s="1"/>
  <c r="AK119" i="20"/>
  <c r="AL119" i="20"/>
  <c r="AM119" i="20"/>
  <c r="AK120" i="20"/>
  <c r="AL120" i="20"/>
  <c r="AM120" i="20"/>
  <c r="AK121" i="20"/>
  <c r="AL121" i="20"/>
  <c r="AK122" i="20"/>
  <c r="AL122" i="20"/>
  <c r="AM122" i="20"/>
  <c r="AK123" i="20"/>
  <c r="AL123" i="20"/>
  <c r="AM123" i="20"/>
  <c r="AK124" i="20"/>
  <c r="AM124" i="20" s="1"/>
  <c r="AL124" i="20"/>
  <c r="AK125" i="20"/>
  <c r="AL125" i="20"/>
  <c r="AM125" i="20" s="1"/>
  <c r="AK126" i="20"/>
  <c r="AL126" i="20"/>
  <c r="AM126" i="20"/>
  <c r="AK127" i="20"/>
  <c r="AL127" i="20"/>
  <c r="AM127" i="20" s="1"/>
  <c r="AK128" i="20"/>
  <c r="AM128" i="20" s="1"/>
  <c r="AL128" i="20"/>
  <c r="AK129" i="20"/>
  <c r="AL129" i="20"/>
  <c r="AM129" i="20" s="1"/>
  <c r="AK130" i="20"/>
  <c r="AL130" i="20"/>
  <c r="AM130" i="20" s="1"/>
  <c r="AK131" i="20"/>
  <c r="AL131" i="20"/>
  <c r="AM131" i="20" s="1"/>
  <c r="AK132" i="20"/>
  <c r="AL132" i="20"/>
  <c r="AM132" i="20"/>
  <c r="AK133" i="20"/>
  <c r="AL133" i="20"/>
  <c r="AK134" i="20"/>
  <c r="AL134" i="20"/>
  <c r="AM134" i="20" s="1"/>
  <c r="AK135" i="20"/>
  <c r="AL135" i="20"/>
  <c r="AM135" i="20"/>
  <c r="AK136" i="20"/>
  <c r="AL136" i="20"/>
  <c r="AM136" i="20"/>
  <c r="AK137" i="20"/>
  <c r="AL137" i="20"/>
  <c r="AK138" i="20"/>
  <c r="AL138" i="20"/>
  <c r="AM138" i="20"/>
  <c r="AK139" i="20"/>
  <c r="AL139" i="20"/>
  <c r="AM139" i="20"/>
  <c r="AK140" i="20"/>
  <c r="AM140" i="20" s="1"/>
  <c r="AL140" i="20"/>
  <c r="AK141" i="20"/>
  <c r="AL141" i="20"/>
  <c r="AM141" i="20" s="1"/>
  <c r="AK142" i="20"/>
  <c r="AL142" i="20"/>
  <c r="AM142" i="20"/>
  <c r="AK143" i="20"/>
  <c r="AL143" i="20"/>
  <c r="AM143" i="20" s="1"/>
  <c r="AK144" i="20"/>
  <c r="AM144" i="20" s="1"/>
  <c r="AL144" i="20"/>
  <c r="AK145" i="20"/>
  <c r="AL145" i="20"/>
  <c r="AM145" i="20" s="1"/>
  <c r="AK146" i="20"/>
  <c r="AL146" i="20"/>
  <c r="AM146" i="20" s="1"/>
  <c r="AK147" i="20"/>
  <c r="AL147" i="20"/>
  <c r="AM147" i="20" s="1"/>
  <c r="AK148" i="20"/>
  <c r="AL148" i="20"/>
  <c r="AM148" i="20"/>
  <c r="AK149" i="20"/>
  <c r="AL149" i="20"/>
  <c r="AM149" i="20" s="1"/>
  <c r="AK150" i="20"/>
  <c r="AL150" i="20"/>
  <c r="AM150" i="20" s="1"/>
  <c r="AK151" i="20"/>
  <c r="AL151" i="20"/>
  <c r="AM151" i="20"/>
  <c r="AK152" i="20"/>
  <c r="AL152" i="20"/>
  <c r="AM152" i="20"/>
  <c r="AK153" i="20"/>
  <c r="AL153" i="20"/>
  <c r="AK154" i="20"/>
  <c r="AL154" i="20"/>
  <c r="AM154" i="20"/>
  <c r="AK155" i="20"/>
  <c r="AL155" i="20"/>
  <c r="AM155" i="20"/>
  <c r="AK156" i="20"/>
  <c r="AM156" i="20" s="1"/>
  <c r="AL156" i="20"/>
  <c r="AK157" i="20"/>
  <c r="AL157" i="20"/>
  <c r="AM157" i="20" s="1"/>
  <c r="AK158" i="20"/>
  <c r="AL158" i="20"/>
  <c r="AM158" i="20"/>
  <c r="AK159" i="20"/>
  <c r="AL159" i="20"/>
  <c r="AM159" i="20"/>
  <c r="AK160" i="20"/>
  <c r="AM160" i="20" s="1"/>
  <c r="AL160" i="20"/>
  <c r="AK161" i="20"/>
  <c r="AL161" i="20"/>
  <c r="AM161" i="20" s="1"/>
  <c r="AK162" i="20"/>
  <c r="AM162" i="20" s="1"/>
  <c r="AL162" i="20"/>
  <c r="AK163" i="20"/>
  <c r="AL163" i="20"/>
  <c r="AM163" i="20" s="1"/>
  <c r="AK164" i="20"/>
  <c r="AL164" i="20"/>
  <c r="AM164" i="20"/>
  <c r="AK165" i="20"/>
  <c r="AL165" i="20"/>
  <c r="AM165" i="20" s="1"/>
  <c r="AK166" i="20"/>
  <c r="AL166" i="20"/>
  <c r="AM166" i="20" s="1"/>
  <c r="AK167" i="20"/>
  <c r="AL167" i="20"/>
  <c r="AM167" i="20"/>
  <c r="AK168" i="20"/>
  <c r="AL168" i="20"/>
  <c r="AM168" i="20"/>
  <c r="AK169" i="20"/>
  <c r="AL169" i="20"/>
  <c r="AK170" i="20"/>
  <c r="AL170" i="20"/>
  <c r="AM170" i="20"/>
  <c r="AK171" i="20"/>
  <c r="AL171" i="20"/>
  <c r="AM171" i="20"/>
  <c r="AK172" i="20"/>
  <c r="AM172" i="20" s="1"/>
  <c r="AL172" i="20"/>
  <c r="AK173" i="20"/>
  <c r="AL173" i="20"/>
  <c r="AM173" i="20" s="1"/>
  <c r="AK174" i="20"/>
  <c r="AL174" i="20"/>
  <c r="AM174" i="20"/>
  <c r="AK175" i="20"/>
  <c r="AL175" i="20"/>
  <c r="AM175" i="20"/>
  <c r="AK176" i="20"/>
  <c r="AM176" i="20" s="1"/>
  <c r="AL176" i="20"/>
  <c r="AK177" i="20"/>
  <c r="AL177" i="20"/>
  <c r="AM177" i="20" s="1"/>
  <c r="AK178" i="20"/>
  <c r="AM178" i="20" s="1"/>
  <c r="AL178" i="20"/>
  <c r="AK179" i="20"/>
  <c r="AL179" i="20"/>
  <c r="AM179" i="20" s="1"/>
  <c r="AK180" i="20"/>
  <c r="AL180" i="20"/>
  <c r="AM180" i="20"/>
  <c r="AK181" i="20"/>
  <c r="AL181" i="20"/>
  <c r="AM181" i="20" s="1"/>
  <c r="AK182" i="20"/>
  <c r="AL182" i="20"/>
  <c r="AM182" i="20" s="1"/>
  <c r="AK183" i="20"/>
  <c r="AL183" i="20"/>
  <c r="AM183" i="20"/>
  <c r="AK184" i="20"/>
  <c r="AL184" i="20"/>
  <c r="AM184" i="20"/>
  <c r="AK185" i="20"/>
  <c r="AL185" i="20"/>
  <c r="AK186" i="20"/>
  <c r="AL186" i="20"/>
  <c r="AM186" i="20"/>
  <c r="AK187" i="20"/>
  <c r="AL187" i="20"/>
  <c r="AM187" i="20"/>
  <c r="AK188" i="20"/>
  <c r="AM188" i="20" s="1"/>
  <c r="AL188" i="20"/>
  <c r="AK189" i="20"/>
  <c r="AL189" i="20"/>
  <c r="AM189" i="20" s="1"/>
  <c r="AK190" i="20"/>
  <c r="AL190" i="20"/>
  <c r="AM190" i="20"/>
  <c r="AK191" i="20"/>
  <c r="AL191" i="20"/>
  <c r="AM191" i="20"/>
  <c r="AK192" i="20"/>
  <c r="AM192" i="20" s="1"/>
  <c r="AL192" i="20"/>
  <c r="AK193" i="20"/>
  <c r="AL193" i="20"/>
  <c r="AM193" i="20" s="1"/>
  <c r="AK194" i="20"/>
  <c r="AM194" i="20" s="1"/>
  <c r="AL194" i="20"/>
  <c r="AK195" i="20"/>
  <c r="AL195" i="20"/>
  <c r="AM195" i="20" s="1"/>
  <c r="AK196" i="20"/>
  <c r="AL196" i="20"/>
  <c r="AM196" i="20"/>
  <c r="AK197" i="20"/>
  <c r="AL197" i="20"/>
  <c r="AM197" i="20" s="1"/>
  <c r="AK198" i="20"/>
  <c r="AL198" i="20"/>
  <c r="AM198" i="20" s="1"/>
  <c r="AK199" i="20"/>
  <c r="AL199" i="20"/>
  <c r="AM199" i="20"/>
  <c r="AK200" i="20"/>
  <c r="AL200" i="20"/>
  <c r="AM200" i="20"/>
  <c r="AK201" i="20"/>
  <c r="AL201" i="20"/>
  <c r="AK202" i="20"/>
  <c r="AL202" i="20"/>
  <c r="AM202" i="20"/>
  <c r="AK203" i="20"/>
  <c r="AL203" i="20"/>
  <c r="AM203" i="20"/>
  <c r="AK204" i="20"/>
  <c r="AM204" i="20" s="1"/>
  <c r="AL204" i="20"/>
  <c r="AK205" i="20"/>
  <c r="AL205" i="20"/>
  <c r="AM205" i="20" s="1"/>
  <c r="AK206" i="20"/>
  <c r="AL206" i="20"/>
  <c r="AM206" i="20"/>
  <c r="AK207" i="20"/>
  <c r="AL207" i="20"/>
  <c r="AM207" i="20"/>
  <c r="AK208" i="20"/>
  <c r="AM208" i="20" s="1"/>
  <c r="AL208" i="20"/>
  <c r="AK209" i="20"/>
  <c r="AL209" i="20"/>
  <c r="AM209" i="20" s="1"/>
  <c r="AK210" i="20"/>
  <c r="AM210" i="20" s="1"/>
  <c r="AL210" i="20"/>
  <c r="AK211" i="20"/>
  <c r="AL211" i="20"/>
  <c r="AM211" i="20" s="1"/>
  <c r="AK212" i="20"/>
  <c r="AL212" i="20"/>
  <c r="AM212" i="20"/>
  <c r="AK213" i="20"/>
  <c r="AL213" i="20"/>
  <c r="AM213" i="20" s="1"/>
  <c r="AK214" i="20"/>
  <c r="AL214" i="20"/>
  <c r="AM214" i="20" s="1"/>
  <c r="AK215" i="20"/>
  <c r="AL215" i="20"/>
  <c r="AM215" i="20"/>
  <c r="AK216" i="20"/>
  <c r="AL216" i="20"/>
  <c r="AM216" i="20"/>
  <c r="AK217" i="20"/>
  <c r="AL217" i="20"/>
  <c r="AK218" i="20"/>
  <c r="AL218" i="20"/>
  <c r="AM218" i="20"/>
  <c r="AK219" i="20"/>
  <c r="AL219" i="20"/>
  <c r="AM219" i="20"/>
  <c r="AK220" i="20"/>
  <c r="AM220" i="20" s="1"/>
  <c r="AL220" i="20"/>
  <c r="AK221" i="20"/>
  <c r="AL221" i="20"/>
  <c r="AM221" i="20" s="1"/>
  <c r="AK222" i="20"/>
  <c r="AL222" i="20"/>
  <c r="AM222" i="20"/>
  <c r="AK223" i="20"/>
  <c r="AL223" i="20"/>
  <c r="AM223" i="20"/>
  <c r="AK224" i="20"/>
  <c r="AM224" i="20" s="1"/>
  <c r="AL224" i="20"/>
  <c r="AK225" i="20"/>
  <c r="AL225" i="20"/>
  <c r="AM225" i="20" s="1"/>
  <c r="AK226" i="20"/>
  <c r="AM226" i="20" s="1"/>
  <c r="AL226" i="20"/>
  <c r="AK227" i="20"/>
  <c r="AL227" i="20"/>
  <c r="AM227" i="20" s="1"/>
  <c r="AK228" i="20"/>
  <c r="AL228" i="20"/>
  <c r="AM228" i="20"/>
  <c r="AK229" i="20"/>
  <c r="AL229" i="20"/>
  <c r="AM229" i="20" s="1"/>
  <c r="AK230" i="20"/>
  <c r="AL230" i="20"/>
  <c r="AM230" i="20" s="1"/>
  <c r="AK231" i="20"/>
  <c r="AL231" i="20"/>
  <c r="AM231" i="20"/>
  <c r="AK232" i="20"/>
  <c r="AL232" i="20"/>
  <c r="AM232" i="20"/>
  <c r="AK233" i="20"/>
  <c r="AL233" i="20"/>
  <c r="AK234" i="20"/>
  <c r="AL234" i="20"/>
  <c r="AM234" i="20"/>
  <c r="AK235" i="20"/>
  <c r="AL235" i="20"/>
  <c r="AM235" i="20"/>
  <c r="AK236" i="20"/>
  <c r="AM236" i="20" s="1"/>
  <c r="AL236" i="20"/>
  <c r="AK237" i="20"/>
  <c r="AL237" i="20"/>
  <c r="AM237" i="20" s="1"/>
  <c r="AK238" i="20"/>
  <c r="AL238" i="20"/>
  <c r="AM238" i="20"/>
  <c r="AK239" i="20"/>
  <c r="AL239" i="20"/>
  <c r="AM239" i="20"/>
  <c r="AK240" i="20"/>
  <c r="AM240" i="20" s="1"/>
  <c r="AL240" i="20"/>
  <c r="AK241" i="20"/>
  <c r="AL241" i="20"/>
  <c r="AM241" i="20" s="1"/>
  <c r="AK242" i="20"/>
  <c r="AM242" i="20" s="1"/>
  <c r="AL242" i="20"/>
  <c r="AK243" i="20"/>
  <c r="AL243" i="20"/>
  <c r="AM243" i="20" s="1"/>
  <c r="AK244" i="20"/>
  <c r="AL244" i="20"/>
  <c r="AM244" i="20"/>
  <c r="AK245" i="20"/>
  <c r="AL245" i="20"/>
  <c r="AM245" i="20" s="1"/>
  <c r="AK246" i="20"/>
  <c r="AL246" i="20"/>
  <c r="AM246" i="20" s="1"/>
  <c r="AK247" i="20"/>
  <c r="AL247" i="20"/>
  <c r="AM247" i="20"/>
  <c r="AK248" i="20"/>
  <c r="AL248" i="20"/>
  <c r="AM248" i="20"/>
  <c r="AK249" i="20"/>
  <c r="AL249" i="20"/>
  <c r="AK250" i="20"/>
  <c r="AL250" i="20"/>
  <c r="AM250" i="20"/>
  <c r="AK251" i="20"/>
  <c r="AL251" i="20"/>
  <c r="AM251" i="20"/>
  <c r="AK252" i="20"/>
  <c r="AM252" i="20" s="1"/>
  <c r="AL252" i="20"/>
  <c r="AK253" i="20"/>
  <c r="AL253" i="20"/>
  <c r="AM253" i="20" s="1"/>
  <c r="AK254" i="20"/>
  <c r="AL254" i="20"/>
  <c r="AM254" i="20"/>
  <c r="AK255" i="20"/>
  <c r="AL255" i="20"/>
  <c r="AM255" i="20"/>
  <c r="AK256" i="20"/>
  <c r="AM256" i="20" s="1"/>
  <c r="AL256" i="20"/>
  <c r="AK257" i="20"/>
  <c r="AL257" i="20"/>
  <c r="AM257" i="20" s="1"/>
  <c r="AK258" i="20"/>
  <c r="AM258" i="20" s="1"/>
  <c r="AL258" i="20"/>
  <c r="AK259" i="20"/>
  <c r="AL259" i="20"/>
  <c r="AM259" i="20" s="1"/>
  <c r="AK260" i="20"/>
  <c r="AL260" i="20"/>
  <c r="AM260" i="20"/>
  <c r="AK261" i="20"/>
  <c r="AL261" i="20"/>
  <c r="AM261" i="20" s="1"/>
  <c r="AK262" i="20"/>
  <c r="AL262" i="20"/>
  <c r="AM262" i="20" s="1"/>
  <c r="AK263" i="20"/>
  <c r="AL263" i="20"/>
  <c r="AM263" i="20"/>
  <c r="AK264" i="20"/>
  <c r="AL264" i="20"/>
  <c r="AM264" i="20"/>
  <c r="AK265" i="20"/>
  <c r="AL265" i="20"/>
  <c r="AK266" i="20"/>
  <c r="AL266" i="20"/>
  <c r="AM266" i="20"/>
  <c r="AK267" i="20"/>
  <c r="AL267" i="20"/>
  <c r="AM267" i="20"/>
  <c r="AK268" i="20"/>
  <c r="AM268" i="20" s="1"/>
  <c r="AL268" i="20"/>
  <c r="AK269" i="20"/>
  <c r="AL269" i="20"/>
  <c r="AM269" i="20" s="1"/>
  <c r="AK270" i="20"/>
  <c r="AL270" i="20"/>
  <c r="AM270" i="20"/>
  <c r="AK271" i="20"/>
  <c r="AL271" i="20"/>
  <c r="AM271" i="20"/>
  <c r="AK272" i="20"/>
  <c r="AM272" i="20" s="1"/>
  <c r="AL272" i="20"/>
  <c r="AK273" i="20"/>
  <c r="AL273" i="20"/>
  <c r="AM273" i="20" s="1"/>
  <c r="AK274" i="20"/>
  <c r="AM274" i="20" s="1"/>
  <c r="AL274" i="20"/>
  <c r="AK275" i="20"/>
  <c r="AL275" i="20"/>
  <c r="AM275" i="20" s="1"/>
  <c r="AK276" i="20"/>
  <c r="AL276" i="20"/>
  <c r="AM276" i="20"/>
  <c r="AK277" i="20"/>
  <c r="AL277" i="20"/>
  <c r="AM277" i="20" s="1"/>
  <c r="AK278" i="20"/>
  <c r="AL278" i="20"/>
  <c r="AM278" i="20" s="1"/>
  <c r="AK279" i="20"/>
  <c r="AL279" i="20"/>
  <c r="AM279" i="20"/>
  <c r="AK280" i="20"/>
  <c r="AL280" i="20"/>
  <c r="AM280" i="20"/>
  <c r="AK281" i="20"/>
  <c r="AL281" i="20"/>
  <c r="AK282" i="20"/>
  <c r="AL282" i="20"/>
  <c r="AM282" i="20"/>
  <c r="AK283" i="20"/>
  <c r="AL283" i="20"/>
  <c r="AM283" i="20"/>
  <c r="AK284" i="20"/>
  <c r="AM284" i="20" s="1"/>
  <c r="AL284" i="20"/>
  <c r="AK285" i="20"/>
  <c r="AL285" i="20"/>
  <c r="AM285" i="20" s="1"/>
  <c r="AK286" i="20"/>
  <c r="AL286" i="20"/>
  <c r="AM286" i="20"/>
  <c r="AK287" i="20"/>
  <c r="AL287" i="20"/>
  <c r="AM287" i="20"/>
  <c r="AK288" i="20"/>
  <c r="AM288" i="20" s="1"/>
  <c r="AL288" i="20"/>
  <c r="AK289" i="20"/>
  <c r="AL289" i="20"/>
  <c r="AM289" i="20" s="1"/>
  <c r="AK290" i="20"/>
  <c r="AM290" i="20" s="1"/>
  <c r="AL290" i="20"/>
  <c r="AK291" i="20"/>
  <c r="AL291" i="20"/>
  <c r="AM291" i="20" s="1"/>
  <c r="AK292" i="20"/>
  <c r="AL292" i="20"/>
  <c r="AM292" i="20"/>
  <c r="AK293" i="20"/>
  <c r="AL293" i="20"/>
  <c r="AM293" i="20" s="1"/>
  <c r="AK294" i="20"/>
  <c r="AL294" i="20"/>
  <c r="AM294" i="20" s="1"/>
  <c r="AK295" i="20"/>
  <c r="AL295" i="20"/>
  <c r="AM295" i="20"/>
  <c r="AK296" i="20"/>
  <c r="AL296" i="20"/>
  <c r="AM296" i="20"/>
  <c r="AK297" i="20"/>
  <c r="AL297" i="20"/>
  <c r="AK298" i="20"/>
  <c r="AL298" i="20"/>
  <c r="AM298" i="20"/>
  <c r="AK299" i="20"/>
  <c r="AL299" i="20"/>
  <c r="AM299" i="20"/>
  <c r="AK300" i="20"/>
  <c r="AM300" i="20" s="1"/>
  <c r="AL300" i="20"/>
  <c r="AK301" i="20"/>
  <c r="AL301" i="20"/>
  <c r="AM301" i="20" s="1"/>
  <c r="AK302" i="20"/>
  <c r="AL302" i="20"/>
  <c r="AM302" i="20"/>
  <c r="AL6" i="20"/>
  <c r="AM6" i="20" s="1"/>
  <c r="AK6" i="20"/>
  <c r="AM133" i="20" l="1"/>
  <c r="AM117" i="20"/>
  <c r="AM297" i="20"/>
  <c r="AM281" i="20"/>
  <c r="AM265" i="20"/>
  <c r="AM249" i="20"/>
  <c r="AM233" i="20"/>
  <c r="AM217" i="20"/>
  <c r="AM201" i="20"/>
  <c r="AM185" i="20"/>
  <c r="AM169" i="20"/>
  <c r="AM153" i="20"/>
  <c r="AM137" i="20"/>
  <c r="AM121" i="20"/>
  <c r="D83" i="1"/>
  <c r="D82" i="1"/>
  <c r="D72" i="1"/>
  <c r="D71" i="1"/>
  <c r="H81" i="1"/>
  <c r="E81" i="1"/>
  <c r="B81" i="1"/>
  <c r="B82" i="1" s="1"/>
  <c r="B83" i="1" s="1"/>
  <c r="B79" i="1"/>
  <c r="B78" i="1"/>
  <c r="AW7" i="20"/>
  <c r="AX7" i="20"/>
  <c r="AY7" i="20"/>
  <c r="AZ7" i="20"/>
  <c r="AW8" i="20"/>
  <c r="AX8" i="20"/>
  <c r="AY8" i="20"/>
  <c r="AZ8" i="20"/>
  <c r="AW9" i="20"/>
  <c r="AX9" i="20"/>
  <c r="AY9" i="20"/>
  <c r="AZ9" i="20"/>
  <c r="AW10" i="20"/>
  <c r="AX10" i="20"/>
  <c r="AY10" i="20"/>
  <c r="AZ10" i="20"/>
  <c r="AW11" i="20"/>
  <c r="AX11" i="20"/>
  <c r="AY11" i="20"/>
  <c r="AZ11" i="20"/>
  <c r="AW12" i="20"/>
  <c r="AX12" i="20"/>
  <c r="AY12" i="20"/>
  <c r="AZ12" i="20"/>
  <c r="AW13" i="20"/>
  <c r="AX13" i="20"/>
  <c r="AY13" i="20"/>
  <c r="AZ13" i="20"/>
  <c r="AW14" i="20"/>
  <c r="AX14" i="20"/>
  <c r="AY14" i="20"/>
  <c r="AZ14" i="20"/>
  <c r="AW15" i="20"/>
  <c r="AX15" i="20"/>
  <c r="AY15" i="20"/>
  <c r="AZ15" i="20"/>
  <c r="AW16" i="20"/>
  <c r="AX16" i="20"/>
  <c r="AY16" i="20"/>
  <c r="AZ16" i="20"/>
  <c r="AW17" i="20"/>
  <c r="AX17" i="20"/>
  <c r="AY17" i="20"/>
  <c r="AZ17" i="20"/>
  <c r="AW18" i="20"/>
  <c r="AX18" i="20"/>
  <c r="AY18" i="20"/>
  <c r="AZ18" i="20"/>
  <c r="AW19" i="20"/>
  <c r="AX19" i="20"/>
  <c r="AY19" i="20"/>
  <c r="AZ19" i="20"/>
  <c r="AW20" i="20"/>
  <c r="AX20" i="20"/>
  <c r="AY20" i="20"/>
  <c r="AZ20" i="20"/>
  <c r="AW21" i="20"/>
  <c r="AX21" i="20"/>
  <c r="AY21" i="20"/>
  <c r="AZ21" i="20"/>
  <c r="AW22" i="20"/>
  <c r="AX22" i="20"/>
  <c r="AY22" i="20"/>
  <c r="AZ22" i="20"/>
  <c r="AW23" i="20"/>
  <c r="AX23" i="20"/>
  <c r="AY23" i="20"/>
  <c r="AZ23" i="20"/>
  <c r="AW24" i="20"/>
  <c r="AX24" i="20"/>
  <c r="AY24" i="20"/>
  <c r="AZ24" i="20"/>
  <c r="AW25" i="20"/>
  <c r="AX25" i="20"/>
  <c r="AY25" i="20"/>
  <c r="AZ25" i="20"/>
  <c r="AW26" i="20"/>
  <c r="AX26" i="20"/>
  <c r="AY26" i="20"/>
  <c r="AZ26" i="20"/>
  <c r="AW27" i="20"/>
  <c r="AX27" i="20"/>
  <c r="AY27" i="20"/>
  <c r="AZ27" i="20"/>
  <c r="AW28" i="20"/>
  <c r="AX28" i="20"/>
  <c r="AY28" i="20"/>
  <c r="AZ28" i="20"/>
  <c r="AW29" i="20"/>
  <c r="AX29" i="20"/>
  <c r="AY29" i="20"/>
  <c r="AZ29" i="20"/>
  <c r="AW30" i="20"/>
  <c r="AX30" i="20"/>
  <c r="AY30" i="20"/>
  <c r="AZ30" i="20"/>
  <c r="AW31" i="20"/>
  <c r="AX31" i="20"/>
  <c r="AY31" i="20"/>
  <c r="AZ31" i="20"/>
  <c r="AW32" i="20"/>
  <c r="AX32" i="20"/>
  <c r="AY32" i="20"/>
  <c r="AZ32" i="20"/>
  <c r="AW33" i="20"/>
  <c r="AX33" i="20"/>
  <c r="AY33" i="20"/>
  <c r="AZ33" i="20"/>
  <c r="AW34" i="20"/>
  <c r="AX34" i="20"/>
  <c r="AY34" i="20"/>
  <c r="AZ34" i="20"/>
  <c r="AW35" i="20"/>
  <c r="AX35" i="20"/>
  <c r="AY35" i="20"/>
  <c r="AZ35" i="20"/>
  <c r="AW36" i="20"/>
  <c r="AX36" i="20"/>
  <c r="AY36" i="20"/>
  <c r="AZ36" i="20"/>
  <c r="AW37" i="20"/>
  <c r="AX37" i="20"/>
  <c r="AY37" i="20"/>
  <c r="AZ37" i="20"/>
  <c r="AW38" i="20"/>
  <c r="AX38" i="20"/>
  <c r="AY38" i="20"/>
  <c r="AZ38" i="20"/>
  <c r="AW39" i="20"/>
  <c r="AX39" i="20"/>
  <c r="AY39" i="20"/>
  <c r="AZ39" i="20"/>
  <c r="AW40" i="20"/>
  <c r="AX40" i="20"/>
  <c r="AY40" i="20"/>
  <c r="AZ40" i="20"/>
  <c r="AW41" i="20"/>
  <c r="AX41" i="20"/>
  <c r="AY41" i="20"/>
  <c r="AZ41" i="20"/>
  <c r="AW42" i="20"/>
  <c r="AX42" i="20"/>
  <c r="AY42" i="20"/>
  <c r="AZ42" i="20"/>
  <c r="AW43" i="20"/>
  <c r="AX43" i="20"/>
  <c r="AY43" i="20"/>
  <c r="AZ43" i="20"/>
  <c r="AW44" i="20"/>
  <c r="AX44" i="20"/>
  <c r="AY44" i="20"/>
  <c r="AZ44" i="20"/>
  <c r="AW45" i="20"/>
  <c r="AX45" i="20"/>
  <c r="AY45" i="20"/>
  <c r="AZ45" i="20"/>
  <c r="AW46" i="20"/>
  <c r="AX46" i="20"/>
  <c r="AY46" i="20"/>
  <c r="AZ46" i="20"/>
  <c r="AW47" i="20"/>
  <c r="AX47" i="20"/>
  <c r="AY47" i="20"/>
  <c r="AZ47" i="20"/>
  <c r="AW48" i="20"/>
  <c r="AX48" i="20"/>
  <c r="AY48" i="20"/>
  <c r="AZ48" i="20"/>
  <c r="AW49" i="20"/>
  <c r="AX49" i="20"/>
  <c r="AY49" i="20"/>
  <c r="AZ49" i="20"/>
  <c r="AW50" i="20"/>
  <c r="AX50" i="20"/>
  <c r="AY50" i="20"/>
  <c r="AZ50" i="20"/>
  <c r="AW51" i="20"/>
  <c r="AX51" i="20"/>
  <c r="AY51" i="20"/>
  <c r="AZ51" i="20"/>
  <c r="AW52" i="20"/>
  <c r="AX52" i="20"/>
  <c r="AY52" i="20"/>
  <c r="AZ52" i="20"/>
  <c r="AW53" i="20"/>
  <c r="AX53" i="20"/>
  <c r="AY53" i="20"/>
  <c r="AZ53" i="20"/>
  <c r="AW54" i="20"/>
  <c r="AX54" i="20"/>
  <c r="AY54" i="20"/>
  <c r="AZ54" i="20"/>
  <c r="AW55" i="20"/>
  <c r="AX55" i="20"/>
  <c r="AY55" i="20"/>
  <c r="AZ55" i="20"/>
  <c r="AW56" i="20"/>
  <c r="AX56" i="20"/>
  <c r="AY56" i="20"/>
  <c r="AZ56" i="20"/>
  <c r="AW57" i="20"/>
  <c r="AX57" i="20"/>
  <c r="AY57" i="20"/>
  <c r="AZ57" i="20"/>
  <c r="AW58" i="20"/>
  <c r="AX58" i="20"/>
  <c r="AY58" i="20"/>
  <c r="AZ58" i="20"/>
  <c r="AW59" i="20"/>
  <c r="AX59" i="20"/>
  <c r="AY59" i="20"/>
  <c r="AZ59" i="20"/>
  <c r="AW60" i="20"/>
  <c r="AX60" i="20"/>
  <c r="AY60" i="20"/>
  <c r="AZ60" i="20"/>
  <c r="AW61" i="20"/>
  <c r="AX61" i="20"/>
  <c r="AY61" i="20"/>
  <c r="AZ61" i="20"/>
  <c r="AW62" i="20"/>
  <c r="AX62" i="20"/>
  <c r="AY62" i="20"/>
  <c r="AZ62" i="20"/>
  <c r="AW63" i="20"/>
  <c r="AX63" i="20"/>
  <c r="AY63" i="20"/>
  <c r="AZ63" i="20"/>
  <c r="AW64" i="20"/>
  <c r="AX64" i="20"/>
  <c r="AY64" i="20"/>
  <c r="AZ64" i="20"/>
  <c r="AW65" i="20"/>
  <c r="AX65" i="20"/>
  <c r="AY65" i="20"/>
  <c r="AZ65" i="20"/>
  <c r="AW66" i="20"/>
  <c r="AX66" i="20"/>
  <c r="AY66" i="20"/>
  <c r="AZ66" i="20"/>
  <c r="AW67" i="20"/>
  <c r="AX67" i="20"/>
  <c r="AY67" i="20"/>
  <c r="AZ67" i="20"/>
  <c r="AW68" i="20"/>
  <c r="AX68" i="20"/>
  <c r="AY68" i="20"/>
  <c r="AZ68" i="20"/>
  <c r="AW69" i="20"/>
  <c r="AX69" i="20"/>
  <c r="AY69" i="20"/>
  <c r="AZ69" i="20"/>
  <c r="AW70" i="20"/>
  <c r="AX70" i="20"/>
  <c r="AY70" i="20"/>
  <c r="AZ70" i="20"/>
  <c r="AW71" i="20"/>
  <c r="AX71" i="20"/>
  <c r="AY71" i="20"/>
  <c r="AZ71" i="20"/>
  <c r="AW72" i="20"/>
  <c r="AX72" i="20"/>
  <c r="AY72" i="20"/>
  <c r="AZ72" i="20"/>
  <c r="AW73" i="20"/>
  <c r="AX73" i="20"/>
  <c r="AY73" i="20"/>
  <c r="AZ73" i="20"/>
  <c r="AW74" i="20"/>
  <c r="AX74" i="20"/>
  <c r="AY74" i="20"/>
  <c r="AZ74" i="20"/>
  <c r="AW75" i="20"/>
  <c r="AX75" i="20"/>
  <c r="AY75" i="20"/>
  <c r="AZ75" i="20"/>
  <c r="AW76" i="20"/>
  <c r="AX76" i="20"/>
  <c r="AY76" i="20"/>
  <c r="AZ76" i="20"/>
  <c r="AW77" i="20"/>
  <c r="AX77" i="20"/>
  <c r="AY77" i="20"/>
  <c r="AZ77" i="20"/>
  <c r="AW78" i="20"/>
  <c r="AX78" i="20"/>
  <c r="AY78" i="20"/>
  <c r="AZ78" i="20"/>
  <c r="AW79" i="20"/>
  <c r="AX79" i="20"/>
  <c r="AY79" i="20"/>
  <c r="AZ79" i="20"/>
  <c r="AW80" i="20"/>
  <c r="AX80" i="20"/>
  <c r="AY80" i="20"/>
  <c r="AZ80" i="20"/>
  <c r="AW81" i="20"/>
  <c r="AX81" i="20"/>
  <c r="AY81" i="20"/>
  <c r="AZ81" i="20"/>
  <c r="AW82" i="20"/>
  <c r="AX82" i="20"/>
  <c r="AY82" i="20"/>
  <c r="AZ82" i="20"/>
  <c r="AW83" i="20"/>
  <c r="AX83" i="20"/>
  <c r="AY83" i="20"/>
  <c r="AZ83" i="20"/>
  <c r="AW84" i="20"/>
  <c r="AX84" i="20"/>
  <c r="AY84" i="20"/>
  <c r="AZ84" i="20"/>
  <c r="AW85" i="20"/>
  <c r="AX85" i="20"/>
  <c r="AY85" i="20"/>
  <c r="AZ85" i="20"/>
  <c r="AW86" i="20"/>
  <c r="AX86" i="20"/>
  <c r="AY86" i="20"/>
  <c r="AZ86" i="20"/>
  <c r="AW87" i="20"/>
  <c r="AX87" i="20"/>
  <c r="AY87" i="20"/>
  <c r="AZ87" i="20"/>
  <c r="AW88" i="20"/>
  <c r="AX88" i="20"/>
  <c r="AY88" i="20"/>
  <c r="AZ88" i="20"/>
  <c r="AW89" i="20"/>
  <c r="AX89" i="20"/>
  <c r="AY89" i="20"/>
  <c r="AZ89" i="20"/>
  <c r="AW90" i="20"/>
  <c r="AX90" i="20"/>
  <c r="AY90" i="20"/>
  <c r="AZ90" i="20"/>
  <c r="AW91" i="20"/>
  <c r="AX91" i="20"/>
  <c r="AY91" i="20"/>
  <c r="AZ91" i="20"/>
  <c r="AW92" i="20"/>
  <c r="AX92" i="20"/>
  <c r="AY92" i="20"/>
  <c r="AZ92" i="20"/>
  <c r="AW93" i="20"/>
  <c r="AX93" i="20"/>
  <c r="AY93" i="20"/>
  <c r="AZ93" i="20"/>
  <c r="AW94" i="20"/>
  <c r="AX94" i="20"/>
  <c r="AY94" i="20"/>
  <c r="AZ94" i="20"/>
  <c r="AW95" i="20"/>
  <c r="AX95" i="20"/>
  <c r="AY95" i="20"/>
  <c r="AZ95" i="20"/>
  <c r="AW96" i="20"/>
  <c r="AX96" i="20"/>
  <c r="AY96" i="20"/>
  <c r="AZ96" i="20"/>
  <c r="AW97" i="20"/>
  <c r="AX97" i="20"/>
  <c r="AY97" i="20"/>
  <c r="AZ97" i="20"/>
  <c r="AW98" i="20"/>
  <c r="AX98" i="20"/>
  <c r="AY98" i="20"/>
  <c r="AZ98" i="20"/>
  <c r="AW99" i="20"/>
  <c r="AX99" i="20"/>
  <c r="AY99" i="20"/>
  <c r="AZ99" i="20"/>
  <c r="AW100" i="20"/>
  <c r="AX100" i="20"/>
  <c r="AY100" i="20"/>
  <c r="AZ100" i="20"/>
  <c r="AW101" i="20"/>
  <c r="AX101" i="20"/>
  <c r="AY101" i="20"/>
  <c r="AZ101" i="20"/>
  <c r="AW102" i="20"/>
  <c r="AX102" i="20"/>
  <c r="AY102" i="20"/>
  <c r="AZ102" i="20"/>
  <c r="AW103" i="20"/>
  <c r="AX103" i="20"/>
  <c r="AY103" i="20"/>
  <c r="AZ103" i="20"/>
  <c r="AW104" i="20"/>
  <c r="AX104" i="20"/>
  <c r="AY104" i="20"/>
  <c r="AZ104" i="20"/>
  <c r="AW105" i="20"/>
  <c r="AX105" i="20"/>
  <c r="AY105" i="20"/>
  <c r="AZ105" i="20"/>
  <c r="AW106" i="20"/>
  <c r="AX106" i="20"/>
  <c r="AY106" i="20"/>
  <c r="AZ106" i="20"/>
  <c r="AW107" i="20"/>
  <c r="AX107" i="20"/>
  <c r="AY107" i="20"/>
  <c r="AZ107" i="20"/>
  <c r="AW108" i="20"/>
  <c r="AX108" i="20"/>
  <c r="AY108" i="20"/>
  <c r="AZ108" i="20"/>
  <c r="AW109" i="20"/>
  <c r="AX109" i="20"/>
  <c r="AY109" i="20"/>
  <c r="AZ109" i="20"/>
  <c r="AW110" i="20"/>
  <c r="AX110" i="20"/>
  <c r="AY110" i="20"/>
  <c r="AZ110" i="20"/>
  <c r="AW111" i="20"/>
  <c r="AX111" i="20"/>
  <c r="AY111" i="20"/>
  <c r="AZ111" i="20"/>
  <c r="AW112" i="20"/>
  <c r="AX112" i="20"/>
  <c r="AY112" i="20"/>
  <c r="AZ112" i="20"/>
  <c r="AW113" i="20"/>
  <c r="AX113" i="20"/>
  <c r="AY113" i="20"/>
  <c r="AZ113" i="20"/>
  <c r="AW114" i="20"/>
  <c r="AX114" i="20"/>
  <c r="AY114" i="20"/>
  <c r="AZ114" i="20"/>
  <c r="AW115" i="20"/>
  <c r="AX115" i="20"/>
  <c r="AY115" i="20"/>
  <c r="AZ115" i="20"/>
  <c r="AW116" i="20"/>
  <c r="AX116" i="20"/>
  <c r="AY116" i="20"/>
  <c r="AZ116" i="20"/>
  <c r="AW117" i="20"/>
  <c r="AX117" i="20"/>
  <c r="AY117" i="20"/>
  <c r="AZ117" i="20"/>
  <c r="AW118" i="20"/>
  <c r="AX118" i="20"/>
  <c r="AY118" i="20"/>
  <c r="AZ118" i="20"/>
  <c r="AW119" i="20"/>
  <c r="AX119" i="20"/>
  <c r="AY119" i="20"/>
  <c r="AZ119" i="20"/>
  <c r="AW120" i="20"/>
  <c r="AX120" i="20"/>
  <c r="AY120" i="20"/>
  <c r="AZ120" i="20"/>
  <c r="AW121" i="20"/>
  <c r="AX121" i="20"/>
  <c r="AY121" i="20"/>
  <c r="AZ121" i="20"/>
  <c r="AW122" i="20"/>
  <c r="AX122" i="20"/>
  <c r="AY122" i="20"/>
  <c r="AZ122" i="20"/>
  <c r="AW123" i="20"/>
  <c r="AX123" i="20"/>
  <c r="AY123" i="20"/>
  <c r="AZ123" i="20"/>
  <c r="AW124" i="20"/>
  <c r="AX124" i="20"/>
  <c r="AY124" i="20"/>
  <c r="AZ124" i="20"/>
  <c r="AW125" i="20"/>
  <c r="AX125" i="20"/>
  <c r="AY125" i="20"/>
  <c r="AZ125" i="20"/>
  <c r="AW126" i="20"/>
  <c r="AX126" i="20"/>
  <c r="AY126" i="20"/>
  <c r="AZ126" i="20"/>
  <c r="AW127" i="20"/>
  <c r="AX127" i="20"/>
  <c r="AY127" i="20"/>
  <c r="AZ127" i="20"/>
  <c r="AW128" i="20"/>
  <c r="AX128" i="20"/>
  <c r="AY128" i="20"/>
  <c r="AZ128" i="20"/>
  <c r="AW129" i="20"/>
  <c r="AX129" i="20"/>
  <c r="AY129" i="20"/>
  <c r="AZ129" i="20"/>
  <c r="AW130" i="20"/>
  <c r="AX130" i="20"/>
  <c r="AY130" i="20"/>
  <c r="AZ130" i="20"/>
  <c r="AW131" i="20"/>
  <c r="AX131" i="20"/>
  <c r="AY131" i="20"/>
  <c r="AZ131" i="20"/>
  <c r="AW132" i="20"/>
  <c r="AX132" i="20"/>
  <c r="AY132" i="20"/>
  <c r="AZ132" i="20"/>
  <c r="AW133" i="20"/>
  <c r="AX133" i="20"/>
  <c r="AY133" i="20"/>
  <c r="AZ133" i="20"/>
  <c r="AW134" i="20"/>
  <c r="AX134" i="20"/>
  <c r="AY134" i="20"/>
  <c r="AZ134" i="20"/>
  <c r="AW135" i="20"/>
  <c r="AX135" i="20"/>
  <c r="AY135" i="20"/>
  <c r="AZ135" i="20"/>
  <c r="AW136" i="20"/>
  <c r="AX136" i="20"/>
  <c r="AY136" i="20"/>
  <c r="AZ136" i="20"/>
  <c r="AW137" i="20"/>
  <c r="AX137" i="20"/>
  <c r="AY137" i="20"/>
  <c r="AZ137" i="20"/>
  <c r="AW138" i="20"/>
  <c r="AX138" i="20"/>
  <c r="AY138" i="20"/>
  <c r="AZ138" i="20"/>
  <c r="AW139" i="20"/>
  <c r="AX139" i="20"/>
  <c r="AY139" i="20"/>
  <c r="AZ139" i="20"/>
  <c r="AW140" i="20"/>
  <c r="AX140" i="20"/>
  <c r="AY140" i="20"/>
  <c r="AZ140" i="20"/>
  <c r="AW141" i="20"/>
  <c r="AX141" i="20"/>
  <c r="AY141" i="20"/>
  <c r="AZ141" i="20"/>
  <c r="AW142" i="20"/>
  <c r="AX142" i="20"/>
  <c r="AY142" i="20"/>
  <c r="AZ142" i="20"/>
  <c r="AW143" i="20"/>
  <c r="AX143" i="20"/>
  <c r="AY143" i="20"/>
  <c r="AZ143" i="20"/>
  <c r="AW144" i="20"/>
  <c r="AX144" i="20"/>
  <c r="AY144" i="20"/>
  <c r="AZ144" i="20"/>
  <c r="AW145" i="20"/>
  <c r="AX145" i="20"/>
  <c r="AY145" i="20"/>
  <c r="AZ145" i="20"/>
  <c r="AW146" i="20"/>
  <c r="AX146" i="20"/>
  <c r="AY146" i="20"/>
  <c r="AZ146" i="20"/>
  <c r="AW147" i="20"/>
  <c r="AX147" i="20"/>
  <c r="AY147" i="20"/>
  <c r="AZ147" i="20"/>
  <c r="AW148" i="20"/>
  <c r="AX148" i="20"/>
  <c r="AY148" i="20"/>
  <c r="AZ148" i="20"/>
  <c r="AW149" i="20"/>
  <c r="AX149" i="20"/>
  <c r="AY149" i="20"/>
  <c r="AZ149" i="20"/>
  <c r="AW150" i="20"/>
  <c r="AX150" i="20"/>
  <c r="AY150" i="20"/>
  <c r="AZ150" i="20"/>
  <c r="AW151" i="20"/>
  <c r="AX151" i="20"/>
  <c r="AY151" i="20"/>
  <c r="AZ151" i="20"/>
  <c r="AW152" i="20"/>
  <c r="AX152" i="20"/>
  <c r="AY152" i="20"/>
  <c r="AZ152" i="20"/>
  <c r="AW153" i="20"/>
  <c r="AX153" i="20"/>
  <c r="AY153" i="20"/>
  <c r="AZ153" i="20"/>
  <c r="AW154" i="20"/>
  <c r="AX154" i="20"/>
  <c r="AY154" i="20"/>
  <c r="AZ154" i="20"/>
  <c r="AW155" i="20"/>
  <c r="AX155" i="20"/>
  <c r="AY155" i="20"/>
  <c r="AZ155" i="20"/>
  <c r="AW156" i="20"/>
  <c r="AX156" i="20"/>
  <c r="AY156" i="20"/>
  <c r="AZ156" i="20"/>
  <c r="AW157" i="20"/>
  <c r="AX157" i="20"/>
  <c r="AY157" i="20"/>
  <c r="AZ157" i="20"/>
  <c r="AW158" i="20"/>
  <c r="AX158" i="20"/>
  <c r="AY158" i="20"/>
  <c r="AZ158" i="20"/>
  <c r="AW159" i="20"/>
  <c r="AX159" i="20"/>
  <c r="AY159" i="20"/>
  <c r="AZ159" i="20"/>
  <c r="AW160" i="20"/>
  <c r="AX160" i="20"/>
  <c r="AY160" i="20"/>
  <c r="AZ160" i="20"/>
  <c r="AW161" i="20"/>
  <c r="AX161" i="20"/>
  <c r="AY161" i="20"/>
  <c r="AZ161" i="20"/>
  <c r="AW162" i="20"/>
  <c r="AX162" i="20"/>
  <c r="AY162" i="20"/>
  <c r="AZ162" i="20"/>
  <c r="AW163" i="20"/>
  <c r="AX163" i="20"/>
  <c r="AY163" i="20"/>
  <c r="AZ163" i="20"/>
  <c r="AW164" i="20"/>
  <c r="AX164" i="20"/>
  <c r="AY164" i="20"/>
  <c r="AZ164" i="20"/>
  <c r="AW165" i="20"/>
  <c r="AX165" i="20"/>
  <c r="AY165" i="20"/>
  <c r="AZ165" i="20"/>
  <c r="AW166" i="20"/>
  <c r="AX166" i="20"/>
  <c r="AY166" i="20"/>
  <c r="AZ166" i="20"/>
  <c r="AW167" i="20"/>
  <c r="AX167" i="20"/>
  <c r="AY167" i="20"/>
  <c r="AZ167" i="20"/>
  <c r="AW168" i="20"/>
  <c r="AX168" i="20"/>
  <c r="AY168" i="20"/>
  <c r="AZ168" i="20"/>
  <c r="AW169" i="20"/>
  <c r="AX169" i="20"/>
  <c r="AY169" i="20"/>
  <c r="AZ169" i="20"/>
  <c r="AW170" i="20"/>
  <c r="AX170" i="20"/>
  <c r="AY170" i="20"/>
  <c r="AZ170" i="20"/>
  <c r="AW171" i="20"/>
  <c r="AX171" i="20"/>
  <c r="AY171" i="20"/>
  <c r="AZ171" i="20"/>
  <c r="AW172" i="20"/>
  <c r="AX172" i="20"/>
  <c r="AY172" i="20"/>
  <c r="AZ172" i="20"/>
  <c r="AW173" i="20"/>
  <c r="AX173" i="20"/>
  <c r="AY173" i="20"/>
  <c r="AZ173" i="20"/>
  <c r="AW174" i="20"/>
  <c r="AX174" i="20"/>
  <c r="AY174" i="20"/>
  <c r="AZ174" i="20"/>
  <c r="AW175" i="20"/>
  <c r="AX175" i="20"/>
  <c r="AY175" i="20"/>
  <c r="AZ175" i="20"/>
  <c r="AW176" i="20"/>
  <c r="AX176" i="20"/>
  <c r="AY176" i="20"/>
  <c r="AZ176" i="20"/>
  <c r="AW177" i="20"/>
  <c r="AX177" i="20"/>
  <c r="AY177" i="20"/>
  <c r="AZ177" i="20"/>
  <c r="AW178" i="20"/>
  <c r="AX178" i="20"/>
  <c r="AY178" i="20"/>
  <c r="AZ178" i="20"/>
  <c r="AW179" i="20"/>
  <c r="AX179" i="20"/>
  <c r="AY179" i="20"/>
  <c r="AZ179" i="20"/>
  <c r="AW180" i="20"/>
  <c r="AX180" i="20"/>
  <c r="AY180" i="20"/>
  <c r="AZ180" i="20"/>
  <c r="AW181" i="20"/>
  <c r="AX181" i="20"/>
  <c r="AY181" i="20"/>
  <c r="AZ181" i="20"/>
  <c r="AW182" i="20"/>
  <c r="AX182" i="20"/>
  <c r="AY182" i="20"/>
  <c r="AZ182" i="20"/>
  <c r="AW183" i="20"/>
  <c r="AX183" i="20"/>
  <c r="AY183" i="20"/>
  <c r="AZ183" i="20"/>
  <c r="AW184" i="20"/>
  <c r="AX184" i="20"/>
  <c r="AY184" i="20"/>
  <c r="AZ184" i="20"/>
  <c r="AW185" i="20"/>
  <c r="AX185" i="20"/>
  <c r="AY185" i="20"/>
  <c r="AZ185" i="20"/>
  <c r="AW186" i="20"/>
  <c r="AX186" i="20"/>
  <c r="AY186" i="20"/>
  <c r="AZ186" i="20"/>
  <c r="AW187" i="20"/>
  <c r="AX187" i="20"/>
  <c r="AY187" i="20"/>
  <c r="AZ187" i="20"/>
  <c r="AW188" i="20"/>
  <c r="AX188" i="20"/>
  <c r="AY188" i="20"/>
  <c r="AZ188" i="20"/>
  <c r="AW189" i="20"/>
  <c r="AX189" i="20"/>
  <c r="AY189" i="20"/>
  <c r="AZ189" i="20"/>
  <c r="AW190" i="20"/>
  <c r="AX190" i="20"/>
  <c r="AY190" i="20"/>
  <c r="AZ190" i="20"/>
  <c r="AW191" i="20"/>
  <c r="AX191" i="20"/>
  <c r="AY191" i="20"/>
  <c r="AZ191" i="20"/>
  <c r="AW192" i="20"/>
  <c r="AX192" i="20"/>
  <c r="AY192" i="20"/>
  <c r="AZ192" i="20"/>
  <c r="AW193" i="20"/>
  <c r="AX193" i="20"/>
  <c r="AY193" i="20"/>
  <c r="AZ193" i="20"/>
  <c r="AW194" i="20"/>
  <c r="AX194" i="20"/>
  <c r="AY194" i="20"/>
  <c r="AZ194" i="20"/>
  <c r="AW195" i="20"/>
  <c r="AX195" i="20"/>
  <c r="AY195" i="20"/>
  <c r="AZ195" i="20"/>
  <c r="AW196" i="20"/>
  <c r="AX196" i="20"/>
  <c r="AY196" i="20"/>
  <c r="AZ196" i="20"/>
  <c r="AW197" i="20"/>
  <c r="AX197" i="20"/>
  <c r="AY197" i="20"/>
  <c r="AZ197" i="20"/>
  <c r="AW198" i="20"/>
  <c r="AX198" i="20"/>
  <c r="AY198" i="20"/>
  <c r="AZ198" i="20"/>
  <c r="AW199" i="20"/>
  <c r="AX199" i="20"/>
  <c r="AY199" i="20"/>
  <c r="AZ199" i="20"/>
  <c r="AW200" i="20"/>
  <c r="AX200" i="20"/>
  <c r="AY200" i="20"/>
  <c r="AZ200" i="20"/>
  <c r="AW201" i="20"/>
  <c r="AX201" i="20"/>
  <c r="AY201" i="20"/>
  <c r="AZ201" i="20"/>
  <c r="AW202" i="20"/>
  <c r="AX202" i="20"/>
  <c r="AY202" i="20"/>
  <c r="AZ202" i="20"/>
  <c r="AW203" i="20"/>
  <c r="AX203" i="20"/>
  <c r="AY203" i="20"/>
  <c r="AZ203" i="20"/>
  <c r="AW204" i="20"/>
  <c r="AX204" i="20"/>
  <c r="AY204" i="20"/>
  <c r="AZ204" i="20"/>
  <c r="AW205" i="20"/>
  <c r="AX205" i="20"/>
  <c r="AY205" i="20"/>
  <c r="AZ205" i="20"/>
  <c r="AW206" i="20"/>
  <c r="AX206" i="20"/>
  <c r="AY206" i="20"/>
  <c r="AZ206" i="20"/>
  <c r="AW207" i="20"/>
  <c r="AX207" i="20"/>
  <c r="AY207" i="20"/>
  <c r="AZ207" i="20"/>
  <c r="AW208" i="20"/>
  <c r="AX208" i="20"/>
  <c r="AY208" i="20"/>
  <c r="AZ208" i="20"/>
  <c r="AW209" i="20"/>
  <c r="AX209" i="20"/>
  <c r="AY209" i="20"/>
  <c r="AZ209" i="20"/>
  <c r="AW210" i="20"/>
  <c r="AX210" i="20"/>
  <c r="AY210" i="20"/>
  <c r="AZ210" i="20"/>
  <c r="AW211" i="20"/>
  <c r="AX211" i="20"/>
  <c r="AY211" i="20"/>
  <c r="AZ211" i="20"/>
  <c r="AW212" i="20"/>
  <c r="AX212" i="20"/>
  <c r="AY212" i="20"/>
  <c r="AZ212" i="20"/>
  <c r="AW213" i="20"/>
  <c r="AX213" i="20"/>
  <c r="AY213" i="20"/>
  <c r="AZ213" i="20"/>
  <c r="AW214" i="20"/>
  <c r="AX214" i="20"/>
  <c r="AY214" i="20"/>
  <c r="AZ214" i="20"/>
  <c r="AW215" i="20"/>
  <c r="AX215" i="20"/>
  <c r="AY215" i="20"/>
  <c r="AZ215" i="20"/>
  <c r="AW216" i="20"/>
  <c r="AX216" i="20"/>
  <c r="AY216" i="20"/>
  <c r="AZ216" i="20"/>
  <c r="AW217" i="20"/>
  <c r="AX217" i="20"/>
  <c r="AY217" i="20"/>
  <c r="AZ217" i="20"/>
  <c r="AW218" i="20"/>
  <c r="AX218" i="20"/>
  <c r="AY218" i="20"/>
  <c r="AZ218" i="20"/>
  <c r="AW219" i="20"/>
  <c r="AX219" i="20"/>
  <c r="AY219" i="20"/>
  <c r="AZ219" i="20"/>
  <c r="AW220" i="20"/>
  <c r="AX220" i="20"/>
  <c r="AY220" i="20"/>
  <c r="AZ220" i="20"/>
  <c r="AW221" i="20"/>
  <c r="AX221" i="20"/>
  <c r="AY221" i="20"/>
  <c r="AZ221" i="20"/>
  <c r="AW222" i="20"/>
  <c r="AX222" i="20"/>
  <c r="AY222" i="20"/>
  <c r="AZ222" i="20"/>
  <c r="AW223" i="20"/>
  <c r="AX223" i="20"/>
  <c r="AY223" i="20"/>
  <c r="AZ223" i="20"/>
  <c r="AW224" i="20"/>
  <c r="AX224" i="20"/>
  <c r="AY224" i="20"/>
  <c r="AZ224" i="20"/>
  <c r="AW225" i="20"/>
  <c r="AX225" i="20"/>
  <c r="AY225" i="20"/>
  <c r="AZ225" i="20"/>
  <c r="AW226" i="20"/>
  <c r="AX226" i="20"/>
  <c r="AY226" i="20"/>
  <c r="AZ226" i="20"/>
  <c r="AW227" i="20"/>
  <c r="AX227" i="20"/>
  <c r="AY227" i="20"/>
  <c r="AZ227" i="20"/>
  <c r="AW228" i="20"/>
  <c r="AX228" i="20"/>
  <c r="AY228" i="20"/>
  <c r="AZ228" i="20"/>
  <c r="AW229" i="20"/>
  <c r="AX229" i="20"/>
  <c r="AY229" i="20"/>
  <c r="AZ229" i="20"/>
  <c r="AW230" i="20"/>
  <c r="AX230" i="20"/>
  <c r="AY230" i="20"/>
  <c r="AZ230" i="20"/>
  <c r="AW231" i="20"/>
  <c r="AX231" i="20"/>
  <c r="AY231" i="20"/>
  <c r="AZ231" i="20"/>
  <c r="AW232" i="20"/>
  <c r="AX232" i="20"/>
  <c r="AY232" i="20"/>
  <c r="AZ232" i="20"/>
  <c r="AW233" i="20"/>
  <c r="AX233" i="20"/>
  <c r="AY233" i="20"/>
  <c r="AZ233" i="20"/>
  <c r="AW234" i="20"/>
  <c r="AX234" i="20"/>
  <c r="AY234" i="20"/>
  <c r="AZ234" i="20"/>
  <c r="AW235" i="20"/>
  <c r="AX235" i="20"/>
  <c r="AY235" i="20"/>
  <c r="AZ235" i="20"/>
  <c r="AW236" i="20"/>
  <c r="AX236" i="20"/>
  <c r="AY236" i="20"/>
  <c r="AZ236" i="20"/>
  <c r="AW237" i="20"/>
  <c r="AX237" i="20"/>
  <c r="AY237" i="20"/>
  <c r="AZ237" i="20"/>
  <c r="AW238" i="20"/>
  <c r="AX238" i="20"/>
  <c r="AY238" i="20"/>
  <c r="AZ238" i="20"/>
  <c r="AW239" i="20"/>
  <c r="AX239" i="20"/>
  <c r="AY239" i="20"/>
  <c r="AZ239" i="20"/>
  <c r="AW240" i="20"/>
  <c r="AX240" i="20"/>
  <c r="AY240" i="20"/>
  <c r="AZ240" i="20"/>
  <c r="AW241" i="20"/>
  <c r="AX241" i="20"/>
  <c r="AY241" i="20"/>
  <c r="AZ241" i="20"/>
  <c r="AW242" i="20"/>
  <c r="AX242" i="20"/>
  <c r="AY242" i="20"/>
  <c r="AZ242" i="20"/>
  <c r="AW243" i="20"/>
  <c r="AX243" i="20"/>
  <c r="AY243" i="20"/>
  <c r="AZ243" i="20"/>
  <c r="AW244" i="20"/>
  <c r="AX244" i="20"/>
  <c r="AY244" i="20"/>
  <c r="AZ244" i="20"/>
  <c r="AW245" i="20"/>
  <c r="AX245" i="20"/>
  <c r="AY245" i="20"/>
  <c r="AZ245" i="20"/>
  <c r="AW246" i="20"/>
  <c r="AX246" i="20"/>
  <c r="AY246" i="20"/>
  <c r="AZ246" i="20"/>
  <c r="AW247" i="20"/>
  <c r="AX247" i="20"/>
  <c r="AY247" i="20"/>
  <c r="AZ247" i="20"/>
  <c r="AW248" i="20"/>
  <c r="AX248" i="20"/>
  <c r="AY248" i="20"/>
  <c r="AZ248" i="20"/>
  <c r="AW249" i="20"/>
  <c r="AX249" i="20"/>
  <c r="AY249" i="20"/>
  <c r="AZ249" i="20"/>
  <c r="AW250" i="20"/>
  <c r="AX250" i="20"/>
  <c r="AY250" i="20"/>
  <c r="AZ250" i="20"/>
  <c r="AW251" i="20"/>
  <c r="AX251" i="20"/>
  <c r="AY251" i="20"/>
  <c r="AZ251" i="20"/>
  <c r="AW252" i="20"/>
  <c r="AX252" i="20"/>
  <c r="AY252" i="20"/>
  <c r="AZ252" i="20"/>
  <c r="AW253" i="20"/>
  <c r="AX253" i="20"/>
  <c r="AY253" i="20"/>
  <c r="AZ253" i="20"/>
  <c r="AW254" i="20"/>
  <c r="AX254" i="20"/>
  <c r="AY254" i="20"/>
  <c r="AZ254" i="20"/>
  <c r="AW255" i="20"/>
  <c r="AX255" i="20"/>
  <c r="AY255" i="20"/>
  <c r="AZ255" i="20"/>
  <c r="AW256" i="20"/>
  <c r="AX256" i="20"/>
  <c r="AY256" i="20"/>
  <c r="AZ256" i="20"/>
  <c r="AW257" i="20"/>
  <c r="AX257" i="20"/>
  <c r="AY257" i="20"/>
  <c r="AZ257" i="20"/>
  <c r="AW258" i="20"/>
  <c r="AX258" i="20"/>
  <c r="AY258" i="20"/>
  <c r="AZ258" i="20"/>
  <c r="AW259" i="20"/>
  <c r="AX259" i="20"/>
  <c r="AY259" i="20"/>
  <c r="AZ259" i="20"/>
  <c r="AW260" i="20"/>
  <c r="AX260" i="20"/>
  <c r="AY260" i="20"/>
  <c r="AZ260" i="20"/>
  <c r="AW261" i="20"/>
  <c r="AX261" i="20"/>
  <c r="AY261" i="20"/>
  <c r="AZ261" i="20"/>
  <c r="AW262" i="20"/>
  <c r="AX262" i="20"/>
  <c r="AY262" i="20"/>
  <c r="AZ262" i="20"/>
  <c r="AW263" i="20"/>
  <c r="AX263" i="20"/>
  <c r="AY263" i="20"/>
  <c r="AZ263" i="20"/>
  <c r="AW264" i="20"/>
  <c r="AX264" i="20"/>
  <c r="AY264" i="20"/>
  <c r="AZ264" i="20"/>
  <c r="AW265" i="20"/>
  <c r="AX265" i="20"/>
  <c r="AY265" i="20"/>
  <c r="AZ265" i="20"/>
  <c r="AW266" i="20"/>
  <c r="AX266" i="20"/>
  <c r="AY266" i="20"/>
  <c r="AZ266" i="20"/>
  <c r="AW267" i="20"/>
  <c r="AX267" i="20"/>
  <c r="AY267" i="20"/>
  <c r="AZ267" i="20"/>
  <c r="AW268" i="20"/>
  <c r="AX268" i="20"/>
  <c r="AY268" i="20"/>
  <c r="AZ268" i="20"/>
  <c r="AW269" i="20"/>
  <c r="AX269" i="20"/>
  <c r="AY269" i="20"/>
  <c r="AZ269" i="20"/>
  <c r="AW270" i="20"/>
  <c r="AX270" i="20"/>
  <c r="AY270" i="20"/>
  <c r="AZ270" i="20"/>
  <c r="AW271" i="20"/>
  <c r="AX271" i="20"/>
  <c r="AY271" i="20"/>
  <c r="AZ271" i="20"/>
  <c r="AW272" i="20"/>
  <c r="AX272" i="20"/>
  <c r="AY272" i="20"/>
  <c r="AZ272" i="20"/>
  <c r="AW273" i="20"/>
  <c r="AX273" i="20"/>
  <c r="AY273" i="20"/>
  <c r="AZ273" i="20"/>
  <c r="AW274" i="20"/>
  <c r="AX274" i="20"/>
  <c r="AY274" i="20"/>
  <c r="AZ274" i="20"/>
  <c r="AW275" i="20"/>
  <c r="AX275" i="20"/>
  <c r="AY275" i="20"/>
  <c r="AZ275" i="20"/>
  <c r="AW276" i="20"/>
  <c r="AX276" i="20"/>
  <c r="AY276" i="20"/>
  <c r="AZ276" i="20"/>
  <c r="AW277" i="20"/>
  <c r="AX277" i="20"/>
  <c r="AY277" i="20"/>
  <c r="AZ277" i="20"/>
  <c r="AW278" i="20"/>
  <c r="AX278" i="20"/>
  <c r="AY278" i="20"/>
  <c r="AZ278" i="20"/>
  <c r="AW279" i="20"/>
  <c r="AX279" i="20"/>
  <c r="AY279" i="20"/>
  <c r="AZ279" i="20"/>
  <c r="AW280" i="20"/>
  <c r="AX280" i="20"/>
  <c r="AY280" i="20"/>
  <c r="AZ280" i="20"/>
  <c r="AW281" i="20"/>
  <c r="AX281" i="20"/>
  <c r="AY281" i="20"/>
  <c r="AZ281" i="20"/>
  <c r="AW282" i="20"/>
  <c r="AX282" i="20"/>
  <c r="AY282" i="20"/>
  <c r="AZ282" i="20"/>
  <c r="AW283" i="20"/>
  <c r="AX283" i="20"/>
  <c r="AY283" i="20"/>
  <c r="AZ283" i="20"/>
  <c r="AW284" i="20"/>
  <c r="AX284" i="20"/>
  <c r="AY284" i="20"/>
  <c r="AZ284" i="20"/>
  <c r="AW285" i="20"/>
  <c r="AX285" i="20"/>
  <c r="AY285" i="20"/>
  <c r="AZ285" i="20"/>
  <c r="AW286" i="20"/>
  <c r="AX286" i="20"/>
  <c r="AY286" i="20"/>
  <c r="AZ286" i="20"/>
  <c r="AW287" i="20"/>
  <c r="AX287" i="20"/>
  <c r="AY287" i="20"/>
  <c r="AZ287" i="20"/>
  <c r="AW288" i="20"/>
  <c r="AX288" i="20"/>
  <c r="AY288" i="20"/>
  <c r="AZ288" i="20"/>
  <c r="AW289" i="20"/>
  <c r="AX289" i="20"/>
  <c r="AY289" i="20"/>
  <c r="AZ289" i="20"/>
  <c r="AW290" i="20"/>
  <c r="AX290" i="20"/>
  <c r="AY290" i="20"/>
  <c r="AZ290" i="20"/>
  <c r="AW291" i="20"/>
  <c r="AX291" i="20"/>
  <c r="AY291" i="20"/>
  <c r="AZ291" i="20"/>
  <c r="AW292" i="20"/>
  <c r="AX292" i="20"/>
  <c r="AY292" i="20"/>
  <c r="AZ292" i="20"/>
  <c r="AW293" i="20"/>
  <c r="AX293" i="20"/>
  <c r="AY293" i="20"/>
  <c r="AZ293" i="20"/>
  <c r="AW294" i="20"/>
  <c r="AX294" i="20"/>
  <c r="AY294" i="20"/>
  <c r="AZ294" i="20"/>
  <c r="AW295" i="20"/>
  <c r="AX295" i="20"/>
  <c r="AY295" i="20"/>
  <c r="AZ295" i="20"/>
  <c r="AW296" i="20"/>
  <c r="AX296" i="20"/>
  <c r="AY296" i="20"/>
  <c r="AZ296" i="20"/>
  <c r="AW297" i="20"/>
  <c r="AX297" i="20"/>
  <c r="AY297" i="20"/>
  <c r="AZ297" i="20"/>
  <c r="AW298" i="20"/>
  <c r="AX298" i="20"/>
  <c r="AY298" i="20"/>
  <c r="AZ298" i="20"/>
  <c r="AW299" i="20"/>
  <c r="AX299" i="20"/>
  <c r="AY299" i="20"/>
  <c r="AZ299" i="20"/>
  <c r="AW300" i="20"/>
  <c r="AX300" i="20"/>
  <c r="AY300" i="20"/>
  <c r="AZ300" i="20"/>
  <c r="AW301" i="20"/>
  <c r="AX301" i="20"/>
  <c r="AY301" i="20"/>
  <c r="AZ301" i="20"/>
  <c r="AW302" i="20"/>
  <c r="AX302" i="20"/>
  <c r="AY302" i="20"/>
  <c r="AZ302" i="20"/>
  <c r="AW303" i="20"/>
  <c r="AX303" i="20"/>
  <c r="AY303" i="20"/>
  <c r="AZ303" i="20"/>
  <c r="AW304" i="20"/>
  <c r="AX304" i="20"/>
  <c r="AY304" i="20"/>
  <c r="AZ304" i="20"/>
  <c r="AW305" i="20"/>
  <c r="AX305" i="20"/>
  <c r="AY305" i="20"/>
  <c r="AZ305" i="20"/>
  <c r="AW306" i="20"/>
  <c r="AX306" i="20"/>
  <c r="AY306" i="20"/>
  <c r="AZ306" i="20"/>
  <c r="AW307" i="20"/>
  <c r="AX307" i="20"/>
  <c r="AY307" i="20"/>
  <c r="AZ307" i="20"/>
  <c r="AW308" i="20"/>
  <c r="AX308" i="20"/>
  <c r="AY308" i="20"/>
  <c r="AZ308" i="20"/>
  <c r="AW309" i="20"/>
  <c r="AX309" i="20"/>
  <c r="AY309" i="20"/>
  <c r="AZ309" i="20"/>
  <c r="AW310" i="20"/>
  <c r="AX310" i="20"/>
  <c r="AY310" i="20"/>
  <c r="AZ310" i="20"/>
  <c r="AW311" i="20"/>
  <c r="AX311" i="20"/>
  <c r="AY311" i="20"/>
  <c r="AZ311" i="20"/>
  <c r="AW312" i="20"/>
  <c r="AX312" i="20"/>
  <c r="AY312" i="20"/>
  <c r="AZ312" i="20"/>
  <c r="AW313" i="20"/>
  <c r="AX313" i="20"/>
  <c r="AY313" i="20"/>
  <c r="AZ313" i="20"/>
  <c r="AW314" i="20"/>
  <c r="AX314" i="20"/>
  <c r="AY314" i="20"/>
  <c r="AZ314" i="20"/>
  <c r="AW315" i="20"/>
  <c r="AX315" i="20"/>
  <c r="AY315" i="20"/>
  <c r="AZ315" i="20"/>
  <c r="AW316" i="20"/>
  <c r="AX316" i="20"/>
  <c r="AY316" i="20"/>
  <c r="AZ316" i="20"/>
  <c r="AW317" i="20"/>
  <c r="AX317" i="20"/>
  <c r="AY317" i="20"/>
  <c r="AZ317" i="20"/>
  <c r="AW318" i="20"/>
  <c r="AX318" i="20"/>
  <c r="AY318" i="20"/>
  <c r="AZ318" i="20"/>
  <c r="AW319" i="20"/>
  <c r="AX319" i="20"/>
  <c r="AY319" i="20"/>
  <c r="AZ319" i="20"/>
  <c r="AW320" i="20"/>
  <c r="AX320" i="20"/>
  <c r="AY320" i="20"/>
  <c r="AZ320" i="20"/>
  <c r="AW321" i="20"/>
  <c r="AX321" i="20"/>
  <c r="AY321" i="20"/>
  <c r="AZ321" i="20"/>
  <c r="AW322" i="20"/>
  <c r="AX322" i="20"/>
  <c r="AY322" i="20"/>
  <c r="AZ322" i="20"/>
  <c r="AW323" i="20"/>
  <c r="AX323" i="20"/>
  <c r="AY323" i="20"/>
  <c r="AZ323" i="20"/>
  <c r="AW324" i="20"/>
  <c r="AX324" i="20"/>
  <c r="AY324" i="20"/>
  <c r="AZ324" i="20"/>
  <c r="AW325" i="20"/>
  <c r="AX325" i="20"/>
  <c r="AY325" i="20"/>
  <c r="AZ325" i="20"/>
  <c r="AW326" i="20"/>
  <c r="AX326" i="20"/>
  <c r="AY326" i="20"/>
  <c r="AZ326" i="20"/>
  <c r="AW327" i="20"/>
  <c r="AX327" i="20"/>
  <c r="AY327" i="20"/>
  <c r="AZ327" i="20"/>
  <c r="AW328" i="20"/>
  <c r="AX328" i="20"/>
  <c r="AY328" i="20"/>
  <c r="AZ328" i="20"/>
  <c r="AW329" i="20"/>
  <c r="AX329" i="20"/>
  <c r="AY329" i="20"/>
  <c r="AZ329" i="20"/>
  <c r="AW330" i="20"/>
  <c r="AX330" i="20"/>
  <c r="AY330" i="20"/>
  <c r="AZ330" i="20"/>
  <c r="AW331" i="20"/>
  <c r="AX331" i="20"/>
  <c r="AY331" i="20"/>
  <c r="AZ331" i="20"/>
  <c r="AW332" i="20"/>
  <c r="AX332" i="20"/>
  <c r="AY332" i="20"/>
  <c r="AZ332" i="20"/>
  <c r="AW333" i="20"/>
  <c r="AX333" i="20"/>
  <c r="AY333" i="20"/>
  <c r="AZ333" i="20"/>
  <c r="AW334" i="20"/>
  <c r="AX334" i="20"/>
  <c r="AY334" i="20"/>
  <c r="AZ334" i="20"/>
  <c r="AW335" i="20"/>
  <c r="AX335" i="20"/>
  <c r="AY335" i="20"/>
  <c r="AZ335" i="20"/>
  <c r="AW336" i="20"/>
  <c r="AX336" i="20"/>
  <c r="AY336" i="20"/>
  <c r="AZ336" i="20"/>
  <c r="AW337" i="20"/>
  <c r="AX337" i="20"/>
  <c r="AY337" i="20"/>
  <c r="AZ337" i="20"/>
  <c r="AW338" i="20"/>
  <c r="AX338" i="20"/>
  <c r="AY338" i="20"/>
  <c r="AZ338" i="20"/>
  <c r="AW339" i="20"/>
  <c r="AX339" i="20"/>
  <c r="AY339" i="20"/>
  <c r="AZ339" i="20"/>
  <c r="AW340" i="20"/>
  <c r="AX340" i="20"/>
  <c r="AY340" i="20"/>
  <c r="AZ340" i="20"/>
  <c r="AW341" i="20"/>
  <c r="AX341" i="20"/>
  <c r="AY341" i="20"/>
  <c r="AZ341" i="20"/>
  <c r="AW342" i="20"/>
  <c r="AX342" i="20"/>
  <c r="AY342" i="20"/>
  <c r="AZ342" i="20"/>
  <c r="AW343" i="20"/>
  <c r="AX343" i="20"/>
  <c r="AY343" i="20"/>
  <c r="AZ343" i="20"/>
  <c r="AW344" i="20"/>
  <c r="AX344" i="20"/>
  <c r="AY344" i="20"/>
  <c r="AZ344" i="20"/>
  <c r="AW345" i="20"/>
  <c r="AX345" i="20"/>
  <c r="AY345" i="20"/>
  <c r="AZ345" i="20"/>
  <c r="AW346" i="20"/>
  <c r="AX346" i="20"/>
  <c r="AY346" i="20"/>
  <c r="AZ346" i="20"/>
  <c r="AW347" i="20"/>
  <c r="AX347" i="20"/>
  <c r="AY347" i="20"/>
  <c r="AZ347" i="20"/>
  <c r="AW348" i="20"/>
  <c r="AX348" i="20"/>
  <c r="AY348" i="20"/>
  <c r="AZ348" i="20"/>
  <c r="AW349" i="20"/>
  <c r="AX349" i="20"/>
  <c r="AY349" i="20"/>
  <c r="AZ349" i="20"/>
  <c r="AW350" i="20"/>
  <c r="AX350" i="20"/>
  <c r="AY350" i="20"/>
  <c r="AZ350" i="20"/>
  <c r="AW351" i="20"/>
  <c r="AX351" i="20"/>
  <c r="AY351" i="20"/>
  <c r="AZ351" i="20"/>
  <c r="AW352" i="20"/>
  <c r="AX352" i="20"/>
  <c r="AY352" i="20"/>
  <c r="AZ352" i="20"/>
  <c r="AW353" i="20"/>
  <c r="AX353" i="20"/>
  <c r="AY353" i="20"/>
  <c r="AZ353" i="20"/>
  <c r="AW354" i="20"/>
  <c r="AX354" i="20"/>
  <c r="AY354" i="20"/>
  <c r="AZ354" i="20"/>
  <c r="AW355" i="20"/>
  <c r="AX355" i="20"/>
  <c r="AY355" i="20"/>
  <c r="AZ355" i="20"/>
  <c r="AW356" i="20"/>
  <c r="AX356" i="20"/>
  <c r="AY356" i="20"/>
  <c r="AZ356" i="20"/>
  <c r="AW357" i="20"/>
  <c r="AX357" i="20"/>
  <c r="AY357" i="20"/>
  <c r="AZ357" i="20"/>
  <c r="AW358" i="20"/>
  <c r="AX358" i="20"/>
  <c r="AY358" i="20"/>
  <c r="AZ358" i="20"/>
  <c r="AW359" i="20"/>
  <c r="AX359" i="20"/>
  <c r="AY359" i="20"/>
  <c r="AZ359" i="20"/>
  <c r="AW360" i="20"/>
  <c r="AX360" i="20"/>
  <c r="AY360" i="20"/>
  <c r="AZ360" i="20"/>
  <c r="AW361" i="20"/>
  <c r="AX361" i="20"/>
  <c r="AY361" i="20"/>
  <c r="AZ361" i="20"/>
  <c r="AW362" i="20"/>
  <c r="AX362" i="20"/>
  <c r="AY362" i="20"/>
  <c r="AZ362" i="20"/>
  <c r="AW363" i="20"/>
  <c r="AX363" i="20"/>
  <c r="AY363" i="20"/>
  <c r="AZ363" i="20"/>
  <c r="AW364" i="20"/>
  <c r="AX364" i="20"/>
  <c r="AY364" i="20"/>
  <c r="AZ364" i="20"/>
  <c r="AW365" i="20"/>
  <c r="AX365" i="20"/>
  <c r="AY365" i="20"/>
  <c r="AZ365" i="20"/>
  <c r="AW366" i="20"/>
  <c r="AX366" i="20"/>
  <c r="AY366" i="20"/>
  <c r="AZ366" i="20"/>
  <c r="AW367" i="20"/>
  <c r="AX367" i="20"/>
  <c r="AY367" i="20"/>
  <c r="AZ367" i="20"/>
  <c r="AW368" i="20"/>
  <c r="AX368" i="20"/>
  <c r="AY368" i="20"/>
  <c r="AZ368" i="20"/>
  <c r="AW369" i="20"/>
  <c r="AX369" i="20"/>
  <c r="AY369" i="20"/>
  <c r="AZ369" i="20"/>
  <c r="AW370" i="20"/>
  <c r="AX370" i="20"/>
  <c r="AY370" i="20"/>
  <c r="AZ370" i="20"/>
  <c r="AW371" i="20"/>
  <c r="AX371" i="20"/>
  <c r="AY371" i="20"/>
  <c r="AZ371" i="20"/>
  <c r="AW372" i="20"/>
  <c r="AX372" i="20"/>
  <c r="AY372" i="20"/>
  <c r="AZ372" i="20"/>
  <c r="AW373" i="20"/>
  <c r="AX373" i="20"/>
  <c r="AY373" i="20"/>
  <c r="AZ373" i="20"/>
  <c r="AZ6" i="20"/>
  <c r="AY6" i="20"/>
  <c r="AX6" i="20"/>
  <c r="AW6" i="20"/>
  <c r="AV7" i="20"/>
  <c r="AV8" i="20"/>
  <c r="AV9" i="20"/>
  <c r="AV10" i="20"/>
  <c r="AV11" i="20"/>
  <c r="AV12" i="20"/>
  <c r="AV13" i="20"/>
  <c r="AV14" i="20"/>
  <c r="AV15" i="20"/>
  <c r="AV16" i="20"/>
  <c r="AV17" i="20"/>
  <c r="AV18" i="20"/>
  <c r="AV19" i="20"/>
  <c r="AV20" i="20"/>
  <c r="AV21" i="20"/>
  <c r="AV22" i="20"/>
  <c r="AV23" i="20"/>
  <c r="AV24" i="20"/>
  <c r="AV25" i="20"/>
  <c r="AV26" i="20"/>
  <c r="AV27" i="20"/>
  <c r="AV28" i="20"/>
  <c r="AV29" i="20"/>
  <c r="AV30" i="20"/>
  <c r="AV31" i="20"/>
  <c r="AV32" i="20"/>
  <c r="AV33" i="20"/>
  <c r="AV34" i="20"/>
  <c r="AV35" i="20"/>
  <c r="AV36" i="20"/>
  <c r="AV37" i="20"/>
  <c r="AV38" i="20"/>
  <c r="AV39" i="20"/>
  <c r="AV40" i="20"/>
  <c r="AV41" i="20"/>
  <c r="AV42" i="20"/>
  <c r="AV43" i="20"/>
  <c r="AV44" i="20"/>
  <c r="AV45" i="20"/>
  <c r="AV46" i="20"/>
  <c r="AV47" i="20"/>
  <c r="AV48" i="20"/>
  <c r="AV49" i="20"/>
  <c r="AV50" i="20"/>
  <c r="AV51" i="20"/>
  <c r="AV52" i="20"/>
  <c r="AV53" i="20"/>
  <c r="AV54" i="20"/>
  <c r="AV55" i="20"/>
  <c r="AV56" i="20"/>
  <c r="AV57" i="20"/>
  <c r="AV58" i="20"/>
  <c r="AV59" i="20"/>
  <c r="AV60" i="20"/>
  <c r="AV61" i="20"/>
  <c r="AV62" i="20"/>
  <c r="AV63" i="20"/>
  <c r="AV64" i="20"/>
  <c r="AV65" i="20"/>
  <c r="AV66" i="20"/>
  <c r="AV67" i="20"/>
  <c r="AV68" i="20"/>
  <c r="AV69" i="20"/>
  <c r="AV70" i="20"/>
  <c r="AV71" i="20"/>
  <c r="AV72" i="20"/>
  <c r="AV73" i="20"/>
  <c r="AV74" i="20"/>
  <c r="AV75" i="20"/>
  <c r="AV76" i="20"/>
  <c r="AV77" i="20"/>
  <c r="AV78" i="20"/>
  <c r="AV79" i="20"/>
  <c r="AV80" i="20"/>
  <c r="AV81" i="20"/>
  <c r="AV82" i="20"/>
  <c r="AV83" i="20"/>
  <c r="AV84" i="20"/>
  <c r="AV85" i="20"/>
  <c r="AV86" i="20"/>
  <c r="AV87" i="20"/>
  <c r="AV88" i="20"/>
  <c r="AV89" i="20"/>
  <c r="AV90" i="20"/>
  <c r="AV91" i="20"/>
  <c r="AV92" i="20"/>
  <c r="AV93" i="20"/>
  <c r="AV94" i="20"/>
  <c r="AV95" i="20"/>
  <c r="AV96" i="20"/>
  <c r="AV97" i="20"/>
  <c r="AV98" i="20"/>
  <c r="AV99" i="20"/>
  <c r="AV100" i="20"/>
  <c r="AV101" i="20"/>
  <c r="AV102" i="20"/>
  <c r="AV103" i="20"/>
  <c r="AV104" i="20"/>
  <c r="AV105" i="20"/>
  <c r="AV106" i="20"/>
  <c r="AV107" i="20"/>
  <c r="AV108" i="20"/>
  <c r="AV109" i="20"/>
  <c r="AV110" i="20"/>
  <c r="AV111" i="20"/>
  <c r="AV112" i="20"/>
  <c r="AV113" i="20"/>
  <c r="AV114" i="20"/>
  <c r="AV115" i="20"/>
  <c r="AV116" i="20"/>
  <c r="AV117" i="20"/>
  <c r="AV118" i="20"/>
  <c r="AV119" i="20"/>
  <c r="AV120" i="20"/>
  <c r="AV121" i="20"/>
  <c r="AV122" i="20"/>
  <c r="AV123" i="20"/>
  <c r="AV124" i="20"/>
  <c r="AV125" i="20"/>
  <c r="AV126" i="20"/>
  <c r="AV127" i="20"/>
  <c r="AV128" i="20"/>
  <c r="AV129" i="20"/>
  <c r="AV130" i="20"/>
  <c r="AV131" i="20"/>
  <c r="AV132" i="20"/>
  <c r="AV133" i="20"/>
  <c r="AV134" i="20"/>
  <c r="AV135" i="20"/>
  <c r="AV136" i="20"/>
  <c r="AV137" i="20"/>
  <c r="AV138" i="20"/>
  <c r="AV139" i="20"/>
  <c r="AV140" i="20"/>
  <c r="AV141" i="20"/>
  <c r="AV142" i="20"/>
  <c r="AV143" i="20"/>
  <c r="AV144" i="20"/>
  <c r="AV145" i="20"/>
  <c r="AV146" i="20"/>
  <c r="AV147" i="20"/>
  <c r="AV148" i="20"/>
  <c r="AV149" i="20"/>
  <c r="AV150" i="20"/>
  <c r="AV151" i="20"/>
  <c r="AV152" i="20"/>
  <c r="AV153" i="20"/>
  <c r="AV154" i="20"/>
  <c r="AV155" i="20"/>
  <c r="AV156" i="20"/>
  <c r="AV157" i="20"/>
  <c r="AV158" i="20"/>
  <c r="AV159" i="20"/>
  <c r="AV160" i="20"/>
  <c r="AV161" i="20"/>
  <c r="AV162" i="20"/>
  <c r="AV163" i="20"/>
  <c r="AV164" i="20"/>
  <c r="AV165" i="20"/>
  <c r="AV166" i="20"/>
  <c r="AV167" i="20"/>
  <c r="AV168" i="20"/>
  <c r="AV169" i="20"/>
  <c r="AV170" i="20"/>
  <c r="AV171" i="20"/>
  <c r="AV172" i="20"/>
  <c r="AV173" i="20"/>
  <c r="AV174" i="20"/>
  <c r="AV175" i="20"/>
  <c r="AV176" i="20"/>
  <c r="AV177" i="20"/>
  <c r="AV178" i="20"/>
  <c r="AV179" i="20"/>
  <c r="AV180" i="20"/>
  <c r="AV181" i="20"/>
  <c r="AV182" i="20"/>
  <c r="AV183" i="20"/>
  <c r="AV184" i="20"/>
  <c r="AV185" i="20"/>
  <c r="AV186" i="20"/>
  <c r="AV187" i="20"/>
  <c r="AV188" i="20"/>
  <c r="AV189" i="20"/>
  <c r="AV190" i="20"/>
  <c r="AV191" i="20"/>
  <c r="AV192" i="20"/>
  <c r="AV193" i="20"/>
  <c r="AV194" i="20"/>
  <c r="AV195" i="20"/>
  <c r="AV196" i="20"/>
  <c r="AV197" i="20"/>
  <c r="AV198" i="20"/>
  <c r="AV199" i="20"/>
  <c r="AV200" i="20"/>
  <c r="AV201" i="20"/>
  <c r="AV202" i="20"/>
  <c r="AV203" i="20"/>
  <c r="AV204" i="20"/>
  <c r="AV205" i="20"/>
  <c r="AV206" i="20"/>
  <c r="AV207" i="20"/>
  <c r="AV208" i="20"/>
  <c r="AV209" i="20"/>
  <c r="AV210" i="20"/>
  <c r="AV211" i="20"/>
  <c r="AV212" i="20"/>
  <c r="AV213" i="20"/>
  <c r="AV214" i="20"/>
  <c r="AV215" i="20"/>
  <c r="AV216" i="20"/>
  <c r="AV217" i="20"/>
  <c r="AV218" i="20"/>
  <c r="AV219" i="20"/>
  <c r="AV220" i="20"/>
  <c r="AV221" i="20"/>
  <c r="AV222" i="20"/>
  <c r="AV223" i="20"/>
  <c r="AV224" i="20"/>
  <c r="AV225" i="20"/>
  <c r="AV226" i="20"/>
  <c r="AV227" i="20"/>
  <c r="AV228" i="20"/>
  <c r="AV229" i="20"/>
  <c r="AV230" i="20"/>
  <c r="AV231" i="20"/>
  <c r="AV232" i="20"/>
  <c r="AV233" i="20"/>
  <c r="AV234" i="20"/>
  <c r="AV235" i="20"/>
  <c r="AV236" i="20"/>
  <c r="AV237" i="20"/>
  <c r="AV238" i="20"/>
  <c r="AV239" i="20"/>
  <c r="AV240" i="20"/>
  <c r="AV241" i="20"/>
  <c r="AV242" i="20"/>
  <c r="AV243" i="20"/>
  <c r="AV244" i="20"/>
  <c r="AV245" i="20"/>
  <c r="AV246" i="20"/>
  <c r="AV247" i="20"/>
  <c r="AV248" i="20"/>
  <c r="AV249" i="20"/>
  <c r="AV250" i="20"/>
  <c r="AV251" i="20"/>
  <c r="AV252" i="20"/>
  <c r="AV253" i="20"/>
  <c r="AV254" i="20"/>
  <c r="AV255" i="20"/>
  <c r="AV256" i="20"/>
  <c r="AV257" i="20"/>
  <c r="AV258" i="20"/>
  <c r="AV259" i="20"/>
  <c r="AV260" i="20"/>
  <c r="AV261" i="20"/>
  <c r="AV262" i="20"/>
  <c r="AV263" i="20"/>
  <c r="AV264" i="20"/>
  <c r="AV265" i="20"/>
  <c r="AV266" i="20"/>
  <c r="AV267" i="20"/>
  <c r="AV268" i="20"/>
  <c r="AV269" i="20"/>
  <c r="AV270" i="20"/>
  <c r="AV271" i="20"/>
  <c r="AV272" i="20"/>
  <c r="AV273" i="20"/>
  <c r="AV274" i="20"/>
  <c r="AV275" i="20"/>
  <c r="AV276" i="20"/>
  <c r="AV277" i="20"/>
  <c r="AV278" i="20"/>
  <c r="AV279" i="20"/>
  <c r="AV280" i="20"/>
  <c r="AV281" i="20"/>
  <c r="AV282" i="20"/>
  <c r="AV283" i="20"/>
  <c r="AV284" i="20"/>
  <c r="AV285" i="20"/>
  <c r="AV286" i="20"/>
  <c r="AV287" i="20"/>
  <c r="AV288" i="20"/>
  <c r="AV289" i="20"/>
  <c r="AV290" i="20"/>
  <c r="AV291" i="20"/>
  <c r="AV292" i="20"/>
  <c r="AV293" i="20"/>
  <c r="AV294" i="20"/>
  <c r="AV295" i="20"/>
  <c r="AV296" i="20"/>
  <c r="AV297" i="20"/>
  <c r="AV298" i="20"/>
  <c r="AV299" i="20"/>
  <c r="AV300" i="20"/>
  <c r="AV301" i="20"/>
  <c r="AV302" i="20"/>
  <c r="AV303" i="20"/>
  <c r="AV304" i="20"/>
  <c r="AV305" i="20"/>
  <c r="AV306" i="20"/>
  <c r="AV307" i="20"/>
  <c r="AV308" i="20"/>
  <c r="AV309" i="20"/>
  <c r="AV310" i="20"/>
  <c r="AV311" i="20"/>
  <c r="AV312" i="20"/>
  <c r="AV313" i="20"/>
  <c r="AV314" i="20"/>
  <c r="AV315" i="20"/>
  <c r="AV316" i="20"/>
  <c r="AV317" i="20"/>
  <c r="AV318" i="20"/>
  <c r="AV319" i="20"/>
  <c r="AV320" i="20"/>
  <c r="AV321" i="20"/>
  <c r="AV322" i="20"/>
  <c r="AV323" i="20"/>
  <c r="AV324" i="20"/>
  <c r="AV325" i="20"/>
  <c r="AV326" i="20"/>
  <c r="AV327" i="20"/>
  <c r="AV328" i="20"/>
  <c r="AV329" i="20"/>
  <c r="AV330" i="20"/>
  <c r="AV331" i="20"/>
  <c r="AV332" i="20"/>
  <c r="AV333" i="20"/>
  <c r="AV334" i="20"/>
  <c r="AV335" i="20"/>
  <c r="AV336" i="20"/>
  <c r="AV337" i="20"/>
  <c r="AV338" i="20"/>
  <c r="AV339" i="20"/>
  <c r="AV340" i="20"/>
  <c r="AV341" i="20"/>
  <c r="AV342" i="20"/>
  <c r="AV343" i="20"/>
  <c r="AV344" i="20"/>
  <c r="AV345" i="20"/>
  <c r="AV346" i="20"/>
  <c r="AV347" i="20"/>
  <c r="AV348" i="20"/>
  <c r="AV349" i="20"/>
  <c r="AV350" i="20"/>
  <c r="AV351" i="20"/>
  <c r="AV352" i="20"/>
  <c r="AV353" i="20"/>
  <c r="AV354" i="20"/>
  <c r="AV355" i="20"/>
  <c r="AV356" i="20"/>
  <c r="AV357" i="20"/>
  <c r="AV358" i="20"/>
  <c r="AV359" i="20"/>
  <c r="AV360" i="20"/>
  <c r="AV361" i="20"/>
  <c r="AV362" i="20"/>
  <c r="AV363" i="20"/>
  <c r="AV364" i="20"/>
  <c r="AV365" i="20"/>
  <c r="AV366" i="20"/>
  <c r="AV367" i="20"/>
  <c r="AV368" i="20"/>
  <c r="AV369" i="20"/>
  <c r="AV370" i="20"/>
  <c r="AV371" i="20"/>
  <c r="AV372" i="20"/>
  <c r="AV373" i="20"/>
  <c r="AV6" i="20"/>
  <c r="AQ7" i="20"/>
  <c r="AR7" i="20"/>
  <c r="AS7" i="20"/>
  <c r="AT7" i="20"/>
  <c r="AU7" i="20"/>
  <c r="AQ8" i="20"/>
  <c r="AR8" i="20"/>
  <c r="AS8" i="20"/>
  <c r="AT8" i="20"/>
  <c r="AU8" i="20"/>
  <c r="AQ9" i="20"/>
  <c r="AR9" i="20"/>
  <c r="AS9" i="20"/>
  <c r="AT9" i="20"/>
  <c r="AU9" i="20"/>
  <c r="AQ10" i="20"/>
  <c r="AR10" i="20"/>
  <c r="AS10" i="20"/>
  <c r="AT10" i="20"/>
  <c r="AU10" i="20"/>
  <c r="AQ11" i="20"/>
  <c r="AR11" i="20"/>
  <c r="AS11" i="20"/>
  <c r="AT11" i="20"/>
  <c r="AU11" i="20"/>
  <c r="AQ12" i="20"/>
  <c r="AR12" i="20"/>
  <c r="AS12" i="20"/>
  <c r="AT12" i="20"/>
  <c r="AU12" i="20"/>
  <c r="AQ13" i="20"/>
  <c r="AR13" i="20"/>
  <c r="AS13" i="20"/>
  <c r="AT13" i="20"/>
  <c r="AU13" i="20"/>
  <c r="AQ14" i="20"/>
  <c r="AR14" i="20"/>
  <c r="AS14" i="20"/>
  <c r="AT14" i="20"/>
  <c r="AU14" i="20"/>
  <c r="AQ15" i="20"/>
  <c r="AR15" i="20"/>
  <c r="AS15" i="20"/>
  <c r="AT15" i="20"/>
  <c r="AU15" i="20"/>
  <c r="AQ16" i="20"/>
  <c r="AR16" i="20"/>
  <c r="AS16" i="20"/>
  <c r="AT16" i="20"/>
  <c r="AU16" i="20"/>
  <c r="AQ17" i="20"/>
  <c r="AR17" i="20"/>
  <c r="AS17" i="20"/>
  <c r="AT17" i="20"/>
  <c r="AU17" i="20"/>
  <c r="AQ18" i="20"/>
  <c r="AR18" i="20"/>
  <c r="AS18" i="20"/>
  <c r="AT18" i="20"/>
  <c r="AU18" i="20"/>
  <c r="AQ19" i="20"/>
  <c r="AR19" i="20"/>
  <c r="AS19" i="20"/>
  <c r="AT19" i="20"/>
  <c r="AU19" i="20"/>
  <c r="AQ20" i="20"/>
  <c r="AR20" i="20"/>
  <c r="AS20" i="20"/>
  <c r="AT20" i="20"/>
  <c r="AU20" i="20"/>
  <c r="AQ21" i="20"/>
  <c r="AR21" i="20"/>
  <c r="AS21" i="20"/>
  <c r="AT21" i="20"/>
  <c r="AU21" i="20"/>
  <c r="AQ22" i="20"/>
  <c r="AR22" i="20"/>
  <c r="AS22" i="20"/>
  <c r="AT22" i="20"/>
  <c r="AU22" i="20"/>
  <c r="AQ23" i="20"/>
  <c r="AR23" i="20"/>
  <c r="AS23" i="20"/>
  <c r="AT23" i="20"/>
  <c r="AU23" i="20"/>
  <c r="AQ24" i="20"/>
  <c r="AR24" i="20"/>
  <c r="AS24" i="20"/>
  <c r="AT24" i="20"/>
  <c r="AU24" i="20"/>
  <c r="AQ25" i="20"/>
  <c r="AR25" i="20"/>
  <c r="AS25" i="20"/>
  <c r="AT25" i="20"/>
  <c r="AU25" i="20"/>
  <c r="AQ26" i="20"/>
  <c r="AR26" i="20"/>
  <c r="AS26" i="20"/>
  <c r="AT26" i="20"/>
  <c r="AU26" i="20"/>
  <c r="AQ27" i="20"/>
  <c r="AR27" i="20"/>
  <c r="AS27" i="20"/>
  <c r="AT27" i="20"/>
  <c r="AU27" i="20"/>
  <c r="AQ28" i="20"/>
  <c r="AR28" i="20"/>
  <c r="AS28" i="20"/>
  <c r="AT28" i="20"/>
  <c r="AU28" i="20"/>
  <c r="AQ29" i="20"/>
  <c r="AR29" i="20"/>
  <c r="AS29" i="20"/>
  <c r="AT29" i="20"/>
  <c r="AU29" i="20"/>
  <c r="AQ30" i="20"/>
  <c r="AR30" i="20"/>
  <c r="AS30" i="20"/>
  <c r="AT30" i="20"/>
  <c r="AU30" i="20"/>
  <c r="AQ31" i="20"/>
  <c r="AR31" i="20"/>
  <c r="AS31" i="20"/>
  <c r="AT31" i="20"/>
  <c r="AU31" i="20"/>
  <c r="AQ32" i="20"/>
  <c r="AR32" i="20"/>
  <c r="AS32" i="20"/>
  <c r="AT32" i="20"/>
  <c r="AU32" i="20"/>
  <c r="AQ33" i="20"/>
  <c r="AR33" i="20"/>
  <c r="AS33" i="20"/>
  <c r="AT33" i="20"/>
  <c r="AU33" i="20"/>
  <c r="AQ34" i="20"/>
  <c r="AR34" i="20"/>
  <c r="AS34" i="20"/>
  <c r="AT34" i="20"/>
  <c r="AU34" i="20"/>
  <c r="AQ35" i="20"/>
  <c r="AR35" i="20"/>
  <c r="AS35" i="20"/>
  <c r="AT35" i="20"/>
  <c r="AU35" i="20"/>
  <c r="AQ36" i="20"/>
  <c r="AR36" i="20"/>
  <c r="AS36" i="20"/>
  <c r="AT36" i="20"/>
  <c r="AU36" i="20"/>
  <c r="AQ37" i="20"/>
  <c r="AR37" i="20"/>
  <c r="AS37" i="20"/>
  <c r="AT37" i="20"/>
  <c r="AU37" i="20"/>
  <c r="AQ38" i="20"/>
  <c r="AR38" i="20"/>
  <c r="AS38" i="20"/>
  <c r="AT38" i="20"/>
  <c r="AU38" i="20"/>
  <c r="AQ39" i="20"/>
  <c r="AR39" i="20"/>
  <c r="AS39" i="20"/>
  <c r="AT39" i="20"/>
  <c r="AU39" i="20"/>
  <c r="AQ40" i="20"/>
  <c r="AR40" i="20"/>
  <c r="AS40" i="20"/>
  <c r="AT40" i="20"/>
  <c r="AU40" i="20"/>
  <c r="AQ41" i="20"/>
  <c r="AR41" i="20"/>
  <c r="AS41" i="20"/>
  <c r="AT41" i="20"/>
  <c r="AU41" i="20"/>
  <c r="AQ42" i="20"/>
  <c r="AR42" i="20"/>
  <c r="AS42" i="20"/>
  <c r="AT42" i="20"/>
  <c r="AU42" i="20"/>
  <c r="AQ43" i="20"/>
  <c r="AR43" i="20"/>
  <c r="AS43" i="20"/>
  <c r="AT43" i="20"/>
  <c r="AU43" i="20"/>
  <c r="AQ44" i="20"/>
  <c r="AR44" i="20"/>
  <c r="AS44" i="20"/>
  <c r="AT44" i="20"/>
  <c r="AU44" i="20"/>
  <c r="AQ45" i="20"/>
  <c r="AR45" i="20"/>
  <c r="AS45" i="20"/>
  <c r="AT45" i="20"/>
  <c r="AU45" i="20"/>
  <c r="AQ46" i="20"/>
  <c r="AR46" i="20"/>
  <c r="AS46" i="20"/>
  <c r="AT46" i="20"/>
  <c r="AU46" i="20"/>
  <c r="AQ47" i="20"/>
  <c r="AR47" i="20"/>
  <c r="AS47" i="20"/>
  <c r="AT47" i="20"/>
  <c r="AU47" i="20"/>
  <c r="AQ48" i="20"/>
  <c r="AR48" i="20"/>
  <c r="AS48" i="20"/>
  <c r="AT48" i="20"/>
  <c r="AU48" i="20"/>
  <c r="AQ49" i="20"/>
  <c r="AR49" i="20"/>
  <c r="AS49" i="20"/>
  <c r="AT49" i="20"/>
  <c r="AU49" i="20"/>
  <c r="AQ50" i="20"/>
  <c r="AR50" i="20"/>
  <c r="AS50" i="20"/>
  <c r="AT50" i="20"/>
  <c r="AU50" i="20"/>
  <c r="AQ51" i="20"/>
  <c r="AR51" i="20"/>
  <c r="AS51" i="20"/>
  <c r="AT51" i="20"/>
  <c r="AU51" i="20"/>
  <c r="AQ52" i="20"/>
  <c r="AR52" i="20"/>
  <c r="AS52" i="20"/>
  <c r="AT52" i="20"/>
  <c r="AU52" i="20"/>
  <c r="AQ53" i="20"/>
  <c r="AR53" i="20"/>
  <c r="AS53" i="20"/>
  <c r="AT53" i="20"/>
  <c r="AU53" i="20"/>
  <c r="AQ54" i="20"/>
  <c r="AR54" i="20"/>
  <c r="AS54" i="20"/>
  <c r="AT54" i="20"/>
  <c r="AU54" i="20"/>
  <c r="AQ55" i="20"/>
  <c r="AR55" i="20"/>
  <c r="AS55" i="20"/>
  <c r="AT55" i="20"/>
  <c r="AU55" i="20"/>
  <c r="AQ56" i="20"/>
  <c r="AR56" i="20"/>
  <c r="AS56" i="20"/>
  <c r="AT56" i="20"/>
  <c r="AU56" i="20"/>
  <c r="AQ57" i="20"/>
  <c r="AR57" i="20"/>
  <c r="AS57" i="20"/>
  <c r="AT57" i="20"/>
  <c r="AU57" i="20"/>
  <c r="AQ58" i="20"/>
  <c r="AR58" i="20"/>
  <c r="AS58" i="20"/>
  <c r="AT58" i="20"/>
  <c r="AU58" i="20"/>
  <c r="AQ59" i="20"/>
  <c r="AR59" i="20"/>
  <c r="AS59" i="20"/>
  <c r="AT59" i="20"/>
  <c r="AU59" i="20"/>
  <c r="AQ60" i="20"/>
  <c r="AR60" i="20"/>
  <c r="AS60" i="20"/>
  <c r="AT60" i="20"/>
  <c r="AU60" i="20"/>
  <c r="AQ61" i="20"/>
  <c r="AR61" i="20"/>
  <c r="AS61" i="20"/>
  <c r="AT61" i="20"/>
  <c r="AU61" i="20"/>
  <c r="AQ62" i="20"/>
  <c r="AR62" i="20"/>
  <c r="AS62" i="20"/>
  <c r="AT62" i="20"/>
  <c r="AU62" i="20"/>
  <c r="AQ63" i="20"/>
  <c r="AR63" i="20"/>
  <c r="AS63" i="20"/>
  <c r="AT63" i="20"/>
  <c r="AU63" i="20"/>
  <c r="AQ64" i="20"/>
  <c r="AR64" i="20"/>
  <c r="AS64" i="20"/>
  <c r="AT64" i="20"/>
  <c r="AU64" i="20"/>
  <c r="AQ65" i="20"/>
  <c r="AR65" i="20"/>
  <c r="AS65" i="20"/>
  <c r="AT65" i="20"/>
  <c r="AU65" i="20"/>
  <c r="AQ66" i="20"/>
  <c r="AR66" i="20"/>
  <c r="AS66" i="20"/>
  <c r="AT66" i="20"/>
  <c r="AU66" i="20"/>
  <c r="AQ67" i="20"/>
  <c r="AR67" i="20"/>
  <c r="AS67" i="20"/>
  <c r="AT67" i="20"/>
  <c r="AU67" i="20"/>
  <c r="AQ68" i="20"/>
  <c r="AR68" i="20"/>
  <c r="AS68" i="20"/>
  <c r="AT68" i="20"/>
  <c r="AU68" i="20"/>
  <c r="AQ69" i="20"/>
  <c r="AR69" i="20"/>
  <c r="AS69" i="20"/>
  <c r="AT69" i="20"/>
  <c r="AU69" i="20"/>
  <c r="AQ70" i="20"/>
  <c r="AR70" i="20"/>
  <c r="AS70" i="20"/>
  <c r="AT70" i="20"/>
  <c r="AU70" i="20"/>
  <c r="AQ71" i="20"/>
  <c r="AR71" i="20"/>
  <c r="AS71" i="20"/>
  <c r="AT71" i="20"/>
  <c r="AU71" i="20"/>
  <c r="AQ72" i="20"/>
  <c r="AR72" i="20"/>
  <c r="AS72" i="20"/>
  <c r="AT72" i="20"/>
  <c r="AU72" i="20"/>
  <c r="AQ73" i="20"/>
  <c r="AR73" i="20"/>
  <c r="AS73" i="20"/>
  <c r="AT73" i="20"/>
  <c r="AU73" i="20"/>
  <c r="AQ74" i="20"/>
  <c r="AR74" i="20"/>
  <c r="AS74" i="20"/>
  <c r="AT74" i="20"/>
  <c r="AU74" i="20"/>
  <c r="AQ75" i="20"/>
  <c r="AR75" i="20"/>
  <c r="AS75" i="20"/>
  <c r="AT75" i="20"/>
  <c r="AU75" i="20"/>
  <c r="AQ76" i="20"/>
  <c r="AR76" i="20"/>
  <c r="AS76" i="20"/>
  <c r="AT76" i="20"/>
  <c r="AU76" i="20"/>
  <c r="AQ77" i="20"/>
  <c r="AR77" i="20"/>
  <c r="AS77" i="20"/>
  <c r="AT77" i="20"/>
  <c r="AU77" i="20"/>
  <c r="AQ78" i="20"/>
  <c r="AR78" i="20"/>
  <c r="AS78" i="20"/>
  <c r="AT78" i="20"/>
  <c r="AU78" i="20"/>
  <c r="AQ79" i="20"/>
  <c r="AR79" i="20"/>
  <c r="AS79" i="20"/>
  <c r="AT79" i="20"/>
  <c r="AU79" i="20"/>
  <c r="AQ80" i="20"/>
  <c r="AR80" i="20"/>
  <c r="AS80" i="20"/>
  <c r="AT80" i="20"/>
  <c r="AU80" i="20"/>
  <c r="AQ81" i="20"/>
  <c r="AR81" i="20"/>
  <c r="AS81" i="20"/>
  <c r="AT81" i="20"/>
  <c r="AU81" i="20"/>
  <c r="AQ82" i="20"/>
  <c r="AR82" i="20"/>
  <c r="AS82" i="20"/>
  <c r="AT82" i="20"/>
  <c r="AU82" i="20"/>
  <c r="AQ83" i="20"/>
  <c r="AR83" i="20"/>
  <c r="AS83" i="20"/>
  <c r="AT83" i="20"/>
  <c r="AU83" i="20"/>
  <c r="AQ84" i="20"/>
  <c r="AR84" i="20"/>
  <c r="AS84" i="20"/>
  <c r="AT84" i="20"/>
  <c r="AU84" i="20"/>
  <c r="AQ85" i="20"/>
  <c r="AR85" i="20"/>
  <c r="AS85" i="20"/>
  <c r="AT85" i="20"/>
  <c r="AU85" i="20"/>
  <c r="AQ86" i="20"/>
  <c r="AR86" i="20"/>
  <c r="AS86" i="20"/>
  <c r="AT86" i="20"/>
  <c r="AU86" i="20"/>
  <c r="AQ87" i="20"/>
  <c r="AR87" i="20"/>
  <c r="AS87" i="20"/>
  <c r="AT87" i="20"/>
  <c r="AU87" i="20"/>
  <c r="AQ88" i="20"/>
  <c r="AR88" i="20"/>
  <c r="AS88" i="20"/>
  <c r="AT88" i="20"/>
  <c r="AU88" i="20"/>
  <c r="AQ89" i="20"/>
  <c r="AR89" i="20"/>
  <c r="AS89" i="20"/>
  <c r="AT89" i="20"/>
  <c r="AU89" i="20"/>
  <c r="AQ90" i="20"/>
  <c r="AR90" i="20"/>
  <c r="AS90" i="20"/>
  <c r="AT90" i="20"/>
  <c r="AU90" i="20"/>
  <c r="AQ91" i="20"/>
  <c r="AR91" i="20"/>
  <c r="AS91" i="20"/>
  <c r="AT91" i="20"/>
  <c r="AU91" i="20"/>
  <c r="AQ92" i="20"/>
  <c r="AR92" i="20"/>
  <c r="AS92" i="20"/>
  <c r="AT92" i="20"/>
  <c r="AU92" i="20"/>
  <c r="AQ93" i="20"/>
  <c r="AR93" i="20"/>
  <c r="AS93" i="20"/>
  <c r="AT93" i="20"/>
  <c r="AU93" i="20"/>
  <c r="AQ94" i="20"/>
  <c r="AR94" i="20"/>
  <c r="AS94" i="20"/>
  <c r="AT94" i="20"/>
  <c r="AU94" i="20"/>
  <c r="AQ95" i="20"/>
  <c r="AR95" i="20"/>
  <c r="AS95" i="20"/>
  <c r="AT95" i="20"/>
  <c r="AU95" i="20"/>
  <c r="AQ96" i="20"/>
  <c r="AR96" i="20"/>
  <c r="AS96" i="20"/>
  <c r="AT96" i="20"/>
  <c r="AU96" i="20"/>
  <c r="AQ97" i="20"/>
  <c r="AR97" i="20"/>
  <c r="AS97" i="20"/>
  <c r="AT97" i="20"/>
  <c r="AU97" i="20"/>
  <c r="AQ98" i="20"/>
  <c r="AR98" i="20"/>
  <c r="AS98" i="20"/>
  <c r="AT98" i="20"/>
  <c r="AU98" i="20"/>
  <c r="AQ99" i="20"/>
  <c r="AR99" i="20"/>
  <c r="AS99" i="20"/>
  <c r="AT99" i="20"/>
  <c r="AU99" i="20"/>
  <c r="AQ100" i="20"/>
  <c r="AR100" i="20"/>
  <c r="AS100" i="20"/>
  <c r="AT100" i="20"/>
  <c r="AU100" i="20"/>
  <c r="AQ101" i="20"/>
  <c r="AR101" i="20"/>
  <c r="AS101" i="20"/>
  <c r="AT101" i="20"/>
  <c r="AU101" i="20"/>
  <c r="AQ102" i="20"/>
  <c r="AR102" i="20"/>
  <c r="AS102" i="20"/>
  <c r="AT102" i="20"/>
  <c r="AU102" i="20"/>
  <c r="AQ103" i="20"/>
  <c r="AR103" i="20"/>
  <c r="AS103" i="20"/>
  <c r="AT103" i="20"/>
  <c r="AU103" i="20"/>
  <c r="AQ104" i="20"/>
  <c r="AR104" i="20"/>
  <c r="AS104" i="20"/>
  <c r="AT104" i="20"/>
  <c r="AU104" i="20"/>
  <c r="AQ105" i="20"/>
  <c r="AR105" i="20"/>
  <c r="AS105" i="20"/>
  <c r="AT105" i="20"/>
  <c r="AU105" i="20"/>
  <c r="AQ106" i="20"/>
  <c r="AR106" i="20"/>
  <c r="AS106" i="20"/>
  <c r="AT106" i="20"/>
  <c r="AU106" i="20"/>
  <c r="AQ107" i="20"/>
  <c r="AR107" i="20"/>
  <c r="AS107" i="20"/>
  <c r="AT107" i="20"/>
  <c r="AU107" i="20"/>
  <c r="AQ108" i="20"/>
  <c r="AR108" i="20"/>
  <c r="AS108" i="20"/>
  <c r="AT108" i="20"/>
  <c r="AU108" i="20"/>
  <c r="AQ109" i="20"/>
  <c r="AR109" i="20"/>
  <c r="AS109" i="20"/>
  <c r="AT109" i="20"/>
  <c r="AU109" i="20"/>
  <c r="AQ110" i="20"/>
  <c r="AR110" i="20"/>
  <c r="AS110" i="20"/>
  <c r="AT110" i="20"/>
  <c r="AU110" i="20"/>
  <c r="AQ111" i="20"/>
  <c r="AR111" i="20"/>
  <c r="AS111" i="20"/>
  <c r="AT111" i="20"/>
  <c r="AU111" i="20"/>
  <c r="AQ112" i="20"/>
  <c r="AR112" i="20"/>
  <c r="AS112" i="20"/>
  <c r="AT112" i="20"/>
  <c r="AU112" i="20"/>
  <c r="AQ113" i="20"/>
  <c r="AR113" i="20"/>
  <c r="AS113" i="20"/>
  <c r="AT113" i="20"/>
  <c r="AU113" i="20"/>
  <c r="AQ114" i="20"/>
  <c r="AR114" i="20"/>
  <c r="AS114" i="20"/>
  <c r="AT114" i="20"/>
  <c r="AU114" i="20"/>
  <c r="AQ115" i="20"/>
  <c r="AR115" i="20"/>
  <c r="AS115" i="20"/>
  <c r="AT115" i="20"/>
  <c r="AU115" i="20"/>
  <c r="AQ116" i="20"/>
  <c r="AR116" i="20"/>
  <c r="AS116" i="20"/>
  <c r="AT116" i="20"/>
  <c r="AU116" i="20"/>
  <c r="AQ117" i="20"/>
  <c r="AR117" i="20"/>
  <c r="AS117" i="20"/>
  <c r="AT117" i="20"/>
  <c r="AU117" i="20"/>
  <c r="AQ118" i="20"/>
  <c r="AR118" i="20"/>
  <c r="AS118" i="20"/>
  <c r="AT118" i="20"/>
  <c r="AU118" i="20"/>
  <c r="AQ119" i="20"/>
  <c r="AR119" i="20"/>
  <c r="AS119" i="20"/>
  <c r="AT119" i="20"/>
  <c r="AU119" i="20"/>
  <c r="AQ120" i="20"/>
  <c r="AR120" i="20"/>
  <c r="AS120" i="20"/>
  <c r="AT120" i="20"/>
  <c r="AU120" i="20"/>
  <c r="AQ121" i="20"/>
  <c r="AR121" i="20"/>
  <c r="AS121" i="20"/>
  <c r="AT121" i="20"/>
  <c r="AU121" i="20"/>
  <c r="AQ122" i="20"/>
  <c r="AR122" i="20"/>
  <c r="AS122" i="20"/>
  <c r="AT122" i="20"/>
  <c r="AU122" i="20"/>
  <c r="AQ123" i="20"/>
  <c r="AR123" i="20"/>
  <c r="AS123" i="20"/>
  <c r="AT123" i="20"/>
  <c r="AU123" i="20"/>
  <c r="AQ124" i="20"/>
  <c r="AR124" i="20"/>
  <c r="AS124" i="20"/>
  <c r="AT124" i="20"/>
  <c r="AU124" i="20"/>
  <c r="AQ125" i="20"/>
  <c r="AR125" i="20"/>
  <c r="AS125" i="20"/>
  <c r="AT125" i="20"/>
  <c r="AU125" i="20"/>
  <c r="AQ126" i="20"/>
  <c r="AR126" i="20"/>
  <c r="AS126" i="20"/>
  <c r="AT126" i="20"/>
  <c r="AU126" i="20"/>
  <c r="AQ127" i="20"/>
  <c r="AR127" i="20"/>
  <c r="AS127" i="20"/>
  <c r="AT127" i="20"/>
  <c r="AU127" i="20"/>
  <c r="AQ128" i="20"/>
  <c r="AR128" i="20"/>
  <c r="AS128" i="20"/>
  <c r="AT128" i="20"/>
  <c r="AU128" i="20"/>
  <c r="AQ129" i="20"/>
  <c r="AR129" i="20"/>
  <c r="AS129" i="20"/>
  <c r="AT129" i="20"/>
  <c r="AU129" i="20"/>
  <c r="AQ130" i="20"/>
  <c r="AR130" i="20"/>
  <c r="AS130" i="20"/>
  <c r="AT130" i="20"/>
  <c r="AU130" i="20"/>
  <c r="AQ131" i="20"/>
  <c r="AR131" i="20"/>
  <c r="AS131" i="20"/>
  <c r="AT131" i="20"/>
  <c r="AU131" i="20"/>
  <c r="AQ132" i="20"/>
  <c r="AR132" i="20"/>
  <c r="AS132" i="20"/>
  <c r="AT132" i="20"/>
  <c r="AU132" i="20"/>
  <c r="AQ133" i="20"/>
  <c r="AR133" i="20"/>
  <c r="AS133" i="20"/>
  <c r="AT133" i="20"/>
  <c r="AU133" i="20"/>
  <c r="AQ134" i="20"/>
  <c r="AR134" i="20"/>
  <c r="AS134" i="20"/>
  <c r="AT134" i="20"/>
  <c r="AU134" i="20"/>
  <c r="AQ135" i="20"/>
  <c r="AR135" i="20"/>
  <c r="AS135" i="20"/>
  <c r="AT135" i="20"/>
  <c r="AU135" i="20"/>
  <c r="AQ136" i="20"/>
  <c r="AR136" i="20"/>
  <c r="AS136" i="20"/>
  <c r="AT136" i="20"/>
  <c r="AU136" i="20"/>
  <c r="AQ137" i="20"/>
  <c r="AR137" i="20"/>
  <c r="AS137" i="20"/>
  <c r="AT137" i="20"/>
  <c r="AU137" i="20"/>
  <c r="AQ138" i="20"/>
  <c r="AR138" i="20"/>
  <c r="AS138" i="20"/>
  <c r="AT138" i="20"/>
  <c r="AU138" i="20"/>
  <c r="AQ139" i="20"/>
  <c r="AR139" i="20"/>
  <c r="AS139" i="20"/>
  <c r="AT139" i="20"/>
  <c r="AU139" i="20"/>
  <c r="AQ140" i="20"/>
  <c r="AR140" i="20"/>
  <c r="AS140" i="20"/>
  <c r="AT140" i="20"/>
  <c r="AU140" i="20"/>
  <c r="AQ141" i="20"/>
  <c r="AR141" i="20"/>
  <c r="AS141" i="20"/>
  <c r="AT141" i="20"/>
  <c r="AU141" i="20"/>
  <c r="AQ142" i="20"/>
  <c r="AR142" i="20"/>
  <c r="AS142" i="20"/>
  <c r="AT142" i="20"/>
  <c r="AU142" i="20"/>
  <c r="AQ143" i="20"/>
  <c r="AR143" i="20"/>
  <c r="AS143" i="20"/>
  <c r="AT143" i="20"/>
  <c r="AU143" i="20"/>
  <c r="AQ144" i="20"/>
  <c r="AR144" i="20"/>
  <c r="AS144" i="20"/>
  <c r="AT144" i="20"/>
  <c r="AU144" i="20"/>
  <c r="AQ145" i="20"/>
  <c r="AR145" i="20"/>
  <c r="AS145" i="20"/>
  <c r="AT145" i="20"/>
  <c r="AU145" i="20"/>
  <c r="AQ146" i="20"/>
  <c r="AR146" i="20"/>
  <c r="AS146" i="20"/>
  <c r="AT146" i="20"/>
  <c r="AU146" i="20"/>
  <c r="AQ147" i="20"/>
  <c r="AR147" i="20"/>
  <c r="AS147" i="20"/>
  <c r="AT147" i="20"/>
  <c r="AU147" i="20"/>
  <c r="AQ148" i="20"/>
  <c r="AR148" i="20"/>
  <c r="AS148" i="20"/>
  <c r="AT148" i="20"/>
  <c r="AU148" i="20"/>
  <c r="AQ149" i="20"/>
  <c r="AR149" i="20"/>
  <c r="AS149" i="20"/>
  <c r="AT149" i="20"/>
  <c r="AU149" i="20"/>
  <c r="AQ150" i="20"/>
  <c r="AR150" i="20"/>
  <c r="AS150" i="20"/>
  <c r="AT150" i="20"/>
  <c r="AU150" i="20"/>
  <c r="AQ151" i="20"/>
  <c r="AR151" i="20"/>
  <c r="AS151" i="20"/>
  <c r="AT151" i="20"/>
  <c r="AU151" i="20"/>
  <c r="AQ152" i="20"/>
  <c r="AR152" i="20"/>
  <c r="AS152" i="20"/>
  <c r="AT152" i="20"/>
  <c r="AU152" i="20"/>
  <c r="AQ153" i="20"/>
  <c r="AR153" i="20"/>
  <c r="AS153" i="20"/>
  <c r="AT153" i="20"/>
  <c r="AU153" i="20"/>
  <c r="AQ154" i="20"/>
  <c r="AR154" i="20"/>
  <c r="AS154" i="20"/>
  <c r="AT154" i="20"/>
  <c r="AU154" i="20"/>
  <c r="AQ155" i="20"/>
  <c r="AR155" i="20"/>
  <c r="AS155" i="20"/>
  <c r="AT155" i="20"/>
  <c r="AU155" i="20"/>
  <c r="AQ156" i="20"/>
  <c r="AR156" i="20"/>
  <c r="AS156" i="20"/>
  <c r="AT156" i="20"/>
  <c r="AU156" i="20"/>
  <c r="AQ157" i="20"/>
  <c r="AR157" i="20"/>
  <c r="AS157" i="20"/>
  <c r="AT157" i="20"/>
  <c r="AU157" i="20"/>
  <c r="AQ158" i="20"/>
  <c r="AR158" i="20"/>
  <c r="AS158" i="20"/>
  <c r="AT158" i="20"/>
  <c r="AU158" i="20"/>
  <c r="AQ159" i="20"/>
  <c r="AR159" i="20"/>
  <c r="AS159" i="20"/>
  <c r="AT159" i="20"/>
  <c r="AU159" i="20"/>
  <c r="AQ160" i="20"/>
  <c r="AR160" i="20"/>
  <c r="AS160" i="20"/>
  <c r="AT160" i="20"/>
  <c r="AU160" i="20"/>
  <c r="AQ161" i="20"/>
  <c r="AR161" i="20"/>
  <c r="AS161" i="20"/>
  <c r="AT161" i="20"/>
  <c r="AU161" i="20"/>
  <c r="AQ162" i="20"/>
  <c r="AR162" i="20"/>
  <c r="AS162" i="20"/>
  <c r="AT162" i="20"/>
  <c r="AU162" i="20"/>
  <c r="AQ163" i="20"/>
  <c r="AR163" i="20"/>
  <c r="AS163" i="20"/>
  <c r="AT163" i="20"/>
  <c r="AU163" i="20"/>
  <c r="AQ164" i="20"/>
  <c r="AR164" i="20"/>
  <c r="AS164" i="20"/>
  <c r="AT164" i="20"/>
  <c r="AU164" i="20"/>
  <c r="AQ165" i="20"/>
  <c r="AR165" i="20"/>
  <c r="AS165" i="20"/>
  <c r="AT165" i="20"/>
  <c r="AU165" i="20"/>
  <c r="AQ166" i="20"/>
  <c r="AR166" i="20"/>
  <c r="AS166" i="20"/>
  <c r="AT166" i="20"/>
  <c r="AU166" i="20"/>
  <c r="AQ167" i="20"/>
  <c r="AR167" i="20"/>
  <c r="AS167" i="20"/>
  <c r="AT167" i="20"/>
  <c r="AU167" i="20"/>
  <c r="AQ168" i="20"/>
  <c r="AR168" i="20"/>
  <c r="AS168" i="20"/>
  <c r="AT168" i="20"/>
  <c r="AU168" i="20"/>
  <c r="AQ169" i="20"/>
  <c r="AR169" i="20"/>
  <c r="AS169" i="20"/>
  <c r="AT169" i="20"/>
  <c r="AU169" i="20"/>
  <c r="AQ170" i="20"/>
  <c r="AR170" i="20"/>
  <c r="AS170" i="20"/>
  <c r="AT170" i="20"/>
  <c r="AU170" i="20"/>
  <c r="AQ171" i="20"/>
  <c r="AR171" i="20"/>
  <c r="AS171" i="20"/>
  <c r="AT171" i="20"/>
  <c r="AU171" i="20"/>
  <c r="AQ172" i="20"/>
  <c r="AR172" i="20"/>
  <c r="AS172" i="20"/>
  <c r="AT172" i="20"/>
  <c r="AU172" i="20"/>
  <c r="AQ173" i="20"/>
  <c r="AR173" i="20"/>
  <c r="AS173" i="20"/>
  <c r="AT173" i="20"/>
  <c r="AU173" i="20"/>
  <c r="AQ174" i="20"/>
  <c r="AR174" i="20"/>
  <c r="AS174" i="20"/>
  <c r="AT174" i="20"/>
  <c r="AU174" i="20"/>
  <c r="AQ175" i="20"/>
  <c r="AR175" i="20"/>
  <c r="AS175" i="20"/>
  <c r="AT175" i="20"/>
  <c r="AU175" i="20"/>
  <c r="AQ176" i="20"/>
  <c r="AR176" i="20"/>
  <c r="AS176" i="20"/>
  <c r="AT176" i="20"/>
  <c r="AU176" i="20"/>
  <c r="AQ177" i="20"/>
  <c r="AR177" i="20"/>
  <c r="AS177" i="20"/>
  <c r="AT177" i="20"/>
  <c r="AU177" i="20"/>
  <c r="AQ178" i="20"/>
  <c r="AR178" i="20"/>
  <c r="AS178" i="20"/>
  <c r="AT178" i="20"/>
  <c r="AU178" i="20"/>
  <c r="AQ179" i="20"/>
  <c r="AR179" i="20"/>
  <c r="AS179" i="20"/>
  <c r="AT179" i="20"/>
  <c r="AU179" i="20"/>
  <c r="AQ180" i="20"/>
  <c r="AR180" i="20"/>
  <c r="AS180" i="20"/>
  <c r="AT180" i="20"/>
  <c r="AU180" i="20"/>
  <c r="AQ181" i="20"/>
  <c r="AR181" i="20"/>
  <c r="AS181" i="20"/>
  <c r="AT181" i="20"/>
  <c r="AU181" i="20"/>
  <c r="AQ182" i="20"/>
  <c r="AR182" i="20"/>
  <c r="AS182" i="20"/>
  <c r="AT182" i="20"/>
  <c r="AU182" i="20"/>
  <c r="AQ183" i="20"/>
  <c r="AR183" i="20"/>
  <c r="AS183" i="20"/>
  <c r="AT183" i="20"/>
  <c r="AU183" i="20"/>
  <c r="AQ184" i="20"/>
  <c r="AR184" i="20"/>
  <c r="AS184" i="20"/>
  <c r="AT184" i="20"/>
  <c r="AU184" i="20"/>
  <c r="AQ185" i="20"/>
  <c r="AR185" i="20"/>
  <c r="AS185" i="20"/>
  <c r="AT185" i="20"/>
  <c r="AU185" i="20"/>
  <c r="AQ186" i="20"/>
  <c r="AR186" i="20"/>
  <c r="AS186" i="20"/>
  <c r="AT186" i="20"/>
  <c r="AU186" i="20"/>
  <c r="AQ187" i="20"/>
  <c r="AR187" i="20"/>
  <c r="AS187" i="20"/>
  <c r="AT187" i="20"/>
  <c r="AU187" i="20"/>
  <c r="AQ188" i="20"/>
  <c r="AR188" i="20"/>
  <c r="AS188" i="20"/>
  <c r="AT188" i="20"/>
  <c r="AU188" i="20"/>
  <c r="AQ189" i="20"/>
  <c r="AR189" i="20"/>
  <c r="AS189" i="20"/>
  <c r="AT189" i="20"/>
  <c r="AU189" i="20"/>
  <c r="AQ190" i="20"/>
  <c r="AR190" i="20"/>
  <c r="AS190" i="20"/>
  <c r="AT190" i="20"/>
  <c r="AU190" i="20"/>
  <c r="AQ191" i="20"/>
  <c r="AR191" i="20"/>
  <c r="AS191" i="20"/>
  <c r="AT191" i="20"/>
  <c r="AU191" i="20"/>
  <c r="AQ192" i="20"/>
  <c r="AR192" i="20"/>
  <c r="AS192" i="20"/>
  <c r="AT192" i="20"/>
  <c r="AU192" i="20"/>
  <c r="AQ193" i="20"/>
  <c r="AR193" i="20"/>
  <c r="AS193" i="20"/>
  <c r="AT193" i="20"/>
  <c r="AU193" i="20"/>
  <c r="AQ194" i="20"/>
  <c r="AR194" i="20"/>
  <c r="AS194" i="20"/>
  <c r="AT194" i="20"/>
  <c r="AU194" i="20"/>
  <c r="AQ195" i="20"/>
  <c r="AR195" i="20"/>
  <c r="AS195" i="20"/>
  <c r="AT195" i="20"/>
  <c r="AU195" i="20"/>
  <c r="AQ196" i="20"/>
  <c r="AR196" i="20"/>
  <c r="AS196" i="20"/>
  <c r="AT196" i="20"/>
  <c r="AU196" i="20"/>
  <c r="AQ197" i="20"/>
  <c r="AR197" i="20"/>
  <c r="AS197" i="20"/>
  <c r="AT197" i="20"/>
  <c r="AU197" i="20"/>
  <c r="AQ198" i="20"/>
  <c r="AR198" i="20"/>
  <c r="AS198" i="20"/>
  <c r="AT198" i="20"/>
  <c r="AU198" i="20"/>
  <c r="AQ199" i="20"/>
  <c r="AR199" i="20"/>
  <c r="AS199" i="20"/>
  <c r="AT199" i="20"/>
  <c r="AU199" i="20"/>
  <c r="AQ200" i="20"/>
  <c r="AR200" i="20"/>
  <c r="AS200" i="20"/>
  <c r="AT200" i="20"/>
  <c r="AU200" i="20"/>
  <c r="AQ201" i="20"/>
  <c r="AR201" i="20"/>
  <c r="AS201" i="20"/>
  <c r="AT201" i="20"/>
  <c r="AU201" i="20"/>
  <c r="AQ202" i="20"/>
  <c r="AR202" i="20"/>
  <c r="AS202" i="20"/>
  <c r="AT202" i="20"/>
  <c r="AU202" i="20"/>
  <c r="AQ203" i="20"/>
  <c r="AR203" i="20"/>
  <c r="AS203" i="20"/>
  <c r="AT203" i="20"/>
  <c r="AU203" i="20"/>
  <c r="AQ204" i="20"/>
  <c r="AR204" i="20"/>
  <c r="AS204" i="20"/>
  <c r="AT204" i="20"/>
  <c r="AU204" i="20"/>
  <c r="AQ205" i="20"/>
  <c r="AR205" i="20"/>
  <c r="AS205" i="20"/>
  <c r="AT205" i="20"/>
  <c r="AU205" i="20"/>
  <c r="AQ206" i="20"/>
  <c r="AR206" i="20"/>
  <c r="AS206" i="20"/>
  <c r="AT206" i="20"/>
  <c r="AU206" i="20"/>
  <c r="AQ207" i="20"/>
  <c r="AR207" i="20"/>
  <c r="AS207" i="20"/>
  <c r="AT207" i="20"/>
  <c r="AU207" i="20"/>
  <c r="AQ208" i="20"/>
  <c r="AR208" i="20"/>
  <c r="AS208" i="20"/>
  <c r="AT208" i="20"/>
  <c r="AU208" i="20"/>
  <c r="AQ209" i="20"/>
  <c r="AR209" i="20"/>
  <c r="AS209" i="20"/>
  <c r="AT209" i="20"/>
  <c r="AU209" i="20"/>
  <c r="AQ210" i="20"/>
  <c r="AR210" i="20"/>
  <c r="AS210" i="20"/>
  <c r="AT210" i="20"/>
  <c r="AU210" i="20"/>
  <c r="AQ211" i="20"/>
  <c r="AR211" i="20"/>
  <c r="AS211" i="20"/>
  <c r="AT211" i="20"/>
  <c r="AU211" i="20"/>
  <c r="AQ212" i="20"/>
  <c r="AR212" i="20"/>
  <c r="AS212" i="20"/>
  <c r="AT212" i="20"/>
  <c r="AU212" i="20"/>
  <c r="AQ213" i="20"/>
  <c r="AR213" i="20"/>
  <c r="AS213" i="20"/>
  <c r="AT213" i="20"/>
  <c r="AU213" i="20"/>
  <c r="AQ214" i="20"/>
  <c r="AR214" i="20"/>
  <c r="AS214" i="20"/>
  <c r="AT214" i="20"/>
  <c r="AU214" i="20"/>
  <c r="AQ215" i="20"/>
  <c r="AR215" i="20"/>
  <c r="AS215" i="20"/>
  <c r="AT215" i="20"/>
  <c r="AU215" i="20"/>
  <c r="AQ216" i="20"/>
  <c r="AR216" i="20"/>
  <c r="AS216" i="20"/>
  <c r="AT216" i="20"/>
  <c r="AU216" i="20"/>
  <c r="AQ217" i="20"/>
  <c r="AR217" i="20"/>
  <c r="AS217" i="20"/>
  <c r="AT217" i="20"/>
  <c r="AU217" i="20"/>
  <c r="AQ218" i="20"/>
  <c r="AR218" i="20"/>
  <c r="AS218" i="20"/>
  <c r="AT218" i="20"/>
  <c r="AU218" i="20"/>
  <c r="AQ219" i="20"/>
  <c r="AR219" i="20"/>
  <c r="AS219" i="20"/>
  <c r="AT219" i="20"/>
  <c r="AU219" i="20"/>
  <c r="AQ220" i="20"/>
  <c r="AR220" i="20"/>
  <c r="AS220" i="20"/>
  <c r="AT220" i="20"/>
  <c r="AU220" i="20"/>
  <c r="AQ221" i="20"/>
  <c r="AR221" i="20"/>
  <c r="AS221" i="20"/>
  <c r="AT221" i="20"/>
  <c r="AU221" i="20"/>
  <c r="AQ222" i="20"/>
  <c r="AR222" i="20"/>
  <c r="AS222" i="20"/>
  <c r="AT222" i="20"/>
  <c r="AU222" i="20"/>
  <c r="AQ223" i="20"/>
  <c r="AR223" i="20"/>
  <c r="AS223" i="20"/>
  <c r="AT223" i="20"/>
  <c r="AU223" i="20"/>
  <c r="AQ224" i="20"/>
  <c r="AR224" i="20"/>
  <c r="AS224" i="20"/>
  <c r="AT224" i="20"/>
  <c r="AU224" i="20"/>
  <c r="AQ225" i="20"/>
  <c r="AR225" i="20"/>
  <c r="AS225" i="20"/>
  <c r="AT225" i="20"/>
  <c r="AU225" i="20"/>
  <c r="AQ226" i="20"/>
  <c r="AR226" i="20"/>
  <c r="AS226" i="20"/>
  <c r="AT226" i="20"/>
  <c r="AU226" i="20"/>
  <c r="AQ227" i="20"/>
  <c r="AR227" i="20"/>
  <c r="AS227" i="20"/>
  <c r="AT227" i="20"/>
  <c r="AU227" i="20"/>
  <c r="AQ228" i="20"/>
  <c r="AR228" i="20"/>
  <c r="AS228" i="20"/>
  <c r="AT228" i="20"/>
  <c r="AU228" i="20"/>
  <c r="AQ229" i="20"/>
  <c r="AR229" i="20"/>
  <c r="AS229" i="20"/>
  <c r="AT229" i="20"/>
  <c r="AU229" i="20"/>
  <c r="AQ230" i="20"/>
  <c r="AR230" i="20"/>
  <c r="AS230" i="20"/>
  <c r="AT230" i="20"/>
  <c r="AU230" i="20"/>
  <c r="AQ231" i="20"/>
  <c r="AR231" i="20"/>
  <c r="AS231" i="20"/>
  <c r="AT231" i="20"/>
  <c r="AU231" i="20"/>
  <c r="AQ232" i="20"/>
  <c r="AR232" i="20"/>
  <c r="AS232" i="20"/>
  <c r="AT232" i="20"/>
  <c r="AU232" i="20"/>
  <c r="AQ233" i="20"/>
  <c r="AR233" i="20"/>
  <c r="AS233" i="20"/>
  <c r="AT233" i="20"/>
  <c r="AU233" i="20"/>
  <c r="AQ234" i="20"/>
  <c r="AR234" i="20"/>
  <c r="AS234" i="20"/>
  <c r="AT234" i="20"/>
  <c r="AU234" i="20"/>
  <c r="AQ235" i="20"/>
  <c r="AR235" i="20"/>
  <c r="AS235" i="20"/>
  <c r="AT235" i="20"/>
  <c r="AU235" i="20"/>
  <c r="AQ236" i="20"/>
  <c r="AR236" i="20"/>
  <c r="AS236" i="20"/>
  <c r="AT236" i="20"/>
  <c r="AU236" i="20"/>
  <c r="AQ237" i="20"/>
  <c r="AR237" i="20"/>
  <c r="AS237" i="20"/>
  <c r="AT237" i="20"/>
  <c r="AU237" i="20"/>
  <c r="AQ238" i="20"/>
  <c r="AR238" i="20"/>
  <c r="AS238" i="20"/>
  <c r="AT238" i="20"/>
  <c r="AU238" i="20"/>
  <c r="AQ239" i="20"/>
  <c r="AR239" i="20"/>
  <c r="AS239" i="20"/>
  <c r="AT239" i="20"/>
  <c r="AU239" i="20"/>
  <c r="AQ240" i="20"/>
  <c r="AR240" i="20"/>
  <c r="AS240" i="20"/>
  <c r="AT240" i="20"/>
  <c r="AU240" i="20"/>
  <c r="AQ241" i="20"/>
  <c r="AR241" i="20"/>
  <c r="AS241" i="20"/>
  <c r="AT241" i="20"/>
  <c r="AU241" i="20"/>
  <c r="AQ242" i="20"/>
  <c r="AR242" i="20"/>
  <c r="AS242" i="20"/>
  <c r="AT242" i="20"/>
  <c r="AU242" i="20"/>
  <c r="AQ243" i="20"/>
  <c r="AR243" i="20"/>
  <c r="AS243" i="20"/>
  <c r="AT243" i="20"/>
  <c r="AU243" i="20"/>
  <c r="AQ244" i="20"/>
  <c r="AR244" i="20"/>
  <c r="AS244" i="20"/>
  <c r="AT244" i="20"/>
  <c r="AU244" i="20"/>
  <c r="AQ245" i="20"/>
  <c r="AR245" i="20"/>
  <c r="AS245" i="20"/>
  <c r="AT245" i="20"/>
  <c r="AU245" i="20"/>
  <c r="AQ246" i="20"/>
  <c r="AR246" i="20"/>
  <c r="AS246" i="20"/>
  <c r="AT246" i="20"/>
  <c r="AU246" i="20"/>
  <c r="AQ247" i="20"/>
  <c r="AR247" i="20"/>
  <c r="AS247" i="20"/>
  <c r="AT247" i="20"/>
  <c r="AU247" i="20"/>
  <c r="AQ248" i="20"/>
  <c r="AR248" i="20"/>
  <c r="AS248" i="20"/>
  <c r="AT248" i="20"/>
  <c r="AU248" i="20"/>
  <c r="AQ249" i="20"/>
  <c r="AR249" i="20"/>
  <c r="AS249" i="20"/>
  <c r="AT249" i="20"/>
  <c r="AU249" i="20"/>
  <c r="AQ250" i="20"/>
  <c r="AR250" i="20"/>
  <c r="AS250" i="20"/>
  <c r="AT250" i="20"/>
  <c r="AU250" i="20"/>
  <c r="AQ251" i="20"/>
  <c r="AR251" i="20"/>
  <c r="AS251" i="20"/>
  <c r="AT251" i="20"/>
  <c r="AU251" i="20"/>
  <c r="AQ252" i="20"/>
  <c r="AR252" i="20"/>
  <c r="AS252" i="20"/>
  <c r="AT252" i="20"/>
  <c r="AU252" i="20"/>
  <c r="AQ253" i="20"/>
  <c r="AR253" i="20"/>
  <c r="AS253" i="20"/>
  <c r="AT253" i="20"/>
  <c r="AU253" i="20"/>
  <c r="AQ254" i="20"/>
  <c r="AR254" i="20"/>
  <c r="AS254" i="20"/>
  <c r="AT254" i="20"/>
  <c r="AU254" i="20"/>
  <c r="AQ255" i="20"/>
  <c r="AR255" i="20"/>
  <c r="AS255" i="20"/>
  <c r="AT255" i="20"/>
  <c r="AU255" i="20"/>
  <c r="AQ256" i="20"/>
  <c r="AR256" i="20"/>
  <c r="AS256" i="20"/>
  <c r="AT256" i="20"/>
  <c r="AU256" i="20"/>
  <c r="AQ257" i="20"/>
  <c r="AR257" i="20"/>
  <c r="AS257" i="20"/>
  <c r="AT257" i="20"/>
  <c r="AU257" i="20"/>
  <c r="AQ258" i="20"/>
  <c r="AR258" i="20"/>
  <c r="AS258" i="20"/>
  <c r="AT258" i="20"/>
  <c r="AU258" i="20"/>
  <c r="AQ259" i="20"/>
  <c r="AR259" i="20"/>
  <c r="AS259" i="20"/>
  <c r="AT259" i="20"/>
  <c r="AU259" i="20"/>
  <c r="AQ260" i="20"/>
  <c r="AR260" i="20"/>
  <c r="AS260" i="20"/>
  <c r="AT260" i="20"/>
  <c r="AU260" i="20"/>
  <c r="AQ261" i="20"/>
  <c r="AR261" i="20"/>
  <c r="AS261" i="20"/>
  <c r="AT261" i="20"/>
  <c r="AU261" i="20"/>
  <c r="AQ262" i="20"/>
  <c r="AR262" i="20"/>
  <c r="AS262" i="20"/>
  <c r="AT262" i="20"/>
  <c r="AU262" i="20"/>
  <c r="AQ263" i="20"/>
  <c r="AR263" i="20"/>
  <c r="AS263" i="20"/>
  <c r="AT263" i="20"/>
  <c r="AU263" i="20"/>
  <c r="AQ264" i="20"/>
  <c r="AR264" i="20"/>
  <c r="AS264" i="20"/>
  <c r="AT264" i="20"/>
  <c r="AU264" i="20"/>
  <c r="AQ265" i="20"/>
  <c r="AR265" i="20"/>
  <c r="AS265" i="20"/>
  <c r="AT265" i="20"/>
  <c r="AU265" i="20"/>
  <c r="AQ266" i="20"/>
  <c r="AR266" i="20"/>
  <c r="AS266" i="20"/>
  <c r="AT266" i="20"/>
  <c r="AU266" i="20"/>
  <c r="AQ267" i="20"/>
  <c r="AR267" i="20"/>
  <c r="AS267" i="20"/>
  <c r="AT267" i="20"/>
  <c r="AU267" i="20"/>
  <c r="AQ268" i="20"/>
  <c r="AR268" i="20"/>
  <c r="AS268" i="20"/>
  <c r="AT268" i="20"/>
  <c r="AU268" i="20"/>
  <c r="AQ269" i="20"/>
  <c r="AR269" i="20"/>
  <c r="AS269" i="20"/>
  <c r="AT269" i="20"/>
  <c r="AU269" i="20"/>
  <c r="AQ270" i="20"/>
  <c r="AR270" i="20"/>
  <c r="AS270" i="20"/>
  <c r="AT270" i="20"/>
  <c r="AU270" i="20"/>
  <c r="AQ271" i="20"/>
  <c r="AR271" i="20"/>
  <c r="AS271" i="20"/>
  <c r="AT271" i="20"/>
  <c r="AU271" i="20"/>
  <c r="AQ272" i="20"/>
  <c r="AR272" i="20"/>
  <c r="AS272" i="20"/>
  <c r="AT272" i="20"/>
  <c r="AU272" i="20"/>
  <c r="AQ273" i="20"/>
  <c r="AR273" i="20"/>
  <c r="AS273" i="20"/>
  <c r="AT273" i="20"/>
  <c r="AU273" i="20"/>
  <c r="AQ274" i="20"/>
  <c r="AR274" i="20"/>
  <c r="AS274" i="20"/>
  <c r="AT274" i="20"/>
  <c r="AU274" i="20"/>
  <c r="AQ275" i="20"/>
  <c r="AR275" i="20"/>
  <c r="AS275" i="20"/>
  <c r="AT275" i="20"/>
  <c r="AU275" i="20"/>
  <c r="AQ276" i="20"/>
  <c r="AR276" i="20"/>
  <c r="AS276" i="20"/>
  <c r="AT276" i="20"/>
  <c r="AU276" i="20"/>
  <c r="AQ277" i="20"/>
  <c r="AR277" i="20"/>
  <c r="AS277" i="20"/>
  <c r="AT277" i="20"/>
  <c r="AU277" i="20"/>
  <c r="AQ278" i="20"/>
  <c r="AR278" i="20"/>
  <c r="AS278" i="20"/>
  <c r="AT278" i="20"/>
  <c r="AU278" i="20"/>
  <c r="AQ279" i="20"/>
  <c r="AR279" i="20"/>
  <c r="AS279" i="20"/>
  <c r="AT279" i="20"/>
  <c r="AU279" i="20"/>
  <c r="AQ280" i="20"/>
  <c r="AR280" i="20"/>
  <c r="AS280" i="20"/>
  <c r="AT280" i="20"/>
  <c r="AU280" i="20"/>
  <c r="AQ281" i="20"/>
  <c r="AR281" i="20"/>
  <c r="AS281" i="20"/>
  <c r="AT281" i="20"/>
  <c r="AU281" i="20"/>
  <c r="AQ282" i="20"/>
  <c r="AR282" i="20"/>
  <c r="AS282" i="20"/>
  <c r="AT282" i="20"/>
  <c r="AU282" i="20"/>
  <c r="AQ283" i="20"/>
  <c r="AR283" i="20"/>
  <c r="AS283" i="20"/>
  <c r="AT283" i="20"/>
  <c r="AU283" i="20"/>
  <c r="AQ284" i="20"/>
  <c r="AR284" i="20"/>
  <c r="AS284" i="20"/>
  <c r="AT284" i="20"/>
  <c r="AU284" i="20"/>
  <c r="AQ285" i="20"/>
  <c r="AR285" i="20"/>
  <c r="AS285" i="20"/>
  <c r="AT285" i="20"/>
  <c r="AU285" i="20"/>
  <c r="AQ286" i="20"/>
  <c r="AR286" i="20"/>
  <c r="AS286" i="20"/>
  <c r="AT286" i="20"/>
  <c r="AU286" i="20"/>
  <c r="AQ287" i="20"/>
  <c r="AR287" i="20"/>
  <c r="AS287" i="20"/>
  <c r="AT287" i="20"/>
  <c r="AU287" i="20"/>
  <c r="AQ288" i="20"/>
  <c r="AR288" i="20"/>
  <c r="AS288" i="20"/>
  <c r="AT288" i="20"/>
  <c r="AU288" i="20"/>
  <c r="AQ289" i="20"/>
  <c r="AR289" i="20"/>
  <c r="AS289" i="20"/>
  <c r="AT289" i="20"/>
  <c r="AU289" i="20"/>
  <c r="AQ290" i="20"/>
  <c r="AR290" i="20"/>
  <c r="AS290" i="20"/>
  <c r="AT290" i="20"/>
  <c r="AU290" i="20"/>
  <c r="AQ291" i="20"/>
  <c r="AR291" i="20"/>
  <c r="AS291" i="20"/>
  <c r="AT291" i="20"/>
  <c r="AU291" i="20"/>
  <c r="AQ292" i="20"/>
  <c r="AR292" i="20"/>
  <c r="AS292" i="20"/>
  <c r="AT292" i="20"/>
  <c r="AU292" i="20"/>
  <c r="AQ293" i="20"/>
  <c r="AR293" i="20"/>
  <c r="AS293" i="20"/>
  <c r="AT293" i="20"/>
  <c r="AU293" i="20"/>
  <c r="AQ294" i="20"/>
  <c r="AR294" i="20"/>
  <c r="AS294" i="20"/>
  <c r="AT294" i="20"/>
  <c r="AU294" i="20"/>
  <c r="AQ295" i="20"/>
  <c r="AR295" i="20"/>
  <c r="AS295" i="20"/>
  <c r="AT295" i="20"/>
  <c r="AU295" i="20"/>
  <c r="AQ296" i="20"/>
  <c r="AR296" i="20"/>
  <c r="AS296" i="20"/>
  <c r="AT296" i="20"/>
  <c r="AU296" i="20"/>
  <c r="AQ297" i="20"/>
  <c r="AR297" i="20"/>
  <c r="AS297" i="20"/>
  <c r="AT297" i="20"/>
  <c r="AU297" i="20"/>
  <c r="AQ298" i="20"/>
  <c r="AR298" i="20"/>
  <c r="AS298" i="20"/>
  <c r="AT298" i="20"/>
  <c r="AU298" i="20"/>
  <c r="AQ299" i="20"/>
  <c r="AR299" i="20"/>
  <c r="AS299" i="20"/>
  <c r="AT299" i="20"/>
  <c r="AU299" i="20"/>
  <c r="AQ300" i="20"/>
  <c r="AR300" i="20"/>
  <c r="AS300" i="20"/>
  <c r="AT300" i="20"/>
  <c r="AU300" i="20"/>
  <c r="AQ301" i="20"/>
  <c r="AR301" i="20"/>
  <c r="AS301" i="20"/>
  <c r="AT301" i="20"/>
  <c r="AU301" i="20"/>
  <c r="AQ302" i="20"/>
  <c r="AR302" i="20"/>
  <c r="AS302" i="20"/>
  <c r="AT302" i="20"/>
  <c r="AU302" i="20"/>
  <c r="AQ303" i="20"/>
  <c r="AR303" i="20"/>
  <c r="AS303" i="20"/>
  <c r="AT303" i="20"/>
  <c r="AU303" i="20"/>
  <c r="AQ304" i="20"/>
  <c r="AR304" i="20"/>
  <c r="AS304" i="20"/>
  <c r="AT304" i="20"/>
  <c r="AU304" i="20"/>
  <c r="AQ305" i="20"/>
  <c r="AR305" i="20"/>
  <c r="AS305" i="20"/>
  <c r="AT305" i="20"/>
  <c r="AU305" i="20"/>
  <c r="AQ306" i="20"/>
  <c r="AR306" i="20"/>
  <c r="AS306" i="20"/>
  <c r="AT306" i="20"/>
  <c r="AU306" i="20"/>
  <c r="AQ307" i="20"/>
  <c r="AR307" i="20"/>
  <c r="AS307" i="20"/>
  <c r="AT307" i="20"/>
  <c r="AU307" i="20"/>
  <c r="AQ308" i="20"/>
  <c r="AR308" i="20"/>
  <c r="AS308" i="20"/>
  <c r="AT308" i="20"/>
  <c r="AU308" i="20"/>
  <c r="AQ309" i="20"/>
  <c r="AR309" i="20"/>
  <c r="AS309" i="20"/>
  <c r="AT309" i="20"/>
  <c r="AU309" i="20"/>
  <c r="AQ310" i="20"/>
  <c r="AR310" i="20"/>
  <c r="AS310" i="20"/>
  <c r="AT310" i="20"/>
  <c r="AU310" i="20"/>
  <c r="AQ311" i="20"/>
  <c r="AR311" i="20"/>
  <c r="AS311" i="20"/>
  <c r="AT311" i="20"/>
  <c r="AU311" i="20"/>
  <c r="AQ312" i="20"/>
  <c r="AR312" i="20"/>
  <c r="AS312" i="20"/>
  <c r="AT312" i="20"/>
  <c r="AU312" i="20"/>
  <c r="AQ313" i="20"/>
  <c r="AR313" i="20"/>
  <c r="AS313" i="20"/>
  <c r="AT313" i="20"/>
  <c r="AU313" i="20"/>
  <c r="AQ314" i="20"/>
  <c r="AR314" i="20"/>
  <c r="AS314" i="20"/>
  <c r="AT314" i="20"/>
  <c r="AU314" i="20"/>
  <c r="AQ315" i="20"/>
  <c r="AR315" i="20"/>
  <c r="AS315" i="20"/>
  <c r="AT315" i="20"/>
  <c r="AU315" i="20"/>
  <c r="AQ316" i="20"/>
  <c r="AR316" i="20"/>
  <c r="AS316" i="20"/>
  <c r="AT316" i="20"/>
  <c r="AU316" i="20"/>
  <c r="AQ317" i="20"/>
  <c r="AR317" i="20"/>
  <c r="AS317" i="20"/>
  <c r="AT317" i="20"/>
  <c r="AU317" i="20"/>
  <c r="AQ318" i="20"/>
  <c r="AR318" i="20"/>
  <c r="AS318" i="20"/>
  <c r="AT318" i="20"/>
  <c r="AU318" i="20"/>
  <c r="AQ319" i="20"/>
  <c r="AR319" i="20"/>
  <c r="AS319" i="20"/>
  <c r="AT319" i="20"/>
  <c r="AU319" i="20"/>
  <c r="AQ320" i="20"/>
  <c r="AR320" i="20"/>
  <c r="AS320" i="20"/>
  <c r="AT320" i="20"/>
  <c r="AU320" i="20"/>
  <c r="AQ321" i="20"/>
  <c r="AR321" i="20"/>
  <c r="AS321" i="20"/>
  <c r="AT321" i="20"/>
  <c r="AU321" i="20"/>
  <c r="AQ322" i="20"/>
  <c r="AR322" i="20"/>
  <c r="AS322" i="20"/>
  <c r="AT322" i="20"/>
  <c r="AU322" i="20"/>
  <c r="AQ323" i="20"/>
  <c r="AR323" i="20"/>
  <c r="AS323" i="20"/>
  <c r="AT323" i="20"/>
  <c r="AU323" i="20"/>
  <c r="AQ324" i="20"/>
  <c r="AR324" i="20"/>
  <c r="AS324" i="20"/>
  <c r="AT324" i="20"/>
  <c r="AU324" i="20"/>
  <c r="AQ325" i="20"/>
  <c r="AR325" i="20"/>
  <c r="AS325" i="20"/>
  <c r="AT325" i="20"/>
  <c r="AU325" i="20"/>
  <c r="AQ326" i="20"/>
  <c r="AR326" i="20"/>
  <c r="AS326" i="20"/>
  <c r="AT326" i="20"/>
  <c r="AU326" i="20"/>
  <c r="AQ327" i="20"/>
  <c r="AR327" i="20"/>
  <c r="AS327" i="20"/>
  <c r="AT327" i="20"/>
  <c r="AU327" i="20"/>
  <c r="AQ328" i="20"/>
  <c r="AR328" i="20"/>
  <c r="AS328" i="20"/>
  <c r="AT328" i="20"/>
  <c r="AU328" i="20"/>
  <c r="AQ329" i="20"/>
  <c r="AR329" i="20"/>
  <c r="AS329" i="20"/>
  <c r="AT329" i="20"/>
  <c r="AU329" i="20"/>
  <c r="AQ330" i="20"/>
  <c r="AR330" i="20"/>
  <c r="AS330" i="20"/>
  <c r="AT330" i="20"/>
  <c r="AU330" i="20"/>
  <c r="AQ331" i="20"/>
  <c r="AR331" i="20"/>
  <c r="AS331" i="20"/>
  <c r="AT331" i="20"/>
  <c r="AU331" i="20"/>
  <c r="AQ332" i="20"/>
  <c r="AR332" i="20"/>
  <c r="AS332" i="20"/>
  <c r="AT332" i="20"/>
  <c r="AU332" i="20"/>
  <c r="AQ333" i="20"/>
  <c r="AR333" i="20"/>
  <c r="AS333" i="20"/>
  <c r="AT333" i="20"/>
  <c r="AU333" i="20"/>
  <c r="AQ334" i="20"/>
  <c r="AR334" i="20"/>
  <c r="AS334" i="20"/>
  <c r="AT334" i="20"/>
  <c r="AU334" i="20"/>
  <c r="AQ335" i="20"/>
  <c r="AR335" i="20"/>
  <c r="AS335" i="20"/>
  <c r="AT335" i="20"/>
  <c r="AU335" i="20"/>
  <c r="AQ336" i="20"/>
  <c r="AR336" i="20"/>
  <c r="AS336" i="20"/>
  <c r="AT336" i="20"/>
  <c r="AU336" i="20"/>
  <c r="AQ337" i="20"/>
  <c r="AR337" i="20"/>
  <c r="AS337" i="20"/>
  <c r="AT337" i="20"/>
  <c r="AU337" i="20"/>
  <c r="AQ338" i="20"/>
  <c r="AR338" i="20"/>
  <c r="AS338" i="20"/>
  <c r="AT338" i="20"/>
  <c r="AU338" i="20"/>
  <c r="AQ339" i="20"/>
  <c r="AR339" i="20"/>
  <c r="AS339" i="20"/>
  <c r="AT339" i="20"/>
  <c r="AU339" i="20"/>
  <c r="AQ340" i="20"/>
  <c r="AR340" i="20"/>
  <c r="AS340" i="20"/>
  <c r="AT340" i="20"/>
  <c r="AU340" i="20"/>
  <c r="AQ341" i="20"/>
  <c r="AR341" i="20"/>
  <c r="AS341" i="20"/>
  <c r="AT341" i="20"/>
  <c r="AU341" i="20"/>
  <c r="AQ342" i="20"/>
  <c r="AR342" i="20"/>
  <c r="AS342" i="20"/>
  <c r="AT342" i="20"/>
  <c r="AU342" i="20"/>
  <c r="AQ343" i="20"/>
  <c r="AR343" i="20"/>
  <c r="AS343" i="20"/>
  <c r="AT343" i="20"/>
  <c r="AU343" i="20"/>
  <c r="AQ344" i="20"/>
  <c r="AR344" i="20"/>
  <c r="AS344" i="20"/>
  <c r="AT344" i="20"/>
  <c r="AU344" i="20"/>
  <c r="AQ345" i="20"/>
  <c r="AR345" i="20"/>
  <c r="AS345" i="20"/>
  <c r="AT345" i="20"/>
  <c r="AU345" i="20"/>
  <c r="AQ346" i="20"/>
  <c r="AR346" i="20"/>
  <c r="AS346" i="20"/>
  <c r="AT346" i="20"/>
  <c r="AU346" i="20"/>
  <c r="AQ347" i="20"/>
  <c r="AR347" i="20"/>
  <c r="AS347" i="20"/>
  <c r="AT347" i="20"/>
  <c r="AU347" i="20"/>
  <c r="AQ348" i="20"/>
  <c r="AR348" i="20"/>
  <c r="AS348" i="20"/>
  <c r="AT348" i="20"/>
  <c r="AU348" i="20"/>
  <c r="AQ349" i="20"/>
  <c r="AR349" i="20"/>
  <c r="AS349" i="20"/>
  <c r="AT349" i="20"/>
  <c r="AU349" i="20"/>
  <c r="AQ350" i="20"/>
  <c r="AR350" i="20"/>
  <c r="AS350" i="20"/>
  <c r="AT350" i="20"/>
  <c r="AU350" i="20"/>
  <c r="AQ351" i="20"/>
  <c r="AR351" i="20"/>
  <c r="AS351" i="20"/>
  <c r="AT351" i="20"/>
  <c r="AU351" i="20"/>
  <c r="AQ352" i="20"/>
  <c r="AR352" i="20"/>
  <c r="AS352" i="20"/>
  <c r="AT352" i="20"/>
  <c r="AU352" i="20"/>
  <c r="AQ353" i="20"/>
  <c r="AR353" i="20"/>
  <c r="AS353" i="20"/>
  <c r="AT353" i="20"/>
  <c r="AU353" i="20"/>
  <c r="AQ354" i="20"/>
  <c r="AR354" i="20"/>
  <c r="AS354" i="20"/>
  <c r="AT354" i="20"/>
  <c r="AU354" i="20"/>
  <c r="AQ355" i="20"/>
  <c r="AR355" i="20"/>
  <c r="AS355" i="20"/>
  <c r="AT355" i="20"/>
  <c r="AU355" i="20"/>
  <c r="AQ356" i="20"/>
  <c r="AR356" i="20"/>
  <c r="AS356" i="20"/>
  <c r="AT356" i="20"/>
  <c r="AU356" i="20"/>
  <c r="AQ357" i="20"/>
  <c r="AR357" i="20"/>
  <c r="AS357" i="20"/>
  <c r="AT357" i="20"/>
  <c r="AU357" i="20"/>
  <c r="AQ358" i="20"/>
  <c r="AR358" i="20"/>
  <c r="AS358" i="20"/>
  <c r="AT358" i="20"/>
  <c r="AU358" i="20"/>
  <c r="AQ359" i="20"/>
  <c r="AR359" i="20"/>
  <c r="AS359" i="20"/>
  <c r="AT359" i="20"/>
  <c r="AU359" i="20"/>
  <c r="AQ360" i="20"/>
  <c r="AR360" i="20"/>
  <c r="AS360" i="20"/>
  <c r="AT360" i="20"/>
  <c r="AU360" i="20"/>
  <c r="AQ361" i="20"/>
  <c r="AR361" i="20"/>
  <c r="AS361" i="20"/>
  <c r="AT361" i="20"/>
  <c r="AU361" i="20"/>
  <c r="AQ362" i="20"/>
  <c r="AR362" i="20"/>
  <c r="AS362" i="20"/>
  <c r="AT362" i="20"/>
  <c r="AU362" i="20"/>
  <c r="AQ363" i="20"/>
  <c r="AR363" i="20"/>
  <c r="AS363" i="20"/>
  <c r="AT363" i="20"/>
  <c r="AU363" i="20"/>
  <c r="AQ364" i="20"/>
  <c r="AR364" i="20"/>
  <c r="AS364" i="20"/>
  <c r="AT364" i="20"/>
  <c r="AU364" i="20"/>
  <c r="AQ365" i="20"/>
  <c r="AR365" i="20"/>
  <c r="AS365" i="20"/>
  <c r="AT365" i="20"/>
  <c r="AU365" i="20"/>
  <c r="AQ366" i="20"/>
  <c r="AR366" i="20"/>
  <c r="AS366" i="20"/>
  <c r="AT366" i="20"/>
  <c r="AU366" i="20"/>
  <c r="AQ367" i="20"/>
  <c r="AR367" i="20"/>
  <c r="AS367" i="20"/>
  <c r="AT367" i="20"/>
  <c r="AU367" i="20"/>
  <c r="AQ368" i="20"/>
  <c r="AR368" i="20"/>
  <c r="AS368" i="20"/>
  <c r="AT368" i="20"/>
  <c r="AU368" i="20"/>
  <c r="AQ369" i="20"/>
  <c r="AR369" i="20"/>
  <c r="AS369" i="20"/>
  <c r="AT369" i="20"/>
  <c r="AU369" i="20"/>
  <c r="AQ370" i="20"/>
  <c r="AR370" i="20"/>
  <c r="AS370" i="20"/>
  <c r="AT370" i="20"/>
  <c r="AU370" i="20"/>
  <c r="AQ371" i="20"/>
  <c r="AR371" i="20"/>
  <c r="AS371" i="20"/>
  <c r="AT371" i="20"/>
  <c r="AU371" i="20"/>
  <c r="AQ372" i="20"/>
  <c r="AR372" i="20"/>
  <c r="AS372" i="20"/>
  <c r="AT372" i="20"/>
  <c r="AU372" i="20"/>
  <c r="AQ373" i="20"/>
  <c r="AR373" i="20"/>
  <c r="AS373" i="20"/>
  <c r="AT373" i="20"/>
  <c r="AU373" i="20"/>
  <c r="AU6" i="20"/>
  <c r="AT6" i="20"/>
  <c r="AS6" i="20"/>
  <c r="AR6" i="20"/>
  <c r="AQ6" i="20"/>
  <c r="F3" i="1"/>
  <c r="BG303" i="20" l="1"/>
  <c r="BF303" i="20"/>
  <c r="BG302" i="20"/>
  <c r="BF302" i="20"/>
  <c r="BG301" i="20"/>
  <c r="BF301" i="20"/>
  <c r="BG300" i="20"/>
  <c r="BF300" i="20"/>
  <c r="BG299" i="20"/>
  <c r="BF299" i="20"/>
  <c r="BG298" i="20"/>
  <c r="BF298" i="20"/>
  <c r="BG297" i="20"/>
  <c r="BF297" i="20"/>
  <c r="BG296" i="20"/>
  <c r="BF296" i="20"/>
  <c r="BG295" i="20"/>
  <c r="BF295" i="20"/>
  <c r="BG294" i="20"/>
  <c r="BF294" i="20"/>
  <c r="BG293" i="20"/>
  <c r="BF293" i="20"/>
  <c r="BG292" i="20"/>
  <c r="BF292" i="20"/>
  <c r="BG291" i="20"/>
  <c r="BF291" i="20"/>
  <c r="BG290" i="20"/>
  <c r="BF290" i="20"/>
  <c r="BG289" i="20"/>
  <c r="BF289" i="20"/>
  <c r="BG288" i="20"/>
  <c r="BF288" i="20"/>
  <c r="BG287" i="20"/>
  <c r="BF287" i="20"/>
  <c r="BG286" i="20"/>
  <c r="BF286" i="20"/>
  <c r="BG285" i="20"/>
  <c r="BF285" i="20"/>
  <c r="BG284" i="20"/>
  <c r="BF284" i="20"/>
  <c r="BG283" i="20"/>
  <c r="BF283" i="20"/>
  <c r="BG282" i="20"/>
  <c r="BF282" i="20"/>
  <c r="BG281" i="20"/>
  <c r="BF281" i="20"/>
  <c r="BG280" i="20"/>
  <c r="BF280" i="20"/>
  <c r="BG279" i="20"/>
  <c r="BF279" i="20"/>
  <c r="BG278" i="20"/>
  <c r="BF278" i="20"/>
  <c r="BG277" i="20"/>
  <c r="BF277" i="20"/>
  <c r="BG276" i="20"/>
  <c r="BF276" i="20"/>
  <c r="BG275" i="20"/>
  <c r="BF275" i="20"/>
  <c r="BG274" i="20"/>
  <c r="BF274" i="20"/>
  <c r="BG273" i="20"/>
  <c r="BF273" i="20"/>
  <c r="BG272" i="20"/>
  <c r="BF272" i="20"/>
  <c r="BG271" i="20"/>
  <c r="BF271" i="20"/>
  <c r="BG270" i="20"/>
  <c r="BF270" i="20"/>
  <c r="BG269" i="20"/>
  <c r="BF269" i="20"/>
  <c r="BG268" i="20"/>
  <c r="BF268" i="20"/>
  <c r="BG267" i="20"/>
  <c r="BF267" i="20"/>
  <c r="BG266" i="20"/>
  <c r="BF266" i="20"/>
  <c r="BG265" i="20"/>
  <c r="BF265" i="20"/>
  <c r="BG264" i="20"/>
  <c r="BF264" i="20"/>
  <c r="BG263" i="20"/>
  <c r="BF263" i="20"/>
  <c r="BG262" i="20"/>
  <c r="BF262" i="20"/>
  <c r="BG261" i="20"/>
  <c r="BF261" i="20"/>
  <c r="BG260" i="20"/>
  <c r="BF260" i="20"/>
  <c r="BG259" i="20"/>
  <c r="BF259" i="20"/>
  <c r="BG258" i="20"/>
  <c r="BF258" i="20"/>
  <c r="BG257" i="20"/>
  <c r="BF257" i="20"/>
  <c r="BG256" i="20"/>
  <c r="BF256" i="20"/>
  <c r="BG255" i="20"/>
  <c r="BF255" i="20"/>
  <c r="BG254" i="20"/>
  <c r="BF254" i="20"/>
  <c r="BG253" i="20"/>
  <c r="BF253" i="20"/>
  <c r="BG252" i="20"/>
  <c r="BF252" i="20"/>
  <c r="BG251" i="20"/>
  <c r="BF251" i="20"/>
  <c r="BG250" i="20"/>
  <c r="BF250" i="20"/>
  <c r="BG249" i="20"/>
  <c r="BF249" i="20"/>
  <c r="BG248" i="20"/>
  <c r="BH248" i="20" s="1"/>
  <c r="BF248" i="20"/>
  <c r="BG247" i="20"/>
  <c r="BF247" i="20"/>
  <c r="BG246" i="20"/>
  <c r="BF246" i="20"/>
  <c r="BG245" i="20"/>
  <c r="BF245" i="20"/>
  <c r="BG244" i="20"/>
  <c r="BF244" i="20"/>
  <c r="BG243" i="20"/>
  <c r="BF243" i="20"/>
  <c r="BG242" i="20"/>
  <c r="BF242" i="20"/>
  <c r="BG241" i="20"/>
  <c r="BF241" i="20"/>
  <c r="BG240" i="20"/>
  <c r="BF240" i="20"/>
  <c r="BG239" i="20"/>
  <c r="BF239" i="20"/>
  <c r="BG238" i="20"/>
  <c r="BF238" i="20"/>
  <c r="BG237" i="20"/>
  <c r="BF237" i="20"/>
  <c r="BG236" i="20"/>
  <c r="BF236" i="20"/>
  <c r="BG235" i="20"/>
  <c r="BF235" i="20"/>
  <c r="BG234" i="20"/>
  <c r="BF234" i="20"/>
  <c r="BG233" i="20"/>
  <c r="BF233" i="20"/>
  <c r="BG232" i="20"/>
  <c r="BF232" i="20"/>
  <c r="BG231" i="20"/>
  <c r="BF231" i="20"/>
  <c r="BG230" i="20"/>
  <c r="BF230" i="20"/>
  <c r="BG229" i="20"/>
  <c r="BF229" i="20"/>
  <c r="BG228" i="20"/>
  <c r="BF228" i="20"/>
  <c r="BG227" i="20"/>
  <c r="BF227" i="20"/>
  <c r="BG226" i="20"/>
  <c r="BF226" i="20"/>
  <c r="BG225" i="20"/>
  <c r="BF225" i="20"/>
  <c r="BG224" i="20"/>
  <c r="BF224" i="20"/>
  <c r="BG223" i="20"/>
  <c r="BF223" i="20"/>
  <c r="BG222" i="20"/>
  <c r="BF222" i="20"/>
  <c r="BG221" i="20"/>
  <c r="BF221" i="20"/>
  <c r="BG220" i="20"/>
  <c r="BF220" i="20"/>
  <c r="BG219" i="20"/>
  <c r="BF219" i="20"/>
  <c r="BG218" i="20"/>
  <c r="BF218" i="20"/>
  <c r="BG217" i="20"/>
  <c r="BF217" i="20"/>
  <c r="BG216" i="20"/>
  <c r="BF216" i="20"/>
  <c r="BG215" i="20"/>
  <c r="BF215" i="20"/>
  <c r="BG214" i="20"/>
  <c r="BF214" i="20"/>
  <c r="BG213" i="20"/>
  <c r="BF213" i="20"/>
  <c r="BG212" i="20"/>
  <c r="BF212" i="20"/>
  <c r="BG211" i="20"/>
  <c r="BF211" i="20"/>
  <c r="BG210" i="20"/>
  <c r="BF210" i="20"/>
  <c r="BG209" i="20"/>
  <c r="BF209" i="20"/>
  <c r="BG208" i="20"/>
  <c r="BF208" i="20"/>
  <c r="BG207" i="20"/>
  <c r="BF207" i="20"/>
  <c r="BG206" i="20"/>
  <c r="BF206" i="20"/>
  <c r="BG205" i="20"/>
  <c r="BF205" i="20"/>
  <c r="BG204" i="20"/>
  <c r="BF204" i="20"/>
  <c r="BG203" i="20"/>
  <c r="BF203" i="20"/>
  <c r="BG202" i="20"/>
  <c r="BF202" i="20"/>
  <c r="BG201" i="20"/>
  <c r="BF201" i="20"/>
  <c r="BG200" i="20"/>
  <c r="BF200" i="20"/>
  <c r="BG199" i="20"/>
  <c r="BF199" i="20"/>
  <c r="BG198" i="20"/>
  <c r="BF198" i="20"/>
  <c r="BG197" i="20"/>
  <c r="BF197" i="20"/>
  <c r="BG196" i="20"/>
  <c r="BF196" i="20"/>
  <c r="BG195" i="20"/>
  <c r="BF195" i="20"/>
  <c r="BG194" i="20"/>
  <c r="BF194" i="20"/>
  <c r="BG193" i="20"/>
  <c r="BF193" i="20"/>
  <c r="BG192" i="20"/>
  <c r="BF192" i="20"/>
  <c r="BG191" i="20"/>
  <c r="BF191" i="20"/>
  <c r="BG190" i="20"/>
  <c r="BF190" i="20"/>
  <c r="BG189" i="20"/>
  <c r="BF189" i="20"/>
  <c r="BG188" i="20"/>
  <c r="BF188" i="20"/>
  <c r="BG187" i="20"/>
  <c r="BF187" i="20"/>
  <c r="BG186" i="20"/>
  <c r="BF186" i="20"/>
  <c r="BG185" i="20"/>
  <c r="BF185" i="20"/>
  <c r="BG184" i="20"/>
  <c r="BF184" i="20"/>
  <c r="BG183" i="20"/>
  <c r="BF183" i="20"/>
  <c r="BG182" i="20"/>
  <c r="BF182" i="20"/>
  <c r="BG181" i="20"/>
  <c r="BF181" i="20"/>
  <c r="BG180" i="20"/>
  <c r="BF180" i="20"/>
  <c r="BG179" i="20"/>
  <c r="BF179" i="20"/>
  <c r="BG178" i="20"/>
  <c r="BH178" i="20" s="1"/>
  <c r="BF178" i="20"/>
  <c r="BG177" i="20"/>
  <c r="BF177" i="20"/>
  <c r="BG176" i="20"/>
  <c r="BF176" i="20"/>
  <c r="BG175" i="20"/>
  <c r="BF175" i="20"/>
  <c r="BG174" i="20"/>
  <c r="BF174" i="20"/>
  <c r="BG173" i="20"/>
  <c r="BF173" i="20"/>
  <c r="BG172" i="20"/>
  <c r="BF172" i="20"/>
  <c r="BG171" i="20"/>
  <c r="BF171" i="20"/>
  <c r="BG170" i="20"/>
  <c r="BF170" i="20"/>
  <c r="BG169" i="20"/>
  <c r="BF169" i="20"/>
  <c r="BG168" i="20"/>
  <c r="BF168" i="20"/>
  <c r="BG167" i="20"/>
  <c r="BF167" i="20"/>
  <c r="BG166" i="20"/>
  <c r="BF166" i="20"/>
  <c r="BG165" i="20"/>
  <c r="BF165" i="20"/>
  <c r="BG164" i="20"/>
  <c r="BF164" i="20"/>
  <c r="BG163" i="20"/>
  <c r="BF163" i="20"/>
  <c r="BG162" i="20"/>
  <c r="BF162" i="20"/>
  <c r="BG161" i="20"/>
  <c r="BF161" i="20"/>
  <c r="BG160" i="20"/>
  <c r="BF160" i="20"/>
  <c r="BG159" i="20"/>
  <c r="BF159" i="20"/>
  <c r="BG158" i="20"/>
  <c r="BF158" i="20"/>
  <c r="BG157" i="20"/>
  <c r="BF157" i="20"/>
  <c r="BG156" i="20"/>
  <c r="BF156" i="20"/>
  <c r="BG155" i="20"/>
  <c r="BF155" i="20"/>
  <c r="BG154" i="20"/>
  <c r="BF154" i="20"/>
  <c r="BG153" i="20"/>
  <c r="BF153" i="20"/>
  <c r="BG152" i="20"/>
  <c r="BF152" i="20"/>
  <c r="BG151" i="20"/>
  <c r="BF151" i="20"/>
  <c r="BG150" i="20"/>
  <c r="BF150" i="20"/>
  <c r="BG149" i="20"/>
  <c r="BF149" i="20"/>
  <c r="BG148" i="20"/>
  <c r="BF148" i="20"/>
  <c r="BG147" i="20"/>
  <c r="BF147" i="20"/>
  <c r="BG146" i="20"/>
  <c r="BH146" i="20" s="1"/>
  <c r="BF146" i="20"/>
  <c r="BG145" i="20"/>
  <c r="BF145" i="20"/>
  <c r="BG144" i="20"/>
  <c r="BF144" i="20"/>
  <c r="BG143" i="20"/>
  <c r="BF143" i="20"/>
  <c r="BG142" i="20"/>
  <c r="BF142" i="20"/>
  <c r="BG141" i="20"/>
  <c r="BF141" i="20"/>
  <c r="BG140" i="20"/>
  <c r="BF140" i="20"/>
  <c r="BG139" i="20"/>
  <c r="BF139" i="20"/>
  <c r="BG138" i="20"/>
  <c r="BF138" i="20"/>
  <c r="BG137" i="20"/>
  <c r="BF137" i="20"/>
  <c r="BG136" i="20"/>
  <c r="BF136" i="20"/>
  <c r="BG135" i="20"/>
  <c r="BF135" i="20"/>
  <c r="BG134" i="20"/>
  <c r="BH134" i="20" s="1"/>
  <c r="BF134" i="20"/>
  <c r="BG133" i="20"/>
  <c r="BF133" i="20"/>
  <c r="BG132" i="20"/>
  <c r="BH132" i="20" s="1"/>
  <c r="BF132" i="20"/>
  <c r="BG131" i="20"/>
  <c r="BF131" i="20"/>
  <c r="BG130" i="20"/>
  <c r="BF130" i="20"/>
  <c r="BG129" i="20"/>
  <c r="BF129" i="20"/>
  <c r="BG128" i="20"/>
  <c r="BF128" i="20"/>
  <c r="BG127" i="20"/>
  <c r="BF127" i="20"/>
  <c r="BG126" i="20"/>
  <c r="BF126" i="20"/>
  <c r="BG125" i="20"/>
  <c r="BF125" i="20"/>
  <c r="BG124" i="20"/>
  <c r="BF124" i="20"/>
  <c r="BG123" i="20"/>
  <c r="BF123" i="20"/>
  <c r="BG122" i="20"/>
  <c r="BF122" i="20"/>
  <c r="BG121" i="20"/>
  <c r="BF121" i="20"/>
  <c r="BG120" i="20"/>
  <c r="BF120" i="20"/>
  <c r="BG119" i="20"/>
  <c r="BF119" i="20"/>
  <c r="BG118" i="20"/>
  <c r="BF118" i="20"/>
  <c r="BG117" i="20"/>
  <c r="BF117" i="20"/>
  <c r="BG116" i="20"/>
  <c r="BF116" i="20"/>
  <c r="BG115" i="20"/>
  <c r="BF115" i="20"/>
  <c r="BG114" i="20"/>
  <c r="BF114" i="20"/>
  <c r="BG113" i="20"/>
  <c r="BF113" i="20"/>
  <c r="BG112" i="20"/>
  <c r="BF112" i="20"/>
  <c r="BG111" i="20"/>
  <c r="BF111" i="20"/>
  <c r="BG110" i="20"/>
  <c r="BF110" i="20"/>
  <c r="BG109" i="20"/>
  <c r="BF109" i="20"/>
  <c r="BG108" i="20"/>
  <c r="BF108" i="20"/>
  <c r="BG107" i="20"/>
  <c r="BF107" i="20"/>
  <c r="BG106" i="20"/>
  <c r="BF106" i="20"/>
  <c r="BG105" i="20"/>
  <c r="BF105" i="20"/>
  <c r="BG104" i="20"/>
  <c r="BH104" i="20" s="1"/>
  <c r="BF104" i="20"/>
  <c r="BG103" i="20"/>
  <c r="BF103" i="20"/>
  <c r="BG102" i="20"/>
  <c r="BF102" i="20"/>
  <c r="BG101" i="20"/>
  <c r="BF101" i="20"/>
  <c r="BG100" i="20"/>
  <c r="BF100" i="20"/>
  <c r="BG99" i="20"/>
  <c r="BF99" i="20"/>
  <c r="BG98" i="20"/>
  <c r="BF98" i="20"/>
  <c r="BG97" i="20"/>
  <c r="BF97" i="20"/>
  <c r="BG96" i="20"/>
  <c r="BF96" i="20"/>
  <c r="BG95" i="20"/>
  <c r="BF95" i="20"/>
  <c r="BG94" i="20"/>
  <c r="BF94" i="20"/>
  <c r="BG93" i="20"/>
  <c r="BF93" i="20"/>
  <c r="BG92" i="20"/>
  <c r="BF92" i="20"/>
  <c r="BG91" i="20"/>
  <c r="BF91" i="20"/>
  <c r="BG90" i="20"/>
  <c r="BF90" i="20"/>
  <c r="BG89" i="20"/>
  <c r="BF89" i="20"/>
  <c r="BG88" i="20"/>
  <c r="BF88" i="20"/>
  <c r="BG87" i="20"/>
  <c r="BF87" i="20"/>
  <c r="BG86" i="20"/>
  <c r="BF86" i="20"/>
  <c r="BG85" i="20"/>
  <c r="BF85" i="20"/>
  <c r="BG84" i="20"/>
  <c r="BF84" i="20"/>
  <c r="BG83" i="20"/>
  <c r="BF83" i="20"/>
  <c r="BG82" i="20"/>
  <c r="BF82" i="20"/>
  <c r="BG81" i="20"/>
  <c r="BF81" i="20"/>
  <c r="BG80" i="20"/>
  <c r="BF80" i="20"/>
  <c r="BG79" i="20"/>
  <c r="BF79" i="20"/>
  <c r="BG78" i="20"/>
  <c r="BF78" i="20"/>
  <c r="BG77" i="20"/>
  <c r="BF77" i="20"/>
  <c r="BG76" i="20"/>
  <c r="BF76" i="20"/>
  <c r="BG75" i="20"/>
  <c r="BF75" i="20"/>
  <c r="BG74" i="20"/>
  <c r="BF74" i="20"/>
  <c r="BG73" i="20"/>
  <c r="BF73" i="20"/>
  <c r="BG72" i="20"/>
  <c r="BF72" i="20"/>
  <c r="BG71" i="20"/>
  <c r="BF71" i="20"/>
  <c r="BG70" i="20"/>
  <c r="BF70" i="20"/>
  <c r="BG69" i="20"/>
  <c r="BF69" i="20"/>
  <c r="BG68" i="20"/>
  <c r="BF68" i="20"/>
  <c r="BG67" i="20"/>
  <c r="BF67" i="20"/>
  <c r="BG66" i="20"/>
  <c r="BF66" i="20"/>
  <c r="BG65" i="20"/>
  <c r="BF65" i="20"/>
  <c r="BG64" i="20"/>
  <c r="BF64" i="20"/>
  <c r="BG63" i="20"/>
  <c r="BF63" i="20"/>
  <c r="BG62" i="20"/>
  <c r="BF62" i="20"/>
  <c r="BG61" i="20"/>
  <c r="BF61" i="20"/>
  <c r="BG60" i="20"/>
  <c r="BF60" i="20"/>
  <c r="BG59" i="20"/>
  <c r="BF59" i="20"/>
  <c r="BG58" i="20"/>
  <c r="BF58" i="20"/>
  <c r="BG57" i="20"/>
  <c r="BF57" i="20"/>
  <c r="BG56" i="20"/>
  <c r="BF56" i="20"/>
  <c r="BG55" i="20"/>
  <c r="BF55" i="20"/>
  <c r="BG54" i="20"/>
  <c r="BF54" i="20"/>
  <c r="BG53" i="20"/>
  <c r="BF53" i="20"/>
  <c r="BG52" i="20"/>
  <c r="BF52" i="20"/>
  <c r="BG51" i="20"/>
  <c r="BF51" i="20"/>
  <c r="BG50" i="20"/>
  <c r="BF50" i="20"/>
  <c r="BG49" i="20"/>
  <c r="BF49" i="20"/>
  <c r="BG48" i="20"/>
  <c r="BF48" i="20"/>
  <c r="BG47" i="20"/>
  <c r="BF47" i="20"/>
  <c r="BG46" i="20"/>
  <c r="BF46" i="20"/>
  <c r="BG45" i="20"/>
  <c r="BF45" i="20"/>
  <c r="BG44" i="20"/>
  <c r="BF44" i="20"/>
  <c r="BG43" i="20"/>
  <c r="BF43" i="20"/>
  <c r="BG42" i="20"/>
  <c r="BF42" i="20"/>
  <c r="BG41" i="20"/>
  <c r="BF41" i="20"/>
  <c r="BG40" i="20"/>
  <c r="BF40" i="20"/>
  <c r="BG39" i="20"/>
  <c r="BF39" i="20"/>
  <c r="BG38" i="20"/>
  <c r="BF38" i="20"/>
  <c r="BG37" i="20"/>
  <c r="BF37" i="20"/>
  <c r="BG36" i="20"/>
  <c r="BH36" i="20" s="1"/>
  <c r="BF36" i="20"/>
  <c r="BG35" i="20"/>
  <c r="BF35" i="20"/>
  <c r="BG34" i="20"/>
  <c r="BF34" i="20"/>
  <c r="BG33" i="20"/>
  <c r="BF33" i="20"/>
  <c r="BG32" i="20"/>
  <c r="BF32" i="20"/>
  <c r="BG31" i="20"/>
  <c r="BF31" i="20"/>
  <c r="BG30" i="20"/>
  <c r="BF30" i="20"/>
  <c r="BG29" i="20"/>
  <c r="BF29" i="20"/>
  <c r="BG28" i="20"/>
  <c r="BF28" i="20"/>
  <c r="BG27" i="20"/>
  <c r="BF27" i="20"/>
  <c r="BG26" i="20"/>
  <c r="BF26" i="20"/>
  <c r="BG25" i="20"/>
  <c r="BF25" i="20"/>
  <c r="BG24" i="20"/>
  <c r="BF24" i="20"/>
  <c r="BG23" i="20"/>
  <c r="BF23" i="20"/>
  <c r="BG22" i="20"/>
  <c r="BF22" i="20"/>
  <c r="BG21" i="20"/>
  <c r="BF21" i="20"/>
  <c r="BG20" i="20"/>
  <c r="BF20" i="20"/>
  <c r="BG19" i="20"/>
  <c r="BF19" i="20"/>
  <c r="BG18" i="20"/>
  <c r="BF18" i="20"/>
  <c r="BG17" i="20"/>
  <c r="BF17" i="20"/>
  <c r="BG16" i="20"/>
  <c r="BF16" i="20"/>
  <c r="BG15" i="20"/>
  <c r="BF15" i="20"/>
  <c r="BG14" i="20"/>
  <c r="BH14" i="20" s="1"/>
  <c r="BF14" i="20"/>
  <c r="BG13" i="20"/>
  <c r="BF13" i="20"/>
  <c r="BG12" i="20"/>
  <c r="BF12" i="20"/>
  <c r="BG11" i="20"/>
  <c r="BF11" i="20"/>
  <c r="BG10" i="20"/>
  <c r="BF10" i="20"/>
  <c r="BG9" i="20"/>
  <c r="BF9" i="20"/>
  <c r="BG8" i="20"/>
  <c r="BF8" i="20"/>
  <c r="BG7" i="20"/>
  <c r="BF7" i="20"/>
  <c r="BG6" i="20"/>
  <c r="BF6" i="20"/>
  <c r="BD303" i="20"/>
  <c r="BD302" i="20"/>
  <c r="BD301" i="20"/>
  <c r="BE301" i="20" s="1"/>
  <c r="BD300" i="20"/>
  <c r="BD299" i="20"/>
  <c r="BD298" i="20"/>
  <c r="BD297" i="20"/>
  <c r="BD296" i="20"/>
  <c r="BD295" i="20"/>
  <c r="BD294" i="20"/>
  <c r="BD293" i="20"/>
  <c r="BE293" i="20" s="1"/>
  <c r="BD292" i="20"/>
  <c r="BD291" i="20"/>
  <c r="BD290" i="20"/>
  <c r="BD289" i="20"/>
  <c r="BD288" i="20"/>
  <c r="BD287" i="20"/>
  <c r="BD286" i="20"/>
  <c r="BD285" i="20"/>
  <c r="BE285" i="20" s="1"/>
  <c r="BD284" i="20"/>
  <c r="BD283" i="20"/>
  <c r="BD282" i="20"/>
  <c r="BD281" i="20"/>
  <c r="BD280" i="20"/>
  <c r="BD279" i="20"/>
  <c r="BD278" i="20"/>
  <c r="BD277" i="20"/>
  <c r="BE277" i="20" s="1"/>
  <c r="BD276" i="20"/>
  <c r="BD275" i="20"/>
  <c r="BD274" i="20"/>
  <c r="BD273" i="20"/>
  <c r="BE273" i="20" s="1"/>
  <c r="BD272" i="20"/>
  <c r="BD271" i="20"/>
  <c r="BD270" i="20"/>
  <c r="BD269" i="20"/>
  <c r="BE269" i="20" s="1"/>
  <c r="BD268" i="20"/>
  <c r="BD267" i="20"/>
  <c r="BD266" i="20"/>
  <c r="BD265" i="20"/>
  <c r="BE265" i="20" s="1"/>
  <c r="BD264" i="20"/>
  <c r="BD263" i="20"/>
  <c r="BD262" i="20"/>
  <c r="BD261" i="20"/>
  <c r="BE261" i="20" s="1"/>
  <c r="BD260" i="20"/>
  <c r="BD259" i="20"/>
  <c r="BD258" i="20"/>
  <c r="BD257" i="20"/>
  <c r="BE257" i="20" s="1"/>
  <c r="BD256" i="20"/>
  <c r="BD255" i="20"/>
  <c r="BD254" i="20"/>
  <c r="BD253" i="20"/>
  <c r="BE253" i="20" s="1"/>
  <c r="BD252" i="20"/>
  <c r="BD251" i="20"/>
  <c r="BD250" i="20"/>
  <c r="BD249" i="20"/>
  <c r="BE249" i="20" s="1"/>
  <c r="BD248" i="20"/>
  <c r="BD247" i="20"/>
  <c r="BD246" i="20"/>
  <c r="BD245" i="20"/>
  <c r="BE245" i="20" s="1"/>
  <c r="BD244" i="20"/>
  <c r="BD243" i="20"/>
  <c r="BD242" i="20"/>
  <c r="BD241" i="20"/>
  <c r="BE241" i="20" s="1"/>
  <c r="BD240" i="20"/>
  <c r="BD239" i="20"/>
  <c r="BD238" i="20"/>
  <c r="BD237" i="20"/>
  <c r="BE237" i="20" s="1"/>
  <c r="BD236" i="20"/>
  <c r="BD235" i="20"/>
  <c r="BD234" i="20"/>
  <c r="BD233" i="20"/>
  <c r="BE233" i="20" s="1"/>
  <c r="BD232" i="20"/>
  <c r="BD231" i="20"/>
  <c r="BD230" i="20"/>
  <c r="BD229" i="20"/>
  <c r="BE229" i="20" s="1"/>
  <c r="BD228" i="20"/>
  <c r="BD227" i="20"/>
  <c r="BD226" i="20"/>
  <c r="BD225" i="20"/>
  <c r="BE225" i="20" s="1"/>
  <c r="BD224" i="20"/>
  <c r="BD223" i="20"/>
  <c r="BD222" i="20"/>
  <c r="BD221" i="20"/>
  <c r="BE221" i="20" s="1"/>
  <c r="BD220" i="20"/>
  <c r="BD219" i="20"/>
  <c r="BD218" i="20"/>
  <c r="BD217" i="20"/>
  <c r="BE217" i="20" s="1"/>
  <c r="BD216" i="20"/>
  <c r="BD215" i="20"/>
  <c r="BD214" i="20"/>
  <c r="BD213" i="20"/>
  <c r="BE213" i="20" s="1"/>
  <c r="BD212" i="20"/>
  <c r="BD211" i="20"/>
  <c r="BD210" i="20"/>
  <c r="BD209" i="20"/>
  <c r="BE209" i="20" s="1"/>
  <c r="BD208" i="20"/>
  <c r="BD207" i="20"/>
  <c r="BD206" i="20"/>
  <c r="BD205" i="20"/>
  <c r="BE205" i="20" s="1"/>
  <c r="BD204" i="20"/>
  <c r="BD203" i="20"/>
  <c r="BD202" i="20"/>
  <c r="BD201" i="20"/>
  <c r="BE201" i="20" s="1"/>
  <c r="BD200" i="20"/>
  <c r="BD199" i="20"/>
  <c r="BD198" i="20"/>
  <c r="BD197" i="20"/>
  <c r="BE197" i="20" s="1"/>
  <c r="BD196" i="20"/>
  <c r="BD195" i="20"/>
  <c r="BD194" i="20"/>
  <c r="BD193" i="20"/>
  <c r="BE193" i="20" s="1"/>
  <c r="BD192" i="20"/>
  <c r="BD191" i="20"/>
  <c r="BD190" i="20"/>
  <c r="BD189" i="20"/>
  <c r="BE189" i="20" s="1"/>
  <c r="BD188" i="20"/>
  <c r="BD187" i="20"/>
  <c r="BD186" i="20"/>
  <c r="BD185" i="20"/>
  <c r="BE185" i="20" s="1"/>
  <c r="BD184" i="20"/>
  <c r="BD183" i="20"/>
  <c r="BD182" i="20"/>
  <c r="BD181" i="20"/>
  <c r="BE181" i="20" s="1"/>
  <c r="BD180" i="20"/>
  <c r="BD179" i="20"/>
  <c r="BD178" i="20"/>
  <c r="BD177" i="20"/>
  <c r="BE177" i="20" s="1"/>
  <c r="BD176" i="20"/>
  <c r="BD175" i="20"/>
  <c r="BD174" i="20"/>
  <c r="BD173" i="20"/>
  <c r="BE173" i="20" s="1"/>
  <c r="BD172" i="20"/>
  <c r="BD171" i="20"/>
  <c r="BD170" i="20"/>
  <c r="BD169" i="20"/>
  <c r="BE169" i="20" s="1"/>
  <c r="BD168" i="20"/>
  <c r="BD167" i="20"/>
  <c r="BD166" i="20"/>
  <c r="BD165" i="20"/>
  <c r="BE165" i="20" s="1"/>
  <c r="BD164" i="20"/>
  <c r="BD163" i="20"/>
  <c r="BD162" i="20"/>
  <c r="BD161" i="20"/>
  <c r="BE161" i="20" s="1"/>
  <c r="BD160" i="20"/>
  <c r="BD159" i="20"/>
  <c r="BD158" i="20"/>
  <c r="BD157" i="20"/>
  <c r="BE157" i="20" s="1"/>
  <c r="BD156" i="20"/>
  <c r="BD155" i="20"/>
  <c r="BD154" i="20"/>
  <c r="BD153" i="20"/>
  <c r="BE153" i="20" s="1"/>
  <c r="BD152" i="20"/>
  <c r="BD151" i="20"/>
  <c r="BD150" i="20"/>
  <c r="BD149" i="20"/>
  <c r="BE149" i="20" s="1"/>
  <c r="BD148" i="20"/>
  <c r="BD147" i="20"/>
  <c r="BD146" i="20"/>
  <c r="BD145" i="20"/>
  <c r="BE145" i="20" s="1"/>
  <c r="BD144" i="20"/>
  <c r="BD143" i="20"/>
  <c r="BD142" i="20"/>
  <c r="BD141" i="20"/>
  <c r="BE141" i="20" s="1"/>
  <c r="BD140" i="20"/>
  <c r="BD139" i="20"/>
  <c r="BD138" i="20"/>
  <c r="BD137" i="20"/>
  <c r="BE137" i="20" s="1"/>
  <c r="BD136" i="20"/>
  <c r="BD135" i="20"/>
  <c r="BD134" i="20"/>
  <c r="BD133" i="20"/>
  <c r="BE133" i="20" s="1"/>
  <c r="BD132" i="20"/>
  <c r="BD131" i="20"/>
  <c r="BD130" i="20"/>
  <c r="BD129" i="20"/>
  <c r="BD128" i="20"/>
  <c r="BD127" i="20"/>
  <c r="BD126" i="20"/>
  <c r="BD125" i="20"/>
  <c r="BE125" i="20" s="1"/>
  <c r="BD124" i="20"/>
  <c r="BD123" i="20"/>
  <c r="BD122" i="20"/>
  <c r="BD121" i="20"/>
  <c r="BE121" i="20" s="1"/>
  <c r="BD120" i="20"/>
  <c r="BD119" i="20"/>
  <c r="BD118" i="20"/>
  <c r="BD117" i="20"/>
  <c r="BE117" i="20" s="1"/>
  <c r="BD116" i="20"/>
  <c r="BD115" i="20"/>
  <c r="BD114" i="20"/>
  <c r="BD113" i="20"/>
  <c r="BE113" i="20" s="1"/>
  <c r="BD112" i="20"/>
  <c r="BD111" i="20"/>
  <c r="BD110" i="20"/>
  <c r="BD109" i="20"/>
  <c r="BE109" i="20" s="1"/>
  <c r="BD108" i="20"/>
  <c r="BD107" i="20"/>
  <c r="BD106" i="20"/>
  <c r="BD105" i="20"/>
  <c r="BE105" i="20" s="1"/>
  <c r="BD104" i="20"/>
  <c r="BD103" i="20"/>
  <c r="BD102" i="20"/>
  <c r="BD101" i="20"/>
  <c r="BE101" i="20" s="1"/>
  <c r="BD100" i="20"/>
  <c r="BD99" i="20"/>
  <c r="BD98" i="20"/>
  <c r="BD97" i="20"/>
  <c r="BE97" i="20" s="1"/>
  <c r="BD96" i="20"/>
  <c r="BD95" i="20"/>
  <c r="BD94" i="20"/>
  <c r="BD93" i="20"/>
  <c r="BE93" i="20" s="1"/>
  <c r="BD92" i="20"/>
  <c r="BD91" i="20"/>
  <c r="BD90" i="20"/>
  <c r="BD89" i="20"/>
  <c r="BE89" i="20" s="1"/>
  <c r="BD88" i="20"/>
  <c r="BD87" i="20"/>
  <c r="BD86" i="20"/>
  <c r="BD85" i="20"/>
  <c r="BE85" i="20" s="1"/>
  <c r="BD84" i="20"/>
  <c r="BD83" i="20"/>
  <c r="BD82" i="20"/>
  <c r="BD81" i="20"/>
  <c r="BE81" i="20" s="1"/>
  <c r="BD80" i="20"/>
  <c r="BD79" i="20"/>
  <c r="BD78" i="20"/>
  <c r="BD77" i="20"/>
  <c r="BE77" i="20" s="1"/>
  <c r="BD76" i="20"/>
  <c r="BD75" i="20"/>
  <c r="BD74" i="20"/>
  <c r="BD73" i="20"/>
  <c r="BE73" i="20" s="1"/>
  <c r="BD72" i="20"/>
  <c r="BD71" i="20"/>
  <c r="BD70" i="20"/>
  <c r="BD69" i="20"/>
  <c r="BE69" i="20" s="1"/>
  <c r="BD68" i="20"/>
  <c r="BD67" i="20"/>
  <c r="BD66" i="20"/>
  <c r="BD65" i="20"/>
  <c r="BE65" i="20" s="1"/>
  <c r="BD64" i="20"/>
  <c r="BD63" i="20"/>
  <c r="BD62" i="20"/>
  <c r="BD61" i="20"/>
  <c r="BE61" i="20" s="1"/>
  <c r="BD60" i="20"/>
  <c r="BD59" i="20"/>
  <c r="BD58" i="20"/>
  <c r="BD57" i="20"/>
  <c r="BE57" i="20" s="1"/>
  <c r="BD56" i="20"/>
  <c r="BD55" i="20"/>
  <c r="BD54" i="20"/>
  <c r="BD53" i="20"/>
  <c r="BE53" i="20" s="1"/>
  <c r="BD52" i="20"/>
  <c r="BD51" i="20"/>
  <c r="BD50" i="20"/>
  <c r="BD49" i="20"/>
  <c r="BE49" i="20" s="1"/>
  <c r="BD48" i="20"/>
  <c r="BD47" i="20"/>
  <c r="BD46" i="20"/>
  <c r="BD45" i="20"/>
  <c r="BE45" i="20" s="1"/>
  <c r="BD44" i="20"/>
  <c r="BD43" i="20"/>
  <c r="BD42" i="20"/>
  <c r="BD41" i="20"/>
  <c r="BE41" i="20" s="1"/>
  <c r="BD40" i="20"/>
  <c r="BD39" i="20"/>
  <c r="BD38" i="20"/>
  <c r="BD37" i="20"/>
  <c r="BE37" i="20" s="1"/>
  <c r="BD36" i="20"/>
  <c r="BD35" i="20"/>
  <c r="BD34" i="20"/>
  <c r="BD33" i="20"/>
  <c r="BE33" i="20" s="1"/>
  <c r="BD32" i="20"/>
  <c r="BD31" i="20"/>
  <c r="BD30" i="20"/>
  <c r="BD29" i="20"/>
  <c r="BE29" i="20" s="1"/>
  <c r="BD28" i="20"/>
  <c r="BD27" i="20"/>
  <c r="BD26" i="20"/>
  <c r="BD25" i="20"/>
  <c r="BE25" i="20" s="1"/>
  <c r="BD24" i="20"/>
  <c r="BD23" i="20"/>
  <c r="BD22" i="20"/>
  <c r="BD21" i="20"/>
  <c r="BE21" i="20" s="1"/>
  <c r="BD20" i="20"/>
  <c r="BD19" i="20"/>
  <c r="BD18" i="20"/>
  <c r="BD17" i="20"/>
  <c r="BE17" i="20" s="1"/>
  <c r="BD16" i="20"/>
  <c r="BD15" i="20"/>
  <c r="BD14" i="20"/>
  <c r="BD13" i="20"/>
  <c r="BE13" i="20" s="1"/>
  <c r="BD12" i="20"/>
  <c r="BD11" i="20"/>
  <c r="BD10" i="20"/>
  <c r="BD9" i="20"/>
  <c r="BE9" i="20" s="1"/>
  <c r="BD8" i="20"/>
  <c r="BD7" i="20"/>
  <c r="BD6" i="20"/>
  <c r="BE8" i="20"/>
  <c r="BE12" i="20"/>
  <c r="BE20" i="20"/>
  <c r="BE124" i="20"/>
  <c r="BE128" i="20"/>
  <c r="BE132" i="20"/>
  <c r="BE136" i="20"/>
  <c r="BE140" i="20"/>
  <c r="BE148" i="20"/>
  <c r="BE248" i="20"/>
  <c r="BE252" i="20"/>
  <c r="BE256" i="20"/>
  <c r="BE260" i="20"/>
  <c r="BE264" i="20"/>
  <c r="BE268" i="20"/>
  <c r="BE272" i="20"/>
  <c r="BE280" i="20"/>
  <c r="BE281" i="20"/>
  <c r="BE284" i="20"/>
  <c r="BE288" i="20"/>
  <c r="BE289" i="20"/>
  <c r="BE292" i="20"/>
  <c r="BE296" i="20"/>
  <c r="BE300" i="20"/>
  <c r="BN7" i="20"/>
  <c r="BO7" i="20"/>
  <c r="BP7" i="20"/>
  <c r="BN8" i="20"/>
  <c r="BO8" i="20"/>
  <c r="BP8" i="20"/>
  <c r="BN9" i="20"/>
  <c r="BO9" i="20"/>
  <c r="BP9" i="20" s="1"/>
  <c r="BN10" i="20"/>
  <c r="BO10" i="20"/>
  <c r="BP10" i="20" s="1"/>
  <c r="BN11" i="20"/>
  <c r="BO11" i="20"/>
  <c r="BP11" i="20"/>
  <c r="BN12" i="20"/>
  <c r="BO12" i="20"/>
  <c r="BP12" i="20"/>
  <c r="BN13" i="20"/>
  <c r="BO13" i="20"/>
  <c r="BP13" i="20" s="1"/>
  <c r="BN14" i="20"/>
  <c r="BO14" i="20"/>
  <c r="BP14" i="20" s="1"/>
  <c r="BN15" i="20"/>
  <c r="BO15" i="20"/>
  <c r="BP15" i="20"/>
  <c r="BN16" i="20"/>
  <c r="BO16" i="20"/>
  <c r="BP16" i="20"/>
  <c r="BN17" i="20"/>
  <c r="BO17" i="20"/>
  <c r="BP17" i="20" s="1"/>
  <c r="BN18" i="20"/>
  <c r="BO18" i="20"/>
  <c r="BP18" i="20" s="1"/>
  <c r="BN19" i="20"/>
  <c r="BO19" i="20"/>
  <c r="BP19" i="20"/>
  <c r="BN20" i="20"/>
  <c r="BO20" i="20"/>
  <c r="BP20" i="20"/>
  <c r="BN21" i="20"/>
  <c r="BO21" i="20"/>
  <c r="BP21" i="20" s="1"/>
  <c r="BN22" i="20"/>
  <c r="BO22" i="20"/>
  <c r="BP22" i="20" s="1"/>
  <c r="BN23" i="20"/>
  <c r="BO23" i="20"/>
  <c r="BP23" i="20"/>
  <c r="BN24" i="20"/>
  <c r="BO24" i="20"/>
  <c r="BP24" i="20"/>
  <c r="BN25" i="20"/>
  <c r="BO25" i="20"/>
  <c r="BP25" i="20" s="1"/>
  <c r="BN26" i="20"/>
  <c r="BO26" i="20"/>
  <c r="BP26" i="20" s="1"/>
  <c r="BN27" i="20"/>
  <c r="BO27" i="20"/>
  <c r="BP27" i="20"/>
  <c r="BN28" i="20"/>
  <c r="BO28" i="20"/>
  <c r="BP28" i="20"/>
  <c r="BN29" i="20"/>
  <c r="BO29" i="20"/>
  <c r="BP29" i="20" s="1"/>
  <c r="BN30" i="20"/>
  <c r="BO30" i="20"/>
  <c r="BP30" i="20" s="1"/>
  <c r="BN31" i="20"/>
  <c r="BO31" i="20"/>
  <c r="BP31" i="20"/>
  <c r="BN32" i="20"/>
  <c r="BO32" i="20"/>
  <c r="BP32" i="20"/>
  <c r="BN33" i="20"/>
  <c r="BO33" i="20"/>
  <c r="BP33" i="20" s="1"/>
  <c r="BN34" i="20"/>
  <c r="BO34" i="20"/>
  <c r="BP34" i="20" s="1"/>
  <c r="BN35" i="20"/>
  <c r="BO35" i="20"/>
  <c r="BP35" i="20"/>
  <c r="BN36" i="20"/>
  <c r="BO36" i="20"/>
  <c r="BP36" i="20"/>
  <c r="BN37" i="20"/>
  <c r="BO37" i="20"/>
  <c r="BP37" i="20" s="1"/>
  <c r="BN38" i="20"/>
  <c r="BO38" i="20"/>
  <c r="BP38" i="20" s="1"/>
  <c r="BN39" i="20"/>
  <c r="BO39" i="20"/>
  <c r="BP39" i="20"/>
  <c r="BN40" i="20"/>
  <c r="BO40" i="20"/>
  <c r="BP40" i="20"/>
  <c r="BN41" i="20"/>
  <c r="BO41" i="20"/>
  <c r="BP41" i="20" s="1"/>
  <c r="BN42" i="20"/>
  <c r="BO42" i="20"/>
  <c r="BP42" i="20" s="1"/>
  <c r="BN43" i="20"/>
  <c r="BO43" i="20"/>
  <c r="BP43" i="20"/>
  <c r="BN44" i="20"/>
  <c r="BO44" i="20"/>
  <c r="BP44" i="20"/>
  <c r="BN45" i="20"/>
  <c r="BO45" i="20"/>
  <c r="BP45" i="20" s="1"/>
  <c r="BN46" i="20"/>
  <c r="BO46" i="20"/>
  <c r="BP46" i="20" s="1"/>
  <c r="BN47" i="20"/>
  <c r="BO47" i="20"/>
  <c r="BP47" i="20"/>
  <c r="BN48" i="20"/>
  <c r="BO48" i="20"/>
  <c r="BP48" i="20"/>
  <c r="BN49" i="20"/>
  <c r="BO49" i="20"/>
  <c r="BP49" i="20" s="1"/>
  <c r="BN50" i="20"/>
  <c r="BO50" i="20"/>
  <c r="BP50" i="20" s="1"/>
  <c r="BN51" i="20"/>
  <c r="BO51" i="20"/>
  <c r="BP51" i="20"/>
  <c r="BN52" i="20"/>
  <c r="BO52" i="20"/>
  <c r="BP52" i="20"/>
  <c r="BN53" i="20"/>
  <c r="BO53" i="20"/>
  <c r="BP53" i="20" s="1"/>
  <c r="BN54" i="20"/>
  <c r="BO54" i="20"/>
  <c r="BP54" i="20" s="1"/>
  <c r="BN55" i="20"/>
  <c r="BO55" i="20"/>
  <c r="BP55" i="20"/>
  <c r="BN56" i="20"/>
  <c r="BO56" i="20"/>
  <c r="BP56" i="20"/>
  <c r="BN57" i="20"/>
  <c r="BO57" i="20"/>
  <c r="BP57" i="20" s="1"/>
  <c r="BN58" i="20"/>
  <c r="BO58" i="20"/>
  <c r="BP58" i="20" s="1"/>
  <c r="BN59" i="20"/>
  <c r="BO59" i="20"/>
  <c r="BP59" i="20"/>
  <c r="BN60" i="20"/>
  <c r="BO60" i="20"/>
  <c r="BP60" i="20"/>
  <c r="BN61" i="20"/>
  <c r="BO61" i="20"/>
  <c r="BP61" i="20" s="1"/>
  <c r="BN62" i="20"/>
  <c r="BO62" i="20"/>
  <c r="BP62" i="20" s="1"/>
  <c r="BN63" i="20"/>
  <c r="BO63" i="20"/>
  <c r="BP63" i="20"/>
  <c r="BN64" i="20"/>
  <c r="BO64" i="20"/>
  <c r="BP64" i="20"/>
  <c r="BN65" i="20"/>
  <c r="BO65" i="20"/>
  <c r="BP65" i="20" s="1"/>
  <c r="BN66" i="20"/>
  <c r="BO66" i="20"/>
  <c r="BP66" i="20" s="1"/>
  <c r="BN67" i="20"/>
  <c r="BO67" i="20"/>
  <c r="BP67" i="20"/>
  <c r="BN68" i="20"/>
  <c r="BO68" i="20"/>
  <c r="BP68" i="20"/>
  <c r="BN69" i="20"/>
  <c r="BO69" i="20"/>
  <c r="BP69" i="20" s="1"/>
  <c r="BN70" i="20"/>
  <c r="BO70" i="20"/>
  <c r="BP70" i="20" s="1"/>
  <c r="BN71" i="20"/>
  <c r="BO71" i="20"/>
  <c r="BP71" i="20"/>
  <c r="BN72" i="20"/>
  <c r="BO72" i="20"/>
  <c r="BP72" i="20"/>
  <c r="BN73" i="20"/>
  <c r="BO73" i="20"/>
  <c r="BP73" i="20" s="1"/>
  <c r="BN74" i="20"/>
  <c r="BO74" i="20"/>
  <c r="BP74" i="20" s="1"/>
  <c r="BN75" i="20"/>
  <c r="BO75" i="20"/>
  <c r="BP75" i="20"/>
  <c r="BN76" i="20"/>
  <c r="BO76" i="20"/>
  <c r="BP76" i="20"/>
  <c r="BN77" i="20"/>
  <c r="BO77" i="20"/>
  <c r="BP77" i="20" s="1"/>
  <c r="BN78" i="20"/>
  <c r="BO78" i="20"/>
  <c r="BP78" i="20" s="1"/>
  <c r="BN79" i="20"/>
  <c r="BO79" i="20"/>
  <c r="BP79" i="20"/>
  <c r="BN80" i="20"/>
  <c r="BO80" i="20"/>
  <c r="BP80" i="20"/>
  <c r="BN81" i="20"/>
  <c r="BO81" i="20"/>
  <c r="BP81" i="20" s="1"/>
  <c r="BN82" i="20"/>
  <c r="BO82" i="20"/>
  <c r="BP82" i="20" s="1"/>
  <c r="BN83" i="20"/>
  <c r="BO83" i="20"/>
  <c r="BP83" i="20"/>
  <c r="BN84" i="20"/>
  <c r="BO84" i="20"/>
  <c r="BP84" i="20"/>
  <c r="BN85" i="20"/>
  <c r="BO85" i="20"/>
  <c r="BP85" i="20" s="1"/>
  <c r="BN86" i="20"/>
  <c r="BO86" i="20"/>
  <c r="BP86" i="20" s="1"/>
  <c r="BN87" i="20"/>
  <c r="BO87" i="20"/>
  <c r="BP87" i="20"/>
  <c r="BN88" i="20"/>
  <c r="BO88" i="20"/>
  <c r="BP88" i="20"/>
  <c r="BN89" i="20"/>
  <c r="BO89" i="20"/>
  <c r="BP89" i="20" s="1"/>
  <c r="BN90" i="20"/>
  <c r="BO90" i="20"/>
  <c r="BP90" i="20" s="1"/>
  <c r="BN91" i="20"/>
  <c r="BO91" i="20"/>
  <c r="BP91" i="20"/>
  <c r="BN92" i="20"/>
  <c r="BO92" i="20"/>
  <c r="BP92" i="20"/>
  <c r="BN93" i="20"/>
  <c r="BO93" i="20"/>
  <c r="BP93" i="20" s="1"/>
  <c r="BN94" i="20"/>
  <c r="BO94" i="20"/>
  <c r="BP94" i="20" s="1"/>
  <c r="BN95" i="20"/>
  <c r="BO95" i="20"/>
  <c r="BP95" i="20"/>
  <c r="BN96" i="20"/>
  <c r="BO96" i="20"/>
  <c r="BP96" i="20"/>
  <c r="BN97" i="20"/>
  <c r="BO97" i="20"/>
  <c r="BP97" i="20" s="1"/>
  <c r="BN98" i="20"/>
  <c r="BO98" i="20"/>
  <c r="BP98" i="20" s="1"/>
  <c r="BN99" i="20"/>
  <c r="BO99" i="20"/>
  <c r="BP99" i="20"/>
  <c r="BN100" i="20"/>
  <c r="BO100" i="20"/>
  <c r="BP100" i="20"/>
  <c r="BN101" i="20"/>
  <c r="BO101" i="20"/>
  <c r="BP101" i="20" s="1"/>
  <c r="BN102" i="20"/>
  <c r="BO102" i="20"/>
  <c r="BP102" i="20" s="1"/>
  <c r="BN103" i="20"/>
  <c r="BO103" i="20"/>
  <c r="BP103" i="20"/>
  <c r="BN104" i="20"/>
  <c r="BO104" i="20"/>
  <c r="BP104" i="20"/>
  <c r="BN105" i="20"/>
  <c r="BO105" i="20"/>
  <c r="BP105" i="20" s="1"/>
  <c r="BN106" i="20"/>
  <c r="BO106" i="20"/>
  <c r="BP106" i="20" s="1"/>
  <c r="BN107" i="20"/>
  <c r="BO107" i="20"/>
  <c r="BP107" i="20"/>
  <c r="BN108" i="20"/>
  <c r="BO108" i="20"/>
  <c r="BP108" i="20"/>
  <c r="BN109" i="20"/>
  <c r="BO109" i="20"/>
  <c r="BP109" i="20" s="1"/>
  <c r="BN110" i="20"/>
  <c r="BO110" i="20"/>
  <c r="BP110" i="20" s="1"/>
  <c r="BN111" i="20"/>
  <c r="BO111" i="20"/>
  <c r="BP111" i="20"/>
  <c r="BN112" i="20"/>
  <c r="BO112" i="20"/>
  <c r="BP112" i="20"/>
  <c r="BN113" i="20"/>
  <c r="BO113" i="20"/>
  <c r="BP113" i="20" s="1"/>
  <c r="BN114" i="20"/>
  <c r="BO114" i="20"/>
  <c r="BP114" i="20" s="1"/>
  <c r="BN115" i="20"/>
  <c r="BO115" i="20"/>
  <c r="BP115" i="20"/>
  <c r="BN116" i="20"/>
  <c r="BO116" i="20"/>
  <c r="BP116" i="20"/>
  <c r="BN117" i="20"/>
  <c r="BO117" i="20"/>
  <c r="BP117" i="20" s="1"/>
  <c r="BN118" i="20"/>
  <c r="BO118" i="20"/>
  <c r="BP118" i="20" s="1"/>
  <c r="BN119" i="20"/>
  <c r="BO119" i="20"/>
  <c r="BP119" i="20"/>
  <c r="BN120" i="20"/>
  <c r="BO120" i="20"/>
  <c r="BP120" i="20"/>
  <c r="BN121" i="20"/>
  <c r="BO121" i="20"/>
  <c r="BP121" i="20" s="1"/>
  <c r="BN122" i="20"/>
  <c r="BO122" i="20"/>
  <c r="BP122" i="20" s="1"/>
  <c r="BN123" i="20"/>
  <c r="BO123" i="20"/>
  <c r="BP123" i="20"/>
  <c r="BN124" i="20"/>
  <c r="BO124" i="20"/>
  <c r="BP124" i="20"/>
  <c r="BN125" i="20"/>
  <c r="BO125" i="20"/>
  <c r="BP125" i="20" s="1"/>
  <c r="BN126" i="20"/>
  <c r="BO126" i="20"/>
  <c r="BP126" i="20" s="1"/>
  <c r="BN127" i="20"/>
  <c r="BO127" i="20"/>
  <c r="BP127" i="20"/>
  <c r="BN128" i="20"/>
  <c r="BO128" i="20"/>
  <c r="BP128" i="20"/>
  <c r="BN129" i="20"/>
  <c r="BO129" i="20"/>
  <c r="BP129" i="20" s="1"/>
  <c r="BN130" i="20"/>
  <c r="BO130" i="20"/>
  <c r="BP130" i="20" s="1"/>
  <c r="BN131" i="20"/>
  <c r="BO131" i="20"/>
  <c r="BP131" i="20"/>
  <c r="BN132" i="20"/>
  <c r="BO132" i="20"/>
  <c r="BP132" i="20"/>
  <c r="BN133" i="20"/>
  <c r="BO133" i="20"/>
  <c r="BP133" i="20" s="1"/>
  <c r="BN134" i="20"/>
  <c r="BO134" i="20"/>
  <c r="BP134" i="20" s="1"/>
  <c r="BN135" i="20"/>
  <c r="BO135" i="20"/>
  <c r="BP135" i="20"/>
  <c r="BN136" i="20"/>
  <c r="BO136" i="20"/>
  <c r="BP136" i="20"/>
  <c r="BN137" i="20"/>
  <c r="BO137" i="20"/>
  <c r="BP137" i="20" s="1"/>
  <c r="BN138" i="20"/>
  <c r="BO138" i="20"/>
  <c r="BP138" i="20" s="1"/>
  <c r="BN139" i="20"/>
  <c r="BO139" i="20"/>
  <c r="BP139" i="20"/>
  <c r="BN140" i="20"/>
  <c r="BO140" i="20"/>
  <c r="BP140" i="20"/>
  <c r="BN141" i="20"/>
  <c r="BO141" i="20"/>
  <c r="BP141" i="20" s="1"/>
  <c r="BN142" i="20"/>
  <c r="BO142" i="20"/>
  <c r="BP142" i="20" s="1"/>
  <c r="BN143" i="20"/>
  <c r="BO143" i="20"/>
  <c r="BP143" i="20"/>
  <c r="BN144" i="20"/>
  <c r="BO144" i="20"/>
  <c r="BP144" i="20"/>
  <c r="BN145" i="20"/>
  <c r="BO145" i="20"/>
  <c r="BP145" i="20" s="1"/>
  <c r="BN146" i="20"/>
  <c r="BO146" i="20"/>
  <c r="BP146" i="20" s="1"/>
  <c r="BN147" i="20"/>
  <c r="BO147" i="20"/>
  <c r="BP147" i="20"/>
  <c r="BN148" i="20"/>
  <c r="BO148" i="20"/>
  <c r="BP148" i="20"/>
  <c r="BN149" i="20"/>
  <c r="BO149" i="20"/>
  <c r="BP149" i="20" s="1"/>
  <c r="BN150" i="20"/>
  <c r="BO150" i="20"/>
  <c r="BP150" i="20" s="1"/>
  <c r="BN151" i="20"/>
  <c r="BO151" i="20"/>
  <c r="BP151" i="20"/>
  <c r="BN152" i="20"/>
  <c r="BO152" i="20"/>
  <c r="BP152" i="20"/>
  <c r="BN153" i="20"/>
  <c r="BO153" i="20"/>
  <c r="BP153" i="20" s="1"/>
  <c r="BN154" i="20"/>
  <c r="BO154" i="20"/>
  <c r="BP154" i="20" s="1"/>
  <c r="BN155" i="20"/>
  <c r="BO155" i="20"/>
  <c r="BP155" i="20"/>
  <c r="BN156" i="20"/>
  <c r="BO156" i="20"/>
  <c r="BP156" i="20"/>
  <c r="BN157" i="20"/>
  <c r="BO157" i="20"/>
  <c r="BP157" i="20" s="1"/>
  <c r="BN158" i="20"/>
  <c r="BO158" i="20"/>
  <c r="BP158" i="20" s="1"/>
  <c r="BN159" i="20"/>
  <c r="BO159" i="20"/>
  <c r="BP159" i="20"/>
  <c r="BN160" i="20"/>
  <c r="BO160" i="20"/>
  <c r="BP160" i="20"/>
  <c r="BN161" i="20"/>
  <c r="BO161" i="20"/>
  <c r="BP161" i="20" s="1"/>
  <c r="BN162" i="20"/>
  <c r="BO162" i="20"/>
  <c r="BP162" i="20" s="1"/>
  <c r="BN163" i="20"/>
  <c r="BO163" i="20"/>
  <c r="BP163" i="20"/>
  <c r="BN164" i="20"/>
  <c r="BO164" i="20"/>
  <c r="BP164" i="20"/>
  <c r="BN165" i="20"/>
  <c r="BO165" i="20"/>
  <c r="BP165" i="20" s="1"/>
  <c r="BN166" i="20"/>
  <c r="BO166" i="20"/>
  <c r="BP166" i="20" s="1"/>
  <c r="BN167" i="20"/>
  <c r="BO167" i="20"/>
  <c r="BP167" i="20"/>
  <c r="BN168" i="20"/>
  <c r="BO168" i="20"/>
  <c r="BP168" i="20"/>
  <c r="BN169" i="20"/>
  <c r="BO169" i="20"/>
  <c r="BP169" i="20" s="1"/>
  <c r="BN170" i="20"/>
  <c r="BO170" i="20"/>
  <c r="BP170" i="20" s="1"/>
  <c r="BN171" i="20"/>
  <c r="BO171" i="20"/>
  <c r="BP171" i="20"/>
  <c r="BN172" i="20"/>
  <c r="BO172" i="20"/>
  <c r="BP172" i="20"/>
  <c r="BN173" i="20"/>
  <c r="BO173" i="20"/>
  <c r="BP173" i="20" s="1"/>
  <c r="BN174" i="20"/>
  <c r="BO174" i="20"/>
  <c r="BP174" i="20" s="1"/>
  <c r="BN175" i="20"/>
  <c r="BO175" i="20"/>
  <c r="BP175" i="20"/>
  <c r="BN176" i="20"/>
  <c r="BO176" i="20"/>
  <c r="BP176" i="20"/>
  <c r="BN177" i="20"/>
  <c r="BO177" i="20"/>
  <c r="BP177" i="20" s="1"/>
  <c r="BN178" i="20"/>
  <c r="BO178" i="20"/>
  <c r="BP178" i="20" s="1"/>
  <c r="BN179" i="20"/>
  <c r="BO179" i="20"/>
  <c r="BP179" i="20"/>
  <c r="BN180" i="20"/>
  <c r="BO180" i="20"/>
  <c r="BP180" i="20"/>
  <c r="BN181" i="20"/>
  <c r="BO181" i="20"/>
  <c r="BP181" i="20" s="1"/>
  <c r="BN182" i="20"/>
  <c r="BO182" i="20"/>
  <c r="BP182" i="20" s="1"/>
  <c r="BN183" i="20"/>
  <c r="BO183" i="20"/>
  <c r="BP183" i="20"/>
  <c r="BN184" i="20"/>
  <c r="BO184" i="20"/>
  <c r="BP184" i="20"/>
  <c r="BN185" i="20"/>
  <c r="BO185" i="20"/>
  <c r="BP185" i="20" s="1"/>
  <c r="BN186" i="20"/>
  <c r="BO186" i="20"/>
  <c r="BP186" i="20" s="1"/>
  <c r="BN187" i="20"/>
  <c r="BO187" i="20"/>
  <c r="BP187" i="20"/>
  <c r="BN188" i="20"/>
  <c r="BO188" i="20"/>
  <c r="BP188" i="20"/>
  <c r="BN189" i="20"/>
  <c r="BO189" i="20"/>
  <c r="BP189" i="20" s="1"/>
  <c r="BN190" i="20"/>
  <c r="BO190" i="20"/>
  <c r="BP190" i="20" s="1"/>
  <c r="BN191" i="20"/>
  <c r="BO191" i="20"/>
  <c r="BP191" i="20"/>
  <c r="BN192" i="20"/>
  <c r="BO192" i="20"/>
  <c r="BP192" i="20"/>
  <c r="BN193" i="20"/>
  <c r="BO193" i="20"/>
  <c r="BP193" i="20" s="1"/>
  <c r="BN194" i="20"/>
  <c r="BO194" i="20"/>
  <c r="BP194" i="20" s="1"/>
  <c r="BN195" i="20"/>
  <c r="BO195" i="20"/>
  <c r="BP195" i="20"/>
  <c r="BN196" i="20"/>
  <c r="BO196" i="20"/>
  <c r="BP196" i="20"/>
  <c r="BN197" i="20"/>
  <c r="BO197" i="20"/>
  <c r="BP197" i="20" s="1"/>
  <c r="BN198" i="20"/>
  <c r="BO198" i="20"/>
  <c r="BP198" i="20" s="1"/>
  <c r="BN199" i="20"/>
  <c r="BO199" i="20"/>
  <c r="BP199" i="20"/>
  <c r="BN200" i="20"/>
  <c r="BO200" i="20"/>
  <c r="BP200" i="20"/>
  <c r="BN201" i="20"/>
  <c r="BO201" i="20"/>
  <c r="BP201" i="20" s="1"/>
  <c r="BN202" i="20"/>
  <c r="BO202" i="20"/>
  <c r="BP202" i="20" s="1"/>
  <c r="BN203" i="20"/>
  <c r="BO203" i="20"/>
  <c r="BP203" i="20"/>
  <c r="BN204" i="20"/>
  <c r="BO204" i="20"/>
  <c r="BP204" i="20"/>
  <c r="BN205" i="20"/>
  <c r="BO205" i="20"/>
  <c r="BP205" i="20" s="1"/>
  <c r="BN206" i="20"/>
  <c r="BO206" i="20"/>
  <c r="BP206" i="20" s="1"/>
  <c r="BN207" i="20"/>
  <c r="BO207" i="20"/>
  <c r="BP207" i="20"/>
  <c r="BN208" i="20"/>
  <c r="BO208" i="20"/>
  <c r="BP208" i="20"/>
  <c r="BN209" i="20"/>
  <c r="BO209" i="20"/>
  <c r="BP209" i="20" s="1"/>
  <c r="BN210" i="20"/>
  <c r="BO210" i="20"/>
  <c r="BP210" i="20" s="1"/>
  <c r="BN211" i="20"/>
  <c r="BO211" i="20"/>
  <c r="BP211" i="20"/>
  <c r="BN212" i="20"/>
  <c r="BO212" i="20"/>
  <c r="BP212" i="20"/>
  <c r="BN213" i="20"/>
  <c r="BO213" i="20"/>
  <c r="BP213" i="20" s="1"/>
  <c r="BN214" i="20"/>
  <c r="BO214" i="20"/>
  <c r="BP214" i="20" s="1"/>
  <c r="BN215" i="20"/>
  <c r="BO215" i="20"/>
  <c r="BP215" i="20"/>
  <c r="BN216" i="20"/>
  <c r="BO216" i="20"/>
  <c r="BP216" i="20"/>
  <c r="BN217" i="20"/>
  <c r="BO217" i="20"/>
  <c r="BP217" i="20" s="1"/>
  <c r="BN218" i="20"/>
  <c r="BO218" i="20"/>
  <c r="BP218" i="20" s="1"/>
  <c r="BN219" i="20"/>
  <c r="BO219" i="20"/>
  <c r="BP219" i="20"/>
  <c r="BN220" i="20"/>
  <c r="BO220" i="20"/>
  <c r="BP220" i="20"/>
  <c r="BN221" i="20"/>
  <c r="BO221" i="20"/>
  <c r="BP221" i="20" s="1"/>
  <c r="BN222" i="20"/>
  <c r="BO222" i="20"/>
  <c r="BP222" i="20" s="1"/>
  <c r="BN223" i="20"/>
  <c r="BO223" i="20"/>
  <c r="BP223" i="20"/>
  <c r="BN224" i="20"/>
  <c r="BO224" i="20"/>
  <c r="BP224" i="20"/>
  <c r="BN225" i="20"/>
  <c r="BO225" i="20"/>
  <c r="BP225" i="20" s="1"/>
  <c r="BN226" i="20"/>
  <c r="BO226" i="20"/>
  <c r="BP226" i="20" s="1"/>
  <c r="BN227" i="20"/>
  <c r="BO227" i="20"/>
  <c r="BP227" i="20"/>
  <c r="BN228" i="20"/>
  <c r="BO228" i="20"/>
  <c r="BP228" i="20"/>
  <c r="BN229" i="20"/>
  <c r="BO229" i="20"/>
  <c r="BP229" i="20" s="1"/>
  <c r="BN230" i="20"/>
  <c r="BO230" i="20"/>
  <c r="BP230" i="20" s="1"/>
  <c r="BN231" i="20"/>
  <c r="BO231" i="20"/>
  <c r="BP231" i="20"/>
  <c r="BN232" i="20"/>
  <c r="BO232" i="20"/>
  <c r="BP232" i="20"/>
  <c r="BN233" i="20"/>
  <c r="BO233" i="20"/>
  <c r="BP233" i="20" s="1"/>
  <c r="BN234" i="20"/>
  <c r="BO234" i="20"/>
  <c r="BP234" i="20" s="1"/>
  <c r="BN235" i="20"/>
  <c r="BO235" i="20"/>
  <c r="BP235" i="20"/>
  <c r="BN236" i="20"/>
  <c r="BO236" i="20"/>
  <c r="BP236" i="20"/>
  <c r="BN237" i="20"/>
  <c r="BO237" i="20"/>
  <c r="BP237" i="20" s="1"/>
  <c r="BN238" i="20"/>
  <c r="BO238" i="20"/>
  <c r="BP238" i="20" s="1"/>
  <c r="BN239" i="20"/>
  <c r="BO239" i="20"/>
  <c r="BP239" i="20"/>
  <c r="BN240" i="20"/>
  <c r="BO240" i="20"/>
  <c r="BP240" i="20"/>
  <c r="BN241" i="20"/>
  <c r="BO241" i="20"/>
  <c r="BP241" i="20" s="1"/>
  <c r="BN242" i="20"/>
  <c r="BO242" i="20"/>
  <c r="BP242" i="20" s="1"/>
  <c r="BN243" i="20"/>
  <c r="BO243" i="20"/>
  <c r="BP243" i="20"/>
  <c r="BN244" i="20"/>
  <c r="BO244" i="20"/>
  <c r="BP244" i="20"/>
  <c r="BN245" i="20"/>
  <c r="BO245" i="20"/>
  <c r="BP245" i="20" s="1"/>
  <c r="BN246" i="20"/>
  <c r="BO246" i="20"/>
  <c r="BP246" i="20" s="1"/>
  <c r="BN247" i="20"/>
  <c r="BO247" i="20"/>
  <c r="BP247" i="20"/>
  <c r="BN248" i="20"/>
  <c r="BO248" i="20"/>
  <c r="BP248" i="20"/>
  <c r="BN249" i="20"/>
  <c r="BO249" i="20"/>
  <c r="BP249" i="20" s="1"/>
  <c r="BN250" i="20"/>
  <c r="BO250" i="20"/>
  <c r="BP250" i="20" s="1"/>
  <c r="BN251" i="20"/>
  <c r="BO251" i="20"/>
  <c r="BP251" i="20"/>
  <c r="BN252" i="20"/>
  <c r="BO252" i="20"/>
  <c r="BP252" i="20"/>
  <c r="BN253" i="20"/>
  <c r="BO253" i="20"/>
  <c r="BP253" i="20" s="1"/>
  <c r="BN254" i="20"/>
  <c r="BO254" i="20"/>
  <c r="BP254" i="20" s="1"/>
  <c r="BN255" i="20"/>
  <c r="BO255" i="20"/>
  <c r="BP255" i="20"/>
  <c r="BN256" i="20"/>
  <c r="BO256" i="20"/>
  <c r="BP256" i="20"/>
  <c r="BN257" i="20"/>
  <c r="BO257" i="20"/>
  <c r="BP257" i="20" s="1"/>
  <c r="BN258" i="20"/>
  <c r="BO258" i="20"/>
  <c r="BP258" i="20" s="1"/>
  <c r="BN259" i="20"/>
  <c r="BO259" i="20"/>
  <c r="BP259" i="20"/>
  <c r="BN260" i="20"/>
  <c r="BO260" i="20"/>
  <c r="BP260" i="20"/>
  <c r="BN261" i="20"/>
  <c r="BO261" i="20"/>
  <c r="BP261" i="20" s="1"/>
  <c r="BN262" i="20"/>
  <c r="BO262" i="20"/>
  <c r="BP262" i="20" s="1"/>
  <c r="BN263" i="20"/>
  <c r="BO263" i="20"/>
  <c r="BP263" i="20"/>
  <c r="BN264" i="20"/>
  <c r="BO264" i="20"/>
  <c r="BP264" i="20"/>
  <c r="BN265" i="20"/>
  <c r="BO265" i="20"/>
  <c r="BP265" i="20" s="1"/>
  <c r="BN266" i="20"/>
  <c r="BO266" i="20"/>
  <c r="BP266" i="20" s="1"/>
  <c r="BN267" i="20"/>
  <c r="BO267" i="20"/>
  <c r="BP267" i="20"/>
  <c r="BN268" i="20"/>
  <c r="BO268" i="20"/>
  <c r="BP268" i="20"/>
  <c r="BN269" i="20"/>
  <c r="BO269" i="20"/>
  <c r="BP269" i="20" s="1"/>
  <c r="BN270" i="20"/>
  <c r="BO270" i="20"/>
  <c r="BP270" i="20" s="1"/>
  <c r="BN271" i="20"/>
  <c r="BO271" i="20"/>
  <c r="BP271" i="20"/>
  <c r="BN272" i="20"/>
  <c r="BO272" i="20"/>
  <c r="BP272" i="20"/>
  <c r="BN273" i="20"/>
  <c r="BO273" i="20"/>
  <c r="BP273" i="20" s="1"/>
  <c r="BN274" i="20"/>
  <c r="BO274" i="20"/>
  <c r="BP274" i="20" s="1"/>
  <c r="BN275" i="20"/>
  <c r="BO275" i="20"/>
  <c r="BP275" i="20"/>
  <c r="BN276" i="20"/>
  <c r="BO276" i="20"/>
  <c r="BP276" i="20"/>
  <c r="BN277" i="20"/>
  <c r="BO277" i="20"/>
  <c r="BP277" i="20" s="1"/>
  <c r="BN278" i="20"/>
  <c r="BO278" i="20"/>
  <c r="BP278" i="20" s="1"/>
  <c r="BN279" i="20"/>
  <c r="BO279" i="20"/>
  <c r="BP279" i="20"/>
  <c r="BN280" i="20"/>
  <c r="BO280" i="20"/>
  <c r="BP280" i="20"/>
  <c r="BN281" i="20"/>
  <c r="BO281" i="20"/>
  <c r="BP281" i="20" s="1"/>
  <c r="BN282" i="20"/>
  <c r="BO282" i="20"/>
  <c r="BP282" i="20" s="1"/>
  <c r="BN283" i="20"/>
  <c r="BO283" i="20"/>
  <c r="BP283" i="20"/>
  <c r="BN284" i="20"/>
  <c r="BO284" i="20"/>
  <c r="BP284" i="20"/>
  <c r="BN285" i="20"/>
  <c r="BO285" i="20"/>
  <c r="BP285" i="20" s="1"/>
  <c r="BN286" i="20"/>
  <c r="BO286" i="20"/>
  <c r="BP286" i="20" s="1"/>
  <c r="BN287" i="20"/>
  <c r="BO287" i="20"/>
  <c r="BP287" i="20"/>
  <c r="BN288" i="20"/>
  <c r="BO288" i="20"/>
  <c r="BP288" i="20"/>
  <c r="BN289" i="20"/>
  <c r="BO289" i="20"/>
  <c r="BP289" i="20" s="1"/>
  <c r="BN290" i="20"/>
  <c r="BO290" i="20"/>
  <c r="BP290" i="20" s="1"/>
  <c r="BN291" i="20"/>
  <c r="BO291" i="20"/>
  <c r="BP291" i="20"/>
  <c r="BN292" i="20"/>
  <c r="BO292" i="20"/>
  <c r="BP292" i="20"/>
  <c r="BN293" i="20"/>
  <c r="BO293" i="20"/>
  <c r="BP293" i="20" s="1"/>
  <c r="BN294" i="20"/>
  <c r="BO294" i="20"/>
  <c r="BP294" i="20" s="1"/>
  <c r="BN295" i="20"/>
  <c r="BO295" i="20"/>
  <c r="BP295" i="20"/>
  <c r="BN296" i="20"/>
  <c r="BO296" i="20"/>
  <c r="BP296" i="20"/>
  <c r="BN297" i="20"/>
  <c r="BO297" i="20"/>
  <c r="BP297" i="20" s="1"/>
  <c r="BN298" i="20"/>
  <c r="BO298" i="20"/>
  <c r="BP298" i="20" s="1"/>
  <c r="BN299" i="20"/>
  <c r="BO299" i="20"/>
  <c r="BP299" i="20"/>
  <c r="BN300" i="20"/>
  <c r="BO300" i="20"/>
  <c r="BP300" i="20"/>
  <c r="BN301" i="20"/>
  <c r="BO301" i="20"/>
  <c r="BP301" i="20" s="1"/>
  <c r="BN302" i="20"/>
  <c r="BO302" i="20"/>
  <c r="BP302" i="20" s="1"/>
  <c r="BN303" i="20"/>
  <c r="BO303" i="20"/>
  <c r="BP303" i="20"/>
  <c r="BP6" i="20"/>
  <c r="BO6" i="20"/>
  <c r="BO5" i="20"/>
  <c r="BN6" i="20"/>
  <c r="BN5" i="20"/>
  <c r="BM7" i="20"/>
  <c r="BM8" i="20"/>
  <c r="BM9" i="20"/>
  <c r="BM10" i="20"/>
  <c r="BM11" i="20"/>
  <c r="BM12" i="20"/>
  <c r="BM13" i="20"/>
  <c r="BM14" i="20"/>
  <c r="BM15" i="20"/>
  <c r="BM16" i="20"/>
  <c r="BM17" i="20"/>
  <c r="BM18" i="20"/>
  <c r="BM19" i="20"/>
  <c r="BM20" i="20"/>
  <c r="BM21" i="20"/>
  <c r="BM22" i="20"/>
  <c r="BM23" i="20"/>
  <c r="BM24" i="20"/>
  <c r="BM25" i="20"/>
  <c r="BM26" i="20"/>
  <c r="BM27" i="20"/>
  <c r="BM28" i="20"/>
  <c r="BM29" i="20"/>
  <c r="BM30" i="20"/>
  <c r="BM31" i="20"/>
  <c r="BM32" i="20"/>
  <c r="BM33" i="20"/>
  <c r="BM34" i="20"/>
  <c r="BM35" i="20"/>
  <c r="BM36" i="20"/>
  <c r="BM37" i="20"/>
  <c r="BM38" i="20"/>
  <c r="BM39" i="20"/>
  <c r="BM40" i="20"/>
  <c r="BM41" i="20"/>
  <c r="BM42" i="20"/>
  <c r="BM43" i="20"/>
  <c r="BM44" i="20"/>
  <c r="BM45" i="20"/>
  <c r="BM46" i="20"/>
  <c r="BM47" i="20"/>
  <c r="BM48" i="20"/>
  <c r="BM49" i="20"/>
  <c r="BM50" i="20"/>
  <c r="BM51" i="20"/>
  <c r="BM52" i="20"/>
  <c r="BM53" i="20"/>
  <c r="BM54" i="20"/>
  <c r="BM55" i="20"/>
  <c r="BM56" i="20"/>
  <c r="BM57" i="20"/>
  <c r="BM58" i="20"/>
  <c r="BM59" i="20"/>
  <c r="BM60" i="20"/>
  <c r="BM61" i="20"/>
  <c r="BM62" i="20"/>
  <c r="BM63" i="20"/>
  <c r="BM64" i="20"/>
  <c r="BM65" i="20"/>
  <c r="BM66" i="20"/>
  <c r="BM67" i="20"/>
  <c r="BM68" i="20"/>
  <c r="BM69" i="20"/>
  <c r="BM70" i="20"/>
  <c r="BM71" i="20"/>
  <c r="BM72" i="20"/>
  <c r="BM73" i="20"/>
  <c r="BM74" i="20"/>
  <c r="BM75" i="20"/>
  <c r="BM76" i="20"/>
  <c r="BM77" i="20"/>
  <c r="BM78" i="20"/>
  <c r="BM79" i="20"/>
  <c r="BM80" i="20"/>
  <c r="BM81" i="20"/>
  <c r="BM82" i="20"/>
  <c r="BM83" i="20"/>
  <c r="BM84" i="20"/>
  <c r="BM85" i="20"/>
  <c r="BM86" i="20"/>
  <c r="BM87" i="20"/>
  <c r="BM88" i="20"/>
  <c r="BM89" i="20"/>
  <c r="BM90" i="20"/>
  <c r="BM91" i="20"/>
  <c r="BM92" i="20"/>
  <c r="BM93" i="20"/>
  <c r="BM94" i="20"/>
  <c r="BM95" i="20"/>
  <c r="BM96" i="20"/>
  <c r="BM97" i="20"/>
  <c r="BM98" i="20"/>
  <c r="BM99" i="20"/>
  <c r="BM100" i="20"/>
  <c r="BM101" i="20"/>
  <c r="BM102" i="20"/>
  <c r="BM103" i="20"/>
  <c r="BM104" i="20"/>
  <c r="BM105" i="20"/>
  <c r="BM106" i="20"/>
  <c r="BM107" i="20"/>
  <c r="BM108" i="20"/>
  <c r="BM109" i="20"/>
  <c r="BM110" i="20"/>
  <c r="BM111" i="20"/>
  <c r="BM112" i="20"/>
  <c r="BM113" i="20"/>
  <c r="BM114" i="20"/>
  <c r="BM115" i="20"/>
  <c r="BM116" i="20"/>
  <c r="BM117" i="20"/>
  <c r="BM118" i="20"/>
  <c r="BM119" i="20"/>
  <c r="BM120" i="20"/>
  <c r="BM121" i="20"/>
  <c r="BM122" i="20"/>
  <c r="BM123" i="20"/>
  <c r="BM124" i="20"/>
  <c r="BM125" i="20"/>
  <c r="BM126" i="20"/>
  <c r="BM127" i="20"/>
  <c r="BM128" i="20"/>
  <c r="BM129" i="20"/>
  <c r="BM130" i="20"/>
  <c r="BM131" i="20"/>
  <c r="BM132" i="20"/>
  <c r="BM133" i="20"/>
  <c r="BM134" i="20"/>
  <c r="BM135" i="20"/>
  <c r="BM136" i="20"/>
  <c r="BM137" i="20"/>
  <c r="BM138" i="20"/>
  <c r="BM139" i="20"/>
  <c r="BM140" i="20"/>
  <c r="BM141" i="20"/>
  <c r="BM142" i="20"/>
  <c r="BM143" i="20"/>
  <c r="BM144" i="20"/>
  <c r="BM145" i="20"/>
  <c r="BM146" i="20"/>
  <c r="BM147" i="20"/>
  <c r="BM148" i="20"/>
  <c r="BM149" i="20"/>
  <c r="BM150" i="20"/>
  <c r="BM151" i="20"/>
  <c r="BM152" i="20"/>
  <c r="BM153" i="20"/>
  <c r="BM154" i="20"/>
  <c r="BM155" i="20"/>
  <c r="BM156" i="20"/>
  <c r="BM157" i="20"/>
  <c r="BM158" i="20"/>
  <c r="BM159" i="20"/>
  <c r="BM160" i="20"/>
  <c r="BM161" i="20"/>
  <c r="BM162" i="20"/>
  <c r="BM163" i="20"/>
  <c r="BM164" i="20"/>
  <c r="BM165" i="20"/>
  <c r="BM166" i="20"/>
  <c r="BM167" i="20"/>
  <c r="BM168" i="20"/>
  <c r="BM169" i="20"/>
  <c r="BM170" i="20"/>
  <c r="BM171" i="20"/>
  <c r="BM172" i="20"/>
  <c r="BM173" i="20"/>
  <c r="BM174" i="20"/>
  <c r="BM175" i="20"/>
  <c r="BM176" i="20"/>
  <c r="BM177" i="20"/>
  <c r="BM178" i="20"/>
  <c r="BM179" i="20"/>
  <c r="BM180" i="20"/>
  <c r="BM181" i="20"/>
  <c r="BM182" i="20"/>
  <c r="BM183" i="20"/>
  <c r="BM184" i="20"/>
  <c r="BM185" i="20"/>
  <c r="BM186" i="20"/>
  <c r="BM187" i="20"/>
  <c r="BM188" i="20"/>
  <c r="BM189" i="20"/>
  <c r="BM190" i="20"/>
  <c r="BM191" i="20"/>
  <c r="BM192" i="20"/>
  <c r="BM193" i="20"/>
  <c r="BM194" i="20"/>
  <c r="BM195" i="20"/>
  <c r="BM196" i="20"/>
  <c r="BM197" i="20"/>
  <c r="BM198" i="20"/>
  <c r="BM199" i="20"/>
  <c r="BM200" i="20"/>
  <c r="BM201" i="20"/>
  <c r="BM202" i="20"/>
  <c r="BM203" i="20"/>
  <c r="BM204" i="20"/>
  <c r="BM205" i="20"/>
  <c r="BM206" i="20"/>
  <c r="BM207" i="20"/>
  <c r="BM208" i="20"/>
  <c r="BM209" i="20"/>
  <c r="BM210" i="20"/>
  <c r="BM211" i="20"/>
  <c r="BM212" i="20"/>
  <c r="BM213" i="20"/>
  <c r="BM214" i="20"/>
  <c r="BM215" i="20"/>
  <c r="BM216" i="20"/>
  <c r="BM217" i="20"/>
  <c r="BM218" i="20"/>
  <c r="BM219" i="20"/>
  <c r="BM220" i="20"/>
  <c r="BM221" i="20"/>
  <c r="BM222" i="20"/>
  <c r="BM223" i="20"/>
  <c r="BM224" i="20"/>
  <c r="BM225" i="20"/>
  <c r="BM226" i="20"/>
  <c r="BM227" i="20"/>
  <c r="BM228" i="20"/>
  <c r="BM229" i="20"/>
  <c r="BM230" i="20"/>
  <c r="BM231" i="20"/>
  <c r="BM232" i="20"/>
  <c r="BM233" i="20"/>
  <c r="BM234" i="20"/>
  <c r="BM235" i="20"/>
  <c r="BM236" i="20"/>
  <c r="BM237" i="20"/>
  <c r="BM238" i="20"/>
  <c r="BM239" i="20"/>
  <c r="BM240" i="20"/>
  <c r="BM241" i="20"/>
  <c r="BM242" i="20"/>
  <c r="BM243" i="20"/>
  <c r="BM244" i="20"/>
  <c r="BM245" i="20"/>
  <c r="BM246" i="20"/>
  <c r="BM247" i="20"/>
  <c r="BM248" i="20"/>
  <c r="BM249" i="20"/>
  <c r="BM250" i="20"/>
  <c r="BM251" i="20"/>
  <c r="BM252" i="20"/>
  <c r="BM253" i="20"/>
  <c r="BM254" i="20"/>
  <c r="BM255" i="20"/>
  <c r="BM256" i="20"/>
  <c r="BM257" i="20"/>
  <c r="BM258" i="20"/>
  <c r="BM259" i="20"/>
  <c r="BM260" i="20"/>
  <c r="BM261" i="20"/>
  <c r="BM262" i="20"/>
  <c r="BM263" i="20"/>
  <c r="BM264" i="20"/>
  <c r="BM265" i="20"/>
  <c r="BM266" i="20"/>
  <c r="BM267" i="20"/>
  <c r="BM268" i="20"/>
  <c r="BM269" i="20"/>
  <c r="BM270" i="20"/>
  <c r="BM271" i="20"/>
  <c r="BM272" i="20"/>
  <c r="BM273" i="20"/>
  <c r="BM274" i="20"/>
  <c r="BM275" i="20"/>
  <c r="BM276" i="20"/>
  <c r="BM277" i="20"/>
  <c r="BM278" i="20"/>
  <c r="BM279" i="20"/>
  <c r="BM280" i="20"/>
  <c r="BM281" i="20"/>
  <c r="BM282" i="20"/>
  <c r="BM283" i="20"/>
  <c r="BM284" i="20"/>
  <c r="BM285" i="20"/>
  <c r="BM286" i="20"/>
  <c r="BM287" i="20"/>
  <c r="BM288" i="20"/>
  <c r="BM289" i="20"/>
  <c r="BM290" i="20"/>
  <c r="BM291" i="20"/>
  <c r="BM292" i="20"/>
  <c r="BM293" i="20"/>
  <c r="BM294" i="20"/>
  <c r="BM295" i="20"/>
  <c r="BM296" i="20"/>
  <c r="BM297" i="20"/>
  <c r="BM298" i="20"/>
  <c r="BM299" i="20"/>
  <c r="BM300" i="20"/>
  <c r="BM301" i="20"/>
  <c r="BM302" i="20"/>
  <c r="BM303" i="20"/>
  <c r="BM6" i="20"/>
  <c r="BL7" i="20"/>
  <c r="BL8" i="20"/>
  <c r="BL9" i="20"/>
  <c r="BL10" i="20"/>
  <c r="BL11" i="20"/>
  <c r="BL12" i="20"/>
  <c r="BL13" i="20"/>
  <c r="BL14" i="20"/>
  <c r="BL15" i="20"/>
  <c r="BL16" i="20"/>
  <c r="BL17" i="20"/>
  <c r="BL18" i="20"/>
  <c r="BL19" i="20"/>
  <c r="BL20" i="20"/>
  <c r="BL21" i="20"/>
  <c r="BL22" i="20"/>
  <c r="BL23" i="20"/>
  <c r="BL24" i="20"/>
  <c r="BL25" i="20"/>
  <c r="BL26" i="20"/>
  <c r="BL27" i="20"/>
  <c r="BL28" i="20"/>
  <c r="BL29" i="20"/>
  <c r="BL30" i="20"/>
  <c r="BL31" i="20"/>
  <c r="BL32" i="20"/>
  <c r="BL33" i="20"/>
  <c r="BL34" i="20"/>
  <c r="BL35" i="20"/>
  <c r="BL36" i="20"/>
  <c r="BL37" i="20"/>
  <c r="BL38" i="20"/>
  <c r="BL39" i="20"/>
  <c r="BL40" i="20"/>
  <c r="BL41" i="20"/>
  <c r="BL42" i="20"/>
  <c r="BL43" i="20"/>
  <c r="BL44" i="20"/>
  <c r="BL45" i="20"/>
  <c r="BL46" i="20"/>
  <c r="BL47" i="20"/>
  <c r="BL49" i="20"/>
  <c r="BL50" i="20"/>
  <c r="BL51" i="20"/>
  <c r="BL52" i="20"/>
  <c r="BL53" i="20"/>
  <c r="BL54" i="20"/>
  <c r="BL55" i="20"/>
  <c r="BL56" i="20"/>
  <c r="BL57" i="20"/>
  <c r="BL58" i="20"/>
  <c r="BL59" i="20"/>
  <c r="BL60" i="20"/>
  <c r="BL61" i="20"/>
  <c r="BL62" i="20"/>
  <c r="BL63" i="20"/>
  <c r="BL64" i="20"/>
  <c r="BL65" i="20"/>
  <c r="BL66" i="20"/>
  <c r="BL67" i="20"/>
  <c r="BL68" i="20"/>
  <c r="BL69" i="20"/>
  <c r="BL70" i="20"/>
  <c r="BL71" i="20"/>
  <c r="BL72" i="20"/>
  <c r="BL73" i="20"/>
  <c r="BL74" i="20"/>
  <c r="BL75" i="20"/>
  <c r="BL76" i="20"/>
  <c r="BL77" i="20"/>
  <c r="BL78" i="20"/>
  <c r="BL79" i="20"/>
  <c r="BL80" i="20"/>
  <c r="BL81" i="20"/>
  <c r="BL82" i="20"/>
  <c r="BL83" i="20"/>
  <c r="BL84" i="20"/>
  <c r="BL85" i="20"/>
  <c r="BL86" i="20"/>
  <c r="BL87" i="20"/>
  <c r="BL88" i="20"/>
  <c r="BL89" i="20"/>
  <c r="BL97" i="20"/>
  <c r="BL98" i="20"/>
  <c r="BL99" i="20"/>
  <c r="BL100" i="20"/>
  <c r="BL101" i="20"/>
  <c r="BL102" i="20"/>
  <c r="BL103" i="20"/>
  <c r="BL104" i="20"/>
  <c r="BL105" i="20"/>
  <c r="BL106" i="20"/>
  <c r="BL107" i="20"/>
  <c r="BL108" i="20"/>
  <c r="BL109" i="20"/>
  <c r="BL110" i="20"/>
  <c r="BL111" i="20"/>
  <c r="BL112" i="20"/>
  <c r="BL113" i="20"/>
  <c r="BL114" i="20"/>
  <c r="BL115" i="20"/>
  <c r="BL116" i="20"/>
  <c r="BL117" i="20"/>
  <c r="BL118" i="20"/>
  <c r="BL119" i="20"/>
  <c r="BL120" i="20"/>
  <c r="BL121" i="20"/>
  <c r="BL122" i="20"/>
  <c r="BL123" i="20"/>
  <c r="BL124" i="20"/>
  <c r="BL125" i="20"/>
  <c r="BL126" i="20"/>
  <c r="BL127" i="20"/>
  <c r="BL128" i="20"/>
  <c r="BL129" i="20"/>
  <c r="BL130" i="20"/>
  <c r="BL131" i="20"/>
  <c r="BL132" i="20"/>
  <c r="BL133" i="20"/>
  <c r="BL134" i="20"/>
  <c r="BL135" i="20"/>
  <c r="BL136" i="20"/>
  <c r="BL137" i="20"/>
  <c r="BL138" i="20"/>
  <c r="BL139" i="20"/>
  <c r="BL140" i="20"/>
  <c r="BL141" i="20"/>
  <c r="BL142" i="20"/>
  <c r="BL143" i="20"/>
  <c r="BL144" i="20"/>
  <c r="BL145" i="20"/>
  <c r="BL146" i="20"/>
  <c r="BL147" i="20"/>
  <c r="BL148" i="20"/>
  <c r="BL149" i="20"/>
  <c r="BL150" i="20"/>
  <c r="BL151" i="20"/>
  <c r="BL152" i="20"/>
  <c r="BL153" i="20"/>
  <c r="BL154" i="20"/>
  <c r="BL155" i="20"/>
  <c r="BL156" i="20"/>
  <c r="BL157" i="20"/>
  <c r="BL158" i="20"/>
  <c r="BL159" i="20"/>
  <c r="BL160" i="20"/>
  <c r="BL161" i="20"/>
  <c r="BL162" i="20"/>
  <c r="BL163" i="20"/>
  <c r="BL164" i="20"/>
  <c r="BL165" i="20"/>
  <c r="BL166" i="20"/>
  <c r="BL167" i="20"/>
  <c r="BL168" i="20"/>
  <c r="BL169" i="20"/>
  <c r="BL170" i="20"/>
  <c r="BL171" i="20"/>
  <c r="BL172" i="20"/>
  <c r="BL173" i="20"/>
  <c r="BL174" i="20"/>
  <c r="BL175" i="20"/>
  <c r="BL176" i="20"/>
  <c r="BL177" i="20"/>
  <c r="BL178" i="20"/>
  <c r="BL179" i="20"/>
  <c r="BL180" i="20"/>
  <c r="BL181" i="20"/>
  <c r="BL182" i="20"/>
  <c r="BL183" i="20"/>
  <c r="BL184" i="20"/>
  <c r="BL185" i="20"/>
  <c r="BL186" i="20"/>
  <c r="BL187" i="20"/>
  <c r="BL188" i="20"/>
  <c r="BL189" i="20"/>
  <c r="BL190" i="20"/>
  <c r="BL191" i="20"/>
  <c r="BL192" i="20"/>
  <c r="BL193" i="20"/>
  <c r="BL194" i="20"/>
  <c r="BL195" i="20"/>
  <c r="BL196" i="20"/>
  <c r="BL197" i="20"/>
  <c r="BL198" i="20"/>
  <c r="BL199" i="20"/>
  <c r="BL200" i="20"/>
  <c r="BL201" i="20"/>
  <c r="BL202" i="20"/>
  <c r="BL203" i="20"/>
  <c r="BL204" i="20"/>
  <c r="BL205" i="20"/>
  <c r="BL206" i="20"/>
  <c r="BL207" i="20"/>
  <c r="BL208" i="20"/>
  <c r="BL209" i="20"/>
  <c r="BL210" i="20"/>
  <c r="BL211" i="20"/>
  <c r="BL212" i="20"/>
  <c r="BL213" i="20"/>
  <c r="BL214" i="20"/>
  <c r="BL215" i="20"/>
  <c r="BL216" i="20"/>
  <c r="BL217" i="20"/>
  <c r="BL218" i="20"/>
  <c r="BL219" i="20"/>
  <c r="BL220" i="20"/>
  <c r="BL221" i="20"/>
  <c r="BL222" i="20"/>
  <c r="BL223" i="20"/>
  <c r="BL224" i="20"/>
  <c r="BL225" i="20"/>
  <c r="BL226" i="20"/>
  <c r="BL227" i="20"/>
  <c r="BL229" i="20"/>
  <c r="BL230" i="20"/>
  <c r="BL231" i="20"/>
  <c r="BL232" i="20"/>
  <c r="BL233" i="20"/>
  <c r="BL234" i="20"/>
  <c r="BL235" i="20"/>
  <c r="BL236" i="20"/>
  <c r="BL237" i="20"/>
  <c r="BL238" i="20"/>
  <c r="BL239" i="20"/>
  <c r="BL240" i="20"/>
  <c r="BL241" i="20"/>
  <c r="BL242" i="20"/>
  <c r="BL243" i="20"/>
  <c r="BL244" i="20"/>
  <c r="BL245" i="20"/>
  <c r="BL246" i="20"/>
  <c r="BL247" i="20"/>
  <c r="BL248" i="20"/>
  <c r="BL249" i="20"/>
  <c r="BL250" i="20"/>
  <c r="BL251" i="20"/>
  <c r="BL252" i="20"/>
  <c r="BL253" i="20"/>
  <c r="BL254" i="20"/>
  <c r="BL255" i="20"/>
  <c r="BL256" i="20"/>
  <c r="BL257" i="20"/>
  <c r="BL258" i="20"/>
  <c r="BL259" i="20"/>
  <c r="BL260" i="20"/>
  <c r="BL261" i="20"/>
  <c r="BL262" i="20"/>
  <c r="BL263" i="20"/>
  <c r="BL264" i="20"/>
  <c r="BL265" i="20"/>
  <c r="BL266" i="20"/>
  <c r="BL267" i="20"/>
  <c r="BL268" i="20"/>
  <c r="BL269" i="20"/>
  <c r="BL270" i="20"/>
  <c r="BL271" i="20"/>
  <c r="BL272" i="20"/>
  <c r="BL273" i="20"/>
  <c r="BL274" i="20"/>
  <c r="BL275" i="20"/>
  <c r="BL276" i="20"/>
  <c r="BL277" i="20"/>
  <c r="BL278" i="20"/>
  <c r="BL279" i="20"/>
  <c r="BL280" i="20"/>
  <c r="BL281" i="20"/>
  <c r="BL282" i="20"/>
  <c r="BL283" i="20"/>
  <c r="BL284" i="20"/>
  <c r="BL285" i="20"/>
  <c r="BL286" i="20"/>
  <c r="BL287" i="20"/>
  <c r="BL288" i="20"/>
  <c r="BL289" i="20"/>
  <c r="BL290" i="20"/>
  <c r="BL291" i="20"/>
  <c r="BL292" i="20"/>
  <c r="BL293" i="20"/>
  <c r="BL294" i="20"/>
  <c r="BL295" i="20"/>
  <c r="BL296" i="20"/>
  <c r="BL297" i="20"/>
  <c r="BL298" i="20"/>
  <c r="BL299" i="20"/>
  <c r="BL300" i="20"/>
  <c r="BL301" i="20"/>
  <c r="BL302" i="20"/>
  <c r="BL303" i="20"/>
  <c r="BL6" i="20"/>
  <c r="AI373" i="20"/>
  <c r="AH373" i="20"/>
  <c r="AJ372" i="20"/>
  <c r="AI372" i="20"/>
  <c r="AH372" i="20"/>
  <c r="AJ371" i="20"/>
  <c r="AI371" i="20"/>
  <c r="AH371" i="20"/>
  <c r="AI370" i="20"/>
  <c r="AH370" i="20"/>
  <c r="AJ370" i="20" s="1"/>
  <c r="AI369" i="20"/>
  <c r="AH369" i="20"/>
  <c r="AJ368" i="20"/>
  <c r="AI368" i="20"/>
  <c r="AH368" i="20"/>
  <c r="AJ367" i="20"/>
  <c r="AI367" i="20"/>
  <c r="AH367" i="20"/>
  <c r="AI366" i="20"/>
  <c r="AH366" i="20"/>
  <c r="AJ366" i="20" s="1"/>
  <c r="AI365" i="20"/>
  <c r="AJ365" i="20" s="1"/>
  <c r="AH365" i="20"/>
  <c r="AI364" i="20"/>
  <c r="AJ364" i="20" s="1"/>
  <c r="AH364" i="20"/>
  <c r="AI363" i="20"/>
  <c r="AH363" i="20"/>
  <c r="AI362" i="20"/>
  <c r="AJ362" i="20" s="1"/>
  <c r="AH362" i="20"/>
  <c r="AI361" i="20"/>
  <c r="AJ361" i="20" s="1"/>
  <c r="AH361" i="20"/>
  <c r="AJ360" i="20"/>
  <c r="AI360" i="20"/>
  <c r="AH360" i="20"/>
  <c r="AI359" i="20"/>
  <c r="AH359" i="20"/>
  <c r="AI358" i="20"/>
  <c r="AJ358" i="20" s="1"/>
  <c r="AH358" i="20"/>
  <c r="AI357" i="20"/>
  <c r="AJ357" i="20" s="1"/>
  <c r="AH357" i="20"/>
  <c r="AJ356" i="20"/>
  <c r="AI356" i="20"/>
  <c r="AH356" i="20"/>
  <c r="AI355" i="20"/>
  <c r="AH355" i="20"/>
  <c r="AI354" i="20"/>
  <c r="AJ354" i="20" s="1"/>
  <c r="AH354" i="20"/>
  <c r="AI353" i="20"/>
  <c r="AH353" i="20"/>
  <c r="AI352" i="20"/>
  <c r="AJ352" i="20" s="1"/>
  <c r="AH352" i="20"/>
  <c r="AI351" i="20"/>
  <c r="AH351" i="20"/>
  <c r="AI350" i="20"/>
  <c r="AJ350" i="20" s="1"/>
  <c r="AH350" i="20"/>
  <c r="AI349" i="20"/>
  <c r="AH349" i="20"/>
  <c r="AI348" i="20"/>
  <c r="AJ348" i="20" s="1"/>
  <c r="AH348" i="20"/>
  <c r="AI347" i="20"/>
  <c r="AH347" i="20"/>
  <c r="AI346" i="20"/>
  <c r="AJ346" i="20" s="1"/>
  <c r="AH346" i="20"/>
  <c r="AI345" i="20"/>
  <c r="AJ345" i="20" s="1"/>
  <c r="AH345" i="20"/>
  <c r="AJ344" i="20"/>
  <c r="AI344" i="20"/>
  <c r="AH344" i="20"/>
  <c r="AI343" i="20"/>
  <c r="AH343" i="20"/>
  <c r="AI342" i="20"/>
  <c r="AJ342" i="20" s="1"/>
  <c r="AH342" i="20"/>
  <c r="AI341" i="20"/>
  <c r="AJ341" i="20" s="1"/>
  <c r="AH341" i="20"/>
  <c r="AJ340" i="20"/>
  <c r="AI340" i="20"/>
  <c r="AH340" i="20"/>
  <c r="AI339" i="20"/>
  <c r="AH339" i="20"/>
  <c r="AI338" i="20"/>
  <c r="AJ338" i="20" s="1"/>
  <c r="AH338" i="20"/>
  <c r="AI337" i="20"/>
  <c r="AH337" i="20"/>
  <c r="AI336" i="20"/>
  <c r="AJ336" i="20" s="1"/>
  <c r="AH336" i="20"/>
  <c r="AI335" i="20"/>
  <c r="AH335" i="20"/>
  <c r="AI334" i="20"/>
  <c r="AJ334" i="20" s="1"/>
  <c r="AH334" i="20"/>
  <c r="AI333" i="20"/>
  <c r="AH333" i="20"/>
  <c r="AI332" i="20"/>
  <c r="AJ332" i="20" s="1"/>
  <c r="AH332" i="20"/>
  <c r="AI331" i="20"/>
  <c r="AH331" i="20"/>
  <c r="AI330" i="20"/>
  <c r="AJ330" i="20" s="1"/>
  <c r="AH330" i="20"/>
  <c r="AI329" i="20"/>
  <c r="AJ329" i="20" s="1"/>
  <c r="AH329" i="20"/>
  <c r="AJ328" i="20"/>
  <c r="AI328" i="20"/>
  <c r="AH328" i="20"/>
  <c r="AI327" i="20"/>
  <c r="AH327" i="20"/>
  <c r="AI326" i="20"/>
  <c r="AJ326" i="20" s="1"/>
  <c r="AH326" i="20"/>
  <c r="AI325" i="20"/>
  <c r="AJ325" i="20" s="1"/>
  <c r="AH325" i="20"/>
  <c r="AJ324" i="20"/>
  <c r="AI324" i="20"/>
  <c r="AH324" i="20"/>
  <c r="AI323" i="20"/>
  <c r="AH323" i="20"/>
  <c r="AI322" i="20"/>
  <c r="AJ322" i="20" s="1"/>
  <c r="AH322" i="20"/>
  <c r="AI321" i="20"/>
  <c r="AH321" i="20"/>
  <c r="AI320" i="20"/>
  <c r="AJ320" i="20" s="1"/>
  <c r="AH320" i="20"/>
  <c r="AI319" i="20"/>
  <c r="AH319" i="20"/>
  <c r="AI318" i="20"/>
  <c r="AJ318" i="20" s="1"/>
  <c r="AH318" i="20"/>
  <c r="AI317" i="20"/>
  <c r="AH317" i="20"/>
  <c r="AI316" i="20"/>
  <c r="AJ316" i="20" s="1"/>
  <c r="AH316" i="20"/>
  <c r="AI315" i="20"/>
  <c r="AH315" i="20"/>
  <c r="AI314" i="20"/>
  <c r="AJ314" i="20" s="1"/>
  <c r="AH314" i="20"/>
  <c r="AI313" i="20"/>
  <c r="AJ313" i="20" s="1"/>
  <c r="AH313" i="20"/>
  <c r="AJ312" i="20"/>
  <c r="AI312" i="20"/>
  <c r="AH312" i="20"/>
  <c r="AI311" i="20"/>
  <c r="AH311" i="20"/>
  <c r="AI310" i="20"/>
  <c r="AJ310" i="20" s="1"/>
  <c r="AH310" i="20"/>
  <c r="AI309" i="20"/>
  <c r="AJ309" i="20" s="1"/>
  <c r="AH309" i="20"/>
  <c r="AJ308" i="20"/>
  <c r="AI308" i="20"/>
  <c r="AH308" i="20"/>
  <c r="AI307" i="20"/>
  <c r="AH307" i="20"/>
  <c r="AI306" i="20"/>
  <c r="AJ306" i="20" s="1"/>
  <c r="AH306" i="20"/>
  <c r="AI305" i="20"/>
  <c r="AH305" i="20"/>
  <c r="AI304" i="20"/>
  <c r="AJ304" i="20" s="1"/>
  <c r="AH304" i="20"/>
  <c r="BJ303" i="20"/>
  <c r="BI303" i="20"/>
  <c r="BE303" i="20"/>
  <c r="BC303" i="20"/>
  <c r="AI303" i="20"/>
  <c r="AH303" i="20"/>
  <c r="BJ302" i="20"/>
  <c r="BI302" i="20"/>
  <c r="BE302" i="20"/>
  <c r="BC302" i="20"/>
  <c r="AI302" i="20"/>
  <c r="AJ302" i="20" s="1"/>
  <c r="AH302" i="20"/>
  <c r="BJ301" i="20"/>
  <c r="BI301" i="20"/>
  <c r="BC301" i="20"/>
  <c r="AI301" i="20"/>
  <c r="AH301" i="20"/>
  <c r="BJ300" i="20"/>
  <c r="BI300" i="20"/>
  <c r="BC300" i="20"/>
  <c r="AI300" i="20"/>
  <c r="AJ300" i="20" s="1"/>
  <c r="AH300" i="20"/>
  <c r="BJ299" i="20"/>
  <c r="BI299" i="20"/>
  <c r="BE299" i="20"/>
  <c r="BC299" i="20"/>
  <c r="AI299" i="20"/>
  <c r="AH299" i="20"/>
  <c r="BJ298" i="20"/>
  <c r="BI298" i="20"/>
  <c r="BE298" i="20"/>
  <c r="BC298" i="20"/>
  <c r="AI298" i="20"/>
  <c r="AJ298" i="20" s="1"/>
  <c r="AH298" i="20"/>
  <c r="BJ297" i="20"/>
  <c r="BI297" i="20"/>
  <c r="BE297" i="20"/>
  <c r="BC297" i="20"/>
  <c r="AI297" i="20"/>
  <c r="AJ297" i="20" s="1"/>
  <c r="AH297" i="20"/>
  <c r="BJ296" i="20"/>
  <c r="BI296" i="20"/>
  <c r="BK296" i="20" s="1"/>
  <c r="BC296" i="20"/>
  <c r="AJ296" i="20"/>
  <c r="AI296" i="20"/>
  <c r="AH296" i="20"/>
  <c r="BJ295" i="20"/>
  <c r="BI295" i="20"/>
  <c r="BE295" i="20"/>
  <c r="BC295" i="20"/>
  <c r="AI295" i="20"/>
  <c r="AH295" i="20"/>
  <c r="BJ294" i="20"/>
  <c r="BI294" i="20"/>
  <c r="BE294" i="20"/>
  <c r="BC294" i="20"/>
  <c r="AI294" i="20"/>
  <c r="AJ294" i="20" s="1"/>
  <c r="AH294" i="20"/>
  <c r="BJ293" i="20"/>
  <c r="BI293" i="20"/>
  <c r="BC293" i="20"/>
  <c r="AI293" i="20"/>
  <c r="AJ293" i="20" s="1"/>
  <c r="AH293" i="20"/>
  <c r="BJ292" i="20"/>
  <c r="BI292" i="20"/>
  <c r="BC292" i="20"/>
  <c r="AJ292" i="20"/>
  <c r="AI292" i="20"/>
  <c r="AH292" i="20"/>
  <c r="BJ291" i="20"/>
  <c r="BI291" i="20"/>
  <c r="BK291" i="20" s="1"/>
  <c r="BE291" i="20"/>
  <c r="BC291" i="20"/>
  <c r="AI291" i="20"/>
  <c r="AH291" i="20"/>
  <c r="BJ290" i="20"/>
  <c r="BI290" i="20"/>
  <c r="BE290" i="20"/>
  <c r="BC290" i="20"/>
  <c r="AI290" i="20"/>
  <c r="AJ290" i="20" s="1"/>
  <c r="AH290" i="20"/>
  <c r="BJ289" i="20"/>
  <c r="BI289" i="20"/>
  <c r="BC289" i="20"/>
  <c r="AI289" i="20"/>
  <c r="AH289" i="20"/>
  <c r="BJ288" i="20"/>
  <c r="BI288" i="20"/>
  <c r="BC288" i="20"/>
  <c r="AI288" i="20"/>
  <c r="AJ288" i="20" s="1"/>
  <c r="AH288" i="20"/>
  <c r="BJ287" i="20"/>
  <c r="BI287" i="20"/>
  <c r="BK287" i="20" s="1"/>
  <c r="BE287" i="20"/>
  <c r="BC287" i="20"/>
  <c r="AI287" i="20"/>
  <c r="AH287" i="20"/>
  <c r="BJ286" i="20"/>
  <c r="BI286" i="20"/>
  <c r="BE286" i="20"/>
  <c r="BC286" i="20"/>
  <c r="AI286" i="20"/>
  <c r="AJ286" i="20" s="1"/>
  <c r="AH286" i="20"/>
  <c r="BJ285" i="20"/>
  <c r="BI285" i="20"/>
  <c r="BC285" i="20"/>
  <c r="AI285" i="20"/>
  <c r="AH285" i="20"/>
  <c r="BJ284" i="20"/>
  <c r="BK284" i="20" s="1"/>
  <c r="BI284" i="20"/>
  <c r="BC284" i="20"/>
  <c r="AI284" i="20"/>
  <c r="AJ284" i="20" s="1"/>
  <c r="AH284" i="20"/>
  <c r="BJ283" i="20"/>
  <c r="BI283" i="20"/>
  <c r="BE283" i="20"/>
  <c r="BC283" i="20"/>
  <c r="AI283" i="20"/>
  <c r="AH283" i="20"/>
  <c r="BJ282" i="20"/>
  <c r="BI282" i="20"/>
  <c r="BE282" i="20"/>
  <c r="BC282" i="20"/>
  <c r="AI282" i="20"/>
  <c r="AJ282" i="20" s="1"/>
  <c r="AH282" i="20"/>
  <c r="BJ281" i="20"/>
  <c r="BI281" i="20"/>
  <c r="BC281" i="20"/>
  <c r="AI281" i="20"/>
  <c r="AJ281" i="20" s="1"/>
  <c r="AH281" i="20"/>
  <c r="BJ280" i="20"/>
  <c r="BI280" i="20"/>
  <c r="BC280" i="20"/>
  <c r="AJ280" i="20"/>
  <c r="AI280" i="20"/>
  <c r="AH280" i="20"/>
  <c r="BJ279" i="20"/>
  <c r="BI279" i="20"/>
  <c r="BE279" i="20"/>
  <c r="BC279" i="20"/>
  <c r="AI279" i="20"/>
  <c r="AH279" i="20"/>
  <c r="BJ278" i="20"/>
  <c r="BI278" i="20"/>
  <c r="BK278" i="20" s="1"/>
  <c r="BE278" i="20"/>
  <c r="BC278" i="20"/>
  <c r="AI278" i="20"/>
  <c r="AJ278" i="20" s="1"/>
  <c r="AH278" i="20"/>
  <c r="BJ277" i="20"/>
  <c r="BI277" i="20"/>
  <c r="BC277" i="20"/>
  <c r="AI277" i="20"/>
  <c r="AJ277" i="20" s="1"/>
  <c r="AH277" i="20"/>
  <c r="BJ276" i="20"/>
  <c r="BI276" i="20"/>
  <c r="BE276" i="20"/>
  <c r="BC276" i="20"/>
  <c r="AJ276" i="20"/>
  <c r="AI276" i="20"/>
  <c r="AH276" i="20"/>
  <c r="BJ275" i="20"/>
  <c r="BI275" i="20"/>
  <c r="BE275" i="20"/>
  <c r="BC275" i="20"/>
  <c r="AI275" i="20"/>
  <c r="AH275" i="20"/>
  <c r="BJ274" i="20"/>
  <c r="BI274" i="20"/>
  <c r="BE274" i="20"/>
  <c r="BC274" i="20"/>
  <c r="AI274" i="20"/>
  <c r="AJ274" i="20" s="1"/>
  <c r="AH274" i="20"/>
  <c r="BJ273" i="20"/>
  <c r="BI273" i="20"/>
  <c r="BC273" i="20"/>
  <c r="AI273" i="20"/>
  <c r="AH273" i="20"/>
  <c r="BJ272" i="20"/>
  <c r="BI272" i="20"/>
  <c r="BC272" i="20"/>
  <c r="AI272" i="20"/>
  <c r="AJ272" i="20" s="1"/>
  <c r="AH272" i="20"/>
  <c r="BJ271" i="20"/>
  <c r="BI271" i="20"/>
  <c r="BE271" i="20"/>
  <c r="BC271" i="20"/>
  <c r="AI271" i="20"/>
  <c r="AH271" i="20"/>
  <c r="BJ270" i="20"/>
  <c r="BI270" i="20"/>
  <c r="BE270" i="20"/>
  <c r="BC270" i="20"/>
  <c r="AI270" i="20"/>
  <c r="AJ270" i="20" s="1"/>
  <c r="AH270" i="20"/>
  <c r="BJ269" i="20"/>
  <c r="BI269" i="20"/>
  <c r="BC269" i="20"/>
  <c r="AI269" i="20"/>
  <c r="AH269" i="20"/>
  <c r="BJ268" i="20"/>
  <c r="BI268" i="20"/>
  <c r="BC268" i="20"/>
  <c r="AI268" i="20"/>
  <c r="AJ268" i="20" s="1"/>
  <c r="AH268" i="20"/>
  <c r="BJ267" i="20"/>
  <c r="BI267" i="20"/>
  <c r="BE267" i="20"/>
  <c r="BC267" i="20"/>
  <c r="AI267" i="20"/>
  <c r="AH267" i="20"/>
  <c r="BJ266" i="20"/>
  <c r="BI266" i="20"/>
  <c r="BE266" i="20"/>
  <c r="BC266" i="20"/>
  <c r="AI266" i="20"/>
  <c r="AJ266" i="20" s="1"/>
  <c r="AH266" i="20"/>
  <c r="BJ265" i="20"/>
  <c r="BI265" i="20"/>
  <c r="BK265" i="20" s="1"/>
  <c r="BC265" i="20"/>
  <c r="AI265" i="20"/>
  <c r="AJ265" i="20" s="1"/>
  <c r="AH265" i="20"/>
  <c r="BJ264" i="20"/>
  <c r="BI264" i="20"/>
  <c r="BC264" i="20"/>
  <c r="AJ264" i="20"/>
  <c r="AI264" i="20"/>
  <c r="AH264" i="20"/>
  <c r="BJ263" i="20"/>
  <c r="BI263" i="20"/>
  <c r="BE263" i="20"/>
  <c r="BC263" i="20"/>
  <c r="AI263" i="20"/>
  <c r="AH263" i="20"/>
  <c r="BJ262" i="20"/>
  <c r="BI262" i="20"/>
  <c r="BE262" i="20"/>
  <c r="BC262" i="20"/>
  <c r="AI262" i="20"/>
  <c r="AJ262" i="20" s="1"/>
  <c r="AH262" i="20"/>
  <c r="BJ261" i="20"/>
  <c r="BI261" i="20"/>
  <c r="BC261" i="20"/>
  <c r="AI261" i="20"/>
  <c r="AJ261" i="20" s="1"/>
  <c r="AH261" i="20"/>
  <c r="BJ260" i="20"/>
  <c r="BI260" i="20"/>
  <c r="BC260" i="20"/>
  <c r="AJ260" i="20"/>
  <c r="AI260" i="20"/>
  <c r="AH260" i="20"/>
  <c r="BJ259" i="20"/>
  <c r="BK259" i="20" s="1"/>
  <c r="BI259" i="20"/>
  <c r="BE259" i="20"/>
  <c r="BC259" i="20"/>
  <c r="AI259" i="20"/>
  <c r="AH259" i="20"/>
  <c r="BJ258" i="20"/>
  <c r="BI258" i="20"/>
  <c r="BE258" i="20"/>
  <c r="BC258" i="20"/>
  <c r="AI258" i="20"/>
  <c r="AJ258" i="20" s="1"/>
  <c r="AH258" i="20"/>
  <c r="BJ257" i="20"/>
  <c r="BI257" i="20"/>
  <c r="BK257" i="20" s="1"/>
  <c r="BC257" i="20"/>
  <c r="AI257" i="20"/>
  <c r="AH257" i="20"/>
  <c r="BJ256" i="20"/>
  <c r="BI256" i="20"/>
  <c r="BC256" i="20"/>
  <c r="AI256" i="20"/>
  <c r="AJ256" i="20" s="1"/>
  <c r="AH256" i="20"/>
  <c r="BJ255" i="20"/>
  <c r="BI255" i="20"/>
  <c r="BE255" i="20"/>
  <c r="BC255" i="20"/>
  <c r="AI255" i="20"/>
  <c r="AH255" i="20"/>
  <c r="BJ254" i="20"/>
  <c r="BI254" i="20"/>
  <c r="BE254" i="20"/>
  <c r="BC254" i="20"/>
  <c r="AI254" i="20"/>
  <c r="AJ254" i="20" s="1"/>
  <c r="AH254" i="20"/>
  <c r="BJ253" i="20"/>
  <c r="BI253" i="20"/>
  <c r="BC253" i="20"/>
  <c r="AI253" i="20"/>
  <c r="AH253" i="20"/>
  <c r="BJ252" i="20"/>
  <c r="BI252" i="20"/>
  <c r="BC252" i="20"/>
  <c r="AI252" i="20"/>
  <c r="AJ252" i="20" s="1"/>
  <c r="AH252" i="20"/>
  <c r="BJ251" i="20"/>
  <c r="BI251" i="20"/>
  <c r="BH251" i="20"/>
  <c r="BE251" i="20"/>
  <c r="BC251" i="20"/>
  <c r="AI251" i="20"/>
  <c r="AH251" i="20"/>
  <c r="BJ250" i="20"/>
  <c r="BI250" i="20"/>
  <c r="BE250" i="20"/>
  <c r="BC250" i="20"/>
  <c r="AI250" i="20"/>
  <c r="AJ250" i="20" s="1"/>
  <c r="AH250" i="20"/>
  <c r="BJ249" i="20"/>
  <c r="BI249" i="20"/>
  <c r="BK249" i="20" s="1"/>
  <c r="BC249" i="20"/>
  <c r="AI249" i="20"/>
  <c r="AJ249" i="20" s="1"/>
  <c r="AH249" i="20"/>
  <c r="BJ248" i="20"/>
  <c r="BI248" i="20"/>
  <c r="BC248" i="20"/>
  <c r="AJ248" i="20"/>
  <c r="AI248" i="20"/>
  <c r="AH248" i="20"/>
  <c r="BJ247" i="20"/>
  <c r="BK247" i="20" s="1"/>
  <c r="BI247" i="20"/>
  <c r="BE247" i="20"/>
  <c r="BC247" i="20"/>
  <c r="AI247" i="20"/>
  <c r="AH247" i="20"/>
  <c r="BJ246" i="20"/>
  <c r="BI246" i="20"/>
  <c r="BE246" i="20"/>
  <c r="BC246" i="20"/>
  <c r="AI246" i="20"/>
  <c r="AJ246" i="20" s="1"/>
  <c r="AH246" i="20"/>
  <c r="BJ245" i="20"/>
  <c r="BI245" i="20"/>
  <c r="BC245" i="20"/>
  <c r="AI245" i="20"/>
  <c r="AJ245" i="20" s="1"/>
  <c r="AH245" i="20"/>
  <c r="BJ244" i="20"/>
  <c r="BI244" i="20"/>
  <c r="BK244" i="20" s="1"/>
  <c r="BE244" i="20"/>
  <c r="BC244" i="20"/>
  <c r="AI244" i="20"/>
  <c r="AJ244" i="20" s="1"/>
  <c r="AH244" i="20"/>
  <c r="BJ243" i="20"/>
  <c r="BI243" i="20"/>
  <c r="BH243" i="20"/>
  <c r="BE243" i="20"/>
  <c r="BC243" i="20"/>
  <c r="AI243" i="20"/>
  <c r="AJ243" i="20" s="1"/>
  <c r="AH243" i="20"/>
  <c r="BJ242" i="20"/>
  <c r="BI242" i="20"/>
  <c r="BK242" i="20" s="1"/>
  <c r="BE242" i="20"/>
  <c r="BC242" i="20"/>
  <c r="AI242" i="20"/>
  <c r="AJ242" i="20" s="1"/>
  <c r="AH242" i="20"/>
  <c r="BJ241" i="20"/>
  <c r="BI241" i="20"/>
  <c r="BH241" i="20"/>
  <c r="BC241" i="20"/>
  <c r="AI241" i="20"/>
  <c r="AJ241" i="20" s="1"/>
  <c r="AH241" i="20"/>
  <c r="BJ240" i="20"/>
  <c r="BI240" i="20"/>
  <c r="BK240" i="20" s="1"/>
  <c r="BE240" i="20"/>
  <c r="BC240" i="20"/>
  <c r="AI240" i="20"/>
  <c r="AJ240" i="20" s="1"/>
  <c r="AH240" i="20"/>
  <c r="BJ239" i="20"/>
  <c r="BI239" i="20"/>
  <c r="BE239" i="20"/>
  <c r="BC239" i="20"/>
  <c r="AI239" i="20"/>
  <c r="AJ239" i="20" s="1"/>
  <c r="AH239" i="20"/>
  <c r="BJ238" i="20"/>
  <c r="BI238" i="20"/>
  <c r="BE238" i="20"/>
  <c r="BC238" i="20"/>
  <c r="AI238" i="20"/>
  <c r="AJ238" i="20" s="1"/>
  <c r="AH238" i="20"/>
  <c r="BJ237" i="20"/>
  <c r="BI237" i="20"/>
  <c r="BC237" i="20"/>
  <c r="AI237" i="20"/>
  <c r="AJ237" i="20" s="1"/>
  <c r="AH237" i="20"/>
  <c r="BJ236" i="20"/>
  <c r="BI236" i="20"/>
  <c r="BK236" i="20" s="1"/>
  <c r="BE236" i="20"/>
  <c r="BC236" i="20"/>
  <c r="AI236" i="20"/>
  <c r="AJ236" i="20" s="1"/>
  <c r="AH236" i="20"/>
  <c r="BJ235" i="20"/>
  <c r="BI235" i="20"/>
  <c r="BH235" i="20"/>
  <c r="BE235" i="20"/>
  <c r="BC235" i="20"/>
  <c r="AI235" i="20"/>
  <c r="AJ235" i="20" s="1"/>
  <c r="AH235" i="20"/>
  <c r="BJ234" i="20"/>
  <c r="BI234" i="20"/>
  <c r="BK234" i="20" s="1"/>
  <c r="BE234" i="20"/>
  <c r="BC234" i="20"/>
  <c r="AI234" i="20"/>
  <c r="AJ234" i="20" s="1"/>
  <c r="AH234" i="20"/>
  <c r="BJ233" i="20"/>
  <c r="BI233" i="20"/>
  <c r="BH233" i="20"/>
  <c r="BC233" i="20"/>
  <c r="AI233" i="20"/>
  <c r="AJ233" i="20" s="1"/>
  <c r="AH233" i="20"/>
  <c r="BJ232" i="20"/>
  <c r="BI232" i="20"/>
  <c r="BE232" i="20"/>
  <c r="BC232" i="20"/>
  <c r="AI232" i="20"/>
  <c r="AJ232" i="20" s="1"/>
  <c r="AH232" i="20"/>
  <c r="BJ231" i="20"/>
  <c r="BI231" i="20"/>
  <c r="BE231" i="20"/>
  <c r="BC231" i="20"/>
  <c r="AI231" i="20"/>
  <c r="AJ231" i="20" s="1"/>
  <c r="AH231" i="20"/>
  <c r="BJ230" i="20"/>
  <c r="BI230" i="20"/>
  <c r="BE230" i="20"/>
  <c r="BC230" i="20"/>
  <c r="AI230" i="20"/>
  <c r="AJ230" i="20" s="1"/>
  <c r="AH230" i="20"/>
  <c r="BJ229" i="20"/>
  <c r="BI229" i="20"/>
  <c r="BC229" i="20"/>
  <c r="AI229" i="20"/>
  <c r="AJ229" i="20" s="1"/>
  <c r="AH229" i="20"/>
  <c r="BJ228" i="20"/>
  <c r="BI228" i="20"/>
  <c r="BK228" i="20" s="1"/>
  <c r="BE228" i="20"/>
  <c r="BC228" i="20"/>
  <c r="AI228" i="20"/>
  <c r="AJ228" i="20" s="1"/>
  <c r="AH228" i="20"/>
  <c r="BJ227" i="20"/>
  <c r="BI227" i="20"/>
  <c r="BE227" i="20"/>
  <c r="BC227" i="20"/>
  <c r="AI227" i="20"/>
  <c r="AJ227" i="20" s="1"/>
  <c r="AH227" i="20"/>
  <c r="BJ226" i="20"/>
  <c r="BI226" i="20"/>
  <c r="BE226" i="20"/>
  <c r="BC226" i="20"/>
  <c r="AI226" i="20"/>
  <c r="AJ226" i="20" s="1"/>
  <c r="AH226" i="20"/>
  <c r="BJ225" i="20"/>
  <c r="BI225" i="20"/>
  <c r="BC225" i="20"/>
  <c r="AI225" i="20"/>
  <c r="AJ225" i="20" s="1"/>
  <c r="AH225" i="20"/>
  <c r="BJ224" i="20"/>
  <c r="BI224" i="20"/>
  <c r="BE224" i="20"/>
  <c r="BC224" i="20"/>
  <c r="AI224" i="20"/>
  <c r="AJ224" i="20" s="1"/>
  <c r="AH224" i="20"/>
  <c r="BJ223" i="20"/>
  <c r="BI223" i="20"/>
  <c r="BE223" i="20"/>
  <c r="BC223" i="20"/>
  <c r="AI223" i="20"/>
  <c r="AJ223" i="20" s="1"/>
  <c r="AH223" i="20"/>
  <c r="BJ222" i="20"/>
  <c r="BI222" i="20"/>
  <c r="BE222" i="20"/>
  <c r="BC222" i="20"/>
  <c r="AI222" i="20"/>
  <c r="AJ222" i="20" s="1"/>
  <c r="AH222" i="20"/>
  <c r="BJ221" i="20"/>
  <c r="BI221" i="20"/>
  <c r="BC221" i="20"/>
  <c r="AI221" i="20"/>
  <c r="AJ221" i="20" s="1"/>
  <c r="AH221" i="20"/>
  <c r="BJ220" i="20"/>
  <c r="BI220" i="20"/>
  <c r="BE220" i="20"/>
  <c r="BC220" i="20"/>
  <c r="AI220" i="20"/>
  <c r="AJ220" i="20" s="1"/>
  <c r="AH220" i="20"/>
  <c r="BJ219" i="20"/>
  <c r="BI219" i="20"/>
  <c r="BE219" i="20"/>
  <c r="BC219" i="20"/>
  <c r="AI219" i="20"/>
  <c r="AJ219" i="20" s="1"/>
  <c r="AH219" i="20"/>
  <c r="BJ218" i="20"/>
  <c r="BI218" i="20"/>
  <c r="BE218" i="20"/>
  <c r="BC218" i="20"/>
  <c r="AI218" i="20"/>
  <c r="AJ218" i="20" s="1"/>
  <c r="AH218" i="20"/>
  <c r="BJ217" i="20"/>
  <c r="BI217" i="20"/>
  <c r="BC217" i="20"/>
  <c r="AI217" i="20"/>
  <c r="AJ217" i="20" s="1"/>
  <c r="AH217" i="20"/>
  <c r="BJ216" i="20"/>
  <c r="BI216" i="20"/>
  <c r="BE216" i="20"/>
  <c r="BC216" i="20"/>
  <c r="AI216" i="20"/>
  <c r="AJ216" i="20" s="1"/>
  <c r="AH216" i="20"/>
  <c r="BJ215" i="20"/>
  <c r="BI215" i="20"/>
  <c r="BE215" i="20"/>
  <c r="BC215" i="20"/>
  <c r="AI215" i="20"/>
  <c r="AJ215" i="20" s="1"/>
  <c r="AH215" i="20"/>
  <c r="BJ214" i="20"/>
  <c r="BI214" i="20"/>
  <c r="BE214" i="20"/>
  <c r="BC214" i="20"/>
  <c r="AI214" i="20"/>
  <c r="AJ214" i="20" s="1"/>
  <c r="AH214" i="20"/>
  <c r="BJ213" i="20"/>
  <c r="BI213" i="20"/>
  <c r="BC213" i="20"/>
  <c r="AI213" i="20"/>
  <c r="AJ213" i="20" s="1"/>
  <c r="AH213" i="20"/>
  <c r="BJ212" i="20"/>
  <c r="BI212" i="20"/>
  <c r="BK212" i="20" s="1"/>
  <c r="BE212" i="20"/>
  <c r="BC212" i="20"/>
  <c r="AI212" i="20"/>
  <c r="AJ212" i="20" s="1"/>
  <c r="AH212" i="20"/>
  <c r="BJ211" i="20"/>
  <c r="BI211" i="20"/>
  <c r="BH211" i="20"/>
  <c r="BE211" i="20"/>
  <c r="BC211" i="20"/>
  <c r="AI211" i="20"/>
  <c r="AJ211" i="20" s="1"/>
  <c r="AH211" i="20"/>
  <c r="BJ210" i="20"/>
  <c r="BI210" i="20"/>
  <c r="BK210" i="20" s="1"/>
  <c r="BE210" i="20"/>
  <c r="BC210" i="20"/>
  <c r="AI210" i="20"/>
  <c r="AJ210" i="20" s="1"/>
  <c r="AH210" i="20"/>
  <c r="BJ209" i="20"/>
  <c r="BI209" i="20"/>
  <c r="BH209" i="20"/>
  <c r="BC209" i="20"/>
  <c r="AI209" i="20"/>
  <c r="AJ209" i="20" s="1"/>
  <c r="AH209" i="20"/>
  <c r="BJ208" i="20"/>
  <c r="BI208" i="20"/>
  <c r="BK208" i="20" s="1"/>
  <c r="BE208" i="20"/>
  <c r="BC208" i="20"/>
  <c r="AI208" i="20"/>
  <c r="AJ208" i="20" s="1"/>
  <c r="AH208" i="20"/>
  <c r="BJ207" i="20"/>
  <c r="BI207" i="20"/>
  <c r="BE207" i="20"/>
  <c r="BC207" i="20"/>
  <c r="AI207" i="20"/>
  <c r="AJ207" i="20" s="1"/>
  <c r="AH207" i="20"/>
  <c r="BJ206" i="20"/>
  <c r="BI206" i="20"/>
  <c r="BE206" i="20"/>
  <c r="BC206" i="20"/>
  <c r="AI206" i="20"/>
  <c r="AJ206" i="20" s="1"/>
  <c r="AH206" i="20"/>
  <c r="BJ205" i="20"/>
  <c r="BI205" i="20"/>
  <c r="BC205" i="20"/>
  <c r="AI205" i="20"/>
  <c r="AJ205" i="20" s="1"/>
  <c r="AH205" i="20"/>
  <c r="BJ204" i="20"/>
  <c r="BI204" i="20"/>
  <c r="BE204" i="20"/>
  <c r="BC204" i="20"/>
  <c r="AI204" i="20"/>
  <c r="AJ204" i="20" s="1"/>
  <c r="AH204" i="20"/>
  <c r="BJ203" i="20"/>
  <c r="BI203" i="20"/>
  <c r="BE203" i="20"/>
  <c r="BC203" i="20"/>
  <c r="AI203" i="20"/>
  <c r="AJ203" i="20" s="1"/>
  <c r="AH203" i="20"/>
  <c r="BJ202" i="20"/>
  <c r="BI202" i="20"/>
  <c r="BE202" i="20"/>
  <c r="BC202" i="20"/>
  <c r="AI202" i="20"/>
  <c r="AJ202" i="20" s="1"/>
  <c r="AH202" i="20"/>
  <c r="BJ201" i="20"/>
  <c r="BI201" i="20"/>
  <c r="BC201" i="20"/>
  <c r="AI201" i="20"/>
  <c r="AJ201" i="20" s="1"/>
  <c r="AH201" i="20"/>
  <c r="BJ200" i="20"/>
  <c r="BI200" i="20"/>
  <c r="BE200" i="20"/>
  <c r="BC200" i="20"/>
  <c r="AI200" i="20"/>
  <c r="AJ200" i="20" s="1"/>
  <c r="AH200" i="20"/>
  <c r="BJ199" i="20"/>
  <c r="BI199" i="20"/>
  <c r="BE199" i="20"/>
  <c r="BC199" i="20"/>
  <c r="AI199" i="20"/>
  <c r="AJ199" i="20" s="1"/>
  <c r="AH199" i="20"/>
  <c r="BJ198" i="20"/>
  <c r="BI198" i="20"/>
  <c r="BE198" i="20"/>
  <c r="BC198" i="20"/>
  <c r="AI198" i="20"/>
  <c r="AJ198" i="20" s="1"/>
  <c r="AH198" i="20"/>
  <c r="BJ197" i="20"/>
  <c r="BI197" i="20"/>
  <c r="BC197" i="20"/>
  <c r="AI197" i="20"/>
  <c r="AJ197" i="20" s="1"/>
  <c r="AH197" i="20"/>
  <c r="BJ196" i="20"/>
  <c r="BK196" i="20" s="1"/>
  <c r="BI196" i="20"/>
  <c r="BE196" i="20"/>
  <c r="BC196" i="20"/>
  <c r="AI196" i="20"/>
  <c r="AJ196" i="20" s="1"/>
  <c r="AH196" i="20"/>
  <c r="BJ195" i="20"/>
  <c r="BI195" i="20"/>
  <c r="BE195" i="20"/>
  <c r="BC195" i="20"/>
  <c r="AI195" i="20"/>
  <c r="AJ195" i="20" s="1"/>
  <c r="AH195" i="20"/>
  <c r="BJ194" i="20"/>
  <c r="BI194" i="20"/>
  <c r="BE194" i="20"/>
  <c r="BC194" i="20"/>
  <c r="AI194" i="20"/>
  <c r="AJ194" i="20" s="1"/>
  <c r="AH194" i="20"/>
  <c r="BJ193" i="20"/>
  <c r="BI193" i="20"/>
  <c r="BC193" i="20"/>
  <c r="AI193" i="20"/>
  <c r="AJ193" i="20" s="1"/>
  <c r="AH193" i="20"/>
  <c r="BJ192" i="20"/>
  <c r="BI192" i="20"/>
  <c r="BK192" i="20" s="1"/>
  <c r="BE192" i="20"/>
  <c r="BC192" i="20"/>
  <c r="AI192" i="20"/>
  <c r="AJ192" i="20" s="1"/>
  <c r="AH192" i="20"/>
  <c r="BJ191" i="20"/>
  <c r="BI191" i="20"/>
  <c r="BE191" i="20"/>
  <c r="BC191" i="20"/>
  <c r="AI191" i="20"/>
  <c r="AJ191" i="20" s="1"/>
  <c r="AH191" i="20"/>
  <c r="BJ190" i="20"/>
  <c r="BI190" i="20"/>
  <c r="BE190" i="20"/>
  <c r="BC190" i="20"/>
  <c r="AI190" i="20"/>
  <c r="AJ190" i="20" s="1"/>
  <c r="AH190" i="20"/>
  <c r="BJ189" i="20"/>
  <c r="BI189" i="20"/>
  <c r="BC189" i="20"/>
  <c r="AI189" i="20"/>
  <c r="AJ189" i="20" s="1"/>
  <c r="AH189" i="20"/>
  <c r="BJ188" i="20"/>
  <c r="BI188" i="20"/>
  <c r="BE188" i="20"/>
  <c r="BC188" i="20"/>
  <c r="AI188" i="20"/>
  <c r="AJ188" i="20" s="1"/>
  <c r="AH188" i="20"/>
  <c r="BJ187" i="20"/>
  <c r="BI187" i="20"/>
  <c r="BE187" i="20"/>
  <c r="BC187" i="20"/>
  <c r="AI187" i="20"/>
  <c r="AJ187" i="20" s="1"/>
  <c r="AH187" i="20"/>
  <c r="BJ186" i="20"/>
  <c r="BI186" i="20"/>
  <c r="BE186" i="20"/>
  <c r="BC186" i="20"/>
  <c r="AI186" i="20"/>
  <c r="AH186" i="20"/>
  <c r="AJ186" i="20" s="1"/>
  <c r="BJ185" i="20"/>
  <c r="BI185" i="20"/>
  <c r="BC185" i="20"/>
  <c r="AI185" i="20"/>
  <c r="AJ185" i="20" s="1"/>
  <c r="AH185" i="20"/>
  <c r="BJ184" i="20"/>
  <c r="BI184" i="20"/>
  <c r="BK184" i="20" s="1"/>
  <c r="BE184" i="20"/>
  <c r="BC184" i="20"/>
  <c r="AI184" i="20"/>
  <c r="AH184" i="20"/>
  <c r="AJ184" i="20" s="1"/>
  <c r="BJ183" i="20"/>
  <c r="BI183" i="20"/>
  <c r="BE183" i="20"/>
  <c r="BC183" i="20"/>
  <c r="AI183" i="20"/>
  <c r="AJ183" i="20" s="1"/>
  <c r="AH183" i="20"/>
  <c r="BJ182" i="20"/>
  <c r="BI182" i="20"/>
  <c r="BE182" i="20"/>
  <c r="BC182" i="20"/>
  <c r="AI182" i="20"/>
  <c r="AH182" i="20"/>
  <c r="AJ182" i="20" s="1"/>
  <c r="BJ181" i="20"/>
  <c r="BI181" i="20"/>
  <c r="BC181" i="20"/>
  <c r="AI181" i="20"/>
  <c r="AJ181" i="20" s="1"/>
  <c r="AH181" i="20"/>
  <c r="BJ180" i="20"/>
  <c r="BI180" i="20"/>
  <c r="BE180" i="20"/>
  <c r="BC180" i="20"/>
  <c r="AI180" i="20"/>
  <c r="AH180" i="20"/>
  <c r="AJ180" i="20" s="1"/>
  <c r="BJ179" i="20"/>
  <c r="BI179" i="20"/>
  <c r="BE179" i="20"/>
  <c r="BC179" i="20"/>
  <c r="AI179" i="20"/>
  <c r="AJ179" i="20" s="1"/>
  <c r="AH179" i="20"/>
  <c r="BJ178" i="20"/>
  <c r="BI178" i="20"/>
  <c r="BE178" i="20"/>
  <c r="BC178" i="20"/>
  <c r="AI178" i="20"/>
  <c r="AH178" i="20"/>
  <c r="AJ178" i="20" s="1"/>
  <c r="BJ177" i="20"/>
  <c r="BI177" i="20"/>
  <c r="BC177" i="20"/>
  <c r="AI177" i="20"/>
  <c r="AJ177" i="20" s="1"/>
  <c r="AH177" i="20"/>
  <c r="BJ176" i="20"/>
  <c r="BI176" i="20"/>
  <c r="BK176" i="20" s="1"/>
  <c r="BE176" i="20"/>
  <c r="BC176" i="20"/>
  <c r="AI176" i="20"/>
  <c r="AH176" i="20"/>
  <c r="AJ176" i="20" s="1"/>
  <c r="BJ175" i="20"/>
  <c r="BI175" i="20"/>
  <c r="BE175" i="20"/>
  <c r="BC175" i="20"/>
  <c r="AI175" i="20"/>
  <c r="AJ175" i="20" s="1"/>
  <c r="AH175" i="20"/>
  <c r="BJ174" i="20"/>
  <c r="BI174" i="20"/>
  <c r="BE174" i="20"/>
  <c r="BC174" i="20"/>
  <c r="AI174" i="20"/>
  <c r="AH174" i="20"/>
  <c r="AJ174" i="20" s="1"/>
  <c r="BJ173" i="20"/>
  <c r="BI173" i="20"/>
  <c r="BC173" i="20"/>
  <c r="AI173" i="20"/>
  <c r="AJ173" i="20" s="1"/>
  <c r="AH173" i="20"/>
  <c r="BJ172" i="20"/>
  <c r="BI172" i="20"/>
  <c r="BE172" i="20"/>
  <c r="BC172" i="20"/>
  <c r="AI172" i="20"/>
  <c r="AH172" i="20"/>
  <c r="AJ172" i="20" s="1"/>
  <c r="BJ171" i="20"/>
  <c r="BI171" i="20"/>
  <c r="BE171" i="20"/>
  <c r="BC171" i="20"/>
  <c r="AI171" i="20"/>
  <c r="AJ171" i="20" s="1"/>
  <c r="AH171" i="20"/>
  <c r="BJ170" i="20"/>
  <c r="BI170" i="20"/>
  <c r="BE170" i="20"/>
  <c r="BC170" i="20"/>
  <c r="AI170" i="20"/>
  <c r="AH170" i="20"/>
  <c r="AJ170" i="20" s="1"/>
  <c r="BJ169" i="20"/>
  <c r="BI169" i="20"/>
  <c r="BC169" i="20"/>
  <c r="AI169" i="20"/>
  <c r="AJ169" i="20" s="1"/>
  <c r="AH169" i="20"/>
  <c r="BJ168" i="20"/>
  <c r="BI168" i="20"/>
  <c r="BK168" i="20" s="1"/>
  <c r="BE168" i="20"/>
  <c r="BC168" i="20"/>
  <c r="AI168" i="20"/>
  <c r="AH168" i="20"/>
  <c r="AJ168" i="20" s="1"/>
  <c r="BJ167" i="20"/>
  <c r="BI167" i="20"/>
  <c r="BE167" i="20"/>
  <c r="BC167" i="20"/>
  <c r="AI167" i="20"/>
  <c r="AJ167" i="20" s="1"/>
  <c r="AH167" i="20"/>
  <c r="BJ166" i="20"/>
  <c r="BI166" i="20"/>
  <c r="BE166" i="20"/>
  <c r="BC166" i="20"/>
  <c r="AI166" i="20"/>
  <c r="AH166" i="20"/>
  <c r="AJ166" i="20" s="1"/>
  <c r="BJ165" i="20"/>
  <c r="BI165" i="20"/>
  <c r="BC165" i="20"/>
  <c r="AI165" i="20"/>
  <c r="AJ165" i="20" s="1"/>
  <c r="AH165" i="20"/>
  <c r="BJ164" i="20"/>
  <c r="BI164" i="20"/>
  <c r="BK164" i="20" s="1"/>
  <c r="BE164" i="20"/>
  <c r="BC164" i="20"/>
  <c r="AI164" i="20"/>
  <c r="AH164" i="20"/>
  <c r="AJ164" i="20" s="1"/>
  <c r="BJ163" i="20"/>
  <c r="BI163" i="20"/>
  <c r="BE163" i="20"/>
  <c r="BC163" i="20"/>
  <c r="AI163" i="20"/>
  <c r="AJ163" i="20" s="1"/>
  <c r="AH163" i="20"/>
  <c r="BJ162" i="20"/>
  <c r="BI162" i="20"/>
  <c r="BE162" i="20"/>
  <c r="BC162" i="20"/>
  <c r="AI162" i="20"/>
  <c r="AH162" i="20"/>
  <c r="AJ162" i="20" s="1"/>
  <c r="BJ161" i="20"/>
  <c r="BI161" i="20"/>
  <c r="BC161" i="20"/>
  <c r="AI161" i="20"/>
  <c r="AJ161" i="20" s="1"/>
  <c r="AH161" i="20"/>
  <c r="BJ160" i="20"/>
  <c r="BI160" i="20"/>
  <c r="BE160" i="20"/>
  <c r="BC160" i="20"/>
  <c r="AI160" i="20"/>
  <c r="AH160" i="20"/>
  <c r="AJ160" i="20" s="1"/>
  <c r="BJ159" i="20"/>
  <c r="BI159" i="20"/>
  <c r="BE159" i="20"/>
  <c r="BC159" i="20"/>
  <c r="AI159" i="20"/>
  <c r="AJ159" i="20" s="1"/>
  <c r="AH159" i="20"/>
  <c r="BJ158" i="20"/>
  <c r="BI158" i="20"/>
  <c r="BE158" i="20"/>
  <c r="BC158" i="20"/>
  <c r="AI158" i="20"/>
  <c r="AH158" i="20"/>
  <c r="AJ158" i="20" s="1"/>
  <c r="BJ157" i="20"/>
  <c r="BI157" i="20"/>
  <c r="BC157" i="20"/>
  <c r="AI157" i="20"/>
  <c r="AJ157" i="20" s="1"/>
  <c r="AH157" i="20"/>
  <c r="BJ156" i="20"/>
  <c r="BI156" i="20"/>
  <c r="BE156" i="20"/>
  <c r="BC156" i="20"/>
  <c r="AI156" i="20"/>
  <c r="AH156" i="20"/>
  <c r="AJ156" i="20" s="1"/>
  <c r="BJ155" i="20"/>
  <c r="BI155" i="20"/>
  <c r="BE155" i="20"/>
  <c r="BC155" i="20"/>
  <c r="AI155" i="20"/>
  <c r="AJ155" i="20" s="1"/>
  <c r="AH155" i="20"/>
  <c r="BJ154" i="20"/>
  <c r="BI154" i="20"/>
  <c r="BE154" i="20"/>
  <c r="BC154" i="20"/>
  <c r="AI154" i="20"/>
  <c r="AH154" i="20"/>
  <c r="AJ154" i="20" s="1"/>
  <c r="BJ153" i="20"/>
  <c r="BI153" i="20"/>
  <c r="BC153" i="20"/>
  <c r="AI153" i="20"/>
  <c r="AJ153" i="20" s="1"/>
  <c r="AH153" i="20"/>
  <c r="BJ152" i="20"/>
  <c r="BI152" i="20"/>
  <c r="BE152" i="20"/>
  <c r="BC152" i="20"/>
  <c r="AJ152" i="20"/>
  <c r="AI152" i="20"/>
  <c r="AH152" i="20"/>
  <c r="BJ151" i="20"/>
  <c r="BI151" i="20"/>
  <c r="BH151" i="20"/>
  <c r="BE151" i="20"/>
  <c r="BC151" i="20"/>
  <c r="AJ151" i="20"/>
  <c r="AI151" i="20"/>
  <c r="AH151" i="20"/>
  <c r="BJ150" i="20"/>
  <c r="BI150" i="20"/>
  <c r="BE150" i="20"/>
  <c r="BC150" i="20"/>
  <c r="AI150" i="20"/>
  <c r="AH150" i="20"/>
  <c r="AJ150" i="20" s="1"/>
  <c r="BJ149" i="20"/>
  <c r="BI149" i="20"/>
  <c r="BC149" i="20"/>
  <c r="AI149" i="20"/>
  <c r="AJ149" i="20" s="1"/>
  <c r="AH149" i="20"/>
  <c r="BJ148" i="20"/>
  <c r="BI148" i="20"/>
  <c r="BC148" i="20"/>
  <c r="AO148" i="20"/>
  <c r="AN148" i="20"/>
  <c r="AI148" i="20"/>
  <c r="AJ148" i="20" s="1"/>
  <c r="AH148" i="20"/>
  <c r="BJ147" i="20"/>
  <c r="BI147" i="20"/>
  <c r="BK147" i="20" s="1"/>
  <c r="BE147" i="20"/>
  <c r="BC147" i="20"/>
  <c r="AO147" i="20"/>
  <c r="AN147" i="20"/>
  <c r="AI147" i="20"/>
  <c r="AH147" i="20"/>
  <c r="AJ147" i="20" s="1"/>
  <c r="BJ146" i="20"/>
  <c r="BI146" i="20"/>
  <c r="BE146" i="20"/>
  <c r="BC146" i="20"/>
  <c r="AO146" i="20"/>
  <c r="AN146" i="20"/>
  <c r="AI146" i="20"/>
  <c r="AH146" i="20"/>
  <c r="BJ145" i="20"/>
  <c r="BI145" i="20"/>
  <c r="BC145" i="20"/>
  <c r="AO145" i="20"/>
  <c r="AN145" i="20"/>
  <c r="AI145" i="20"/>
  <c r="AJ145" i="20" s="1"/>
  <c r="AH145" i="20"/>
  <c r="BJ144" i="20"/>
  <c r="BI144" i="20"/>
  <c r="BE144" i="20"/>
  <c r="BC144" i="20"/>
  <c r="AO144" i="20"/>
  <c r="AN144" i="20"/>
  <c r="AI144" i="20"/>
  <c r="AJ144" i="20" s="1"/>
  <c r="AH144" i="20"/>
  <c r="BJ143" i="20"/>
  <c r="BI143" i="20"/>
  <c r="BE143" i="20"/>
  <c r="BC143" i="20"/>
  <c r="AO143" i="20"/>
  <c r="AN143" i="20"/>
  <c r="AI143" i="20"/>
  <c r="AJ143" i="20" s="1"/>
  <c r="AH143" i="20"/>
  <c r="BJ142" i="20"/>
  <c r="BI142" i="20"/>
  <c r="BE142" i="20"/>
  <c r="BC142" i="20"/>
  <c r="AO142" i="20"/>
  <c r="AN142" i="20"/>
  <c r="AI142" i="20"/>
  <c r="AJ142" i="20" s="1"/>
  <c r="AH142" i="20"/>
  <c r="BJ141" i="20"/>
  <c r="BI141" i="20"/>
  <c r="BC141" i="20"/>
  <c r="AO141" i="20"/>
  <c r="AN141" i="20"/>
  <c r="AJ141" i="20"/>
  <c r="AI141" i="20"/>
  <c r="AH141" i="20"/>
  <c r="BJ140" i="20"/>
  <c r="BI140" i="20"/>
  <c r="BC140" i="20"/>
  <c r="AO140" i="20"/>
  <c r="AN140" i="20"/>
  <c r="AJ140" i="20"/>
  <c r="AI140" i="20"/>
  <c r="AH140" i="20"/>
  <c r="BJ139" i="20"/>
  <c r="BI139" i="20"/>
  <c r="BE139" i="20"/>
  <c r="BC139" i="20"/>
  <c r="AO139" i="20"/>
  <c r="AN139" i="20"/>
  <c r="AI139" i="20"/>
  <c r="AJ139" i="20" s="1"/>
  <c r="AH139" i="20"/>
  <c r="BJ138" i="20"/>
  <c r="BI138" i="20"/>
  <c r="BE138" i="20"/>
  <c r="BC138" i="20"/>
  <c r="AO138" i="20"/>
  <c r="AN138" i="20"/>
  <c r="AI138" i="20"/>
  <c r="AJ138" i="20" s="1"/>
  <c r="AH138" i="20"/>
  <c r="BJ137" i="20"/>
  <c r="BI137" i="20"/>
  <c r="BC137" i="20"/>
  <c r="AO137" i="20"/>
  <c r="AN137" i="20"/>
  <c r="AJ137" i="20"/>
  <c r="AI137" i="20"/>
  <c r="AH137" i="20"/>
  <c r="BJ136" i="20"/>
  <c r="BI136" i="20"/>
  <c r="BK136" i="20" s="1"/>
  <c r="BC136" i="20"/>
  <c r="AO136" i="20"/>
  <c r="AN136" i="20"/>
  <c r="AJ136" i="20"/>
  <c r="AI136" i="20"/>
  <c r="AH136" i="20"/>
  <c r="BJ135" i="20"/>
  <c r="BI135" i="20"/>
  <c r="BE135" i="20"/>
  <c r="BC135" i="20"/>
  <c r="AO135" i="20"/>
  <c r="AN135" i="20"/>
  <c r="AI135" i="20"/>
  <c r="AJ135" i="20" s="1"/>
  <c r="AH135" i="20"/>
  <c r="BJ134" i="20"/>
  <c r="BI134" i="20"/>
  <c r="BE134" i="20"/>
  <c r="BC134" i="20"/>
  <c r="AO134" i="20"/>
  <c r="AN134" i="20"/>
  <c r="AI134" i="20"/>
  <c r="AJ134" i="20" s="1"/>
  <c r="AH134" i="20"/>
  <c r="BJ133" i="20"/>
  <c r="BI133" i="20"/>
  <c r="BH133" i="20"/>
  <c r="BC133" i="20"/>
  <c r="AO133" i="20"/>
  <c r="AN133" i="20"/>
  <c r="AJ133" i="20"/>
  <c r="AI133" i="20"/>
  <c r="AH133" i="20"/>
  <c r="BJ132" i="20"/>
  <c r="BI132" i="20"/>
  <c r="BK132" i="20" s="1"/>
  <c r="BC132" i="20"/>
  <c r="AO132" i="20"/>
  <c r="AN132" i="20"/>
  <c r="AJ132" i="20"/>
  <c r="AI132" i="20"/>
  <c r="AH132" i="20"/>
  <c r="BJ131" i="20"/>
  <c r="BI131" i="20"/>
  <c r="BE131" i="20"/>
  <c r="BC131" i="20"/>
  <c r="AO131" i="20"/>
  <c r="AN131" i="20"/>
  <c r="AI131" i="20"/>
  <c r="AJ131" i="20" s="1"/>
  <c r="AH131" i="20"/>
  <c r="BJ130" i="20"/>
  <c r="BI130" i="20"/>
  <c r="BE130" i="20"/>
  <c r="BC130" i="20"/>
  <c r="AO130" i="20"/>
  <c r="AN130" i="20"/>
  <c r="AI130" i="20"/>
  <c r="AJ130" i="20" s="1"/>
  <c r="AH130" i="20"/>
  <c r="BJ129" i="20"/>
  <c r="BI129" i="20"/>
  <c r="BK129" i="20" s="1"/>
  <c r="BE129" i="20"/>
  <c r="BC129" i="20"/>
  <c r="AO129" i="20"/>
  <c r="AN129" i="20"/>
  <c r="AJ129" i="20"/>
  <c r="AI129" i="20"/>
  <c r="AH129" i="20"/>
  <c r="BJ128" i="20"/>
  <c r="BI128" i="20"/>
  <c r="BK128" i="20" s="1"/>
  <c r="BC128" i="20"/>
  <c r="AO128" i="20"/>
  <c r="AN128" i="20"/>
  <c r="AJ128" i="20"/>
  <c r="AI128" i="20"/>
  <c r="AH128" i="20"/>
  <c r="BJ127" i="20"/>
  <c r="BI127" i="20"/>
  <c r="BH127" i="20"/>
  <c r="BE127" i="20"/>
  <c r="BC127" i="20"/>
  <c r="AO127" i="20"/>
  <c r="AN127" i="20"/>
  <c r="AI127" i="20"/>
  <c r="AJ127" i="20" s="1"/>
  <c r="AH127" i="20"/>
  <c r="BJ126" i="20"/>
  <c r="BI126" i="20"/>
  <c r="BE126" i="20"/>
  <c r="BC126" i="20"/>
  <c r="AO126" i="20"/>
  <c r="AN126" i="20"/>
  <c r="AI126" i="20"/>
  <c r="AJ126" i="20" s="1"/>
  <c r="AH126" i="20"/>
  <c r="BJ125" i="20"/>
  <c r="BI125" i="20"/>
  <c r="BC125" i="20"/>
  <c r="AO125" i="20"/>
  <c r="AN125" i="20"/>
  <c r="AJ125" i="20"/>
  <c r="AI125" i="20"/>
  <c r="AH125" i="20"/>
  <c r="BJ124" i="20"/>
  <c r="BI124" i="20"/>
  <c r="BC124" i="20"/>
  <c r="AO124" i="20"/>
  <c r="AN124" i="20"/>
  <c r="AJ124" i="20"/>
  <c r="AI124" i="20"/>
  <c r="AH124" i="20"/>
  <c r="BJ123" i="20"/>
  <c r="BI123" i="20"/>
  <c r="BE123" i="20"/>
  <c r="BC123" i="20"/>
  <c r="AO123" i="20"/>
  <c r="AN123" i="20"/>
  <c r="AI123" i="20"/>
  <c r="AJ123" i="20" s="1"/>
  <c r="AH123" i="20"/>
  <c r="BJ122" i="20"/>
  <c r="BI122" i="20"/>
  <c r="BK122" i="20" s="1"/>
  <c r="BE122" i="20"/>
  <c r="BC122" i="20"/>
  <c r="AO122" i="20"/>
  <c r="AN122" i="20"/>
  <c r="AI122" i="20"/>
  <c r="AJ122" i="20" s="1"/>
  <c r="AH122" i="20"/>
  <c r="BJ121" i="20"/>
  <c r="BI121" i="20"/>
  <c r="BC121" i="20"/>
  <c r="AO121" i="20"/>
  <c r="AN121" i="20"/>
  <c r="AJ121" i="20"/>
  <c r="AI121" i="20"/>
  <c r="AH121" i="20"/>
  <c r="BK120" i="20"/>
  <c r="BJ120" i="20"/>
  <c r="BI120" i="20"/>
  <c r="BE120" i="20"/>
  <c r="BC120" i="20"/>
  <c r="AO120" i="20"/>
  <c r="AN120" i="20"/>
  <c r="AJ120" i="20"/>
  <c r="AI120" i="20"/>
  <c r="AH120" i="20"/>
  <c r="BJ119" i="20"/>
  <c r="BI119" i="20"/>
  <c r="BE119" i="20"/>
  <c r="BC119" i="20"/>
  <c r="AO119" i="20"/>
  <c r="AN119" i="20"/>
  <c r="AI119" i="20"/>
  <c r="AJ119" i="20" s="1"/>
  <c r="AH119" i="20"/>
  <c r="BJ118" i="20"/>
  <c r="BI118" i="20"/>
  <c r="BE118" i="20"/>
  <c r="BC118" i="20"/>
  <c r="AO118" i="20"/>
  <c r="AN118" i="20"/>
  <c r="AI118" i="20"/>
  <c r="AJ118" i="20" s="1"/>
  <c r="AH118" i="20"/>
  <c r="BJ117" i="20"/>
  <c r="BI117" i="20"/>
  <c r="BH117" i="20"/>
  <c r="BC117" i="20"/>
  <c r="AO117" i="20"/>
  <c r="AN117" i="20"/>
  <c r="AJ117" i="20"/>
  <c r="AI117" i="20"/>
  <c r="AH117" i="20"/>
  <c r="BJ116" i="20"/>
  <c r="BI116" i="20"/>
  <c r="BK116" i="20" s="1"/>
  <c r="BE116" i="20"/>
  <c r="BC116" i="20"/>
  <c r="AO116" i="20"/>
  <c r="AN116" i="20"/>
  <c r="AJ116" i="20"/>
  <c r="AI116" i="20"/>
  <c r="AH116" i="20"/>
  <c r="BJ115" i="20"/>
  <c r="BI115" i="20"/>
  <c r="BE115" i="20"/>
  <c r="BC115" i="20"/>
  <c r="AO115" i="20"/>
  <c r="AN115" i="20"/>
  <c r="AI115" i="20"/>
  <c r="AJ115" i="20" s="1"/>
  <c r="AH115" i="20"/>
  <c r="BJ114" i="20"/>
  <c r="BI114" i="20"/>
  <c r="BE114" i="20"/>
  <c r="BC114" i="20"/>
  <c r="AO114" i="20"/>
  <c r="AN114" i="20"/>
  <c r="AI114" i="20"/>
  <c r="AJ114" i="20" s="1"/>
  <c r="AH114" i="20"/>
  <c r="BJ113" i="20"/>
  <c r="BI113" i="20"/>
  <c r="BC113" i="20"/>
  <c r="AO113" i="20"/>
  <c r="AN113" i="20"/>
  <c r="AJ113" i="20"/>
  <c r="AI113" i="20"/>
  <c r="AH113" i="20"/>
  <c r="BJ112" i="20"/>
  <c r="BI112" i="20"/>
  <c r="BK112" i="20" s="1"/>
  <c r="BE112" i="20"/>
  <c r="BC112" i="20"/>
  <c r="AO112" i="20"/>
  <c r="AN112" i="20"/>
  <c r="AJ112" i="20"/>
  <c r="AI112" i="20"/>
  <c r="AH112" i="20"/>
  <c r="BJ111" i="20"/>
  <c r="BI111" i="20"/>
  <c r="BE111" i="20"/>
  <c r="BC111" i="20"/>
  <c r="AO111" i="20"/>
  <c r="AN111" i="20"/>
  <c r="AI111" i="20"/>
  <c r="AJ111" i="20" s="1"/>
  <c r="AH111" i="20"/>
  <c r="BJ110" i="20"/>
  <c r="BI110" i="20"/>
  <c r="BE110" i="20"/>
  <c r="BC110" i="20"/>
  <c r="AO110" i="20"/>
  <c r="AN110" i="20"/>
  <c r="AI110" i="20"/>
  <c r="AJ110" i="20" s="1"/>
  <c r="AH110" i="20"/>
  <c r="BJ109" i="20"/>
  <c r="BI109" i="20"/>
  <c r="BC109" i="20"/>
  <c r="AO109" i="20"/>
  <c r="AN109" i="20"/>
  <c r="AJ109" i="20"/>
  <c r="AI109" i="20"/>
  <c r="AH109" i="20"/>
  <c r="BJ108" i="20"/>
  <c r="BI108" i="20"/>
  <c r="BE108" i="20"/>
  <c r="BC108" i="20"/>
  <c r="AO108" i="20"/>
  <c r="AN108" i="20"/>
  <c r="AJ108" i="20"/>
  <c r="AI108" i="20"/>
  <c r="AH108" i="20"/>
  <c r="BJ107" i="20"/>
  <c r="BI107" i="20"/>
  <c r="BE107" i="20"/>
  <c r="BC107" i="20"/>
  <c r="AO107" i="20"/>
  <c r="AN107" i="20"/>
  <c r="AI107" i="20"/>
  <c r="AJ107" i="20" s="1"/>
  <c r="AH107" i="20"/>
  <c r="BJ106" i="20"/>
  <c r="BI106" i="20"/>
  <c r="BE106" i="20"/>
  <c r="BC106" i="20"/>
  <c r="AO106" i="20"/>
  <c r="AN106" i="20"/>
  <c r="AI106" i="20"/>
  <c r="AJ106" i="20" s="1"/>
  <c r="AH106" i="20"/>
  <c r="BJ105" i="20"/>
  <c r="BI105" i="20"/>
  <c r="BC105" i="20"/>
  <c r="AO105" i="20"/>
  <c r="AN105" i="20"/>
  <c r="AJ105" i="20"/>
  <c r="AI105" i="20"/>
  <c r="AH105" i="20"/>
  <c r="BJ104" i="20"/>
  <c r="BI104" i="20"/>
  <c r="BK104" i="20" s="1"/>
  <c r="BE104" i="20"/>
  <c r="BC104" i="20"/>
  <c r="AO104" i="20"/>
  <c r="AN104" i="20"/>
  <c r="AJ104" i="20"/>
  <c r="AI104" i="20"/>
  <c r="AH104" i="20"/>
  <c r="BJ103" i="20"/>
  <c r="BI103" i="20"/>
  <c r="BE103" i="20"/>
  <c r="BC103" i="20"/>
  <c r="AO103" i="20"/>
  <c r="AN103" i="20"/>
  <c r="AI103" i="20"/>
  <c r="AJ103" i="20" s="1"/>
  <c r="AH103" i="20"/>
  <c r="BJ102" i="20"/>
  <c r="BI102" i="20"/>
  <c r="BE102" i="20"/>
  <c r="BC102" i="20"/>
  <c r="AO102" i="20"/>
  <c r="AN102" i="20"/>
  <c r="AI102" i="20"/>
  <c r="AJ102" i="20" s="1"/>
  <c r="AH102" i="20"/>
  <c r="BJ101" i="20"/>
  <c r="BI101" i="20"/>
  <c r="BC101" i="20"/>
  <c r="AO101" i="20"/>
  <c r="AN101" i="20"/>
  <c r="AJ101" i="20"/>
  <c r="AI101" i="20"/>
  <c r="AH101" i="20"/>
  <c r="BJ100" i="20"/>
  <c r="BI100" i="20"/>
  <c r="BE100" i="20"/>
  <c r="BC100" i="20"/>
  <c r="AO100" i="20"/>
  <c r="AN100" i="20"/>
  <c r="AJ100" i="20"/>
  <c r="AI100" i="20"/>
  <c r="AH100" i="20"/>
  <c r="BJ99" i="20"/>
  <c r="BI99" i="20"/>
  <c r="BE99" i="20"/>
  <c r="BC99" i="20"/>
  <c r="AO99" i="20"/>
  <c r="AN99" i="20"/>
  <c r="AI99" i="20"/>
  <c r="AJ99" i="20" s="1"/>
  <c r="AH99" i="20"/>
  <c r="BJ98" i="20"/>
  <c r="BI98" i="20"/>
  <c r="BE98" i="20"/>
  <c r="BC98" i="20"/>
  <c r="AO98" i="20"/>
  <c r="AN98" i="20"/>
  <c r="AI98" i="20"/>
  <c r="AJ98" i="20" s="1"/>
  <c r="AH98" i="20"/>
  <c r="BJ97" i="20"/>
  <c r="BI97" i="20"/>
  <c r="BC97" i="20"/>
  <c r="AO97" i="20"/>
  <c r="AN97" i="20"/>
  <c r="AJ97" i="20"/>
  <c r="AI97" i="20"/>
  <c r="AH97" i="20"/>
  <c r="BJ96" i="20"/>
  <c r="BI96" i="20"/>
  <c r="BE96" i="20"/>
  <c r="BC96" i="20"/>
  <c r="AO96" i="20"/>
  <c r="AN96" i="20"/>
  <c r="AJ96" i="20"/>
  <c r="AI96" i="20"/>
  <c r="AH96" i="20"/>
  <c r="BJ95" i="20"/>
  <c r="BI95" i="20"/>
  <c r="BE95" i="20"/>
  <c r="BC95" i="20"/>
  <c r="AO95" i="20"/>
  <c r="AN95" i="20"/>
  <c r="AI95" i="20"/>
  <c r="AJ95" i="20" s="1"/>
  <c r="AH95" i="20"/>
  <c r="BJ94" i="20"/>
  <c r="BI94" i="20"/>
  <c r="BE94" i="20"/>
  <c r="BC94" i="20"/>
  <c r="AO94" i="20"/>
  <c r="AN94" i="20"/>
  <c r="AI94" i="20"/>
  <c r="AJ94" i="20" s="1"/>
  <c r="AH94" i="20"/>
  <c r="BJ93" i="20"/>
  <c r="BI93" i="20"/>
  <c r="BC93" i="20"/>
  <c r="AO93" i="20"/>
  <c r="AN93" i="20"/>
  <c r="AJ93" i="20"/>
  <c r="AI93" i="20"/>
  <c r="AH93" i="20"/>
  <c r="BJ92" i="20"/>
  <c r="BI92" i="20"/>
  <c r="BE92" i="20"/>
  <c r="BC92" i="20"/>
  <c r="AO92" i="20"/>
  <c r="AN92" i="20"/>
  <c r="AJ92" i="20"/>
  <c r="AI92" i="20"/>
  <c r="AH92" i="20"/>
  <c r="BJ91" i="20"/>
  <c r="BI91" i="20"/>
  <c r="BE91" i="20"/>
  <c r="BC91" i="20"/>
  <c r="AO91" i="20"/>
  <c r="AN91" i="20"/>
  <c r="AI91" i="20"/>
  <c r="AJ91" i="20" s="1"/>
  <c r="AH91" i="20"/>
  <c r="BJ90" i="20"/>
  <c r="BI90" i="20"/>
  <c r="BE90" i="20"/>
  <c r="BC90" i="20"/>
  <c r="AO90" i="20"/>
  <c r="AN90" i="20"/>
  <c r="AI90" i="20"/>
  <c r="AJ90" i="20" s="1"/>
  <c r="AH90" i="20"/>
  <c r="BJ89" i="20"/>
  <c r="BI89" i="20"/>
  <c r="BC89" i="20"/>
  <c r="AO89" i="20"/>
  <c r="AN89" i="20"/>
  <c r="AJ89" i="20"/>
  <c r="AI89" i="20"/>
  <c r="AH89" i="20"/>
  <c r="BJ88" i="20"/>
  <c r="BI88" i="20"/>
  <c r="BE88" i="20"/>
  <c r="BC88" i="20"/>
  <c r="AO88" i="20"/>
  <c r="AN88" i="20"/>
  <c r="AJ88" i="20"/>
  <c r="AI88" i="20"/>
  <c r="AH88" i="20"/>
  <c r="BJ87" i="20"/>
  <c r="BI87" i="20"/>
  <c r="BE87" i="20"/>
  <c r="BC87" i="20"/>
  <c r="AO87" i="20"/>
  <c r="AN87" i="20"/>
  <c r="AI87" i="20"/>
  <c r="AJ87" i="20" s="1"/>
  <c r="AH87" i="20"/>
  <c r="BJ86" i="20"/>
  <c r="BI86" i="20"/>
  <c r="BE86" i="20"/>
  <c r="BC86" i="20"/>
  <c r="AO86" i="20"/>
  <c r="AN86" i="20"/>
  <c r="AI86" i="20"/>
  <c r="AJ86" i="20" s="1"/>
  <c r="AH86" i="20"/>
  <c r="BJ85" i="20"/>
  <c r="BI85" i="20"/>
  <c r="BC85" i="20"/>
  <c r="AO85" i="20"/>
  <c r="AN85" i="20"/>
  <c r="AJ85" i="20"/>
  <c r="AI85" i="20"/>
  <c r="AH85" i="20"/>
  <c r="BJ84" i="20"/>
  <c r="BI84" i="20"/>
  <c r="BE84" i="20"/>
  <c r="BC84" i="20"/>
  <c r="AO84" i="20"/>
  <c r="AN84" i="20"/>
  <c r="AJ84" i="20"/>
  <c r="AI84" i="20"/>
  <c r="AH84" i="20"/>
  <c r="BJ83" i="20"/>
  <c r="BI83" i="20"/>
  <c r="BH83" i="20"/>
  <c r="BE83" i="20"/>
  <c r="BC83" i="20"/>
  <c r="AO83" i="20"/>
  <c r="AN83" i="20"/>
  <c r="AI83" i="20"/>
  <c r="AJ83" i="20" s="1"/>
  <c r="AH83" i="20"/>
  <c r="BJ82" i="20"/>
  <c r="BI82" i="20"/>
  <c r="BE82" i="20"/>
  <c r="BC82" i="20"/>
  <c r="AO82" i="20"/>
  <c r="AN82" i="20"/>
  <c r="AI82" i="20"/>
  <c r="AJ82" i="20" s="1"/>
  <c r="AH82" i="20"/>
  <c r="BJ81" i="20"/>
  <c r="BI81" i="20"/>
  <c r="BC81" i="20"/>
  <c r="AO81" i="20"/>
  <c r="AN81" i="20"/>
  <c r="AJ81" i="20"/>
  <c r="AI81" i="20"/>
  <c r="AH81" i="20"/>
  <c r="BJ80" i="20"/>
  <c r="BI80" i="20"/>
  <c r="BE80" i="20"/>
  <c r="BC80" i="20"/>
  <c r="AO80" i="20"/>
  <c r="AN80" i="20"/>
  <c r="AJ80" i="20"/>
  <c r="AI80" i="20"/>
  <c r="AH80" i="20"/>
  <c r="BJ79" i="20"/>
  <c r="BI79" i="20"/>
  <c r="BE79" i="20"/>
  <c r="BC79" i="20"/>
  <c r="AO79" i="20"/>
  <c r="AN79" i="20"/>
  <c r="AI79" i="20"/>
  <c r="AJ79" i="20" s="1"/>
  <c r="AH79" i="20"/>
  <c r="BJ78" i="20"/>
  <c r="BI78" i="20"/>
  <c r="BE78" i="20"/>
  <c r="BC78" i="20"/>
  <c r="AO78" i="20"/>
  <c r="AN78" i="20"/>
  <c r="AI78" i="20"/>
  <c r="AJ78" i="20" s="1"/>
  <c r="AH78" i="20"/>
  <c r="BJ77" i="20"/>
  <c r="BI77" i="20"/>
  <c r="BC77" i="20"/>
  <c r="AO77" i="20"/>
  <c r="AN77" i="20"/>
  <c r="AJ77" i="20"/>
  <c r="AI77" i="20"/>
  <c r="AH77" i="20"/>
  <c r="BJ76" i="20"/>
  <c r="BI76" i="20"/>
  <c r="BE76" i="20"/>
  <c r="BC76" i="20"/>
  <c r="AO76" i="20"/>
  <c r="AN76" i="20"/>
  <c r="AJ76" i="20"/>
  <c r="AI76" i="20"/>
  <c r="AH76" i="20"/>
  <c r="BJ75" i="20"/>
  <c r="BI75" i="20"/>
  <c r="BE75" i="20"/>
  <c r="BC75" i="20"/>
  <c r="AO75" i="20"/>
  <c r="AN75" i="20"/>
  <c r="AI75" i="20"/>
  <c r="AJ75" i="20" s="1"/>
  <c r="AH75" i="20"/>
  <c r="BJ74" i="20"/>
  <c r="BI74" i="20"/>
  <c r="BE74" i="20"/>
  <c r="BC74" i="20"/>
  <c r="AO74" i="20"/>
  <c r="AN74" i="20"/>
  <c r="AI74" i="20"/>
  <c r="AJ74" i="20" s="1"/>
  <c r="AH74" i="20"/>
  <c r="BJ73" i="20"/>
  <c r="BI73" i="20"/>
  <c r="BC73" i="20"/>
  <c r="AO73" i="20"/>
  <c r="AN73" i="20"/>
  <c r="AJ73" i="20"/>
  <c r="AI73" i="20"/>
  <c r="AH73" i="20"/>
  <c r="BJ72" i="20"/>
  <c r="BI72" i="20"/>
  <c r="BE72" i="20"/>
  <c r="BC72" i="20"/>
  <c r="AO72" i="20"/>
  <c r="AN72" i="20"/>
  <c r="AJ72" i="20"/>
  <c r="AI72" i="20"/>
  <c r="AH72" i="20"/>
  <c r="BJ71" i="20"/>
  <c r="BI71" i="20"/>
  <c r="BE71" i="20"/>
  <c r="BC71" i="20"/>
  <c r="AO71" i="20"/>
  <c r="AN71" i="20"/>
  <c r="AI71" i="20"/>
  <c r="AJ71" i="20" s="1"/>
  <c r="AH71" i="20"/>
  <c r="BJ70" i="20"/>
  <c r="BI70" i="20"/>
  <c r="BE70" i="20"/>
  <c r="BC70" i="20"/>
  <c r="AO70" i="20"/>
  <c r="AN70" i="20"/>
  <c r="AI70" i="20"/>
  <c r="AJ70" i="20" s="1"/>
  <c r="AH70" i="20"/>
  <c r="BJ69" i="20"/>
  <c r="BK69" i="20" s="1"/>
  <c r="BI69" i="20"/>
  <c r="BC69" i="20"/>
  <c r="AO69" i="20"/>
  <c r="AN69" i="20"/>
  <c r="AJ69" i="20"/>
  <c r="AI69" i="20"/>
  <c r="AH69" i="20"/>
  <c r="BJ68" i="20"/>
  <c r="BI68" i="20"/>
  <c r="BE68" i="20"/>
  <c r="BC68" i="20"/>
  <c r="AO68" i="20"/>
  <c r="AN68" i="20"/>
  <c r="AJ68" i="20"/>
  <c r="AI68" i="20"/>
  <c r="AH68" i="20"/>
  <c r="BJ67" i="20"/>
  <c r="BI67" i="20"/>
  <c r="BH67" i="20"/>
  <c r="BE67" i="20"/>
  <c r="BC67" i="20"/>
  <c r="AO67" i="20"/>
  <c r="AN67" i="20"/>
  <c r="AI67" i="20"/>
  <c r="AJ67" i="20" s="1"/>
  <c r="AH67" i="20"/>
  <c r="BJ66" i="20"/>
  <c r="BI66" i="20"/>
  <c r="BE66" i="20"/>
  <c r="BC66" i="20"/>
  <c r="AO66" i="20"/>
  <c r="AN66" i="20"/>
  <c r="AI66" i="20"/>
  <c r="AJ66" i="20" s="1"/>
  <c r="AH66" i="20"/>
  <c r="BJ65" i="20"/>
  <c r="BI65" i="20"/>
  <c r="BC65" i="20"/>
  <c r="AO65" i="20"/>
  <c r="AN65" i="20"/>
  <c r="AJ65" i="20"/>
  <c r="AI65" i="20"/>
  <c r="AH65" i="20"/>
  <c r="BJ64" i="20"/>
  <c r="BI64" i="20"/>
  <c r="BE64" i="20"/>
  <c r="BC64" i="20"/>
  <c r="AO64" i="20"/>
  <c r="AN64" i="20"/>
  <c r="AJ64" i="20"/>
  <c r="AI64" i="20"/>
  <c r="AH64" i="20"/>
  <c r="BJ63" i="20"/>
  <c r="BI63" i="20"/>
  <c r="BH63" i="20"/>
  <c r="BE63" i="20"/>
  <c r="BC63" i="20"/>
  <c r="AO63" i="20"/>
  <c r="AN63" i="20"/>
  <c r="AI63" i="20"/>
  <c r="AJ63" i="20" s="1"/>
  <c r="AH63" i="20"/>
  <c r="BJ62" i="20"/>
  <c r="BI62" i="20"/>
  <c r="BE62" i="20"/>
  <c r="BC62" i="20"/>
  <c r="AO62" i="20"/>
  <c r="AN62" i="20"/>
  <c r="AI62" i="20"/>
  <c r="AJ62" i="20" s="1"/>
  <c r="AH62" i="20"/>
  <c r="BJ61" i="20"/>
  <c r="BI61" i="20"/>
  <c r="BC61" i="20"/>
  <c r="AO61" i="20"/>
  <c r="AN61" i="20"/>
  <c r="AJ61" i="20"/>
  <c r="AI61" i="20"/>
  <c r="AH61" i="20"/>
  <c r="BJ60" i="20"/>
  <c r="BI60" i="20"/>
  <c r="BE60" i="20"/>
  <c r="BC60" i="20"/>
  <c r="AO60" i="20"/>
  <c r="AN60" i="20"/>
  <c r="AJ60" i="20"/>
  <c r="AI60" i="20"/>
  <c r="AH60" i="20"/>
  <c r="BJ59" i="20"/>
  <c r="BI59" i="20"/>
  <c r="BH59" i="20"/>
  <c r="BE59" i="20"/>
  <c r="BC59" i="20"/>
  <c r="AO59" i="20"/>
  <c r="AN59" i="20"/>
  <c r="AI59" i="20"/>
  <c r="AJ59" i="20" s="1"/>
  <c r="AH59" i="20"/>
  <c r="BJ58" i="20"/>
  <c r="BI58" i="20"/>
  <c r="BE58" i="20"/>
  <c r="BC58" i="20"/>
  <c r="AO58" i="20"/>
  <c r="AN58" i="20"/>
  <c r="AI58" i="20"/>
  <c r="AJ58" i="20" s="1"/>
  <c r="AH58" i="20"/>
  <c r="BJ57" i="20"/>
  <c r="BI57" i="20"/>
  <c r="BH57" i="20"/>
  <c r="BC57" i="20"/>
  <c r="AO57" i="20"/>
  <c r="AN57" i="20"/>
  <c r="AJ57" i="20"/>
  <c r="AI57" i="20"/>
  <c r="AH57" i="20"/>
  <c r="BJ56" i="20"/>
  <c r="BI56" i="20"/>
  <c r="BK56" i="20" s="1"/>
  <c r="BE56" i="20"/>
  <c r="BC56" i="20"/>
  <c r="AO56" i="20"/>
  <c r="AN56" i="20"/>
  <c r="AJ56" i="20"/>
  <c r="AI56" i="20"/>
  <c r="AH56" i="20"/>
  <c r="BJ55" i="20"/>
  <c r="BI55" i="20"/>
  <c r="BE55" i="20"/>
  <c r="BC55" i="20"/>
  <c r="AO55" i="20"/>
  <c r="AN55" i="20"/>
  <c r="AI55" i="20"/>
  <c r="AJ55" i="20" s="1"/>
  <c r="AH55" i="20"/>
  <c r="BJ54" i="20"/>
  <c r="BI54" i="20"/>
  <c r="BE54" i="20"/>
  <c r="BC54" i="20"/>
  <c r="AO54" i="20"/>
  <c r="AN54" i="20"/>
  <c r="AI54" i="20"/>
  <c r="AJ54" i="20" s="1"/>
  <c r="AH54" i="20"/>
  <c r="BJ53" i="20"/>
  <c r="BI53" i="20"/>
  <c r="BK53" i="20" s="1"/>
  <c r="BH53" i="20"/>
  <c r="BC53" i="20"/>
  <c r="AO53" i="20"/>
  <c r="AN53" i="20"/>
  <c r="AJ53" i="20"/>
  <c r="AI53" i="20"/>
  <c r="AH53" i="20"/>
  <c r="BJ52" i="20"/>
  <c r="BI52" i="20"/>
  <c r="BE52" i="20"/>
  <c r="BC52" i="20"/>
  <c r="AO52" i="20"/>
  <c r="AN52" i="20"/>
  <c r="AJ52" i="20"/>
  <c r="AI52" i="20"/>
  <c r="AH52" i="20"/>
  <c r="BJ51" i="20"/>
  <c r="BI51" i="20"/>
  <c r="BE51" i="20"/>
  <c r="BC51" i="20"/>
  <c r="AO51" i="20"/>
  <c r="AN51" i="20"/>
  <c r="AI51" i="20"/>
  <c r="AJ51" i="20" s="1"/>
  <c r="AH51" i="20"/>
  <c r="BJ50" i="20"/>
  <c r="BI50" i="20"/>
  <c r="BE50" i="20"/>
  <c r="BC50" i="20"/>
  <c r="AO50" i="20"/>
  <c r="AN50" i="20"/>
  <c r="AI50" i="20"/>
  <c r="AJ50" i="20" s="1"/>
  <c r="AH50" i="20"/>
  <c r="BJ49" i="20"/>
  <c r="BI49" i="20"/>
  <c r="BC49" i="20"/>
  <c r="AO49" i="20"/>
  <c r="AN49" i="20"/>
  <c r="AJ49" i="20"/>
  <c r="AI49" i="20"/>
  <c r="AH49" i="20"/>
  <c r="BJ48" i="20"/>
  <c r="BI48" i="20"/>
  <c r="BE48" i="20"/>
  <c r="BC48" i="20"/>
  <c r="AO48" i="20"/>
  <c r="AN48" i="20"/>
  <c r="AJ48" i="20"/>
  <c r="AI48" i="20"/>
  <c r="AH48" i="20"/>
  <c r="BJ47" i="20"/>
  <c r="BI47" i="20"/>
  <c r="BE47" i="20"/>
  <c r="BC47" i="20"/>
  <c r="AO47" i="20"/>
  <c r="AN47" i="20"/>
  <c r="AI47" i="20"/>
  <c r="AJ47" i="20" s="1"/>
  <c r="AH47" i="20"/>
  <c r="BJ46" i="20"/>
  <c r="BI46" i="20"/>
  <c r="BE46" i="20"/>
  <c r="BC46" i="20"/>
  <c r="AO46" i="20"/>
  <c r="AN46" i="20"/>
  <c r="AI46" i="20"/>
  <c r="AJ46" i="20" s="1"/>
  <c r="AH46" i="20"/>
  <c r="BJ45" i="20"/>
  <c r="BI45" i="20"/>
  <c r="BC45" i="20"/>
  <c r="AO45" i="20"/>
  <c r="AN45" i="20"/>
  <c r="AJ45" i="20"/>
  <c r="AI45" i="20"/>
  <c r="AH45" i="20"/>
  <c r="BJ44" i="20"/>
  <c r="BI44" i="20"/>
  <c r="BE44" i="20"/>
  <c r="BC44" i="20"/>
  <c r="AO44" i="20"/>
  <c r="AN44" i="20"/>
  <c r="AJ44" i="20"/>
  <c r="AI44" i="20"/>
  <c r="AH44" i="20"/>
  <c r="BJ43" i="20"/>
  <c r="BI43" i="20"/>
  <c r="BH43" i="20"/>
  <c r="BE43" i="20"/>
  <c r="BC43" i="20"/>
  <c r="AO43" i="20"/>
  <c r="AN43" i="20"/>
  <c r="AI43" i="20"/>
  <c r="AJ43" i="20" s="1"/>
  <c r="AH43" i="20"/>
  <c r="BJ42" i="20"/>
  <c r="BI42" i="20"/>
  <c r="BE42" i="20"/>
  <c r="BC42" i="20"/>
  <c r="AO42" i="20"/>
  <c r="AN42" i="20"/>
  <c r="AI42" i="20"/>
  <c r="AJ42" i="20" s="1"/>
  <c r="AH42" i="20"/>
  <c r="BJ41" i="20"/>
  <c r="BI41" i="20"/>
  <c r="BC41" i="20"/>
  <c r="AO41" i="20"/>
  <c r="AN41" i="20"/>
  <c r="AJ41" i="20"/>
  <c r="AI41" i="20"/>
  <c r="AH41" i="20"/>
  <c r="BJ40" i="20"/>
  <c r="BI40" i="20"/>
  <c r="BE40" i="20"/>
  <c r="BC40" i="20"/>
  <c r="AO40" i="20"/>
  <c r="AN40" i="20"/>
  <c r="AJ40" i="20"/>
  <c r="AI40" i="20"/>
  <c r="AH40" i="20"/>
  <c r="BJ39" i="20"/>
  <c r="BI39" i="20"/>
  <c r="BE39" i="20"/>
  <c r="BC39" i="20"/>
  <c r="AO39" i="20"/>
  <c r="AN39" i="20"/>
  <c r="AI39" i="20"/>
  <c r="AJ39" i="20" s="1"/>
  <c r="AH39" i="20"/>
  <c r="BJ38" i="20"/>
  <c r="BI38" i="20"/>
  <c r="BK38" i="20" s="1"/>
  <c r="BE38" i="20"/>
  <c r="BC38" i="20"/>
  <c r="AO38" i="20"/>
  <c r="AN38" i="20"/>
  <c r="AI38" i="20"/>
  <c r="AJ38" i="20" s="1"/>
  <c r="AH38" i="20"/>
  <c r="BJ37" i="20"/>
  <c r="BI37" i="20"/>
  <c r="BK37" i="20" s="1"/>
  <c r="BH37" i="20"/>
  <c r="BC37" i="20"/>
  <c r="AO37" i="20"/>
  <c r="AN37" i="20"/>
  <c r="AJ37" i="20"/>
  <c r="AI37" i="20"/>
  <c r="AH37" i="20"/>
  <c r="BJ36" i="20"/>
  <c r="BI36" i="20"/>
  <c r="BK36" i="20" s="1"/>
  <c r="BE36" i="20"/>
  <c r="BC36" i="20"/>
  <c r="AO36" i="20"/>
  <c r="AN36" i="20"/>
  <c r="AJ36" i="20"/>
  <c r="AI36" i="20"/>
  <c r="AH36" i="20"/>
  <c r="BJ35" i="20"/>
  <c r="BI35" i="20"/>
  <c r="BE35" i="20"/>
  <c r="BC35" i="20"/>
  <c r="AO35" i="20"/>
  <c r="AN35" i="20"/>
  <c r="AI35" i="20"/>
  <c r="AJ35" i="20" s="1"/>
  <c r="AH35" i="20"/>
  <c r="BJ34" i="20"/>
  <c r="BI34" i="20"/>
  <c r="BE34" i="20"/>
  <c r="BC34" i="20"/>
  <c r="AO34" i="20"/>
  <c r="AN34" i="20"/>
  <c r="AI34" i="20"/>
  <c r="AJ34" i="20" s="1"/>
  <c r="AH34" i="20"/>
  <c r="BJ33" i="20"/>
  <c r="BI33" i="20"/>
  <c r="BK33" i="20" s="1"/>
  <c r="BC33" i="20"/>
  <c r="AO33" i="20"/>
  <c r="AN33" i="20"/>
  <c r="AJ33" i="20"/>
  <c r="AI33" i="20"/>
  <c r="AH33" i="20"/>
  <c r="BJ32" i="20"/>
  <c r="BI32" i="20"/>
  <c r="BK32" i="20" s="1"/>
  <c r="BE32" i="20"/>
  <c r="BC32" i="20"/>
  <c r="AO32" i="20"/>
  <c r="AN32" i="20"/>
  <c r="AJ32" i="20"/>
  <c r="AI32" i="20"/>
  <c r="AH32" i="20"/>
  <c r="BJ31" i="20"/>
  <c r="BI31" i="20"/>
  <c r="BE31" i="20"/>
  <c r="BC31" i="20"/>
  <c r="AO31" i="20"/>
  <c r="AN31" i="20"/>
  <c r="AI31" i="20"/>
  <c r="AJ31" i="20" s="1"/>
  <c r="AH31" i="20"/>
  <c r="BJ30" i="20"/>
  <c r="BI30" i="20"/>
  <c r="BE30" i="20"/>
  <c r="BC30" i="20"/>
  <c r="AO30" i="20"/>
  <c r="AN30" i="20"/>
  <c r="AI30" i="20"/>
  <c r="AJ30" i="20" s="1"/>
  <c r="AH30" i="20"/>
  <c r="BJ29" i="20"/>
  <c r="BI29" i="20"/>
  <c r="BK29" i="20" s="1"/>
  <c r="BC29" i="20"/>
  <c r="AO29" i="20"/>
  <c r="AN29" i="20"/>
  <c r="AJ29" i="20"/>
  <c r="AI29" i="20"/>
  <c r="AH29" i="20"/>
  <c r="BJ28" i="20"/>
  <c r="BI28" i="20"/>
  <c r="BE28" i="20"/>
  <c r="BC28" i="20"/>
  <c r="AO28" i="20"/>
  <c r="AN28" i="20"/>
  <c r="AJ28" i="20"/>
  <c r="AI28" i="20"/>
  <c r="AH28" i="20"/>
  <c r="BJ27" i="20"/>
  <c r="BI27" i="20"/>
  <c r="BE27" i="20"/>
  <c r="BC27" i="20"/>
  <c r="AO27" i="20"/>
  <c r="AN27" i="20"/>
  <c r="AI27" i="20"/>
  <c r="AJ27" i="20" s="1"/>
  <c r="AH27" i="20"/>
  <c r="BJ26" i="20"/>
  <c r="BI26" i="20"/>
  <c r="BE26" i="20"/>
  <c r="BC26" i="20"/>
  <c r="AO26" i="20"/>
  <c r="AN26" i="20"/>
  <c r="AI26" i="20"/>
  <c r="AJ26" i="20" s="1"/>
  <c r="AH26" i="20"/>
  <c r="BJ25" i="20"/>
  <c r="BI25" i="20"/>
  <c r="BC25" i="20"/>
  <c r="AO25" i="20"/>
  <c r="AN25" i="20"/>
  <c r="AJ25" i="20"/>
  <c r="AI25" i="20"/>
  <c r="AH25" i="20"/>
  <c r="BJ24" i="20"/>
  <c r="BK24" i="20" s="1"/>
  <c r="BI24" i="20"/>
  <c r="BE24" i="20"/>
  <c r="BC24" i="20"/>
  <c r="AO24" i="20"/>
  <c r="AN24" i="20"/>
  <c r="AJ24" i="20"/>
  <c r="AI24" i="20"/>
  <c r="AH24" i="20"/>
  <c r="BJ23" i="20"/>
  <c r="BI23" i="20"/>
  <c r="BE23" i="20"/>
  <c r="BC23" i="20"/>
  <c r="AO23" i="20"/>
  <c r="AN23" i="20"/>
  <c r="AI23" i="20"/>
  <c r="AJ23" i="20" s="1"/>
  <c r="AH23" i="20"/>
  <c r="BJ22" i="20"/>
  <c r="BI22" i="20"/>
  <c r="BE22" i="20"/>
  <c r="BC22" i="20"/>
  <c r="AO22" i="20"/>
  <c r="AN22" i="20"/>
  <c r="AI22" i="20"/>
  <c r="AJ22" i="20" s="1"/>
  <c r="AH22" i="20"/>
  <c r="BJ21" i="20"/>
  <c r="BI21" i="20"/>
  <c r="BC21" i="20"/>
  <c r="AO21" i="20"/>
  <c r="AN21" i="20"/>
  <c r="AI21" i="20"/>
  <c r="AJ21" i="20" s="1"/>
  <c r="AH21" i="20"/>
  <c r="BJ20" i="20"/>
  <c r="BI20" i="20"/>
  <c r="BC20" i="20"/>
  <c r="AO20" i="20"/>
  <c r="AN20" i="20"/>
  <c r="AJ20" i="20"/>
  <c r="AI20" i="20"/>
  <c r="AH20" i="20"/>
  <c r="BJ19" i="20"/>
  <c r="BI19" i="20"/>
  <c r="BE19" i="20"/>
  <c r="BC19" i="20"/>
  <c r="AO19" i="20"/>
  <c r="AN19" i="20"/>
  <c r="AI19" i="20"/>
  <c r="AJ19" i="20" s="1"/>
  <c r="AH19" i="20"/>
  <c r="BJ18" i="20"/>
  <c r="BI18" i="20"/>
  <c r="BE18" i="20"/>
  <c r="BC18" i="20"/>
  <c r="AO18" i="20"/>
  <c r="AN18" i="20"/>
  <c r="AI18" i="20"/>
  <c r="AJ18" i="20" s="1"/>
  <c r="AH18" i="20"/>
  <c r="BJ17" i="20"/>
  <c r="BI17" i="20"/>
  <c r="BH17" i="20"/>
  <c r="BC17" i="20"/>
  <c r="AO17" i="20"/>
  <c r="AN17" i="20"/>
  <c r="AI17" i="20"/>
  <c r="AJ17" i="20" s="1"/>
  <c r="AH17" i="20"/>
  <c r="BJ16" i="20"/>
  <c r="BI16" i="20"/>
  <c r="BK16" i="20" s="1"/>
  <c r="BE16" i="20"/>
  <c r="BC16" i="20"/>
  <c r="AO16" i="20"/>
  <c r="AN16" i="20"/>
  <c r="AJ16" i="20"/>
  <c r="AI16" i="20"/>
  <c r="AH16" i="20"/>
  <c r="BJ15" i="20"/>
  <c r="BI15" i="20"/>
  <c r="BH15" i="20"/>
  <c r="BE15" i="20"/>
  <c r="BC15" i="20"/>
  <c r="AO15" i="20"/>
  <c r="AN15" i="20"/>
  <c r="AI15" i="20"/>
  <c r="AJ15" i="20" s="1"/>
  <c r="AH15" i="20"/>
  <c r="BJ14" i="20"/>
  <c r="BI14" i="20"/>
  <c r="BE14" i="20"/>
  <c r="BC14" i="20"/>
  <c r="AO14" i="20"/>
  <c r="AN14" i="20"/>
  <c r="AI14" i="20"/>
  <c r="AJ14" i="20" s="1"/>
  <c r="AH14" i="20"/>
  <c r="BJ13" i="20"/>
  <c r="BI13" i="20"/>
  <c r="BH13" i="20"/>
  <c r="BC13" i="20"/>
  <c r="AO13" i="20"/>
  <c r="AN13" i="20"/>
  <c r="AI13" i="20"/>
  <c r="AJ13" i="20" s="1"/>
  <c r="AH13" i="20"/>
  <c r="BJ12" i="20"/>
  <c r="BI12" i="20"/>
  <c r="BC12" i="20"/>
  <c r="AO12" i="20"/>
  <c r="AN12" i="20"/>
  <c r="AJ12" i="20"/>
  <c r="AI12" i="20"/>
  <c r="AH12" i="20"/>
  <c r="BJ11" i="20"/>
  <c r="BI11" i="20"/>
  <c r="BK11" i="20" s="1"/>
  <c r="BE11" i="20"/>
  <c r="BC11" i="20"/>
  <c r="AO11" i="20"/>
  <c r="AN11" i="20"/>
  <c r="AI11" i="20"/>
  <c r="AJ11" i="20" s="1"/>
  <c r="AH11" i="20"/>
  <c r="BJ10" i="20"/>
  <c r="BI10" i="20"/>
  <c r="BE10" i="20"/>
  <c r="BC10" i="20"/>
  <c r="AO10" i="20"/>
  <c r="AN10" i="20"/>
  <c r="AI10" i="20"/>
  <c r="AJ10" i="20" s="1"/>
  <c r="AH10" i="20"/>
  <c r="BJ9" i="20"/>
  <c r="BI9" i="20"/>
  <c r="BC9" i="20"/>
  <c r="AO9" i="20"/>
  <c r="AN9" i="20"/>
  <c r="AI9" i="20"/>
  <c r="AJ9" i="20" s="1"/>
  <c r="AH9" i="20"/>
  <c r="BJ8" i="20"/>
  <c r="BI8" i="20"/>
  <c r="BK8" i="20" s="1"/>
  <c r="BC8" i="20"/>
  <c r="AO8" i="20"/>
  <c r="AN8" i="20"/>
  <c r="AJ8" i="20"/>
  <c r="AI8" i="20"/>
  <c r="AH8" i="20"/>
  <c r="BJ7" i="20"/>
  <c r="BI7" i="20"/>
  <c r="BH7" i="20"/>
  <c r="BE7" i="20"/>
  <c r="BC7" i="20"/>
  <c r="AO7" i="20"/>
  <c r="AN7" i="20"/>
  <c r="AI7" i="20"/>
  <c r="AJ7" i="20" s="1"/>
  <c r="AH7" i="20"/>
  <c r="BJ6" i="20"/>
  <c r="BI6" i="20"/>
  <c r="BH6" i="20"/>
  <c r="BE6" i="20"/>
  <c r="BC6" i="20"/>
  <c r="AO6" i="20"/>
  <c r="AP6" i="20" s="1"/>
  <c r="AN6" i="20"/>
  <c r="AI6" i="20"/>
  <c r="AJ6" i="20" s="1"/>
  <c r="AH6" i="20"/>
  <c r="BM5" i="20"/>
  <c r="BL5" i="20"/>
  <c r="BG5" i="20"/>
  <c r="BF5" i="20"/>
  <c r="AP21" i="20" l="1"/>
  <c r="AP73" i="20"/>
  <c r="AP75" i="20"/>
  <c r="AP84" i="20"/>
  <c r="AP86" i="20"/>
  <c r="AP116" i="20"/>
  <c r="AP124" i="20"/>
  <c r="AP125" i="20"/>
  <c r="AP93" i="20"/>
  <c r="AP114" i="20"/>
  <c r="AP122" i="20"/>
  <c r="AP77" i="20"/>
  <c r="AP30" i="20"/>
  <c r="AP95" i="20"/>
  <c r="AP105" i="20"/>
  <c r="AP110" i="20"/>
  <c r="AP135" i="20"/>
  <c r="AP138" i="20"/>
  <c r="AP142" i="20"/>
  <c r="AP14" i="20"/>
  <c r="AP15" i="20"/>
  <c r="AP53" i="20"/>
  <c r="AP60" i="20"/>
  <c r="AP62" i="20"/>
  <c r="AP68" i="20"/>
  <c r="AP70" i="20"/>
  <c r="AP99" i="20"/>
  <c r="AP9" i="20"/>
  <c r="AP29" i="20"/>
  <c r="AP33" i="20"/>
  <c r="AP74" i="20"/>
  <c r="AP97" i="20"/>
  <c r="AP109" i="20"/>
  <c r="AP137" i="20"/>
  <c r="AP140" i="20"/>
  <c r="AP141" i="20"/>
  <c r="AP37" i="20"/>
  <c r="AP39" i="20"/>
  <c r="AP45" i="20"/>
  <c r="AP48" i="20"/>
  <c r="AP50" i="20"/>
  <c r="AP57" i="20"/>
  <c r="AP79" i="20"/>
  <c r="AP85" i="20"/>
  <c r="AP88" i="20"/>
  <c r="AP90" i="20"/>
  <c r="AP94" i="20"/>
  <c r="AP117" i="20"/>
  <c r="AP119" i="20"/>
  <c r="AP128" i="20"/>
  <c r="AP129" i="20"/>
  <c r="AP133" i="20"/>
  <c r="AP134" i="20"/>
  <c r="AP146" i="20"/>
  <c r="AP34" i="20"/>
  <c r="AP12" i="20"/>
  <c r="AP31" i="20"/>
  <c r="AP40" i="20"/>
  <c r="AP42" i="20"/>
  <c r="AP49" i="20"/>
  <c r="AP61" i="20"/>
  <c r="AP69" i="20"/>
  <c r="AP80" i="20"/>
  <c r="AP82" i="20"/>
  <c r="AP89" i="20"/>
  <c r="AP100" i="20"/>
  <c r="AP102" i="20"/>
  <c r="AP111" i="20"/>
  <c r="AP120" i="20"/>
  <c r="AP130" i="20"/>
  <c r="AP143" i="20"/>
  <c r="AP145" i="20"/>
  <c r="AP147" i="20"/>
  <c r="AP148" i="20"/>
  <c r="AP13" i="20"/>
  <c r="AP20" i="20"/>
  <c r="AP25" i="20"/>
  <c r="AP36" i="20"/>
  <c r="AP38" i="20"/>
  <c r="AP44" i="20"/>
  <c r="AP46" i="20"/>
  <c r="AP54" i="20"/>
  <c r="AP65" i="20"/>
  <c r="AP78" i="20"/>
  <c r="AP98" i="20"/>
  <c r="AP118" i="20"/>
  <c r="AP8" i="20"/>
  <c r="AP17" i="20"/>
  <c r="AP24" i="20"/>
  <c r="AP26" i="20"/>
  <c r="AP35" i="20"/>
  <c r="AP41" i="20"/>
  <c r="AP58" i="20"/>
  <c r="AP64" i="20"/>
  <c r="AP66" i="20"/>
  <c r="AP81" i="20"/>
  <c r="AP101" i="20"/>
  <c r="AP104" i="20"/>
  <c r="AP106" i="20"/>
  <c r="AP113" i="20"/>
  <c r="AP115" i="20"/>
  <c r="AP121" i="20"/>
  <c r="AP123" i="20"/>
  <c r="AP126" i="20"/>
  <c r="AP7" i="20"/>
  <c r="AP16" i="20"/>
  <c r="AP27" i="20"/>
  <c r="AP32" i="20"/>
  <c r="AP55" i="20"/>
  <c r="AP67" i="20"/>
  <c r="AP71" i="20"/>
  <c r="AP96" i="20"/>
  <c r="AP112" i="20"/>
  <c r="AP127" i="20"/>
  <c r="AP136" i="20"/>
  <c r="AP144" i="20"/>
  <c r="AP51" i="20"/>
  <c r="AP59" i="20"/>
  <c r="AP63" i="20"/>
  <c r="AP76" i="20"/>
  <c r="AP91" i="20"/>
  <c r="AP107" i="20"/>
  <c r="AP131" i="20"/>
  <c r="AP10" i="20"/>
  <c r="AP11" i="20"/>
  <c r="AP18" i="20"/>
  <c r="AP19" i="20"/>
  <c r="AP22" i="20"/>
  <c r="AP23" i="20"/>
  <c r="AP28" i="20"/>
  <c r="AP43" i="20"/>
  <c r="AP47" i="20"/>
  <c r="AP52" i="20"/>
  <c r="AP56" i="20"/>
  <c r="AP72" i="20"/>
  <c r="AP83" i="20"/>
  <c r="AP87" i="20"/>
  <c r="AP92" i="20"/>
  <c r="AP103" i="20"/>
  <c r="AP108" i="20"/>
  <c r="AP132" i="20"/>
  <c r="AP139" i="20"/>
  <c r="BH279" i="20"/>
  <c r="BH24" i="20"/>
  <c r="BH31" i="20"/>
  <c r="BH34" i="20"/>
  <c r="BH35" i="20"/>
  <c r="BH60" i="20"/>
  <c r="BK61" i="20"/>
  <c r="BH64" i="20"/>
  <c r="BH80" i="20"/>
  <c r="BK81" i="20"/>
  <c r="BK85" i="20"/>
  <c r="BH96" i="20"/>
  <c r="BK97" i="20"/>
  <c r="BH99" i="20"/>
  <c r="BH100" i="20"/>
  <c r="BK101" i="20"/>
  <c r="BH107" i="20"/>
  <c r="BH111" i="20"/>
  <c r="BH118" i="20"/>
  <c r="BK138" i="20"/>
  <c r="BK141" i="20"/>
  <c r="BK145" i="20"/>
  <c r="BK160" i="20"/>
  <c r="BH162" i="20"/>
  <c r="BK188" i="20"/>
  <c r="BK200" i="20"/>
  <c r="BH202" i="20"/>
  <c r="BH261" i="20"/>
  <c r="BK266" i="20"/>
  <c r="BH40" i="20"/>
  <c r="BH48" i="20"/>
  <c r="BK49" i="20"/>
  <c r="BH51" i="20"/>
  <c r="BH55" i="20"/>
  <c r="BK64" i="20"/>
  <c r="BH65" i="20"/>
  <c r="BK96" i="20"/>
  <c r="BH97" i="20"/>
  <c r="BK111" i="20"/>
  <c r="BH112" i="20"/>
  <c r="BK172" i="20"/>
  <c r="BH186" i="20"/>
  <c r="BK204" i="20"/>
  <c r="BK216" i="20"/>
  <c r="BH295" i="20"/>
  <c r="BH149" i="20"/>
  <c r="BH194" i="20"/>
  <c r="BK248" i="20"/>
  <c r="BH10" i="20"/>
  <c r="BH11" i="20"/>
  <c r="BK14" i="20"/>
  <c r="BK19" i="20"/>
  <c r="BH22" i="20"/>
  <c r="BH32" i="20"/>
  <c r="BH56" i="20"/>
  <c r="BH72" i="20"/>
  <c r="BK73" i="20"/>
  <c r="BH75" i="20"/>
  <c r="BK84" i="20"/>
  <c r="BH85" i="20"/>
  <c r="BH88" i="20"/>
  <c r="BH91" i="20"/>
  <c r="BK92" i="20"/>
  <c r="BH95" i="20"/>
  <c r="BH101" i="20"/>
  <c r="BK106" i="20"/>
  <c r="BK113" i="20"/>
  <c r="BH116" i="20"/>
  <c r="BK117" i="20"/>
  <c r="BK127" i="20"/>
  <c r="BH128" i="20"/>
  <c r="BH144" i="20"/>
  <c r="BK148" i="20"/>
  <c r="BK152" i="20"/>
  <c r="BK156" i="20"/>
  <c r="BH158" i="20"/>
  <c r="BH174" i="20"/>
  <c r="BH190" i="20"/>
  <c r="BH206" i="20"/>
  <c r="BK232" i="20"/>
  <c r="BK253" i="20"/>
  <c r="BH255" i="20"/>
  <c r="BK77" i="20"/>
  <c r="BH166" i="20"/>
  <c r="BH182" i="20"/>
  <c r="BH198" i="20"/>
  <c r="BH217" i="20"/>
  <c r="BK218" i="20"/>
  <c r="BH219" i="20"/>
  <c r="BK220" i="20"/>
  <c r="BK224" i="20"/>
  <c r="BH225" i="20"/>
  <c r="BK226" i="20"/>
  <c r="BH227" i="20"/>
  <c r="BH263" i="20"/>
  <c r="BK272" i="20"/>
  <c r="BK276" i="20"/>
  <c r="BH19" i="20"/>
  <c r="BH27" i="20"/>
  <c r="BK45" i="20"/>
  <c r="BK125" i="20"/>
  <c r="BH131" i="20"/>
  <c r="BH154" i="20"/>
  <c r="BH170" i="20"/>
  <c r="BK180" i="20"/>
  <c r="BK283" i="20"/>
  <c r="BK294" i="20"/>
  <c r="BH296" i="20"/>
  <c r="BK299" i="20"/>
  <c r="BK263" i="20"/>
  <c r="BK264" i="20"/>
  <c r="BK277" i="20"/>
  <c r="BH291" i="20"/>
  <c r="BK295" i="20"/>
  <c r="BK13" i="20"/>
  <c r="BK15" i="20"/>
  <c r="BH23" i="20"/>
  <c r="BH25" i="20"/>
  <c r="BH28" i="20"/>
  <c r="BK41" i="20"/>
  <c r="BH42" i="20"/>
  <c r="BK44" i="20"/>
  <c r="BH45" i="20"/>
  <c r="BK46" i="20"/>
  <c r="BH68" i="20"/>
  <c r="BK93" i="20"/>
  <c r="BH12" i="20"/>
  <c r="BK52" i="20"/>
  <c r="BK57" i="20"/>
  <c r="BK60" i="20"/>
  <c r="BH61" i="20"/>
  <c r="BH71" i="20"/>
  <c r="BK72" i="20"/>
  <c r="BH73" i="20"/>
  <c r="BK6" i="20"/>
  <c r="BH9" i="20"/>
  <c r="BK12" i="20"/>
  <c r="BK20" i="20"/>
  <c r="BK22" i="20"/>
  <c r="BK25" i="20"/>
  <c r="BK28" i="20"/>
  <c r="BH29" i="20"/>
  <c r="BK35" i="20"/>
  <c r="BH39" i="20"/>
  <c r="BK40" i="20"/>
  <c r="BH41" i="20"/>
  <c r="BH44" i="20"/>
  <c r="BH47" i="20"/>
  <c r="BK48" i="20"/>
  <c r="BH49" i="20"/>
  <c r="BH52" i="20"/>
  <c r="BK65" i="20"/>
  <c r="BK68" i="20"/>
  <c r="BH69" i="20"/>
  <c r="BK76" i="20"/>
  <c r="BH77" i="20"/>
  <c r="BH87" i="20"/>
  <c r="BK88" i="20"/>
  <c r="BH89" i="20"/>
  <c r="BH92" i="20"/>
  <c r="BK100" i="20"/>
  <c r="BK105" i="20"/>
  <c r="BH108" i="20"/>
  <c r="BH110" i="20"/>
  <c r="BK114" i="20"/>
  <c r="BH119" i="20"/>
  <c r="BK124" i="20"/>
  <c r="BH125" i="20"/>
  <c r="BK135" i="20"/>
  <c r="BH136" i="20"/>
  <c r="BK137" i="20"/>
  <c r="BH139" i="20"/>
  <c r="BH140" i="20"/>
  <c r="BH142" i="20"/>
  <c r="BK144" i="20"/>
  <c r="BH152" i="20"/>
  <c r="BH153" i="20"/>
  <c r="BK154" i="20"/>
  <c r="BH161" i="20"/>
  <c r="BK162" i="20"/>
  <c r="BH169" i="20"/>
  <c r="BK170" i="20"/>
  <c r="BH177" i="20"/>
  <c r="BK178" i="20"/>
  <c r="BH185" i="20"/>
  <c r="BK186" i="20"/>
  <c r="BH193" i="20"/>
  <c r="BK194" i="20"/>
  <c r="BH201" i="20"/>
  <c r="BK202" i="20"/>
  <c r="BH213" i="20"/>
  <c r="BK214" i="20"/>
  <c r="BH215" i="20"/>
  <c r="BH229" i="20"/>
  <c r="BK230" i="20"/>
  <c r="BH231" i="20"/>
  <c r="BH245" i="20"/>
  <c r="BK246" i="20"/>
  <c r="BH247" i="20"/>
  <c r="BK251" i="20"/>
  <c r="BK252" i="20"/>
  <c r="BK267" i="20"/>
  <c r="BH268" i="20"/>
  <c r="BK269" i="20"/>
  <c r="BK274" i="20"/>
  <c r="BH275" i="20"/>
  <c r="BK279" i="20"/>
  <c r="BH280" i="20"/>
  <c r="BK281" i="20"/>
  <c r="BH283" i="20"/>
  <c r="BK289" i="20"/>
  <c r="BH293" i="20"/>
  <c r="BK297" i="20"/>
  <c r="BH299" i="20"/>
  <c r="BK300" i="20"/>
  <c r="BH76" i="20"/>
  <c r="BK89" i="20"/>
  <c r="BH93" i="20"/>
  <c r="BH103" i="20"/>
  <c r="BK108" i="20"/>
  <c r="BH109" i="20"/>
  <c r="BK119" i="20"/>
  <c r="BH120" i="20"/>
  <c r="BK121" i="20"/>
  <c r="BH123" i="20"/>
  <c r="BH124" i="20"/>
  <c r="BH126" i="20"/>
  <c r="BK130" i="20"/>
  <c r="BK133" i="20"/>
  <c r="BH135" i="20"/>
  <c r="BK140" i="20"/>
  <c r="BH141" i="20"/>
  <c r="BK149" i="20"/>
  <c r="BH150" i="20"/>
  <c r="BH157" i="20"/>
  <c r="BK158" i="20"/>
  <c r="BH165" i="20"/>
  <c r="BK166" i="20"/>
  <c r="BH173" i="20"/>
  <c r="BK174" i="20"/>
  <c r="BH181" i="20"/>
  <c r="BK182" i="20"/>
  <c r="BH189" i="20"/>
  <c r="BK190" i="20"/>
  <c r="BH197" i="20"/>
  <c r="BK198" i="20"/>
  <c r="BH205" i="20"/>
  <c r="BK206" i="20"/>
  <c r="BH207" i="20"/>
  <c r="BH221" i="20"/>
  <c r="BK222" i="20"/>
  <c r="BH223" i="20"/>
  <c r="BH237" i="20"/>
  <c r="BK238" i="20"/>
  <c r="BH239" i="20"/>
  <c r="BK255" i="20"/>
  <c r="BK256" i="20"/>
  <c r="BK260" i="20"/>
  <c r="BK262" i="20"/>
  <c r="BH264" i="20"/>
  <c r="BH265" i="20"/>
  <c r="BK271" i="20"/>
  <c r="BH272" i="20"/>
  <c r="BK273" i="20"/>
  <c r="BK275" i="20"/>
  <c r="BH277" i="20"/>
  <c r="BK280" i="20"/>
  <c r="BK285" i="20"/>
  <c r="BH287" i="20"/>
  <c r="BK301" i="20"/>
  <c r="BH303" i="20"/>
  <c r="BH79" i="20"/>
  <c r="BK80" i="20"/>
  <c r="BH81" i="20"/>
  <c r="BH84" i="20"/>
  <c r="BH259" i="20"/>
  <c r="BK268" i="20"/>
  <c r="BK288" i="20"/>
  <c r="BK303" i="20"/>
  <c r="BK7" i="20"/>
  <c r="BH8" i="20"/>
  <c r="BK9" i="20"/>
  <c r="BK10" i="20"/>
  <c r="BH18" i="20"/>
  <c r="BH21" i="20"/>
  <c r="BK23" i="20"/>
  <c r="BK26" i="20"/>
  <c r="BH30" i="20"/>
  <c r="BK31" i="20"/>
  <c r="BK34" i="20"/>
  <c r="BH38" i="20"/>
  <c r="BK39" i="20"/>
  <c r="BK42" i="20"/>
  <c r="BH46" i="20"/>
  <c r="BK47" i="20"/>
  <c r="BK50" i="20"/>
  <c r="BH54" i="20"/>
  <c r="BK55" i="20"/>
  <c r="BK58" i="20"/>
  <c r="BH62" i="20"/>
  <c r="BK63" i="20"/>
  <c r="BK66" i="20"/>
  <c r="BH70" i="20"/>
  <c r="BK71" i="20"/>
  <c r="BK74" i="20"/>
  <c r="BH78" i="20"/>
  <c r="BK79" i="20"/>
  <c r="BK82" i="20"/>
  <c r="BH86" i="20"/>
  <c r="BK87" i="20"/>
  <c r="BK90" i="20"/>
  <c r="BH94" i="20"/>
  <c r="BK95" i="20"/>
  <c r="BK98" i="20"/>
  <c r="BH102" i="20"/>
  <c r="BK103" i="20"/>
  <c r="BK109" i="20"/>
  <c r="BH16" i="20"/>
  <c r="BK17" i="20"/>
  <c r="BK18" i="20"/>
  <c r="BH26" i="20"/>
  <c r="BK27" i="20"/>
  <c r="BK30" i="20"/>
  <c r="BK43" i="20"/>
  <c r="BH50" i="20"/>
  <c r="BK51" i="20"/>
  <c r="BK54" i="20"/>
  <c r="BH58" i="20"/>
  <c r="BK59" i="20"/>
  <c r="BK62" i="20"/>
  <c r="BH66" i="20"/>
  <c r="BK67" i="20"/>
  <c r="BK70" i="20"/>
  <c r="BH74" i="20"/>
  <c r="BK75" i="20"/>
  <c r="BK78" i="20"/>
  <c r="BH82" i="20"/>
  <c r="BK83" i="20"/>
  <c r="BK86" i="20"/>
  <c r="BH90" i="20"/>
  <c r="BK91" i="20"/>
  <c r="BK94" i="20"/>
  <c r="BH98" i="20"/>
  <c r="BK99" i="20"/>
  <c r="BK102" i="20"/>
  <c r="BH115" i="20"/>
  <c r="BH20" i="20"/>
  <c r="BK21" i="20"/>
  <c r="BH33" i="20"/>
  <c r="BH105" i="20"/>
  <c r="BH113" i="20"/>
  <c r="BH121" i="20"/>
  <c r="BH129" i="20"/>
  <c r="BH137" i="20"/>
  <c r="BK143" i="20"/>
  <c r="BH210" i="20"/>
  <c r="BH214" i="20"/>
  <c r="BH218" i="20"/>
  <c r="BH222" i="20"/>
  <c r="BH226" i="20"/>
  <c r="BH230" i="20"/>
  <c r="BH234" i="20"/>
  <c r="BH238" i="20"/>
  <c r="BH242" i="20"/>
  <c r="BH249" i="20"/>
  <c r="BK250" i="20"/>
  <c r="BH252" i="20"/>
  <c r="BH253" i="20"/>
  <c r="BK254" i="20"/>
  <c r="BH256" i="20"/>
  <c r="BH257" i="20"/>
  <c r="BK258" i="20"/>
  <c r="BK261" i="20"/>
  <c r="BH147" i="20"/>
  <c r="BK150" i="20"/>
  <c r="BH156" i="20"/>
  <c r="BH160" i="20"/>
  <c r="BH164" i="20"/>
  <c r="BH168" i="20"/>
  <c r="BH172" i="20"/>
  <c r="BH176" i="20"/>
  <c r="BH180" i="20"/>
  <c r="BH184" i="20"/>
  <c r="BH188" i="20"/>
  <c r="BH192" i="20"/>
  <c r="BH196" i="20"/>
  <c r="BH200" i="20"/>
  <c r="BH204" i="20"/>
  <c r="BH208" i="20"/>
  <c r="BH212" i="20"/>
  <c r="BH216" i="20"/>
  <c r="BH220" i="20"/>
  <c r="BH224" i="20"/>
  <c r="BH228" i="20"/>
  <c r="BH232" i="20"/>
  <c r="BH236" i="20"/>
  <c r="BH240" i="20"/>
  <c r="BH244" i="20"/>
  <c r="BH260" i="20"/>
  <c r="BK292" i="20"/>
  <c r="BH106" i="20"/>
  <c r="BK107" i="20"/>
  <c r="BK110" i="20"/>
  <c r="BH114" i="20"/>
  <c r="BK115" i="20"/>
  <c r="BK118" i="20"/>
  <c r="BH122" i="20"/>
  <c r="BK123" i="20"/>
  <c r="BK126" i="20"/>
  <c r="BH130" i="20"/>
  <c r="BK131" i="20"/>
  <c r="BK134" i="20"/>
  <c r="BH138" i="20"/>
  <c r="BK139" i="20"/>
  <c r="BK142" i="20"/>
  <c r="BH143" i="20"/>
  <c r="BH145" i="20"/>
  <c r="BH148" i="20"/>
  <c r="BH155" i="20"/>
  <c r="BH159" i="20"/>
  <c r="BH163" i="20"/>
  <c r="BH167" i="20"/>
  <c r="BH171" i="20"/>
  <c r="BH175" i="20"/>
  <c r="BH179" i="20"/>
  <c r="BH183" i="20"/>
  <c r="BH187" i="20"/>
  <c r="BH191" i="20"/>
  <c r="BH195" i="20"/>
  <c r="BH199" i="20"/>
  <c r="BH203" i="20"/>
  <c r="BH276" i="20"/>
  <c r="BH281" i="20"/>
  <c r="BK282" i="20"/>
  <c r="BH284" i="20"/>
  <c r="BH285" i="20"/>
  <c r="BK286" i="20"/>
  <c r="BH288" i="20"/>
  <c r="BH289" i="20"/>
  <c r="BK290" i="20"/>
  <c r="BK293" i="20"/>
  <c r="BH269" i="20"/>
  <c r="BK270" i="20"/>
  <c r="BH273" i="20"/>
  <c r="BH292" i="20"/>
  <c r="BH297" i="20"/>
  <c r="BK298" i="20"/>
  <c r="BH300" i="20"/>
  <c r="BH301" i="20"/>
  <c r="BK302" i="20"/>
  <c r="BH267" i="20"/>
  <c r="BH271" i="20"/>
  <c r="BK151" i="20"/>
  <c r="AJ253" i="20"/>
  <c r="AJ269" i="20"/>
  <c r="AJ285" i="20"/>
  <c r="AJ301" i="20"/>
  <c r="AJ317" i="20"/>
  <c r="AJ333" i="20"/>
  <c r="AJ349" i="20"/>
  <c r="BK146" i="20"/>
  <c r="BK153" i="20"/>
  <c r="BK155" i="20"/>
  <c r="BK157" i="20"/>
  <c r="BK159" i="20"/>
  <c r="BK161" i="20"/>
  <c r="BK163" i="20"/>
  <c r="BK165" i="20"/>
  <c r="BK167" i="20"/>
  <c r="BK169" i="20"/>
  <c r="BK171" i="20"/>
  <c r="BK173" i="20"/>
  <c r="BK175" i="20"/>
  <c r="BK177" i="20"/>
  <c r="BK179" i="20"/>
  <c r="BK181" i="20"/>
  <c r="BK183" i="20"/>
  <c r="BK185" i="20"/>
  <c r="BK187" i="20"/>
  <c r="BK189" i="20"/>
  <c r="BK191" i="20"/>
  <c r="BK193" i="20"/>
  <c r="BK195" i="20"/>
  <c r="BK197" i="20"/>
  <c r="BK199" i="20"/>
  <c r="BK201" i="20"/>
  <c r="BK203" i="20"/>
  <c r="BK205" i="20"/>
  <c r="BK207" i="20"/>
  <c r="BK209" i="20"/>
  <c r="BK211" i="20"/>
  <c r="BK213" i="20"/>
  <c r="BK215" i="20"/>
  <c r="BK217" i="20"/>
  <c r="BK219" i="20"/>
  <c r="BK221" i="20"/>
  <c r="BK223" i="20"/>
  <c r="BK225" i="20"/>
  <c r="BK227" i="20"/>
  <c r="BK229" i="20"/>
  <c r="BK231" i="20"/>
  <c r="BK233" i="20"/>
  <c r="BK235" i="20"/>
  <c r="BK237" i="20"/>
  <c r="BK239" i="20"/>
  <c r="BK241" i="20"/>
  <c r="BK243" i="20"/>
  <c r="BK245" i="20"/>
  <c r="AJ146" i="20"/>
  <c r="AJ257" i="20"/>
  <c r="AJ273" i="20"/>
  <c r="AJ289" i="20"/>
  <c r="AJ305" i="20"/>
  <c r="AJ321" i="20"/>
  <c r="AJ337" i="20"/>
  <c r="AJ353" i="20"/>
  <c r="AJ363" i="20"/>
  <c r="AJ373" i="20"/>
  <c r="BH246" i="20"/>
  <c r="AJ247" i="20"/>
  <c r="BH250" i="20"/>
  <c r="AJ251" i="20"/>
  <c r="BH254" i="20"/>
  <c r="AJ255" i="20"/>
  <c r="BH258" i="20"/>
  <c r="AJ259" i="20"/>
  <c r="BH262" i="20"/>
  <c r="AJ263" i="20"/>
  <c r="BH266" i="20"/>
  <c r="AJ267" i="20"/>
  <c r="BH270" i="20"/>
  <c r="AJ271" i="20"/>
  <c r="BH274" i="20"/>
  <c r="AJ275" i="20"/>
  <c r="BH278" i="20"/>
  <c r="AJ279" i="20"/>
  <c r="BH282" i="20"/>
  <c r="AJ283" i="20"/>
  <c r="BH286" i="20"/>
  <c r="AJ287" i="20"/>
  <c r="BH290" i="20"/>
  <c r="AJ291" i="20"/>
  <c r="BH294" i="20"/>
  <c r="AJ295" i="20"/>
  <c r="BH298" i="20"/>
  <c r="AJ299" i="20"/>
  <c r="BH302" i="20"/>
  <c r="AJ303" i="20"/>
  <c r="AJ307" i="20"/>
  <c r="AJ311" i="20"/>
  <c r="AJ315" i="20"/>
  <c r="AJ319" i="20"/>
  <c r="AJ323" i="20"/>
  <c r="AJ327" i="20"/>
  <c r="AJ331" i="20"/>
  <c r="AJ335" i="20"/>
  <c r="AJ339" i="20"/>
  <c r="AJ343" i="20"/>
  <c r="AJ347" i="20"/>
  <c r="AJ351" i="20"/>
  <c r="AJ355" i="20"/>
  <c r="AJ359" i="20"/>
  <c r="AJ369" i="20"/>
  <c r="L2" i="18" l="1"/>
  <c r="U2" i="18"/>
  <c r="T2" i="18"/>
  <c r="O2" i="18"/>
  <c r="N2" i="18"/>
  <c r="K163" i="18"/>
  <c r="K164" i="18"/>
  <c r="K165" i="18"/>
  <c r="K166" i="18"/>
  <c r="K167" i="18"/>
  <c r="K168" i="18"/>
  <c r="K169" i="18"/>
  <c r="K170" i="18"/>
  <c r="K171" i="18"/>
  <c r="K172" i="18"/>
  <c r="K173" i="18"/>
  <c r="K174" i="18"/>
  <c r="K175" i="18"/>
  <c r="K176" i="18"/>
  <c r="K177" i="18"/>
  <c r="K178" i="18"/>
  <c r="K179" i="18"/>
  <c r="K180" i="18"/>
  <c r="K181" i="18"/>
  <c r="K182" i="18"/>
  <c r="K183" i="18"/>
  <c r="K184" i="18"/>
  <c r="K185" i="18"/>
  <c r="K186" i="18"/>
  <c r="K187" i="18"/>
  <c r="K188" i="18"/>
  <c r="K189" i="18"/>
  <c r="K190" i="18"/>
  <c r="K191" i="18"/>
  <c r="K192" i="18"/>
  <c r="K193" i="18"/>
  <c r="K194" i="18"/>
  <c r="K195" i="18"/>
  <c r="K196" i="18"/>
  <c r="K197" i="18"/>
  <c r="K198" i="18"/>
  <c r="K199" i="18"/>
  <c r="K200" i="18"/>
  <c r="K201" i="18"/>
  <c r="K202" i="18"/>
  <c r="K203" i="18"/>
  <c r="K204" i="18"/>
  <c r="K205" i="18"/>
  <c r="K206" i="18"/>
  <c r="K207" i="18"/>
  <c r="K208" i="18"/>
  <c r="K209" i="18"/>
  <c r="K210" i="18"/>
  <c r="K211" i="18"/>
  <c r="K212" i="18"/>
  <c r="K213" i="18"/>
  <c r="K214" i="18"/>
  <c r="K215" i="18"/>
  <c r="K216" i="18"/>
  <c r="K217" i="18"/>
  <c r="K218" i="18"/>
  <c r="K219" i="18"/>
  <c r="K220" i="18"/>
  <c r="K221" i="18"/>
  <c r="K222" i="18"/>
  <c r="K223" i="18"/>
  <c r="K224" i="18"/>
  <c r="K225" i="18"/>
  <c r="K226" i="18"/>
  <c r="K227" i="18"/>
  <c r="K228" i="18"/>
  <c r="K229" i="18"/>
  <c r="K230" i="18"/>
  <c r="K231" i="18"/>
  <c r="K232" i="18"/>
  <c r="K233" i="18"/>
  <c r="K234" i="18"/>
  <c r="K235" i="18"/>
  <c r="K236" i="18"/>
  <c r="K237" i="18"/>
  <c r="K238" i="18"/>
  <c r="K239" i="18"/>
  <c r="K240" i="18"/>
  <c r="K241" i="18"/>
  <c r="K242" i="18"/>
  <c r="K243" i="18"/>
  <c r="K244" i="18"/>
  <c r="K245" i="18"/>
  <c r="K246" i="18"/>
  <c r="K247" i="18"/>
  <c r="K248" i="18"/>
  <c r="K249" i="18"/>
  <c r="K250" i="18"/>
  <c r="K251" i="18"/>
  <c r="K252" i="18"/>
  <c r="K253" i="18"/>
  <c r="K254" i="18"/>
  <c r="K255" i="18"/>
  <c r="K256" i="18"/>
  <c r="K257" i="18"/>
  <c r="K258" i="18"/>
  <c r="K259" i="18"/>
  <c r="K260" i="18"/>
  <c r="K261" i="18"/>
  <c r="K262" i="18"/>
  <c r="K263" i="18"/>
  <c r="K264" i="18"/>
  <c r="K265" i="18"/>
  <c r="K266" i="18"/>
  <c r="K267" i="18"/>
  <c r="K268" i="18"/>
  <c r="K269" i="18"/>
  <c r="K270" i="18"/>
  <c r="K271" i="18"/>
  <c r="K272" i="18"/>
  <c r="K273" i="18"/>
  <c r="K274" i="18"/>
  <c r="K275" i="18"/>
  <c r="K276" i="18"/>
  <c r="K277" i="18"/>
  <c r="K278" i="18"/>
  <c r="K279" i="18"/>
  <c r="K280" i="18"/>
  <c r="K281" i="18"/>
  <c r="K282" i="18"/>
  <c r="K283" i="18"/>
  <c r="K284" i="18"/>
  <c r="K285" i="18"/>
  <c r="K286" i="18"/>
  <c r="K287" i="18"/>
  <c r="K288" i="18"/>
  <c r="K289" i="18"/>
  <c r="K290" i="18"/>
  <c r="K291" i="18"/>
  <c r="K292" i="18"/>
  <c r="K293" i="18"/>
  <c r="K294" i="18"/>
  <c r="K4" i="18"/>
  <c r="L4" i="18"/>
  <c r="M4" i="18" s="1"/>
  <c r="N4" i="18"/>
  <c r="P4" i="18" s="1"/>
  <c r="O4" i="18"/>
  <c r="Q4" i="18"/>
  <c r="R4" i="18"/>
  <c r="T4" i="18"/>
  <c r="U4" i="18"/>
  <c r="K5" i="18"/>
  <c r="L5" i="18"/>
  <c r="M5" i="18" s="1"/>
  <c r="N5" i="18"/>
  <c r="O5" i="18"/>
  <c r="P5" i="18" s="1"/>
  <c r="Q5" i="18"/>
  <c r="S5" i="18" s="1"/>
  <c r="R5" i="18"/>
  <c r="T5" i="18"/>
  <c r="U5" i="18"/>
  <c r="K6" i="18"/>
  <c r="L6" i="18"/>
  <c r="M6" i="18" s="1"/>
  <c r="N6" i="18"/>
  <c r="P6" i="18" s="1"/>
  <c r="O6" i="18"/>
  <c r="Q6" i="18"/>
  <c r="R6" i="18"/>
  <c r="T6" i="18"/>
  <c r="U6" i="18"/>
  <c r="K7" i="18"/>
  <c r="L7" i="18"/>
  <c r="M7" i="18" s="1"/>
  <c r="N7" i="18"/>
  <c r="P7" i="18" s="1"/>
  <c r="O7" i="18"/>
  <c r="Q7" i="18"/>
  <c r="S7" i="18" s="1"/>
  <c r="R7" i="18"/>
  <c r="T7" i="18"/>
  <c r="U7" i="18"/>
  <c r="K8" i="18"/>
  <c r="L8" i="18"/>
  <c r="M8" i="18" s="1"/>
  <c r="N8" i="18"/>
  <c r="P8" i="18" s="1"/>
  <c r="O8" i="18"/>
  <c r="Q8" i="18"/>
  <c r="R8" i="18"/>
  <c r="T8" i="18"/>
  <c r="U8" i="18"/>
  <c r="K9" i="18"/>
  <c r="L9" i="18"/>
  <c r="M9" i="18" s="1"/>
  <c r="N9" i="18"/>
  <c r="O9" i="18"/>
  <c r="P9" i="18" s="1"/>
  <c r="Q9" i="18"/>
  <c r="S9" i="18" s="1"/>
  <c r="R9" i="18"/>
  <c r="T9" i="18"/>
  <c r="U9" i="18"/>
  <c r="K10" i="18"/>
  <c r="L10" i="18"/>
  <c r="M10" i="18" s="1"/>
  <c r="N10" i="18"/>
  <c r="P10" i="18" s="1"/>
  <c r="O10" i="18"/>
  <c r="Q10" i="18"/>
  <c r="R10" i="18"/>
  <c r="T10" i="18"/>
  <c r="U10" i="18"/>
  <c r="K11" i="18"/>
  <c r="L11" i="18"/>
  <c r="M11" i="18" s="1"/>
  <c r="N11" i="18"/>
  <c r="O11" i="18"/>
  <c r="Q11" i="18"/>
  <c r="S11" i="18" s="1"/>
  <c r="R11" i="18"/>
  <c r="T11" i="18"/>
  <c r="U11" i="18"/>
  <c r="K12" i="18"/>
  <c r="L12" i="18"/>
  <c r="M12" i="18" s="1"/>
  <c r="N12" i="18"/>
  <c r="P12" i="18" s="1"/>
  <c r="O12" i="18"/>
  <c r="Q12" i="18"/>
  <c r="R12" i="18"/>
  <c r="T12" i="18"/>
  <c r="U12" i="18"/>
  <c r="K13" i="18"/>
  <c r="L13" i="18"/>
  <c r="M13" i="18" s="1"/>
  <c r="N13" i="18"/>
  <c r="O13" i="18"/>
  <c r="Q13" i="18"/>
  <c r="S13" i="18" s="1"/>
  <c r="R13" i="18"/>
  <c r="T13" i="18"/>
  <c r="U13" i="18"/>
  <c r="K14" i="18"/>
  <c r="L14" i="18"/>
  <c r="M14" i="18" s="1"/>
  <c r="N14" i="18"/>
  <c r="P14" i="18" s="1"/>
  <c r="O14" i="18"/>
  <c r="Q14" i="18"/>
  <c r="R14" i="18"/>
  <c r="S14" i="18" s="1"/>
  <c r="T14" i="18"/>
  <c r="U14" i="18"/>
  <c r="K15" i="18"/>
  <c r="L15" i="18"/>
  <c r="M15" i="18" s="1"/>
  <c r="N15" i="18"/>
  <c r="O15" i="18"/>
  <c r="Q15" i="18"/>
  <c r="S15" i="18" s="1"/>
  <c r="R15" i="18"/>
  <c r="T15" i="18"/>
  <c r="U15" i="18"/>
  <c r="K16" i="18"/>
  <c r="L16" i="18"/>
  <c r="M16" i="18" s="1"/>
  <c r="N16" i="18"/>
  <c r="P16" i="18" s="1"/>
  <c r="O16" i="18"/>
  <c r="Q16" i="18"/>
  <c r="R16" i="18"/>
  <c r="T16" i="18"/>
  <c r="U16" i="18"/>
  <c r="K17" i="18"/>
  <c r="L17" i="18"/>
  <c r="M17" i="18" s="1"/>
  <c r="N17" i="18"/>
  <c r="O17" i="18"/>
  <c r="Q17" i="18"/>
  <c r="S17" i="18" s="1"/>
  <c r="R17" i="18"/>
  <c r="T17" i="18"/>
  <c r="U17" i="18"/>
  <c r="K18" i="18"/>
  <c r="L18" i="18"/>
  <c r="M18" i="18" s="1"/>
  <c r="N18" i="18"/>
  <c r="P18" i="18" s="1"/>
  <c r="O18" i="18"/>
  <c r="Q18" i="18"/>
  <c r="R18" i="18"/>
  <c r="S18" i="18" s="1"/>
  <c r="T18" i="18"/>
  <c r="U18" i="18"/>
  <c r="K19" i="18"/>
  <c r="L19" i="18"/>
  <c r="M19" i="18" s="1"/>
  <c r="N19" i="18"/>
  <c r="O19" i="18"/>
  <c r="Q19" i="18"/>
  <c r="S19" i="18" s="1"/>
  <c r="R19" i="18"/>
  <c r="T19" i="18"/>
  <c r="U19" i="18"/>
  <c r="K20" i="18"/>
  <c r="L20" i="18"/>
  <c r="M20" i="18" s="1"/>
  <c r="N20" i="18"/>
  <c r="P20" i="18" s="1"/>
  <c r="O20" i="18"/>
  <c r="Q20" i="18"/>
  <c r="R20" i="18"/>
  <c r="T20" i="18"/>
  <c r="U20" i="18"/>
  <c r="K21" i="18"/>
  <c r="L21" i="18"/>
  <c r="M21" i="18" s="1"/>
  <c r="N21" i="18"/>
  <c r="O21" i="18"/>
  <c r="Q21" i="18"/>
  <c r="S21" i="18" s="1"/>
  <c r="R21" i="18"/>
  <c r="T21" i="18"/>
  <c r="U21" i="18"/>
  <c r="K22" i="18"/>
  <c r="L22" i="18"/>
  <c r="M22" i="18" s="1"/>
  <c r="N22" i="18"/>
  <c r="P22" i="18" s="1"/>
  <c r="O22" i="18"/>
  <c r="Q22" i="18"/>
  <c r="R22" i="18"/>
  <c r="S22" i="18" s="1"/>
  <c r="T22" i="18"/>
  <c r="U22" i="18"/>
  <c r="K23" i="18"/>
  <c r="L23" i="18"/>
  <c r="M23" i="18" s="1"/>
  <c r="N23" i="18"/>
  <c r="O23" i="18"/>
  <c r="Q23" i="18"/>
  <c r="S23" i="18" s="1"/>
  <c r="R23" i="18"/>
  <c r="T23" i="18"/>
  <c r="U23" i="18"/>
  <c r="K24" i="18"/>
  <c r="L24" i="18"/>
  <c r="M24" i="18" s="1"/>
  <c r="N24" i="18"/>
  <c r="P24" i="18" s="1"/>
  <c r="O24" i="18"/>
  <c r="Q24" i="18"/>
  <c r="R24" i="18"/>
  <c r="T24" i="18"/>
  <c r="U24" i="18"/>
  <c r="K25" i="18"/>
  <c r="L25" i="18"/>
  <c r="M25" i="18" s="1"/>
  <c r="N25" i="18"/>
  <c r="O25" i="18"/>
  <c r="Q25" i="18"/>
  <c r="S25" i="18" s="1"/>
  <c r="R25" i="18"/>
  <c r="T25" i="18"/>
  <c r="U25" i="18"/>
  <c r="K26" i="18"/>
  <c r="L26" i="18"/>
  <c r="M26" i="18" s="1"/>
  <c r="N26" i="18"/>
  <c r="P26" i="18" s="1"/>
  <c r="O26" i="18"/>
  <c r="Q26" i="18"/>
  <c r="R26" i="18"/>
  <c r="S26" i="18" s="1"/>
  <c r="T26" i="18"/>
  <c r="U26" i="18"/>
  <c r="K27" i="18"/>
  <c r="L27" i="18"/>
  <c r="M27" i="18" s="1"/>
  <c r="N27" i="18"/>
  <c r="O27" i="18"/>
  <c r="Q27" i="18"/>
  <c r="S27" i="18" s="1"/>
  <c r="R27" i="18"/>
  <c r="T27" i="18"/>
  <c r="U27" i="18"/>
  <c r="K28" i="18"/>
  <c r="L28" i="18"/>
  <c r="M28" i="18" s="1"/>
  <c r="N28" i="18"/>
  <c r="P28" i="18" s="1"/>
  <c r="O28" i="18"/>
  <c r="Q28" i="18"/>
  <c r="R28" i="18"/>
  <c r="T28" i="18"/>
  <c r="U28" i="18"/>
  <c r="K29" i="18"/>
  <c r="L29" i="18"/>
  <c r="M29" i="18" s="1"/>
  <c r="N29" i="18"/>
  <c r="O29" i="18"/>
  <c r="Q29" i="18"/>
  <c r="S29" i="18" s="1"/>
  <c r="R29" i="18"/>
  <c r="T29" i="18"/>
  <c r="U29" i="18"/>
  <c r="K30" i="18"/>
  <c r="L30" i="18"/>
  <c r="M30" i="18" s="1"/>
  <c r="N30" i="18"/>
  <c r="P30" i="18" s="1"/>
  <c r="O30" i="18"/>
  <c r="Q30" i="18"/>
  <c r="R30" i="18"/>
  <c r="S30" i="18" s="1"/>
  <c r="T30" i="18"/>
  <c r="U30" i="18"/>
  <c r="K31" i="18"/>
  <c r="L31" i="18"/>
  <c r="M31" i="18" s="1"/>
  <c r="N31" i="18"/>
  <c r="O31" i="18"/>
  <c r="Q31" i="18"/>
  <c r="S31" i="18" s="1"/>
  <c r="R31" i="18"/>
  <c r="T31" i="18"/>
  <c r="U31" i="18"/>
  <c r="K32" i="18"/>
  <c r="L32" i="18"/>
  <c r="M32" i="18" s="1"/>
  <c r="N32" i="18"/>
  <c r="P32" i="18" s="1"/>
  <c r="O32" i="18"/>
  <c r="Q32" i="18"/>
  <c r="R32" i="18"/>
  <c r="T32" i="18"/>
  <c r="U32" i="18"/>
  <c r="K33" i="18"/>
  <c r="L33" i="18"/>
  <c r="M33" i="18" s="1"/>
  <c r="N33" i="18"/>
  <c r="O33" i="18"/>
  <c r="Q33" i="18"/>
  <c r="S33" i="18" s="1"/>
  <c r="R33" i="18"/>
  <c r="T33" i="18"/>
  <c r="U33" i="18"/>
  <c r="K34" i="18"/>
  <c r="L34" i="18"/>
  <c r="M34" i="18" s="1"/>
  <c r="N34" i="18"/>
  <c r="P34" i="18" s="1"/>
  <c r="O34" i="18"/>
  <c r="Q34" i="18"/>
  <c r="R34" i="18"/>
  <c r="S34" i="18" s="1"/>
  <c r="T34" i="18"/>
  <c r="U34" i="18"/>
  <c r="K35" i="18"/>
  <c r="L35" i="18"/>
  <c r="M35" i="18" s="1"/>
  <c r="N35" i="18"/>
  <c r="O35" i="18"/>
  <c r="Q35" i="18"/>
  <c r="S35" i="18" s="1"/>
  <c r="R35" i="18"/>
  <c r="T35" i="18"/>
  <c r="U35" i="18"/>
  <c r="K36" i="18"/>
  <c r="L36" i="18"/>
  <c r="M36" i="18" s="1"/>
  <c r="N36" i="18"/>
  <c r="P36" i="18" s="1"/>
  <c r="O36" i="18"/>
  <c r="Q36" i="18"/>
  <c r="R36" i="18"/>
  <c r="T36" i="18"/>
  <c r="U36" i="18"/>
  <c r="K37" i="18"/>
  <c r="L37" i="18"/>
  <c r="M37" i="18" s="1"/>
  <c r="N37" i="18"/>
  <c r="O37" i="18"/>
  <c r="Q37" i="18"/>
  <c r="S37" i="18" s="1"/>
  <c r="R37" i="18"/>
  <c r="T37" i="18"/>
  <c r="U37" i="18"/>
  <c r="K38" i="18"/>
  <c r="L38" i="18"/>
  <c r="M38" i="18" s="1"/>
  <c r="N38" i="18"/>
  <c r="P38" i="18" s="1"/>
  <c r="O38" i="18"/>
  <c r="Q38" i="18"/>
  <c r="R38" i="18"/>
  <c r="S38" i="18" s="1"/>
  <c r="T38" i="18"/>
  <c r="U38" i="18"/>
  <c r="K39" i="18"/>
  <c r="L39" i="18"/>
  <c r="M39" i="18" s="1"/>
  <c r="N39" i="18"/>
  <c r="O39" i="18"/>
  <c r="Q39" i="18"/>
  <c r="S39" i="18" s="1"/>
  <c r="R39" i="18"/>
  <c r="T39" i="18"/>
  <c r="U39" i="18"/>
  <c r="K40" i="18"/>
  <c r="L40" i="18"/>
  <c r="M40" i="18" s="1"/>
  <c r="N40" i="18"/>
  <c r="P40" i="18" s="1"/>
  <c r="O40" i="18"/>
  <c r="Q40" i="18"/>
  <c r="R40" i="18"/>
  <c r="T40" i="18"/>
  <c r="U40" i="18"/>
  <c r="K41" i="18"/>
  <c r="L41" i="18"/>
  <c r="M41" i="18" s="1"/>
  <c r="N41" i="18"/>
  <c r="O41" i="18"/>
  <c r="Q41" i="18"/>
  <c r="S41" i="18" s="1"/>
  <c r="R41" i="18"/>
  <c r="T41" i="18"/>
  <c r="U41" i="18"/>
  <c r="K42" i="18"/>
  <c r="L42" i="18"/>
  <c r="M42" i="18" s="1"/>
  <c r="N42" i="18"/>
  <c r="P42" i="18" s="1"/>
  <c r="O42" i="18"/>
  <c r="Q42" i="18"/>
  <c r="R42" i="18"/>
  <c r="S42" i="18" s="1"/>
  <c r="T42" i="18"/>
  <c r="U42" i="18"/>
  <c r="K43" i="18"/>
  <c r="L43" i="18"/>
  <c r="M43" i="18" s="1"/>
  <c r="N43" i="18"/>
  <c r="O43" i="18"/>
  <c r="Q43" i="18"/>
  <c r="S43" i="18" s="1"/>
  <c r="R43" i="18"/>
  <c r="T43" i="18"/>
  <c r="U43" i="18"/>
  <c r="K44" i="18"/>
  <c r="L44" i="18"/>
  <c r="M44" i="18" s="1"/>
  <c r="N44" i="18"/>
  <c r="P44" i="18" s="1"/>
  <c r="O44" i="18"/>
  <c r="Q44" i="18"/>
  <c r="R44" i="18"/>
  <c r="T44" i="18"/>
  <c r="U44" i="18"/>
  <c r="K45" i="18"/>
  <c r="L45" i="18"/>
  <c r="M45" i="18" s="1"/>
  <c r="N45" i="18"/>
  <c r="O45" i="18"/>
  <c r="Q45" i="18"/>
  <c r="S45" i="18" s="1"/>
  <c r="R45" i="18"/>
  <c r="T45" i="18"/>
  <c r="U45" i="18"/>
  <c r="K46" i="18"/>
  <c r="L46" i="18"/>
  <c r="M46" i="18" s="1"/>
  <c r="N46" i="18"/>
  <c r="P46" i="18" s="1"/>
  <c r="O46" i="18"/>
  <c r="Q46" i="18"/>
  <c r="R46" i="18"/>
  <c r="S46" i="18" s="1"/>
  <c r="T46" i="18"/>
  <c r="U46" i="18"/>
  <c r="K47" i="18"/>
  <c r="L47" i="18"/>
  <c r="M47" i="18" s="1"/>
  <c r="N47" i="18"/>
  <c r="O47" i="18"/>
  <c r="Q47" i="18"/>
  <c r="S47" i="18" s="1"/>
  <c r="R47" i="18"/>
  <c r="T47" i="18"/>
  <c r="U47" i="18"/>
  <c r="K48" i="18"/>
  <c r="L48" i="18"/>
  <c r="M48" i="18" s="1"/>
  <c r="N48" i="18"/>
  <c r="P48" i="18" s="1"/>
  <c r="O48" i="18"/>
  <c r="Q48" i="18"/>
  <c r="R48" i="18"/>
  <c r="T48" i="18"/>
  <c r="U48" i="18"/>
  <c r="K49" i="18"/>
  <c r="L49" i="18"/>
  <c r="M49" i="18" s="1"/>
  <c r="N49" i="18"/>
  <c r="O49" i="18"/>
  <c r="Q49" i="18"/>
  <c r="S49" i="18" s="1"/>
  <c r="R49" i="18"/>
  <c r="T49" i="18"/>
  <c r="U49" i="18"/>
  <c r="K50" i="18"/>
  <c r="L50" i="18"/>
  <c r="M50" i="18" s="1"/>
  <c r="N50" i="18"/>
  <c r="P50" i="18" s="1"/>
  <c r="O50" i="18"/>
  <c r="Q50" i="18"/>
  <c r="R50" i="18"/>
  <c r="S50" i="18" s="1"/>
  <c r="T50" i="18"/>
  <c r="U50" i="18"/>
  <c r="K51" i="18"/>
  <c r="L51" i="18"/>
  <c r="M51" i="18"/>
  <c r="N51" i="18"/>
  <c r="O51" i="18"/>
  <c r="P51" i="18" s="1"/>
  <c r="Q51" i="18"/>
  <c r="S51" i="18" s="1"/>
  <c r="R51" i="18"/>
  <c r="T51" i="18"/>
  <c r="U51" i="18"/>
  <c r="K52" i="18"/>
  <c r="L52" i="18"/>
  <c r="M52" i="18"/>
  <c r="N52" i="18"/>
  <c r="O52" i="18"/>
  <c r="Q52" i="18"/>
  <c r="R52" i="18"/>
  <c r="T52" i="18"/>
  <c r="U52" i="18"/>
  <c r="K53" i="18"/>
  <c r="L53" i="18"/>
  <c r="M53" i="18" s="1"/>
  <c r="N53" i="18"/>
  <c r="P53" i="18" s="1"/>
  <c r="O53" i="18"/>
  <c r="Q53" i="18"/>
  <c r="S53" i="18" s="1"/>
  <c r="R53" i="18"/>
  <c r="T53" i="18"/>
  <c r="U53" i="18"/>
  <c r="K54" i="18"/>
  <c r="L54" i="18"/>
  <c r="M54" i="18" s="1"/>
  <c r="N54" i="18"/>
  <c r="O54" i="18"/>
  <c r="P54" i="18" s="1"/>
  <c r="Q54" i="18"/>
  <c r="R54" i="18"/>
  <c r="S54" i="18"/>
  <c r="T54" i="18"/>
  <c r="U54" i="18"/>
  <c r="K55" i="18"/>
  <c r="L55" i="18"/>
  <c r="M55" i="18" s="1"/>
  <c r="N55" i="18"/>
  <c r="O55" i="18"/>
  <c r="P55" i="18"/>
  <c r="Q55" i="18"/>
  <c r="R55" i="18"/>
  <c r="T55" i="18"/>
  <c r="U55" i="18"/>
  <c r="K56" i="18"/>
  <c r="L56" i="18"/>
  <c r="M56" i="18" s="1"/>
  <c r="N56" i="18"/>
  <c r="P56" i="18" s="1"/>
  <c r="O56" i="18"/>
  <c r="Q56" i="18"/>
  <c r="S56" i="18" s="1"/>
  <c r="R56" i="18"/>
  <c r="T56" i="18"/>
  <c r="U56" i="18"/>
  <c r="K57" i="18"/>
  <c r="L57" i="18"/>
  <c r="M57" i="18"/>
  <c r="N57" i="18"/>
  <c r="O57" i="18"/>
  <c r="Q57" i="18"/>
  <c r="R57" i="18"/>
  <c r="S57" i="18" s="1"/>
  <c r="T57" i="18"/>
  <c r="U57" i="18"/>
  <c r="K58" i="18"/>
  <c r="L58" i="18"/>
  <c r="M58" i="18" s="1"/>
  <c r="N58" i="18"/>
  <c r="O58" i="18"/>
  <c r="P58" i="18"/>
  <c r="Q58" i="18"/>
  <c r="S58" i="18" s="1"/>
  <c r="R58" i="18"/>
  <c r="T58" i="18"/>
  <c r="U58" i="18"/>
  <c r="K59" i="18"/>
  <c r="L59" i="18"/>
  <c r="M59" i="18"/>
  <c r="N59" i="18"/>
  <c r="O59" i="18"/>
  <c r="Q59" i="18"/>
  <c r="S59" i="18" s="1"/>
  <c r="R59" i="18"/>
  <c r="T59" i="18"/>
  <c r="U59" i="18"/>
  <c r="K60" i="18"/>
  <c r="L60" i="18"/>
  <c r="M60" i="18"/>
  <c r="N60" i="18"/>
  <c r="O60" i="18"/>
  <c r="Q60" i="18"/>
  <c r="R60" i="18"/>
  <c r="T60" i="18"/>
  <c r="U60" i="18"/>
  <c r="K61" i="18"/>
  <c r="L61" i="18"/>
  <c r="M61" i="18" s="1"/>
  <c r="N61" i="18"/>
  <c r="O61" i="18"/>
  <c r="Q61" i="18"/>
  <c r="R61" i="18"/>
  <c r="S61" i="18"/>
  <c r="T61" i="18"/>
  <c r="U61" i="18"/>
  <c r="K62" i="18"/>
  <c r="L62" i="18"/>
  <c r="M62" i="18" s="1"/>
  <c r="N62" i="18"/>
  <c r="O62" i="18"/>
  <c r="Q62" i="18"/>
  <c r="S62" i="18" s="1"/>
  <c r="R62" i="18"/>
  <c r="T62" i="18"/>
  <c r="U62" i="18"/>
  <c r="K63" i="18"/>
  <c r="L63" i="18"/>
  <c r="M63" i="18" s="1"/>
  <c r="N63" i="18"/>
  <c r="O63" i="18"/>
  <c r="P63" i="18"/>
  <c r="Q63" i="18"/>
  <c r="R63" i="18"/>
  <c r="T63" i="18"/>
  <c r="U63" i="18"/>
  <c r="K64" i="18"/>
  <c r="L64" i="18"/>
  <c r="M64" i="18" s="1"/>
  <c r="N64" i="18"/>
  <c r="P64" i="18" s="1"/>
  <c r="O64" i="18"/>
  <c r="Q64" i="18"/>
  <c r="R64" i="18"/>
  <c r="T64" i="18"/>
  <c r="U64" i="18"/>
  <c r="K65" i="18"/>
  <c r="L65" i="18"/>
  <c r="M65" i="18"/>
  <c r="N65" i="18"/>
  <c r="O65" i="18"/>
  <c r="Q65" i="18"/>
  <c r="R65" i="18"/>
  <c r="T65" i="18"/>
  <c r="U65" i="18"/>
  <c r="K66" i="18"/>
  <c r="L66" i="18"/>
  <c r="M66" i="18" s="1"/>
  <c r="N66" i="18"/>
  <c r="O66" i="18"/>
  <c r="P66" i="18" s="1"/>
  <c r="Q66" i="18"/>
  <c r="R66" i="18"/>
  <c r="S66" i="18"/>
  <c r="T66" i="18"/>
  <c r="U66" i="18"/>
  <c r="K67" i="18"/>
  <c r="L67" i="18"/>
  <c r="M67" i="18" s="1"/>
  <c r="N67" i="18"/>
  <c r="O67" i="18"/>
  <c r="P67" i="18"/>
  <c r="Q67" i="18"/>
  <c r="S67" i="18" s="1"/>
  <c r="R67" i="18"/>
  <c r="T67" i="18"/>
  <c r="U67" i="18"/>
  <c r="K68" i="18"/>
  <c r="L68" i="18"/>
  <c r="M68" i="18"/>
  <c r="N68" i="18"/>
  <c r="P68" i="18" s="1"/>
  <c r="O68" i="18"/>
  <c r="Q68" i="18"/>
  <c r="R68" i="18"/>
  <c r="T68" i="18"/>
  <c r="U68" i="18"/>
  <c r="K69" i="18"/>
  <c r="L69" i="18"/>
  <c r="M69" i="18"/>
  <c r="N69" i="18"/>
  <c r="P69" i="18" s="1"/>
  <c r="O69" i="18"/>
  <c r="Q69" i="18"/>
  <c r="R69" i="18"/>
  <c r="S69" i="18" s="1"/>
  <c r="T69" i="18"/>
  <c r="U69" i="18"/>
  <c r="K70" i="18"/>
  <c r="L70" i="18"/>
  <c r="M70" i="18" s="1"/>
  <c r="N70" i="18"/>
  <c r="O70" i="18"/>
  <c r="P70" i="18"/>
  <c r="Q70" i="18"/>
  <c r="S70" i="18" s="1"/>
  <c r="R70" i="18"/>
  <c r="T70" i="18"/>
  <c r="U70" i="18"/>
  <c r="K71" i="18"/>
  <c r="L71" i="18"/>
  <c r="M71" i="18"/>
  <c r="N71" i="18"/>
  <c r="P71" i="18" s="1"/>
  <c r="O71" i="18"/>
  <c r="Q71" i="18"/>
  <c r="S71" i="18" s="1"/>
  <c r="R71" i="18"/>
  <c r="T71" i="18"/>
  <c r="U71" i="18"/>
  <c r="K72" i="18"/>
  <c r="L72" i="18"/>
  <c r="M72" i="18" s="1"/>
  <c r="N72" i="18"/>
  <c r="P72" i="18" s="1"/>
  <c r="O72" i="18"/>
  <c r="Q72" i="18"/>
  <c r="S72" i="18" s="1"/>
  <c r="R72" i="18"/>
  <c r="T72" i="18"/>
  <c r="U72" i="18"/>
  <c r="K73" i="18"/>
  <c r="L73" i="18"/>
  <c r="M73" i="18"/>
  <c r="N73" i="18"/>
  <c r="O73" i="18"/>
  <c r="Q73" i="18"/>
  <c r="R73" i="18"/>
  <c r="S73" i="18" s="1"/>
  <c r="T73" i="18"/>
  <c r="U73" i="18"/>
  <c r="K74" i="18"/>
  <c r="L74" i="18"/>
  <c r="M74" i="18" s="1"/>
  <c r="N74" i="18"/>
  <c r="O74" i="18"/>
  <c r="P74" i="18"/>
  <c r="Q74" i="18"/>
  <c r="R74" i="18"/>
  <c r="T74" i="18"/>
  <c r="U74" i="18"/>
  <c r="K75" i="18"/>
  <c r="L75" i="18"/>
  <c r="M75" i="18"/>
  <c r="N75" i="18"/>
  <c r="P75" i="18" s="1"/>
  <c r="O75" i="18"/>
  <c r="Q75" i="18"/>
  <c r="S75" i="18" s="1"/>
  <c r="R75" i="18"/>
  <c r="T75" i="18"/>
  <c r="U75" i="18"/>
  <c r="K76" i="18"/>
  <c r="L76" i="18"/>
  <c r="M76" i="18"/>
  <c r="N76" i="18"/>
  <c r="O76" i="18"/>
  <c r="Q76" i="18"/>
  <c r="R76" i="18"/>
  <c r="T76" i="18"/>
  <c r="U76" i="18"/>
  <c r="K77" i="18"/>
  <c r="L77" i="18"/>
  <c r="M77" i="18" s="1"/>
  <c r="N77" i="18"/>
  <c r="O77" i="18"/>
  <c r="Q77" i="18"/>
  <c r="S77" i="18" s="1"/>
  <c r="R77" i="18"/>
  <c r="T77" i="18"/>
  <c r="U77" i="18"/>
  <c r="K78" i="18"/>
  <c r="L78" i="18"/>
  <c r="M78" i="18" s="1"/>
  <c r="N78" i="18"/>
  <c r="P78" i="18" s="1"/>
  <c r="O78" i="18"/>
  <c r="Q78" i="18"/>
  <c r="S78" i="18" s="1"/>
  <c r="R78" i="18"/>
  <c r="T78" i="18"/>
  <c r="U78" i="18"/>
  <c r="K79" i="18"/>
  <c r="L79" i="18"/>
  <c r="M79" i="18" s="1"/>
  <c r="N79" i="18"/>
  <c r="P79" i="18" s="1"/>
  <c r="O79" i="18"/>
  <c r="Q79" i="18"/>
  <c r="R79" i="18"/>
  <c r="T79" i="18"/>
  <c r="U79" i="18"/>
  <c r="K80" i="18"/>
  <c r="L80" i="18"/>
  <c r="M80" i="18"/>
  <c r="N80" i="18"/>
  <c r="P80" i="18" s="1"/>
  <c r="O80" i="18"/>
  <c r="Q80" i="18"/>
  <c r="R80" i="18"/>
  <c r="T80" i="18"/>
  <c r="U80" i="18"/>
  <c r="K81" i="18"/>
  <c r="L81" i="18"/>
  <c r="M81" i="18" s="1"/>
  <c r="N81" i="18"/>
  <c r="O81" i="18"/>
  <c r="Q81" i="18"/>
  <c r="S81" i="18" s="1"/>
  <c r="R81" i="18"/>
  <c r="T81" i="18"/>
  <c r="U81" i="18"/>
  <c r="K82" i="18"/>
  <c r="L82" i="18"/>
  <c r="M82" i="18" s="1"/>
  <c r="N82" i="18"/>
  <c r="O82" i="18"/>
  <c r="P82" i="18"/>
  <c r="Q82" i="18"/>
  <c r="R82" i="18"/>
  <c r="S82" i="18" s="1"/>
  <c r="T82" i="18"/>
  <c r="U82" i="18"/>
  <c r="K83" i="18"/>
  <c r="L83" i="18"/>
  <c r="M83" i="18"/>
  <c r="N83" i="18"/>
  <c r="O83" i="18"/>
  <c r="P83" i="18" s="1"/>
  <c r="Q83" i="18"/>
  <c r="S83" i="18" s="1"/>
  <c r="R83" i="18"/>
  <c r="T83" i="18"/>
  <c r="U83" i="18"/>
  <c r="K84" i="18"/>
  <c r="L84" i="18"/>
  <c r="M84" i="18"/>
  <c r="N84" i="18"/>
  <c r="O84" i="18"/>
  <c r="Q84" i="18"/>
  <c r="R84" i="18"/>
  <c r="T84" i="18"/>
  <c r="U84" i="18"/>
  <c r="K85" i="18"/>
  <c r="L85" i="18"/>
  <c r="M85" i="18" s="1"/>
  <c r="N85" i="18"/>
  <c r="P85" i="18" s="1"/>
  <c r="O85" i="18"/>
  <c r="Q85" i="18"/>
  <c r="R85" i="18"/>
  <c r="S85" i="18"/>
  <c r="T85" i="18"/>
  <c r="U85" i="18"/>
  <c r="K86" i="18"/>
  <c r="L86" i="18"/>
  <c r="M86" i="18" s="1"/>
  <c r="N86" i="18"/>
  <c r="O86" i="18"/>
  <c r="P86" i="18" s="1"/>
  <c r="Q86" i="18"/>
  <c r="S86" i="18" s="1"/>
  <c r="R86" i="18"/>
  <c r="T86" i="18"/>
  <c r="U86" i="18"/>
  <c r="K87" i="18"/>
  <c r="L87" i="18"/>
  <c r="M87" i="18" s="1"/>
  <c r="N87" i="18"/>
  <c r="P87" i="18" s="1"/>
  <c r="O87" i="18"/>
  <c r="Q87" i="18"/>
  <c r="R87" i="18"/>
  <c r="T87" i="18"/>
  <c r="U87" i="18"/>
  <c r="K88" i="18"/>
  <c r="L88" i="18"/>
  <c r="M88" i="18" s="1"/>
  <c r="N88" i="18"/>
  <c r="O88" i="18"/>
  <c r="Q88" i="18"/>
  <c r="S88" i="18" s="1"/>
  <c r="R88" i="18"/>
  <c r="T88" i="18"/>
  <c r="U88" i="18"/>
  <c r="K89" i="18"/>
  <c r="L89" i="18"/>
  <c r="M89" i="18"/>
  <c r="N89" i="18"/>
  <c r="O89" i="18"/>
  <c r="Q89" i="18"/>
  <c r="R89" i="18"/>
  <c r="S89" i="18"/>
  <c r="T89" i="18"/>
  <c r="U89" i="18"/>
  <c r="K90" i="18"/>
  <c r="L90" i="18"/>
  <c r="M90" i="18" s="1"/>
  <c r="N90" i="18"/>
  <c r="P90" i="18" s="1"/>
  <c r="O90" i="18"/>
  <c r="Q90" i="18"/>
  <c r="S90" i="18" s="1"/>
  <c r="R90" i="18"/>
  <c r="T90" i="18"/>
  <c r="U90" i="18"/>
  <c r="K91" i="18"/>
  <c r="L91" i="18"/>
  <c r="M91" i="18"/>
  <c r="N91" i="18"/>
  <c r="O91" i="18"/>
  <c r="Q91" i="18"/>
  <c r="R91" i="18"/>
  <c r="T91" i="18"/>
  <c r="U91" i="18"/>
  <c r="K92" i="18"/>
  <c r="L92" i="18"/>
  <c r="M92" i="18" s="1"/>
  <c r="N92" i="18"/>
  <c r="O92" i="18"/>
  <c r="Q92" i="18"/>
  <c r="R92" i="18"/>
  <c r="T92" i="18"/>
  <c r="U92" i="18"/>
  <c r="K93" i="18"/>
  <c r="L93" i="18"/>
  <c r="M93" i="18" s="1"/>
  <c r="N93" i="18"/>
  <c r="O93" i="18"/>
  <c r="Q93" i="18"/>
  <c r="S93" i="18" s="1"/>
  <c r="R93" i="18"/>
  <c r="T93" i="18"/>
  <c r="U93" i="18"/>
  <c r="K94" i="18"/>
  <c r="L94" i="18"/>
  <c r="M94" i="18" s="1"/>
  <c r="N94" i="18"/>
  <c r="O94" i="18"/>
  <c r="Q94" i="18"/>
  <c r="R94" i="18"/>
  <c r="S94" i="18" s="1"/>
  <c r="T94" i="18"/>
  <c r="U94" i="18"/>
  <c r="K95" i="18"/>
  <c r="L95" i="18"/>
  <c r="M95" i="18" s="1"/>
  <c r="N95" i="18"/>
  <c r="P95" i="18" s="1"/>
  <c r="O95" i="18"/>
  <c r="Q95" i="18"/>
  <c r="R95" i="18"/>
  <c r="T95" i="18"/>
  <c r="U95" i="18"/>
  <c r="K96" i="18"/>
  <c r="L96" i="18"/>
  <c r="M96" i="18" s="1"/>
  <c r="N96" i="18"/>
  <c r="P96" i="18" s="1"/>
  <c r="O96" i="18"/>
  <c r="Q96" i="18"/>
  <c r="R96" i="18"/>
  <c r="T96" i="18"/>
  <c r="U96" i="18"/>
  <c r="K97" i="18"/>
  <c r="L97" i="18"/>
  <c r="M97" i="18"/>
  <c r="N97" i="18"/>
  <c r="O97" i="18"/>
  <c r="Q97" i="18"/>
  <c r="R97" i="18"/>
  <c r="T97" i="18"/>
  <c r="U97" i="18"/>
  <c r="K98" i="18"/>
  <c r="L98" i="18"/>
  <c r="M98" i="18" s="1"/>
  <c r="N98" i="18"/>
  <c r="O98" i="18"/>
  <c r="Q98" i="18"/>
  <c r="R98" i="18"/>
  <c r="S98" i="18"/>
  <c r="T98" i="18"/>
  <c r="U98" i="18"/>
  <c r="K99" i="18"/>
  <c r="L99" i="18"/>
  <c r="M99" i="18" s="1"/>
  <c r="N99" i="18"/>
  <c r="O99" i="18"/>
  <c r="P99" i="18"/>
  <c r="Q99" i="18"/>
  <c r="S99" i="18" s="1"/>
  <c r="R99" i="18"/>
  <c r="T99" i="18"/>
  <c r="U99" i="18"/>
  <c r="K100" i="18"/>
  <c r="L100" i="18"/>
  <c r="M100" i="18"/>
  <c r="N100" i="18"/>
  <c r="P100" i="18" s="1"/>
  <c r="O100" i="18"/>
  <c r="Q100" i="18"/>
  <c r="R100" i="18"/>
  <c r="T100" i="18"/>
  <c r="U100" i="18"/>
  <c r="K101" i="18"/>
  <c r="L101" i="18"/>
  <c r="M101" i="18"/>
  <c r="N101" i="18"/>
  <c r="P101" i="18" s="1"/>
  <c r="O101" i="18"/>
  <c r="Q101" i="18"/>
  <c r="S101" i="18" s="1"/>
  <c r="R101" i="18"/>
  <c r="T101" i="18"/>
  <c r="U101" i="18"/>
  <c r="K102" i="18"/>
  <c r="L102" i="18"/>
  <c r="M102" i="18" s="1"/>
  <c r="N102" i="18"/>
  <c r="O102" i="18"/>
  <c r="P102" i="18"/>
  <c r="Q102" i="18"/>
  <c r="R102" i="18"/>
  <c r="S102" i="18"/>
  <c r="T102" i="18"/>
  <c r="U102" i="18"/>
  <c r="K103" i="18"/>
  <c r="L103" i="18"/>
  <c r="M103" i="18"/>
  <c r="N103" i="18"/>
  <c r="O103" i="18"/>
  <c r="P103" i="18"/>
  <c r="Q103" i="18"/>
  <c r="S103" i="18" s="1"/>
  <c r="R103" i="18"/>
  <c r="T103" i="18"/>
  <c r="U103" i="18"/>
  <c r="K104" i="18"/>
  <c r="L104" i="18"/>
  <c r="M104" i="18" s="1"/>
  <c r="N104" i="18"/>
  <c r="O104" i="18"/>
  <c r="Q104" i="18"/>
  <c r="S104" i="18" s="1"/>
  <c r="R104" i="18"/>
  <c r="T104" i="18"/>
  <c r="U104" i="18"/>
  <c r="K105" i="18"/>
  <c r="L105" i="18"/>
  <c r="M105" i="18"/>
  <c r="N105" i="18"/>
  <c r="O105" i="18"/>
  <c r="Q105" i="18"/>
  <c r="R105" i="18"/>
  <c r="S105" i="18"/>
  <c r="T105" i="18"/>
  <c r="U105" i="18"/>
  <c r="K106" i="18"/>
  <c r="L106" i="18"/>
  <c r="M106" i="18" s="1"/>
  <c r="N106" i="18"/>
  <c r="P106" i="18" s="1"/>
  <c r="O106" i="18"/>
  <c r="Q106" i="18"/>
  <c r="R106" i="18"/>
  <c r="T106" i="18"/>
  <c r="U106" i="18"/>
  <c r="K107" i="18"/>
  <c r="L107" i="18"/>
  <c r="M107" i="18" s="1"/>
  <c r="N107" i="18"/>
  <c r="O107" i="18"/>
  <c r="P107" i="18"/>
  <c r="Q107" i="18"/>
  <c r="R107" i="18"/>
  <c r="T107" i="18"/>
  <c r="U107" i="18"/>
  <c r="K108" i="18"/>
  <c r="L108" i="18"/>
  <c r="M108" i="18"/>
  <c r="N108" i="18"/>
  <c r="P108" i="18" s="1"/>
  <c r="O108" i="18"/>
  <c r="Q108" i="18"/>
  <c r="R108" i="18"/>
  <c r="T108" i="18"/>
  <c r="U108" i="18"/>
  <c r="K109" i="18"/>
  <c r="L109" i="18"/>
  <c r="M109" i="18"/>
  <c r="N109" i="18"/>
  <c r="O109" i="18"/>
  <c r="Q109" i="18"/>
  <c r="R109" i="18"/>
  <c r="S109" i="18" s="1"/>
  <c r="T109" i="18"/>
  <c r="U109" i="18"/>
  <c r="K110" i="18"/>
  <c r="L110" i="18"/>
  <c r="M110" i="18" s="1"/>
  <c r="N110" i="18"/>
  <c r="O110" i="18"/>
  <c r="P110" i="18" s="1"/>
  <c r="Q110" i="18"/>
  <c r="R110" i="18"/>
  <c r="T110" i="18"/>
  <c r="U110" i="18"/>
  <c r="K111" i="18"/>
  <c r="L111" i="18"/>
  <c r="M111" i="18" s="1"/>
  <c r="N111" i="18"/>
  <c r="P111" i="18" s="1"/>
  <c r="O111" i="18"/>
  <c r="Q111" i="18"/>
  <c r="R111" i="18"/>
  <c r="S111" i="18" s="1"/>
  <c r="T111" i="18"/>
  <c r="U111" i="18"/>
  <c r="K112" i="18"/>
  <c r="L112" i="18"/>
  <c r="M112" i="18"/>
  <c r="N112" i="18"/>
  <c r="O112" i="18"/>
  <c r="P112" i="18" s="1"/>
  <c r="Q112" i="18"/>
  <c r="S112" i="18" s="1"/>
  <c r="R112" i="18"/>
  <c r="T112" i="18"/>
  <c r="U112" i="18"/>
  <c r="K113" i="18"/>
  <c r="L113" i="18"/>
  <c r="M113" i="18"/>
  <c r="N113" i="18"/>
  <c r="O113" i="18"/>
  <c r="Q113" i="18"/>
  <c r="R113" i="18"/>
  <c r="S113" i="18" s="1"/>
  <c r="T113" i="18"/>
  <c r="U113" i="18"/>
  <c r="K114" i="18"/>
  <c r="L114" i="18"/>
  <c r="M114" i="18" s="1"/>
  <c r="N114" i="18"/>
  <c r="P114" i="18" s="1"/>
  <c r="O114" i="18"/>
  <c r="Q114" i="18"/>
  <c r="R114" i="18"/>
  <c r="T114" i="18"/>
  <c r="U114" i="18"/>
  <c r="K115" i="18"/>
  <c r="L115" i="18"/>
  <c r="M115" i="18" s="1"/>
  <c r="N115" i="18"/>
  <c r="O115" i="18"/>
  <c r="Q115" i="18"/>
  <c r="S115" i="18" s="1"/>
  <c r="R115" i="18"/>
  <c r="T115" i="18"/>
  <c r="U115" i="18"/>
  <c r="K116" i="18"/>
  <c r="L116" i="18"/>
  <c r="M116" i="18" s="1"/>
  <c r="N116" i="18"/>
  <c r="O116" i="18"/>
  <c r="P116" i="18" s="1"/>
  <c r="Q116" i="18"/>
  <c r="S116" i="18" s="1"/>
  <c r="R116" i="18"/>
  <c r="T116" i="18"/>
  <c r="U116" i="18"/>
  <c r="K117" i="18"/>
  <c r="L117" i="18"/>
  <c r="M117" i="18"/>
  <c r="N117" i="18"/>
  <c r="O117" i="18"/>
  <c r="Q117" i="18"/>
  <c r="R117" i="18"/>
  <c r="T117" i="18"/>
  <c r="U117" i="18"/>
  <c r="K118" i="18"/>
  <c r="L118" i="18"/>
  <c r="M118" i="18" s="1"/>
  <c r="N118" i="18"/>
  <c r="O118" i="18"/>
  <c r="Q118" i="18"/>
  <c r="R118" i="18"/>
  <c r="S118" i="18" s="1"/>
  <c r="T118" i="18"/>
  <c r="U118" i="18"/>
  <c r="K119" i="18"/>
  <c r="L119" i="18"/>
  <c r="M119" i="18" s="1"/>
  <c r="N119" i="18"/>
  <c r="O119" i="18"/>
  <c r="P119" i="18"/>
  <c r="Q119" i="18"/>
  <c r="R119" i="18"/>
  <c r="T119" i="18"/>
  <c r="U119" i="18"/>
  <c r="K120" i="18"/>
  <c r="L120" i="18"/>
  <c r="M120" i="18"/>
  <c r="N120" i="18"/>
  <c r="P120" i="18" s="1"/>
  <c r="O120" i="18"/>
  <c r="Q120" i="18"/>
  <c r="S120" i="18" s="1"/>
  <c r="R120" i="18"/>
  <c r="T120" i="18"/>
  <c r="U120" i="18"/>
  <c r="K121" i="18"/>
  <c r="L121" i="18"/>
  <c r="M121" i="18"/>
  <c r="N121" i="18"/>
  <c r="O121" i="18"/>
  <c r="Q121" i="18"/>
  <c r="R121" i="18"/>
  <c r="T121" i="18"/>
  <c r="U121" i="18"/>
  <c r="K122" i="18"/>
  <c r="L122" i="18"/>
  <c r="M122" i="18" s="1"/>
  <c r="N122" i="18"/>
  <c r="O122" i="18"/>
  <c r="Q122" i="18"/>
  <c r="R122" i="18"/>
  <c r="T122" i="18"/>
  <c r="U122" i="18"/>
  <c r="K123" i="18"/>
  <c r="L123" i="18"/>
  <c r="M123" i="18" s="1"/>
  <c r="N123" i="18"/>
  <c r="O123" i="18"/>
  <c r="P123" i="18" s="1"/>
  <c r="Q123" i="18"/>
  <c r="R123" i="18"/>
  <c r="S123" i="18"/>
  <c r="T123" i="18"/>
  <c r="U123" i="18"/>
  <c r="K124" i="18"/>
  <c r="L124" i="18"/>
  <c r="M124" i="18" s="1"/>
  <c r="N124" i="18"/>
  <c r="O124" i="18"/>
  <c r="P124" i="18"/>
  <c r="Q124" i="18"/>
  <c r="S124" i="18" s="1"/>
  <c r="R124" i="18"/>
  <c r="T124" i="18"/>
  <c r="U124" i="18"/>
  <c r="K125" i="18"/>
  <c r="L125" i="18"/>
  <c r="M125" i="18"/>
  <c r="N125" i="18"/>
  <c r="P125" i="18" s="1"/>
  <c r="O125" i="18"/>
  <c r="Q125" i="18"/>
  <c r="R125" i="18"/>
  <c r="T125" i="18"/>
  <c r="U125" i="18"/>
  <c r="K126" i="18"/>
  <c r="L126" i="18"/>
  <c r="M126" i="18" s="1"/>
  <c r="N126" i="18"/>
  <c r="O126" i="18"/>
  <c r="Q126" i="18"/>
  <c r="R126" i="18"/>
  <c r="S126" i="18"/>
  <c r="T126" i="18"/>
  <c r="U126" i="18"/>
  <c r="K127" i="18"/>
  <c r="L127" i="18"/>
  <c r="M127" i="18" s="1"/>
  <c r="N127" i="18"/>
  <c r="P127" i="18" s="1"/>
  <c r="O127" i="18"/>
  <c r="Q127" i="18"/>
  <c r="S127" i="18" s="1"/>
  <c r="R127" i="18"/>
  <c r="T127" i="18"/>
  <c r="U127" i="18"/>
  <c r="K128" i="18"/>
  <c r="L128" i="18"/>
  <c r="M128" i="18"/>
  <c r="N128" i="18"/>
  <c r="O128" i="18"/>
  <c r="Q128" i="18"/>
  <c r="R128" i="18"/>
  <c r="T128" i="18"/>
  <c r="U128" i="18"/>
  <c r="K129" i="18"/>
  <c r="L129" i="18"/>
  <c r="M129" i="18" s="1"/>
  <c r="N129" i="18"/>
  <c r="O129" i="18"/>
  <c r="Q129" i="18"/>
  <c r="R129" i="18"/>
  <c r="T129" i="18"/>
  <c r="U129" i="18"/>
  <c r="K130" i="18"/>
  <c r="L130" i="18"/>
  <c r="M130" i="18" s="1"/>
  <c r="N130" i="18"/>
  <c r="O130" i="18"/>
  <c r="Q130" i="18"/>
  <c r="S130" i="18" s="1"/>
  <c r="R130" i="18"/>
  <c r="T130" i="18"/>
  <c r="U130" i="18"/>
  <c r="K131" i="18"/>
  <c r="L131" i="18"/>
  <c r="M131" i="18" s="1"/>
  <c r="N131" i="18"/>
  <c r="O131" i="18"/>
  <c r="P131" i="18"/>
  <c r="Q131" i="18"/>
  <c r="R131" i="18"/>
  <c r="S131" i="18" s="1"/>
  <c r="T131" i="18"/>
  <c r="U131" i="18"/>
  <c r="K132" i="18"/>
  <c r="L132" i="18"/>
  <c r="M132" i="18"/>
  <c r="N132" i="18"/>
  <c r="O132" i="18"/>
  <c r="P132" i="18" s="1"/>
  <c r="Q132" i="18"/>
  <c r="S132" i="18" s="1"/>
  <c r="R132" i="18"/>
  <c r="T132" i="18"/>
  <c r="U132" i="18"/>
  <c r="K133" i="18"/>
  <c r="L133" i="18"/>
  <c r="M133" i="18"/>
  <c r="N133" i="18"/>
  <c r="O133" i="18"/>
  <c r="Q133" i="18"/>
  <c r="R133" i="18"/>
  <c r="T133" i="18"/>
  <c r="U133" i="18"/>
  <c r="K134" i="18"/>
  <c r="L134" i="18"/>
  <c r="M134" i="18" s="1"/>
  <c r="N134" i="18"/>
  <c r="O134" i="18"/>
  <c r="Q134" i="18"/>
  <c r="R134" i="18"/>
  <c r="S134" i="18" s="1"/>
  <c r="T134" i="18"/>
  <c r="U134" i="18"/>
  <c r="K135" i="18"/>
  <c r="L135" i="18"/>
  <c r="M135" i="18" s="1"/>
  <c r="N135" i="18"/>
  <c r="P135" i="18" s="1"/>
  <c r="O135" i="18"/>
  <c r="Q135" i="18"/>
  <c r="R135" i="18"/>
  <c r="T135" i="18"/>
  <c r="U135" i="18"/>
  <c r="K136" i="18"/>
  <c r="L136" i="18"/>
  <c r="M136" i="18"/>
  <c r="N136" i="18"/>
  <c r="O136" i="18"/>
  <c r="Q136" i="18"/>
  <c r="S136" i="18" s="1"/>
  <c r="R136" i="18"/>
  <c r="T136" i="18"/>
  <c r="U136" i="18"/>
  <c r="K137" i="18"/>
  <c r="L137" i="18"/>
  <c r="M137" i="18"/>
  <c r="N137" i="18"/>
  <c r="O137" i="18"/>
  <c r="Q137" i="18"/>
  <c r="R137" i="18"/>
  <c r="T137" i="18"/>
  <c r="U137" i="18"/>
  <c r="K138" i="18"/>
  <c r="L138" i="18"/>
  <c r="M138" i="18" s="1"/>
  <c r="N138" i="18"/>
  <c r="O138" i="18"/>
  <c r="Q138" i="18"/>
  <c r="S138" i="18" s="1"/>
  <c r="R138" i="18"/>
  <c r="T138" i="18"/>
  <c r="U138" i="18"/>
  <c r="K139" i="18"/>
  <c r="L139" i="18"/>
  <c r="M139" i="18" s="1"/>
  <c r="N139" i="18"/>
  <c r="O139" i="18"/>
  <c r="P139" i="18"/>
  <c r="Q139" i="18"/>
  <c r="R139" i="18"/>
  <c r="S139" i="18"/>
  <c r="T139" i="18"/>
  <c r="U139" i="18"/>
  <c r="K140" i="18"/>
  <c r="L140" i="18"/>
  <c r="M140" i="18"/>
  <c r="N140" i="18"/>
  <c r="O140" i="18"/>
  <c r="P140" i="18"/>
  <c r="Q140" i="18"/>
  <c r="S140" i="18" s="1"/>
  <c r="R140" i="18"/>
  <c r="T140" i="18"/>
  <c r="U140" i="18"/>
  <c r="K141" i="18"/>
  <c r="L141" i="18"/>
  <c r="M141" i="18"/>
  <c r="N141" i="18"/>
  <c r="O141" i="18"/>
  <c r="Q141" i="18"/>
  <c r="R141" i="18"/>
  <c r="T141" i="18"/>
  <c r="U141" i="18"/>
  <c r="K142" i="18"/>
  <c r="L142" i="18"/>
  <c r="M142" i="18" s="1"/>
  <c r="N142" i="18"/>
  <c r="O142" i="18"/>
  <c r="Q142" i="18"/>
  <c r="R142" i="18"/>
  <c r="S142" i="18"/>
  <c r="T142" i="18"/>
  <c r="U142" i="18"/>
  <c r="K143" i="18"/>
  <c r="L143" i="18"/>
  <c r="M143" i="18" s="1"/>
  <c r="N143" i="18"/>
  <c r="P143" i="18" s="1"/>
  <c r="O143" i="18"/>
  <c r="Q143" i="18"/>
  <c r="R143" i="18"/>
  <c r="T143" i="18"/>
  <c r="U143" i="18"/>
  <c r="K144" i="18"/>
  <c r="L144" i="18"/>
  <c r="M144" i="18"/>
  <c r="N144" i="18"/>
  <c r="O144" i="18"/>
  <c r="Q144" i="18"/>
  <c r="R144" i="18"/>
  <c r="T144" i="18"/>
  <c r="U144" i="18"/>
  <c r="K145" i="18"/>
  <c r="L145" i="18"/>
  <c r="M145" i="18"/>
  <c r="N145" i="18"/>
  <c r="O145" i="18"/>
  <c r="Q145" i="18"/>
  <c r="R145" i="18"/>
  <c r="T145" i="18"/>
  <c r="U145" i="18"/>
  <c r="K146" i="18"/>
  <c r="L146" i="18"/>
  <c r="M146" i="18" s="1"/>
  <c r="N146" i="18"/>
  <c r="O146" i="18"/>
  <c r="Q146" i="18"/>
  <c r="S146" i="18" s="1"/>
  <c r="R146" i="18"/>
  <c r="T146" i="18"/>
  <c r="U146" i="18"/>
  <c r="K147" i="18"/>
  <c r="L147" i="18"/>
  <c r="M147" i="18" s="1"/>
  <c r="N147" i="18"/>
  <c r="O147" i="18"/>
  <c r="P147" i="18"/>
  <c r="Q147" i="18"/>
  <c r="R147" i="18"/>
  <c r="S147" i="18"/>
  <c r="T147" i="18"/>
  <c r="U147" i="18"/>
  <c r="K148" i="18"/>
  <c r="L148" i="18"/>
  <c r="M148" i="18"/>
  <c r="N148" i="18"/>
  <c r="O148" i="18"/>
  <c r="P148" i="18"/>
  <c r="Q148" i="18"/>
  <c r="S148" i="18" s="1"/>
  <c r="R148" i="18"/>
  <c r="T148" i="18"/>
  <c r="U148" i="18"/>
  <c r="K149" i="18"/>
  <c r="L149" i="18"/>
  <c r="M149" i="18"/>
  <c r="N149" i="18"/>
  <c r="O149" i="18"/>
  <c r="Q149" i="18"/>
  <c r="R149" i="18"/>
  <c r="T149" i="18"/>
  <c r="U149" i="18"/>
  <c r="K150" i="18"/>
  <c r="L150" i="18"/>
  <c r="M150" i="18" s="1"/>
  <c r="N150" i="18"/>
  <c r="O150" i="18"/>
  <c r="Q150" i="18"/>
  <c r="R150" i="18"/>
  <c r="S150" i="18"/>
  <c r="T150" i="18"/>
  <c r="U150" i="18"/>
  <c r="K151" i="18"/>
  <c r="L151" i="18"/>
  <c r="M151" i="18" s="1"/>
  <c r="N151" i="18"/>
  <c r="P151" i="18" s="1"/>
  <c r="O151" i="18"/>
  <c r="Q151" i="18"/>
  <c r="R151" i="18"/>
  <c r="T151" i="18"/>
  <c r="U151" i="18"/>
  <c r="K152" i="18"/>
  <c r="L152" i="18"/>
  <c r="M152" i="18"/>
  <c r="N152" i="18"/>
  <c r="O152" i="18"/>
  <c r="Q152" i="18"/>
  <c r="R152" i="18"/>
  <c r="T152" i="18"/>
  <c r="U152" i="18"/>
  <c r="K153" i="18"/>
  <c r="L153" i="18"/>
  <c r="M153" i="18"/>
  <c r="N153" i="18"/>
  <c r="O153" i="18"/>
  <c r="Q153" i="18"/>
  <c r="R153" i="18"/>
  <c r="T153" i="18"/>
  <c r="U153" i="18"/>
  <c r="K154" i="18"/>
  <c r="L154" i="18"/>
  <c r="M154" i="18" s="1"/>
  <c r="N154" i="18"/>
  <c r="O154" i="18"/>
  <c r="Q154" i="18"/>
  <c r="S154" i="18" s="1"/>
  <c r="R154" i="18"/>
  <c r="T154" i="18"/>
  <c r="U154" i="18"/>
  <c r="K155" i="18"/>
  <c r="L155" i="18"/>
  <c r="M155" i="18" s="1"/>
  <c r="N155" i="18"/>
  <c r="O155" i="18"/>
  <c r="P155" i="18"/>
  <c r="Q155" i="18"/>
  <c r="R155" i="18"/>
  <c r="S155" i="18"/>
  <c r="T155" i="18"/>
  <c r="U155" i="18"/>
  <c r="K156" i="18"/>
  <c r="L156" i="18"/>
  <c r="M156" i="18"/>
  <c r="N156" i="18"/>
  <c r="O156" i="18"/>
  <c r="P156" i="18"/>
  <c r="Q156" i="18"/>
  <c r="S156" i="18" s="1"/>
  <c r="R156" i="18"/>
  <c r="T156" i="18"/>
  <c r="U156" i="18"/>
  <c r="K157" i="18"/>
  <c r="L157" i="18"/>
  <c r="M157" i="18"/>
  <c r="N157" i="18"/>
  <c r="O157" i="18"/>
  <c r="Q157" i="18"/>
  <c r="R157" i="18"/>
  <c r="T157" i="18"/>
  <c r="U157" i="18"/>
  <c r="K158" i="18"/>
  <c r="L158" i="18"/>
  <c r="M158" i="18" s="1"/>
  <c r="N158" i="18"/>
  <c r="O158" i="18"/>
  <c r="Q158" i="18"/>
  <c r="R158" i="18"/>
  <c r="S158" i="18"/>
  <c r="T158" i="18"/>
  <c r="U158" i="18"/>
  <c r="K159" i="18"/>
  <c r="L159" i="18"/>
  <c r="M159" i="18" s="1"/>
  <c r="N159" i="18"/>
  <c r="P159" i="18" s="1"/>
  <c r="O159" i="18"/>
  <c r="Q159" i="18"/>
  <c r="R159" i="18"/>
  <c r="T159" i="18"/>
  <c r="U159" i="18"/>
  <c r="K160" i="18"/>
  <c r="L160" i="18"/>
  <c r="M160" i="18"/>
  <c r="N160" i="18"/>
  <c r="O160" i="18"/>
  <c r="Q160" i="18"/>
  <c r="R160" i="18"/>
  <c r="T160" i="18"/>
  <c r="U160" i="18"/>
  <c r="K161" i="18"/>
  <c r="L161" i="18"/>
  <c r="M161" i="18"/>
  <c r="N161" i="18"/>
  <c r="O161" i="18"/>
  <c r="Q161" i="18"/>
  <c r="R161" i="18"/>
  <c r="T161" i="18"/>
  <c r="U161" i="18"/>
  <c r="K162" i="18"/>
  <c r="L162" i="18"/>
  <c r="M162" i="18" s="1"/>
  <c r="N162" i="18"/>
  <c r="O162" i="18"/>
  <c r="Q162" i="18"/>
  <c r="S162" i="18" s="1"/>
  <c r="R162" i="18"/>
  <c r="T162" i="18"/>
  <c r="U162" i="18"/>
  <c r="L163" i="18"/>
  <c r="M163" i="18"/>
  <c r="N163" i="18"/>
  <c r="O163" i="18"/>
  <c r="Q163" i="18"/>
  <c r="R163" i="18"/>
  <c r="T163" i="18"/>
  <c r="U163" i="18"/>
  <c r="L164" i="18"/>
  <c r="M164" i="18" s="1"/>
  <c r="N164" i="18"/>
  <c r="O164" i="18"/>
  <c r="Q164" i="18"/>
  <c r="R164" i="18"/>
  <c r="S164" i="18"/>
  <c r="T164" i="18"/>
  <c r="U164" i="18"/>
  <c r="L165" i="18"/>
  <c r="M165" i="18" s="1"/>
  <c r="N165" i="18"/>
  <c r="P165" i="18" s="1"/>
  <c r="O165" i="18"/>
  <c r="Q165" i="18"/>
  <c r="R165" i="18"/>
  <c r="T165" i="18"/>
  <c r="U165" i="18"/>
  <c r="L166" i="18"/>
  <c r="M166" i="18"/>
  <c r="N166" i="18"/>
  <c r="O166" i="18"/>
  <c r="Q166" i="18"/>
  <c r="R166" i="18"/>
  <c r="T166" i="18"/>
  <c r="U166" i="18"/>
  <c r="L167" i="18"/>
  <c r="M167" i="18"/>
  <c r="N167" i="18"/>
  <c r="O167" i="18"/>
  <c r="Q167" i="18"/>
  <c r="R167" i="18"/>
  <c r="T167" i="18"/>
  <c r="U167" i="18"/>
  <c r="L168" i="18"/>
  <c r="M168" i="18" s="1"/>
  <c r="N168" i="18"/>
  <c r="O168" i="18"/>
  <c r="Q168" i="18"/>
  <c r="S168" i="18" s="1"/>
  <c r="R168" i="18"/>
  <c r="T168" i="18"/>
  <c r="U168" i="18"/>
  <c r="L169" i="18"/>
  <c r="M169" i="18" s="1"/>
  <c r="N169" i="18"/>
  <c r="O169" i="18"/>
  <c r="P169" i="18"/>
  <c r="Q169" i="18"/>
  <c r="R169" i="18"/>
  <c r="S169" i="18"/>
  <c r="T169" i="18"/>
  <c r="U169" i="18"/>
  <c r="L170" i="18"/>
  <c r="M170" i="18"/>
  <c r="N170" i="18"/>
  <c r="O170" i="18"/>
  <c r="P170" i="18"/>
  <c r="Q170" i="18"/>
  <c r="S170" i="18" s="1"/>
  <c r="R170" i="18"/>
  <c r="T170" i="18"/>
  <c r="U170" i="18"/>
  <c r="L171" i="18"/>
  <c r="M171" i="18"/>
  <c r="N171" i="18"/>
  <c r="O171" i="18"/>
  <c r="Q171" i="18"/>
  <c r="R171" i="18"/>
  <c r="T171" i="18"/>
  <c r="U171" i="18"/>
  <c r="L172" i="18"/>
  <c r="M172" i="18" s="1"/>
  <c r="N172" i="18"/>
  <c r="O172" i="18"/>
  <c r="Q172" i="18"/>
  <c r="R172" i="18"/>
  <c r="S172" i="18" s="1"/>
  <c r="T172" i="18"/>
  <c r="U172" i="18"/>
  <c r="L173" i="18"/>
  <c r="M173" i="18" s="1"/>
  <c r="N173" i="18"/>
  <c r="P173" i="18" s="1"/>
  <c r="O173" i="18"/>
  <c r="Q173" i="18"/>
  <c r="R173" i="18"/>
  <c r="T173" i="18"/>
  <c r="U173" i="18"/>
  <c r="L174" i="18"/>
  <c r="M174" i="18"/>
  <c r="N174" i="18"/>
  <c r="P174" i="18" s="1"/>
  <c r="O174" i="18"/>
  <c r="Q174" i="18"/>
  <c r="R174" i="18"/>
  <c r="T174" i="18"/>
  <c r="U174" i="18"/>
  <c r="L175" i="18"/>
  <c r="M175" i="18"/>
  <c r="N175" i="18"/>
  <c r="O175" i="18"/>
  <c r="Q175" i="18"/>
  <c r="R175" i="18"/>
  <c r="T175" i="18"/>
  <c r="U175" i="18"/>
  <c r="L176" i="18"/>
  <c r="M176" i="18" s="1"/>
  <c r="N176" i="18"/>
  <c r="O176" i="18"/>
  <c r="Q176" i="18"/>
  <c r="S176" i="18" s="1"/>
  <c r="R176" i="18"/>
  <c r="T176" i="18"/>
  <c r="U176" i="18"/>
  <c r="L177" i="18"/>
  <c r="M177" i="18" s="1"/>
  <c r="N177" i="18"/>
  <c r="O177" i="18"/>
  <c r="P177" i="18"/>
  <c r="Q177" i="18"/>
  <c r="R177" i="18"/>
  <c r="S177" i="18"/>
  <c r="T177" i="18"/>
  <c r="U177" i="18"/>
  <c r="L178" i="18"/>
  <c r="M178" i="18"/>
  <c r="N178" i="18"/>
  <c r="O178" i="18"/>
  <c r="P178" i="18"/>
  <c r="Q178" i="18"/>
  <c r="S178" i="18" s="1"/>
  <c r="R178" i="18"/>
  <c r="T178" i="18"/>
  <c r="U178" i="18"/>
  <c r="L179" i="18"/>
  <c r="M179" i="18"/>
  <c r="N179" i="18"/>
  <c r="O179" i="18"/>
  <c r="Q179" i="18"/>
  <c r="R179" i="18"/>
  <c r="T179" i="18"/>
  <c r="U179" i="18"/>
  <c r="L180" i="18"/>
  <c r="M180" i="18" s="1"/>
  <c r="N180" i="18"/>
  <c r="O180" i="18"/>
  <c r="Q180" i="18"/>
  <c r="R180" i="18"/>
  <c r="S180" i="18" s="1"/>
  <c r="T180" i="18"/>
  <c r="U180" i="18"/>
  <c r="L181" i="18"/>
  <c r="M181" i="18" s="1"/>
  <c r="N181" i="18"/>
  <c r="O181" i="18"/>
  <c r="Q181" i="18"/>
  <c r="R181" i="18"/>
  <c r="S181" i="18"/>
  <c r="T181" i="18"/>
  <c r="U181" i="18"/>
  <c r="L182" i="18"/>
  <c r="M182" i="18" s="1"/>
  <c r="N182" i="18"/>
  <c r="O182" i="18"/>
  <c r="P182" i="18"/>
  <c r="Q182" i="18"/>
  <c r="R182" i="18"/>
  <c r="T182" i="18"/>
  <c r="U182" i="18"/>
  <c r="L183" i="18"/>
  <c r="M183" i="18" s="1"/>
  <c r="N183" i="18"/>
  <c r="P183" i="18" s="1"/>
  <c r="O183" i="18"/>
  <c r="Q183" i="18"/>
  <c r="S183" i="18" s="1"/>
  <c r="R183" i="18"/>
  <c r="T183" i="18"/>
  <c r="U183" i="18"/>
  <c r="L184" i="18"/>
  <c r="M184" i="18" s="1"/>
  <c r="N184" i="18"/>
  <c r="O184" i="18"/>
  <c r="Q184" i="18"/>
  <c r="R184" i="18"/>
  <c r="S184" i="18"/>
  <c r="T184" i="18"/>
  <c r="U184" i="18"/>
  <c r="L185" i="18"/>
  <c r="M185" i="18" s="1"/>
  <c r="N185" i="18"/>
  <c r="O185" i="18"/>
  <c r="P185" i="18" s="1"/>
  <c r="Q185" i="18"/>
  <c r="S185" i="18" s="1"/>
  <c r="R185" i="18"/>
  <c r="T185" i="18"/>
  <c r="U185" i="18"/>
  <c r="L186" i="18"/>
  <c r="M186" i="18" s="1"/>
  <c r="N186" i="18"/>
  <c r="O186" i="18"/>
  <c r="P186" i="18"/>
  <c r="Q186" i="18"/>
  <c r="R186" i="18"/>
  <c r="T186" i="18"/>
  <c r="U186" i="18"/>
  <c r="L187" i="18"/>
  <c r="M187" i="18"/>
  <c r="N187" i="18"/>
  <c r="P187" i="18" s="1"/>
  <c r="O187" i="18"/>
  <c r="Q187" i="18"/>
  <c r="R187" i="18"/>
  <c r="T187" i="18"/>
  <c r="U187" i="18"/>
  <c r="L188" i="18"/>
  <c r="M188" i="18" s="1"/>
  <c r="N188" i="18"/>
  <c r="P188" i="18" s="1"/>
  <c r="O188" i="18"/>
  <c r="Q188" i="18"/>
  <c r="R188" i="18"/>
  <c r="S188" i="18" s="1"/>
  <c r="T188" i="18"/>
  <c r="U188" i="18"/>
  <c r="L189" i="18"/>
  <c r="M189" i="18" s="1"/>
  <c r="N189" i="18"/>
  <c r="P189" i="18" s="1"/>
  <c r="O189" i="18"/>
  <c r="Q189" i="18"/>
  <c r="R189" i="18"/>
  <c r="T189" i="18"/>
  <c r="U189" i="18"/>
  <c r="L190" i="18"/>
  <c r="M190" i="18"/>
  <c r="N190" i="18"/>
  <c r="P190" i="18" s="1"/>
  <c r="O190" i="18"/>
  <c r="Q190" i="18"/>
  <c r="R190" i="18"/>
  <c r="T190" i="18"/>
  <c r="U190" i="18"/>
  <c r="L191" i="18"/>
  <c r="M191" i="18"/>
  <c r="N191" i="18"/>
  <c r="O191" i="18"/>
  <c r="Q191" i="18"/>
  <c r="R191" i="18"/>
  <c r="T191" i="18"/>
  <c r="U191" i="18"/>
  <c r="L192" i="18"/>
  <c r="M192" i="18" s="1"/>
  <c r="N192" i="18"/>
  <c r="O192" i="18"/>
  <c r="Q192" i="18"/>
  <c r="S192" i="18" s="1"/>
  <c r="R192" i="18"/>
  <c r="T192" i="18"/>
  <c r="U192" i="18"/>
  <c r="L193" i="18"/>
  <c r="M193" i="18"/>
  <c r="N193" i="18"/>
  <c r="O193" i="18"/>
  <c r="Q193" i="18"/>
  <c r="R193" i="18"/>
  <c r="T193" i="18"/>
  <c r="U193" i="18"/>
  <c r="L194" i="18"/>
  <c r="M194" i="18"/>
  <c r="N194" i="18"/>
  <c r="O194" i="18"/>
  <c r="Q194" i="18"/>
  <c r="R194" i="18"/>
  <c r="T194" i="18"/>
  <c r="U194" i="18"/>
  <c r="L195" i="18"/>
  <c r="M195" i="18" s="1"/>
  <c r="N195" i="18"/>
  <c r="O195" i="18"/>
  <c r="Q195" i="18"/>
  <c r="S195" i="18" s="1"/>
  <c r="R195" i="18"/>
  <c r="T195" i="18"/>
  <c r="U195" i="18"/>
  <c r="L196" i="18"/>
  <c r="M196" i="18" s="1"/>
  <c r="N196" i="18"/>
  <c r="O196" i="18"/>
  <c r="Q196" i="18"/>
  <c r="S196" i="18" s="1"/>
  <c r="R196" i="18"/>
  <c r="T196" i="18"/>
  <c r="U196" i="18"/>
  <c r="L197" i="18"/>
  <c r="M197" i="18" s="1"/>
  <c r="N197" i="18"/>
  <c r="P197" i="18" s="1"/>
  <c r="O197" i="18"/>
  <c r="Q197" i="18"/>
  <c r="R197" i="18"/>
  <c r="S197" i="18"/>
  <c r="T197" i="18"/>
  <c r="U197" i="18"/>
  <c r="L198" i="18"/>
  <c r="M198" i="18" s="1"/>
  <c r="N198" i="18"/>
  <c r="O198" i="18"/>
  <c r="P198" i="18"/>
  <c r="Q198" i="18"/>
  <c r="R198" i="18"/>
  <c r="T198" i="18"/>
  <c r="U198" i="18"/>
  <c r="L199" i="18"/>
  <c r="M199" i="18"/>
  <c r="N199" i="18"/>
  <c r="O199" i="18"/>
  <c r="Q199" i="18"/>
  <c r="R199" i="18"/>
  <c r="S199" i="18"/>
  <c r="T199" i="18"/>
  <c r="U199" i="18"/>
  <c r="L200" i="18"/>
  <c r="M200" i="18" s="1"/>
  <c r="N200" i="18"/>
  <c r="O200" i="18"/>
  <c r="Q200" i="18"/>
  <c r="R200" i="18"/>
  <c r="S200" i="18" s="1"/>
  <c r="T200" i="18"/>
  <c r="U200" i="18"/>
  <c r="L201" i="18"/>
  <c r="M201" i="18" s="1"/>
  <c r="N201" i="18"/>
  <c r="O201" i="18"/>
  <c r="P201" i="18" s="1"/>
  <c r="Q201" i="18"/>
  <c r="R201" i="18"/>
  <c r="T201" i="18"/>
  <c r="U201" i="18"/>
  <c r="L202" i="18"/>
  <c r="M202" i="18" s="1"/>
  <c r="N202" i="18"/>
  <c r="O202" i="18"/>
  <c r="P202" i="18"/>
  <c r="Q202" i="18"/>
  <c r="R202" i="18"/>
  <c r="T202" i="18"/>
  <c r="U202" i="18"/>
  <c r="L203" i="18"/>
  <c r="M203" i="18"/>
  <c r="N203" i="18"/>
  <c r="P203" i="18" s="1"/>
  <c r="O203" i="18"/>
  <c r="Q203" i="18"/>
  <c r="R203" i="18"/>
  <c r="S203" i="18"/>
  <c r="T203" i="18"/>
  <c r="U203" i="18"/>
  <c r="L204" i="18"/>
  <c r="M204" i="18" s="1"/>
  <c r="N204" i="18"/>
  <c r="O204" i="18"/>
  <c r="P204" i="18"/>
  <c r="Q204" i="18"/>
  <c r="R204" i="18"/>
  <c r="T204" i="18"/>
  <c r="U204" i="18"/>
  <c r="L205" i="18"/>
  <c r="M205" i="18"/>
  <c r="N205" i="18"/>
  <c r="O205" i="18"/>
  <c r="P205" i="18" s="1"/>
  <c r="Q205" i="18"/>
  <c r="R205" i="18"/>
  <c r="T205" i="18"/>
  <c r="U205" i="18"/>
  <c r="L206" i="18"/>
  <c r="M206" i="18" s="1"/>
  <c r="N206" i="18"/>
  <c r="O206" i="18"/>
  <c r="Q206" i="18"/>
  <c r="R206" i="18"/>
  <c r="T206" i="18"/>
  <c r="U206" i="18"/>
  <c r="L207" i="18"/>
  <c r="M207" i="18"/>
  <c r="N207" i="18"/>
  <c r="P207" i="18" s="1"/>
  <c r="O207" i="18"/>
  <c r="Q207" i="18"/>
  <c r="R207" i="18"/>
  <c r="T207" i="18"/>
  <c r="U207" i="18"/>
  <c r="L208" i="18"/>
  <c r="M208" i="18" s="1"/>
  <c r="N208" i="18"/>
  <c r="P208" i="18" s="1"/>
  <c r="O208" i="18"/>
  <c r="Q208" i="18"/>
  <c r="S208" i="18" s="1"/>
  <c r="R208" i="18"/>
  <c r="T208" i="18"/>
  <c r="U208" i="18"/>
  <c r="L209" i="18"/>
  <c r="M209" i="18"/>
  <c r="N209" i="18"/>
  <c r="O209" i="18"/>
  <c r="Q209" i="18"/>
  <c r="R209" i="18"/>
  <c r="T209" i="18"/>
  <c r="U209" i="18"/>
  <c r="L210" i="18"/>
  <c r="M210" i="18"/>
  <c r="N210" i="18"/>
  <c r="O210" i="18"/>
  <c r="Q210" i="18"/>
  <c r="R210" i="18"/>
  <c r="T210" i="18"/>
  <c r="U210" i="18"/>
  <c r="L211" i="18"/>
  <c r="M211" i="18" s="1"/>
  <c r="N211" i="18"/>
  <c r="O211" i="18"/>
  <c r="Q211" i="18"/>
  <c r="S211" i="18" s="1"/>
  <c r="R211" i="18"/>
  <c r="T211" i="18"/>
  <c r="U211" i="18"/>
  <c r="L212" i="18"/>
  <c r="M212" i="18" s="1"/>
  <c r="N212" i="18"/>
  <c r="O212" i="18"/>
  <c r="Q212" i="18"/>
  <c r="S212" i="18" s="1"/>
  <c r="R212" i="18"/>
  <c r="T212" i="18"/>
  <c r="U212" i="18"/>
  <c r="L213" i="18"/>
  <c r="M213" i="18" s="1"/>
  <c r="N213" i="18"/>
  <c r="P213" i="18" s="1"/>
  <c r="O213" i="18"/>
  <c r="Q213" i="18"/>
  <c r="R213" i="18"/>
  <c r="S213" i="18"/>
  <c r="T213" i="18"/>
  <c r="U213" i="18"/>
  <c r="L214" i="18"/>
  <c r="M214" i="18" s="1"/>
  <c r="N214" i="18"/>
  <c r="O214" i="18"/>
  <c r="P214" i="18"/>
  <c r="Q214" i="18"/>
  <c r="R214" i="18"/>
  <c r="T214" i="18"/>
  <c r="U214" i="18"/>
  <c r="L215" i="18"/>
  <c r="M215" i="18" s="1"/>
  <c r="N215" i="18"/>
  <c r="O215" i="18"/>
  <c r="Q215" i="18"/>
  <c r="R215" i="18"/>
  <c r="S215" i="18"/>
  <c r="T215" i="18"/>
  <c r="U215" i="18"/>
  <c r="L216" i="18"/>
  <c r="M216" i="18" s="1"/>
  <c r="N216" i="18"/>
  <c r="O216" i="18"/>
  <c r="Q216" i="18"/>
  <c r="R216" i="18"/>
  <c r="S216" i="18" s="1"/>
  <c r="T216" i="18"/>
  <c r="U216" i="18"/>
  <c r="L217" i="18"/>
  <c r="M217" i="18" s="1"/>
  <c r="N217" i="18"/>
  <c r="O217" i="18"/>
  <c r="P217" i="18" s="1"/>
  <c r="Q217" i="18"/>
  <c r="S217" i="18" s="1"/>
  <c r="R217" i="18"/>
  <c r="T217" i="18"/>
  <c r="U217" i="18"/>
  <c r="L218" i="18"/>
  <c r="M218" i="18" s="1"/>
  <c r="N218" i="18"/>
  <c r="O218" i="18"/>
  <c r="P218" i="18"/>
  <c r="Q218" i="18"/>
  <c r="R218" i="18"/>
  <c r="T218" i="18"/>
  <c r="U218" i="18"/>
  <c r="L219" i="18"/>
  <c r="M219" i="18" s="1"/>
  <c r="N219" i="18"/>
  <c r="P219" i="18" s="1"/>
  <c r="O219" i="18"/>
  <c r="Q219" i="18"/>
  <c r="R219" i="18"/>
  <c r="S219" i="18"/>
  <c r="T219" i="18"/>
  <c r="U219" i="18"/>
  <c r="L220" i="18"/>
  <c r="M220" i="18" s="1"/>
  <c r="N220" i="18"/>
  <c r="O220" i="18"/>
  <c r="P220" i="18" s="1"/>
  <c r="Q220" i="18"/>
  <c r="R220" i="18"/>
  <c r="T220" i="18"/>
  <c r="U220" i="18"/>
  <c r="L221" i="18"/>
  <c r="M221" i="18"/>
  <c r="N221" i="18"/>
  <c r="O221" i="18"/>
  <c r="P221" i="18" s="1"/>
  <c r="Q221" i="18"/>
  <c r="R221" i="18"/>
  <c r="T221" i="18"/>
  <c r="U221" i="18"/>
  <c r="L222" i="18"/>
  <c r="M222" i="18" s="1"/>
  <c r="N222" i="18"/>
  <c r="O222" i="18"/>
  <c r="Q222" i="18"/>
  <c r="R222" i="18"/>
  <c r="T222" i="18"/>
  <c r="U222" i="18"/>
  <c r="L223" i="18"/>
  <c r="M223" i="18" s="1"/>
  <c r="N223" i="18"/>
  <c r="P223" i="18" s="1"/>
  <c r="O223" i="18"/>
  <c r="Q223" i="18"/>
  <c r="S223" i="18" s="1"/>
  <c r="R223" i="18"/>
  <c r="T223" i="18"/>
  <c r="U223" i="18"/>
  <c r="L224" i="18"/>
  <c r="M224" i="18" s="1"/>
  <c r="N224" i="18"/>
  <c r="P224" i="18" s="1"/>
  <c r="O224" i="18"/>
  <c r="Q224" i="18"/>
  <c r="S224" i="18" s="1"/>
  <c r="R224" i="18"/>
  <c r="T224" i="18"/>
  <c r="U224" i="18"/>
  <c r="L225" i="18"/>
  <c r="M225" i="18"/>
  <c r="N225" i="18"/>
  <c r="O225" i="18"/>
  <c r="Q225" i="18"/>
  <c r="S225" i="18" s="1"/>
  <c r="R225" i="18"/>
  <c r="T225" i="18"/>
  <c r="U225" i="18"/>
  <c r="L226" i="18"/>
  <c r="M226" i="18"/>
  <c r="N226" i="18"/>
  <c r="O226" i="18"/>
  <c r="Q226" i="18"/>
  <c r="R226" i="18"/>
  <c r="T226" i="18"/>
  <c r="U226" i="18"/>
  <c r="L227" i="18"/>
  <c r="M227" i="18" s="1"/>
  <c r="N227" i="18"/>
  <c r="O227" i="18"/>
  <c r="Q227" i="18"/>
  <c r="S227" i="18" s="1"/>
  <c r="R227" i="18"/>
  <c r="T227" i="18"/>
  <c r="U227" i="18"/>
  <c r="L228" i="18"/>
  <c r="M228" i="18" s="1"/>
  <c r="N228" i="18"/>
  <c r="P228" i="18" s="1"/>
  <c r="O228" i="18"/>
  <c r="Q228" i="18"/>
  <c r="S228" i="18" s="1"/>
  <c r="R228" i="18"/>
  <c r="T228" i="18"/>
  <c r="U228" i="18"/>
  <c r="L229" i="18"/>
  <c r="M229" i="18" s="1"/>
  <c r="N229" i="18"/>
  <c r="P229" i="18" s="1"/>
  <c r="O229" i="18"/>
  <c r="Q229" i="18"/>
  <c r="R229" i="18"/>
  <c r="S229" i="18"/>
  <c r="T229" i="18"/>
  <c r="U229" i="18"/>
  <c r="L230" i="18"/>
  <c r="M230" i="18" s="1"/>
  <c r="N230" i="18"/>
  <c r="O230" i="18"/>
  <c r="P230" i="18"/>
  <c r="Q230" i="18"/>
  <c r="R230" i="18"/>
  <c r="T230" i="18"/>
  <c r="U230" i="18"/>
  <c r="L231" i="18"/>
  <c r="M231" i="18" s="1"/>
  <c r="N231" i="18"/>
  <c r="O231" i="18"/>
  <c r="Q231" i="18"/>
  <c r="R231" i="18"/>
  <c r="S231" i="18" s="1"/>
  <c r="T231" i="18"/>
  <c r="U231" i="18"/>
  <c r="L232" i="18"/>
  <c r="M232" i="18" s="1"/>
  <c r="N232" i="18"/>
  <c r="P232" i="18" s="1"/>
  <c r="O232" i="18"/>
  <c r="Q232" i="18"/>
  <c r="S232" i="18" s="1"/>
  <c r="R232" i="18"/>
  <c r="T232" i="18"/>
  <c r="U232" i="18"/>
  <c r="L233" i="18"/>
  <c r="M233" i="18"/>
  <c r="N233" i="18"/>
  <c r="O233" i="18"/>
  <c r="Q233" i="18"/>
  <c r="S233" i="18" s="1"/>
  <c r="R233" i="18"/>
  <c r="T233" i="18"/>
  <c r="U233" i="18"/>
  <c r="L234" i="18"/>
  <c r="M234" i="18"/>
  <c r="N234" i="18"/>
  <c r="O234" i="18"/>
  <c r="Q234" i="18"/>
  <c r="R234" i="18"/>
  <c r="T234" i="18"/>
  <c r="U234" i="18"/>
  <c r="L235" i="18"/>
  <c r="M235" i="18" s="1"/>
  <c r="N235" i="18"/>
  <c r="O235" i="18"/>
  <c r="Q235" i="18"/>
  <c r="R235" i="18"/>
  <c r="T235" i="18"/>
  <c r="U235" i="18"/>
  <c r="L236" i="18"/>
  <c r="M236" i="18" s="1"/>
  <c r="N236" i="18"/>
  <c r="O236" i="18"/>
  <c r="P236" i="18"/>
  <c r="Q236" i="18"/>
  <c r="R236" i="18"/>
  <c r="S236" i="18" s="1"/>
  <c r="T236" i="18"/>
  <c r="U236" i="18"/>
  <c r="L237" i="18"/>
  <c r="M237" i="18"/>
  <c r="N237" i="18"/>
  <c r="O237" i="18"/>
  <c r="P237" i="18" s="1"/>
  <c r="Q237" i="18"/>
  <c r="S237" i="18" s="1"/>
  <c r="R237" i="18"/>
  <c r="T237" i="18"/>
  <c r="U237" i="18"/>
  <c r="L238" i="18"/>
  <c r="M238" i="18"/>
  <c r="N238" i="18"/>
  <c r="O238" i="18"/>
  <c r="Q238" i="18"/>
  <c r="R238" i="18"/>
  <c r="T238" i="18"/>
  <c r="U238" i="18"/>
  <c r="L239" i="18"/>
  <c r="M239" i="18" s="1"/>
  <c r="N239" i="18"/>
  <c r="O239" i="18"/>
  <c r="Q239" i="18"/>
  <c r="R239" i="18"/>
  <c r="S239" i="18" s="1"/>
  <c r="T239" i="18"/>
  <c r="U239" i="18"/>
  <c r="L240" i="18"/>
  <c r="M240" i="18" s="1"/>
  <c r="N240" i="18"/>
  <c r="P240" i="18" s="1"/>
  <c r="O240" i="18"/>
  <c r="Q240" i="18"/>
  <c r="S240" i="18" s="1"/>
  <c r="R240" i="18"/>
  <c r="T240" i="18"/>
  <c r="U240" i="18"/>
  <c r="L241" i="18"/>
  <c r="M241" i="18"/>
  <c r="N241" i="18"/>
  <c r="P241" i="18" s="1"/>
  <c r="O241" i="18"/>
  <c r="Q241" i="18"/>
  <c r="S241" i="18" s="1"/>
  <c r="R241" i="18"/>
  <c r="T241" i="18"/>
  <c r="U241" i="18"/>
  <c r="L242" i="18"/>
  <c r="M242" i="18"/>
  <c r="N242" i="18"/>
  <c r="O242" i="18"/>
  <c r="Q242" i="18"/>
  <c r="R242" i="18"/>
  <c r="T242" i="18"/>
  <c r="U242" i="18"/>
  <c r="L243" i="18"/>
  <c r="M243" i="18" s="1"/>
  <c r="N243" i="18"/>
  <c r="O243" i="18"/>
  <c r="Q243" i="18"/>
  <c r="R243" i="18"/>
  <c r="T243" i="18"/>
  <c r="U243" i="18"/>
  <c r="L244" i="18"/>
  <c r="M244" i="18" s="1"/>
  <c r="N244" i="18"/>
  <c r="O244" i="18"/>
  <c r="P244" i="18"/>
  <c r="Q244" i="18"/>
  <c r="R244" i="18"/>
  <c r="S244" i="18"/>
  <c r="T244" i="18"/>
  <c r="U244" i="18"/>
  <c r="L245" i="18"/>
  <c r="M245" i="18"/>
  <c r="N245" i="18"/>
  <c r="O245" i="18"/>
  <c r="P245" i="18" s="1"/>
  <c r="Q245" i="18"/>
  <c r="S245" i="18" s="1"/>
  <c r="R245" i="18"/>
  <c r="T245" i="18"/>
  <c r="U245" i="18"/>
  <c r="L246" i="18"/>
  <c r="M246" i="18"/>
  <c r="N246" i="18"/>
  <c r="O246" i="18"/>
  <c r="Q246" i="18"/>
  <c r="R246" i="18"/>
  <c r="T246" i="18"/>
  <c r="U246" i="18"/>
  <c r="L247" i="18"/>
  <c r="M247" i="18" s="1"/>
  <c r="N247" i="18"/>
  <c r="O247" i="18"/>
  <c r="Q247" i="18"/>
  <c r="R247" i="18"/>
  <c r="S247" i="18" s="1"/>
  <c r="T247" i="18"/>
  <c r="U247" i="18"/>
  <c r="L248" i="18"/>
  <c r="M248" i="18" s="1"/>
  <c r="N248" i="18"/>
  <c r="P248" i="18" s="1"/>
  <c r="O248" i="18"/>
  <c r="Q248" i="18"/>
  <c r="R248" i="18"/>
  <c r="T248" i="18"/>
  <c r="U248" i="18"/>
  <c r="L249" i="18"/>
  <c r="M249" i="18"/>
  <c r="N249" i="18"/>
  <c r="O249" i="18"/>
  <c r="Q249" i="18"/>
  <c r="S249" i="18" s="1"/>
  <c r="R249" i="18"/>
  <c r="T249" i="18"/>
  <c r="U249" i="18"/>
  <c r="L250" i="18"/>
  <c r="M250" i="18"/>
  <c r="N250" i="18"/>
  <c r="O250" i="18"/>
  <c r="Q250" i="18"/>
  <c r="R250" i="18"/>
  <c r="T250" i="18"/>
  <c r="U250" i="18"/>
  <c r="L251" i="18"/>
  <c r="M251" i="18" s="1"/>
  <c r="N251" i="18"/>
  <c r="O251" i="18"/>
  <c r="Q251" i="18"/>
  <c r="S251" i="18" s="1"/>
  <c r="R251" i="18"/>
  <c r="T251" i="18"/>
  <c r="U251" i="18"/>
  <c r="L252" i="18"/>
  <c r="M252" i="18" s="1"/>
  <c r="N252" i="18"/>
  <c r="O252" i="18"/>
  <c r="P252" i="18"/>
  <c r="Q252" i="18"/>
  <c r="R252" i="18"/>
  <c r="S252" i="18"/>
  <c r="T252" i="18"/>
  <c r="U252" i="18"/>
  <c r="L253" i="18"/>
  <c r="M253" i="18"/>
  <c r="N253" i="18"/>
  <c r="O253" i="18"/>
  <c r="P253" i="18" s="1"/>
  <c r="Q253" i="18"/>
  <c r="S253" i="18" s="1"/>
  <c r="R253" i="18"/>
  <c r="T253" i="18"/>
  <c r="U253" i="18"/>
  <c r="L254" i="18"/>
  <c r="M254" i="18"/>
  <c r="N254" i="18"/>
  <c r="O254" i="18"/>
  <c r="Q254" i="18"/>
  <c r="R254" i="18"/>
  <c r="T254" i="18"/>
  <c r="U254" i="18"/>
  <c r="L255" i="18"/>
  <c r="M255" i="18" s="1"/>
  <c r="N255" i="18"/>
  <c r="O255" i="18"/>
  <c r="Q255" i="18"/>
  <c r="R255" i="18"/>
  <c r="S255" i="18" s="1"/>
  <c r="T255" i="18"/>
  <c r="U255" i="18"/>
  <c r="L256" i="18"/>
  <c r="M256" i="18" s="1"/>
  <c r="N256" i="18"/>
  <c r="P256" i="18" s="1"/>
  <c r="O256" i="18"/>
  <c r="Q256" i="18"/>
  <c r="S256" i="18" s="1"/>
  <c r="R256" i="18"/>
  <c r="T256" i="18"/>
  <c r="U256" i="18"/>
  <c r="L257" i="18"/>
  <c r="M257" i="18"/>
  <c r="N257" i="18"/>
  <c r="P257" i="18" s="1"/>
  <c r="O257" i="18"/>
  <c r="Q257" i="18"/>
  <c r="S257" i="18" s="1"/>
  <c r="R257" i="18"/>
  <c r="T257" i="18"/>
  <c r="U257" i="18"/>
  <c r="L258" i="18"/>
  <c r="M258" i="18"/>
  <c r="N258" i="18"/>
  <c r="O258" i="18"/>
  <c r="Q258" i="18"/>
  <c r="R258" i="18"/>
  <c r="T258" i="18"/>
  <c r="U258" i="18"/>
  <c r="L259" i="18"/>
  <c r="M259" i="18" s="1"/>
  <c r="N259" i="18"/>
  <c r="O259" i="18"/>
  <c r="Q259" i="18"/>
  <c r="R259" i="18"/>
  <c r="T259" i="18"/>
  <c r="U259" i="18"/>
  <c r="L260" i="18"/>
  <c r="M260" i="18" s="1"/>
  <c r="N260" i="18"/>
  <c r="O260" i="18"/>
  <c r="P260" i="18"/>
  <c r="Q260" i="18"/>
  <c r="R260" i="18"/>
  <c r="S260" i="18" s="1"/>
  <c r="T260" i="18"/>
  <c r="U260" i="18"/>
  <c r="L261" i="18"/>
  <c r="M261" i="18"/>
  <c r="N261" i="18"/>
  <c r="O261" i="18"/>
  <c r="P261" i="18" s="1"/>
  <c r="Q261" i="18"/>
  <c r="S261" i="18" s="1"/>
  <c r="R261" i="18"/>
  <c r="T261" i="18"/>
  <c r="U261" i="18"/>
  <c r="L262" i="18"/>
  <c r="M262" i="18"/>
  <c r="N262" i="18"/>
  <c r="O262" i="18"/>
  <c r="Q262" i="18"/>
  <c r="R262" i="18"/>
  <c r="T262" i="18"/>
  <c r="U262" i="18"/>
  <c r="L263" i="18"/>
  <c r="M263" i="18" s="1"/>
  <c r="N263" i="18"/>
  <c r="O263" i="18"/>
  <c r="Q263" i="18"/>
  <c r="R263" i="18"/>
  <c r="S263" i="18" s="1"/>
  <c r="T263" i="18"/>
  <c r="U263" i="18"/>
  <c r="L264" i="18"/>
  <c r="M264" i="18" s="1"/>
  <c r="N264" i="18"/>
  <c r="P264" i="18" s="1"/>
  <c r="O264" i="18"/>
  <c r="Q264" i="18"/>
  <c r="R264" i="18"/>
  <c r="T264" i="18"/>
  <c r="U264" i="18"/>
  <c r="L265" i="18"/>
  <c r="M265" i="18"/>
  <c r="N265" i="18"/>
  <c r="P265" i="18" s="1"/>
  <c r="O265" i="18"/>
  <c r="Q265" i="18"/>
  <c r="S265" i="18" s="1"/>
  <c r="R265" i="18"/>
  <c r="T265" i="18"/>
  <c r="U265" i="18"/>
  <c r="L266" i="18"/>
  <c r="M266" i="18"/>
  <c r="N266" i="18"/>
  <c r="O266" i="18"/>
  <c r="Q266" i="18"/>
  <c r="R266" i="18"/>
  <c r="T266" i="18"/>
  <c r="U266" i="18"/>
  <c r="L267" i="18"/>
  <c r="M267" i="18" s="1"/>
  <c r="N267" i="18"/>
  <c r="O267" i="18"/>
  <c r="Q267" i="18"/>
  <c r="S267" i="18" s="1"/>
  <c r="R267" i="18"/>
  <c r="T267" i="18"/>
  <c r="U267" i="18"/>
  <c r="L268" i="18"/>
  <c r="M268" i="18" s="1"/>
  <c r="N268" i="18"/>
  <c r="O268" i="18"/>
  <c r="P268" i="18"/>
  <c r="Q268" i="18"/>
  <c r="R268" i="18"/>
  <c r="S268" i="18" s="1"/>
  <c r="T268" i="18"/>
  <c r="U268" i="18"/>
  <c r="L269" i="18"/>
  <c r="M269" i="18"/>
  <c r="N269" i="18"/>
  <c r="O269" i="18"/>
  <c r="P269" i="18" s="1"/>
  <c r="Q269" i="18"/>
  <c r="S269" i="18" s="1"/>
  <c r="R269" i="18"/>
  <c r="T269" i="18"/>
  <c r="U269" i="18"/>
  <c r="L270" i="18"/>
  <c r="M270" i="18"/>
  <c r="N270" i="18"/>
  <c r="O270" i="18"/>
  <c r="Q270" i="18"/>
  <c r="R270" i="18"/>
  <c r="T270" i="18"/>
  <c r="U270" i="18"/>
  <c r="L271" i="18"/>
  <c r="M271" i="18" s="1"/>
  <c r="N271" i="18"/>
  <c r="O271" i="18"/>
  <c r="Q271" i="18"/>
  <c r="R271" i="18"/>
  <c r="S271" i="18" s="1"/>
  <c r="T271" i="18"/>
  <c r="U271" i="18"/>
  <c r="L272" i="18"/>
  <c r="M272" i="18" s="1"/>
  <c r="N272" i="18"/>
  <c r="P272" i="18" s="1"/>
  <c r="O272" i="18"/>
  <c r="Q272" i="18"/>
  <c r="R272" i="18"/>
  <c r="T272" i="18"/>
  <c r="U272" i="18"/>
  <c r="L273" i="18"/>
  <c r="M273" i="18"/>
  <c r="N273" i="18"/>
  <c r="O273" i="18"/>
  <c r="Q273" i="18"/>
  <c r="S273" i="18" s="1"/>
  <c r="R273" i="18"/>
  <c r="T273" i="18"/>
  <c r="U273" i="18"/>
  <c r="L274" i="18"/>
  <c r="M274" i="18"/>
  <c r="N274" i="18"/>
  <c r="O274" i="18"/>
  <c r="Q274" i="18"/>
  <c r="R274" i="18"/>
  <c r="T274" i="18"/>
  <c r="U274" i="18"/>
  <c r="L275" i="18"/>
  <c r="M275" i="18" s="1"/>
  <c r="N275" i="18"/>
  <c r="O275" i="18"/>
  <c r="Q275" i="18"/>
  <c r="S275" i="18" s="1"/>
  <c r="R275" i="18"/>
  <c r="T275" i="18"/>
  <c r="U275" i="18"/>
  <c r="L276" i="18"/>
  <c r="M276" i="18" s="1"/>
  <c r="N276" i="18"/>
  <c r="O276" i="18"/>
  <c r="P276" i="18"/>
  <c r="Q276" i="18"/>
  <c r="R276" i="18"/>
  <c r="S276" i="18" s="1"/>
  <c r="T276" i="18"/>
  <c r="U276" i="18"/>
  <c r="L277" i="18"/>
  <c r="M277" i="18"/>
  <c r="N277" i="18"/>
  <c r="O277" i="18"/>
  <c r="P277" i="18" s="1"/>
  <c r="Q277" i="18"/>
  <c r="S277" i="18" s="1"/>
  <c r="R277" i="18"/>
  <c r="T277" i="18"/>
  <c r="U277" i="18"/>
  <c r="L278" i="18"/>
  <c r="M278" i="18"/>
  <c r="N278" i="18"/>
  <c r="O278" i="18"/>
  <c r="Q278" i="18"/>
  <c r="R278" i="18"/>
  <c r="T278" i="18"/>
  <c r="U278" i="18"/>
  <c r="L279" i="18"/>
  <c r="M279" i="18" s="1"/>
  <c r="N279" i="18"/>
  <c r="O279" i="18"/>
  <c r="Q279" i="18"/>
  <c r="R279" i="18"/>
  <c r="S279" i="18" s="1"/>
  <c r="T279" i="18"/>
  <c r="U279" i="18"/>
  <c r="L280" i="18"/>
  <c r="M280" i="18" s="1"/>
  <c r="N280" i="18"/>
  <c r="P280" i="18" s="1"/>
  <c r="O280" i="18"/>
  <c r="Q280" i="18"/>
  <c r="S280" i="18" s="1"/>
  <c r="R280" i="18"/>
  <c r="T280" i="18"/>
  <c r="U280" i="18"/>
  <c r="L281" i="18"/>
  <c r="M281" i="18"/>
  <c r="N281" i="18"/>
  <c r="O281" i="18"/>
  <c r="Q281" i="18"/>
  <c r="S281" i="18" s="1"/>
  <c r="R281" i="18"/>
  <c r="T281" i="18"/>
  <c r="U281" i="18"/>
  <c r="L282" i="18"/>
  <c r="M282" i="18"/>
  <c r="N282" i="18"/>
  <c r="O282" i="18"/>
  <c r="Q282" i="18"/>
  <c r="R282" i="18"/>
  <c r="T282" i="18"/>
  <c r="U282" i="18"/>
  <c r="L283" i="18"/>
  <c r="M283" i="18" s="1"/>
  <c r="N283" i="18"/>
  <c r="O283" i="18"/>
  <c r="Q283" i="18"/>
  <c r="R283" i="18"/>
  <c r="T283" i="18"/>
  <c r="U283" i="18"/>
  <c r="L284" i="18"/>
  <c r="M284" i="18" s="1"/>
  <c r="N284" i="18"/>
  <c r="O284" i="18"/>
  <c r="P284" i="18"/>
  <c r="Q284" i="18"/>
  <c r="R284" i="18"/>
  <c r="S284" i="18" s="1"/>
  <c r="T284" i="18"/>
  <c r="U284" i="18"/>
  <c r="L285" i="18"/>
  <c r="M285" i="18"/>
  <c r="N285" i="18"/>
  <c r="O285" i="18"/>
  <c r="P285" i="18" s="1"/>
  <c r="Q285" i="18"/>
  <c r="S285" i="18" s="1"/>
  <c r="R285" i="18"/>
  <c r="T285" i="18"/>
  <c r="U285" i="18"/>
  <c r="L286" i="18"/>
  <c r="M286" i="18"/>
  <c r="N286" i="18"/>
  <c r="O286" i="18"/>
  <c r="Q286" i="18"/>
  <c r="R286" i="18"/>
  <c r="T286" i="18"/>
  <c r="U286" i="18"/>
  <c r="L287" i="18"/>
  <c r="M287" i="18" s="1"/>
  <c r="N287" i="18"/>
  <c r="O287" i="18"/>
  <c r="Q287" i="18"/>
  <c r="R287" i="18"/>
  <c r="S287" i="18"/>
  <c r="T287" i="18"/>
  <c r="U287" i="18"/>
  <c r="L288" i="18"/>
  <c r="M288" i="18" s="1"/>
  <c r="N288" i="18"/>
  <c r="P288" i="18" s="1"/>
  <c r="O288" i="18"/>
  <c r="Q288" i="18"/>
  <c r="R288" i="18"/>
  <c r="T288" i="18"/>
  <c r="U288" i="18"/>
  <c r="L289" i="18"/>
  <c r="M289" i="18"/>
  <c r="N289" i="18"/>
  <c r="O289" i="18"/>
  <c r="Q289" i="18"/>
  <c r="S289" i="18" s="1"/>
  <c r="R289" i="18"/>
  <c r="T289" i="18"/>
  <c r="U289" i="18"/>
  <c r="L290" i="18"/>
  <c r="M290" i="18" s="1"/>
  <c r="N290" i="18"/>
  <c r="O290" i="18"/>
  <c r="Q290" i="18"/>
  <c r="S290" i="18" s="1"/>
  <c r="R290" i="18"/>
  <c r="T290" i="18"/>
  <c r="U290" i="18"/>
  <c r="L291" i="18"/>
  <c r="M291" i="18" s="1"/>
  <c r="N291" i="18"/>
  <c r="O291" i="18"/>
  <c r="Q291" i="18"/>
  <c r="S291" i="18" s="1"/>
  <c r="R291" i="18"/>
  <c r="T291" i="18"/>
  <c r="U291" i="18"/>
  <c r="L292" i="18"/>
  <c r="M292" i="18" s="1"/>
  <c r="N292" i="18"/>
  <c r="P292" i="18" s="1"/>
  <c r="O292" i="18"/>
  <c r="Q292" i="18"/>
  <c r="R292" i="18"/>
  <c r="S292" i="18"/>
  <c r="T292" i="18"/>
  <c r="U292" i="18"/>
  <c r="L293" i="18"/>
  <c r="M293" i="18" s="1"/>
  <c r="N293" i="18"/>
  <c r="O293" i="18"/>
  <c r="P293" i="18"/>
  <c r="Q293" i="18"/>
  <c r="S293" i="18" s="1"/>
  <c r="R293" i="18"/>
  <c r="T293" i="18"/>
  <c r="U293" i="18"/>
  <c r="L294" i="18"/>
  <c r="M294" i="18"/>
  <c r="N294" i="18"/>
  <c r="P294" i="18" s="1"/>
  <c r="O294" i="18"/>
  <c r="Q294" i="18"/>
  <c r="R294" i="18"/>
  <c r="T294" i="18"/>
  <c r="U294" i="18"/>
  <c r="U3" i="18"/>
  <c r="T3" i="18"/>
  <c r="R3" i="18"/>
  <c r="Q3" i="18"/>
  <c r="Q296" i="18" s="1"/>
  <c r="O3" i="18"/>
  <c r="N3" i="18"/>
  <c r="K3" i="18"/>
  <c r="U296" i="18" l="1"/>
  <c r="S288" i="18"/>
  <c r="P287" i="18"/>
  <c r="P286" i="18"/>
  <c r="P281" i="18"/>
  <c r="S272" i="18"/>
  <c r="S259" i="18"/>
  <c r="S248" i="18"/>
  <c r="S243" i="18"/>
  <c r="P233" i="18"/>
  <c r="P225" i="18"/>
  <c r="P209" i="18"/>
  <c r="P193" i="18"/>
  <c r="P181" i="18"/>
  <c r="S165" i="18"/>
  <c r="S159" i="18"/>
  <c r="S151" i="18"/>
  <c r="S143" i="18"/>
  <c r="S135" i="18"/>
  <c r="P289" i="18"/>
  <c r="S283" i="18"/>
  <c r="P273" i="18"/>
  <c r="S264" i="18"/>
  <c r="P249" i="18"/>
  <c r="S235" i="18"/>
  <c r="S201" i="18"/>
  <c r="S189" i="18"/>
  <c r="S173" i="18"/>
  <c r="P166" i="18"/>
  <c r="P160" i="18"/>
  <c r="P152" i="18"/>
  <c r="P144" i="18"/>
  <c r="P136" i="18"/>
  <c r="P98" i="18"/>
  <c r="S294" i="18"/>
  <c r="P291" i="18"/>
  <c r="P290" i="18"/>
  <c r="S286" i="18"/>
  <c r="P283" i="18"/>
  <c r="P282" i="18"/>
  <c r="S278" i="18"/>
  <c r="P275" i="18"/>
  <c r="P274" i="18"/>
  <c r="S270" i="18"/>
  <c r="P267" i="18"/>
  <c r="P266" i="18"/>
  <c r="S262" i="18"/>
  <c r="P259" i="18"/>
  <c r="P258" i="18"/>
  <c r="S254" i="18"/>
  <c r="P251" i="18"/>
  <c r="P250" i="18"/>
  <c r="S246" i="18"/>
  <c r="P243" i="18"/>
  <c r="P242" i="18"/>
  <c r="S238" i="18"/>
  <c r="P235" i="18"/>
  <c r="P234" i="18"/>
  <c r="S230" i="18"/>
  <c r="P226" i="18"/>
  <c r="S221" i="18"/>
  <c r="S220" i="18"/>
  <c r="S218" i="18"/>
  <c r="P216" i="18"/>
  <c r="S214" i="18"/>
  <c r="P210" i="18"/>
  <c r="S205" i="18"/>
  <c r="S204" i="18"/>
  <c r="S202" i="18"/>
  <c r="P200" i="18"/>
  <c r="S198" i="18"/>
  <c r="P194" i="18"/>
  <c r="P191" i="18"/>
  <c r="S186" i="18"/>
  <c r="S182" i="18"/>
  <c r="P175" i="18"/>
  <c r="P167" i="18"/>
  <c r="P162" i="18"/>
  <c r="P161" i="18"/>
  <c r="S157" i="18"/>
  <c r="P154" i="18"/>
  <c r="P153" i="18"/>
  <c r="S149" i="18"/>
  <c r="P146" i="18"/>
  <c r="P145" i="18"/>
  <c r="S141" i="18"/>
  <c r="P138" i="18"/>
  <c r="P137" i="18"/>
  <c r="S133" i="18"/>
  <c r="P128" i="18"/>
  <c r="S119" i="18"/>
  <c r="P117" i="18"/>
  <c r="S114" i="18"/>
  <c r="S97" i="18"/>
  <c r="P91" i="18"/>
  <c r="P88" i="18"/>
  <c r="S74" i="18"/>
  <c r="P62" i="18"/>
  <c r="S282" i="18"/>
  <c r="P279" i="18"/>
  <c r="P278" i="18"/>
  <c r="S274" i="18"/>
  <c r="P271" i="18"/>
  <c r="P270" i="18"/>
  <c r="S266" i="18"/>
  <c r="P263" i="18"/>
  <c r="P262" i="18"/>
  <c r="S258" i="18"/>
  <c r="P255" i="18"/>
  <c r="P254" i="18"/>
  <c r="S250" i="18"/>
  <c r="P247" i="18"/>
  <c r="P246" i="18"/>
  <c r="S242" i="18"/>
  <c r="P239" i="18"/>
  <c r="P238" i="18"/>
  <c r="S234" i="18"/>
  <c r="P231" i="18"/>
  <c r="P222" i="18"/>
  <c r="P206" i="18"/>
  <c r="S191" i="18"/>
  <c r="P180" i="18"/>
  <c r="P179" i="18"/>
  <c r="S175" i="18"/>
  <c r="P172" i="18"/>
  <c r="P171" i="18"/>
  <c r="S167" i="18"/>
  <c r="P164" i="18"/>
  <c r="P163" i="18"/>
  <c r="P157" i="18"/>
  <c r="P149" i="18"/>
  <c r="P141" i="18"/>
  <c r="P133" i="18"/>
  <c r="S128" i="18"/>
  <c r="S122" i="18"/>
  <c r="S106" i="18"/>
  <c r="P94" i="18"/>
  <c r="S91" i="18"/>
  <c r="S87" i="18"/>
  <c r="P84" i="18"/>
  <c r="S65" i="18"/>
  <c r="R296" i="18"/>
  <c r="P59" i="18"/>
  <c r="P212" i="18"/>
  <c r="S209" i="18"/>
  <c r="S207" i="18"/>
  <c r="P196" i="18"/>
  <c r="S193" i="18"/>
  <c r="S190" i="18"/>
  <c r="S174" i="18"/>
  <c r="S166" i="18"/>
  <c r="S160" i="18"/>
  <c r="S152" i="18"/>
  <c r="S144" i="18"/>
  <c r="S110" i="18"/>
  <c r="P104" i="18"/>
  <c r="P130" i="18"/>
  <c r="P129" i="18"/>
  <c r="S125" i="18"/>
  <c r="P122" i="18"/>
  <c r="P121" i="18"/>
  <c r="S117" i="18"/>
  <c r="P115" i="18"/>
  <c r="S107" i="18"/>
  <c r="S100" i="18"/>
  <c r="P97" i="18"/>
  <c r="S95" i="18"/>
  <c r="P92" i="18"/>
  <c r="S84" i="18"/>
  <c r="P81" i="18"/>
  <c r="S79" i="18"/>
  <c r="P76" i="18"/>
  <c r="S68" i="18"/>
  <c r="P65" i="18"/>
  <c r="S63" i="18"/>
  <c r="P60" i="18"/>
  <c r="S52" i="18"/>
  <c r="P49" i="18"/>
  <c r="P47" i="18"/>
  <c r="P45" i="18"/>
  <c r="P43" i="18"/>
  <c r="P41" i="18"/>
  <c r="P39" i="18"/>
  <c r="P37" i="18"/>
  <c r="P35" i="18"/>
  <c r="P33" i="18"/>
  <c r="P31" i="18"/>
  <c r="P29" i="18"/>
  <c r="P27" i="18"/>
  <c r="P25" i="18"/>
  <c r="P23" i="18"/>
  <c r="P21" i="18"/>
  <c r="P19" i="18"/>
  <c r="P17" i="18"/>
  <c r="P15" i="18"/>
  <c r="P13" i="18"/>
  <c r="P11" i="18"/>
  <c r="S10" i="18"/>
  <c r="S6" i="18"/>
  <c r="O296" i="18"/>
  <c r="T296" i="18"/>
  <c r="S55" i="18"/>
  <c r="P52" i="18"/>
  <c r="S8" i="18"/>
  <c r="S4" i="18"/>
  <c r="S226" i="18"/>
  <c r="P215" i="18"/>
  <c r="S210" i="18"/>
  <c r="P199" i="18"/>
  <c r="S194" i="18"/>
  <c r="P192" i="18"/>
  <c r="S187" i="18"/>
  <c r="P184" i="18"/>
  <c r="S179" i="18"/>
  <c r="P176" i="18"/>
  <c r="S171" i="18"/>
  <c r="P168" i="18"/>
  <c r="S163" i="18"/>
  <c r="S161" i="18"/>
  <c r="P158" i="18"/>
  <c r="S153" i="18"/>
  <c r="P150" i="18"/>
  <c r="S145" i="18"/>
  <c r="P142" i="18"/>
  <c r="S137" i="18"/>
  <c r="P134" i="18"/>
  <c r="S129" i="18"/>
  <c r="P126" i="18"/>
  <c r="S121" i="18"/>
  <c r="P118" i="18"/>
  <c r="N296" i="18"/>
  <c r="P227" i="18"/>
  <c r="S222" i="18"/>
  <c r="P211" i="18"/>
  <c r="S206" i="18"/>
  <c r="P195" i="18"/>
  <c r="P113" i="18"/>
  <c r="S108" i="18"/>
  <c r="P105" i="18"/>
  <c r="S92" i="18"/>
  <c r="P89" i="18"/>
  <c r="S76" i="18"/>
  <c r="P73" i="18"/>
  <c r="S60" i="18"/>
  <c r="P57" i="18"/>
  <c r="P109" i="18"/>
  <c r="S96" i="18"/>
  <c r="P93" i="18"/>
  <c r="S80" i="18"/>
  <c r="P77" i="18"/>
  <c r="S64" i="18"/>
  <c r="P61" i="18"/>
  <c r="S48" i="18"/>
  <c r="S44" i="18"/>
  <c r="S40" i="18"/>
  <c r="S36" i="18"/>
  <c r="S32" i="18"/>
  <c r="S28" i="18"/>
  <c r="S24" i="18"/>
  <c r="S20" i="18"/>
  <c r="S16" i="18"/>
  <c r="S12" i="18"/>
  <c r="P3" i="18"/>
  <c r="S3" i="18"/>
  <c r="P266" i="13"/>
  <c r="Q266" i="13"/>
  <c r="R266" i="13"/>
  <c r="S266" i="13"/>
  <c r="T266" i="13"/>
  <c r="U266" i="13"/>
  <c r="V266" i="13"/>
  <c r="O266" i="13"/>
  <c r="N266" i="13"/>
  <c r="P296" i="18" l="1"/>
  <c r="S296" i="18"/>
  <c r="P238" i="15"/>
  <c r="Q238" i="15"/>
  <c r="R238" i="15"/>
  <c r="S238" i="15"/>
  <c r="T238" i="15"/>
  <c r="O238" i="15"/>
  <c r="T4" i="15"/>
  <c r="T5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34" i="15"/>
  <c r="T35" i="15"/>
  <c r="T36" i="15"/>
  <c r="T37" i="15"/>
  <c r="T38" i="15"/>
  <c r="T39" i="15"/>
  <c r="T40" i="15"/>
  <c r="T41" i="15"/>
  <c r="T42" i="15"/>
  <c r="T43" i="15"/>
  <c r="T44" i="15"/>
  <c r="T45" i="15"/>
  <c r="T46" i="15"/>
  <c r="T47" i="15"/>
  <c r="T48" i="15"/>
  <c r="T49" i="15"/>
  <c r="T50" i="15"/>
  <c r="T51" i="15"/>
  <c r="T52" i="15"/>
  <c r="T53" i="15"/>
  <c r="T54" i="15"/>
  <c r="T55" i="15"/>
  <c r="T56" i="15"/>
  <c r="T57" i="15"/>
  <c r="T58" i="15"/>
  <c r="T59" i="15"/>
  <c r="T60" i="15"/>
  <c r="T61" i="15"/>
  <c r="T62" i="15"/>
  <c r="T63" i="15"/>
  <c r="T64" i="15"/>
  <c r="T65" i="15"/>
  <c r="T66" i="15"/>
  <c r="T67" i="15"/>
  <c r="T68" i="15"/>
  <c r="T69" i="15"/>
  <c r="T70" i="15"/>
  <c r="T71" i="15"/>
  <c r="T72" i="15"/>
  <c r="T73" i="15"/>
  <c r="T74" i="15"/>
  <c r="T75" i="15"/>
  <c r="T76" i="15"/>
  <c r="T77" i="15"/>
  <c r="T78" i="15"/>
  <c r="T79" i="15"/>
  <c r="T80" i="15"/>
  <c r="T81" i="15"/>
  <c r="T82" i="15"/>
  <c r="T83" i="15"/>
  <c r="T84" i="15"/>
  <c r="T85" i="15"/>
  <c r="T86" i="15"/>
  <c r="T87" i="15"/>
  <c r="T88" i="15"/>
  <c r="T89" i="15"/>
  <c r="T90" i="15"/>
  <c r="T91" i="15"/>
  <c r="T92" i="15"/>
  <c r="T93" i="15"/>
  <c r="T94" i="15"/>
  <c r="T95" i="15"/>
  <c r="T96" i="15"/>
  <c r="T97" i="15"/>
  <c r="T98" i="15"/>
  <c r="T99" i="15"/>
  <c r="T100" i="15"/>
  <c r="T101" i="15"/>
  <c r="T102" i="15"/>
  <c r="T103" i="15"/>
  <c r="T104" i="15"/>
  <c r="T105" i="15"/>
  <c r="T106" i="15"/>
  <c r="T107" i="15"/>
  <c r="T108" i="15"/>
  <c r="T109" i="15"/>
  <c r="T110" i="15"/>
  <c r="T111" i="15"/>
  <c r="T112" i="15"/>
  <c r="T113" i="15"/>
  <c r="T114" i="15"/>
  <c r="T115" i="15"/>
  <c r="T116" i="15"/>
  <c r="T117" i="15"/>
  <c r="T118" i="15"/>
  <c r="T119" i="15"/>
  <c r="T120" i="15"/>
  <c r="T121" i="15"/>
  <c r="T122" i="15"/>
  <c r="T123" i="15"/>
  <c r="T124" i="15"/>
  <c r="T125" i="15"/>
  <c r="T126" i="15"/>
  <c r="T127" i="15"/>
  <c r="T128" i="15"/>
  <c r="T129" i="15"/>
  <c r="T130" i="15"/>
  <c r="T131" i="15"/>
  <c r="T132" i="15"/>
  <c r="T133" i="15"/>
  <c r="T134" i="15"/>
  <c r="T135" i="15"/>
  <c r="T136" i="15"/>
  <c r="T137" i="15"/>
  <c r="T138" i="15"/>
  <c r="T139" i="15"/>
  <c r="T140" i="15"/>
  <c r="T141" i="15"/>
  <c r="T142" i="15"/>
  <c r="T143" i="15"/>
  <c r="T144" i="15"/>
  <c r="T145" i="15"/>
  <c r="T146" i="15"/>
  <c r="T147" i="15"/>
  <c r="T148" i="15"/>
  <c r="T149" i="15"/>
  <c r="T150" i="15"/>
  <c r="T151" i="15"/>
  <c r="T152" i="15"/>
  <c r="T153" i="15"/>
  <c r="T154" i="15"/>
  <c r="T155" i="15"/>
  <c r="T156" i="15"/>
  <c r="T157" i="15"/>
  <c r="T158" i="15"/>
  <c r="T159" i="15"/>
  <c r="T160" i="15"/>
  <c r="T161" i="15"/>
  <c r="T162" i="15"/>
  <c r="T163" i="15"/>
  <c r="T164" i="15"/>
  <c r="T165" i="15"/>
  <c r="T166" i="15"/>
  <c r="T167" i="15"/>
  <c r="T168" i="15"/>
  <c r="T169" i="15"/>
  <c r="T170" i="15"/>
  <c r="T171" i="15"/>
  <c r="T172" i="15"/>
  <c r="T173" i="15"/>
  <c r="T174" i="15"/>
  <c r="T175" i="15"/>
  <c r="T176" i="15"/>
  <c r="T177" i="15"/>
  <c r="T178" i="15"/>
  <c r="T179" i="15"/>
  <c r="T180" i="15"/>
  <c r="T181" i="15"/>
  <c r="T182" i="15"/>
  <c r="T183" i="15"/>
  <c r="T184" i="15"/>
  <c r="T185" i="15"/>
  <c r="T186" i="15"/>
  <c r="T187" i="15"/>
  <c r="T188" i="15"/>
  <c r="T189" i="15"/>
  <c r="T190" i="15"/>
  <c r="T191" i="15"/>
  <c r="T192" i="15"/>
  <c r="T193" i="15"/>
  <c r="T194" i="15"/>
  <c r="T195" i="15"/>
  <c r="T196" i="15"/>
  <c r="T197" i="15"/>
  <c r="T198" i="15"/>
  <c r="T199" i="15"/>
  <c r="T200" i="15"/>
  <c r="T201" i="15"/>
  <c r="T202" i="15"/>
  <c r="T203" i="15"/>
  <c r="T204" i="15"/>
  <c r="T205" i="15"/>
  <c r="T206" i="15"/>
  <c r="T207" i="15"/>
  <c r="T208" i="15"/>
  <c r="T209" i="15"/>
  <c r="T210" i="15"/>
  <c r="T211" i="15"/>
  <c r="T212" i="15"/>
  <c r="T213" i="15"/>
  <c r="T214" i="15"/>
  <c r="T215" i="15"/>
  <c r="T216" i="15"/>
  <c r="T217" i="15"/>
  <c r="T218" i="15"/>
  <c r="T219" i="15"/>
  <c r="T220" i="15"/>
  <c r="T221" i="15"/>
  <c r="T222" i="15"/>
  <c r="T223" i="15"/>
  <c r="T224" i="15"/>
  <c r="T225" i="15"/>
  <c r="T226" i="15"/>
  <c r="T227" i="15"/>
  <c r="T228" i="15"/>
  <c r="T229" i="15"/>
  <c r="T230" i="15"/>
  <c r="T231" i="15"/>
  <c r="T232" i="15"/>
  <c r="T233" i="15"/>
  <c r="T234" i="15"/>
  <c r="T235" i="15"/>
  <c r="T236" i="15"/>
  <c r="Q4" i="15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74" i="15"/>
  <c r="Q75" i="15"/>
  <c r="Q76" i="15"/>
  <c r="Q77" i="15"/>
  <c r="Q78" i="15"/>
  <c r="Q79" i="15"/>
  <c r="Q80" i="15"/>
  <c r="Q81" i="15"/>
  <c r="Q82" i="15"/>
  <c r="Q83" i="15"/>
  <c r="Q84" i="15"/>
  <c r="Q85" i="15"/>
  <c r="Q86" i="15"/>
  <c r="Q87" i="15"/>
  <c r="Q88" i="15"/>
  <c r="Q89" i="15"/>
  <c r="Q90" i="15"/>
  <c r="Q91" i="15"/>
  <c r="Q92" i="15"/>
  <c r="Q93" i="15"/>
  <c r="Q94" i="15"/>
  <c r="Q95" i="15"/>
  <c r="Q96" i="15"/>
  <c r="Q97" i="15"/>
  <c r="Q98" i="15"/>
  <c r="Q99" i="15"/>
  <c r="Q100" i="15"/>
  <c r="Q101" i="15"/>
  <c r="Q102" i="15"/>
  <c r="Q103" i="15"/>
  <c r="Q104" i="15"/>
  <c r="Q105" i="15"/>
  <c r="Q106" i="15"/>
  <c r="Q107" i="15"/>
  <c r="Q108" i="15"/>
  <c r="Q109" i="15"/>
  <c r="Q110" i="15"/>
  <c r="Q111" i="15"/>
  <c r="Q112" i="15"/>
  <c r="Q113" i="15"/>
  <c r="Q114" i="15"/>
  <c r="Q115" i="15"/>
  <c r="Q116" i="15"/>
  <c r="Q117" i="15"/>
  <c r="Q118" i="15"/>
  <c r="Q119" i="15"/>
  <c r="Q120" i="15"/>
  <c r="Q121" i="15"/>
  <c r="Q122" i="15"/>
  <c r="Q123" i="15"/>
  <c r="Q124" i="15"/>
  <c r="Q125" i="15"/>
  <c r="Q126" i="15"/>
  <c r="Q127" i="15"/>
  <c r="Q128" i="15"/>
  <c r="Q129" i="15"/>
  <c r="Q130" i="15"/>
  <c r="Q131" i="15"/>
  <c r="Q132" i="15"/>
  <c r="Q133" i="15"/>
  <c r="Q134" i="15"/>
  <c r="Q135" i="15"/>
  <c r="Q136" i="15"/>
  <c r="Q137" i="15"/>
  <c r="Q138" i="15"/>
  <c r="Q139" i="15"/>
  <c r="Q140" i="15"/>
  <c r="Q141" i="15"/>
  <c r="Q142" i="15"/>
  <c r="Q143" i="15"/>
  <c r="Q144" i="15"/>
  <c r="Q145" i="15"/>
  <c r="Q146" i="15"/>
  <c r="Q147" i="15"/>
  <c r="Q148" i="15"/>
  <c r="Q149" i="15"/>
  <c r="Q150" i="15"/>
  <c r="Q151" i="15"/>
  <c r="Q152" i="15"/>
  <c r="Q153" i="15"/>
  <c r="Q154" i="15"/>
  <c r="Q155" i="15"/>
  <c r="Q156" i="15"/>
  <c r="Q157" i="15"/>
  <c r="Q158" i="15"/>
  <c r="Q159" i="15"/>
  <c r="Q160" i="15"/>
  <c r="Q161" i="15"/>
  <c r="Q162" i="15"/>
  <c r="Q163" i="15"/>
  <c r="Q164" i="15"/>
  <c r="Q165" i="15"/>
  <c r="Q166" i="15"/>
  <c r="Q167" i="15"/>
  <c r="Q168" i="15"/>
  <c r="Q169" i="15"/>
  <c r="Q170" i="15"/>
  <c r="Q171" i="15"/>
  <c r="Q172" i="15"/>
  <c r="Q173" i="15"/>
  <c r="Q174" i="15"/>
  <c r="Q175" i="15"/>
  <c r="Q176" i="15"/>
  <c r="Q177" i="15"/>
  <c r="Q178" i="15"/>
  <c r="Q179" i="15"/>
  <c r="Q180" i="15"/>
  <c r="Q181" i="15"/>
  <c r="Q182" i="15"/>
  <c r="Q183" i="15"/>
  <c r="Q184" i="15"/>
  <c r="Q185" i="15"/>
  <c r="Q186" i="15"/>
  <c r="Q187" i="15"/>
  <c r="Q188" i="15"/>
  <c r="Q189" i="15"/>
  <c r="Q190" i="15"/>
  <c r="Q191" i="15"/>
  <c r="Q192" i="15"/>
  <c r="Q193" i="15"/>
  <c r="Q194" i="15"/>
  <c r="Q195" i="15"/>
  <c r="Q196" i="15"/>
  <c r="Q197" i="15"/>
  <c r="Q198" i="15"/>
  <c r="Q199" i="15"/>
  <c r="Q200" i="15"/>
  <c r="Q201" i="15"/>
  <c r="Q202" i="15"/>
  <c r="Q203" i="15"/>
  <c r="Q204" i="15"/>
  <c r="Q205" i="15"/>
  <c r="Q206" i="15"/>
  <c r="Q207" i="15"/>
  <c r="Q208" i="15"/>
  <c r="Q209" i="15"/>
  <c r="Q210" i="15"/>
  <c r="Q211" i="15"/>
  <c r="Q212" i="15"/>
  <c r="Q213" i="15"/>
  <c r="Q214" i="15"/>
  <c r="Q215" i="15"/>
  <c r="Q216" i="15"/>
  <c r="Q217" i="15"/>
  <c r="Q218" i="15"/>
  <c r="Q219" i="15"/>
  <c r="Q220" i="15"/>
  <c r="Q221" i="15"/>
  <c r="Q222" i="15"/>
  <c r="Q223" i="15"/>
  <c r="Q224" i="15"/>
  <c r="Q225" i="15"/>
  <c r="Q226" i="15"/>
  <c r="Q227" i="15"/>
  <c r="Q228" i="15"/>
  <c r="Q229" i="15"/>
  <c r="Q230" i="15"/>
  <c r="Q231" i="15"/>
  <c r="Q232" i="15"/>
  <c r="Q233" i="15"/>
  <c r="Q234" i="15"/>
  <c r="Q235" i="15"/>
  <c r="Q236" i="15"/>
  <c r="P4" i="15"/>
  <c r="P5" i="15"/>
  <c r="P6" i="15"/>
  <c r="P7" i="15" s="1"/>
  <c r="P8" i="15" s="1"/>
  <c r="P9" i="15"/>
  <c r="P10" i="15"/>
  <c r="P11" i="15" s="1"/>
  <c r="P12" i="15" s="1"/>
  <c r="P13" i="15" s="1"/>
  <c r="P14" i="15"/>
  <c r="P15" i="15" s="1"/>
  <c r="P16" i="15" s="1"/>
  <c r="P17" i="15" s="1"/>
  <c r="P18" i="15" s="1"/>
  <c r="P19" i="15"/>
  <c r="P20" i="15" s="1"/>
  <c r="P21" i="15" s="1"/>
  <c r="P22" i="15" s="1"/>
  <c r="P23" i="15" s="1"/>
  <c r="P24" i="15"/>
  <c r="P25" i="15"/>
  <c r="P26" i="15"/>
  <c r="P27" i="15" s="1"/>
  <c r="P28" i="15" s="1"/>
  <c r="P29" i="15"/>
  <c r="P30" i="15"/>
  <c r="P31" i="15" s="1"/>
  <c r="P32" i="15" s="1"/>
  <c r="P33" i="15" s="1"/>
  <c r="P34" i="15"/>
  <c r="P35" i="15" s="1"/>
  <c r="P36" i="15" s="1"/>
  <c r="P37" i="15" s="1"/>
  <c r="P38" i="15" s="1"/>
  <c r="P39" i="15"/>
  <c r="P40" i="15" s="1"/>
  <c r="P41" i="15" s="1"/>
  <c r="P42" i="15" s="1"/>
  <c r="P43" i="15" s="1"/>
  <c r="P44" i="15"/>
  <c r="P45" i="15"/>
  <c r="P46" i="15"/>
  <c r="P47" i="15" s="1"/>
  <c r="P48" i="15" s="1"/>
  <c r="P49" i="15"/>
  <c r="P50" i="15"/>
  <c r="P51" i="15" s="1"/>
  <c r="P52" i="15" s="1"/>
  <c r="P53" i="15" s="1"/>
  <c r="P54" i="15"/>
  <c r="P55" i="15" s="1"/>
  <c r="P56" i="15" s="1"/>
  <c r="P57" i="15" s="1"/>
  <c r="P58" i="15" s="1"/>
  <c r="P59" i="15"/>
  <c r="P60" i="15" s="1"/>
  <c r="P61" i="15" s="1"/>
  <c r="P62" i="15" s="1"/>
  <c r="P63" i="15" s="1"/>
  <c r="P64" i="15"/>
  <c r="P65" i="15"/>
  <c r="P66" i="15"/>
  <c r="P67" i="15" s="1"/>
  <c r="P68" i="15" s="1"/>
  <c r="P69" i="15"/>
  <c r="P70" i="15"/>
  <c r="P71" i="15" s="1"/>
  <c r="P72" i="15" s="1"/>
  <c r="P73" i="15" s="1"/>
  <c r="P74" i="15"/>
  <c r="P75" i="15" s="1"/>
  <c r="P76" i="15" s="1"/>
  <c r="P77" i="15" s="1"/>
  <c r="P78" i="15" s="1"/>
  <c r="P79" i="15"/>
  <c r="P80" i="15" s="1"/>
  <c r="P81" i="15" s="1"/>
  <c r="P82" i="15" s="1"/>
  <c r="P83" i="15" s="1"/>
  <c r="P84" i="15"/>
  <c r="P85" i="15"/>
  <c r="P86" i="15"/>
  <c r="P87" i="15" s="1"/>
  <c r="P88" i="15" s="1"/>
  <c r="P89" i="15"/>
  <c r="P90" i="15"/>
  <c r="P91" i="15" s="1"/>
  <c r="P92" i="15" s="1"/>
  <c r="P93" i="15" s="1"/>
  <c r="P94" i="15"/>
  <c r="P95" i="15" s="1"/>
  <c r="P96" i="15" s="1"/>
  <c r="P97" i="15" s="1"/>
  <c r="P98" i="15" s="1"/>
  <c r="P99" i="15"/>
  <c r="P100" i="15" s="1"/>
  <c r="P101" i="15" s="1"/>
  <c r="P102" i="15" s="1"/>
  <c r="P103" i="15" s="1"/>
  <c r="P104" i="15"/>
  <c r="P105" i="15"/>
  <c r="P106" i="15"/>
  <c r="P107" i="15" s="1"/>
  <c r="P108" i="15" s="1"/>
  <c r="P109" i="15"/>
  <c r="P110" i="15"/>
  <c r="P111" i="15" s="1"/>
  <c r="P112" i="15" s="1"/>
  <c r="P113" i="15" s="1"/>
  <c r="P114" i="15"/>
  <c r="P115" i="15" s="1"/>
  <c r="P116" i="15" s="1"/>
  <c r="P117" i="15" s="1"/>
  <c r="P118" i="15" s="1"/>
  <c r="P119" i="15"/>
  <c r="P120" i="15" s="1"/>
  <c r="P121" i="15" s="1"/>
  <c r="P122" i="15" s="1"/>
  <c r="P123" i="15" s="1"/>
  <c r="P124" i="15"/>
  <c r="P125" i="15"/>
  <c r="P126" i="15"/>
  <c r="P127" i="15" s="1"/>
  <c r="P128" i="15" s="1"/>
  <c r="P129" i="15"/>
  <c r="P130" i="15"/>
  <c r="P131" i="15" s="1"/>
  <c r="P132" i="15" s="1"/>
  <c r="P133" i="15" s="1"/>
  <c r="P134" i="15"/>
  <c r="P135" i="15" s="1"/>
  <c r="P136" i="15" s="1"/>
  <c r="P137" i="15" s="1"/>
  <c r="P138" i="15" s="1"/>
  <c r="P139" i="15"/>
  <c r="P140" i="15" s="1"/>
  <c r="P141" i="15" s="1"/>
  <c r="P142" i="15" s="1"/>
  <c r="P143" i="15" s="1"/>
  <c r="P144" i="15"/>
  <c r="P145" i="15"/>
  <c r="P146" i="15"/>
  <c r="P147" i="15" s="1"/>
  <c r="P148" i="15" s="1"/>
  <c r="P149" i="15"/>
  <c r="P150" i="15"/>
  <c r="P151" i="15" s="1"/>
  <c r="P152" i="15" s="1"/>
  <c r="P153" i="15" s="1"/>
  <c r="P154" i="15"/>
  <c r="P155" i="15" s="1"/>
  <c r="P156" i="15" s="1"/>
  <c r="P157" i="15" s="1"/>
  <c r="P158" i="15" s="1"/>
  <c r="P159" i="15"/>
  <c r="P160" i="15" s="1"/>
  <c r="P161" i="15" s="1"/>
  <c r="P162" i="15" s="1"/>
  <c r="P163" i="15" s="1"/>
  <c r="P164" i="15"/>
  <c r="P165" i="15"/>
  <c r="P166" i="15"/>
  <c r="P167" i="15" s="1"/>
  <c r="P168" i="15" s="1"/>
  <c r="P169" i="15"/>
  <c r="P170" i="15"/>
  <c r="P171" i="15" s="1"/>
  <c r="P172" i="15" s="1"/>
  <c r="P173" i="15" s="1"/>
  <c r="P174" i="15"/>
  <c r="P175" i="15" s="1"/>
  <c r="P176" i="15" s="1"/>
  <c r="P177" i="15" s="1"/>
  <c r="P178" i="15" s="1"/>
  <c r="P179" i="15"/>
  <c r="P180" i="15" s="1"/>
  <c r="P181" i="15" s="1"/>
  <c r="P182" i="15" s="1"/>
  <c r="P183" i="15" s="1"/>
  <c r="P184" i="15"/>
  <c r="P185" i="15"/>
  <c r="P186" i="15"/>
  <c r="P187" i="15" s="1"/>
  <c r="P188" i="15" s="1"/>
  <c r="P189" i="15"/>
  <c r="P190" i="15"/>
  <c r="P191" i="15" s="1"/>
  <c r="P192" i="15" s="1"/>
  <c r="P193" i="15" s="1"/>
  <c r="P194" i="15"/>
  <c r="P195" i="15" s="1"/>
  <c r="P196" i="15" s="1"/>
  <c r="P197" i="15" s="1"/>
  <c r="P198" i="15" s="1"/>
  <c r="P199" i="15"/>
  <c r="P200" i="15" s="1"/>
  <c r="P201" i="15" s="1"/>
  <c r="P202" i="15" s="1"/>
  <c r="P203" i="15" s="1"/>
  <c r="P204" i="15"/>
  <c r="P205" i="15"/>
  <c r="P206" i="15"/>
  <c r="P207" i="15" s="1"/>
  <c r="P208" i="15" s="1"/>
  <c r="P209" i="15"/>
  <c r="P210" i="15"/>
  <c r="P211" i="15" s="1"/>
  <c r="P212" i="15" s="1"/>
  <c r="P213" i="15" s="1"/>
  <c r="P214" i="15"/>
  <c r="P215" i="15" s="1"/>
  <c r="P216" i="15" s="1"/>
  <c r="P217" i="15" s="1"/>
  <c r="P218" i="15" s="1"/>
  <c r="P219" i="15"/>
  <c r="P220" i="15" s="1"/>
  <c r="P221" i="15" s="1"/>
  <c r="P222" i="15" s="1"/>
  <c r="P223" i="15" s="1"/>
  <c r="P224" i="15"/>
  <c r="P225" i="15"/>
  <c r="P226" i="15"/>
  <c r="P227" i="15" s="1"/>
  <c r="P228" i="15" s="1"/>
  <c r="P229" i="15"/>
  <c r="P230" i="15"/>
  <c r="P231" i="15" s="1"/>
  <c r="P232" i="15" s="1"/>
  <c r="P233" i="15" s="1"/>
  <c r="P234" i="15"/>
  <c r="P235" i="15" s="1"/>
  <c r="P236" i="15" s="1"/>
  <c r="P3" i="15"/>
  <c r="O4" i="15"/>
  <c r="O5" i="15"/>
  <c r="O6" i="15"/>
  <c r="O7" i="15" s="1"/>
  <c r="O8" i="15" s="1"/>
  <c r="O9" i="15" s="1"/>
  <c r="O10" i="15" s="1"/>
  <c r="O11" i="15"/>
  <c r="O12" i="15" s="1"/>
  <c r="O13" i="15" s="1"/>
  <c r="O14" i="15" s="1"/>
  <c r="O15" i="15" s="1"/>
  <c r="O16" i="15"/>
  <c r="O17" i="15"/>
  <c r="O18" i="15"/>
  <c r="O19" i="15" s="1"/>
  <c r="O20" i="15" s="1"/>
  <c r="O21" i="15"/>
  <c r="O22" i="15"/>
  <c r="O23" i="15" s="1"/>
  <c r="O24" i="15" s="1"/>
  <c r="O25" i="15" s="1"/>
  <c r="O26" i="15"/>
  <c r="O27" i="15" s="1"/>
  <c r="O28" i="15" s="1"/>
  <c r="O29" i="15" s="1"/>
  <c r="O30" i="15" s="1"/>
  <c r="O31" i="15"/>
  <c r="O32" i="15" s="1"/>
  <c r="O33" i="15" s="1"/>
  <c r="O34" i="15" s="1"/>
  <c r="O35" i="15" s="1"/>
  <c r="O36" i="15"/>
  <c r="O37" i="15"/>
  <c r="O38" i="15"/>
  <c r="O39" i="15" s="1"/>
  <c r="O40" i="15" s="1"/>
  <c r="O41" i="15"/>
  <c r="O42" i="15"/>
  <c r="O43" i="15" s="1"/>
  <c r="O44" i="15" s="1"/>
  <c r="O45" i="15" s="1"/>
  <c r="O46" i="15"/>
  <c r="O47" i="15" s="1"/>
  <c r="O48" i="15" s="1"/>
  <c r="O49" i="15" s="1"/>
  <c r="O50" i="15" s="1"/>
  <c r="O51" i="15"/>
  <c r="O52" i="15" s="1"/>
  <c r="O53" i="15" s="1"/>
  <c r="O54" i="15" s="1"/>
  <c r="O55" i="15" s="1"/>
  <c r="O56" i="15"/>
  <c r="O57" i="15"/>
  <c r="O58" i="15"/>
  <c r="O59" i="15" s="1"/>
  <c r="O60" i="15" s="1"/>
  <c r="O61" i="15"/>
  <c r="O62" i="15"/>
  <c r="O63" i="15" s="1"/>
  <c r="O64" i="15" s="1"/>
  <c r="O65" i="15" s="1"/>
  <c r="O66" i="15"/>
  <c r="O67" i="15" s="1"/>
  <c r="O68" i="15" s="1"/>
  <c r="O69" i="15" s="1"/>
  <c r="O70" i="15" s="1"/>
  <c r="O71" i="15"/>
  <c r="O72" i="15" s="1"/>
  <c r="O73" i="15" s="1"/>
  <c r="O74" i="15" s="1"/>
  <c r="O75" i="15" s="1"/>
  <c r="O76" i="15"/>
  <c r="O77" i="15"/>
  <c r="O78" i="15"/>
  <c r="O79" i="15" s="1"/>
  <c r="O80" i="15" s="1"/>
  <c r="O81" i="15"/>
  <c r="O82" i="15"/>
  <c r="O83" i="15" s="1"/>
  <c r="O84" i="15" s="1"/>
  <c r="O85" i="15" s="1"/>
  <c r="O86" i="15"/>
  <c r="O87" i="15" s="1"/>
  <c r="O88" i="15" s="1"/>
  <c r="O89" i="15" s="1"/>
  <c r="O90" i="15" s="1"/>
  <c r="O91" i="15"/>
  <c r="O92" i="15" s="1"/>
  <c r="O93" i="15" s="1"/>
  <c r="O94" i="15" s="1"/>
  <c r="O95" i="15" s="1"/>
  <c r="O96" i="15"/>
  <c r="O97" i="15"/>
  <c r="O98" i="15"/>
  <c r="O99" i="15" s="1"/>
  <c r="O100" i="15" s="1"/>
  <c r="O101" i="15"/>
  <c r="O102" i="15"/>
  <c r="O103" i="15" s="1"/>
  <c r="O104" i="15" s="1"/>
  <c r="O105" i="15" s="1"/>
  <c r="O106" i="15"/>
  <c r="O107" i="15" s="1"/>
  <c r="O108" i="15" s="1"/>
  <c r="O109" i="15" s="1"/>
  <c r="O110" i="15" s="1"/>
  <c r="O111" i="15"/>
  <c r="O112" i="15" s="1"/>
  <c r="O113" i="15" s="1"/>
  <c r="O114" i="15" s="1"/>
  <c r="O115" i="15" s="1"/>
  <c r="O116" i="15"/>
  <c r="O117" i="15"/>
  <c r="O118" i="15"/>
  <c r="O119" i="15" s="1"/>
  <c r="O120" i="15" s="1"/>
  <c r="O121" i="15"/>
  <c r="O122" i="15"/>
  <c r="O123" i="15" s="1"/>
  <c r="O124" i="15" s="1"/>
  <c r="O125" i="15" s="1"/>
  <c r="O126" i="15"/>
  <c r="O127" i="15" s="1"/>
  <c r="O128" i="15" s="1"/>
  <c r="O129" i="15" s="1"/>
  <c r="O130" i="15" s="1"/>
  <c r="O131" i="15"/>
  <c r="O132" i="15" s="1"/>
  <c r="O133" i="15" s="1"/>
  <c r="O134" i="15" s="1"/>
  <c r="O135" i="15" s="1"/>
  <c r="O136" i="15"/>
  <c r="O137" i="15"/>
  <c r="O138" i="15"/>
  <c r="O139" i="15" s="1"/>
  <c r="O140" i="15" s="1"/>
  <c r="O141" i="15"/>
  <c r="O142" i="15"/>
  <c r="O143" i="15" s="1"/>
  <c r="O144" i="15" s="1"/>
  <c r="O145" i="15" s="1"/>
  <c r="O146" i="15"/>
  <c r="O147" i="15" s="1"/>
  <c r="O148" i="15" s="1"/>
  <c r="O149" i="15" s="1"/>
  <c r="O150" i="15" s="1"/>
  <c r="O151" i="15"/>
  <c r="O152" i="15" s="1"/>
  <c r="O153" i="15" s="1"/>
  <c r="O154" i="15" s="1"/>
  <c r="O155" i="15" s="1"/>
  <c r="O156" i="15"/>
  <c r="O157" i="15"/>
  <c r="O158" i="15"/>
  <c r="O159" i="15" s="1"/>
  <c r="O160" i="15" s="1"/>
  <c r="O161" i="15"/>
  <c r="O162" i="15"/>
  <c r="O163" i="15" s="1"/>
  <c r="O164" i="15" s="1"/>
  <c r="O165" i="15" s="1"/>
  <c r="O166" i="15"/>
  <c r="O167" i="15" s="1"/>
  <c r="O168" i="15" s="1"/>
  <c r="O169" i="15" s="1"/>
  <c r="O170" i="15" s="1"/>
  <c r="O171" i="15"/>
  <c r="O172" i="15" s="1"/>
  <c r="O173" i="15" s="1"/>
  <c r="O174" i="15" s="1"/>
  <c r="O175" i="15" s="1"/>
  <c r="O176" i="15"/>
  <c r="O177" i="15"/>
  <c r="O178" i="15"/>
  <c r="O179" i="15" s="1"/>
  <c r="O180" i="15" s="1"/>
  <c r="O181" i="15"/>
  <c r="O182" i="15"/>
  <c r="O183" i="15" s="1"/>
  <c r="O184" i="15" s="1"/>
  <c r="O185" i="15" s="1"/>
  <c r="O186" i="15"/>
  <c r="O187" i="15" s="1"/>
  <c r="O188" i="15" s="1"/>
  <c r="O189" i="15" s="1"/>
  <c r="O190" i="15" s="1"/>
  <c r="O191" i="15"/>
  <c r="O192" i="15" s="1"/>
  <c r="O193" i="15" s="1"/>
  <c r="O194" i="15" s="1"/>
  <c r="O195" i="15" s="1"/>
  <c r="O196" i="15"/>
  <c r="O197" i="15"/>
  <c r="O198" i="15"/>
  <c r="O199" i="15" s="1"/>
  <c r="O200" i="15" s="1"/>
  <c r="O201" i="15"/>
  <c r="O202" i="15"/>
  <c r="O203" i="15" s="1"/>
  <c r="O204" i="15" s="1"/>
  <c r="O205" i="15" s="1"/>
  <c r="O206" i="15"/>
  <c r="O207" i="15" s="1"/>
  <c r="O208" i="15" s="1"/>
  <c r="O209" i="15" s="1"/>
  <c r="O210" i="15" s="1"/>
  <c r="O211" i="15"/>
  <c r="O212" i="15" s="1"/>
  <c r="O213" i="15" s="1"/>
  <c r="O214" i="15" s="1"/>
  <c r="O215" i="15" s="1"/>
  <c r="O216" i="15"/>
  <c r="O217" i="15"/>
  <c r="O218" i="15"/>
  <c r="O219" i="15" s="1"/>
  <c r="O220" i="15" s="1"/>
  <c r="O221" i="15"/>
  <c r="O222" i="15"/>
  <c r="O223" i="15" s="1"/>
  <c r="O224" i="15" s="1"/>
  <c r="O225" i="15" s="1"/>
  <c r="O226" i="15"/>
  <c r="O227" i="15" s="1"/>
  <c r="O228" i="15" s="1"/>
  <c r="O229" i="15" s="1"/>
  <c r="O230" i="15" s="1"/>
  <c r="O231" i="15"/>
  <c r="O232" i="15" s="1"/>
  <c r="O233" i="15" s="1"/>
  <c r="O234" i="15" s="1"/>
  <c r="O235" i="15" s="1"/>
  <c r="O236" i="15" s="1"/>
  <c r="O3" i="15"/>
  <c r="S4" i="15"/>
  <c r="S5" i="15"/>
  <c r="S6" i="15" s="1"/>
  <c r="S7" i="15"/>
  <c r="S8" i="15" s="1"/>
  <c r="S9" i="15" s="1"/>
  <c r="S10" i="15" s="1"/>
  <c r="S11" i="15" s="1"/>
  <c r="S12" i="15"/>
  <c r="S13" i="15"/>
  <c r="S14" i="15" s="1"/>
  <c r="S15" i="15" s="1"/>
  <c r="S16" i="15" s="1"/>
  <c r="S17" i="15"/>
  <c r="S18" i="15" s="1"/>
  <c r="S19" i="15" s="1"/>
  <c r="S20" i="15" s="1"/>
  <c r="S21" i="15" s="1"/>
  <c r="S22" i="15"/>
  <c r="S23" i="15"/>
  <c r="S24" i="15" s="1"/>
  <c r="S25" i="15" s="1"/>
  <c r="S26" i="15" s="1"/>
  <c r="S27" i="15"/>
  <c r="S28" i="15" s="1"/>
  <c r="S29" i="15" s="1"/>
  <c r="S30" i="15" s="1"/>
  <c r="S31" i="15" s="1"/>
  <c r="S32" i="15"/>
  <c r="S33" i="15"/>
  <c r="S34" i="15" s="1"/>
  <c r="S35" i="15" s="1"/>
  <c r="S36" i="15" s="1"/>
  <c r="S37" i="15"/>
  <c r="S38" i="15" s="1"/>
  <c r="S39" i="15" s="1"/>
  <c r="S40" i="15" s="1"/>
  <c r="S41" i="15" s="1"/>
  <c r="S42" i="15"/>
  <c r="S43" i="15"/>
  <c r="S44" i="15" s="1"/>
  <c r="S45" i="15" s="1"/>
  <c r="S46" i="15" s="1"/>
  <c r="S47" i="15"/>
  <c r="S48" i="15" s="1"/>
  <c r="S49" i="15" s="1"/>
  <c r="S50" i="15" s="1"/>
  <c r="S51" i="15" s="1"/>
  <c r="S52" i="15"/>
  <c r="S53" i="15"/>
  <c r="S54" i="15" s="1"/>
  <c r="S55" i="15" s="1"/>
  <c r="S56" i="15" s="1"/>
  <c r="S57" i="15"/>
  <c r="S58" i="15" s="1"/>
  <c r="S59" i="15" s="1"/>
  <c r="S60" i="15" s="1"/>
  <c r="S61" i="15" s="1"/>
  <c r="S62" i="15"/>
  <c r="S63" i="15"/>
  <c r="S64" i="15" s="1"/>
  <c r="S65" i="15" s="1"/>
  <c r="S66" i="15" s="1"/>
  <c r="S67" i="15"/>
  <c r="S68" i="15" s="1"/>
  <c r="S69" i="15" s="1"/>
  <c r="S70" i="15" s="1"/>
  <c r="S71" i="15" s="1"/>
  <c r="S72" i="15"/>
  <c r="S73" i="15"/>
  <c r="S74" i="15" s="1"/>
  <c r="S75" i="15" s="1"/>
  <c r="S76" i="15" s="1"/>
  <c r="S77" i="15"/>
  <c r="S78" i="15" s="1"/>
  <c r="S79" i="15" s="1"/>
  <c r="S80" i="15" s="1"/>
  <c r="S81" i="15" s="1"/>
  <c r="S82" i="15"/>
  <c r="S83" i="15"/>
  <c r="S84" i="15" s="1"/>
  <c r="S85" i="15" s="1"/>
  <c r="S86" i="15" s="1"/>
  <c r="S87" i="15"/>
  <c r="S88" i="15" s="1"/>
  <c r="S89" i="15" s="1"/>
  <c r="S90" i="15" s="1"/>
  <c r="S91" i="15" s="1"/>
  <c r="S92" i="15"/>
  <c r="S93" i="15"/>
  <c r="S94" i="15" s="1"/>
  <c r="S95" i="15" s="1"/>
  <c r="S96" i="15" s="1"/>
  <c r="S97" i="15"/>
  <c r="S98" i="15" s="1"/>
  <c r="S99" i="15" s="1"/>
  <c r="S100" i="15" s="1"/>
  <c r="S101" i="15" s="1"/>
  <c r="S102" i="15"/>
  <c r="S103" i="15"/>
  <c r="S104" i="15" s="1"/>
  <c r="S105" i="15" s="1"/>
  <c r="S106" i="15" s="1"/>
  <c r="S107" i="15"/>
  <c r="S108" i="15" s="1"/>
  <c r="S109" i="15" s="1"/>
  <c r="S110" i="15" s="1"/>
  <c r="S111" i="15" s="1"/>
  <c r="S112" i="15"/>
  <c r="S113" i="15"/>
  <c r="S114" i="15" s="1"/>
  <c r="S115" i="15" s="1"/>
  <c r="S116" i="15" s="1"/>
  <c r="S117" i="15"/>
  <c r="S118" i="15" s="1"/>
  <c r="S119" i="15" s="1"/>
  <c r="S120" i="15" s="1"/>
  <c r="S121" i="15" s="1"/>
  <c r="S122" i="15"/>
  <c r="S123" i="15"/>
  <c r="S124" i="15" s="1"/>
  <c r="S125" i="15" s="1"/>
  <c r="S126" i="15" s="1"/>
  <c r="S127" i="15"/>
  <c r="S128" i="15" s="1"/>
  <c r="S129" i="15" s="1"/>
  <c r="S130" i="15" s="1"/>
  <c r="S131" i="15" s="1"/>
  <c r="S132" i="15"/>
  <c r="S133" i="15"/>
  <c r="S134" i="15" s="1"/>
  <c r="S135" i="15" s="1"/>
  <c r="S136" i="15" s="1"/>
  <c r="S137" i="15"/>
  <c r="S138" i="15" s="1"/>
  <c r="S139" i="15" s="1"/>
  <c r="S140" i="15" s="1"/>
  <c r="S141" i="15" s="1"/>
  <c r="S142" i="15"/>
  <c r="S143" i="15"/>
  <c r="S144" i="15" s="1"/>
  <c r="S145" i="15" s="1"/>
  <c r="S146" i="15" s="1"/>
  <c r="S147" i="15"/>
  <c r="S148" i="15" s="1"/>
  <c r="S149" i="15" s="1"/>
  <c r="S150" i="15" s="1"/>
  <c r="S151" i="15" s="1"/>
  <c r="S152" i="15"/>
  <c r="S153" i="15"/>
  <c r="S154" i="15" s="1"/>
  <c r="S155" i="15" s="1"/>
  <c r="S156" i="15" s="1"/>
  <c r="S157" i="15"/>
  <c r="S158" i="15" s="1"/>
  <c r="S159" i="15" s="1"/>
  <c r="S160" i="15" s="1"/>
  <c r="S161" i="15" s="1"/>
  <c r="S162" i="15"/>
  <c r="S163" i="15"/>
  <c r="S164" i="15" s="1"/>
  <c r="S165" i="15" s="1"/>
  <c r="S166" i="15" s="1"/>
  <c r="S167" i="15"/>
  <c r="S168" i="15" s="1"/>
  <c r="S169" i="15" s="1"/>
  <c r="S170" i="15" s="1"/>
  <c r="S171" i="15" s="1"/>
  <c r="S172" i="15"/>
  <c r="S173" i="15"/>
  <c r="S174" i="15" s="1"/>
  <c r="S175" i="15" s="1"/>
  <c r="S176" i="15" s="1"/>
  <c r="S177" i="15"/>
  <c r="S178" i="15" s="1"/>
  <c r="S179" i="15" s="1"/>
  <c r="S180" i="15" s="1"/>
  <c r="S181" i="15" s="1"/>
  <c r="S182" i="15"/>
  <c r="S183" i="15"/>
  <c r="S184" i="15" s="1"/>
  <c r="S185" i="15" s="1"/>
  <c r="S186" i="15" s="1"/>
  <c r="S187" i="15"/>
  <c r="S188" i="15" s="1"/>
  <c r="S189" i="15" s="1"/>
  <c r="S190" i="15" s="1"/>
  <c r="S191" i="15" s="1"/>
  <c r="S192" i="15"/>
  <c r="S193" i="15"/>
  <c r="S194" i="15" s="1"/>
  <c r="S195" i="15" s="1"/>
  <c r="S196" i="15" s="1"/>
  <c r="S197" i="15"/>
  <c r="S198" i="15" s="1"/>
  <c r="S199" i="15" s="1"/>
  <c r="S200" i="15" s="1"/>
  <c r="S201" i="15" s="1"/>
  <c r="S202" i="15"/>
  <c r="S203" i="15"/>
  <c r="S204" i="15" s="1"/>
  <c r="S205" i="15" s="1"/>
  <c r="S206" i="15" s="1"/>
  <c r="S207" i="15"/>
  <c r="S208" i="15" s="1"/>
  <c r="S209" i="15" s="1"/>
  <c r="S210" i="15" s="1"/>
  <c r="S211" i="15" s="1"/>
  <c r="S212" i="15"/>
  <c r="S213" i="15"/>
  <c r="S214" i="15" s="1"/>
  <c r="S215" i="15" s="1"/>
  <c r="S216" i="15" s="1"/>
  <c r="S217" i="15"/>
  <c r="S218" i="15" s="1"/>
  <c r="S219" i="15" s="1"/>
  <c r="S220" i="15" s="1"/>
  <c r="S221" i="15" s="1"/>
  <c r="S222" i="15"/>
  <c r="S223" i="15"/>
  <c r="S224" i="15" s="1"/>
  <c r="S225" i="15" s="1"/>
  <c r="S226" i="15" s="1"/>
  <c r="S227" i="15"/>
  <c r="S228" i="15" s="1"/>
  <c r="S229" i="15" s="1"/>
  <c r="S230" i="15" s="1"/>
  <c r="S231" i="15" s="1"/>
  <c r="S232" i="15"/>
  <c r="S233" i="15"/>
  <c r="S234" i="15" s="1"/>
  <c r="S235" i="15" s="1"/>
  <c r="S236" i="15" s="1"/>
  <c r="S3" i="15"/>
  <c r="R4" i="15"/>
  <c r="R5" i="15" s="1"/>
  <c r="R6" i="15" s="1"/>
  <c r="R7" i="15" s="1"/>
  <c r="R8" i="15"/>
  <c r="R9" i="15" s="1"/>
  <c r="R10" i="15" s="1"/>
  <c r="R11" i="15" s="1"/>
  <c r="R12" i="15" s="1"/>
  <c r="R13" i="15"/>
  <c r="R14" i="15"/>
  <c r="R15" i="15" s="1"/>
  <c r="R16" i="15" s="1"/>
  <c r="R17" i="15" s="1"/>
  <c r="R18" i="15"/>
  <c r="R19" i="15" s="1"/>
  <c r="R20" i="15" s="1"/>
  <c r="R21" i="15" s="1"/>
  <c r="R22" i="15" s="1"/>
  <c r="R23" i="15"/>
  <c r="R24" i="15" s="1"/>
  <c r="R25" i="15" s="1"/>
  <c r="R26" i="15" s="1"/>
  <c r="R27" i="15" s="1"/>
  <c r="R28" i="15"/>
  <c r="R29" i="15" s="1"/>
  <c r="R30" i="15" s="1"/>
  <c r="R31" i="15" s="1"/>
  <c r="R32" i="15" s="1"/>
  <c r="R33" i="15"/>
  <c r="R34" i="15"/>
  <c r="R35" i="15" s="1"/>
  <c r="R36" i="15" s="1"/>
  <c r="R37" i="15" s="1"/>
  <c r="R38" i="15"/>
  <c r="R39" i="15" s="1"/>
  <c r="R40" i="15" s="1"/>
  <c r="R41" i="15" s="1"/>
  <c r="R42" i="15" s="1"/>
  <c r="R43" i="15"/>
  <c r="R44" i="15" s="1"/>
  <c r="R45" i="15" s="1"/>
  <c r="R46" i="15" s="1"/>
  <c r="R47" i="15" s="1"/>
  <c r="R48" i="15"/>
  <c r="R49" i="15" s="1"/>
  <c r="R50" i="15" s="1"/>
  <c r="R51" i="15" s="1"/>
  <c r="R52" i="15" s="1"/>
  <c r="R53" i="15"/>
  <c r="R54" i="15"/>
  <c r="R55" i="15" s="1"/>
  <c r="R56" i="15" s="1"/>
  <c r="R57" i="15" s="1"/>
  <c r="R58" i="15"/>
  <c r="R59" i="15" s="1"/>
  <c r="R60" i="15" s="1"/>
  <c r="R61" i="15" s="1"/>
  <c r="R62" i="15" s="1"/>
  <c r="R63" i="15"/>
  <c r="R64" i="15" s="1"/>
  <c r="R65" i="15" s="1"/>
  <c r="R66" i="15" s="1"/>
  <c r="R67" i="15" s="1"/>
  <c r="R68" i="15"/>
  <c r="R69" i="15" s="1"/>
  <c r="R70" i="15" s="1"/>
  <c r="R71" i="15" s="1"/>
  <c r="R72" i="15" s="1"/>
  <c r="R73" i="15"/>
  <c r="R74" i="15"/>
  <c r="R75" i="15" s="1"/>
  <c r="R76" i="15" s="1"/>
  <c r="R77" i="15" s="1"/>
  <c r="R78" i="15"/>
  <c r="R79" i="15" s="1"/>
  <c r="R80" i="15" s="1"/>
  <c r="R81" i="15" s="1"/>
  <c r="R82" i="15" s="1"/>
  <c r="R83" i="15"/>
  <c r="R84" i="15" s="1"/>
  <c r="R85" i="15" s="1"/>
  <c r="R86" i="15" s="1"/>
  <c r="R87" i="15" s="1"/>
  <c r="R88" i="15"/>
  <c r="R89" i="15" s="1"/>
  <c r="R90" i="15" s="1"/>
  <c r="R91" i="15" s="1"/>
  <c r="R92" i="15" s="1"/>
  <c r="R93" i="15"/>
  <c r="R94" i="15"/>
  <c r="R95" i="15" s="1"/>
  <c r="R96" i="15" s="1"/>
  <c r="R97" i="15" s="1"/>
  <c r="R98" i="15"/>
  <c r="R99" i="15" s="1"/>
  <c r="R100" i="15" s="1"/>
  <c r="R101" i="15" s="1"/>
  <c r="R102" i="15" s="1"/>
  <c r="R103" i="15"/>
  <c r="R104" i="15" s="1"/>
  <c r="R105" i="15" s="1"/>
  <c r="R106" i="15" s="1"/>
  <c r="R107" i="15" s="1"/>
  <c r="R108" i="15"/>
  <c r="R109" i="15" s="1"/>
  <c r="R110" i="15" s="1"/>
  <c r="R111" i="15" s="1"/>
  <c r="R112" i="15" s="1"/>
  <c r="R113" i="15"/>
  <c r="R114" i="15"/>
  <c r="R115" i="15" s="1"/>
  <c r="R116" i="15" s="1"/>
  <c r="R117" i="15" s="1"/>
  <c r="R118" i="15"/>
  <c r="R119" i="15" s="1"/>
  <c r="R120" i="15" s="1"/>
  <c r="R121" i="15" s="1"/>
  <c r="R122" i="15" s="1"/>
  <c r="R123" i="15"/>
  <c r="R124" i="15" s="1"/>
  <c r="R125" i="15" s="1"/>
  <c r="R126" i="15" s="1"/>
  <c r="R127" i="15" s="1"/>
  <c r="R128" i="15"/>
  <c r="R129" i="15" s="1"/>
  <c r="R130" i="15" s="1"/>
  <c r="R131" i="15" s="1"/>
  <c r="R132" i="15" s="1"/>
  <c r="R133" i="15"/>
  <c r="R134" i="15"/>
  <c r="R135" i="15" s="1"/>
  <c r="R136" i="15" s="1"/>
  <c r="R137" i="15" s="1"/>
  <c r="R138" i="15"/>
  <c r="R139" i="15" s="1"/>
  <c r="R140" i="15" s="1"/>
  <c r="R141" i="15" s="1"/>
  <c r="R142" i="15" s="1"/>
  <c r="R143" i="15"/>
  <c r="R144" i="15" s="1"/>
  <c r="R145" i="15" s="1"/>
  <c r="R146" i="15" s="1"/>
  <c r="R147" i="15" s="1"/>
  <c r="R148" i="15"/>
  <c r="R149" i="15" s="1"/>
  <c r="R150" i="15" s="1"/>
  <c r="R151" i="15" s="1"/>
  <c r="R152" i="15" s="1"/>
  <c r="R153" i="15"/>
  <c r="R154" i="15"/>
  <c r="R155" i="15" s="1"/>
  <c r="R156" i="15" s="1"/>
  <c r="R157" i="15" s="1"/>
  <c r="R158" i="15"/>
  <c r="R159" i="15" s="1"/>
  <c r="R160" i="15" s="1"/>
  <c r="R161" i="15" s="1"/>
  <c r="R162" i="15" s="1"/>
  <c r="R163" i="15"/>
  <c r="R164" i="15" s="1"/>
  <c r="R165" i="15" s="1"/>
  <c r="R166" i="15" s="1"/>
  <c r="R167" i="15" s="1"/>
  <c r="R168" i="15"/>
  <c r="R169" i="15" s="1"/>
  <c r="R170" i="15" s="1"/>
  <c r="R171" i="15" s="1"/>
  <c r="R172" i="15" s="1"/>
  <c r="R173" i="15"/>
  <c r="R174" i="15"/>
  <c r="R175" i="15" s="1"/>
  <c r="R176" i="15" s="1"/>
  <c r="R177" i="15" s="1"/>
  <c r="R178" i="15"/>
  <c r="R179" i="15" s="1"/>
  <c r="R180" i="15" s="1"/>
  <c r="R181" i="15" s="1"/>
  <c r="R182" i="15" s="1"/>
  <c r="R183" i="15"/>
  <c r="R184" i="15" s="1"/>
  <c r="R185" i="15" s="1"/>
  <c r="R186" i="15" s="1"/>
  <c r="R187" i="15" s="1"/>
  <c r="R188" i="15"/>
  <c r="R189" i="15" s="1"/>
  <c r="R190" i="15" s="1"/>
  <c r="R191" i="15" s="1"/>
  <c r="R192" i="15" s="1"/>
  <c r="R193" i="15"/>
  <c r="R194" i="15"/>
  <c r="R195" i="15" s="1"/>
  <c r="R196" i="15" s="1"/>
  <c r="R197" i="15" s="1"/>
  <c r="R198" i="15"/>
  <c r="R199" i="15" s="1"/>
  <c r="R200" i="15" s="1"/>
  <c r="R201" i="15" s="1"/>
  <c r="R202" i="15" s="1"/>
  <c r="R203" i="15"/>
  <c r="R204" i="15" s="1"/>
  <c r="R205" i="15" s="1"/>
  <c r="R206" i="15" s="1"/>
  <c r="R207" i="15" s="1"/>
  <c r="R208" i="15"/>
  <c r="R209" i="15" s="1"/>
  <c r="R210" i="15" s="1"/>
  <c r="R211" i="15" s="1"/>
  <c r="R212" i="15" s="1"/>
  <c r="R213" i="15"/>
  <c r="R214" i="15"/>
  <c r="R215" i="15" s="1"/>
  <c r="R216" i="15" s="1"/>
  <c r="R217" i="15" s="1"/>
  <c r="R218" i="15"/>
  <c r="R219" i="15" s="1"/>
  <c r="R220" i="15" s="1"/>
  <c r="R221" i="15" s="1"/>
  <c r="R222" i="15" s="1"/>
  <c r="R223" i="15"/>
  <c r="R224" i="15" s="1"/>
  <c r="R225" i="15" s="1"/>
  <c r="R226" i="15" s="1"/>
  <c r="R227" i="15" s="1"/>
  <c r="R228" i="15"/>
  <c r="R229" i="15" s="1"/>
  <c r="R230" i="15" s="1"/>
  <c r="R231" i="15" s="1"/>
  <c r="R232" i="15" s="1"/>
  <c r="R233" i="15"/>
  <c r="R234" i="15"/>
  <c r="R235" i="15" s="1"/>
  <c r="R236" i="15" s="1"/>
  <c r="R3" i="15"/>
  <c r="N6" i="15"/>
  <c r="N7" i="15"/>
  <c r="N8" i="15"/>
  <c r="N9" i="15"/>
  <c r="N10" i="15"/>
  <c r="N11" i="15"/>
  <c r="N12" i="15"/>
  <c r="N13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N34" i="15"/>
  <c r="N35" i="15"/>
  <c r="N36" i="15"/>
  <c r="N37" i="15"/>
  <c r="N38" i="15"/>
  <c r="N39" i="15"/>
  <c r="N40" i="15"/>
  <c r="N41" i="15"/>
  <c r="N42" i="15"/>
  <c r="N43" i="15"/>
  <c r="N44" i="15"/>
  <c r="N45" i="15"/>
  <c r="N46" i="15"/>
  <c r="N47" i="15"/>
  <c r="N48" i="15"/>
  <c r="N49" i="15"/>
  <c r="N50" i="15"/>
  <c r="N51" i="15"/>
  <c r="N52" i="15"/>
  <c r="N53" i="15"/>
  <c r="N54" i="15"/>
  <c r="N55" i="15"/>
  <c r="N56" i="15"/>
  <c r="N57" i="15"/>
  <c r="N58" i="15"/>
  <c r="N59" i="15"/>
  <c r="N60" i="15"/>
  <c r="N61" i="15"/>
  <c r="N62" i="15"/>
  <c r="N63" i="15"/>
  <c r="N64" i="15"/>
  <c r="N65" i="15"/>
  <c r="N66" i="15"/>
  <c r="N67" i="15"/>
  <c r="N68" i="15"/>
  <c r="N69" i="15"/>
  <c r="N70" i="15"/>
  <c r="N71" i="15"/>
  <c r="N72" i="15"/>
  <c r="N73" i="15"/>
  <c r="N74" i="15"/>
  <c r="N75" i="15"/>
  <c r="N76" i="15"/>
  <c r="N77" i="15"/>
  <c r="N78" i="15"/>
  <c r="N79" i="15"/>
  <c r="N80" i="15"/>
  <c r="N81" i="15"/>
  <c r="N82" i="15"/>
  <c r="N83" i="15"/>
  <c r="N84" i="15"/>
  <c r="N85" i="15"/>
  <c r="N86" i="15"/>
  <c r="N87" i="15"/>
  <c r="N88" i="15"/>
  <c r="N89" i="15"/>
  <c r="N90" i="15"/>
  <c r="N91" i="15"/>
  <c r="N92" i="15"/>
  <c r="N93" i="15"/>
  <c r="N94" i="15"/>
  <c r="N95" i="15"/>
  <c r="N96" i="15"/>
  <c r="N97" i="15"/>
  <c r="N98" i="15"/>
  <c r="N99" i="15"/>
  <c r="N100" i="15"/>
  <c r="N101" i="15"/>
  <c r="N102" i="15"/>
  <c r="N103" i="15"/>
  <c r="N104" i="15"/>
  <c r="N105" i="15"/>
  <c r="N106" i="15"/>
  <c r="N107" i="15"/>
  <c r="N108" i="15"/>
  <c r="N109" i="15"/>
  <c r="N110" i="15"/>
  <c r="N111" i="15"/>
  <c r="N112" i="15"/>
  <c r="N113" i="15"/>
  <c r="N114" i="15"/>
  <c r="N115" i="15"/>
  <c r="N116" i="15"/>
  <c r="N117" i="15"/>
  <c r="N118" i="15"/>
  <c r="N119" i="15"/>
  <c r="N120" i="15"/>
  <c r="N121" i="15"/>
  <c r="N122" i="15"/>
  <c r="N123" i="15"/>
  <c r="N124" i="15"/>
  <c r="N125" i="15"/>
  <c r="N126" i="15"/>
  <c r="N127" i="15"/>
  <c r="N128" i="15"/>
  <c r="N129" i="15"/>
  <c r="N130" i="15"/>
  <c r="N131" i="15"/>
  <c r="N132" i="15"/>
  <c r="N133" i="15"/>
  <c r="N134" i="15"/>
  <c r="N135" i="15"/>
  <c r="N136" i="15"/>
  <c r="N137" i="15"/>
  <c r="N138" i="15"/>
  <c r="N139" i="15"/>
  <c r="N140" i="15"/>
  <c r="N141" i="15"/>
  <c r="N142" i="15"/>
  <c r="N143" i="15"/>
  <c r="N144" i="15"/>
  <c r="N145" i="15"/>
  <c r="N146" i="15"/>
  <c r="N147" i="15"/>
  <c r="N148" i="15"/>
  <c r="N149" i="15"/>
  <c r="N150" i="15"/>
  <c r="N151" i="15"/>
  <c r="N152" i="15"/>
  <c r="N153" i="15"/>
  <c r="N154" i="15"/>
  <c r="N155" i="15"/>
  <c r="N156" i="15"/>
  <c r="N157" i="15"/>
  <c r="N158" i="15"/>
  <c r="N159" i="15"/>
  <c r="N160" i="15"/>
  <c r="N161" i="15"/>
  <c r="N162" i="15"/>
  <c r="N163" i="15"/>
  <c r="N164" i="15"/>
  <c r="N165" i="15"/>
  <c r="N166" i="15"/>
  <c r="N167" i="15"/>
  <c r="N168" i="15"/>
  <c r="N169" i="15"/>
  <c r="N170" i="15"/>
  <c r="N171" i="15"/>
  <c r="N172" i="15"/>
  <c r="N173" i="15"/>
  <c r="N174" i="15"/>
  <c r="N175" i="15"/>
  <c r="N176" i="15"/>
  <c r="N177" i="15"/>
  <c r="N178" i="15"/>
  <c r="N179" i="15"/>
  <c r="N180" i="15"/>
  <c r="N181" i="15"/>
  <c r="N182" i="15"/>
  <c r="N183" i="15"/>
  <c r="N184" i="15"/>
  <c r="N185" i="15"/>
  <c r="N186" i="15"/>
  <c r="N187" i="15"/>
  <c r="N188" i="15"/>
  <c r="N189" i="15"/>
  <c r="N190" i="15"/>
  <c r="N191" i="15"/>
  <c r="N192" i="15"/>
  <c r="N193" i="15"/>
  <c r="N194" i="15"/>
  <c r="N195" i="15"/>
  <c r="N196" i="15"/>
  <c r="N197" i="15"/>
  <c r="N198" i="15"/>
  <c r="N199" i="15"/>
  <c r="N200" i="15"/>
  <c r="N201" i="15"/>
  <c r="N202" i="15"/>
  <c r="N203" i="15"/>
  <c r="N204" i="15"/>
  <c r="N205" i="15"/>
  <c r="N206" i="15"/>
  <c r="N207" i="15"/>
  <c r="N208" i="15"/>
  <c r="N209" i="15"/>
  <c r="N210" i="15"/>
  <c r="N211" i="15"/>
  <c r="N212" i="15"/>
  <c r="N213" i="15"/>
  <c r="N214" i="15"/>
  <c r="N215" i="15"/>
  <c r="N216" i="15"/>
  <c r="N217" i="15"/>
  <c r="N218" i="15"/>
  <c r="N219" i="15"/>
  <c r="N220" i="15"/>
  <c r="N221" i="15"/>
  <c r="N222" i="15"/>
  <c r="N223" i="15"/>
  <c r="N224" i="15"/>
  <c r="N225" i="15"/>
  <c r="N226" i="15"/>
  <c r="N227" i="15"/>
  <c r="N228" i="15"/>
  <c r="N229" i="15"/>
  <c r="N230" i="15"/>
  <c r="N231" i="15"/>
  <c r="N232" i="15"/>
  <c r="N233" i="15"/>
  <c r="N234" i="15"/>
  <c r="N235" i="15"/>
  <c r="N236" i="15"/>
  <c r="L4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69" i="15"/>
  <c r="L70" i="15"/>
  <c r="L71" i="15"/>
  <c r="L72" i="15"/>
  <c r="L73" i="15"/>
  <c r="L74" i="15"/>
  <c r="L75" i="15"/>
  <c r="L76" i="15"/>
  <c r="L77" i="15"/>
  <c r="L78" i="15"/>
  <c r="L79" i="15"/>
  <c r="L80" i="15"/>
  <c r="L81" i="15"/>
  <c r="L82" i="15"/>
  <c r="L83" i="15"/>
  <c r="L84" i="15"/>
  <c r="L85" i="15"/>
  <c r="L86" i="15"/>
  <c r="L87" i="15"/>
  <c r="L88" i="15"/>
  <c r="L89" i="15"/>
  <c r="L90" i="15"/>
  <c r="L91" i="15"/>
  <c r="L92" i="15"/>
  <c r="L93" i="15"/>
  <c r="L94" i="15"/>
  <c r="L95" i="15"/>
  <c r="L96" i="15"/>
  <c r="L97" i="15"/>
  <c r="L98" i="15"/>
  <c r="L99" i="15"/>
  <c r="L100" i="15"/>
  <c r="L101" i="15"/>
  <c r="L102" i="15"/>
  <c r="L103" i="15"/>
  <c r="L104" i="15"/>
  <c r="L105" i="15"/>
  <c r="L106" i="15"/>
  <c r="L107" i="15"/>
  <c r="L108" i="15"/>
  <c r="L109" i="15"/>
  <c r="L110" i="15"/>
  <c r="L111" i="15"/>
  <c r="L112" i="15"/>
  <c r="L113" i="15"/>
  <c r="L114" i="15"/>
  <c r="L115" i="15"/>
  <c r="L116" i="15"/>
  <c r="L117" i="15"/>
  <c r="L118" i="15"/>
  <c r="L119" i="15"/>
  <c r="L120" i="15"/>
  <c r="L121" i="15"/>
  <c r="L122" i="15"/>
  <c r="L123" i="15"/>
  <c r="L124" i="15"/>
  <c r="L125" i="15"/>
  <c r="L126" i="15"/>
  <c r="L127" i="15"/>
  <c r="L128" i="15"/>
  <c r="L129" i="15"/>
  <c r="L130" i="15"/>
  <c r="L131" i="15"/>
  <c r="L132" i="15"/>
  <c r="L133" i="15"/>
  <c r="L134" i="15"/>
  <c r="L135" i="15"/>
  <c r="L136" i="15"/>
  <c r="L137" i="15"/>
  <c r="L138" i="15"/>
  <c r="L139" i="15"/>
  <c r="L140" i="15"/>
  <c r="L141" i="15"/>
  <c r="L142" i="15"/>
  <c r="L143" i="15"/>
  <c r="L144" i="15"/>
  <c r="L145" i="15"/>
  <c r="L146" i="15"/>
  <c r="L147" i="15"/>
  <c r="L148" i="15"/>
  <c r="L149" i="15"/>
  <c r="L150" i="15"/>
  <c r="L151" i="15"/>
  <c r="L152" i="15"/>
  <c r="L153" i="15"/>
  <c r="L154" i="15"/>
  <c r="L155" i="15"/>
  <c r="L156" i="15"/>
  <c r="L157" i="15"/>
  <c r="L158" i="15"/>
  <c r="L159" i="15"/>
  <c r="L160" i="15"/>
  <c r="L161" i="15"/>
  <c r="L162" i="15"/>
  <c r="L163" i="15"/>
  <c r="L164" i="15"/>
  <c r="L165" i="15"/>
  <c r="L166" i="15"/>
  <c r="L167" i="15"/>
  <c r="L168" i="15"/>
  <c r="L169" i="15"/>
  <c r="L170" i="15"/>
  <c r="L171" i="15"/>
  <c r="L172" i="15"/>
  <c r="L173" i="15"/>
  <c r="L174" i="15"/>
  <c r="L175" i="15"/>
  <c r="L176" i="15"/>
  <c r="L177" i="15"/>
  <c r="L178" i="15"/>
  <c r="L179" i="15"/>
  <c r="L180" i="15"/>
  <c r="L181" i="15"/>
  <c r="L182" i="15"/>
  <c r="L183" i="15"/>
  <c r="L184" i="15"/>
  <c r="L185" i="15"/>
  <c r="L186" i="15"/>
  <c r="L187" i="15"/>
  <c r="L188" i="15"/>
  <c r="L189" i="15"/>
  <c r="L190" i="15"/>
  <c r="L191" i="15"/>
  <c r="L192" i="15"/>
  <c r="L193" i="15"/>
  <c r="L194" i="15"/>
  <c r="L195" i="15"/>
  <c r="L196" i="15"/>
  <c r="L197" i="15"/>
  <c r="L198" i="15"/>
  <c r="L199" i="15"/>
  <c r="L200" i="15"/>
  <c r="L201" i="15"/>
  <c r="L202" i="15"/>
  <c r="L203" i="15"/>
  <c r="L204" i="15"/>
  <c r="L205" i="15"/>
  <c r="L206" i="15"/>
  <c r="L207" i="15"/>
  <c r="L208" i="15"/>
  <c r="L209" i="15"/>
  <c r="L210" i="15"/>
  <c r="L211" i="15"/>
  <c r="L212" i="15"/>
  <c r="L213" i="15"/>
  <c r="L214" i="15"/>
  <c r="L215" i="15"/>
  <c r="L216" i="15"/>
  <c r="L217" i="15"/>
  <c r="L218" i="15"/>
  <c r="L219" i="15"/>
  <c r="L220" i="15"/>
  <c r="L221" i="15"/>
  <c r="L222" i="15"/>
  <c r="L223" i="15"/>
  <c r="L224" i="15"/>
  <c r="L225" i="15"/>
  <c r="L226" i="15"/>
  <c r="L227" i="15"/>
  <c r="L228" i="15"/>
  <c r="L229" i="15"/>
  <c r="L230" i="15"/>
  <c r="L231" i="15"/>
  <c r="L232" i="15"/>
  <c r="L233" i="15"/>
  <c r="L234" i="15"/>
  <c r="L235" i="15"/>
  <c r="L236" i="15"/>
  <c r="M6" i="15"/>
  <c r="M7" i="15"/>
  <c r="M8" i="15" s="1"/>
  <c r="M9" i="15" s="1"/>
  <c r="M10" i="15"/>
  <c r="M11" i="15"/>
  <c r="M12" i="15" s="1"/>
  <c r="M13" i="15" s="1"/>
  <c r="M14" i="15" s="1"/>
  <c r="M15" i="15"/>
  <c r="M16" i="15" s="1"/>
  <c r="M17" i="15" s="1"/>
  <c r="M18" i="15" s="1"/>
  <c r="M19" i="15" s="1"/>
  <c r="M20" i="15"/>
  <c r="M21" i="15"/>
  <c r="M22" i="15" s="1"/>
  <c r="M23" i="15" s="1"/>
  <c r="M24" i="15" s="1"/>
  <c r="M25" i="15"/>
  <c r="M26" i="15" s="1"/>
  <c r="M27" i="15" s="1"/>
  <c r="M28" i="15" s="1"/>
  <c r="M29" i="15" s="1"/>
  <c r="M30" i="15"/>
  <c r="M31" i="15"/>
  <c r="M32" i="15" s="1"/>
  <c r="M33" i="15" s="1"/>
  <c r="M34" i="15" s="1"/>
  <c r="M35" i="15"/>
  <c r="M36" i="15" s="1"/>
  <c r="M37" i="15" s="1"/>
  <c r="M38" i="15" s="1"/>
  <c r="M39" i="15" s="1"/>
  <c r="M40" i="15"/>
  <c r="M41" i="15"/>
  <c r="M42" i="15" s="1"/>
  <c r="M43" i="15" s="1"/>
  <c r="M44" i="15" s="1"/>
  <c r="M45" i="15"/>
  <c r="M46" i="15" s="1"/>
  <c r="M47" i="15" s="1"/>
  <c r="M48" i="15" s="1"/>
  <c r="M49" i="15" s="1"/>
  <c r="M50" i="15"/>
  <c r="M51" i="15"/>
  <c r="M52" i="15" s="1"/>
  <c r="M53" i="15" s="1"/>
  <c r="M54" i="15" s="1"/>
  <c r="M55" i="15"/>
  <c r="M56" i="15" s="1"/>
  <c r="M57" i="15" s="1"/>
  <c r="M58" i="15" s="1"/>
  <c r="M59" i="15" s="1"/>
  <c r="M60" i="15"/>
  <c r="M61" i="15"/>
  <c r="M62" i="15" s="1"/>
  <c r="M63" i="15" s="1"/>
  <c r="M64" i="15" s="1"/>
  <c r="M65" i="15"/>
  <c r="M66" i="15" s="1"/>
  <c r="M67" i="15" s="1"/>
  <c r="M68" i="15" s="1"/>
  <c r="M69" i="15" s="1"/>
  <c r="M70" i="15"/>
  <c r="M71" i="15"/>
  <c r="M72" i="15" s="1"/>
  <c r="M73" i="15" s="1"/>
  <c r="M74" i="15" s="1"/>
  <c r="M75" i="15"/>
  <c r="M76" i="15" s="1"/>
  <c r="M77" i="15" s="1"/>
  <c r="M78" i="15" s="1"/>
  <c r="M79" i="15" s="1"/>
  <c r="M80" i="15"/>
  <c r="M81" i="15"/>
  <c r="M82" i="15" s="1"/>
  <c r="M83" i="15" s="1"/>
  <c r="M84" i="15" s="1"/>
  <c r="M85" i="15"/>
  <c r="M86" i="15" s="1"/>
  <c r="M87" i="15" s="1"/>
  <c r="M88" i="15" s="1"/>
  <c r="M89" i="15" s="1"/>
  <c r="M90" i="15"/>
  <c r="M91" i="15"/>
  <c r="M92" i="15" s="1"/>
  <c r="M93" i="15" s="1"/>
  <c r="M95" i="15"/>
  <c r="M96" i="15" s="1"/>
  <c r="M97" i="15" s="1"/>
  <c r="M98" i="15" s="1"/>
  <c r="M99" i="15" s="1"/>
  <c r="M100" i="15"/>
  <c r="M101" i="15"/>
  <c r="M102" i="15" s="1"/>
  <c r="M103" i="15" s="1"/>
  <c r="M104" i="15" s="1"/>
  <c r="M105" i="15"/>
  <c r="M106" i="15" s="1"/>
  <c r="M107" i="15" s="1"/>
  <c r="M108" i="15" s="1"/>
  <c r="M109" i="15" s="1"/>
  <c r="M110" i="15"/>
  <c r="M111" i="15"/>
  <c r="M112" i="15" s="1"/>
  <c r="M113" i="15" s="1"/>
  <c r="M114" i="15" s="1"/>
  <c r="M115" i="15"/>
  <c r="M116" i="15" s="1"/>
  <c r="M117" i="15" s="1"/>
  <c r="M118" i="15" s="1"/>
  <c r="M119" i="15" s="1"/>
  <c r="M120" i="15"/>
  <c r="M121" i="15"/>
  <c r="M122" i="15" s="1"/>
  <c r="M123" i="15" s="1"/>
  <c r="M124" i="15" s="1"/>
  <c r="M125" i="15"/>
  <c r="M126" i="15" s="1"/>
  <c r="M127" i="15" s="1"/>
  <c r="M128" i="15" s="1"/>
  <c r="M129" i="15" s="1"/>
  <c r="M130" i="15"/>
  <c r="M131" i="15"/>
  <c r="M132" i="15" s="1"/>
  <c r="M133" i="15" s="1"/>
  <c r="M134" i="15" s="1"/>
  <c r="M135" i="15"/>
  <c r="M136" i="15" s="1"/>
  <c r="M140" i="15"/>
  <c r="M141" i="15"/>
  <c r="M142" i="15" s="1"/>
  <c r="M143" i="15" s="1"/>
  <c r="M144" i="15" s="1"/>
  <c r="M145" i="15"/>
  <c r="M146" i="15" s="1"/>
  <c r="M147" i="15" s="1"/>
  <c r="M148" i="15" s="1"/>
  <c r="M149" i="15" s="1"/>
  <c r="M150" i="15"/>
  <c r="M151" i="15"/>
  <c r="M152" i="15" s="1"/>
  <c r="M153" i="15" s="1"/>
  <c r="M154" i="15" s="1"/>
  <c r="M155" i="15"/>
  <c r="M156" i="15" s="1"/>
  <c r="M157" i="15" s="1"/>
  <c r="M158" i="15" s="1"/>
  <c r="M159" i="15" s="1"/>
  <c r="M160" i="15"/>
  <c r="M161" i="15"/>
  <c r="M162" i="15" s="1"/>
  <c r="M163" i="15" s="1"/>
  <c r="M164" i="15" s="1"/>
  <c r="M165" i="15"/>
  <c r="M166" i="15" s="1"/>
  <c r="M167" i="15" s="1"/>
  <c r="M168" i="15" s="1"/>
  <c r="M169" i="15" s="1"/>
  <c r="M170" i="15"/>
  <c r="M171" i="15"/>
  <c r="M172" i="15" s="1"/>
  <c r="M173" i="15" s="1"/>
  <c r="M174" i="15" s="1"/>
  <c r="M175" i="15"/>
  <c r="M176" i="15" s="1"/>
  <c r="M177" i="15" s="1"/>
  <c r="M178" i="15" s="1"/>
  <c r="M179" i="15" s="1"/>
  <c r="M180" i="15"/>
  <c r="M181" i="15"/>
  <c r="M182" i="15" s="1"/>
  <c r="M183" i="15" s="1"/>
  <c r="M184" i="15" s="1"/>
  <c r="M185" i="15"/>
  <c r="M186" i="15" s="1"/>
  <c r="M187" i="15" s="1"/>
  <c r="M188" i="15" s="1"/>
  <c r="M189" i="15" s="1"/>
  <c r="M190" i="15"/>
  <c r="M191" i="15"/>
  <c r="M192" i="15" s="1"/>
  <c r="M193" i="15" s="1"/>
  <c r="M194" i="15" s="1"/>
  <c r="M195" i="15"/>
  <c r="M196" i="15" s="1"/>
  <c r="M197" i="15" s="1"/>
  <c r="M200" i="15"/>
  <c r="M201" i="15"/>
  <c r="M202" i="15" s="1"/>
  <c r="M203" i="15" s="1"/>
  <c r="M204" i="15" s="1"/>
  <c r="M205" i="15"/>
  <c r="M206" i="15" s="1"/>
  <c r="M207" i="15" s="1"/>
  <c r="M208" i="15" s="1"/>
  <c r="M209" i="15" s="1"/>
  <c r="M210" i="15"/>
  <c r="M211" i="15"/>
  <c r="M212" i="15" s="1"/>
  <c r="M213" i="15" s="1"/>
  <c r="M214" i="15" s="1"/>
  <c r="M215" i="15"/>
  <c r="M216" i="15" s="1"/>
  <c r="M217" i="15" s="1"/>
  <c r="M218" i="15" s="1"/>
  <c r="M219" i="15" s="1"/>
  <c r="M220" i="15"/>
  <c r="M221" i="15"/>
  <c r="M222" i="15" s="1"/>
  <c r="M223" i="15" s="1"/>
  <c r="M224" i="15" s="1"/>
  <c r="M225" i="15"/>
  <c r="M226" i="15" s="1"/>
  <c r="M227" i="15" s="1"/>
  <c r="M228" i="15" s="1"/>
  <c r="M229" i="15" s="1"/>
  <c r="M230" i="15"/>
  <c r="M231" i="15"/>
  <c r="M232" i="15" s="1"/>
  <c r="M233" i="15" s="1"/>
  <c r="M234" i="15" s="1"/>
  <c r="M235" i="15"/>
  <c r="M236" i="15"/>
  <c r="M4" i="15"/>
  <c r="M5" i="15"/>
  <c r="M3" i="15"/>
  <c r="N4" i="15"/>
  <c r="N3" i="15"/>
  <c r="L3" i="15"/>
  <c r="M198" i="15" l="1"/>
  <c r="M199" i="15" s="1"/>
  <c r="M94" i="15"/>
  <c r="M137" i="15"/>
  <c r="N5" i="15"/>
  <c r="T3" i="15"/>
  <c r="Q3" i="15"/>
  <c r="L3" i="13"/>
  <c r="M3" i="13" s="1"/>
  <c r="L4" i="13"/>
  <c r="L5" i="13"/>
  <c r="M5" i="13" s="1"/>
  <c r="L6" i="13"/>
  <c r="M6" i="13" s="1"/>
  <c r="L7" i="13"/>
  <c r="L8" i="13"/>
  <c r="L9" i="13"/>
  <c r="L10" i="13"/>
  <c r="M10" i="13" s="1"/>
  <c r="L11" i="13"/>
  <c r="M11" i="13" s="1"/>
  <c r="L12" i="13"/>
  <c r="L13" i="13"/>
  <c r="M13" i="13" s="1"/>
  <c r="L14" i="13"/>
  <c r="M14" i="13" s="1"/>
  <c r="L15" i="13"/>
  <c r="M15" i="13" s="1"/>
  <c r="L16" i="13"/>
  <c r="L17" i="13"/>
  <c r="L18" i="13"/>
  <c r="M18" i="13" s="1"/>
  <c r="L19" i="13"/>
  <c r="M19" i="13" s="1"/>
  <c r="L20" i="13"/>
  <c r="L21" i="13"/>
  <c r="M21" i="13" s="1"/>
  <c r="L22" i="13"/>
  <c r="M22" i="13" s="1"/>
  <c r="L23" i="13"/>
  <c r="L24" i="13"/>
  <c r="L25" i="13"/>
  <c r="M25" i="13" s="1"/>
  <c r="L26" i="13"/>
  <c r="M26" i="13" s="1"/>
  <c r="L27" i="13"/>
  <c r="M27" i="13" s="1"/>
  <c r="L28" i="13"/>
  <c r="L29" i="13"/>
  <c r="L30" i="13"/>
  <c r="M30" i="13" s="1"/>
  <c r="L31" i="13"/>
  <c r="M31" i="13" s="1"/>
  <c r="L32" i="13"/>
  <c r="L33" i="13"/>
  <c r="M33" i="13" s="1"/>
  <c r="L34" i="13"/>
  <c r="M34" i="13" s="1"/>
  <c r="L35" i="13"/>
  <c r="M35" i="13" s="1"/>
  <c r="L36" i="13"/>
  <c r="L37" i="13"/>
  <c r="L38" i="13"/>
  <c r="M38" i="13" s="1"/>
  <c r="L39" i="13"/>
  <c r="L40" i="13"/>
  <c r="L41" i="13"/>
  <c r="M41" i="13" s="1"/>
  <c r="L42" i="13"/>
  <c r="M42" i="13" s="1"/>
  <c r="L43" i="13"/>
  <c r="M43" i="13" s="1"/>
  <c r="L44" i="13"/>
  <c r="L45" i="13"/>
  <c r="L46" i="13"/>
  <c r="M46" i="13" s="1"/>
  <c r="L47" i="13"/>
  <c r="M47" i="13" s="1"/>
  <c r="L48" i="13"/>
  <c r="L49" i="13"/>
  <c r="M49" i="13" s="1"/>
  <c r="L50" i="13"/>
  <c r="M50" i="13" s="1"/>
  <c r="L51" i="13"/>
  <c r="M51" i="13" s="1"/>
  <c r="L52" i="13"/>
  <c r="L53" i="13"/>
  <c r="L54" i="13"/>
  <c r="M54" i="13" s="1"/>
  <c r="L55" i="13"/>
  <c r="L56" i="13"/>
  <c r="L57" i="13"/>
  <c r="L58" i="13"/>
  <c r="M58" i="13" s="1"/>
  <c r="L59" i="13"/>
  <c r="M59" i="13" s="1"/>
  <c r="L60" i="13"/>
  <c r="L61" i="13"/>
  <c r="M61" i="13" s="1"/>
  <c r="L62" i="13"/>
  <c r="M62" i="13" s="1"/>
  <c r="L63" i="13"/>
  <c r="M63" i="13" s="1"/>
  <c r="L64" i="13"/>
  <c r="L65" i="13"/>
  <c r="L66" i="13"/>
  <c r="M66" i="13" s="1"/>
  <c r="L67" i="13"/>
  <c r="M67" i="13" s="1"/>
  <c r="L68" i="13"/>
  <c r="L69" i="13"/>
  <c r="M69" i="13" s="1"/>
  <c r="L70" i="13"/>
  <c r="M70" i="13" s="1"/>
  <c r="L71" i="13"/>
  <c r="M71" i="13" s="1"/>
  <c r="L72" i="13"/>
  <c r="L73" i="13"/>
  <c r="M73" i="13" s="1"/>
  <c r="L74" i="13"/>
  <c r="M74" i="13" s="1"/>
  <c r="L75" i="13"/>
  <c r="L76" i="13"/>
  <c r="L77" i="13"/>
  <c r="M77" i="13" s="1"/>
  <c r="L78" i="13"/>
  <c r="M78" i="13" s="1"/>
  <c r="L79" i="13"/>
  <c r="M79" i="13" s="1"/>
  <c r="L80" i="13"/>
  <c r="L81" i="13"/>
  <c r="M81" i="13" s="1"/>
  <c r="L82" i="13"/>
  <c r="M82" i="13" s="1"/>
  <c r="L83" i="13"/>
  <c r="M83" i="13" s="1"/>
  <c r="L84" i="13"/>
  <c r="L85" i="13"/>
  <c r="L86" i="13"/>
  <c r="M86" i="13" s="1"/>
  <c r="L87" i="13"/>
  <c r="L88" i="13"/>
  <c r="L89" i="13"/>
  <c r="L90" i="13"/>
  <c r="M90" i="13" s="1"/>
  <c r="L91" i="13"/>
  <c r="L92" i="13"/>
  <c r="L93" i="13"/>
  <c r="L94" i="13"/>
  <c r="M94" i="13" s="1"/>
  <c r="L95" i="13"/>
  <c r="M95" i="13" s="1"/>
  <c r="L96" i="13"/>
  <c r="L97" i="13"/>
  <c r="M97" i="13" s="1"/>
  <c r="L98" i="13"/>
  <c r="M98" i="13" s="1"/>
  <c r="L99" i="13"/>
  <c r="L100" i="13"/>
  <c r="L101" i="13"/>
  <c r="M101" i="13" s="1"/>
  <c r="L102" i="13"/>
  <c r="M102" i="13" s="1"/>
  <c r="L103" i="13"/>
  <c r="L104" i="13"/>
  <c r="L105" i="13"/>
  <c r="L106" i="13"/>
  <c r="M106" i="13" s="1"/>
  <c r="L107" i="13"/>
  <c r="L108" i="13"/>
  <c r="L109" i="13"/>
  <c r="M109" i="13" s="1"/>
  <c r="L110" i="13"/>
  <c r="M110" i="13" s="1"/>
  <c r="L111" i="13"/>
  <c r="M111" i="13" s="1"/>
  <c r="L112" i="13"/>
  <c r="L113" i="13"/>
  <c r="M113" i="13" s="1"/>
  <c r="L114" i="13"/>
  <c r="M114" i="13" s="1"/>
  <c r="L115" i="13"/>
  <c r="M115" i="13" s="1"/>
  <c r="L116" i="13"/>
  <c r="L117" i="13"/>
  <c r="L118" i="13"/>
  <c r="M118" i="13" s="1"/>
  <c r="L119" i="13"/>
  <c r="M119" i="13" s="1"/>
  <c r="L120" i="13"/>
  <c r="L121" i="13"/>
  <c r="M121" i="13" s="1"/>
  <c r="L122" i="13"/>
  <c r="M122" i="13" s="1"/>
  <c r="L123" i="13"/>
  <c r="M123" i="13" s="1"/>
  <c r="L124" i="13"/>
  <c r="L125" i="13"/>
  <c r="L126" i="13"/>
  <c r="M126" i="13" s="1"/>
  <c r="L127" i="13"/>
  <c r="L128" i="13"/>
  <c r="L129" i="13"/>
  <c r="M129" i="13" s="1"/>
  <c r="L130" i="13"/>
  <c r="M130" i="13" s="1"/>
  <c r="L131" i="13"/>
  <c r="M131" i="13" s="1"/>
  <c r="L132" i="13"/>
  <c r="L133" i="13"/>
  <c r="L134" i="13"/>
  <c r="M134" i="13" s="1"/>
  <c r="L135" i="13"/>
  <c r="M135" i="13" s="1"/>
  <c r="L136" i="13"/>
  <c r="L137" i="13"/>
  <c r="M137" i="13" s="1"/>
  <c r="L138" i="13"/>
  <c r="M138" i="13" s="1"/>
  <c r="L139" i="13"/>
  <c r="M139" i="13" s="1"/>
  <c r="L140" i="13"/>
  <c r="L141" i="13"/>
  <c r="L142" i="13"/>
  <c r="M142" i="13" s="1"/>
  <c r="L143" i="13"/>
  <c r="L144" i="13"/>
  <c r="L145" i="13"/>
  <c r="L146" i="13"/>
  <c r="M146" i="13" s="1"/>
  <c r="L147" i="13"/>
  <c r="M147" i="13" s="1"/>
  <c r="L148" i="13"/>
  <c r="L149" i="13"/>
  <c r="M149" i="13" s="1"/>
  <c r="L150" i="13"/>
  <c r="M150" i="13" s="1"/>
  <c r="L151" i="13"/>
  <c r="M151" i="13" s="1"/>
  <c r="L152" i="13"/>
  <c r="L153" i="13"/>
  <c r="L154" i="13"/>
  <c r="M154" i="13" s="1"/>
  <c r="L155" i="13"/>
  <c r="M155" i="13" s="1"/>
  <c r="L156" i="13"/>
  <c r="L157" i="13"/>
  <c r="M157" i="13" s="1"/>
  <c r="L158" i="13"/>
  <c r="M158" i="13" s="1"/>
  <c r="L159" i="13"/>
  <c r="L160" i="13"/>
  <c r="L161" i="13"/>
  <c r="L162" i="13"/>
  <c r="M162" i="13" s="1"/>
  <c r="L163" i="13"/>
  <c r="L164" i="13"/>
  <c r="L165" i="13"/>
  <c r="L166" i="13"/>
  <c r="M166" i="13" s="1"/>
  <c r="L167" i="13"/>
  <c r="L168" i="13"/>
  <c r="L169" i="13"/>
  <c r="L170" i="13"/>
  <c r="M170" i="13" s="1"/>
  <c r="L171" i="13"/>
  <c r="L172" i="13"/>
  <c r="L173" i="13"/>
  <c r="L174" i="13"/>
  <c r="M174" i="13" s="1"/>
  <c r="L175" i="13"/>
  <c r="M175" i="13" s="1"/>
  <c r="L176" i="13"/>
  <c r="L177" i="13"/>
  <c r="L178" i="13"/>
  <c r="M178" i="13" s="1"/>
  <c r="L179" i="13"/>
  <c r="M179" i="13" s="1"/>
  <c r="L180" i="13"/>
  <c r="L181" i="13"/>
  <c r="L182" i="13"/>
  <c r="M182" i="13" s="1"/>
  <c r="L183" i="13"/>
  <c r="L184" i="13"/>
  <c r="L185" i="13"/>
  <c r="L186" i="13"/>
  <c r="M186" i="13" s="1"/>
  <c r="L187" i="13"/>
  <c r="L188" i="13"/>
  <c r="L189" i="13"/>
  <c r="L190" i="13"/>
  <c r="M190" i="13" s="1"/>
  <c r="L191" i="13"/>
  <c r="M191" i="13" s="1"/>
  <c r="L192" i="13"/>
  <c r="L193" i="13"/>
  <c r="L194" i="13"/>
  <c r="M194" i="13" s="1"/>
  <c r="L195" i="13"/>
  <c r="M195" i="13" s="1"/>
  <c r="L196" i="13"/>
  <c r="L197" i="13"/>
  <c r="L198" i="13"/>
  <c r="M198" i="13" s="1"/>
  <c r="L199" i="13"/>
  <c r="L200" i="13"/>
  <c r="L201" i="13"/>
  <c r="L202" i="13"/>
  <c r="M202" i="13" s="1"/>
  <c r="L203" i="13"/>
  <c r="L204" i="13"/>
  <c r="L205" i="13"/>
  <c r="L206" i="13"/>
  <c r="M206" i="13" s="1"/>
  <c r="L207" i="13"/>
  <c r="L208" i="13"/>
  <c r="L209" i="13"/>
  <c r="L210" i="13"/>
  <c r="M210" i="13" s="1"/>
  <c r="L211" i="13"/>
  <c r="L212" i="13"/>
  <c r="L213" i="13"/>
  <c r="L214" i="13"/>
  <c r="M214" i="13" s="1"/>
  <c r="L215" i="13"/>
  <c r="L216" i="13"/>
  <c r="L217" i="13"/>
  <c r="L218" i="13"/>
  <c r="M218" i="13" s="1"/>
  <c r="L219" i="13"/>
  <c r="L220" i="13"/>
  <c r="L221" i="13"/>
  <c r="L222" i="13"/>
  <c r="M222" i="13" s="1"/>
  <c r="L223" i="13"/>
  <c r="L224" i="13"/>
  <c r="L225" i="13"/>
  <c r="L226" i="13"/>
  <c r="M226" i="13" s="1"/>
  <c r="L227" i="13"/>
  <c r="L228" i="13"/>
  <c r="L229" i="13"/>
  <c r="L230" i="13"/>
  <c r="M230" i="13" s="1"/>
  <c r="L231" i="13"/>
  <c r="L232" i="13"/>
  <c r="L233" i="13"/>
  <c r="L234" i="13"/>
  <c r="M234" i="13" s="1"/>
  <c r="L235" i="13"/>
  <c r="L236" i="13"/>
  <c r="L237" i="13"/>
  <c r="L238" i="13"/>
  <c r="M238" i="13" s="1"/>
  <c r="L239" i="13"/>
  <c r="L240" i="13"/>
  <c r="L241" i="13"/>
  <c r="L242" i="13"/>
  <c r="M242" i="13" s="1"/>
  <c r="L243" i="13"/>
  <c r="L244" i="13"/>
  <c r="L245" i="13"/>
  <c r="L246" i="13"/>
  <c r="M246" i="13" s="1"/>
  <c r="L247" i="13"/>
  <c r="L248" i="13"/>
  <c r="L249" i="13"/>
  <c r="L250" i="13"/>
  <c r="M250" i="13" s="1"/>
  <c r="L251" i="13"/>
  <c r="L252" i="13"/>
  <c r="L253" i="13"/>
  <c r="L254" i="13"/>
  <c r="M254" i="13" s="1"/>
  <c r="L255" i="13"/>
  <c r="L256" i="13"/>
  <c r="L257" i="13"/>
  <c r="L258" i="13"/>
  <c r="M258" i="13" s="1"/>
  <c r="L259" i="13"/>
  <c r="L260" i="13"/>
  <c r="L261" i="13"/>
  <c r="L262" i="13"/>
  <c r="M262" i="13" s="1"/>
  <c r="L263" i="13"/>
  <c r="L264" i="13"/>
  <c r="K3" i="13"/>
  <c r="N3" i="13"/>
  <c r="O3" i="13"/>
  <c r="Q3" i="13"/>
  <c r="R3" i="13"/>
  <c r="T3" i="13"/>
  <c r="U3" i="13"/>
  <c r="V3" i="13"/>
  <c r="K4" i="13"/>
  <c r="M4" i="13"/>
  <c r="N4" i="13"/>
  <c r="O4" i="13"/>
  <c r="Q4" i="13"/>
  <c r="R4" i="13"/>
  <c r="T4" i="13"/>
  <c r="U4" i="13"/>
  <c r="V4" i="13"/>
  <c r="K5" i="13"/>
  <c r="N5" i="13"/>
  <c r="O5" i="13"/>
  <c r="Q5" i="13"/>
  <c r="R5" i="13"/>
  <c r="T5" i="13"/>
  <c r="U5" i="13"/>
  <c r="V5" i="13"/>
  <c r="K6" i="13"/>
  <c r="N6" i="13"/>
  <c r="O6" i="13"/>
  <c r="Q6" i="13"/>
  <c r="R6" i="13"/>
  <c r="T6" i="13"/>
  <c r="U6" i="13"/>
  <c r="V6" i="13"/>
  <c r="K7" i="13"/>
  <c r="M7" i="13"/>
  <c r="N7" i="13"/>
  <c r="O7" i="13"/>
  <c r="Q7" i="13"/>
  <c r="R7" i="13"/>
  <c r="T7" i="13"/>
  <c r="U7" i="13"/>
  <c r="V7" i="13"/>
  <c r="K8" i="13"/>
  <c r="M8" i="13"/>
  <c r="N8" i="13"/>
  <c r="O8" i="13"/>
  <c r="Q8" i="13"/>
  <c r="R8" i="13"/>
  <c r="T8" i="13"/>
  <c r="U8" i="13"/>
  <c r="V8" i="13"/>
  <c r="K9" i="13"/>
  <c r="M9" i="13"/>
  <c r="N9" i="13"/>
  <c r="O9" i="13"/>
  <c r="Q9" i="13"/>
  <c r="R9" i="13"/>
  <c r="T9" i="13"/>
  <c r="U9" i="13"/>
  <c r="V9" i="13"/>
  <c r="K10" i="13"/>
  <c r="N10" i="13"/>
  <c r="O10" i="13"/>
  <c r="Q10" i="13"/>
  <c r="R10" i="13"/>
  <c r="T10" i="13"/>
  <c r="U10" i="13"/>
  <c r="V10" i="13"/>
  <c r="K11" i="13"/>
  <c r="N11" i="13"/>
  <c r="O11" i="13"/>
  <c r="Q11" i="13"/>
  <c r="R11" i="13"/>
  <c r="S11" i="13" s="1"/>
  <c r="T11" i="13"/>
  <c r="U11" i="13"/>
  <c r="V11" i="13"/>
  <c r="K12" i="13"/>
  <c r="M12" i="13"/>
  <c r="N12" i="13"/>
  <c r="O12" i="13"/>
  <c r="Q12" i="13"/>
  <c r="R12" i="13"/>
  <c r="T12" i="13"/>
  <c r="U12" i="13"/>
  <c r="V12" i="13"/>
  <c r="K13" i="13"/>
  <c r="N13" i="13"/>
  <c r="O13" i="13"/>
  <c r="Q13" i="13"/>
  <c r="R13" i="13"/>
  <c r="T13" i="13"/>
  <c r="U13" i="13"/>
  <c r="V13" i="13"/>
  <c r="K14" i="13"/>
  <c r="N14" i="13"/>
  <c r="O14" i="13"/>
  <c r="Q14" i="13"/>
  <c r="R14" i="13"/>
  <c r="T14" i="13"/>
  <c r="U14" i="13"/>
  <c r="V14" i="13"/>
  <c r="K15" i="13"/>
  <c r="N15" i="13"/>
  <c r="O15" i="13"/>
  <c r="Q15" i="13"/>
  <c r="R15" i="13"/>
  <c r="T15" i="13"/>
  <c r="U15" i="13"/>
  <c r="V15" i="13"/>
  <c r="K16" i="13"/>
  <c r="M16" i="13"/>
  <c r="N16" i="13"/>
  <c r="P16" i="13" s="1"/>
  <c r="O16" i="13"/>
  <c r="Q16" i="13"/>
  <c r="R16" i="13"/>
  <c r="S16" i="13" s="1"/>
  <c r="T16" i="13"/>
  <c r="U16" i="13"/>
  <c r="V16" i="13"/>
  <c r="K17" i="13"/>
  <c r="M17" i="13"/>
  <c r="N17" i="13"/>
  <c r="P17" i="13" s="1"/>
  <c r="O17" i="13"/>
  <c r="Q17" i="13"/>
  <c r="R17" i="13"/>
  <c r="S17" i="13" s="1"/>
  <c r="T17" i="13"/>
  <c r="U17" i="13"/>
  <c r="V17" i="13"/>
  <c r="K18" i="13"/>
  <c r="N18" i="13"/>
  <c r="O18" i="13"/>
  <c r="Q18" i="13"/>
  <c r="R18" i="13"/>
  <c r="S18" i="13" s="1"/>
  <c r="T18" i="13"/>
  <c r="U18" i="13"/>
  <c r="V18" i="13"/>
  <c r="K19" i="13"/>
  <c r="N19" i="13"/>
  <c r="O19" i="13"/>
  <c r="Q19" i="13"/>
  <c r="R19" i="13"/>
  <c r="T19" i="13"/>
  <c r="U19" i="13"/>
  <c r="V19" i="13"/>
  <c r="K20" i="13"/>
  <c r="M20" i="13"/>
  <c r="N20" i="13"/>
  <c r="O20" i="13"/>
  <c r="Q20" i="13"/>
  <c r="R20" i="13"/>
  <c r="T20" i="13"/>
  <c r="U20" i="13"/>
  <c r="V20" i="13"/>
  <c r="K21" i="13"/>
  <c r="N21" i="13"/>
  <c r="O21" i="13"/>
  <c r="Q21" i="13"/>
  <c r="R21" i="13"/>
  <c r="T21" i="13"/>
  <c r="U21" i="13"/>
  <c r="V21" i="13"/>
  <c r="K22" i="13"/>
  <c r="N22" i="13"/>
  <c r="O22" i="13"/>
  <c r="Q22" i="13"/>
  <c r="R22" i="13"/>
  <c r="T22" i="13"/>
  <c r="U22" i="13"/>
  <c r="V22" i="13"/>
  <c r="K23" i="13"/>
  <c r="M23" i="13"/>
  <c r="N23" i="13"/>
  <c r="O23" i="13"/>
  <c r="Q23" i="13"/>
  <c r="R23" i="13"/>
  <c r="S23" i="13" s="1"/>
  <c r="T23" i="13"/>
  <c r="U23" i="13"/>
  <c r="V23" i="13"/>
  <c r="K24" i="13"/>
  <c r="M24" i="13"/>
  <c r="N24" i="13"/>
  <c r="O24" i="13"/>
  <c r="Q24" i="13"/>
  <c r="R24" i="13"/>
  <c r="T24" i="13"/>
  <c r="U24" i="13"/>
  <c r="V24" i="13"/>
  <c r="K25" i="13"/>
  <c r="N25" i="13"/>
  <c r="O25" i="13"/>
  <c r="Q25" i="13"/>
  <c r="R25" i="13"/>
  <c r="T25" i="13"/>
  <c r="U25" i="13"/>
  <c r="V25" i="13"/>
  <c r="K26" i="13"/>
  <c r="N26" i="13"/>
  <c r="O26" i="13"/>
  <c r="Q26" i="13"/>
  <c r="R26" i="13"/>
  <c r="T26" i="13"/>
  <c r="U26" i="13"/>
  <c r="V26" i="13"/>
  <c r="K27" i="13"/>
  <c r="N27" i="13"/>
  <c r="O27" i="13"/>
  <c r="Q27" i="13"/>
  <c r="R27" i="13"/>
  <c r="T27" i="13"/>
  <c r="U27" i="13"/>
  <c r="V27" i="13"/>
  <c r="K28" i="13"/>
  <c r="M28" i="13"/>
  <c r="N28" i="13"/>
  <c r="O28" i="13"/>
  <c r="Q28" i="13"/>
  <c r="R28" i="13"/>
  <c r="T28" i="13"/>
  <c r="U28" i="13"/>
  <c r="V28" i="13"/>
  <c r="K29" i="13"/>
  <c r="M29" i="13"/>
  <c r="N29" i="13"/>
  <c r="O29" i="13"/>
  <c r="Q29" i="13"/>
  <c r="R29" i="13"/>
  <c r="T29" i="13"/>
  <c r="U29" i="13"/>
  <c r="V29" i="13"/>
  <c r="K30" i="13"/>
  <c r="N30" i="13"/>
  <c r="O30" i="13"/>
  <c r="Q30" i="13"/>
  <c r="R30" i="13"/>
  <c r="T30" i="13"/>
  <c r="U30" i="13"/>
  <c r="V30" i="13"/>
  <c r="K31" i="13"/>
  <c r="N31" i="13"/>
  <c r="O31" i="13"/>
  <c r="Q31" i="13"/>
  <c r="R31" i="13"/>
  <c r="T31" i="13"/>
  <c r="U31" i="13"/>
  <c r="V31" i="13"/>
  <c r="K32" i="13"/>
  <c r="M32" i="13"/>
  <c r="N32" i="13"/>
  <c r="P32" i="13" s="1"/>
  <c r="O32" i="13"/>
  <c r="Q32" i="13"/>
  <c r="R32" i="13"/>
  <c r="S32" i="13" s="1"/>
  <c r="T32" i="13"/>
  <c r="U32" i="13"/>
  <c r="V32" i="13"/>
  <c r="K33" i="13"/>
  <c r="N33" i="13"/>
  <c r="O33" i="13"/>
  <c r="Q33" i="13"/>
  <c r="R33" i="13"/>
  <c r="T33" i="13"/>
  <c r="U33" i="13"/>
  <c r="V33" i="13"/>
  <c r="K34" i="13"/>
  <c r="N34" i="13"/>
  <c r="O34" i="13"/>
  <c r="Q34" i="13"/>
  <c r="R34" i="13"/>
  <c r="T34" i="13"/>
  <c r="U34" i="13"/>
  <c r="V34" i="13"/>
  <c r="K35" i="13"/>
  <c r="N35" i="13"/>
  <c r="O35" i="13"/>
  <c r="Q35" i="13"/>
  <c r="R35" i="13"/>
  <c r="T35" i="13"/>
  <c r="U35" i="13"/>
  <c r="V35" i="13"/>
  <c r="K36" i="13"/>
  <c r="M36" i="13"/>
  <c r="N36" i="13"/>
  <c r="O36" i="13"/>
  <c r="Q36" i="13"/>
  <c r="R36" i="13"/>
  <c r="T36" i="13"/>
  <c r="U36" i="13"/>
  <c r="V36" i="13"/>
  <c r="K37" i="13"/>
  <c r="M37" i="13"/>
  <c r="N37" i="13"/>
  <c r="P37" i="13" s="1"/>
  <c r="O37" i="13"/>
  <c r="Q37" i="13"/>
  <c r="R37" i="13"/>
  <c r="S37" i="13" s="1"/>
  <c r="T37" i="13"/>
  <c r="U37" i="13"/>
  <c r="V37" i="13"/>
  <c r="K38" i="13"/>
  <c r="N38" i="13"/>
  <c r="O38" i="13"/>
  <c r="Q38" i="13"/>
  <c r="R38" i="13"/>
  <c r="S38" i="13" s="1"/>
  <c r="T38" i="13"/>
  <c r="U38" i="13"/>
  <c r="V38" i="13"/>
  <c r="K39" i="13"/>
  <c r="M39" i="13"/>
  <c r="N39" i="13"/>
  <c r="O39" i="13"/>
  <c r="Q39" i="13"/>
  <c r="R39" i="13"/>
  <c r="S39" i="13" s="1"/>
  <c r="T39" i="13"/>
  <c r="U39" i="13"/>
  <c r="V39" i="13"/>
  <c r="K40" i="13"/>
  <c r="M40" i="13"/>
  <c r="N40" i="13"/>
  <c r="O40" i="13"/>
  <c r="Q40" i="13"/>
  <c r="R40" i="13"/>
  <c r="T40" i="13"/>
  <c r="U40" i="13"/>
  <c r="V40" i="13"/>
  <c r="K41" i="13"/>
  <c r="N41" i="13"/>
  <c r="O41" i="13"/>
  <c r="Q41" i="13"/>
  <c r="R41" i="13"/>
  <c r="T41" i="13"/>
  <c r="U41" i="13"/>
  <c r="V41" i="13"/>
  <c r="K42" i="13"/>
  <c r="N42" i="13"/>
  <c r="O42" i="13"/>
  <c r="Q42" i="13"/>
  <c r="R42" i="13"/>
  <c r="T42" i="13"/>
  <c r="U42" i="13"/>
  <c r="V42" i="13"/>
  <c r="K43" i="13"/>
  <c r="N43" i="13"/>
  <c r="O43" i="13"/>
  <c r="Q43" i="13"/>
  <c r="R43" i="13"/>
  <c r="S43" i="13" s="1"/>
  <c r="T43" i="13"/>
  <c r="U43" i="13"/>
  <c r="V43" i="13"/>
  <c r="K44" i="13"/>
  <c r="M44" i="13"/>
  <c r="N44" i="13"/>
  <c r="P44" i="13" s="1"/>
  <c r="O44" i="13"/>
  <c r="Q44" i="13"/>
  <c r="R44" i="13"/>
  <c r="S44" i="13" s="1"/>
  <c r="T44" i="13"/>
  <c r="U44" i="13"/>
  <c r="V44" i="13"/>
  <c r="K45" i="13"/>
  <c r="M45" i="13"/>
  <c r="N45" i="13"/>
  <c r="O45" i="13"/>
  <c r="Q45" i="13"/>
  <c r="R45" i="13"/>
  <c r="T45" i="13"/>
  <c r="U45" i="13"/>
  <c r="V45" i="13"/>
  <c r="K46" i="13"/>
  <c r="N46" i="13"/>
  <c r="O46" i="13"/>
  <c r="Q46" i="13"/>
  <c r="R46" i="13"/>
  <c r="T46" i="13"/>
  <c r="U46" i="13"/>
  <c r="V46" i="13"/>
  <c r="K47" i="13"/>
  <c r="N47" i="13"/>
  <c r="O47" i="13"/>
  <c r="Q47" i="13"/>
  <c r="R47" i="13"/>
  <c r="T47" i="13"/>
  <c r="U47" i="13"/>
  <c r="V47" i="13"/>
  <c r="K48" i="13"/>
  <c r="M48" i="13"/>
  <c r="N48" i="13"/>
  <c r="O48" i="13"/>
  <c r="Q48" i="13"/>
  <c r="R48" i="13"/>
  <c r="T48" i="13"/>
  <c r="U48" i="13"/>
  <c r="V48" i="13"/>
  <c r="K49" i="13"/>
  <c r="N49" i="13"/>
  <c r="O49" i="13"/>
  <c r="Q49" i="13"/>
  <c r="R49" i="13"/>
  <c r="S49" i="13" s="1"/>
  <c r="T49" i="13"/>
  <c r="U49" i="13"/>
  <c r="V49" i="13"/>
  <c r="K50" i="13"/>
  <c r="N50" i="13"/>
  <c r="O50" i="13"/>
  <c r="Q50" i="13"/>
  <c r="R50" i="13"/>
  <c r="S50" i="13" s="1"/>
  <c r="T50" i="13"/>
  <c r="U50" i="13"/>
  <c r="V50" i="13"/>
  <c r="K51" i="13"/>
  <c r="N51" i="13"/>
  <c r="O51" i="13"/>
  <c r="Q51" i="13"/>
  <c r="R51" i="13"/>
  <c r="T51" i="13"/>
  <c r="U51" i="13"/>
  <c r="V51" i="13"/>
  <c r="K52" i="13"/>
  <c r="M52" i="13"/>
  <c r="N52" i="13"/>
  <c r="O52" i="13"/>
  <c r="Q52" i="13"/>
  <c r="R52" i="13"/>
  <c r="T52" i="13"/>
  <c r="U52" i="13"/>
  <c r="V52" i="13"/>
  <c r="K53" i="13"/>
  <c r="M53" i="13"/>
  <c r="N53" i="13"/>
  <c r="O53" i="13"/>
  <c r="Q53" i="13"/>
  <c r="R53" i="13"/>
  <c r="S53" i="13" s="1"/>
  <c r="T53" i="13"/>
  <c r="U53" i="13"/>
  <c r="V53" i="13"/>
  <c r="K54" i="13"/>
  <c r="N54" i="13"/>
  <c r="O54" i="13"/>
  <c r="Q54" i="13"/>
  <c r="R54" i="13"/>
  <c r="S54" i="13" s="1"/>
  <c r="T54" i="13"/>
  <c r="U54" i="13"/>
  <c r="V54" i="13"/>
  <c r="K55" i="13"/>
  <c r="M55" i="13"/>
  <c r="N55" i="13"/>
  <c r="O55" i="13"/>
  <c r="Q55" i="13"/>
  <c r="R55" i="13"/>
  <c r="T55" i="13"/>
  <c r="U55" i="13"/>
  <c r="V55" i="13"/>
  <c r="K56" i="13"/>
  <c r="M56" i="13"/>
  <c r="N56" i="13"/>
  <c r="O56" i="13"/>
  <c r="Q56" i="13"/>
  <c r="R56" i="13"/>
  <c r="T56" i="13"/>
  <c r="U56" i="13"/>
  <c r="V56" i="13"/>
  <c r="K57" i="13"/>
  <c r="M57" i="13"/>
  <c r="N57" i="13"/>
  <c r="O57" i="13"/>
  <c r="Q57" i="13"/>
  <c r="R57" i="13"/>
  <c r="T57" i="13"/>
  <c r="U57" i="13"/>
  <c r="V57" i="13"/>
  <c r="K58" i="13"/>
  <c r="N58" i="13"/>
  <c r="O58" i="13"/>
  <c r="Q58" i="13"/>
  <c r="R58" i="13"/>
  <c r="S58" i="13" s="1"/>
  <c r="T58" i="13"/>
  <c r="U58" i="13"/>
  <c r="V58" i="13"/>
  <c r="K59" i="13"/>
  <c r="N59" i="13"/>
  <c r="O59" i="13"/>
  <c r="Q59" i="13"/>
  <c r="R59" i="13"/>
  <c r="S59" i="13" s="1"/>
  <c r="T59" i="13"/>
  <c r="U59" i="13"/>
  <c r="V59" i="13"/>
  <c r="K60" i="13"/>
  <c r="M60" i="13"/>
  <c r="N60" i="13"/>
  <c r="O60" i="13"/>
  <c r="Q60" i="13"/>
  <c r="R60" i="13"/>
  <c r="S60" i="13" s="1"/>
  <c r="T60" i="13"/>
  <c r="U60" i="13"/>
  <c r="V60" i="13"/>
  <c r="K61" i="13"/>
  <c r="N61" i="13"/>
  <c r="O61" i="13"/>
  <c r="Q61" i="13"/>
  <c r="R61" i="13"/>
  <c r="T61" i="13"/>
  <c r="U61" i="13"/>
  <c r="V61" i="13"/>
  <c r="K62" i="13"/>
  <c r="N62" i="13"/>
  <c r="O62" i="13"/>
  <c r="Q62" i="13"/>
  <c r="R62" i="13"/>
  <c r="T62" i="13"/>
  <c r="U62" i="13"/>
  <c r="V62" i="13"/>
  <c r="K63" i="13"/>
  <c r="N63" i="13"/>
  <c r="O63" i="13"/>
  <c r="Q63" i="13"/>
  <c r="R63" i="13"/>
  <c r="T63" i="13"/>
  <c r="U63" i="13"/>
  <c r="V63" i="13"/>
  <c r="K64" i="13"/>
  <c r="M64" i="13"/>
  <c r="N64" i="13"/>
  <c r="O64" i="13"/>
  <c r="Q64" i="13"/>
  <c r="R64" i="13"/>
  <c r="S64" i="13" s="1"/>
  <c r="T64" i="13"/>
  <c r="U64" i="13"/>
  <c r="V64" i="13"/>
  <c r="K65" i="13"/>
  <c r="M65" i="13"/>
  <c r="N65" i="13"/>
  <c r="P65" i="13" s="1"/>
  <c r="O65" i="13"/>
  <c r="Q65" i="13"/>
  <c r="R65" i="13"/>
  <c r="S65" i="13" s="1"/>
  <c r="T65" i="13"/>
  <c r="U65" i="13"/>
  <c r="V65" i="13"/>
  <c r="K66" i="13"/>
  <c r="N66" i="13"/>
  <c r="O66" i="13"/>
  <c r="Q66" i="13"/>
  <c r="R66" i="13"/>
  <c r="S66" i="13" s="1"/>
  <c r="T66" i="13"/>
  <c r="U66" i="13"/>
  <c r="V66" i="13"/>
  <c r="K67" i="13"/>
  <c r="N67" i="13"/>
  <c r="O67" i="13"/>
  <c r="Q67" i="13"/>
  <c r="R67" i="13"/>
  <c r="T67" i="13"/>
  <c r="U67" i="13"/>
  <c r="V67" i="13"/>
  <c r="K68" i="13"/>
  <c r="M68" i="13"/>
  <c r="N68" i="13"/>
  <c r="O68" i="13"/>
  <c r="Q68" i="13"/>
  <c r="R68" i="13"/>
  <c r="T68" i="13"/>
  <c r="U68" i="13"/>
  <c r="V68" i="13"/>
  <c r="K69" i="13"/>
  <c r="N69" i="13"/>
  <c r="O69" i="13"/>
  <c r="Q69" i="13"/>
  <c r="R69" i="13"/>
  <c r="T69" i="13"/>
  <c r="U69" i="13"/>
  <c r="V69" i="13"/>
  <c r="K70" i="13"/>
  <c r="N70" i="13"/>
  <c r="O70" i="13"/>
  <c r="Q70" i="13"/>
  <c r="S70" i="13" s="1"/>
  <c r="R70" i="13"/>
  <c r="T70" i="13"/>
  <c r="U70" i="13"/>
  <c r="V70" i="13"/>
  <c r="K71" i="13"/>
  <c r="N71" i="13"/>
  <c r="O71" i="13"/>
  <c r="Q71" i="13"/>
  <c r="R71" i="13"/>
  <c r="T71" i="13"/>
  <c r="U71" i="13"/>
  <c r="V71" i="13"/>
  <c r="K72" i="13"/>
  <c r="M72" i="13"/>
  <c r="N72" i="13"/>
  <c r="O72" i="13"/>
  <c r="Q72" i="13"/>
  <c r="R72" i="13"/>
  <c r="S72" i="13"/>
  <c r="T72" i="13"/>
  <c r="U72" i="13"/>
  <c r="V72" i="13"/>
  <c r="K73" i="13"/>
  <c r="N73" i="13"/>
  <c r="O73" i="13"/>
  <c r="Q73" i="13"/>
  <c r="S73" i="13" s="1"/>
  <c r="R73" i="13"/>
  <c r="T73" i="13"/>
  <c r="U73" i="13"/>
  <c r="V73" i="13"/>
  <c r="K74" i="13"/>
  <c r="N74" i="13"/>
  <c r="O74" i="13"/>
  <c r="Q74" i="13"/>
  <c r="S74" i="13" s="1"/>
  <c r="R74" i="13"/>
  <c r="T74" i="13"/>
  <c r="U74" i="13"/>
  <c r="V74" i="13"/>
  <c r="K75" i="13"/>
  <c r="M75" i="13"/>
  <c r="N75" i="13"/>
  <c r="P75" i="13" s="1"/>
  <c r="O75" i="13"/>
  <c r="Q75" i="13"/>
  <c r="R75" i="13"/>
  <c r="T75" i="13"/>
  <c r="U75" i="13"/>
  <c r="V75" i="13"/>
  <c r="K76" i="13"/>
  <c r="M76" i="13"/>
  <c r="N76" i="13"/>
  <c r="O76" i="13"/>
  <c r="Q76" i="13"/>
  <c r="R76" i="13"/>
  <c r="T76" i="13"/>
  <c r="U76" i="13"/>
  <c r="V76" i="13"/>
  <c r="K77" i="13"/>
  <c r="N77" i="13"/>
  <c r="O77" i="13"/>
  <c r="Q77" i="13"/>
  <c r="R77" i="13"/>
  <c r="T77" i="13"/>
  <c r="U77" i="13"/>
  <c r="V77" i="13"/>
  <c r="K78" i="13"/>
  <c r="N78" i="13"/>
  <c r="O78" i="13"/>
  <c r="Q78" i="13"/>
  <c r="R78" i="13"/>
  <c r="T78" i="13"/>
  <c r="U78" i="13"/>
  <c r="V78" i="13"/>
  <c r="K79" i="13"/>
  <c r="N79" i="13"/>
  <c r="O79" i="13"/>
  <c r="Q79" i="13"/>
  <c r="R79" i="13"/>
  <c r="S79" i="13"/>
  <c r="T79" i="13"/>
  <c r="U79" i="13"/>
  <c r="V79" i="13"/>
  <c r="K80" i="13"/>
  <c r="M80" i="13"/>
  <c r="N80" i="13"/>
  <c r="O80" i="13"/>
  <c r="Q80" i="13"/>
  <c r="R80" i="13"/>
  <c r="T80" i="13"/>
  <c r="U80" i="13"/>
  <c r="V80" i="13"/>
  <c r="K81" i="13"/>
  <c r="N81" i="13"/>
  <c r="O81" i="13"/>
  <c r="Q81" i="13"/>
  <c r="R81" i="13"/>
  <c r="T81" i="13"/>
  <c r="U81" i="13"/>
  <c r="V81" i="13"/>
  <c r="K82" i="13"/>
  <c r="N82" i="13"/>
  <c r="O82" i="13"/>
  <c r="Q82" i="13"/>
  <c r="S82" i="13" s="1"/>
  <c r="R82" i="13"/>
  <c r="T82" i="13"/>
  <c r="U82" i="13"/>
  <c r="V82" i="13"/>
  <c r="K83" i="13"/>
  <c r="N83" i="13"/>
  <c r="O83" i="13"/>
  <c r="P83" i="13" s="1"/>
  <c r="Q83" i="13"/>
  <c r="R83" i="13"/>
  <c r="T83" i="13"/>
  <c r="U83" i="13"/>
  <c r="V83" i="13"/>
  <c r="K84" i="13"/>
  <c r="M84" i="13"/>
  <c r="N84" i="13"/>
  <c r="O84" i="13"/>
  <c r="Q84" i="13"/>
  <c r="R84" i="13"/>
  <c r="T84" i="13"/>
  <c r="U84" i="13"/>
  <c r="V84" i="13"/>
  <c r="K85" i="13"/>
  <c r="M85" i="13"/>
  <c r="N85" i="13"/>
  <c r="O85" i="13"/>
  <c r="Q85" i="13"/>
  <c r="R85" i="13"/>
  <c r="S85" i="13" s="1"/>
  <c r="T85" i="13"/>
  <c r="U85" i="13"/>
  <c r="V85" i="13"/>
  <c r="K86" i="13"/>
  <c r="N86" i="13"/>
  <c r="O86" i="13"/>
  <c r="Q86" i="13"/>
  <c r="R86" i="13"/>
  <c r="S86" i="13" s="1"/>
  <c r="T86" i="13"/>
  <c r="U86" i="13"/>
  <c r="V86" i="13"/>
  <c r="K87" i="13"/>
  <c r="M87" i="13"/>
  <c r="N87" i="13"/>
  <c r="O87" i="13"/>
  <c r="Q87" i="13"/>
  <c r="R87" i="13"/>
  <c r="T87" i="13"/>
  <c r="U87" i="13"/>
  <c r="V87" i="13"/>
  <c r="K88" i="13"/>
  <c r="M88" i="13"/>
  <c r="N88" i="13"/>
  <c r="O88" i="13"/>
  <c r="Q88" i="13"/>
  <c r="R88" i="13"/>
  <c r="T88" i="13"/>
  <c r="U88" i="13"/>
  <c r="V88" i="13"/>
  <c r="K89" i="13"/>
  <c r="M89" i="13"/>
  <c r="N89" i="13"/>
  <c r="O89" i="13"/>
  <c r="Q89" i="13"/>
  <c r="R89" i="13"/>
  <c r="S89" i="13" s="1"/>
  <c r="T89" i="13"/>
  <c r="U89" i="13"/>
  <c r="V89" i="13"/>
  <c r="K90" i="13"/>
  <c r="N90" i="13"/>
  <c r="O90" i="13"/>
  <c r="Q90" i="13"/>
  <c r="R90" i="13"/>
  <c r="S90" i="13" s="1"/>
  <c r="T90" i="13"/>
  <c r="U90" i="13"/>
  <c r="V90" i="13"/>
  <c r="K91" i="13"/>
  <c r="M91" i="13"/>
  <c r="N91" i="13"/>
  <c r="O91" i="13"/>
  <c r="Q91" i="13"/>
  <c r="R91" i="13"/>
  <c r="T91" i="13"/>
  <c r="U91" i="13"/>
  <c r="V91" i="13"/>
  <c r="K92" i="13"/>
  <c r="M92" i="13"/>
  <c r="N92" i="13"/>
  <c r="O92" i="13"/>
  <c r="P92" i="13" s="1"/>
  <c r="Q92" i="13"/>
  <c r="R92" i="13"/>
  <c r="T92" i="13"/>
  <c r="U92" i="13"/>
  <c r="V92" i="13"/>
  <c r="K93" i="13"/>
  <c r="M93" i="13"/>
  <c r="N93" i="13"/>
  <c r="O93" i="13"/>
  <c r="Q93" i="13"/>
  <c r="R93" i="13"/>
  <c r="T93" i="13"/>
  <c r="U93" i="13"/>
  <c r="V93" i="13"/>
  <c r="K94" i="13"/>
  <c r="N94" i="13"/>
  <c r="O94" i="13"/>
  <c r="Q94" i="13"/>
  <c r="R94" i="13"/>
  <c r="T94" i="13"/>
  <c r="U94" i="13"/>
  <c r="V94" i="13"/>
  <c r="K95" i="13"/>
  <c r="N95" i="13"/>
  <c r="P95" i="13" s="1"/>
  <c r="O95" i="13"/>
  <c r="Q95" i="13"/>
  <c r="R95" i="13"/>
  <c r="S95" i="13" s="1"/>
  <c r="T95" i="13"/>
  <c r="U95" i="13"/>
  <c r="V95" i="13"/>
  <c r="K96" i="13"/>
  <c r="M96" i="13"/>
  <c r="N96" i="13"/>
  <c r="O96" i="13"/>
  <c r="P96" i="13"/>
  <c r="Q96" i="13"/>
  <c r="R96" i="13"/>
  <c r="T96" i="13"/>
  <c r="U96" i="13"/>
  <c r="V96" i="13"/>
  <c r="K97" i="13"/>
  <c r="N97" i="13"/>
  <c r="O97" i="13"/>
  <c r="Q97" i="13"/>
  <c r="R97" i="13"/>
  <c r="T97" i="13"/>
  <c r="U97" i="13"/>
  <c r="V97" i="13"/>
  <c r="K98" i="13"/>
  <c r="N98" i="13"/>
  <c r="O98" i="13"/>
  <c r="Q98" i="13"/>
  <c r="R98" i="13"/>
  <c r="S98" i="13" s="1"/>
  <c r="T98" i="13"/>
  <c r="U98" i="13"/>
  <c r="V98" i="13"/>
  <c r="K99" i="13"/>
  <c r="M99" i="13"/>
  <c r="N99" i="13"/>
  <c r="O99" i="13"/>
  <c r="Q99" i="13"/>
  <c r="R99" i="13"/>
  <c r="S99" i="13" s="1"/>
  <c r="T99" i="13"/>
  <c r="U99" i="13"/>
  <c r="V99" i="13"/>
  <c r="K100" i="13"/>
  <c r="M100" i="13"/>
  <c r="N100" i="13"/>
  <c r="O100" i="13"/>
  <c r="P100" i="13" s="1"/>
  <c r="Q100" i="13"/>
  <c r="R100" i="13"/>
  <c r="T100" i="13"/>
  <c r="U100" i="13"/>
  <c r="V100" i="13"/>
  <c r="K101" i="13"/>
  <c r="N101" i="13"/>
  <c r="O101" i="13"/>
  <c r="Q101" i="13"/>
  <c r="R101" i="13"/>
  <c r="T101" i="13"/>
  <c r="U101" i="13"/>
  <c r="V101" i="13"/>
  <c r="K102" i="13"/>
  <c r="N102" i="13"/>
  <c r="O102" i="13"/>
  <c r="Q102" i="13"/>
  <c r="R102" i="13"/>
  <c r="S102" i="13" s="1"/>
  <c r="T102" i="13"/>
  <c r="U102" i="13"/>
  <c r="V102" i="13"/>
  <c r="K103" i="13"/>
  <c r="M103" i="13"/>
  <c r="N103" i="13"/>
  <c r="O103" i="13"/>
  <c r="Q103" i="13"/>
  <c r="R103" i="13"/>
  <c r="S103" i="13" s="1"/>
  <c r="T103" i="13"/>
  <c r="U103" i="13"/>
  <c r="V103" i="13"/>
  <c r="K104" i="13"/>
  <c r="M104" i="13"/>
  <c r="N104" i="13"/>
  <c r="O104" i="13"/>
  <c r="P104" i="13"/>
  <c r="Q104" i="13"/>
  <c r="R104" i="13"/>
  <c r="T104" i="13"/>
  <c r="U104" i="13"/>
  <c r="V104" i="13"/>
  <c r="K105" i="13"/>
  <c r="M105" i="13"/>
  <c r="N105" i="13"/>
  <c r="P105" i="13" s="1"/>
  <c r="O105" i="13"/>
  <c r="Q105" i="13"/>
  <c r="R105" i="13"/>
  <c r="S105" i="13" s="1"/>
  <c r="T105" i="13"/>
  <c r="U105" i="13"/>
  <c r="V105" i="13"/>
  <c r="K106" i="13"/>
  <c r="N106" i="13"/>
  <c r="O106" i="13"/>
  <c r="Q106" i="13"/>
  <c r="R106" i="13"/>
  <c r="S106" i="13" s="1"/>
  <c r="T106" i="13"/>
  <c r="U106" i="13"/>
  <c r="V106" i="13"/>
  <c r="K107" i="13"/>
  <c r="M107" i="13"/>
  <c r="N107" i="13"/>
  <c r="O107" i="13"/>
  <c r="Q107" i="13"/>
  <c r="R107" i="13"/>
  <c r="S107" i="13" s="1"/>
  <c r="T107" i="13"/>
  <c r="U107" i="13"/>
  <c r="V107" i="13"/>
  <c r="K108" i="13"/>
  <c r="M108" i="13"/>
  <c r="N108" i="13"/>
  <c r="O108" i="13"/>
  <c r="P108" i="13" s="1"/>
  <c r="Q108" i="13"/>
  <c r="R108" i="13"/>
  <c r="T108" i="13"/>
  <c r="U108" i="13"/>
  <c r="V108" i="13"/>
  <c r="K109" i="13"/>
  <c r="N109" i="13"/>
  <c r="O109" i="13"/>
  <c r="Q109" i="13"/>
  <c r="R109" i="13"/>
  <c r="T109" i="13"/>
  <c r="U109" i="13"/>
  <c r="V109" i="13"/>
  <c r="K110" i="13"/>
  <c r="N110" i="13"/>
  <c r="O110" i="13"/>
  <c r="P110" i="13" s="1"/>
  <c r="Q110" i="13"/>
  <c r="R110" i="13"/>
  <c r="T110" i="13"/>
  <c r="U110" i="13"/>
  <c r="V110" i="13"/>
  <c r="K111" i="13"/>
  <c r="N111" i="13"/>
  <c r="O111" i="13"/>
  <c r="Q111" i="13"/>
  <c r="R111" i="13"/>
  <c r="S111" i="13" s="1"/>
  <c r="T111" i="13"/>
  <c r="U111" i="13"/>
  <c r="V111" i="13"/>
  <c r="K112" i="13"/>
  <c r="M112" i="13"/>
  <c r="N112" i="13"/>
  <c r="P112" i="13" s="1"/>
  <c r="O112" i="13"/>
  <c r="Q112" i="13"/>
  <c r="R112" i="13"/>
  <c r="T112" i="13"/>
  <c r="U112" i="13"/>
  <c r="V112" i="13"/>
  <c r="K113" i="13"/>
  <c r="N113" i="13"/>
  <c r="O113" i="13"/>
  <c r="Q113" i="13"/>
  <c r="R113" i="13"/>
  <c r="T113" i="13"/>
  <c r="U113" i="13"/>
  <c r="V113" i="13"/>
  <c r="K114" i="13"/>
  <c r="N114" i="13"/>
  <c r="O114" i="13"/>
  <c r="Q114" i="13"/>
  <c r="R114" i="13"/>
  <c r="T114" i="13"/>
  <c r="U114" i="13"/>
  <c r="V114" i="13"/>
  <c r="K115" i="13"/>
  <c r="N115" i="13"/>
  <c r="O115" i="13"/>
  <c r="Q115" i="13"/>
  <c r="R115" i="13"/>
  <c r="T115" i="13"/>
  <c r="U115" i="13"/>
  <c r="V115" i="13"/>
  <c r="K116" i="13"/>
  <c r="M116" i="13"/>
  <c r="N116" i="13"/>
  <c r="O116" i="13"/>
  <c r="Q116" i="13"/>
  <c r="R116" i="13"/>
  <c r="S116" i="13" s="1"/>
  <c r="T116" i="13"/>
  <c r="U116" i="13"/>
  <c r="V116" i="13"/>
  <c r="K117" i="13"/>
  <c r="M117" i="13"/>
  <c r="N117" i="13"/>
  <c r="O117" i="13"/>
  <c r="Q117" i="13"/>
  <c r="R117" i="13"/>
  <c r="T117" i="13"/>
  <c r="U117" i="13"/>
  <c r="V117" i="13"/>
  <c r="K118" i="13"/>
  <c r="N118" i="13"/>
  <c r="O118" i="13"/>
  <c r="Q118" i="13"/>
  <c r="R118" i="13"/>
  <c r="T118" i="13"/>
  <c r="U118" i="13"/>
  <c r="V118" i="13"/>
  <c r="K119" i="13"/>
  <c r="N119" i="13"/>
  <c r="O119" i="13"/>
  <c r="Q119" i="13"/>
  <c r="R119" i="13"/>
  <c r="T119" i="13"/>
  <c r="U119" i="13"/>
  <c r="V119" i="13"/>
  <c r="K120" i="13"/>
  <c r="M120" i="13"/>
  <c r="N120" i="13"/>
  <c r="O120" i="13"/>
  <c r="Q120" i="13"/>
  <c r="R120" i="13"/>
  <c r="S120" i="13" s="1"/>
  <c r="T120" i="13"/>
  <c r="U120" i="13"/>
  <c r="V120" i="13"/>
  <c r="K121" i="13"/>
  <c r="N121" i="13"/>
  <c r="O121" i="13"/>
  <c r="Q121" i="13"/>
  <c r="R121" i="13"/>
  <c r="T121" i="13"/>
  <c r="U121" i="13"/>
  <c r="V121" i="13"/>
  <c r="K122" i="13"/>
  <c r="N122" i="13"/>
  <c r="O122" i="13"/>
  <c r="Q122" i="13"/>
  <c r="R122" i="13"/>
  <c r="T122" i="13"/>
  <c r="U122" i="13"/>
  <c r="V122" i="13"/>
  <c r="K123" i="13"/>
  <c r="N123" i="13"/>
  <c r="O123" i="13"/>
  <c r="Q123" i="13"/>
  <c r="R123" i="13"/>
  <c r="T123" i="13"/>
  <c r="U123" i="13"/>
  <c r="V123" i="13"/>
  <c r="K124" i="13"/>
  <c r="M124" i="13"/>
  <c r="N124" i="13"/>
  <c r="O124" i="13"/>
  <c r="P124" i="13" s="1"/>
  <c r="Q124" i="13"/>
  <c r="R124" i="13"/>
  <c r="T124" i="13"/>
  <c r="U124" i="13"/>
  <c r="V124" i="13"/>
  <c r="K125" i="13"/>
  <c r="M125" i="13"/>
  <c r="N125" i="13"/>
  <c r="O125" i="13"/>
  <c r="Q125" i="13"/>
  <c r="R125" i="13"/>
  <c r="S125" i="13" s="1"/>
  <c r="T125" i="13"/>
  <c r="U125" i="13"/>
  <c r="V125" i="13"/>
  <c r="K126" i="13"/>
  <c r="N126" i="13"/>
  <c r="O126" i="13"/>
  <c r="Q126" i="13"/>
  <c r="R126" i="13"/>
  <c r="S126" i="13" s="1"/>
  <c r="T126" i="13"/>
  <c r="U126" i="13"/>
  <c r="V126" i="13"/>
  <c r="K127" i="13"/>
  <c r="M127" i="13"/>
  <c r="N127" i="13"/>
  <c r="O127" i="13"/>
  <c r="Q127" i="13"/>
  <c r="R127" i="13"/>
  <c r="S127" i="13" s="1"/>
  <c r="T127" i="13"/>
  <c r="U127" i="13"/>
  <c r="V127" i="13"/>
  <c r="K128" i="13"/>
  <c r="M128" i="13"/>
  <c r="N128" i="13"/>
  <c r="O128" i="13"/>
  <c r="Q128" i="13"/>
  <c r="R128" i="13"/>
  <c r="T128" i="13"/>
  <c r="U128" i="13"/>
  <c r="V128" i="13"/>
  <c r="K129" i="13"/>
  <c r="N129" i="13"/>
  <c r="O129" i="13"/>
  <c r="Q129" i="13"/>
  <c r="R129" i="13"/>
  <c r="T129" i="13"/>
  <c r="U129" i="13"/>
  <c r="V129" i="13"/>
  <c r="K130" i="13"/>
  <c r="N130" i="13"/>
  <c r="O130" i="13"/>
  <c r="Q130" i="13"/>
  <c r="R130" i="13"/>
  <c r="T130" i="13"/>
  <c r="U130" i="13"/>
  <c r="V130" i="13"/>
  <c r="K131" i="13"/>
  <c r="N131" i="13"/>
  <c r="O131" i="13"/>
  <c r="Q131" i="13"/>
  <c r="R131" i="13"/>
  <c r="S131" i="13" s="1"/>
  <c r="T131" i="13"/>
  <c r="U131" i="13"/>
  <c r="V131" i="13"/>
  <c r="K132" i="13"/>
  <c r="M132" i="13"/>
  <c r="N132" i="13"/>
  <c r="P132" i="13" s="1"/>
  <c r="O132" i="13"/>
  <c r="Q132" i="13"/>
  <c r="R132" i="13"/>
  <c r="S132" i="13" s="1"/>
  <c r="T132" i="13"/>
  <c r="U132" i="13"/>
  <c r="V132" i="13"/>
  <c r="K133" i="13"/>
  <c r="M133" i="13"/>
  <c r="N133" i="13"/>
  <c r="O133" i="13"/>
  <c r="Q133" i="13"/>
  <c r="R133" i="13"/>
  <c r="T133" i="13"/>
  <c r="U133" i="13"/>
  <c r="V133" i="13"/>
  <c r="K134" i="13"/>
  <c r="N134" i="13"/>
  <c r="O134" i="13"/>
  <c r="Q134" i="13"/>
  <c r="R134" i="13"/>
  <c r="T134" i="13"/>
  <c r="U134" i="13"/>
  <c r="V134" i="13"/>
  <c r="K135" i="13"/>
  <c r="N135" i="13"/>
  <c r="O135" i="13"/>
  <c r="Q135" i="13"/>
  <c r="R135" i="13"/>
  <c r="T135" i="13"/>
  <c r="U135" i="13"/>
  <c r="V135" i="13"/>
  <c r="K136" i="13"/>
  <c r="M136" i="13"/>
  <c r="N136" i="13"/>
  <c r="O136" i="13"/>
  <c r="Q136" i="13"/>
  <c r="R136" i="13"/>
  <c r="T136" i="13"/>
  <c r="U136" i="13"/>
  <c r="V136" i="13"/>
  <c r="K137" i="13"/>
  <c r="N137" i="13"/>
  <c r="O137" i="13"/>
  <c r="Q137" i="13"/>
  <c r="R137" i="13"/>
  <c r="T137" i="13"/>
  <c r="U137" i="13"/>
  <c r="V137" i="13"/>
  <c r="K138" i="13"/>
  <c r="N138" i="13"/>
  <c r="O138" i="13"/>
  <c r="Q138" i="13"/>
  <c r="R138" i="13"/>
  <c r="S138" i="13" s="1"/>
  <c r="T138" i="13"/>
  <c r="U138" i="13"/>
  <c r="V138" i="13"/>
  <c r="K139" i="13"/>
  <c r="N139" i="13"/>
  <c r="O139" i="13"/>
  <c r="Q139" i="13"/>
  <c r="R139" i="13"/>
  <c r="T139" i="13"/>
  <c r="U139" i="13"/>
  <c r="V139" i="13"/>
  <c r="K140" i="13"/>
  <c r="M140" i="13"/>
  <c r="N140" i="13"/>
  <c r="O140" i="13"/>
  <c r="Q140" i="13"/>
  <c r="R140" i="13"/>
  <c r="T140" i="13"/>
  <c r="U140" i="13"/>
  <c r="V140" i="13"/>
  <c r="K141" i="13"/>
  <c r="M141" i="13"/>
  <c r="N141" i="13"/>
  <c r="O141" i="13"/>
  <c r="Q141" i="13"/>
  <c r="R141" i="13"/>
  <c r="S141" i="13" s="1"/>
  <c r="T141" i="13"/>
  <c r="U141" i="13"/>
  <c r="V141" i="13"/>
  <c r="K142" i="13"/>
  <c r="N142" i="13"/>
  <c r="O142" i="13"/>
  <c r="Q142" i="13"/>
  <c r="R142" i="13"/>
  <c r="S142" i="13" s="1"/>
  <c r="T142" i="13"/>
  <c r="U142" i="13"/>
  <c r="V142" i="13"/>
  <c r="K143" i="13"/>
  <c r="M143" i="13"/>
  <c r="N143" i="13"/>
  <c r="O143" i="13"/>
  <c r="Q143" i="13"/>
  <c r="R143" i="13"/>
  <c r="T143" i="13"/>
  <c r="U143" i="13"/>
  <c r="V143" i="13"/>
  <c r="K144" i="13"/>
  <c r="M144" i="13"/>
  <c r="N144" i="13"/>
  <c r="O144" i="13"/>
  <c r="Q144" i="13"/>
  <c r="R144" i="13"/>
  <c r="T144" i="13"/>
  <c r="U144" i="13"/>
  <c r="V144" i="13"/>
  <c r="K145" i="13"/>
  <c r="M145" i="13"/>
  <c r="N145" i="13"/>
  <c r="O145" i="13"/>
  <c r="Q145" i="13"/>
  <c r="R145" i="13"/>
  <c r="T145" i="13"/>
  <c r="U145" i="13"/>
  <c r="V145" i="13"/>
  <c r="K146" i="13"/>
  <c r="N146" i="13"/>
  <c r="O146" i="13"/>
  <c r="Q146" i="13"/>
  <c r="R146" i="13"/>
  <c r="T146" i="13"/>
  <c r="U146" i="13"/>
  <c r="V146" i="13"/>
  <c r="K147" i="13"/>
  <c r="N147" i="13"/>
  <c r="P147" i="13" s="1"/>
  <c r="O147" i="13"/>
  <c r="Q147" i="13"/>
  <c r="R147" i="13"/>
  <c r="S147" i="13" s="1"/>
  <c r="T147" i="13"/>
  <c r="U147" i="13"/>
  <c r="V147" i="13"/>
  <c r="K148" i="13"/>
  <c r="M148" i="13"/>
  <c r="N148" i="13"/>
  <c r="O148" i="13"/>
  <c r="Q148" i="13"/>
  <c r="R148" i="13"/>
  <c r="S148" i="13" s="1"/>
  <c r="T148" i="13"/>
  <c r="U148" i="13"/>
  <c r="V148" i="13"/>
  <c r="K149" i="13"/>
  <c r="N149" i="13"/>
  <c r="O149" i="13"/>
  <c r="Q149" i="13"/>
  <c r="R149" i="13"/>
  <c r="T149" i="13"/>
  <c r="U149" i="13"/>
  <c r="V149" i="13"/>
  <c r="K150" i="13"/>
  <c r="N150" i="13"/>
  <c r="O150" i="13"/>
  <c r="Q150" i="13"/>
  <c r="R150" i="13"/>
  <c r="T150" i="13"/>
  <c r="U150" i="13"/>
  <c r="V150" i="13"/>
  <c r="K151" i="13"/>
  <c r="N151" i="13"/>
  <c r="O151" i="13"/>
  <c r="Q151" i="13"/>
  <c r="R151" i="13"/>
  <c r="T151" i="13"/>
  <c r="U151" i="13"/>
  <c r="V151" i="13"/>
  <c r="K152" i="13"/>
  <c r="M152" i="13"/>
  <c r="N152" i="13"/>
  <c r="O152" i="13"/>
  <c r="Q152" i="13"/>
  <c r="R152" i="13"/>
  <c r="S152" i="13" s="1"/>
  <c r="T152" i="13"/>
  <c r="U152" i="13"/>
  <c r="V152" i="13"/>
  <c r="K153" i="13"/>
  <c r="M153" i="13"/>
  <c r="N153" i="13"/>
  <c r="O153" i="13"/>
  <c r="Q153" i="13"/>
  <c r="R153" i="13"/>
  <c r="S153" i="13" s="1"/>
  <c r="T153" i="13"/>
  <c r="U153" i="13"/>
  <c r="V153" i="13"/>
  <c r="K154" i="13"/>
  <c r="N154" i="13"/>
  <c r="P154" i="13" s="1"/>
  <c r="O154" i="13"/>
  <c r="Q154" i="13"/>
  <c r="R154" i="13"/>
  <c r="T154" i="13"/>
  <c r="U154" i="13"/>
  <c r="V154" i="13"/>
  <c r="K155" i="13"/>
  <c r="N155" i="13"/>
  <c r="O155" i="13"/>
  <c r="Q155" i="13"/>
  <c r="R155" i="13"/>
  <c r="T155" i="13"/>
  <c r="U155" i="13"/>
  <c r="V155" i="13"/>
  <c r="K156" i="13"/>
  <c r="M156" i="13"/>
  <c r="N156" i="13"/>
  <c r="O156" i="13"/>
  <c r="Q156" i="13"/>
  <c r="R156" i="13"/>
  <c r="T156" i="13"/>
  <c r="U156" i="13"/>
  <c r="V156" i="13"/>
  <c r="K157" i="13"/>
  <c r="N157" i="13"/>
  <c r="O157" i="13"/>
  <c r="Q157" i="13"/>
  <c r="R157" i="13"/>
  <c r="T157" i="13"/>
  <c r="U157" i="13"/>
  <c r="V157" i="13"/>
  <c r="K158" i="13"/>
  <c r="N158" i="13"/>
  <c r="O158" i="13"/>
  <c r="Q158" i="13"/>
  <c r="R158" i="13"/>
  <c r="T158" i="13"/>
  <c r="U158" i="13"/>
  <c r="V158" i="13"/>
  <c r="K159" i="13"/>
  <c r="M159" i="13"/>
  <c r="N159" i="13"/>
  <c r="O159" i="13"/>
  <c r="Q159" i="13"/>
  <c r="R159" i="13"/>
  <c r="T159" i="13"/>
  <c r="U159" i="13"/>
  <c r="V159" i="13"/>
  <c r="K160" i="13"/>
  <c r="M160" i="13"/>
  <c r="N160" i="13"/>
  <c r="O160" i="13"/>
  <c r="Q160" i="13"/>
  <c r="R160" i="13"/>
  <c r="T160" i="13"/>
  <c r="U160" i="13"/>
  <c r="V160" i="13"/>
  <c r="K161" i="13"/>
  <c r="M161" i="13"/>
  <c r="N161" i="13"/>
  <c r="O161" i="13"/>
  <c r="Q161" i="13"/>
  <c r="R161" i="13"/>
  <c r="S161" i="13" s="1"/>
  <c r="T161" i="13"/>
  <c r="U161" i="13"/>
  <c r="V161" i="13"/>
  <c r="K162" i="13"/>
  <c r="N162" i="13"/>
  <c r="O162" i="13"/>
  <c r="P162" i="13" s="1"/>
  <c r="Q162" i="13"/>
  <c r="R162" i="13"/>
  <c r="S162" i="13" s="1"/>
  <c r="T162" i="13"/>
  <c r="U162" i="13"/>
  <c r="V162" i="13"/>
  <c r="K163" i="13"/>
  <c r="M163" i="13"/>
  <c r="N163" i="13"/>
  <c r="O163" i="13"/>
  <c r="Q163" i="13"/>
  <c r="R163" i="13"/>
  <c r="T163" i="13"/>
  <c r="U163" i="13"/>
  <c r="V163" i="13"/>
  <c r="K164" i="13"/>
  <c r="M164" i="13"/>
  <c r="N164" i="13"/>
  <c r="O164" i="13"/>
  <c r="Q164" i="13"/>
  <c r="R164" i="13"/>
  <c r="T164" i="13"/>
  <c r="U164" i="13"/>
  <c r="V164" i="13"/>
  <c r="K165" i="13"/>
  <c r="M165" i="13"/>
  <c r="N165" i="13"/>
  <c r="O165" i="13"/>
  <c r="Q165" i="13"/>
  <c r="R165" i="13"/>
  <c r="S165" i="13" s="1"/>
  <c r="T165" i="13"/>
  <c r="U165" i="13"/>
  <c r="V165" i="13"/>
  <c r="K166" i="13"/>
  <c r="N166" i="13"/>
  <c r="O166" i="13"/>
  <c r="Q166" i="13"/>
  <c r="R166" i="13"/>
  <c r="S166" i="13"/>
  <c r="T166" i="13"/>
  <c r="U166" i="13"/>
  <c r="V166" i="13"/>
  <c r="K167" i="13"/>
  <c r="M167" i="13"/>
  <c r="N167" i="13"/>
  <c r="O167" i="13"/>
  <c r="Q167" i="13"/>
  <c r="R167" i="13"/>
  <c r="T167" i="13"/>
  <c r="U167" i="13"/>
  <c r="V167" i="13"/>
  <c r="K168" i="13"/>
  <c r="M168" i="13"/>
  <c r="N168" i="13"/>
  <c r="O168" i="13"/>
  <c r="Q168" i="13"/>
  <c r="R168" i="13"/>
  <c r="S168" i="13"/>
  <c r="T168" i="13"/>
  <c r="U168" i="13"/>
  <c r="V168" i="13"/>
  <c r="K169" i="13"/>
  <c r="M169" i="13"/>
  <c r="N169" i="13"/>
  <c r="O169" i="13"/>
  <c r="Q169" i="13"/>
  <c r="R169" i="13"/>
  <c r="T169" i="13"/>
  <c r="U169" i="13"/>
  <c r="V169" i="13"/>
  <c r="K170" i="13"/>
  <c r="N170" i="13"/>
  <c r="O170" i="13"/>
  <c r="Q170" i="13"/>
  <c r="R170" i="13"/>
  <c r="T170" i="13"/>
  <c r="U170" i="13"/>
  <c r="V170" i="13"/>
  <c r="K171" i="13"/>
  <c r="M171" i="13"/>
  <c r="N171" i="13"/>
  <c r="O171" i="13"/>
  <c r="Q171" i="13"/>
  <c r="S171" i="13" s="1"/>
  <c r="R171" i="13"/>
  <c r="T171" i="13"/>
  <c r="U171" i="13"/>
  <c r="V171" i="13"/>
  <c r="K172" i="13"/>
  <c r="M172" i="13"/>
  <c r="N172" i="13"/>
  <c r="O172" i="13"/>
  <c r="Q172" i="13"/>
  <c r="R172" i="13"/>
  <c r="T172" i="13"/>
  <c r="U172" i="13"/>
  <c r="V172" i="13"/>
  <c r="K173" i="13"/>
  <c r="M173" i="13"/>
  <c r="N173" i="13"/>
  <c r="O173" i="13"/>
  <c r="Q173" i="13"/>
  <c r="S173" i="13" s="1"/>
  <c r="R173" i="13"/>
  <c r="T173" i="13"/>
  <c r="U173" i="13"/>
  <c r="V173" i="13"/>
  <c r="K174" i="13"/>
  <c r="N174" i="13"/>
  <c r="O174" i="13"/>
  <c r="Q174" i="13"/>
  <c r="R174" i="13"/>
  <c r="T174" i="13"/>
  <c r="U174" i="13"/>
  <c r="V174" i="13"/>
  <c r="K175" i="13"/>
  <c r="N175" i="13"/>
  <c r="O175" i="13"/>
  <c r="Q175" i="13"/>
  <c r="S175" i="13" s="1"/>
  <c r="R175" i="13"/>
  <c r="T175" i="13"/>
  <c r="U175" i="13"/>
  <c r="V175" i="13"/>
  <c r="K176" i="13"/>
  <c r="M176" i="13"/>
  <c r="N176" i="13"/>
  <c r="P176" i="13" s="1"/>
  <c r="O176" i="13"/>
  <c r="Q176" i="13"/>
  <c r="R176" i="13"/>
  <c r="T176" i="13"/>
  <c r="U176" i="13"/>
  <c r="V176" i="13"/>
  <c r="K177" i="13"/>
  <c r="M177" i="13"/>
  <c r="N177" i="13"/>
  <c r="O177" i="13"/>
  <c r="Q177" i="13"/>
  <c r="R177" i="13"/>
  <c r="T177" i="13"/>
  <c r="U177" i="13"/>
  <c r="V177" i="13"/>
  <c r="K178" i="13"/>
  <c r="N178" i="13"/>
  <c r="O178" i="13"/>
  <c r="Q178" i="13"/>
  <c r="S178" i="13" s="1"/>
  <c r="R178" i="13"/>
  <c r="T178" i="13"/>
  <c r="U178" i="13"/>
  <c r="V178" i="13"/>
  <c r="K179" i="13"/>
  <c r="N179" i="13"/>
  <c r="O179" i="13"/>
  <c r="Q179" i="13"/>
  <c r="R179" i="13"/>
  <c r="T179" i="13"/>
  <c r="U179" i="13"/>
  <c r="V179" i="13"/>
  <c r="K180" i="13"/>
  <c r="M180" i="13"/>
  <c r="N180" i="13"/>
  <c r="P180" i="13" s="1"/>
  <c r="O180" i="13"/>
  <c r="Q180" i="13"/>
  <c r="R180" i="13"/>
  <c r="S180" i="13" s="1"/>
  <c r="T180" i="13"/>
  <c r="U180" i="13"/>
  <c r="V180" i="13"/>
  <c r="K181" i="13"/>
  <c r="M181" i="13"/>
  <c r="N181" i="13"/>
  <c r="O181" i="13"/>
  <c r="Q181" i="13"/>
  <c r="R181" i="13"/>
  <c r="T181" i="13"/>
  <c r="U181" i="13"/>
  <c r="V181" i="13"/>
  <c r="K182" i="13"/>
  <c r="N182" i="13"/>
  <c r="O182" i="13"/>
  <c r="Q182" i="13"/>
  <c r="S182" i="13" s="1"/>
  <c r="R182" i="13"/>
  <c r="T182" i="13"/>
  <c r="U182" i="13"/>
  <c r="V182" i="13"/>
  <c r="K183" i="13"/>
  <c r="M183" i="13"/>
  <c r="N183" i="13"/>
  <c r="O183" i="13"/>
  <c r="Q183" i="13"/>
  <c r="R183" i="13"/>
  <c r="T183" i="13"/>
  <c r="U183" i="13"/>
  <c r="V183" i="13"/>
  <c r="K184" i="13"/>
  <c r="M184" i="13"/>
  <c r="N184" i="13"/>
  <c r="O184" i="13"/>
  <c r="Q184" i="13"/>
  <c r="R184" i="13"/>
  <c r="S184" i="13"/>
  <c r="T184" i="13"/>
  <c r="U184" i="13"/>
  <c r="V184" i="13"/>
  <c r="K185" i="13"/>
  <c r="M185" i="13"/>
  <c r="N185" i="13"/>
  <c r="O185" i="13"/>
  <c r="Q185" i="13"/>
  <c r="R185" i="13"/>
  <c r="T185" i="13"/>
  <c r="U185" i="13"/>
  <c r="V185" i="13"/>
  <c r="K186" i="13"/>
  <c r="N186" i="13"/>
  <c r="O186" i="13"/>
  <c r="Q186" i="13"/>
  <c r="S186" i="13" s="1"/>
  <c r="R186" i="13"/>
  <c r="T186" i="13"/>
  <c r="U186" i="13"/>
  <c r="V186" i="13"/>
  <c r="K187" i="13"/>
  <c r="M187" i="13"/>
  <c r="N187" i="13"/>
  <c r="O187" i="13"/>
  <c r="Q187" i="13"/>
  <c r="R187" i="13"/>
  <c r="S187" i="13" s="1"/>
  <c r="T187" i="13"/>
  <c r="U187" i="13"/>
  <c r="V187" i="13"/>
  <c r="K188" i="13"/>
  <c r="M188" i="13"/>
  <c r="N188" i="13"/>
  <c r="O188" i="13"/>
  <c r="Q188" i="13"/>
  <c r="R188" i="13"/>
  <c r="T188" i="13"/>
  <c r="U188" i="13"/>
  <c r="V188" i="13"/>
  <c r="K189" i="13"/>
  <c r="M189" i="13"/>
  <c r="N189" i="13"/>
  <c r="O189" i="13"/>
  <c r="Q189" i="13"/>
  <c r="R189" i="13"/>
  <c r="S189" i="13" s="1"/>
  <c r="T189" i="13"/>
  <c r="U189" i="13"/>
  <c r="V189" i="13"/>
  <c r="K190" i="13"/>
  <c r="N190" i="13"/>
  <c r="O190" i="13"/>
  <c r="Q190" i="13"/>
  <c r="R190" i="13"/>
  <c r="T190" i="13"/>
  <c r="U190" i="13"/>
  <c r="V190" i="13"/>
  <c r="K191" i="13"/>
  <c r="N191" i="13"/>
  <c r="O191" i="13"/>
  <c r="Q191" i="13"/>
  <c r="S191" i="13" s="1"/>
  <c r="R191" i="13"/>
  <c r="T191" i="13"/>
  <c r="U191" i="13"/>
  <c r="V191" i="13"/>
  <c r="K192" i="13"/>
  <c r="M192" i="13"/>
  <c r="N192" i="13"/>
  <c r="O192" i="13"/>
  <c r="Q192" i="13"/>
  <c r="R192" i="13"/>
  <c r="T192" i="13"/>
  <c r="U192" i="13"/>
  <c r="V192" i="13"/>
  <c r="K193" i="13"/>
  <c r="M193" i="13"/>
  <c r="N193" i="13"/>
  <c r="O193" i="13"/>
  <c r="Q193" i="13"/>
  <c r="R193" i="13"/>
  <c r="S193" i="13"/>
  <c r="T193" i="13"/>
  <c r="U193" i="13"/>
  <c r="V193" i="13"/>
  <c r="K194" i="13"/>
  <c r="N194" i="13"/>
  <c r="O194" i="13"/>
  <c r="Q194" i="13"/>
  <c r="R194" i="13"/>
  <c r="S194" i="13" s="1"/>
  <c r="T194" i="13"/>
  <c r="U194" i="13"/>
  <c r="V194" i="13"/>
  <c r="K195" i="13"/>
  <c r="N195" i="13"/>
  <c r="O195" i="13"/>
  <c r="Q195" i="13"/>
  <c r="R195" i="13"/>
  <c r="T195" i="13"/>
  <c r="U195" i="13"/>
  <c r="V195" i="13"/>
  <c r="K196" i="13"/>
  <c r="M196" i="13"/>
  <c r="N196" i="13"/>
  <c r="O196" i="13"/>
  <c r="Q196" i="13"/>
  <c r="S196" i="13" s="1"/>
  <c r="R196" i="13"/>
  <c r="T196" i="13"/>
  <c r="U196" i="13"/>
  <c r="V196" i="13"/>
  <c r="K197" i="13"/>
  <c r="M197" i="13"/>
  <c r="N197" i="13"/>
  <c r="O197" i="13"/>
  <c r="Q197" i="13"/>
  <c r="R197" i="13"/>
  <c r="T197" i="13"/>
  <c r="U197" i="13"/>
  <c r="V197" i="13"/>
  <c r="K198" i="13"/>
  <c r="N198" i="13"/>
  <c r="O198" i="13"/>
  <c r="Q198" i="13"/>
  <c r="R198" i="13"/>
  <c r="S198" i="13"/>
  <c r="T198" i="13"/>
  <c r="U198" i="13"/>
  <c r="V198" i="13"/>
  <c r="K199" i="13"/>
  <c r="M199" i="13"/>
  <c r="N199" i="13"/>
  <c r="O199" i="13"/>
  <c r="Q199" i="13"/>
  <c r="R199" i="13"/>
  <c r="T199" i="13"/>
  <c r="U199" i="13"/>
  <c r="V199" i="13"/>
  <c r="K200" i="13"/>
  <c r="M200" i="13"/>
  <c r="N200" i="13"/>
  <c r="O200" i="13"/>
  <c r="Q200" i="13"/>
  <c r="R200" i="13"/>
  <c r="S200" i="13"/>
  <c r="T200" i="13"/>
  <c r="U200" i="13"/>
  <c r="V200" i="13"/>
  <c r="K201" i="13"/>
  <c r="M201" i="13"/>
  <c r="N201" i="13"/>
  <c r="O201" i="13"/>
  <c r="Q201" i="13"/>
  <c r="R201" i="13"/>
  <c r="T201" i="13"/>
  <c r="U201" i="13"/>
  <c r="V201" i="13"/>
  <c r="K202" i="13"/>
  <c r="N202" i="13"/>
  <c r="O202" i="13"/>
  <c r="Q202" i="13"/>
  <c r="R202" i="13"/>
  <c r="T202" i="13"/>
  <c r="U202" i="13"/>
  <c r="V202" i="13"/>
  <c r="K203" i="13"/>
  <c r="M203" i="13"/>
  <c r="N203" i="13"/>
  <c r="O203" i="13"/>
  <c r="Q203" i="13"/>
  <c r="S203" i="13" s="1"/>
  <c r="R203" i="13"/>
  <c r="T203" i="13"/>
  <c r="U203" i="13"/>
  <c r="V203" i="13"/>
  <c r="K204" i="13"/>
  <c r="M204" i="13"/>
  <c r="N204" i="13"/>
  <c r="O204" i="13"/>
  <c r="Q204" i="13"/>
  <c r="R204" i="13"/>
  <c r="T204" i="13"/>
  <c r="U204" i="13"/>
  <c r="V204" i="13"/>
  <c r="K205" i="13"/>
  <c r="M205" i="13"/>
  <c r="N205" i="13"/>
  <c r="O205" i="13"/>
  <c r="Q205" i="13"/>
  <c r="S205" i="13" s="1"/>
  <c r="R205" i="13"/>
  <c r="T205" i="13"/>
  <c r="U205" i="13"/>
  <c r="V205" i="13"/>
  <c r="K206" i="13"/>
  <c r="N206" i="13"/>
  <c r="O206" i="13"/>
  <c r="Q206" i="13"/>
  <c r="S206" i="13" s="1"/>
  <c r="R206" i="13"/>
  <c r="T206" i="13"/>
  <c r="U206" i="13"/>
  <c r="V206" i="13"/>
  <c r="K207" i="13"/>
  <c r="M207" i="13"/>
  <c r="N207" i="13"/>
  <c r="O207" i="13"/>
  <c r="Q207" i="13"/>
  <c r="R207" i="13"/>
  <c r="T207" i="13"/>
  <c r="U207" i="13"/>
  <c r="V207" i="13"/>
  <c r="K208" i="13"/>
  <c r="M208" i="13"/>
  <c r="N208" i="13"/>
  <c r="O208" i="13"/>
  <c r="Q208" i="13"/>
  <c r="R208" i="13"/>
  <c r="T208" i="13"/>
  <c r="U208" i="13"/>
  <c r="V208" i="13"/>
  <c r="K209" i="13"/>
  <c r="M209" i="13"/>
  <c r="N209" i="13"/>
  <c r="O209" i="13"/>
  <c r="Q209" i="13"/>
  <c r="R209" i="13"/>
  <c r="T209" i="13"/>
  <c r="U209" i="13"/>
  <c r="V209" i="13"/>
  <c r="K210" i="13"/>
  <c r="N210" i="13"/>
  <c r="O210" i="13"/>
  <c r="Q210" i="13"/>
  <c r="R210" i="13"/>
  <c r="S210" i="13"/>
  <c r="T210" i="13"/>
  <c r="U210" i="13"/>
  <c r="V210" i="13"/>
  <c r="K211" i="13"/>
  <c r="M211" i="13"/>
  <c r="N211" i="13"/>
  <c r="O211" i="13"/>
  <c r="Q211" i="13"/>
  <c r="R211" i="13"/>
  <c r="T211" i="13"/>
  <c r="U211" i="13"/>
  <c r="V211" i="13"/>
  <c r="K212" i="13"/>
  <c r="M212" i="13"/>
  <c r="N212" i="13"/>
  <c r="O212" i="13"/>
  <c r="Q212" i="13"/>
  <c r="S212" i="13" s="1"/>
  <c r="R212" i="13"/>
  <c r="T212" i="13"/>
  <c r="U212" i="13"/>
  <c r="V212" i="13"/>
  <c r="K213" i="13"/>
  <c r="M213" i="13"/>
  <c r="N213" i="13"/>
  <c r="O213" i="13"/>
  <c r="Q213" i="13"/>
  <c r="R213" i="13"/>
  <c r="T213" i="13"/>
  <c r="U213" i="13"/>
  <c r="V213" i="13"/>
  <c r="K214" i="13"/>
  <c r="N214" i="13"/>
  <c r="O214" i="13"/>
  <c r="Q214" i="13"/>
  <c r="R214" i="13"/>
  <c r="T214" i="13"/>
  <c r="U214" i="13"/>
  <c r="V214" i="13"/>
  <c r="K215" i="13"/>
  <c r="M215" i="13"/>
  <c r="N215" i="13"/>
  <c r="O215" i="13"/>
  <c r="Q215" i="13"/>
  <c r="S215" i="13" s="1"/>
  <c r="R215" i="13"/>
  <c r="T215" i="13"/>
  <c r="U215" i="13"/>
  <c r="V215" i="13"/>
  <c r="K216" i="13"/>
  <c r="M216" i="13"/>
  <c r="N216" i="13"/>
  <c r="O216" i="13"/>
  <c r="Q216" i="13"/>
  <c r="R216" i="13"/>
  <c r="T216" i="13"/>
  <c r="U216" i="13"/>
  <c r="V216" i="13"/>
  <c r="K217" i="13"/>
  <c r="M217" i="13"/>
  <c r="N217" i="13"/>
  <c r="O217" i="13"/>
  <c r="Q217" i="13"/>
  <c r="R217" i="13"/>
  <c r="S217" i="13" s="1"/>
  <c r="T217" i="13"/>
  <c r="U217" i="13"/>
  <c r="V217" i="13"/>
  <c r="K218" i="13"/>
  <c r="N218" i="13"/>
  <c r="O218" i="13"/>
  <c r="Q218" i="13"/>
  <c r="S218" i="13" s="1"/>
  <c r="R218" i="13"/>
  <c r="T218" i="13"/>
  <c r="U218" i="13"/>
  <c r="V218" i="13"/>
  <c r="K219" i="13"/>
  <c r="M219" i="13"/>
  <c r="N219" i="13"/>
  <c r="O219" i="13"/>
  <c r="Q219" i="13"/>
  <c r="S219" i="13" s="1"/>
  <c r="R219" i="13"/>
  <c r="T219" i="13"/>
  <c r="U219" i="13"/>
  <c r="V219" i="13"/>
  <c r="K220" i="13"/>
  <c r="M220" i="13"/>
  <c r="N220" i="13"/>
  <c r="P220" i="13" s="1"/>
  <c r="O220" i="13"/>
  <c r="Q220" i="13"/>
  <c r="R220" i="13"/>
  <c r="T220" i="13"/>
  <c r="U220" i="13"/>
  <c r="V220" i="13"/>
  <c r="K221" i="13"/>
  <c r="M221" i="13"/>
  <c r="N221" i="13"/>
  <c r="O221" i="13"/>
  <c r="Q221" i="13"/>
  <c r="R221" i="13"/>
  <c r="T221" i="13"/>
  <c r="U221" i="13"/>
  <c r="V221" i="13"/>
  <c r="K222" i="13"/>
  <c r="N222" i="13"/>
  <c r="O222" i="13"/>
  <c r="Q222" i="13"/>
  <c r="S222" i="13" s="1"/>
  <c r="R222" i="13"/>
  <c r="T222" i="13"/>
  <c r="U222" i="13"/>
  <c r="V222" i="13"/>
  <c r="K223" i="13"/>
  <c r="M223" i="13"/>
  <c r="N223" i="13"/>
  <c r="O223" i="13"/>
  <c r="Q223" i="13"/>
  <c r="R223" i="13"/>
  <c r="T223" i="13"/>
  <c r="U223" i="13"/>
  <c r="V223" i="13"/>
  <c r="K224" i="13"/>
  <c r="M224" i="13"/>
  <c r="N224" i="13"/>
  <c r="O224" i="13"/>
  <c r="Q224" i="13"/>
  <c r="S224" i="13" s="1"/>
  <c r="R224" i="13"/>
  <c r="T224" i="13"/>
  <c r="U224" i="13"/>
  <c r="V224" i="13"/>
  <c r="K225" i="13"/>
  <c r="M225" i="13"/>
  <c r="N225" i="13"/>
  <c r="O225" i="13"/>
  <c r="Q225" i="13"/>
  <c r="R225" i="13"/>
  <c r="T225" i="13"/>
  <c r="U225" i="13"/>
  <c r="V225" i="13"/>
  <c r="K226" i="13"/>
  <c r="N226" i="13"/>
  <c r="O226" i="13"/>
  <c r="Q226" i="13"/>
  <c r="R226" i="13"/>
  <c r="S226" i="13"/>
  <c r="T226" i="13"/>
  <c r="U226" i="13"/>
  <c r="V226" i="13"/>
  <c r="K227" i="13"/>
  <c r="M227" i="13"/>
  <c r="N227" i="13"/>
  <c r="O227" i="13"/>
  <c r="Q227" i="13"/>
  <c r="S227" i="13" s="1"/>
  <c r="R227" i="13"/>
  <c r="T227" i="13"/>
  <c r="U227" i="13"/>
  <c r="V227" i="13"/>
  <c r="K228" i="13"/>
  <c r="M228" i="13"/>
  <c r="N228" i="13"/>
  <c r="O228" i="13"/>
  <c r="Q228" i="13"/>
  <c r="S228" i="13" s="1"/>
  <c r="R228" i="13"/>
  <c r="T228" i="13"/>
  <c r="U228" i="13"/>
  <c r="V228" i="13"/>
  <c r="K229" i="13"/>
  <c r="M229" i="13"/>
  <c r="N229" i="13"/>
  <c r="O229" i="13"/>
  <c r="Q229" i="13"/>
  <c r="R229" i="13"/>
  <c r="T229" i="13"/>
  <c r="U229" i="13"/>
  <c r="V229" i="13"/>
  <c r="K230" i="13"/>
  <c r="N230" i="13"/>
  <c r="O230" i="13"/>
  <c r="Q230" i="13"/>
  <c r="R230" i="13"/>
  <c r="T230" i="13"/>
  <c r="U230" i="13"/>
  <c r="V230" i="13"/>
  <c r="K231" i="13"/>
  <c r="M231" i="13"/>
  <c r="N231" i="13"/>
  <c r="O231" i="13"/>
  <c r="Q231" i="13"/>
  <c r="R231" i="13"/>
  <c r="T231" i="13"/>
  <c r="U231" i="13"/>
  <c r="V231" i="13"/>
  <c r="K232" i="13"/>
  <c r="M232" i="13"/>
  <c r="N232" i="13"/>
  <c r="O232" i="13"/>
  <c r="Q232" i="13"/>
  <c r="R232" i="13"/>
  <c r="T232" i="13"/>
  <c r="U232" i="13"/>
  <c r="V232" i="13"/>
  <c r="K233" i="13"/>
  <c r="M233" i="13"/>
  <c r="N233" i="13"/>
  <c r="O233" i="13"/>
  <c r="Q233" i="13"/>
  <c r="R233" i="13"/>
  <c r="S233" i="13"/>
  <c r="T233" i="13"/>
  <c r="U233" i="13"/>
  <c r="V233" i="13"/>
  <c r="K234" i="13"/>
  <c r="N234" i="13"/>
  <c r="O234" i="13"/>
  <c r="Q234" i="13"/>
  <c r="R234" i="13"/>
  <c r="T234" i="13"/>
  <c r="U234" i="13"/>
  <c r="V234" i="13"/>
  <c r="K235" i="13"/>
  <c r="M235" i="13"/>
  <c r="N235" i="13"/>
  <c r="O235" i="13"/>
  <c r="Q235" i="13"/>
  <c r="S235" i="13" s="1"/>
  <c r="R235" i="13"/>
  <c r="T235" i="13"/>
  <c r="U235" i="13"/>
  <c r="V235" i="13"/>
  <c r="K236" i="13"/>
  <c r="M236" i="13"/>
  <c r="N236" i="13"/>
  <c r="P236" i="13" s="1"/>
  <c r="O236" i="13"/>
  <c r="Q236" i="13"/>
  <c r="R236" i="13"/>
  <c r="T236" i="13"/>
  <c r="U236" i="13"/>
  <c r="V236" i="13"/>
  <c r="K237" i="13"/>
  <c r="M237" i="13"/>
  <c r="N237" i="13"/>
  <c r="O237" i="13"/>
  <c r="Q237" i="13"/>
  <c r="S237" i="13" s="1"/>
  <c r="R237" i="13"/>
  <c r="T237" i="13"/>
  <c r="U237" i="13"/>
  <c r="V237" i="13"/>
  <c r="K238" i="13"/>
  <c r="N238" i="13"/>
  <c r="O238" i="13"/>
  <c r="Q238" i="13"/>
  <c r="S238" i="13" s="1"/>
  <c r="R238" i="13"/>
  <c r="T238" i="13"/>
  <c r="U238" i="13"/>
  <c r="V238" i="13"/>
  <c r="K239" i="13"/>
  <c r="M239" i="13"/>
  <c r="N239" i="13"/>
  <c r="O239" i="13"/>
  <c r="Q239" i="13"/>
  <c r="R239" i="13"/>
  <c r="T239" i="13"/>
  <c r="U239" i="13"/>
  <c r="V239" i="13"/>
  <c r="K240" i="13"/>
  <c r="M240" i="13"/>
  <c r="N240" i="13"/>
  <c r="O240" i="13"/>
  <c r="Q240" i="13"/>
  <c r="R240" i="13"/>
  <c r="T240" i="13"/>
  <c r="U240" i="13"/>
  <c r="V240" i="13"/>
  <c r="K241" i="13"/>
  <c r="M241" i="13"/>
  <c r="N241" i="13"/>
  <c r="O241" i="13"/>
  <c r="Q241" i="13"/>
  <c r="R241" i="13"/>
  <c r="T241" i="13"/>
  <c r="U241" i="13"/>
  <c r="V241" i="13"/>
  <c r="K242" i="13"/>
  <c r="N242" i="13"/>
  <c r="O242" i="13"/>
  <c r="Q242" i="13"/>
  <c r="R242" i="13"/>
  <c r="S242" i="13"/>
  <c r="T242" i="13"/>
  <c r="U242" i="13"/>
  <c r="V242" i="13"/>
  <c r="K243" i="13"/>
  <c r="M243" i="13"/>
  <c r="N243" i="13"/>
  <c r="O243" i="13"/>
  <c r="Q243" i="13"/>
  <c r="R243" i="13"/>
  <c r="T243" i="13"/>
  <c r="U243" i="13"/>
  <c r="V243" i="13"/>
  <c r="K244" i="13"/>
  <c r="M244" i="13"/>
  <c r="N244" i="13"/>
  <c r="O244" i="13"/>
  <c r="Q244" i="13"/>
  <c r="S244" i="13" s="1"/>
  <c r="R244" i="13"/>
  <c r="T244" i="13"/>
  <c r="U244" i="13"/>
  <c r="V244" i="13"/>
  <c r="K245" i="13"/>
  <c r="M245" i="13"/>
  <c r="N245" i="13"/>
  <c r="O245" i="13"/>
  <c r="Q245" i="13"/>
  <c r="R245" i="13"/>
  <c r="T245" i="13"/>
  <c r="U245" i="13"/>
  <c r="V245" i="13"/>
  <c r="K246" i="13"/>
  <c r="N246" i="13"/>
  <c r="O246" i="13"/>
  <c r="Q246" i="13"/>
  <c r="R246" i="13"/>
  <c r="T246" i="13"/>
  <c r="U246" i="13"/>
  <c r="V246" i="13"/>
  <c r="K247" i="13"/>
  <c r="M247" i="13"/>
  <c r="N247" i="13"/>
  <c r="O247" i="13"/>
  <c r="Q247" i="13"/>
  <c r="S247" i="13" s="1"/>
  <c r="R247" i="13"/>
  <c r="T247" i="13"/>
  <c r="U247" i="13"/>
  <c r="V247" i="13"/>
  <c r="K248" i="13"/>
  <c r="M248" i="13"/>
  <c r="N248" i="13"/>
  <c r="O248" i="13"/>
  <c r="Q248" i="13"/>
  <c r="R248" i="13"/>
  <c r="T248" i="13"/>
  <c r="U248" i="13"/>
  <c r="V248" i="13"/>
  <c r="K249" i="13"/>
  <c r="M249" i="13"/>
  <c r="N249" i="13"/>
  <c r="O249" i="13"/>
  <c r="Q249" i="13"/>
  <c r="R249" i="13"/>
  <c r="S249" i="13" s="1"/>
  <c r="T249" i="13"/>
  <c r="U249" i="13"/>
  <c r="V249" i="13"/>
  <c r="K250" i="13"/>
  <c r="N250" i="13"/>
  <c r="O250" i="13"/>
  <c r="Q250" i="13"/>
  <c r="S250" i="13" s="1"/>
  <c r="R250" i="13"/>
  <c r="T250" i="13"/>
  <c r="U250" i="13"/>
  <c r="V250" i="13"/>
  <c r="K251" i="13"/>
  <c r="M251" i="13"/>
  <c r="N251" i="13"/>
  <c r="O251" i="13"/>
  <c r="Q251" i="13"/>
  <c r="S251" i="13" s="1"/>
  <c r="R251" i="13"/>
  <c r="T251" i="13"/>
  <c r="U251" i="13"/>
  <c r="V251" i="13"/>
  <c r="K252" i="13"/>
  <c r="M252" i="13"/>
  <c r="N252" i="13"/>
  <c r="P252" i="13" s="1"/>
  <c r="O252" i="13"/>
  <c r="Q252" i="13"/>
  <c r="R252" i="13"/>
  <c r="T252" i="13"/>
  <c r="U252" i="13"/>
  <c r="V252" i="13"/>
  <c r="K253" i="13"/>
  <c r="M253" i="13"/>
  <c r="N253" i="13"/>
  <c r="O253" i="13"/>
  <c r="Q253" i="13"/>
  <c r="R253" i="13"/>
  <c r="T253" i="13"/>
  <c r="U253" i="13"/>
  <c r="V253" i="13"/>
  <c r="K254" i="13"/>
  <c r="N254" i="13"/>
  <c r="O254" i="13"/>
  <c r="Q254" i="13"/>
  <c r="S254" i="13" s="1"/>
  <c r="R254" i="13"/>
  <c r="T254" i="13"/>
  <c r="U254" i="13"/>
  <c r="V254" i="13"/>
  <c r="K255" i="13"/>
  <c r="M255" i="13"/>
  <c r="N255" i="13"/>
  <c r="O255" i="13"/>
  <c r="Q255" i="13"/>
  <c r="R255" i="13"/>
  <c r="T255" i="13"/>
  <c r="U255" i="13"/>
  <c r="V255" i="13"/>
  <c r="K256" i="13"/>
  <c r="M256" i="13"/>
  <c r="N256" i="13"/>
  <c r="O256" i="13"/>
  <c r="Q256" i="13"/>
  <c r="S256" i="13" s="1"/>
  <c r="R256" i="13"/>
  <c r="T256" i="13"/>
  <c r="U256" i="13"/>
  <c r="V256" i="13"/>
  <c r="K257" i="13"/>
  <c r="M257" i="13"/>
  <c r="N257" i="13"/>
  <c r="O257" i="13"/>
  <c r="Q257" i="13"/>
  <c r="R257" i="13"/>
  <c r="T257" i="13"/>
  <c r="U257" i="13"/>
  <c r="V257" i="13"/>
  <c r="K258" i="13"/>
  <c r="N258" i="13"/>
  <c r="O258" i="13"/>
  <c r="Q258" i="13"/>
  <c r="R258" i="13"/>
  <c r="S258" i="13"/>
  <c r="T258" i="13"/>
  <c r="U258" i="13"/>
  <c r="V258" i="13"/>
  <c r="K259" i="13"/>
  <c r="M259" i="13"/>
  <c r="N259" i="13"/>
  <c r="O259" i="13"/>
  <c r="Q259" i="13"/>
  <c r="S259" i="13" s="1"/>
  <c r="R259" i="13"/>
  <c r="T259" i="13"/>
  <c r="U259" i="13"/>
  <c r="V259" i="13"/>
  <c r="K260" i="13"/>
  <c r="M260" i="13"/>
  <c r="N260" i="13"/>
  <c r="O260" i="13"/>
  <c r="Q260" i="13"/>
  <c r="S260" i="13" s="1"/>
  <c r="R260" i="13"/>
  <c r="T260" i="13"/>
  <c r="U260" i="13"/>
  <c r="V260" i="13"/>
  <c r="K261" i="13"/>
  <c r="M261" i="13"/>
  <c r="N261" i="13"/>
  <c r="O261" i="13"/>
  <c r="Q261" i="13"/>
  <c r="R261" i="13"/>
  <c r="T261" i="13"/>
  <c r="U261" i="13"/>
  <c r="V261" i="13"/>
  <c r="K262" i="13"/>
  <c r="N262" i="13"/>
  <c r="O262" i="13"/>
  <c r="Q262" i="13"/>
  <c r="R262" i="13"/>
  <c r="T262" i="13"/>
  <c r="U262" i="13"/>
  <c r="V262" i="13"/>
  <c r="K263" i="13"/>
  <c r="M263" i="13"/>
  <c r="N263" i="13"/>
  <c r="O263" i="13"/>
  <c r="Q263" i="13"/>
  <c r="R263" i="13"/>
  <c r="T263" i="13"/>
  <c r="U263" i="13"/>
  <c r="V263" i="13"/>
  <c r="K264" i="13"/>
  <c r="M264" i="13"/>
  <c r="N264" i="13"/>
  <c r="O264" i="13"/>
  <c r="Q264" i="13"/>
  <c r="R264" i="13"/>
  <c r="T264" i="13"/>
  <c r="U264" i="13"/>
  <c r="V264" i="13"/>
  <c r="M138" i="15" l="1"/>
  <c r="S263" i="13"/>
  <c r="S240" i="13"/>
  <c r="S253" i="13"/>
  <c r="S231" i="13"/>
  <c r="P88" i="13"/>
  <c r="S243" i="13"/>
  <c r="S234" i="13"/>
  <c r="S221" i="13"/>
  <c r="S208" i="13"/>
  <c r="S177" i="13"/>
  <c r="S76" i="13"/>
  <c r="P200" i="13"/>
  <c r="S195" i="13"/>
  <c r="P192" i="13"/>
  <c r="S190" i="13"/>
  <c r="S181" i="13"/>
  <c r="S169" i="13"/>
  <c r="P131" i="13"/>
  <c r="P111" i="13"/>
  <c r="S80" i="13"/>
  <c r="P79" i="13"/>
  <c r="P77" i="13"/>
  <c r="P64" i="13"/>
  <c r="P50" i="13"/>
  <c r="P49" i="13"/>
  <c r="P28" i="13"/>
  <c r="P22" i="13"/>
  <c r="P21" i="13"/>
  <c r="S201" i="13"/>
  <c r="P187" i="13"/>
  <c r="S262" i="13"/>
  <c r="S261" i="13"/>
  <c r="S255" i="13"/>
  <c r="S252" i="13"/>
  <c r="S246" i="13"/>
  <c r="S245" i="13"/>
  <c r="S239" i="13"/>
  <c r="S236" i="13"/>
  <c r="S230" i="13"/>
  <c r="S229" i="13"/>
  <c r="S223" i="13"/>
  <c r="S220" i="13"/>
  <c r="S214" i="13"/>
  <c r="S213" i="13"/>
  <c r="S207" i="13"/>
  <c r="S204" i="13"/>
  <c r="S197" i="13"/>
  <c r="P196" i="13"/>
  <c r="S188" i="13"/>
  <c r="S176" i="13"/>
  <c r="S172" i="13"/>
  <c r="S159" i="13"/>
  <c r="P158" i="13"/>
  <c r="P143" i="13"/>
  <c r="S137" i="13"/>
  <c r="P121" i="13"/>
  <c r="P87" i="13"/>
  <c r="P81" i="13"/>
  <c r="S75" i="13"/>
  <c r="P69" i="13"/>
  <c r="P48" i="13"/>
  <c r="S42" i="13"/>
  <c r="P34" i="13"/>
  <c r="P33" i="13"/>
  <c r="S28" i="13"/>
  <c r="S22" i="13"/>
  <c r="S21" i="13"/>
  <c r="P12" i="13"/>
  <c r="S7" i="13"/>
  <c r="P6" i="13"/>
  <c r="P5" i="13"/>
  <c r="S211" i="13"/>
  <c r="S202" i="13"/>
  <c r="S170" i="13"/>
  <c r="P168" i="13"/>
  <c r="P152" i="13"/>
  <c r="P138" i="13"/>
  <c r="S264" i="13"/>
  <c r="P259" i="13"/>
  <c r="S257" i="13"/>
  <c r="P256" i="13"/>
  <c r="S248" i="13"/>
  <c r="P247" i="13"/>
  <c r="P243" i="13"/>
  <c r="S241" i="13"/>
  <c r="P240" i="13"/>
  <c r="S232" i="13"/>
  <c r="P231" i="13"/>
  <c r="S225" i="13"/>
  <c r="P224" i="13"/>
  <c r="S216" i="13"/>
  <c r="P211" i="13"/>
  <c r="S209" i="13"/>
  <c r="P208" i="13"/>
  <c r="S183" i="13"/>
  <c r="S179" i="13"/>
  <c r="S163" i="13"/>
  <c r="S158" i="13"/>
  <c r="S157" i="13"/>
  <c r="S143" i="13"/>
  <c r="P142" i="13"/>
  <c r="S136" i="13"/>
  <c r="P127" i="13"/>
  <c r="S122" i="13"/>
  <c r="S121" i="13"/>
  <c r="S115" i="13"/>
  <c r="P103" i="13"/>
  <c r="P94" i="13"/>
  <c r="S91" i="13"/>
  <c r="P89" i="13"/>
  <c r="S87" i="13"/>
  <c r="P85" i="13"/>
  <c r="S81" i="13"/>
  <c r="S78" i="13"/>
  <c r="S71" i="13"/>
  <c r="S69" i="13"/>
  <c r="P60" i="13"/>
  <c r="S55" i="13"/>
  <c r="P54" i="13"/>
  <c r="P53" i="13"/>
  <c r="S48" i="13"/>
  <c r="S34" i="13"/>
  <c r="S33" i="13"/>
  <c r="S27" i="13"/>
  <c r="S12" i="13"/>
  <c r="S6" i="13"/>
  <c r="S5" i="13"/>
  <c r="P251" i="13"/>
  <c r="P228" i="13"/>
  <c r="P184" i="13"/>
  <c r="S164" i="13"/>
  <c r="P156" i="13"/>
  <c r="S77" i="13"/>
  <c r="P244" i="13"/>
  <c r="P235" i="13"/>
  <c r="P212" i="13"/>
  <c r="S185" i="13"/>
  <c r="P264" i="13"/>
  <c r="P255" i="13"/>
  <c r="P248" i="13"/>
  <c r="P239" i="13"/>
  <c r="P232" i="13"/>
  <c r="P216" i="13"/>
  <c r="P207" i="13"/>
  <c r="S199" i="13"/>
  <c r="S192" i="13"/>
  <c r="S174" i="13"/>
  <c r="S167" i="13"/>
  <c r="P260" i="13"/>
  <c r="S154" i="13"/>
  <c r="P146" i="13"/>
  <c r="P140" i="13"/>
  <c r="P135" i="13"/>
  <c r="P130" i="13"/>
  <c r="P114" i="13"/>
  <c r="P113" i="13"/>
  <c r="P101" i="13"/>
  <c r="P97" i="13"/>
  <c r="P93" i="13"/>
  <c r="P84" i="13"/>
  <c r="P68" i="13"/>
  <c r="P57" i="13"/>
  <c r="P52" i="13"/>
  <c r="P41" i="13"/>
  <c r="P36" i="13"/>
  <c r="P26" i="13"/>
  <c r="P25" i="13"/>
  <c r="P20" i="13"/>
  <c r="P10" i="13"/>
  <c r="P9" i="13"/>
  <c r="P4" i="13"/>
  <c r="P204" i="13"/>
  <c r="P188" i="13"/>
  <c r="P172" i="13"/>
  <c r="P160" i="13"/>
  <c r="S156" i="13"/>
  <c r="P155" i="13"/>
  <c r="S151" i="13"/>
  <c r="P150" i="13"/>
  <c r="S146" i="13"/>
  <c r="S145" i="13"/>
  <c r="P144" i="13"/>
  <c r="S140" i="13"/>
  <c r="S135" i="13"/>
  <c r="P134" i="13"/>
  <c r="S130" i="13"/>
  <c r="S129" i="13"/>
  <c r="P128" i="13"/>
  <c r="S124" i="13"/>
  <c r="P122" i="13"/>
  <c r="S119" i="13"/>
  <c r="P118" i="13"/>
  <c r="P117" i="13"/>
  <c r="S114" i="13"/>
  <c r="S113" i="13"/>
  <c r="S110" i="13"/>
  <c r="S109" i="13"/>
  <c r="S104" i="13"/>
  <c r="S101" i="13"/>
  <c r="S97" i="13"/>
  <c r="S94" i="13"/>
  <c r="S93" i="13"/>
  <c r="S88" i="13"/>
  <c r="S84" i="13"/>
  <c r="P73" i="13"/>
  <c r="P71" i="13"/>
  <c r="S68" i="13"/>
  <c r="S63" i="13"/>
  <c r="P62" i="13"/>
  <c r="P61" i="13"/>
  <c r="S57" i="13"/>
  <c r="P56" i="13"/>
  <c r="S52" i="13"/>
  <c r="S47" i="13"/>
  <c r="P46" i="13"/>
  <c r="P45" i="13"/>
  <c r="S41" i="13"/>
  <c r="P40" i="13"/>
  <c r="S36" i="13"/>
  <c r="S31" i="13"/>
  <c r="P30" i="13"/>
  <c r="P29" i="13"/>
  <c r="S26" i="13"/>
  <c r="S25" i="13"/>
  <c r="P24" i="13"/>
  <c r="S20" i="13"/>
  <c r="S15" i="13"/>
  <c r="P14" i="13"/>
  <c r="P13" i="13"/>
  <c r="S10" i="13"/>
  <c r="S9" i="13"/>
  <c r="P8" i="13"/>
  <c r="S4" i="13"/>
  <c r="S160" i="13"/>
  <c r="S155" i="13"/>
  <c r="S150" i="13"/>
  <c r="S149" i="13"/>
  <c r="S144" i="13"/>
  <c r="S139" i="13"/>
  <c r="S134" i="13"/>
  <c r="S133" i="13"/>
  <c r="S128" i="13"/>
  <c r="P126" i="13"/>
  <c r="S123" i="13"/>
  <c r="S118" i="13"/>
  <c r="S117" i="13"/>
  <c r="S112" i="13"/>
  <c r="S108" i="13"/>
  <c r="P106" i="13"/>
  <c r="P102" i="13"/>
  <c r="S100" i="13"/>
  <c r="P98" i="13"/>
  <c r="S96" i="13"/>
  <c r="S92" i="13"/>
  <c r="P90" i="13"/>
  <c r="P86" i="13"/>
  <c r="S83" i="13"/>
  <c r="S67" i="13"/>
  <c r="S62" i="13"/>
  <c r="S61" i="13"/>
  <c r="S56" i="13"/>
  <c r="S51" i="13"/>
  <c r="S46" i="13"/>
  <c r="S45" i="13"/>
  <c r="S40" i="13"/>
  <c r="S35" i="13"/>
  <c r="S30" i="13"/>
  <c r="S29" i="13"/>
  <c r="S24" i="13"/>
  <c r="S19" i="13"/>
  <c r="S14" i="13"/>
  <c r="S13" i="13"/>
  <c r="S8" i="13"/>
  <c r="S3" i="13"/>
  <c r="P261" i="13"/>
  <c r="P257" i="13"/>
  <c r="P253" i="13"/>
  <c r="P249" i="13"/>
  <c r="P245" i="13"/>
  <c r="P241" i="13"/>
  <c r="P237" i="13"/>
  <c r="P233" i="13"/>
  <c r="P229" i="13"/>
  <c r="P225" i="13"/>
  <c r="P221" i="13"/>
  <c r="P217" i="13"/>
  <c r="P213" i="13"/>
  <c r="P209" i="13"/>
  <c r="P205" i="13"/>
  <c r="P201" i="13"/>
  <c r="P197" i="13"/>
  <c r="P193" i="13"/>
  <c r="P189" i="13"/>
  <c r="P185" i="13"/>
  <c r="P181" i="13"/>
  <c r="P177" i="13"/>
  <c r="P173" i="13"/>
  <c r="P169" i="13"/>
  <c r="P164" i="13"/>
  <c r="P161" i="13"/>
  <c r="P157" i="13"/>
  <c r="P153" i="13"/>
  <c r="P149" i="13"/>
  <c r="P145" i="13"/>
  <c r="P141" i="13"/>
  <c r="P137" i="13"/>
  <c r="P133" i="13"/>
  <c r="P129" i="13"/>
  <c r="P123" i="13"/>
  <c r="P120" i="13"/>
  <c r="P116" i="13"/>
  <c r="P107" i="13"/>
  <c r="P99" i="13"/>
  <c r="P91" i="13"/>
  <c r="P67" i="13"/>
  <c r="P63" i="13"/>
  <c r="P59" i="13"/>
  <c r="P55" i="13"/>
  <c r="P51" i="13"/>
  <c r="P47" i="13"/>
  <c r="P43" i="13"/>
  <c r="P39" i="13"/>
  <c r="P35" i="13"/>
  <c r="P31" i="13"/>
  <c r="P27" i="13"/>
  <c r="P23" i="13"/>
  <c r="P19" i="13"/>
  <c r="P15" i="13"/>
  <c r="P11" i="13"/>
  <c r="P7" i="13"/>
  <c r="P3" i="13"/>
  <c r="P262" i="13"/>
  <c r="P258" i="13"/>
  <c r="P254" i="13"/>
  <c r="P250" i="13"/>
  <c r="P246" i="13"/>
  <c r="P242" i="13"/>
  <c r="P238" i="13"/>
  <c r="P234" i="13"/>
  <c r="P230" i="13"/>
  <c r="P226" i="13"/>
  <c r="P222" i="13"/>
  <c r="P218" i="13"/>
  <c r="P214" i="13"/>
  <c r="P210" i="13"/>
  <c r="P206" i="13"/>
  <c r="P202" i="13"/>
  <c r="P198" i="13"/>
  <c r="P194" i="13"/>
  <c r="P190" i="13"/>
  <c r="P186" i="13"/>
  <c r="P182" i="13"/>
  <c r="P178" i="13"/>
  <c r="P174" i="13"/>
  <c r="P170" i="13"/>
  <c r="P166" i="13"/>
  <c r="P163" i="13"/>
  <c r="P148" i="13"/>
  <c r="P136" i="13"/>
  <c r="P125" i="13"/>
  <c r="P119" i="13"/>
  <c r="P115" i="13"/>
  <c r="P109" i="13"/>
  <c r="P80" i="13"/>
  <c r="P78" i="13"/>
  <c r="P76" i="13"/>
  <c r="P74" i="13"/>
  <c r="P72" i="13"/>
  <c r="P70" i="13"/>
  <c r="P66" i="13"/>
  <c r="P58" i="13"/>
  <c r="P42" i="13"/>
  <c r="P38" i="13"/>
  <c r="P18" i="13"/>
  <c r="P263" i="13"/>
  <c r="P227" i="13"/>
  <c r="P223" i="13"/>
  <c r="P219" i="13"/>
  <c r="P215" i="13"/>
  <c r="P203" i="13"/>
  <c r="P199" i="13"/>
  <c r="P195" i="13"/>
  <c r="P191" i="13"/>
  <c r="P183" i="13"/>
  <c r="P179" i="13"/>
  <c r="P175" i="13"/>
  <c r="P171" i="13"/>
  <c r="P167" i="13"/>
  <c r="P165" i="13"/>
  <c r="P159" i="13"/>
  <c r="P151" i="13"/>
  <c r="P139" i="13"/>
  <c r="P82" i="13"/>
  <c r="L4" i="12"/>
  <c r="M4" i="12"/>
  <c r="O4" i="12"/>
  <c r="Q4" i="12" s="1"/>
  <c r="P4" i="12"/>
  <c r="R4" i="12"/>
  <c r="S4" i="12"/>
  <c r="U4" i="12"/>
  <c r="V4" i="12"/>
  <c r="L5" i="12"/>
  <c r="M5" i="12"/>
  <c r="O5" i="12"/>
  <c r="P5" i="12"/>
  <c r="R5" i="12"/>
  <c r="S5" i="12"/>
  <c r="U5" i="12"/>
  <c r="V5" i="12"/>
  <c r="L6" i="12"/>
  <c r="M6" i="12"/>
  <c r="O6" i="12"/>
  <c r="P6" i="12"/>
  <c r="R6" i="12"/>
  <c r="S6" i="12"/>
  <c r="U6" i="12"/>
  <c r="V6" i="12"/>
  <c r="L7" i="12"/>
  <c r="M7" i="12"/>
  <c r="O7" i="12"/>
  <c r="P7" i="12"/>
  <c r="R7" i="12"/>
  <c r="S7" i="12"/>
  <c r="U7" i="12"/>
  <c r="V7" i="12"/>
  <c r="L8" i="12"/>
  <c r="M8" i="12"/>
  <c r="O8" i="12"/>
  <c r="P8" i="12"/>
  <c r="R8" i="12"/>
  <c r="S8" i="12"/>
  <c r="U8" i="12"/>
  <c r="V8" i="12"/>
  <c r="L9" i="12"/>
  <c r="M9" i="12"/>
  <c r="O9" i="12"/>
  <c r="P9" i="12"/>
  <c r="R9" i="12"/>
  <c r="S9" i="12"/>
  <c r="U9" i="12"/>
  <c r="V9" i="12"/>
  <c r="L10" i="12"/>
  <c r="M10" i="12"/>
  <c r="O10" i="12"/>
  <c r="P10" i="12"/>
  <c r="R10" i="12"/>
  <c r="S10" i="12"/>
  <c r="U10" i="12"/>
  <c r="V10" i="12"/>
  <c r="L11" i="12"/>
  <c r="M11" i="12"/>
  <c r="O11" i="12"/>
  <c r="P11" i="12"/>
  <c r="R11" i="12"/>
  <c r="S11" i="12"/>
  <c r="U11" i="12"/>
  <c r="V11" i="12"/>
  <c r="L12" i="12"/>
  <c r="M12" i="12"/>
  <c r="O12" i="12"/>
  <c r="P12" i="12"/>
  <c r="R12" i="12"/>
  <c r="S12" i="12"/>
  <c r="U12" i="12"/>
  <c r="V12" i="12"/>
  <c r="L13" i="12"/>
  <c r="M13" i="12"/>
  <c r="O13" i="12"/>
  <c r="P13" i="12"/>
  <c r="R13" i="12"/>
  <c r="S13" i="12"/>
  <c r="U13" i="12"/>
  <c r="V13" i="12"/>
  <c r="L14" i="12"/>
  <c r="M14" i="12"/>
  <c r="O14" i="12"/>
  <c r="P14" i="12"/>
  <c r="R14" i="12"/>
  <c r="S14" i="12"/>
  <c r="U14" i="12"/>
  <c r="V14" i="12"/>
  <c r="L15" i="12"/>
  <c r="M15" i="12"/>
  <c r="O15" i="12"/>
  <c r="P15" i="12"/>
  <c r="R15" i="12"/>
  <c r="S15" i="12"/>
  <c r="U15" i="12"/>
  <c r="V15" i="12"/>
  <c r="L16" i="12"/>
  <c r="M16" i="12"/>
  <c r="O16" i="12"/>
  <c r="P16" i="12"/>
  <c r="R16" i="12"/>
  <c r="S16" i="12"/>
  <c r="U16" i="12"/>
  <c r="V16" i="12"/>
  <c r="L17" i="12"/>
  <c r="M17" i="12"/>
  <c r="O17" i="12"/>
  <c r="P17" i="12"/>
  <c r="R17" i="12"/>
  <c r="S17" i="12"/>
  <c r="U17" i="12"/>
  <c r="V17" i="12"/>
  <c r="L18" i="12"/>
  <c r="M18" i="12"/>
  <c r="O18" i="12"/>
  <c r="P18" i="12"/>
  <c r="R18" i="12"/>
  <c r="S18" i="12"/>
  <c r="U18" i="12"/>
  <c r="V18" i="12"/>
  <c r="L19" i="12"/>
  <c r="M19" i="12"/>
  <c r="O19" i="12"/>
  <c r="P19" i="12"/>
  <c r="R19" i="12"/>
  <c r="S19" i="12"/>
  <c r="U19" i="12"/>
  <c r="V19" i="12"/>
  <c r="L20" i="12"/>
  <c r="M20" i="12"/>
  <c r="O20" i="12"/>
  <c r="P20" i="12"/>
  <c r="R20" i="12"/>
  <c r="S20" i="12"/>
  <c r="U20" i="12"/>
  <c r="V20" i="12"/>
  <c r="L21" i="12"/>
  <c r="M21" i="12"/>
  <c r="O21" i="12"/>
  <c r="P21" i="12"/>
  <c r="R21" i="12"/>
  <c r="S21" i="12"/>
  <c r="U21" i="12"/>
  <c r="V21" i="12"/>
  <c r="L22" i="12"/>
  <c r="M22" i="12"/>
  <c r="O22" i="12"/>
  <c r="P22" i="12"/>
  <c r="R22" i="12"/>
  <c r="S22" i="12"/>
  <c r="U22" i="12"/>
  <c r="V22" i="12"/>
  <c r="L23" i="12"/>
  <c r="M23" i="12"/>
  <c r="O23" i="12"/>
  <c r="P23" i="12"/>
  <c r="R23" i="12"/>
  <c r="S23" i="12"/>
  <c r="U23" i="12"/>
  <c r="V23" i="12"/>
  <c r="L24" i="12"/>
  <c r="M24" i="12"/>
  <c r="O24" i="12"/>
  <c r="P24" i="12"/>
  <c r="R24" i="12"/>
  <c r="S24" i="12"/>
  <c r="U24" i="12"/>
  <c r="V24" i="12"/>
  <c r="L25" i="12"/>
  <c r="M25" i="12"/>
  <c r="O25" i="12"/>
  <c r="P25" i="12"/>
  <c r="R25" i="12"/>
  <c r="S25" i="12"/>
  <c r="U25" i="12"/>
  <c r="V25" i="12"/>
  <c r="L26" i="12"/>
  <c r="M26" i="12"/>
  <c r="O26" i="12"/>
  <c r="P26" i="12"/>
  <c r="R26" i="12"/>
  <c r="S26" i="12"/>
  <c r="U26" i="12"/>
  <c r="V26" i="12"/>
  <c r="L27" i="12"/>
  <c r="M27" i="12"/>
  <c r="O27" i="12"/>
  <c r="P27" i="12"/>
  <c r="R27" i="12"/>
  <c r="S27" i="12"/>
  <c r="U27" i="12"/>
  <c r="V27" i="12"/>
  <c r="L28" i="12"/>
  <c r="M28" i="12"/>
  <c r="O28" i="12"/>
  <c r="P28" i="12"/>
  <c r="R28" i="12"/>
  <c r="S28" i="12"/>
  <c r="U28" i="12"/>
  <c r="V28" i="12"/>
  <c r="L29" i="12"/>
  <c r="M29" i="12"/>
  <c r="O29" i="12"/>
  <c r="P29" i="12"/>
  <c r="R29" i="12"/>
  <c r="S29" i="12"/>
  <c r="U29" i="12"/>
  <c r="V29" i="12"/>
  <c r="L30" i="12"/>
  <c r="M30" i="12"/>
  <c r="O30" i="12"/>
  <c r="P30" i="12"/>
  <c r="R30" i="12"/>
  <c r="S30" i="12"/>
  <c r="U30" i="12"/>
  <c r="V30" i="12"/>
  <c r="L31" i="12"/>
  <c r="M31" i="12"/>
  <c r="O31" i="12"/>
  <c r="P31" i="12"/>
  <c r="R31" i="12"/>
  <c r="S31" i="12"/>
  <c r="U31" i="12"/>
  <c r="V31" i="12"/>
  <c r="L32" i="12"/>
  <c r="M32" i="12"/>
  <c r="O32" i="12"/>
  <c r="P32" i="12"/>
  <c r="R32" i="12"/>
  <c r="S32" i="12"/>
  <c r="U32" i="12"/>
  <c r="V32" i="12"/>
  <c r="L33" i="12"/>
  <c r="M33" i="12"/>
  <c r="O33" i="12"/>
  <c r="P33" i="12"/>
  <c r="R33" i="12"/>
  <c r="S33" i="12"/>
  <c r="U33" i="12"/>
  <c r="V33" i="12"/>
  <c r="L34" i="12"/>
  <c r="M34" i="12"/>
  <c r="O34" i="12"/>
  <c r="P34" i="12"/>
  <c r="R34" i="12"/>
  <c r="S34" i="12"/>
  <c r="U34" i="12"/>
  <c r="V34" i="12"/>
  <c r="L35" i="12"/>
  <c r="M35" i="12"/>
  <c r="O35" i="12"/>
  <c r="P35" i="12"/>
  <c r="R35" i="12"/>
  <c r="S35" i="12"/>
  <c r="U35" i="12"/>
  <c r="V35" i="12"/>
  <c r="L36" i="12"/>
  <c r="M36" i="12"/>
  <c r="O36" i="12"/>
  <c r="P36" i="12"/>
  <c r="R36" i="12"/>
  <c r="S36" i="12"/>
  <c r="U36" i="12"/>
  <c r="V36" i="12"/>
  <c r="L37" i="12"/>
  <c r="M37" i="12"/>
  <c r="O37" i="12"/>
  <c r="P37" i="12"/>
  <c r="R37" i="12"/>
  <c r="S37" i="12"/>
  <c r="U37" i="12"/>
  <c r="V37" i="12"/>
  <c r="L38" i="12"/>
  <c r="M38" i="12"/>
  <c r="O38" i="12"/>
  <c r="P38" i="12"/>
  <c r="R38" i="12"/>
  <c r="S38" i="12"/>
  <c r="U38" i="12"/>
  <c r="V38" i="12"/>
  <c r="L39" i="12"/>
  <c r="M39" i="12"/>
  <c r="O39" i="12"/>
  <c r="P39" i="12"/>
  <c r="R39" i="12"/>
  <c r="S39" i="12"/>
  <c r="U39" i="12"/>
  <c r="V39" i="12"/>
  <c r="L40" i="12"/>
  <c r="M40" i="12"/>
  <c r="O40" i="12"/>
  <c r="P40" i="12"/>
  <c r="R40" i="12"/>
  <c r="S40" i="12"/>
  <c r="U40" i="12"/>
  <c r="V40" i="12"/>
  <c r="L41" i="12"/>
  <c r="M41" i="12"/>
  <c r="O41" i="12"/>
  <c r="P41" i="12"/>
  <c r="R41" i="12"/>
  <c r="S41" i="12"/>
  <c r="U41" i="12"/>
  <c r="V41" i="12"/>
  <c r="L42" i="12"/>
  <c r="M42" i="12"/>
  <c r="O42" i="12"/>
  <c r="P42" i="12"/>
  <c r="R42" i="12"/>
  <c r="S42" i="12"/>
  <c r="U42" i="12"/>
  <c r="V42" i="12"/>
  <c r="L43" i="12"/>
  <c r="M43" i="12"/>
  <c r="O43" i="12"/>
  <c r="P43" i="12"/>
  <c r="R43" i="12"/>
  <c r="S43" i="12"/>
  <c r="U43" i="12"/>
  <c r="V43" i="12"/>
  <c r="L44" i="12"/>
  <c r="M44" i="12"/>
  <c r="O44" i="12"/>
  <c r="P44" i="12"/>
  <c r="R44" i="12"/>
  <c r="S44" i="12"/>
  <c r="U44" i="12"/>
  <c r="V44" i="12"/>
  <c r="L45" i="12"/>
  <c r="M45" i="12"/>
  <c r="O45" i="12"/>
  <c r="P45" i="12"/>
  <c r="R45" i="12"/>
  <c r="S45" i="12"/>
  <c r="U45" i="12"/>
  <c r="V45" i="12"/>
  <c r="L46" i="12"/>
  <c r="M46" i="12"/>
  <c r="O46" i="12"/>
  <c r="P46" i="12"/>
  <c r="R46" i="12"/>
  <c r="S46" i="12"/>
  <c r="U46" i="12"/>
  <c r="V46" i="12"/>
  <c r="L47" i="12"/>
  <c r="M47" i="12"/>
  <c r="O47" i="12"/>
  <c r="P47" i="12"/>
  <c r="R47" i="12"/>
  <c r="S47" i="12"/>
  <c r="U47" i="12"/>
  <c r="V47" i="12"/>
  <c r="L48" i="12"/>
  <c r="M48" i="12"/>
  <c r="O48" i="12"/>
  <c r="P48" i="12"/>
  <c r="R48" i="12"/>
  <c r="S48" i="12"/>
  <c r="U48" i="12"/>
  <c r="V48" i="12"/>
  <c r="L49" i="12"/>
  <c r="M49" i="12"/>
  <c r="O49" i="12"/>
  <c r="P49" i="12"/>
  <c r="R49" i="12"/>
  <c r="S49" i="12"/>
  <c r="U49" i="12"/>
  <c r="V49" i="12"/>
  <c r="L50" i="12"/>
  <c r="M50" i="12"/>
  <c r="O50" i="12"/>
  <c r="P50" i="12"/>
  <c r="R50" i="12"/>
  <c r="S50" i="12"/>
  <c r="U50" i="12"/>
  <c r="V50" i="12"/>
  <c r="L51" i="12"/>
  <c r="M51" i="12"/>
  <c r="O51" i="12"/>
  <c r="P51" i="12"/>
  <c r="R51" i="12"/>
  <c r="S51" i="12"/>
  <c r="U51" i="12"/>
  <c r="V51" i="12"/>
  <c r="L52" i="12"/>
  <c r="M52" i="12"/>
  <c r="O52" i="12"/>
  <c r="P52" i="12"/>
  <c r="R52" i="12"/>
  <c r="S52" i="12"/>
  <c r="U52" i="12"/>
  <c r="V52" i="12"/>
  <c r="L53" i="12"/>
  <c r="M53" i="12"/>
  <c r="O53" i="12"/>
  <c r="P53" i="12"/>
  <c r="R53" i="12"/>
  <c r="S53" i="12"/>
  <c r="U53" i="12"/>
  <c r="V53" i="12"/>
  <c r="L54" i="12"/>
  <c r="M54" i="12"/>
  <c r="O54" i="12"/>
  <c r="P54" i="12"/>
  <c r="R54" i="12"/>
  <c r="S54" i="12"/>
  <c r="U54" i="12"/>
  <c r="V54" i="12"/>
  <c r="L55" i="12"/>
  <c r="M55" i="12"/>
  <c r="O55" i="12"/>
  <c r="P55" i="12"/>
  <c r="R55" i="12"/>
  <c r="S55" i="12"/>
  <c r="U55" i="12"/>
  <c r="V55" i="12"/>
  <c r="L56" i="12"/>
  <c r="M56" i="12"/>
  <c r="O56" i="12"/>
  <c r="P56" i="12"/>
  <c r="R56" i="12"/>
  <c r="S56" i="12"/>
  <c r="U56" i="12"/>
  <c r="V56" i="12"/>
  <c r="L57" i="12"/>
  <c r="M57" i="12"/>
  <c r="O57" i="12"/>
  <c r="P57" i="12"/>
  <c r="R57" i="12"/>
  <c r="S57" i="12"/>
  <c r="U57" i="12"/>
  <c r="V57" i="12"/>
  <c r="L58" i="12"/>
  <c r="M58" i="12"/>
  <c r="O58" i="12"/>
  <c r="P58" i="12"/>
  <c r="R58" i="12"/>
  <c r="S58" i="12"/>
  <c r="U58" i="12"/>
  <c r="V58" i="12"/>
  <c r="L59" i="12"/>
  <c r="M59" i="12"/>
  <c r="O59" i="12"/>
  <c r="P59" i="12"/>
  <c r="R59" i="12"/>
  <c r="S59" i="12"/>
  <c r="U59" i="12"/>
  <c r="V59" i="12"/>
  <c r="L60" i="12"/>
  <c r="M60" i="12"/>
  <c r="O60" i="12"/>
  <c r="P60" i="12"/>
  <c r="R60" i="12"/>
  <c r="S60" i="12"/>
  <c r="U60" i="12"/>
  <c r="V60" i="12"/>
  <c r="L61" i="12"/>
  <c r="M61" i="12"/>
  <c r="O61" i="12"/>
  <c r="P61" i="12"/>
  <c r="R61" i="12"/>
  <c r="S61" i="12"/>
  <c r="U61" i="12"/>
  <c r="V61" i="12"/>
  <c r="L62" i="12"/>
  <c r="M62" i="12"/>
  <c r="O62" i="12"/>
  <c r="P62" i="12"/>
  <c r="R62" i="12"/>
  <c r="S62" i="12"/>
  <c r="U62" i="12"/>
  <c r="V62" i="12"/>
  <c r="L63" i="12"/>
  <c r="M63" i="12"/>
  <c r="O63" i="12"/>
  <c r="P63" i="12"/>
  <c r="R63" i="12"/>
  <c r="S63" i="12"/>
  <c r="U63" i="12"/>
  <c r="V63" i="12"/>
  <c r="L64" i="12"/>
  <c r="M64" i="12"/>
  <c r="O64" i="12"/>
  <c r="P64" i="12"/>
  <c r="R64" i="12"/>
  <c r="S64" i="12"/>
  <c r="U64" i="12"/>
  <c r="V64" i="12"/>
  <c r="L65" i="12"/>
  <c r="M65" i="12"/>
  <c r="O65" i="12"/>
  <c r="P65" i="12"/>
  <c r="R65" i="12"/>
  <c r="S65" i="12"/>
  <c r="U65" i="12"/>
  <c r="V65" i="12"/>
  <c r="L66" i="12"/>
  <c r="M66" i="12"/>
  <c r="O66" i="12"/>
  <c r="P66" i="12"/>
  <c r="R66" i="12"/>
  <c r="S66" i="12"/>
  <c r="U66" i="12"/>
  <c r="V66" i="12"/>
  <c r="L67" i="12"/>
  <c r="M67" i="12"/>
  <c r="O67" i="12"/>
  <c r="P67" i="12"/>
  <c r="R67" i="12"/>
  <c r="S67" i="12"/>
  <c r="U67" i="12"/>
  <c r="V67" i="12"/>
  <c r="L68" i="12"/>
  <c r="M68" i="12"/>
  <c r="O68" i="12"/>
  <c r="P68" i="12"/>
  <c r="R68" i="12"/>
  <c r="S68" i="12"/>
  <c r="U68" i="12"/>
  <c r="V68" i="12"/>
  <c r="L69" i="12"/>
  <c r="M69" i="12"/>
  <c r="O69" i="12"/>
  <c r="P69" i="12"/>
  <c r="R69" i="12"/>
  <c r="S69" i="12"/>
  <c r="U69" i="12"/>
  <c r="V69" i="12"/>
  <c r="L70" i="12"/>
  <c r="M70" i="12"/>
  <c r="O70" i="12"/>
  <c r="P70" i="12"/>
  <c r="R70" i="12"/>
  <c r="S70" i="12"/>
  <c r="U70" i="12"/>
  <c r="V70" i="12"/>
  <c r="L71" i="12"/>
  <c r="M71" i="12"/>
  <c r="O71" i="12"/>
  <c r="P71" i="12"/>
  <c r="R71" i="12"/>
  <c r="S71" i="12"/>
  <c r="U71" i="12"/>
  <c r="V71" i="12"/>
  <c r="L72" i="12"/>
  <c r="M72" i="12"/>
  <c r="O72" i="12"/>
  <c r="P72" i="12"/>
  <c r="R72" i="12"/>
  <c r="S72" i="12"/>
  <c r="U72" i="12"/>
  <c r="V72" i="12"/>
  <c r="L73" i="12"/>
  <c r="M73" i="12"/>
  <c r="O73" i="12"/>
  <c r="P73" i="12"/>
  <c r="R73" i="12"/>
  <c r="S73" i="12"/>
  <c r="U73" i="12"/>
  <c r="V73" i="12"/>
  <c r="L74" i="12"/>
  <c r="M74" i="12"/>
  <c r="O74" i="12"/>
  <c r="P74" i="12"/>
  <c r="R74" i="12"/>
  <c r="S74" i="12"/>
  <c r="U74" i="12"/>
  <c r="V74" i="12"/>
  <c r="L75" i="12"/>
  <c r="M75" i="12"/>
  <c r="O75" i="12"/>
  <c r="P75" i="12"/>
  <c r="R75" i="12"/>
  <c r="S75" i="12"/>
  <c r="U75" i="12"/>
  <c r="V75" i="12"/>
  <c r="L76" i="12"/>
  <c r="M76" i="12"/>
  <c r="O76" i="12"/>
  <c r="P76" i="12"/>
  <c r="R76" i="12"/>
  <c r="S76" i="12"/>
  <c r="U76" i="12"/>
  <c r="V76" i="12"/>
  <c r="L77" i="12"/>
  <c r="M77" i="12"/>
  <c r="O77" i="12"/>
  <c r="P77" i="12"/>
  <c r="R77" i="12"/>
  <c r="S77" i="12"/>
  <c r="U77" i="12"/>
  <c r="V77" i="12"/>
  <c r="L78" i="12"/>
  <c r="M78" i="12"/>
  <c r="O78" i="12"/>
  <c r="P78" i="12"/>
  <c r="Q78" i="12" s="1"/>
  <c r="R78" i="12"/>
  <c r="S78" i="12"/>
  <c r="U78" i="12"/>
  <c r="V78" i="12"/>
  <c r="L79" i="12"/>
  <c r="M79" i="12"/>
  <c r="O79" i="12"/>
  <c r="P79" i="12"/>
  <c r="R79" i="12"/>
  <c r="S79" i="12"/>
  <c r="U79" i="12"/>
  <c r="V79" i="12"/>
  <c r="L80" i="12"/>
  <c r="M80" i="12"/>
  <c r="O80" i="12"/>
  <c r="P80" i="12"/>
  <c r="R80" i="12"/>
  <c r="S80" i="12"/>
  <c r="U80" i="12"/>
  <c r="V80" i="12"/>
  <c r="L81" i="12"/>
  <c r="M81" i="12"/>
  <c r="O81" i="12"/>
  <c r="Q81" i="12" s="1"/>
  <c r="P81" i="12"/>
  <c r="R81" i="12"/>
  <c r="S81" i="12"/>
  <c r="U81" i="12"/>
  <c r="V81" i="12"/>
  <c r="L82" i="12"/>
  <c r="M82" i="12"/>
  <c r="O82" i="12"/>
  <c r="P82" i="12"/>
  <c r="R82" i="12"/>
  <c r="S82" i="12"/>
  <c r="U82" i="12"/>
  <c r="V82" i="12"/>
  <c r="L83" i="12"/>
  <c r="M83" i="12"/>
  <c r="O83" i="12"/>
  <c r="P83" i="12"/>
  <c r="R83" i="12"/>
  <c r="S83" i="12"/>
  <c r="U83" i="12"/>
  <c r="V83" i="12"/>
  <c r="L84" i="12"/>
  <c r="M84" i="12"/>
  <c r="O84" i="12"/>
  <c r="P84" i="12"/>
  <c r="R84" i="12"/>
  <c r="S84" i="12"/>
  <c r="U84" i="12"/>
  <c r="V84" i="12"/>
  <c r="L85" i="12"/>
  <c r="M85" i="12"/>
  <c r="O85" i="12"/>
  <c r="P85" i="12"/>
  <c r="R85" i="12"/>
  <c r="S85" i="12"/>
  <c r="U85" i="12"/>
  <c r="V85" i="12"/>
  <c r="L86" i="12"/>
  <c r="M86" i="12"/>
  <c r="O86" i="12"/>
  <c r="P86" i="12"/>
  <c r="R86" i="12"/>
  <c r="S86" i="12"/>
  <c r="U86" i="12"/>
  <c r="V86" i="12"/>
  <c r="L87" i="12"/>
  <c r="M87" i="12"/>
  <c r="O87" i="12"/>
  <c r="P87" i="12"/>
  <c r="R87" i="12"/>
  <c r="S87" i="12"/>
  <c r="U87" i="12"/>
  <c r="V87" i="12"/>
  <c r="L88" i="12"/>
  <c r="M88" i="12"/>
  <c r="O88" i="12"/>
  <c r="P88" i="12"/>
  <c r="R88" i="12"/>
  <c r="S88" i="12"/>
  <c r="U88" i="12"/>
  <c r="V88" i="12"/>
  <c r="L89" i="12"/>
  <c r="M89" i="12"/>
  <c r="O89" i="12"/>
  <c r="P89" i="12"/>
  <c r="R89" i="12"/>
  <c r="S89" i="12"/>
  <c r="U89" i="12"/>
  <c r="V89" i="12"/>
  <c r="L90" i="12"/>
  <c r="M90" i="12"/>
  <c r="O90" i="12"/>
  <c r="P90" i="12"/>
  <c r="R90" i="12"/>
  <c r="S90" i="12"/>
  <c r="U90" i="12"/>
  <c r="V90" i="12"/>
  <c r="L91" i="12"/>
  <c r="M91" i="12"/>
  <c r="O91" i="12"/>
  <c r="P91" i="12"/>
  <c r="R91" i="12"/>
  <c r="S91" i="12"/>
  <c r="U91" i="12"/>
  <c r="V91" i="12"/>
  <c r="L92" i="12"/>
  <c r="M92" i="12"/>
  <c r="O92" i="12"/>
  <c r="P92" i="12"/>
  <c r="R92" i="12"/>
  <c r="S92" i="12"/>
  <c r="U92" i="12"/>
  <c r="V92" i="12"/>
  <c r="L93" i="12"/>
  <c r="M93" i="12"/>
  <c r="O93" i="12"/>
  <c r="P93" i="12"/>
  <c r="R93" i="12"/>
  <c r="S93" i="12"/>
  <c r="U93" i="12"/>
  <c r="V93" i="12"/>
  <c r="L94" i="12"/>
  <c r="M94" i="12"/>
  <c r="O94" i="12"/>
  <c r="P94" i="12"/>
  <c r="R94" i="12"/>
  <c r="S94" i="12"/>
  <c r="U94" i="12"/>
  <c r="V94" i="12"/>
  <c r="L95" i="12"/>
  <c r="M95" i="12"/>
  <c r="O95" i="12"/>
  <c r="P95" i="12"/>
  <c r="R95" i="12"/>
  <c r="S95" i="12"/>
  <c r="U95" i="12"/>
  <c r="V95" i="12"/>
  <c r="L96" i="12"/>
  <c r="M96" i="12"/>
  <c r="O96" i="12"/>
  <c r="P96" i="12"/>
  <c r="R96" i="12"/>
  <c r="S96" i="12"/>
  <c r="U96" i="12"/>
  <c r="V96" i="12"/>
  <c r="L97" i="12"/>
  <c r="M97" i="12"/>
  <c r="O97" i="12"/>
  <c r="P97" i="12"/>
  <c r="R97" i="12"/>
  <c r="S97" i="12"/>
  <c r="U97" i="12"/>
  <c r="V97" i="12"/>
  <c r="L98" i="12"/>
  <c r="M98" i="12"/>
  <c r="O98" i="12"/>
  <c r="P98" i="12"/>
  <c r="R98" i="12"/>
  <c r="S98" i="12"/>
  <c r="U98" i="12"/>
  <c r="V98" i="12"/>
  <c r="L99" i="12"/>
  <c r="M99" i="12"/>
  <c r="O99" i="12"/>
  <c r="P99" i="12"/>
  <c r="R99" i="12"/>
  <c r="S99" i="12"/>
  <c r="U99" i="12"/>
  <c r="V99" i="12"/>
  <c r="L100" i="12"/>
  <c r="M100" i="12"/>
  <c r="O100" i="12"/>
  <c r="P100" i="12"/>
  <c r="R100" i="12"/>
  <c r="S100" i="12"/>
  <c r="U100" i="12"/>
  <c r="V100" i="12"/>
  <c r="L101" i="12"/>
  <c r="M101" i="12"/>
  <c r="O101" i="12"/>
  <c r="P101" i="12"/>
  <c r="R101" i="12"/>
  <c r="S101" i="12"/>
  <c r="U101" i="12"/>
  <c r="V101" i="12"/>
  <c r="L102" i="12"/>
  <c r="M102" i="12"/>
  <c r="O102" i="12"/>
  <c r="P102" i="12"/>
  <c r="R102" i="12"/>
  <c r="T102" i="12" s="1"/>
  <c r="S102" i="12"/>
  <c r="U102" i="12"/>
  <c r="V102" i="12"/>
  <c r="L103" i="12"/>
  <c r="M103" i="12"/>
  <c r="O103" i="12"/>
  <c r="P103" i="12"/>
  <c r="Q103" i="12"/>
  <c r="R103" i="12"/>
  <c r="S103" i="12"/>
  <c r="U103" i="12"/>
  <c r="V103" i="12"/>
  <c r="L104" i="12"/>
  <c r="M104" i="12"/>
  <c r="O104" i="12"/>
  <c r="P104" i="12"/>
  <c r="R104" i="12"/>
  <c r="S104" i="12"/>
  <c r="U104" i="12"/>
  <c r="V104" i="12"/>
  <c r="L105" i="12"/>
  <c r="M105" i="12"/>
  <c r="O105" i="12"/>
  <c r="P105" i="12"/>
  <c r="R105" i="12"/>
  <c r="S105" i="12"/>
  <c r="U105" i="12"/>
  <c r="V105" i="12"/>
  <c r="L106" i="12"/>
  <c r="M106" i="12"/>
  <c r="O106" i="12"/>
  <c r="P106" i="12"/>
  <c r="R106" i="12"/>
  <c r="S106" i="12"/>
  <c r="T106" i="12"/>
  <c r="U106" i="12"/>
  <c r="V106" i="12"/>
  <c r="L107" i="12"/>
  <c r="M107" i="12"/>
  <c r="O107" i="12"/>
  <c r="P107" i="12"/>
  <c r="R107" i="12"/>
  <c r="S107" i="12"/>
  <c r="U107" i="12"/>
  <c r="V107" i="12"/>
  <c r="L108" i="12"/>
  <c r="M108" i="12"/>
  <c r="O108" i="12"/>
  <c r="P108" i="12"/>
  <c r="R108" i="12"/>
  <c r="S108" i="12"/>
  <c r="U108" i="12"/>
  <c r="V108" i="12"/>
  <c r="L109" i="12"/>
  <c r="M109" i="12"/>
  <c r="O109" i="12"/>
  <c r="P109" i="12"/>
  <c r="R109" i="12"/>
  <c r="S109" i="12"/>
  <c r="U109" i="12"/>
  <c r="V109" i="12"/>
  <c r="L110" i="12"/>
  <c r="M110" i="12"/>
  <c r="O110" i="12"/>
  <c r="P110" i="12"/>
  <c r="R110" i="12"/>
  <c r="S110" i="12"/>
  <c r="U110" i="12"/>
  <c r="V110" i="12"/>
  <c r="L111" i="12"/>
  <c r="M111" i="12"/>
  <c r="O111" i="12"/>
  <c r="P111" i="12"/>
  <c r="R111" i="12"/>
  <c r="S111" i="12"/>
  <c r="U111" i="12"/>
  <c r="V111" i="12"/>
  <c r="L112" i="12"/>
  <c r="M112" i="12"/>
  <c r="O112" i="12"/>
  <c r="P112" i="12"/>
  <c r="R112" i="12"/>
  <c r="S112" i="12"/>
  <c r="U112" i="12"/>
  <c r="V112" i="12"/>
  <c r="L113" i="12"/>
  <c r="M113" i="12"/>
  <c r="O113" i="12"/>
  <c r="P113" i="12"/>
  <c r="R113" i="12"/>
  <c r="S113" i="12"/>
  <c r="U113" i="12"/>
  <c r="V113" i="12"/>
  <c r="L114" i="12"/>
  <c r="M114" i="12"/>
  <c r="O114" i="12"/>
  <c r="P114" i="12"/>
  <c r="R114" i="12"/>
  <c r="S114" i="12"/>
  <c r="U114" i="12"/>
  <c r="V114" i="12"/>
  <c r="L115" i="12"/>
  <c r="M115" i="12"/>
  <c r="O115" i="12"/>
  <c r="P115" i="12"/>
  <c r="R115" i="12"/>
  <c r="S115" i="12"/>
  <c r="U115" i="12"/>
  <c r="V115" i="12"/>
  <c r="L116" i="12"/>
  <c r="M116" i="12"/>
  <c r="O116" i="12"/>
  <c r="P116" i="12"/>
  <c r="R116" i="12"/>
  <c r="S116" i="12"/>
  <c r="U116" i="12"/>
  <c r="V116" i="12"/>
  <c r="L117" i="12"/>
  <c r="M117" i="12"/>
  <c r="O117" i="12"/>
  <c r="P117" i="12"/>
  <c r="R117" i="12"/>
  <c r="S117" i="12"/>
  <c r="U117" i="12"/>
  <c r="V117" i="12"/>
  <c r="L118" i="12"/>
  <c r="M118" i="12"/>
  <c r="O118" i="12"/>
  <c r="P118" i="12"/>
  <c r="R118" i="12"/>
  <c r="S118" i="12"/>
  <c r="U118" i="12"/>
  <c r="V118" i="12"/>
  <c r="L119" i="12"/>
  <c r="M119" i="12"/>
  <c r="O119" i="12"/>
  <c r="Q119" i="12" s="1"/>
  <c r="P119" i="12"/>
  <c r="R119" i="12"/>
  <c r="S119" i="12"/>
  <c r="U119" i="12"/>
  <c r="V119" i="12"/>
  <c r="L120" i="12"/>
  <c r="M120" i="12"/>
  <c r="O120" i="12"/>
  <c r="Q120" i="12" s="1"/>
  <c r="P120" i="12"/>
  <c r="R120" i="12"/>
  <c r="S120" i="12"/>
  <c r="U120" i="12"/>
  <c r="V120" i="12"/>
  <c r="L121" i="12"/>
  <c r="M121" i="12"/>
  <c r="O121" i="12"/>
  <c r="P121" i="12"/>
  <c r="R121" i="12"/>
  <c r="S121" i="12"/>
  <c r="U121" i="12"/>
  <c r="V121" i="12"/>
  <c r="L122" i="12"/>
  <c r="M122" i="12"/>
  <c r="O122" i="12"/>
  <c r="P122" i="12"/>
  <c r="R122" i="12"/>
  <c r="S122" i="12"/>
  <c r="U122" i="12"/>
  <c r="V122" i="12"/>
  <c r="L123" i="12"/>
  <c r="M123" i="12"/>
  <c r="O123" i="12"/>
  <c r="P123" i="12"/>
  <c r="R123" i="12"/>
  <c r="S123" i="12"/>
  <c r="U123" i="12"/>
  <c r="V123" i="12"/>
  <c r="L124" i="12"/>
  <c r="M124" i="12"/>
  <c r="O124" i="12"/>
  <c r="P124" i="12"/>
  <c r="R124" i="12"/>
  <c r="S124" i="12"/>
  <c r="U124" i="12"/>
  <c r="V124" i="12"/>
  <c r="L125" i="12"/>
  <c r="M125" i="12"/>
  <c r="O125" i="12"/>
  <c r="P125" i="12"/>
  <c r="R125" i="12"/>
  <c r="S125" i="12"/>
  <c r="U125" i="12"/>
  <c r="V125" i="12"/>
  <c r="L126" i="12"/>
  <c r="M126" i="12"/>
  <c r="O126" i="12"/>
  <c r="P126" i="12"/>
  <c r="R126" i="12"/>
  <c r="S126" i="12"/>
  <c r="U126" i="12"/>
  <c r="V126" i="12"/>
  <c r="L127" i="12"/>
  <c r="M127" i="12"/>
  <c r="O127" i="12"/>
  <c r="P127" i="12"/>
  <c r="R127" i="12"/>
  <c r="S127" i="12"/>
  <c r="U127" i="12"/>
  <c r="V127" i="12"/>
  <c r="L128" i="12"/>
  <c r="M128" i="12"/>
  <c r="O128" i="12"/>
  <c r="P128" i="12"/>
  <c r="R128" i="12"/>
  <c r="S128" i="12"/>
  <c r="U128" i="12"/>
  <c r="V128" i="12"/>
  <c r="L129" i="12"/>
  <c r="M129" i="12"/>
  <c r="O129" i="12"/>
  <c r="P129" i="12"/>
  <c r="R129" i="12"/>
  <c r="S129" i="12"/>
  <c r="U129" i="12"/>
  <c r="V129" i="12"/>
  <c r="L130" i="12"/>
  <c r="M130" i="12"/>
  <c r="O130" i="12"/>
  <c r="P130" i="12"/>
  <c r="R130" i="12"/>
  <c r="S130" i="12"/>
  <c r="U130" i="12"/>
  <c r="V130" i="12"/>
  <c r="L131" i="12"/>
  <c r="M131" i="12"/>
  <c r="O131" i="12"/>
  <c r="P131" i="12"/>
  <c r="R131" i="12"/>
  <c r="S131" i="12"/>
  <c r="U131" i="12"/>
  <c r="V131" i="12"/>
  <c r="L132" i="12"/>
  <c r="M132" i="12"/>
  <c r="O132" i="12"/>
  <c r="P132" i="12"/>
  <c r="R132" i="12"/>
  <c r="S132" i="12"/>
  <c r="U132" i="12"/>
  <c r="V132" i="12"/>
  <c r="L133" i="12"/>
  <c r="M133" i="12"/>
  <c r="O133" i="12"/>
  <c r="P133" i="12"/>
  <c r="R133" i="12"/>
  <c r="S133" i="12"/>
  <c r="U133" i="12"/>
  <c r="V133" i="12"/>
  <c r="L134" i="12"/>
  <c r="M134" i="12"/>
  <c r="O134" i="12"/>
  <c r="P134" i="12"/>
  <c r="R134" i="12"/>
  <c r="S134" i="12"/>
  <c r="U134" i="12"/>
  <c r="V134" i="12"/>
  <c r="L135" i="12"/>
  <c r="M135" i="12"/>
  <c r="O135" i="12"/>
  <c r="P135" i="12"/>
  <c r="R135" i="12"/>
  <c r="S135" i="12"/>
  <c r="U135" i="12"/>
  <c r="V135" i="12"/>
  <c r="L136" i="12"/>
  <c r="M136" i="12"/>
  <c r="O136" i="12"/>
  <c r="Q136" i="12" s="1"/>
  <c r="P136" i="12"/>
  <c r="R136" i="12"/>
  <c r="S136" i="12"/>
  <c r="U136" i="12"/>
  <c r="V136" i="12"/>
  <c r="L137" i="12"/>
  <c r="M137" i="12"/>
  <c r="O137" i="12"/>
  <c r="P137" i="12"/>
  <c r="R137" i="12"/>
  <c r="S137" i="12"/>
  <c r="U137" i="12"/>
  <c r="V137" i="12"/>
  <c r="L138" i="12"/>
  <c r="M138" i="12"/>
  <c r="O138" i="12"/>
  <c r="P138" i="12"/>
  <c r="R138" i="12"/>
  <c r="S138" i="12"/>
  <c r="U138" i="12"/>
  <c r="V138" i="12"/>
  <c r="L139" i="12"/>
  <c r="M139" i="12"/>
  <c r="O139" i="12"/>
  <c r="P139" i="12"/>
  <c r="R139" i="12"/>
  <c r="S139" i="12"/>
  <c r="U139" i="12"/>
  <c r="V139" i="12"/>
  <c r="L140" i="12"/>
  <c r="M140" i="12"/>
  <c r="O140" i="12"/>
  <c r="P140" i="12"/>
  <c r="R140" i="12"/>
  <c r="S140" i="12"/>
  <c r="U140" i="12"/>
  <c r="V140" i="12"/>
  <c r="L141" i="12"/>
  <c r="M141" i="12"/>
  <c r="O141" i="12"/>
  <c r="P141" i="12"/>
  <c r="R141" i="12"/>
  <c r="S141" i="12"/>
  <c r="U141" i="12"/>
  <c r="V141" i="12"/>
  <c r="L142" i="12"/>
  <c r="M142" i="12"/>
  <c r="O142" i="12"/>
  <c r="P142" i="12"/>
  <c r="R142" i="12"/>
  <c r="S142" i="12"/>
  <c r="U142" i="12"/>
  <c r="V142" i="12"/>
  <c r="L143" i="12"/>
  <c r="M143" i="12"/>
  <c r="O143" i="12"/>
  <c r="P143" i="12"/>
  <c r="R143" i="12"/>
  <c r="S143" i="12"/>
  <c r="U143" i="12"/>
  <c r="V143" i="12"/>
  <c r="L144" i="12"/>
  <c r="M144" i="12"/>
  <c r="O144" i="12"/>
  <c r="P144" i="12"/>
  <c r="R144" i="12"/>
  <c r="S144" i="12"/>
  <c r="U144" i="12"/>
  <c r="V144" i="12"/>
  <c r="L145" i="12"/>
  <c r="M145" i="12"/>
  <c r="O145" i="12"/>
  <c r="P145" i="12"/>
  <c r="R145" i="12"/>
  <c r="S145" i="12"/>
  <c r="U145" i="12"/>
  <c r="V145" i="12"/>
  <c r="L146" i="12"/>
  <c r="M146" i="12"/>
  <c r="O146" i="12"/>
  <c r="P146" i="12"/>
  <c r="R146" i="12"/>
  <c r="S146" i="12"/>
  <c r="U146" i="12"/>
  <c r="V146" i="12"/>
  <c r="L147" i="12"/>
  <c r="M147" i="12"/>
  <c r="O147" i="12"/>
  <c r="P147" i="12"/>
  <c r="R147" i="12"/>
  <c r="S147" i="12"/>
  <c r="U147" i="12"/>
  <c r="V147" i="12"/>
  <c r="L148" i="12"/>
  <c r="M148" i="12"/>
  <c r="O148" i="12"/>
  <c r="P148" i="12"/>
  <c r="R148" i="12"/>
  <c r="S148" i="12"/>
  <c r="U148" i="12"/>
  <c r="V148" i="12"/>
  <c r="L149" i="12"/>
  <c r="M149" i="12"/>
  <c r="O149" i="12"/>
  <c r="P149" i="12"/>
  <c r="R149" i="12"/>
  <c r="S149" i="12"/>
  <c r="U149" i="12"/>
  <c r="V149" i="12"/>
  <c r="L150" i="12"/>
  <c r="M150" i="12"/>
  <c r="O150" i="12"/>
  <c r="P150" i="12"/>
  <c r="R150" i="12"/>
  <c r="S150" i="12"/>
  <c r="U150" i="12"/>
  <c r="V150" i="12"/>
  <c r="L151" i="12"/>
  <c r="M151" i="12"/>
  <c r="O151" i="12"/>
  <c r="P151" i="12"/>
  <c r="R151" i="12"/>
  <c r="S151" i="12"/>
  <c r="U151" i="12"/>
  <c r="V151" i="12"/>
  <c r="L152" i="12"/>
  <c r="M152" i="12"/>
  <c r="O152" i="12"/>
  <c r="P152" i="12"/>
  <c r="R152" i="12"/>
  <c r="S152" i="12"/>
  <c r="U152" i="12"/>
  <c r="V152" i="12"/>
  <c r="L153" i="12"/>
  <c r="M153" i="12"/>
  <c r="O153" i="12"/>
  <c r="P153" i="12"/>
  <c r="R153" i="12"/>
  <c r="S153" i="12"/>
  <c r="U153" i="12"/>
  <c r="V153" i="12"/>
  <c r="L154" i="12"/>
  <c r="M154" i="12"/>
  <c r="O154" i="12"/>
  <c r="P154" i="12"/>
  <c r="R154" i="12"/>
  <c r="S154" i="12"/>
  <c r="U154" i="12"/>
  <c r="V154" i="12"/>
  <c r="L155" i="12"/>
  <c r="M155" i="12"/>
  <c r="O155" i="12"/>
  <c r="P155" i="12"/>
  <c r="R155" i="12"/>
  <c r="S155" i="12"/>
  <c r="U155" i="12"/>
  <c r="V155" i="12"/>
  <c r="L156" i="12"/>
  <c r="M156" i="12"/>
  <c r="O156" i="12"/>
  <c r="P156" i="12"/>
  <c r="R156" i="12"/>
  <c r="S156" i="12"/>
  <c r="U156" i="12"/>
  <c r="V156" i="12"/>
  <c r="L157" i="12"/>
  <c r="M157" i="12"/>
  <c r="O157" i="12"/>
  <c r="P157" i="12"/>
  <c r="R157" i="12"/>
  <c r="S157" i="12"/>
  <c r="U157" i="12"/>
  <c r="V157" i="12"/>
  <c r="L158" i="12"/>
  <c r="M158" i="12"/>
  <c r="O158" i="12"/>
  <c r="P158" i="12"/>
  <c r="R158" i="12"/>
  <c r="S158" i="12"/>
  <c r="U158" i="12"/>
  <c r="V158" i="12"/>
  <c r="L159" i="12"/>
  <c r="M159" i="12"/>
  <c r="O159" i="12"/>
  <c r="P159" i="12"/>
  <c r="R159" i="12"/>
  <c r="S159" i="12"/>
  <c r="U159" i="12"/>
  <c r="V159" i="12"/>
  <c r="L160" i="12"/>
  <c r="M160" i="12"/>
  <c r="O160" i="12"/>
  <c r="P160" i="12"/>
  <c r="R160" i="12"/>
  <c r="S160" i="12"/>
  <c r="U160" i="12"/>
  <c r="V160" i="12"/>
  <c r="L161" i="12"/>
  <c r="M161" i="12"/>
  <c r="O161" i="12"/>
  <c r="P161" i="12"/>
  <c r="R161" i="12"/>
  <c r="S161" i="12"/>
  <c r="U161" i="12"/>
  <c r="V161" i="12"/>
  <c r="L162" i="12"/>
  <c r="M162" i="12"/>
  <c r="O162" i="12"/>
  <c r="P162" i="12"/>
  <c r="R162" i="12"/>
  <c r="S162" i="12"/>
  <c r="U162" i="12"/>
  <c r="V162" i="12"/>
  <c r="L163" i="12"/>
  <c r="M163" i="12"/>
  <c r="O163" i="12"/>
  <c r="P163" i="12"/>
  <c r="R163" i="12"/>
  <c r="S163" i="12"/>
  <c r="U163" i="12"/>
  <c r="V163" i="12"/>
  <c r="L164" i="12"/>
  <c r="M164" i="12"/>
  <c r="O164" i="12"/>
  <c r="P164" i="12"/>
  <c r="R164" i="12"/>
  <c r="S164" i="12"/>
  <c r="U164" i="12"/>
  <c r="V164" i="12"/>
  <c r="L165" i="12"/>
  <c r="M165" i="12"/>
  <c r="O165" i="12"/>
  <c r="P165" i="12"/>
  <c r="R165" i="12"/>
  <c r="S165" i="12"/>
  <c r="U165" i="12"/>
  <c r="V165" i="12"/>
  <c r="L166" i="12"/>
  <c r="M166" i="12"/>
  <c r="O166" i="12"/>
  <c r="P166" i="12"/>
  <c r="R166" i="12"/>
  <c r="S166" i="12"/>
  <c r="U166" i="12"/>
  <c r="V166" i="12"/>
  <c r="L167" i="12"/>
  <c r="M167" i="12"/>
  <c r="O167" i="12"/>
  <c r="P167" i="12"/>
  <c r="R167" i="12"/>
  <c r="S167" i="12"/>
  <c r="U167" i="12"/>
  <c r="V167" i="12"/>
  <c r="L168" i="12"/>
  <c r="M168" i="12"/>
  <c r="O168" i="12"/>
  <c r="P168" i="12"/>
  <c r="R168" i="12"/>
  <c r="S168" i="12"/>
  <c r="U168" i="12"/>
  <c r="V168" i="12"/>
  <c r="L169" i="12"/>
  <c r="M169" i="12"/>
  <c r="O169" i="12"/>
  <c r="P169" i="12"/>
  <c r="R169" i="12"/>
  <c r="S169" i="12"/>
  <c r="U169" i="12"/>
  <c r="V169" i="12"/>
  <c r="L170" i="12"/>
  <c r="M170" i="12"/>
  <c r="O170" i="12"/>
  <c r="P170" i="12"/>
  <c r="R170" i="12"/>
  <c r="S170" i="12"/>
  <c r="U170" i="12"/>
  <c r="V170" i="12"/>
  <c r="L171" i="12"/>
  <c r="M171" i="12"/>
  <c r="O171" i="12"/>
  <c r="P171" i="12"/>
  <c r="R171" i="12"/>
  <c r="S171" i="12"/>
  <c r="U171" i="12"/>
  <c r="V171" i="12"/>
  <c r="L172" i="12"/>
  <c r="M172" i="12"/>
  <c r="O172" i="12"/>
  <c r="P172" i="12"/>
  <c r="R172" i="12"/>
  <c r="S172" i="12"/>
  <c r="U172" i="12"/>
  <c r="V172" i="12"/>
  <c r="L173" i="12"/>
  <c r="M173" i="12"/>
  <c r="O173" i="12"/>
  <c r="P173" i="12"/>
  <c r="R173" i="12"/>
  <c r="S173" i="12"/>
  <c r="U173" i="12"/>
  <c r="V173" i="12"/>
  <c r="L174" i="12"/>
  <c r="M174" i="12"/>
  <c r="O174" i="12"/>
  <c r="P174" i="12"/>
  <c r="R174" i="12"/>
  <c r="S174" i="12"/>
  <c r="U174" i="12"/>
  <c r="V174" i="12"/>
  <c r="L175" i="12"/>
  <c r="M175" i="12"/>
  <c r="O175" i="12"/>
  <c r="P175" i="12"/>
  <c r="R175" i="12"/>
  <c r="S175" i="12"/>
  <c r="U175" i="12"/>
  <c r="V175" i="12"/>
  <c r="L176" i="12"/>
  <c r="M176" i="12"/>
  <c r="O176" i="12"/>
  <c r="P176" i="12"/>
  <c r="R176" i="12"/>
  <c r="S176" i="12"/>
  <c r="U176" i="12"/>
  <c r="V176" i="12"/>
  <c r="L177" i="12"/>
  <c r="M177" i="12"/>
  <c r="O177" i="12"/>
  <c r="P177" i="12"/>
  <c r="R177" i="12"/>
  <c r="S177" i="12"/>
  <c r="U177" i="12"/>
  <c r="V177" i="12"/>
  <c r="L178" i="12"/>
  <c r="M178" i="12"/>
  <c r="O178" i="12"/>
  <c r="P178" i="12"/>
  <c r="R178" i="12"/>
  <c r="S178" i="12"/>
  <c r="U178" i="12"/>
  <c r="V178" i="12"/>
  <c r="L179" i="12"/>
  <c r="M179" i="12"/>
  <c r="O179" i="12"/>
  <c r="P179" i="12"/>
  <c r="R179" i="12"/>
  <c r="S179" i="12"/>
  <c r="U179" i="12"/>
  <c r="V179" i="12"/>
  <c r="L180" i="12"/>
  <c r="M180" i="12"/>
  <c r="O180" i="12"/>
  <c r="P180" i="12"/>
  <c r="R180" i="12"/>
  <c r="S180" i="12"/>
  <c r="U180" i="12"/>
  <c r="V180" i="12"/>
  <c r="L181" i="12"/>
  <c r="M181" i="12"/>
  <c r="O181" i="12"/>
  <c r="P181" i="12"/>
  <c r="R181" i="12"/>
  <c r="S181" i="12"/>
  <c r="U181" i="12"/>
  <c r="V181" i="12"/>
  <c r="L182" i="12"/>
  <c r="M182" i="12"/>
  <c r="O182" i="12"/>
  <c r="P182" i="12"/>
  <c r="R182" i="12"/>
  <c r="S182" i="12"/>
  <c r="U182" i="12"/>
  <c r="V182" i="12"/>
  <c r="L183" i="12"/>
  <c r="M183" i="12"/>
  <c r="O183" i="12"/>
  <c r="P183" i="12"/>
  <c r="R183" i="12"/>
  <c r="S183" i="12"/>
  <c r="U183" i="12"/>
  <c r="V183" i="12"/>
  <c r="L184" i="12"/>
  <c r="M184" i="12"/>
  <c r="O184" i="12"/>
  <c r="P184" i="12"/>
  <c r="R184" i="12"/>
  <c r="S184" i="12"/>
  <c r="U184" i="12"/>
  <c r="V184" i="12"/>
  <c r="L185" i="12"/>
  <c r="M185" i="12"/>
  <c r="O185" i="12"/>
  <c r="P185" i="12"/>
  <c r="R185" i="12"/>
  <c r="S185" i="12"/>
  <c r="U185" i="12"/>
  <c r="V185" i="12"/>
  <c r="L186" i="12"/>
  <c r="M186" i="12"/>
  <c r="O186" i="12"/>
  <c r="P186" i="12"/>
  <c r="R186" i="12"/>
  <c r="S186" i="12"/>
  <c r="U186" i="12"/>
  <c r="V186" i="12"/>
  <c r="L187" i="12"/>
  <c r="M187" i="12"/>
  <c r="O187" i="12"/>
  <c r="P187" i="12"/>
  <c r="R187" i="12"/>
  <c r="S187" i="12"/>
  <c r="U187" i="12"/>
  <c r="V187" i="12"/>
  <c r="L188" i="12"/>
  <c r="M188" i="12"/>
  <c r="O188" i="12"/>
  <c r="P188" i="12"/>
  <c r="R188" i="12"/>
  <c r="S188" i="12"/>
  <c r="U188" i="12"/>
  <c r="V188" i="12"/>
  <c r="L189" i="12"/>
  <c r="M189" i="12"/>
  <c r="O189" i="12"/>
  <c r="P189" i="12"/>
  <c r="R189" i="12"/>
  <c r="S189" i="12"/>
  <c r="U189" i="12"/>
  <c r="V189" i="12"/>
  <c r="L190" i="12"/>
  <c r="M190" i="12"/>
  <c r="O190" i="12"/>
  <c r="P190" i="12"/>
  <c r="R190" i="12"/>
  <c r="S190" i="12"/>
  <c r="U190" i="12"/>
  <c r="V190" i="12"/>
  <c r="L191" i="12"/>
  <c r="M191" i="12"/>
  <c r="O191" i="12"/>
  <c r="P191" i="12"/>
  <c r="R191" i="12"/>
  <c r="S191" i="12"/>
  <c r="U191" i="12"/>
  <c r="V191" i="12"/>
  <c r="L192" i="12"/>
  <c r="M192" i="12"/>
  <c r="O192" i="12"/>
  <c r="P192" i="12"/>
  <c r="R192" i="12"/>
  <c r="S192" i="12"/>
  <c r="U192" i="12"/>
  <c r="V192" i="12"/>
  <c r="L193" i="12"/>
  <c r="M193" i="12"/>
  <c r="O193" i="12"/>
  <c r="P193" i="12"/>
  <c r="R193" i="12"/>
  <c r="S193" i="12"/>
  <c r="U193" i="12"/>
  <c r="V193" i="12"/>
  <c r="L194" i="12"/>
  <c r="M194" i="12"/>
  <c r="O194" i="12"/>
  <c r="P194" i="12"/>
  <c r="R194" i="12"/>
  <c r="S194" i="12"/>
  <c r="U194" i="12"/>
  <c r="V194" i="12"/>
  <c r="L195" i="12"/>
  <c r="M195" i="12"/>
  <c r="O195" i="12"/>
  <c r="P195" i="12"/>
  <c r="R195" i="12"/>
  <c r="S195" i="12"/>
  <c r="U195" i="12"/>
  <c r="V195" i="12"/>
  <c r="L196" i="12"/>
  <c r="M196" i="12"/>
  <c r="O196" i="12"/>
  <c r="P196" i="12"/>
  <c r="R196" i="12"/>
  <c r="S196" i="12"/>
  <c r="U196" i="12"/>
  <c r="V196" i="12"/>
  <c r="L197" i="12"/>
  <c r="M197" i="12"/>
  <c r="O197" i="12"/>
  <c r="P197" i="12"/>
  <c r="R197" i="12"/>
  <c r="S197" i="12"/>
  <c r="U197" i="12"/>
  <c r="V197" i="12"/>
  <c r="L198" i="12"/>
  <c r="M198" i="12"/>
  <c r="O198" i="12"/>
  <c r="P198" i="12"/>
  <c r="R198" i="12"/>
  <c r="S198" i="12"/>
  <c r="U198" i="12"/>
  <c r="V198" i="12"/>
  <c r="L199" i="12"/>
  <c r="M199" i="12"/>
  <c r="O199" i="12"/>
  <c r="P199" i="12"/>
  <c r="R199" i="12"/>
  <c r="S199" i="12"/>
  <c r="U199" i="12"/>
  <c r="V199" i="12"/>
  <c r="L200" i="12"/>
  <c r="M200" i="12"/>
  <c r="O200" i="12"/>
  <c r="P200" i="12"/>
  <c r="R200" i="12"/>
  <c r="S200" i="12"/>
  <c r="U200" i="12"/>
  <c r="V200" i="12"/>
  <c r="L201" i="12"/>
  <c r="M201" i="12"/>
  <c r="O201" i="12"/>
  <c r="P201" i="12"/>
  <c r="R201" i="12"/>
  <c r="S201" i="12"/>
  <c r="U201" i="12"/>
  <c r="V201" i="12"/>
  <c r="L202" i="12"/>
  <c r="M202" i="12"/>
  <c r="O202" i="12"/>
  <c r="P202" i="12"/>
  <c r="R202" i="12"/>
  <c r="S202" i="12"/>
  <c r="U202" i="12"/>
  <c r="V202" i="12"/>
  <c r="L203" i="12"/>
  <c r="M203" i="12"/>
  <c r="O203" i="12"/>
  <c r="P203" i="12"/>
  <c r="R203" i="12"/>
  <c r="S203" i="12"/>
  <c r="U203" i="12"/>
  <c r="V203" i="12"/>
  <c r="L204" i="12"/>
  <c r="M204" i="12"/>
  <c r="O204" i="12"/>
  <c r="P204" i="12"/>
  <c r="R204" i="12"/>
  <c r="S204" i="12"/>
  <c r="U204" i="12"/>
  <c r="V204" i="12"/>
  <c r="L205" i="12"/>
  <c r="M205" i="12"/>
  <c r="O205" i="12"/>
  <c r="P205" i="12"/>
  <c r="R205" i="12"/>
  <c r="S205" i="12"/>
  <c r="U205" i="12"/>
  <c r="V205" i="12"/>
  <c r="L206" i="12"/>
  <c r="M206" i="12"/>
  <c r="O206" i="12"/>
  <c r="P206" i="12"/>
  <c r="R206" i="12"/>
  <c r="S206" i="12"/>
  <c r="U206" i="12"/>
  <c r="V206" i="12"/>
  <c r="L207" i="12"/>
  <c r="M207" i="12"/>
  <c r="O207" i="12"/>
  <c r="P207" i="12"/>
  <c r="R207" i="12"/>
  <c r="S207" i="12"/>
  <c r="U207" i="12"/>
  <c r="V207" i="12"/>
  <c r="L208" i="12"/>
  <c r="M208" i="12"/>
  <c r="O208" i="12"/>
  <c r="P208" i="12"/>
  <c r="R208" i="12"/>
  <c r="S208" i="12"/>
  <c r="U208" i="12"/>
  <c r="V208" i="12"/>
  <c r="L209" i="12"/>
  <c r="M209" i="12"/>
  <c r="O209" i="12"/>
  <c r="P209" i="12"/>
  <c r="R209" i="12"/>
  <c r="S209" i="12"/>
  <c r="U209" i="12"/>
  <c r="V209" i="12"/>
  <c r="L210" i="12"/>
  <c r="M210" i="12"/>
  <c r="O210" i="12"/>
  <c r="P210" i="12"/>
  <c r="R210" i="12"/>
  <c r="S210" i="12"/>
  <c r="U210" i="12"/>
  <c r="V210" i="12"/>
  <c r="V3" i="12"/>
  <c r="U3" i="12"/>
  <c r="R3" i="12"/>
  <c r="S3" i="12"/>
  <c r="P3" i="12"/>
  <c r="O3" i="12"/>
  <c r="M3" i="12"/>
  <c r="L3" i="12"/>
  <c r="L3" i="18" l="1"/>
  <c r="M139" i="15"/>
  <c r="Q206" i="12"/>
  <c r="Q116" i="12"/>
  <c r="T85" i="12"/>
  <c r="T81" i="12"/>
  <c r="Q132" i="12"/>
  <c r="Q102" i="12"/>
  <c r="T162" i="12"/>
  <c r="Q191" i="12"/>
  <c r="Q176" i="12"/>
  <c r="Q175" i="12"/>
  <c r="Q172" i="12"/>
  <c r="Q162" i="12"/>
  <c r="Q114" i="12"/>
  <c r="Q65" i="12"/>
  <c r="Q62" i="12"/>
  <c r="Q60" i="12"/>
  <c r="Q50" i="12"/>
  <c r="Q39" i="12"/>
  <c r="Q30" i="12"/>
  <c r="Q27" i="12"/>
  <c r="Q15" i="12"/>
  <c r="Q12" i="12"/>
  <c r="T171" i="12"/>
  <c r="T57" i="12"/>
  <c r="T56" i="12"/>
  <c r="T168" i="12"/>
  <c r="T54" i="12"/>
  <c r="T53" i="12"/>
  <c r="T52" i="12"/>
  <c r="T50" i="12"/>
  <c r="T46" i="12"/>
  <c r="T45" i="12"/>
  <c r="T43" i="12"/>
  <c r="T39" i="12"/>
  <c r="T38" i="12"/>
  <c r="T30" i="12"/>
  <c r="T29" i="12"/>
  <c r="T27" i="12"/>
  <c r="T22" i="12"/>
  <c r="Q203" i="12"/>
  <c r="Q178" i="12"/>
  <c r="T158" i="12"/>
  <c r="Q145" i="12"/>
  <c r="Q130" i="12"/>
  <c r="Q128" i="12"/>
  <c r="Q110" i="12"/>
  <c r="Q107" i="12"/>
  <c r="T103" i="12"/>
  <c r="Q87" i="12"/>
  <c r="Q86" i="12"/>
  <c r="T79" i="12"/>
  <c r="T78" i="12"/>
  <c r="T76" i="12"/>
  <c r="Q70" i="12"/>
  <c r="Q69" i="12"/>
  <c r="Q68" i="12"/>
  <c r="T18" i="12"/>
  <c r="Q7" i="12"/>
  <c r="Q6" i="12"/>
  <c r="Q5" i="12"/>
  <c r="T101" i="12"/>
  <c r="Q59" i="12"/>
  <c r="Q57" i="12"/>
  <c r="T13" i="12"/>
  <c r="T11" i="12"/>
  <c r="T209" i="12"/>
  <c r="Q194" i="12"/>
  <c r="T180" i="12"/>
  <c r="T178" i="12"/>
  <c r="Q152" i="12"/>
  <c r="T147" i="12"/>
  <c r="T145" i="12"/>
  <c r="T127" i="12"/>
  <c r="Q71" i="12"/>
  <c r="Q40" i="12"/>
  <c r="Q18" i="12"/>
  <c r="Q202" i="12"/>
  <c r="Q190" i="12"/>
  <c r="T113" i="12"/>
  <c r="T77" i="12"/>
  <c r="T173" i="12"/>
  <c r="T157" i="12"/>
  <c r="T139" i="12"/>
  <c r="T108" i="12"/>
  <c r="T93" i="12"/>
  <c r="T92" i="12"/>
  <c r="T74" i="12"/>
  <c r="Q67" i="12"/>
  <c r="Q47" i="12"/>
  <c r="Q44" i="12"/>
  <c r="T40" i="12"/>
  <c r="Q34" i="12"/>
  <c r="Q32" i="12"/>
  <c r="T7" i="12"/>
  <c r="Q198" i="12"/>
  <c r="Q195" i="12"/>
  <c r="Q182" i="12"/>
  <c r="T174" i="12"/>
  <c r="Q167" i="12"/>
  <c r="Q144" i="12"/>
  <c r="T137" i="12"/>
  <c r="T109" i="12"/>
  <c r="Q209" i="12"/>
  <c r="T206" i="12"/>
  <c r="T205" i="12"/>
  <c r="Q204" i="12"/>
  <c r="T202" i="12"/>
  <c r="T198" i="12"/>
  <c r="T190" i="12"/>
  <c r="T189" i="12"/>
  <c r="T188" i="12"/>
  <c r="T186" i="12"/>
  <c r="T185" i="12"/>
  <c r="T181" i="12"/>
  <c r="T166" i="12"/>
  <c r="Q159" i="12"/>
  <c r="Q137" i="12"/>
  <c r="Q124" i="12"/>
  <c r="Q97" i="12"/>
  <c r="Q93" i="12"/>
  <c r="Q90" i="12"/>
  <c r="Q75" i="12"/>
  <c r="T70" i="12"/>
  <c r="Q24" i="12"/>
  <c r="Q23" i="12"/>
  <c r="T16" i="12"/>
  <c r="T15" i="12"/>
  <c r="T14" i="12"/>
  <c r="Q8" i="12"/>
  <c r="T89" i="12"/>
  <c r="T88" i="12"/>
  <c r="Q82" i="12"/>
  <c r="Q58" i="12"/>
  <c r="T26" i="12"/>
  <c r="T25" i="12"/>
  <c r="Q19" i="12"/>
  <c r="T183" i="12"/>
  <c r="Q170" i="12"/>
  <c r="Q164" i="12"/>
  <c r="Q163" i="12"/>
  <c r="Q158" i="12"/>
  <c r="T152" i="12"/>
  <c r="Q150" i="12"/>
  <c r="Q142" i="12"/>
  <c r="Q134" i="12"/>
  <c r="T131" i="12"/>
  <c r="Q123" i="12"/>
  <c r="Q118" i="12"/>
  <c r="T114" i="12"/>
  <c r="Q95" i="12"/>
  <c r="T90" i="12"/>
  <c r="Q207" i="12"/>
  <c r="T201" i="12"/>
  <c r="T197" i="12"/>
  <c r="T196" i="12"/>
  <c r="T195" i="12"/>
  <c r="Q193" i="12"/>
  <c r="T191" i="12"/>
  <c r="Q188" i="12"/>
  <c r="Q187" i="12"/>
  <c r="Q185" i="12"/>
  <c r="Q180" i="12"/>
  <c r="Q179" i="12"/>
  <c r="Q174" i="12"/>
  <c r="Q168" i="12"/>
  <c r="Q157" i="12"/>
  <c r="Q156" i="12"/>
  <c r="Q153" i="12"/>
  <c r="Q146" i="12"/>
  <c r="Q138" i="12"/>
  <c r="Q127" i="12"/>
  <c r="Q122" i="12"/>
  <c r="T111" i="12"/>
  <c r="T110" i="12"/>
  <c r="Q101" i="12"/>
  <c r="Q100" i="12"/>
  <c r="Q94" i="12"/>
  <c r="Q92" i="12"/>
  <c r="T86" i="12"/>
  <c r="T71" i="12"/>
  <c r="T69" i="12"/>
  <c r="T61" i="12"/>
  <c r="T60" i="12"/>
  <c r="Q55" i="12"/>
  <c r="Q54" i="12"/>
  <c r="T48" i="12"/>
  <c r="T47" i="12"/>
  <c r="Q38" i="12"/>
  <c r="Q37" i="12"/>
  <c r="Q31" i="12"/>
  <c r="Q29" i="12"/>
  <c r="T23" i="12"/>
  <c r="T8" i="12"/>
  <c r="T6" i="12"/>
  <c r="T210" i="12"/>
  <c r="Q210" i="12"/>
  <c r="T208" i="12"/>
  <c r="T207" i="12"/>
  <c r="Q205" i="12"/>
  <c r="T203" i="12"/>
  <c r="Q200" i="12"/>
  <c r="Q199" i="12"/>
  <c r="T194" i="12"/>
  <c r="T193" i="12"/>
  <c r="Q192" i="12"/>
  <c r="Q183" i="12"/>
  <c r="Q173" i="12"/>
  <c r="Q171" i="12"/>
  <c r="T169" i="12"/>
  <c r="Q160" i="12"/>
  <c r="Q131" i="12"/>
  <c r="Q126" i="12"/>
  <c r="Q113" i="12"/>
  <c r="Q99" i="12"/>
  <c r="Q91" i="12"/>
  <c r="Q89" i="12"/>
  <c r="T84" i="12"/>
  <c r="T82" i="12"/>
  <c r="Q63" i="12"/>
  <c r="Q61" i="12"/>
  <c r="T58" i="12"/>
  <c r="Q36" i="12"/>
  <c r="T33" i="12"/>
  <c r="Q28" i="12"/>
  <c r="Q26" i="12"/>
  <c r="T21" i="12"/>
  <c r="T19" i="12"/>
  <c r="Q208" i="12"/>
  <c r="Q197" i="12"/>
  <c r="T119" i="12"/>
  <c r="T200" i="12"/>
  <c r="Q186" i="12"/>
  <c r="T204" i="12"/>
  <c r="Q201" i="12"/>
  <c r="T199" i="12"/>
  <c r="Q196" i="12"/>
  <c r="T182" i="12"/>
  <c r="T167" i="12"/>
  <c r="T123" i="12"/>
  <c r="T192" i="12"/>
  <c r="Q189" i="12"/>
  <c r="T187" i="12"/>
  <c r="Q184" i="12"/>
  <c r="T175" i="12"/>
  <c r="T170" i="12"/>
  <c r="T165" i="12"/>
  <c r="T159" i="12"/>
  <c r="T155" i="12"/>
  <c r="Q149" i="12"/>
  <c r="T144" i="12"/>
  <c r="Q141" i="12"/>
  <c r="T136" i="12"/>
  <c r="Q133" i="12"/>
  <c r="Q129" i="12"/>
  <c r="Q125" i="12"/>
  <c r="Q121" i="12"/>
  <c r="Q117" i="12"/>
  <c r="Q109" i="12"/>
  <c r="Q106" i="12"/>
  <c r="Q98" i="12"/>
  <c r="Q77" i="12"/>
  <c r="Q74" i="12"/>
  <c r="Q66" i="12"/>
  <c r="Q46" i="12"/>
  <c r="Q43" i="12"/>
  <c r="Q35" i="12"/>
  <c r="Q14" i="12"/>
  <c r="Q11" i="12"/>
  <c r="T184" i="12"/>
  <c r="Q181" i="12"/>
  <c r="T179" i="12"/>
  <c r="T177" i="12"/>
  <c r="Q166" i="12"/>
  <c r="T163" i="12"/>
  <c r="T161" i="12"/>
  <c r="T153" i="12"/>
  <c r="T151" i="12"/>
  <c r="Q148" i="12"/>
  <c r="T146" i="12"/>
  <c r="T143" i="12"/>
  <c r="Q140" i="12"/>
  <c r="T138" i="12"/>
  <c r="T135" i="12"/>
  <c r="Q111" i="12"/>
  <c r="Q108" i="12"/>
  <c r="Q105" i="12"/>
  <c r="T100" i="12"/>
  <c r="T95" i="12"/>
  <c r="Q84" i="12"/>
  <c r="Q79" i="12"/>
  <c r="Q76" i="12"/>
  <c r="Q73" i="12"/>
  <c r="T68" i="12"/>
  <c r="T63" i="12"/>
  <c r="Q52" i="12"/>
  <c r="Q48" i="12"/>
  <c r="Q45" i="12"/>
  <c r="Q42" i="12"/>
  <c r="T37" i="12"/>
  <c r="T32" i="12"/>
  <c r="Q21" i="12"/>
  <c r="Q16" i="12"/>
  <c r="Q13" i="12"/>
  <c r="Q10" i="12"/>
  <c r="T5" i="12"/>
  <c r="Q154" i="12"/>
  <c r="T149" i="12"/>
  <c r="T148" i="12"/>
  <c r="T141" i="12"/>
  <c r="T140" i="12"/>
  <c r="T133" i="12"/>
  <c r="T132" i="12"/>
  <c r="T129" i="12"/>
  <c r="T128" i="12"/>
  <c r="T125" i="12"/>
  <c r="T124" i="12"/>
  <c r="T121" i="12"/>
  <c r="T120" i="12"/>
  <c r="T117" i="12"/>
  <c r="T116" i="12"/>
  <c r="Q115" i="12"/>
  <c r="T105" i="12"/>
  <c r="T104" i="12"/>
  <c r="T98" i="12"/>
  <c r="T97" i="12"/>
  <c r="T94" i="12"/>
  <c r="T87" i="12"/>
  <c r="Q83" i="12"/>
  <c r="T73" i="12"/>
  <c r="T72" i="12"/>
  <c r="T66" i="12"/>
  <c r="T65" i="12"/>
  <c r="T62" i="12"/>
  <c r="T55" i="12"/>
  <c r="Q51" i="12"/>
  <c r="T42" i="12"/>
  <c r="T41" i="12"/>
  <c r="T35" i="12"/>
  <c r="T34" i="12"/>
  <c r="T31" i="12"/>
  <c r="T24" i="12"/>
  <c r="Q20" i="12"/>
  <c r="T10" i="12"/>
  <c r="T9" i="12"/>
  <c r="Q169" i="12"/>
  <c r="T164" i="12"/>
  <c r="T154" i="12"/>
  <c r="Q147" i="12"/>
  <c r="Q139" i="12"/>
  <c r="T96" i="12"/>
  <c r="T64" i="12"/>
  <c r="T176" i="12"/>
  <c r="Q165" i="12"/>
  <c r="Q155" i="12"/>
  <c r="T150" i="12"/>
  <c r="Q85" i="12"/>
  <c r="Q53" i="12"/>
  <c r="Q22" i="12"/>
  <c r="T160" i="12"/>
  <c r="T142" i="12"/>
  <c r="T134" i="12"/>
  <c r="Q177" i="12"/>
  <c r="T172" i="12"/>
  <c r="Q161" i="12"/>
  <c r="T156" i="12"/>
  <c r="Q151" i="12"/>
  <c r="Q143" i="12"/>
  <c r="Q135" i="12"/>
  <c r="T130" i="12"/>
  <c r="T126" i="12"/>
  <c r="T122" i="12"/>
  <c r="T118" i="12"/>
  <c r="T112" i="12"/>
  <c r="T80" i="12"/>
  <c r="T49" i="12"/>
  <c r="T17" i="12"/>
  <c r="T115" i="12"/>
  <c r="Q104" i="12"/>
  <c r="T99" i="12"/>
  <c r="Q88" i="12"/>
  <c r="T83" i="12"/>
  <c r="Q72" i="12"/>
  <c r="T67" i="12"/>
  <c r="Q56" i="12"/>
  <c r="T51" i="12"/>
  <c r="Q41" i="12"/>
  <c r="T36" i="12"/>
  <c r="Q25" i="12"/>
  <c r="T20" i="12"/>
  <c r="Q9" i="12"/>
  <c r="T4" i="12"/>
  <c r="Q112" i="12"/>
  <c r="T107" i="12"/>
  <c r="Q96" i="12"/>
  <c r="T91" i="12"/>
  <c r="Q80" i="12"/>
  <c r="T75" i="12"/>
  <c r="Q64" i="12"/>
  <c r="T59" i="12"/>
  <c r="Q49" i="12"/>
  <c r="T44" i="12"/>
  <c r="Q33" i="12"/>
  <c r="T28" i="12"/>
  <c r="Q17" i="12"/>
  <c r="T12" i="12"/>
  <c r="T3" i="12"/>
  <c r="Q3" i="12"/>
  <c r="H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H8" i="11"/>
  <c r="H7" i="11"/>
  <c r="H6" i="11"/>
  <c r="K5" i="11"/>
  <c r="H5" i="11"/>
  <c r="N4" i="11"/>
  <c r="H4" i="11"/>
  <c r="O3" i="11"/>
  <c r="O4" i="11" s="1"/>
  <c r="O5" i="11" s="1"/>
  <c r="O6" i="11" s="1"/>
  <c r="O7" i="11" s="1"/>
  <c r="O8" i="11" s="1"/>
  <c r="O9" i="11" s="1"/>
  <c r="O10" i="11" s="1"/>
  <c r="O11" i="11" s="1"/>
  <c r="O12" i="11" s="1"/>
  <c r="O13" i="11" s="1"/>
  <c r="O14" i="11" s="1"/>
  <c r="O15" i="11" s="1"/>
  <c r="O16" i="11" s="1"/>
  <c r="O17" i="11" s="1"/>
  <c r="O18" i="11" s="1"/>
  <c r="O19" i="11" s="1"/>
  <c r="O20" i="11" s="1"/>
  <c r="O21" i="11" s="1"/>
  <c r="O22" i="11" s="1"/>
  <c r="O23" i="11" s="1"/>
  <c r="O24" i="11" s="1"/>
  <c r="O25" i="11" s="1"/>
  <c r="O26" i="11" s="1"/>
  <c r="O27" i="11" s="1"/>
  <c r="O28" i="11" s="1"/>
  <c r="O29" i="11" s="1"/>
  <c r="O30" i="11" s="1"/>
  <c r="O31" i="11" s="1"/>
  <c r="O32" i="11" s="1"/>
  <c r="O33" i="11" s="1"/>
  <c r="O34" i="11" s="1"/>
  <c r="O35" i="11" s="1"/>
  <c r="O36" i="11" s="1"/>
  <c r="O37" i="11" s="1"/>
  <c r="O38" i="11" s="1"/>
  <c r="O39" i="11" s="1"/>
  <c r="O40" i="11" s="1"/>
  <c r="O41" i="11" s="1"/>
  <c r="O42" i="11" s="1"/>
  <c r="O43" i="11" s="1"/>
  <c r="O44" i="11" s="1"/>
  <c r="O45" i="11" s="1"/>
  <c r="O46" i="11" s="1"/>
  <c r="O47" i="11" s="1"/>
  <c r="O48" i="11" s="1"/>
  <c r="O49" i="11" s="1"/>
  <c r="O50" i="11" s="1"/>
  <c r="O51" i="11" s="1"/>
  <c r="O52" i="11" s="1"/>
  <c r="O53" i="11" s="1"/>
  <c r="O54" i="11" s="1"/>
  <c r="O55" i="11" s="1"/>
  <c r="O56" i="11" s="1"/>
  <c r="O57" i="11" s="1"/>
  <c r="O58" i="11" s="1"/>
  <c r="O59" i="11" s="1"/>
  <c r="O60" i="11" s="1"/>
  <c r="O61" i="11" s="1"/>
  <c r="O62" i="11" s="1"/>
  <c r="O63" i="11" s="1"/>
  <c r="O64" i="11" s="1"/>
  <c r="O65" i="11" s="1"/>
  <c r="O66" i="11" s="1"/>
  <c r="O67" i="11" s="1"/>
  <c r="O68" i="11" s="1"/>
  <c r="O69" i="11" s="1"/>
  <c r="O70" i="11" s="1"/>
  <c r="O71" i="11" s="1"/>
  <c r="O72" i="11" s="1"/>
  <c r="O73" i="11" s="1"/>
  <c r="O74" i="11" s="1"/>
  <c r="O75" i="11" s="1"/>
  <c r="O76" i="11" s="1"/>
  <c r="O77" i="11" s="1"/>
  <c r="O78" i="11" s="1"/>
  <c r="O79" i="11" s="1"/>
  <c r="O80" i="11" s="1"/>
  <c r="O81" i="11" s="1"/>
  <c r="N3" i="11"/>
  <c r="L3" i="11"/>
  <c r="L4" i="11" s="1"/>
  <c r="L5" i="11" s="1"/>
  <c r="L6" i="11" s="1"/>
  <c r="L7" i="11" s="1"/>
  <c r="L8" i="11" s="1"/>
  <c r="L9" i="11" s="1"/>
  <c r="L10" i="11" s="1"/>
  <c r="L11" i="11" s="1"/>
  <c r="L12" i="11" s="1"/>
  <c r="L13" i="11" s="1"/>
  <c r="L14" i="11" s="1"/>
  <c r="L15" i="11" s="1"/>
  <c r="L16" i="11" s="1"/>
  <c r="L17" i="11" s="1"/>
  <c r="L18" i="11" s="1"/>
  <c r="L19" i="11" s="1"/>
  <c r="L20" i="11" s="1"/>
  <c r="L21" i="11" s="1"/>
  <c r="L22" i="11" s="1"/>
  <c r="L23" i="11" s="1"/>
  <c r="L24" i="11" s="1"/>
  <c r="L25" i="11" s="1"/>
  <c r="L26" i="11" s="1"/>
  <c r="L27" i="11" s="1"/>
  <c r="L28" i="11" s="1"/>
  <c r="L29" i="11" s="1"/>
  <c r="L30" i="11" s="1"/>
  <c r="L31" i="11" s="1"/>
  <c r="L32" i="11" s="1"/>
  <c r="L33" i="11" s="1"/>
  <c r="L34" i="11" s="1"/>
  <c r="L35" i="11" s="1"/>
  <c r="L36" i="11" s="1"/>
  <c r="L37" i="11" s="1"/>
  <c r="L38" i="11" s="1"/>
  <c r="L39" i="11" s="1"/>
  <c r="L40" i="11" s="1"/>
  <c r="L41" i="11" s="1"/>
  <c r="L42" i="11" s="1"/>
  <c r="L43" i="11" s="1"/>
  <c r="L44" i="11" s="1"/>
  <c r="L45" i="11" s="1"/>
  <c r="L46" i="11" s="1"/>
  <c r="L47" i="11" s="1"/>
  <c r="L48" i="11" s="1"/>
  <c r="L49" i="11" s="1"/>
  <c r="L50" i="11" s="1"/>
  <c r="L51" i="11" s="1"/>
  <c r="L52" i="11" s="1"/>
  <c r="L53" i="11" s="1"/>
  <c r="L54" i="11" s="1"/>
  <c r="L55" i="11" s="1"/>
  <c r="L56" i="11" s="1"/>
  <c r="L57" i="11" s="1"/>
  <c r="L58" i="11" s="1"/>
  <c r="L59" i="11" s="1"/>
  <c r="L60" i="11" s="1"/>
  <c r="L61" i="11" s="1"/>
  <c r="L62" i="11" s="1"/>
  <c r="L63" i="11" s="1"/>
  <c r="L64" i="11" s="1"/>
  <c r="L65" i="11" s="1"/>
  <c r="L66" i="11" s="1"/>
  <c r="L67" i="11" s="1"/>
  <c r="L68" i="11" s="1"/>
  <c r="L69" i="11" s="1"/>
  <c r="L70" i="11" s="1"/>
  <c r="L71" i="11" s="1"/>
  <c r="L72" i="11" s="1"/>
  <c r="L73" i="11" s="1"/>
  <c r="L74" i="11" s="1"/>
  <c r="L75" i="11" s="1"/>
  <c r="L76" i="11" s="1"/>
  <c r="L77" i="11" s="1"/>
  <c r="L78" i="11" s="1"/>
  <c r="L79" i="11" s="1"/>
  <c r="L80" i="11" s="1"/>
  <c r="L81" i="11" s="1"/>
  <c r="L82" i="11" s="1"/>
  <c r="L83" i="11" s="1"/>
  <c r="L84" i="11" s="1"/>
  <c r="L85" i="11" s="1"/>
  <c r="L86" i="11" s="1"/>
  <c r="L87" i="11" s="1"/>
  <c r="L88" i="11" s="1"/>
  <c r="L89" i="11" s="1"/>
  <c r="L90" i="11" s="1"/>
  <c r="L91" i="11" s="1"/>
  <c r="L92" i="11" s="1"/>
  <c r="L93" i="11" s="1"/>
  <c r="L94" i="11" s="1"/>
  <c r="L95" i="11" s="1"/>
  <c r="L96" i="11" s="1"/>
  <c r="L97" i="11" s="1"/>
  <c r="L98" i="11" s="1"/>
  <c r="L99" i="11" s="1"/>
  <c r="L100" i="11" s="1"/>
  <c r="L101" i="11" s="1"/>
  <c r="L102" i="11" s="1"/>
  <c r="L103" i="11" s="1"/>
  <c r="L104" i="11" s="1"/>
  <c r="L105" i="11" s="1"/>
  <c r="L106" i="11" s="1"/>
  <c r="L107" i="11" s="1"/>
  <c r="L108" i="11" s="1"/>
  <c r="L109" i="11" s="1"/>
  <c r="L110" i="11" s="1"/>
  <c r="L111" i="11" s="1"/>
  <c r="L112" i="11" s="1"/>
  <c r="L113" i="11" s="1"/>
  <c r="L114" i="11" s="1"/>
  <c r="L115" i="11" s="1"/>
  <c r="L116" i="11" s="1"/>
  <c r="L117" i="11" s="1"/>
  <c r="L118" i="11" s="1"/>
  <c r="L119" i="11" s="1"/>
  <c r="L120" i="11" s="1"/>
  <c r="L121" i="11" s="1"/>
  <c r="L122" i="11" s="1"/>
  <c r="L123" i="11" s="1"/>
  <c r="L124" i="11" s="1"/>
  <c r="L125" i="11" s="1"/>
  <c r="L126" i="11" s="1"/>
  <c r="L127" i="11" s="1"/>
  <c r="L128" i="11" s="1"/>
  <c r="L129" i="11" s="1"/>
  <c r="L130" i="11" s="1"/>
  <c r="L131" i="11" s="1"/>
  <c r="L132" i="11" s="1"/>
  <c r="L133" i="11" s="1"/>
  <c r="L134" i="11" s="1"/>
  <c r="L135" i="11" s="1"/>
  <c r="L136" i="11" s="1"/>
  <c r="L137" i="11" s="1"/>
  <c r="L138" i="11" s="1"/>
  <c r="L139" i="11" s="1"/>
  <c r="L140" i="11" s="1"/>
  <c r="L141" i="11" s="1"/>
  <c r="L142" i="11" s="1"/>
  <c r="L143" i="11" s="1"/>
  <c r="L144" i="11" s="1"/>
  <c r="L145" i="11" s="1"/>
  <c r="L146" i="11" s="1"/>
  <c r="L147" i="11" s="1"/>
  <c r="L148" i="11" s="1"/>
  <c r="L149" i="11" s="1"/>
  <c r="L150" i="11" s="1"/>
  <c r="L151" i="11" s="1"/>
  <c r="L152" i="11" s="1"/>
  <c r="L153" i="11" s="1"/>
  <c r="L154" i="11" s="1"/>
  <c r="L155" i="11" s="1"/>
  <c r="L156" i="11" s="1"/>
  <c r="L157" i="11" s="1"/>
  <c r="L158" i="11" s="1"/>
  <c r="L159" i="11" s="1"/>
  <c r="L160" i="11" s="1"/>
  <c r="L161" i="11" s="1"/>
  <c r="L162" i="11" s="1"/>
  <c r="L163" i="11" s="1"/>
  <c r="L164" i="11" s="1"/>
  <c r="L165" i="11" s="1"/>
  <c r="L166" i="11" s="1"/>
  <c r="L167" i="11" s="1"/>
  <c r="L168" i="11" s="1"/>
  <c r="L169" i="11" s="1"/>
  <c r="L170" i="11" s="1"/>
  <c r="L171" i="11" s="1"/>
  <c r="L172" i="11" s="1"/>
  <c r="L173" i="11" s="1"/>
  <c r="L174" i="11" s="1"/>
  <c r="L175" i="11" s="1"/>
  <c r="L176" i="11" s="1"/>
  <c r="L177" i="11" s="1"/>
  <c r="L178" i="11" s="1"/>
  <c r="L179" i="11" s="1"/>
  <c r="L180" i="11" s="1"/>
  <c r="L181" i="11" s="1"/>
  <c r="L182" i="11" s="1"/>
  <c r="L183" i="11" s="1"/>
  <c r="L184" i="11" s="1"/>
  <c r="L185" i="11" s="1"/>
  <c r="L186" i="11" s="1"/>
  <c r="L187" i="11" s="1"/>
  <c r="L188" i="11" s="1"/>
  <c r="L189" i="11" s="1"/>
  <c r="L190" i="11" s="1"/>
  <c r="L191" i="11" s="1"/>
  <c r="L192" i="11" s="1"/>
  <c r="L193" i="11" s="1"/>
  <c r="L194" i="11" s="1"/>
  <c r="L195" i="11" s="1"/>
  <c r="L196" i="11" s="1"/>
  <c r="L197" i="11" s="1"/>
  <c r="L198" i="11" s="1"/>
  <c r="L199" i="11" s="1"/>
  <c r="L200" i="11" s="1"/>
  <c r="L201" i="11" s="1"/>
  <c r="L202" i="11" s="1"/>
  <c r="L203" i="11" s="1"/>
  <c r="L204" i="11" s="1"/>
  <c r="L205" i="11" s="1"/>
  <c r="L206" i="11" s="1"/>
  <c r="L207" i="11" s="1"/>
  <c r="L208" i="11" s="1"/>
  <c r="L209" i="11" s="1"/>
  <c r="L210" i="11" s="1"/>
  <c r="L211" i="11" s="1"/>
  <c r="L212" i="11" s="1"/>
  <c r="K3" i="11"/>
  <c r="K4" i="11" s="1"/>
  <c r="I3" i="11"/>
  <c r="M3" i="18" l="1"/>
  <c r="M4" i="11"/>
  <c r="K6" i="11"/>
  <c r="M5" i="11"/>
  <c r="M3" i="11"/>
  <c r="O82" i="11"/>
  <c r="P4" i="11"/>
  <c r="N5" i="11"/>
  <c r="I4" i="11"/>
  <c r="P3" i="11"/>
  <c r="X4" i="7"/>
  <c r="X5" i="7"/>
  <c r="X6" i="7"/>
  <c r="X7" i="7"/>
  <c r="X8" i="7"/>
  <c r="X9" i="7"/>
  <c r="X10" i="7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27" i="7"/>
  <c r="X28" i="7"/>
  <c r="X29" i="7"/>
  <c r="X30" i="7"/>
  <c r="X31" i="7"/>
  <c r="X32" i="7"/>
  <c r="X33" i="7"/>
  <c r="X34" i="7"/>
  <c r="X35" i="7"/>
  <c r="X36" i="7"/>
  <c r="X37" i="7"/>
  <c r="X38" i="7"/>
  <c r="X39" i="7"/>
  <c r="X40" i="7"/>
  <c r="X41" i="7"/>
  <c r="X42" i="7"/>
  <c r="X43" i="7"/>
  <c r="X44" i="7"/>
  <c r="X45" i="7"/>
  <c r="X46" i="7"/>
  <c r="X47" i="7"/>
  <c r="X48" i="7"/>
  <c r="X49" i="7"/>
  <c r="X50" i="7"/>
  <c r="X51" i="7"/>
  <c r="X52" i="7"/>
  <c r="X53" i="7"/>
  <c r="X54" i="7"/>
  <c r="X55" i="7"/>
  <c r="X56" i="7"/>
  <c r="X57" i="7"/>
  <c r="X58" i="7"/>
  <c r="X59" i="7"/>
  <c r="X60" i="7"/>
  <c r="X61" i="7"/>
  <c r="X62" i="7"/>
  <c r="X63" i="7"/>
  <c r="X64" i="7"/>
  <c r="X65" i="7"/>
  <c r="X66" i="7"/>
  <c r="X67" i="7"/>
  <c r="X68" i="7"/>
  <c r="X69" i="7"/>
  <c r="X70" i="7"/>
  <c r="X71" i="7"/>
  <c r="X72" i="7"/>
  <c r="X73" i="7"/>
  <c r="X74" i="7"/>
  <c r="X75" i="7"/>
  <c r="X76" i="7"/>
  <c r="X77" i="7"/>
  <c r="X78" i="7"/>
  <c r="X79" i="7"/>
  <c r="X80" i="7"/>
  <c r="X81" i="7"/>
  <c r="X82" i="7"/>
  <c r="X83" i="7"/>
  <c r="X84" i="7"/>
  <c r="X85" i="7"/>
  <c r="X86" i="7"/>
  <c r="X87" i="7"/>
  <c r="X88" i="7"/>
  <c r="X89" i="7"/>
  <c r="X90" i="7"/>
  <c r="X91" i="7"/>
  <c r="X92" i="7"/>
  <c r="X93" i="7"/>
  <c r="X94" i="7"/>
  <c r="X95" i="7"/>
  <c r="X96" i="7"/>
  <c r="X97" i="7"/>
  <c r="X98" i="7"/>
  <c r="X99" i="7"/>
  <c r="X100" i="7"/>
  <c r="X101" i="7"/>
  <c r="X102" i="7"/>
  <c r="X103" i="7"/>
  <c r="X104" i="7"/>
  <c r="X105" i="7"/>
  <c r="X106" i="7"/>
  <c r="X107" i="7"/>
  <c r="X108" i="7"/>
  <c r="X109" i="7"/>
  <c r="X110" i="7"/>
  <c r="X111" i="7"/>
  <c r="X112" i="7"/>
  <c r="X113" i="7"/>
  <c r="X114" i="7"/>
  <c r="X115" i="7"/>
  <c r="X116" i="7"/>
  <c r="X117" i="7"/>
  <c r="X118" i="7"/>
  <c r="X119" i="7"/>
  <c r="X120" i="7"/>
  <c r="X121" i="7"/>
  <c r="X122" i="7"/>
  <c r="X123" i="7"/>
  <c r="X124" i="7"/>
  <c r="X125" i="7"/>
  <c r="X126" i="7"/>
  <c r="X127" i="7"/>
  <c r="X128" i="7"/>
  <c r="X129" i="7"/>
  <c r="X130" i="7"/>
  <c r="X131" i="7"/>
  <c r="X132" i="7"/>
  <c r="X133" i="7"/>
  <c r="X134" i="7"/>
  <c r="X135" i="7"/>
  <c r="X136" i="7"/>
  <c r="X137" i="7"/>
  <c r="X138" i="7"/>
  <c r="X139" i="7"/>
  <c r="X140" i="7"/>
  <c r="X141" i="7"/>
  <c r="X142" i="7"/>
  <c r="X143" i="7"/>
  <c r="X144" i="7"/>
  <c r="X145" i="7"/>
  <c r="X146" i="7"/>
  <c r="X147" i="7"/>
  <c r="X148" i="7"/>
  <c r="X149" i="7"/>
  <c r="X150" i="7"/>
  <c r="X151" i="7"/>
  <c r="X152" i="7"/>
  <c r="X153" i="7"/>
  <c r="X154" i="7"/>
  <c r="X155" i="7"/>
  <c r="X156" i="7"/>
  <c r="X157" i="7"/>
  <c r="X158" i="7"/>
  <c r="X159" i="7"/>
  <c r="X160" i="7"/>
  <c r="X161" i="7"/>
  <c r="X162" i="7"/>
  <c r="X163" i="7"/>
  <c r="X164" i="7"/>
  <c r="X165" i="7"/>
  <c r="X166" i="7"/>
  <c r="X167" i="7"/>
  <c r="X168" i="7"/>
  <c r="X169" i="7"/>
  <c r="X170" i="7"/>
  <c r="X171" i="7"/>
  <c r="X172" i="7"/>
  <c r="X173" i="7"/>
  <c r="X174" i="7"/>
  <c r="X175" i="7"/>
  <c r="X176" i="7"/>
  <c r="X177" i="7"/>
  <c r="X178" i="7"/>
  <c r="X179" i="7"/>
  <c r="X180" i="7"/>
  <c r="X181" i="7"/>
  <c r="X182" i="7"/>
  <c r="X183" i="7"/>
  <c r="X184" i="7"/>
  <c r="X185" i="7"/>
  <c r="X186" i="7"/>
  <c r="X187" i="7"/>
  <c r="X188" i="7"/>
  <c r="X189" i="7"/>
  <c r="X190" i="7"/>
  <c r="X191" i="7"/>
  <c r="X192" i="7"/>
  <c r="X193" i="7"/>
  <c r="X194" i="7"/>
  <c r="X195" i="7"/>
  <c r="X196" i="7"/>
  <c r="X197" i="7"/>
  <c r="X198" i="7"/>
  <c r="X199" i="7"/>
  <c r="X200" i="7"/>
  <c r="X201" i="7"/>
  <c r="X202" i="7"/>
  <c r="X203" i="7"/>
  <c r="X204" i="7"/>
  <c r="X205" i="7"/>
  <c r="X206" i="7"/>
  <c r="X207" i="7"/>
  <c r="X208" i="7"/>
  <c r="X209" i="7"/>
  <c r="X210" i="7"/>
  <c r="X211" i="7"/>
  <c r="X212" i="7"/>
  <c r="X213" i="7"/>
  <c r="X214" i="7"/>
  <c r="X215" i="7"/>
  <c r="X216" i="7"/>
  <c r="X217" i="7"/>
  <c r="X218" i="7"/>
  <c r="X219" i="7"/>
  <c r="X220" i="7"/>
  <c r="X221" i="7"/>
  <c r="X222" i="7"/>
  <c r="X223" i="7"/>
  <c r="X224" i="7"/>
  <c r="X225" i="7"/>
  <c r="X226" i="7"/>
  <c r="X227" i="7"/>
  <c r="X228" i="7"/>
  <c r="X229" i="7"/>
  <c r="X230" i="7"/>
  <c r="X231" i="7"/>
  <c r="X232" i="7"/>
  <c r="X233" i="7"/>
  <c r="X234" i="7"/>
  <c r="X235" i="7"/>
  <c r="X236" i="7"/>
  <c r="X237" i="7"/>
  <c r="X238" i="7"/>
  <c r="X239" i="7"/>
  <c r="X240" i="7"/>
  <c r="X241" i="7"/>
  <c r="X242" i="7"/>
  <c r="X243" i="7"/>
  <c r="X244" i="7"/>
  <c r="X245" i="7"/>
  <c r="X246" i="7"/>
  <c r="X247" i="7"/>
  <c r="X248" i="7"/>
  <c r="X249" i="7"/>
  <c r="X250" i="7"/>
  <c r="X251" i="7"/>
  <c r="X252" i="7"/>
  <c r="X253" i="7"/>
  <c r="X254" i="7"/>
  <c r="X255" i="7"/>
  <c r="X256" i="7"/>
  <c r="X257" i="7"/>
  <c r="X258" i="7"/>
  <c r="X259" i="7"/>
  <c r="X260" i="7"/>
  <c r="X261" i="7"/>
  <c r="X262" i="7"/>
  <c r="X263" i="7"/>
  <c r="X264" i="7"/>
  <c r="X265" i="7"/>
  <c r="X266" i="7"/>
  <c r="X267" i="7"/>
  <c r="X268" i="7"/>
  <c r="X269" i="7"/>
  <c r="X270" i="7"/>
  <c r="X271" i="7"/>
  <c r="X272" i="7"/>
  <c r="X273" i="7"/>
  <c r="X274" i="7"/>
  <c r="X275" i="7"/>
  <c r="X276" i="7"/>
  <c r="X277" i="7"/>
  <c r="X278" i="7"/>
  <c r="X279" i="7"/>
  <c r="X280" i="7"/>
  <c r="X281" i="7"/>
  <c r="X282" i="7"/>
  <c r="X283" i="7"/>
  <c r="X284" i="7"/>
  <c r="X285" i="7"/>
  <c r="X286" i="7"/>
  <c r="X287" i="7"/>
  <c r="X288" i="7"/>
  <c r="X289" i="7"/>
  <c r="X290" i="7"/>
  <c r="X291" i="7"/>
  <c r="X292" i="7"/>
  <c r="X293" i="7"/>
  <c r="X294" i="7"/>
  <c r="X295" i="7"/>
  <c r="X296" i="7"/>
  <c r="X297" i="7"/>
  <c r="X298" i="7"/>
  <c r="X299" i="7"/>
  <c r="X300" i="7"/>
  <c r="X301" i="7"/>
  <c r="X302" i="7"/>
  <c r="X303" i="7"/>
  <c r="X304" i="7"/>
  <c r="X305" i="7"/>
  <c r="X306" i="7"/>
  <c r="X307" i="7"/>
  <c r="X308" i="7"/>
  <c r="X309" i="7"/>
  <c r="X310" i="7"/>
  <c r="X311" i="7"/>
  <c r="X312" i="7"/>
  <c r="X313" i="7"/>
  <c r="X314" i="7"/>
  <c r="X315" i="7"/>
  <c r="X316" i="7"/>
  <c r="X3" i="7"/>
  <c r="N8" i="7"/>
  <c r="N12" i="7"/>
  <c r="N19" i="7"/>
  <c r="N28" i="7"/>
  <c r="N32" i="7"/>
  <c r="N36" i="7"/>
  <c r="N43" i="7"/>
  <c r="N52" i="7"/>
  <c r="N59" i="7"/>
  <c r="N67" i="7"/>
  <c r="N68" i="7"/>
  <c r="N76" i="7"/>
  <c r="N84" i="7"/>
  <c r="N91" i="7"/>
  <c r="N92" i="7"/>
  <c r="N99" i="7"/>
  <c r="N104" i="7"/>
  <c r="N108" i="7"/>
  <c r="N115" i="7"/>
  <c r="N116" i="7"/>
  <c r="N123" i="7"/>
  <c r="N124" i="7"/>
  <c r="N128" i="7"/>
  <c r="N132" i="7"/>
  <c r="N136" i="7"/>
  <c r="N140" i="7"/>
  <c r="N147" i="7"/>
  <c r="N148" i="7"/>
  <c r="N152" i="7"/>
  <c r="N156" i="7"/>
  <c r="N164" i="7"/>
  <c r="N168" i="7"/>
  <c r="N171" i="7"/>
  <c r="N172" i="7"/>
  <c r="N176" i="7"/>
  <c r="N179" i="7"/>
  <c r="N188" i="7"/>
  <c r="N196" i="7"/>
  <c r="N200" i="7"/>
  <c r="N203" i="7"/>
  <c r="N204" i="7"/>
  <c r="N212" i="7"/>
  <c r="N220" i="7"/>
  <c r="N228" i="7"/>
  <c r="N232" i="7"/>
  <c r="N235" i="7"/>
  <c r="N236" i="7"/>
  <c r="N243" i="7"/>
  <c r="N251" i="7"/>
  <c r="N252" i="7"/>
  <c r="N256" i="7"/>
  <c r="N259" i="7"/>
  <c r="N260" i="7"/>
  <c r="N264" i="7"/>
  <c r="N267" i="7"/>
  <c r="N268" i="7"/>
  <c r="N272" i="7"/>
  <c r="N275" i="7"/>
  <c r="N276" i="7"/>
  <c r="N280" i="7"/>
  <c r="N283" i="7"/>
  <c r="N284" i="7"/>
  <c r="N288" i="7"/>
  <c r="N291" i="7"/>
  <c r="N292" i="7"/>
  <c r="N295" i="7"/>
  <c r="N296" i="7"/>
  <c r="N299" i="7"/>
  <c r="N300" i="7"/>
  <c r="N304" i="7"/>
  <c r="N307" i="7"/>
  <c r="N308" i="7"/>
  <c r="N311" i="7"/>
  <c r="N316" i="7"/>
  <c r="F273" i="7"/>
  <c r="N273" i="7" s="1"/>
  <c r="G273" i="7"/>
  <c r="H273" i="7"/>
  <c r="F274" i="7"/>
  <c r="N274" i="7" s="1"/>
  <c r="G274" i="7"/>
  <c r="H274" i="7"/>
  <c r="F275" i="7"/>
  <c r="H275" i="7"/>
  <c r="F276" i="7"/>
  <c r="H276" i="7"/>
  <c r="F277" i="7"/>
  <c r="N277" i="7" s="1"/>
  <c r="H277" i="7"/>
  <c r="F278" i="7"/>
  <c r="H278" i="7"/>
  <c r="F279" i="7"/>
  <c r="H279" i="7"/>
  <c r="F280" i="7"/>
  <c r="H280" i="7"/>
  <c r="F281" i="7"/>
  <c r="N281" i="7" s="1"/>
  <c r="G281" i="7"/>
  <c r="H281" i="7"/>
  <c r="F282" i="7"/>
  <c r="H282" i="7"/>
  <c r="F283" i="7"/>
  <c r="H283" i="7"/>
  <c r="F284" i="7"/>
  <c r="G284" i="7" s="1"/>
  <c r="H284" i="7"/>
  <c r="F285" i="7"/>
  <c r="N285" i="7" s="1"/>
  <c r="H285" i="7"/>
  <c r="F286" i="7"/>
  <c r="N286" i="7" s="1"/>
  <c r="H286" i="7"/>
  <c r="F287" i="7"/>
  <c r="G287" i="7"/>
  <c r="H287" i="7"/>
  <c r="F288" i="7"/>
  <c r="H288" i="7"/>
  <c r="F289" i="7"/>
  <c r="N289" i="7" s="1"/>
  <c r="G289" i="7"/>
  <c r="H289" i="7"/>
  <c r="F290" i="7"/>
  <c r="H290" i="7"/>
  <c r="F291" i="7"/>
  <c r="H291" i="7"/>
  <c r="F292" i="7"/>
  <c r="G292" i="7" s="1"/>
  <c r="H292" i="7"/>
  <c r="F293" i="7"/>
  <c r="N293" i="7" s="1"/>
  <c r="H293" i="7"/>
  <c r="F294" i="7"/>
  <c r="H294" i="7"/>
  <c r="F295" i="7"/>
  <c r="G295" i="7"/>
  <c r="H295" i="7"/>
  <c r="F296" i="7"/>
  <c r="H296" i="7"/>
  <c r="F297" i="7"/>
  <c r="N297" i="7" s="1"/>
  <c r="G297" i="7"/>
  <c r="H297" i="7"/>
  <c r="F298" i="7"/>
  <c r="N298" i="7" s="1"/>
  <c r="G298" i="7"/>
  <c r="H298" i="7"/>
  <c r="F299" i="7"/>
  <c r="H299" i="7"/>
  <c r="F300" i="7"/>
  <c r="H300" i="7"/>
  <c r="F301" i="7"/>
  <c r="N301" i="7" s="1"/>
  <c r="H301" i="7"/>
  <c r="F302" i="7"/>
  <c r="N302" i="7" s="1"/>
  <c r="H302" i="7"/>
  <c r="F303" i="7"/>
  <c r="N303" i="7" s="1"/>
  <c r="H303" i="7"/>
  <c r="F304" i="7"/>
  <c r="H304" i="7"/>
  <c r="F305" i="7"/>
  <c r="N305" i="7" s="1"/>
  <c r="H305" i="7"/>
  <c r="F306" i="7"/>
  <c r="H306" i="7"/>
  <c r="F307" i="7"/>
  <c r="H307" i="7"/>
  <c r="F308" i="7"/>
  <c r="H308" i="7"/>
  <c r="F309" i="7"/>
  <c r="N309" i="7" s="1"/>
  <c r="G309" i="7"/>
  <c r="H309" i="7"/>
  <c r="F310" i="7"/>
  <c r="N310" i="7" s="1"/>
  <c r="G310" i="7"/>
  <c r="H310" i="7"/>
  <c r="F311" i="7"/>
  <c r="H311" i="7"/>
  <c r="F312" i="7"/>
  <c r="H312" i="7"/>
  <c r="F313" i="7"/>
  <c r="N313" i="7" s="1"/>
  <c r="H313" i="7"/>
  <c r="F314" i="7"/>
  <c r="H314" i="7"/>
  <c r="F315" i="7"/>
  <c r="N315" i="7" s="1"/>
  <c r="H315" i="7"/>
  <c r="F316" i="7"/>
  <c r="H316" i="7"/>
  <c r="H272" i="7"/>
  <c r="F272" i="7"/>
  <c r="H271" i="7"/>
  <c r="F271" i="7"/>
  <c r="N271" i="7" s="1"/>
  <c r="H270" i="7"/>
  <c r="F270" i="7"/>
  <c r="H269" i="7"/>
  <c r="F269" i="7"/>
  <c r="H268" i="7"/>
  <c r="G268" i="7"/>
  <c r="F268" i="7"/>
  <c r="H267" i="7"/>
  <c r="F267" i="7"/>
  <c r="G267" i="7" s="1"/>
  <c r="H266" i="7"/>
  <c r="F266" i="7"/>
  <c r="N266" i="7" s="1"/>
  <c r="H265" i="7"/>
  <c r="F265" i="7"/>
  <c r="N265" i="7" s="1"/>
  <c r="H264" i="7"/>
  <c r="F264" i="7"/>
  <c r="H263" i="7"/>
  <c r="F263" i="7"/>
  <c r="N263" i="7" s="1"/>
  <c r="H262" i="7"/>
  <c r="F262" i="7"/>
  <c r="N262" i="7" s="1"/>
  <c r="H261" i="7"/>
  <c r="F261" i="7"/>
  <c r="N261" i="7" s="1"/>
  <c r="H260" i="7"/>
  <c r="F260" i="7"/>
  <c r="H259" i="7"/>
  <c r="F259" i="7"/>
  <c r="H258" i="7"/>
  <c r="F258" i="7"/>
  <c r="N258" i="7" s="1"/>
  <c r="H257" i="7"/>
  <c r="F257" i="7"/>
  <c r="N257" i="7" s="1"/>
  <c r="H256" i="7"/>
  <c r="F256" i="7"/>
  <c r="H255" i="7"/>
  <c r="F255" i="7"/>
  <c r="N255" i="7" s="1"/>
  <c r="H254" i="7"/>
  <c r="F254" i="7"/>
  <c r="N254" i="7" s="1"/>
  <c r="H253" i="7"/>
  <c r="F253" i="7"/>
  <c r="H252" i="7"/>
  <c r="F252" i="7"/>
  <c r="H251" i="7"/>
  <c r="F251" i="7"/>
  <c r="G251" i="7" s="1"/>
  <c r="H250" i="7"/>
  <c r="F250" i="7"/>
  <c r="N250" i="7" s="1"/>
  <c r="H249" i="7"/>
  <c r="F249" i="7"/>
  <c r="N249" i="7" s="1"/>
  <c r="H248" i="7"/>
  <c r="F248" i="7"/>
  <c r="N248" i="7" s="1"/>
  <c r="H247" i="7"/>
  <c r="F247" i="7"/>
  <c r="N247" i="7" s="1"/>
  <c r="H246" i="7"/>
  <c r="F246" i="7"/>
  <c r="N246" i="7" s="1"/>
  <c r="H245" i="7"/>
  <c r="F245" i="7"/>
  <c r="N245" i="7" s="1"/>
  <c r="H244" i="7"/>
  <c r="F244" i="7"/>
  <c r="N244" i="7" s="1"/>
  <c r="H243" i="7"/>
  <c r="F243" i="7"/>
  <c r="H242" i="7"/>
  <c r="F242" i="7"/>
  <c r="N242" i="7" s="1"/>
  <c r="H241" i="7"/>
  <c r="F241" i="7"/>
  <c r="H240" i="7"/>
  <c r="F240" i="7"/>
  <c r="N240" i="7" s="1"/>
  <c r="H239" i="7"/>
  <c r="F239" i="7"/>
  <c r="H238" i="7"/>
  <c r="F238" i="7"/>
  <c r="H237" i="7"/>
  <c r="F237" i="7"/>
  <c r="H236" i="7"/>
  <c r="F236" i="7"/>
  <c r="H235" i="7"/>
  <c r="F235" i="7"/>
  <c r="H234" i="7"/>
  <c r="F234" i="7"/>
  <c r="N234" i="7" s="1"/>
  <c r="H233" i="7"/>
  <c r="F233" i="7"/>
  <c r="N233" i="7" s="1"/>
  <c r="H232" i="7"/>
  <c r="F232" i="7"/>
  <c r="H231" i="7"/>
  <c r="F231" i="7"/>
  <c r="N231" i="7" s="1"/>
  <c r="H230" i="7"/>
  <c r="F230" i="7"/>
  <c r="H229" i="7"/>
  <c r="F229" i="7"/>
  <c r="H228" i="7"/>
  <c r="F228" i="7"/>
  <c r="H227" i="7"/>
  <c r="F227" i="7"/>
  <c r="N227" i="7" s="1"/>
  <c r="H226" i="7"/>
  <c r="F226" i="7"/>
  <c r="H225" i="7"/>
  <c r="F225" i="7"/>
  <c r="H224" i="7"/>
  <c r="F224" i="7"/>
  <c r="N224" i="7" s="1"/>
  <c r="H223" i="7"/>
  <c r="F223" i="7"/>
  <c r="N223" i="7" s="1"/>
  <c r="H222" i="7"/>
  <c r="F222" i="7"/>
  <c r="H221" i="7"/>
  <c r="F221" i="7"/>
  <c r="H220" i="7"/>
  <c r="F220" i="7"/>
  <c r="H219" i="7"/>
  <c r="F219" i="7"/>
  <c r="N219" i="7" s="1"/>
  <c r="H218" i="7"/>
  <c r="F218" i="7"/>
  <c r="N218" i="7" s="1"/>
  <c r="H217" i="7"/>
  <c r="F217" i="7"/>
  <c r="N217" i="7" s="1"/>
  <c r="H216" i="7"/>
  <c r="F216" i="7"/>
  <c r="H215" i="7"/>
  <c r="F215" i="7"/>
  <c r="N215" i="7" s="1"/>
  <c r="H214" i="7"/>
  <c r="F214" i="7"/>
  <c r="H213" i="7"/>
  <c r="F213" i="7"/>
  <c r="N213" i="7" s="1"/>
  <c r="H212" i="7"/>
  <c r="F212" i="7"/>
  <c r="H211" i="7"/>
  <c r="F211" i="7"/>
  <c r="N211" i="7" s="1"/>
  <c r="H210" i="7"/>
  <c r="F210" i="7"/>
  <c r="N210" i="7" s="1"/>
  <c r="H209" i="7"/>
  <c r="F209" i="7"/>
  <c r="H208" i="7"/>
  <c r="F208" i="7"/>
  <c r="N208" i="7" s="1"/>
  <c r="H207" i="7"/>
  <c r="F207" i="7"/>
  <c r="N207" i="7" s="1"/>
  <c r="H206" i="7"/>
  <c r="F206" i="7"/>
  <c r="N206" i="7" s="1"/>
  <c r="H205" i="7"/>
  <c r="F205" i="7"/>
  <c r="H204" i="7"/>
  <c r="F204" i="7"/>
  <c r="H203" i="7"/>
  <c r="F203" i="7"/>
  <c r="H202" i="7"/>
  <c r="F202" i="7"/>
  <c r="N202" i="7" s="1"/>
  <c r="H201" i="7"/>
  <c r="F201" i="7"/>
  <c r="N201" i="7" s="1"/>
  <c r="H200" i="7"/>
  <c r="G200" i="7"/>
  <c r="F200" i="7"/>
  <c r="H199" i="7"/>
  <c r="F199" i="7"/>
  <c r="N199" i="7" s="1"/>
  <c r="H198" i="7"/>
  <c r="F198" i="7"/>
  <c r="N198" i="7" s="1"/>
  <c r="H197" i="7"/>
  <c r="F197" i="7"/>
  <c r="H196" i="7"/>
  <c r="F196" i="7"/>
  <c r="H195" i="7"/>
  <c r="F195" i="7"/>
  <c r="N195" i="7" s="1"/>
  <c r="H194" i="7"/>
  <c r="F194" i="7"/>
  <c r="H193" i="7"/>
  <c r="F193" i="7"/>
  <c r="N193" i="7" s="1"/>
  <c r="H192" i="7"/>
  <c r="F192" i="7"/>
  <c r="N192" i="7" s="1"/>
  <c r="H191" i="7"/>
  <c r="F191" i="7"/>
  <c r="N191" i="7" s="1"/>
  <c r="H190" i="7"/>
  <c r="F190" i="7"/>
  <c r="H189" i="7"/>
  <c r="F189" i="7"/>
  <c r="N189" i="7" s="1"/>
  <c r="H188" i="7"/>
  <c r="F188" i="7"/>
  <c r="H187" i="7"/>
  <c r="F187" i="7"/>
  <c r="N187" i="7" s="1"/>
  <c r="H186" i="7"/>
  <c r="F186" i="7"/>
  <c r="H185" i="7"/>
  <c r="F185" i="7"/>
  <c r="N185" i="7" s="1"/>
  <c r="H184" i="7"/>
  <c r="F184" i="7"/>
  <c r="N184" i="7" s="1"/>
  <c r="H183" i="7"/>
  <c r="F183" i="7"/>
  <c r="N183" i="7" s="1"/>
  <c r="H182" i="7"/>
  <c r="F182" i="7"/>
  <c r="H181" i="7"/>
  <c r="F181" i="7"/>
  <c r="N181" i="7" s="1"/>
  <c r="H180" i="7"/>
  <c r="F180" i="7"/>
  <c r="N180" i="7" s="1"/>
  <c r="H179" i="7"/>
  <c r="F179" i="7"/>
  <c r="H178" i="7"/>
  <c r="F178" i="7"/>
  <c r="H177" i="7"/>
  <c r="F177" i="7"/>
  <c r="N177" i="7" s="1"/>
  <c r="H176" i="7"/>
  <c r="F176" i="7"/>
  <c r="H175" i="7"/>
  <c r="F175" i="7"/>
  <c r="N175" i="7" s="1"/>
  <c r="H174" i="7"/>
  <c r="F174" i="7"/>
  <c r="H173" i="7"/>
  <c r="F173" i="7"/>
  <c r="N173" i="7" s="1"/>
  <c r="H172" i="7"/>
  <c r="F172" i="7"/>
  <c r="H171" i="7"/>
  <c r="F171" i="7"/>
  <c r="H170" i="7"/>
  <c r="F170" i="7"/>
  <c r="H169" i="7"/>
  <c r="F169" i="7"/>
  <c r="N169" i="7" s="1"/>
  <c r="H168" i="7"/>
  <c r="F168" i="7"/>
  <c r="H167" i="7"/>
  <c r="F167" i="7"/>
  <c r="N167" i="7" s="1"/>
  <c r="H166" i="7"/>
  <c r="F166" i="7"/>
  <c r="H165" i="7"/>
  <c r="F165" i="7"/>
  <c r="N165" i="7" s="1"/>
  <c r="H164" i="7"/>
  <c r="F164" i="7"/>
  <c r="H163" i="7"/>
  <c r="F163" i="7"/>
  <c r="N163" i="7" s="1"/>
  <c r="H162" i="7"/>
  <c r="F162" i="7"/>
  <c r="H161" i="7"/>
  <c r="F161" i="7"/>
  <c r="N161" i="7" s="1"/>
  <c r="H160" i="7"/>
  <c r="F160" i="7"/>
  <c r="N160" i="7" s="1"/>
  <c r="H159" i="7"/>
  <c r="F159" i="7"/>
  <c r="N159" i="7" s="1"/>
  <c r="H158" i="7"/>
  <c r="F158" i="7"/>
  <c r="H157" i="7"/>
  <c r="F157" i="7"/>
  <c r="N157" i="7" s="1"/>
  <c r="H156" i="7"/>
  <c r="F156" i="7"/>
  <c r="H155" i="7"/>
  <c r="F155" i="7"/>
  <c r="N155" i="7" s="1"/>
  <c r="H154" i="7"/>
  <c r="F154" i="7"/>
  <c r="N154" i="7" s="1"/>
  <c r="H153" i="7"/>
  <c r="F153" i="7"/>
  <c r="N153" i="7" s="1"/>
  <c r="H152" i="7"/>
  <c r="F152" i="7"/>
  <c r="H151" i="7"/>
  <c r="F151" i="7"/>
  <c r="H150" i="7"/>
  <c r="F150" i="7"/>
  <c r="N150" i="7" s="1"/>
  <c r="H149" i="7"/>
  <c r="F149" i="7"/>
  <c r="H148" i="7"/>
  <c r="F148" i="7"/>
  <c r="H147" i="7"/>
  <c r="F147" i="7"/>
  <c r="H146" i="7"/>
  <c r="F146" i="7"/>
  <c r="N146" i="7" s="1"/>
  <c r="H145" i="7"/>
  <c r="F145" i="7"/>
  <c r="H144" i="7"/>
  <c r="F144" i="7"/>
  <c r="N144" i="7" s="1"/>
  <c r="H143" i="7"/>
  <c r="F143" i="7"/>
  <c r="N143" i="7" s="1"/>
  <c r="H142" i="7"/>
  <c r="F142" i="7"/>
  <c r="H141" i="7"/>
  <c r="F141" i="7"/>
  <c r="H140" i="7"/>
  <c r="F140" i="7"/>
  <c r="H139" i="7"/>
  <c r="F139" i="7"/>
  <c r="N139" i="7" s="1"/>
  <c r="H138" i="7"/>
  <c r="F138" i="7"/>
  <c r="N138" i="7" s="1"/>
  <c r="H137" i="7"/>
  <c r="F137" i="7"/>
  <c r="N137" i="7" s="1"/>
  <c r="H136" i="7"/>
  <c r="F136" i="7"/>
  <c r="H135" i="7"/>
  <c r="F135" i="7"/>
  <c r="N135" i="7" s="1"/>
  <c r="H134" i="7"/>
  <c r="F134" i="7"/>
  <c r="N134" i="7" s="1"/>
  <c r="H133" i="7"/>
  <c r="F133" i="7"/>
  <c r="H132" i="7"/>
  <c r="F132" i="7"/>
  <c r="H131" i="7"/>
  <c r="F131" i="7"/>
  <c r="N131" i="7" s="1"/>
  <c r="H130" i="7"/>
  <c r="F130" i="7"/>
  <c r="N130" i="7" s="1"/>
  <c r="H129" i="7"/>
  <c r="F129" i="7"/>
  <c r="H128" i="7"/>
  <c r="F128" i="7"/>
  <c r="H127" i="7"/>
  <c r="F127" i="7"/>
  <c r="H126" i="7"/>
  <c r="F126" i="7"/>
  <c r="H125" i="7"/>
  <c r="F125" i="7"/>
  <c r="H124" i="7"/>
  <c r="F124" i="7"/>
  <c r="H123" i="7"/>
  <c r="F123" i="7"/>
  <c r="H122" i="7"/>
  <c r="F122" i="7"/>
  <c r="H121" i="7"/>
  <c r="F121" i="7"/>
  <c r="H120" i="7"/>
  <c r="F120" i="7"/>
  <c r="H119" i="7"/>
  <c r="F119" i="7"/>
  <c r="N119" i="7" s="1"/>
  <c r="H118" i="7"/>
  <c r="G118" i="7"/>
  <c r="F118" i="7"/>
  <c r="H117" i="7"/>
  <c r="F117" i="7"/>
  <c r="H116" i="7"/>
  <c r="F116" i="7"/>
  <c r="H115" i="7"/>
  <c r="F115" i="7"/>
  <c r="H114" i="7"/>
  <c r="F114" i="7"/>
  <c r="H113" i="7"/>
  <c r="F113" i="7"/>
  <c r="N113" i="7" s="1"/>
  <c r="H112" i="7"/>
  <c r="F112" i="7"/>
  <c r="N112" i="7" s="1"/>
  <c r="H111" i="7"/>
  <c r="F111" i="7"/>
  <c r="N111" i="7" s="1"/>
  <c r="H110" i="7"/>
  <c r="F110" i="7"/>
  <c r="H109" i="7"/>
  <c r="F109" i="7"/>
  <c r="N109" i="7" s="1"/>
  <c r="H108" i="7"/>
  <c r="F108" i="7"/>
  <c r="H107" i="7"/>
  <c r="F107" i="7"/>
  <c r="H106" i="7"/>
  <c r="F106" i="7"/>
  <c r="H105" i="7"/>
  <c r="F105" i="7"/>
  <c r="N105" i="7" s="1"/>
  <c r="H104" i="7"/>
  <c r="F104" i="7"/>
  <c r="H103" i="7"/>
  <c r="F103" i="7"/>
  <c r="H102" i="7"/>
  <c r="F102" i="7"/>
  <c r="H101" i="7"/>
  <c r="F101" i="7"/>
  <c r="N101" i="7" s="1"/>
  <c r="H100" i="7"/>
  <c r="F100" i="7"/>
  <c r="N100" i="7" s="1"/>
  <c r="H99" i="7"/>
  <c r="F99" i="7"/>
  <c r="H98" i="7"/>
  <c r="F98" i="7"/>
  <c r="H97" i="7"/>
  <c r="F97" i="7"/>
  <c r="N97" i="7" s="1"/>
  <c r="H96" i="7"/>
  <c r="F96" i="7"/>
  <c r="H95" i="7"/>
  <c r="F95" i="7"/>
  <c r="H94" i="7"/>
  <c r="F94" i="7"/>
  <c r="N94" i="7" s="1"/>
  <c r="H93" i="7"/>
  <c r="F93" i="7"/>
  <c r="N93" i="7" s="1"/>
  <c r="H92" i="7"/>
  <c r="F92" i="7"/>
  <c r="H91" i="7"/>
  <c r="F91" i="7"/>
  <c r="H90" i="7"/>
  <c r="F90" i="7"/>
  <c r="H89" i="7"/>
  <c r="F89" i="7"/>
  <c r="N89" i="7" s="1"/>
  <c r="H88" i="7"/>
  <c r="F88" i="7"/>
  <c r="N88" i="7" s="1"/>
  <c r="H87" i="7"/>
  <c r="F87" i="7"/>
  <c r="G87" i="7" s="1"/>
  <c r="H86" i="7"/>
  <c r="F86" i="7"/>
  <c r="H85" i="7"/>
  <c r="F85" i="7"/>
  <c r="H84" i="7"/>
  <c r="F84" i="7"/>
  <c r="H83" i="7"/>
  <c r="F83" i="7"/>
  <c r="H82" i="7"/>
  <c r="F82" i="7"/>
  <c r="H81" i="7"/>
  <c r="F81" i="7"/>
  <c r="N81" i="7" s="1"/>
  <c r="H80" i="7"/>
  <c r="F80" i="7"/>
  <c r="H79" i="7"/>
  <c r="F79" i="7"/>
  <c r="H78" i="7"/>
  <c r="F78" i="7"/>
  <c r="N78" i="7" s="1"/>
  <c r="H77" i="7"/>
  <c r="F77" i="7"/>
  <c r="N77" i="7" s="1"/>
  <c r="H76" i="7"/>
  <c r="F76" i="7"/>
  <c r="H75" i="7"/>
  <c r="F75" i="7"/>
  <c r="H74" i="7"/>
  <c r="F74" i="7"/>
  <c r="H73" i="7"/>
  <c r="F73" i="7"/>
  <c r="H72" i="7"/>
  <c r="F72" i="7"/>
  <c r="N72" i="7" s="1"/>
  <c r="H71" i="7"/>
  <c r="G71" i="7"/>
  <c r="F71" i="7"/>
  <c r="H70" i="7"/>
  <c r="F70" i="7"/>
  <c r="H69" i="7"/>
  <c r="F69" i="7"/>
  <c r="H68" i="7"/>
  <c r="F68" i="7"/>
  <c r="H67" i="7"/>
  <c r="F67" i="7"/>
  <c r="H66" i="7"/>
  <c r="F66" i="7"/>
  <c r="H65" i="7"/>
  <c r="F65" i="7"/>
  <c r="N65" i="7" s="1"/>
  <c r="H64" i="7"/>
  <c r="F64" i="7"/>
  <c r="H63" i="7"/>
  <c r="F63" i="7"/>
  <c r="H62" i="7"/>
  <c r="F62" i="7"/>
  <c r="H61" i="7"/>
  <c r="F61" i="7"/>
  <c r="H60" i="7"/>
  <c r="F60" i="7"/>
  <c r="H59" i="7"/>
  <c r="F59" i="7"/>
  <c r="H58" i="7"/>
  <c r="F58" i="7"/>
  <c r="N58" i="7" s="1"/>
  <c r="H57" i="7"/>
  <c r="F57" i="7"/>
  <c r="H56" i="7"/>
  <c r="F56" i="7"/>
  <c r="H55" i="7"/>
  <c r="F55" i="7"/>
  <c r="N55" i="7" s="1"/>
  <c r="H54" i="7"/>
  <c r="G54" i="7"/>
  <c r="F54" i="7"/>
  <c r="H53" i="7"/>
  <c r="F53" i="7"/>
  <c r="H52" i="7"/>
  <c r="F52" i="7"/>
  <c r="H51" i="7"/>
  <c r="F51" i="7"/>
  <c r="H50" i="7"/>
  <c r="F50" i="7"/>
  <c r="H49" i="7"/>
  <c r="F49" i="7"/>
  <c r="H48" i="7"/>
  <c r="F48" i="7"/>
  <c r="N48" i="7" s="1"/>
  <c r="H47" i="7"/>
  <c r="F47" i="7"/>
  <c r="H46" i="7"/>
  <c r="F46" i="7"/>
  <c r="H45" i="7"/>
  <c r="F45" i="7"/>
  <c r="H44" i="7"/>
  <c r="F44" i="7"/>
  <c r="N44" i="7" s="1"/>
  <c r="H43" i="7"/>
  <c r="F43" i="7"/>
  <c r="H42" i="7"/>
  <c r="F42" i="7"/>
  <c r="H41" i="7"/>
  <c r="F41" i="7"/>
  <c r="H40" i="7"/>
  <c r="F40" i="7"/>
  <c r="H39" i="7"/>
  <c r="F39" i="7"/>
  <c r="N39" i="7" s="1"/>
  <c r="H38" i="7"/>
  <c r="F38" i="7"/>
  <c r="H37" i="7"/>
  <c r="F37" i="7"/>
  <c r="H36" i="7"/>
  <c r="F36" i="7"/>
  <c r="H35" i="7"/>
  <c r="F35" i="7"/>
  <c r="H34" i="7"/>
  <c r="F34" i="7"/>
  <c r="H33" i="7"/>
  <c r="F33" i="7"/>
  <c r="H32" i="7"/>
  <c r="F32" i="7"/>
  <c r="H31" i="7"/>
  <c r="F31" i="7"/>
  <c r="H30" i="7"/>
  <c r="F30" i="7"/>
  <c r="H29" i="7"/>
  <c r="F29" i="7"/>
  <c r="H28" i="7"/>
  <c r="F28" i="7"/>
  <c r="H27" i="7"/>
  <c r="F27" i="7"/>
  <c r="N27" i="7" s="1"/>
  <c r="H26" i="7"/>
  <c r="F26" i="7"/>
  <c r="H25" i="7"/>
  <c r="F25" i="7"/>
  <c r="H24" i="7"/>
  <c r="F24" i="7"/>
  <c r="N24" i="7" s="1"/>
  <c r="H23" i="7"/>
  <c r="F23" i="7"/>
  <c r="N23" i="7" s="1"/>
  <c r="H22" i="7"/>
  <c r="F22" i="7"/>
  <c r="H21" i="7"/>
  <c r="F21" i="7"/>
  <c r="H20" i="7"/>
  <c r="F20" i="7"/>
  <c r="H19" i="7"/>
  <c r="F19" i="7"/>
  <c r="H18" i="7"/>
  <c r="F18" i="7"/>
  <c r="H17" i="7"/>
  <c r="F17" i="7"/>
  <c r="H16" i="7"/>
  <c r="F16" i="7"/>
  <c r="H15" i="7"/>
  <c r="F15" i="7"/>
  <c r="H14" i="7"/>
  <c r="F14" i="7"/>
  <c r="H13" i="7"/>
  <c r="F13" i="7"/>
  <c r="N13" i="7" s="1"/>
  <c r="H12" i="7"/>
  <c r="F12" i="7"/>
  <c r="H11" i="7"/>
  <c r="F11" i="7"/>
  <c r="N11" i="7" s="1"/>
  <c r="H10" i="7"/>
  <c r="F10" i="7"/>
  <c r="H9" i="7"/>
  <c r="F9" i="7"/>
  <c r="H8" i="7"/>
  <c r="F8" i="7"/>
  <c r="H7" i="7"/>
  <c r="F7" i="7"/>
  <c r="N7" i="7" s="1"/>
  <c r="H6" i="7"/>
  <c r="F6" i="7"/>
  <c r="H5" i="7"/>
  <c r="F5" i="7"/>
  <c r="H4" i="7"/>
  <c r="F4" i="7"/>
  <c r="H3" i="7"/>
  <c r="F3" i="7"/>
  <c r="N3" i="7" s="1"/>
  <c r="G83" i="7" l="1"/>
  <c r="N83" i="7"/>
  <c r="N33" i="7"/>
  <c r="N40" i="7"/>
  <c r="N42" i="7"/>
  <c r="N80" i="7"/>
  <c r="N151" i="7"/>
  <c r="N178" i="7"/>
  <c r="N190" i="7"/>
  <c r="N16" i="7"/>
  <c r="N18" i="7"/>
  <c r="N22" i="7"/>
  <c r="G22" i="7"/>
  <c r="N73" i="7"/>
  <c r="N75" i="7"/>
  <c r="N142" i="7"/>
  <c r="G205" i="7"/>
  <c r="N205" i="7"/>
  <c r="G279" i="7"/>
  <c r="N279" i="7"/>
  <c r="N25" i="7"/>
  <c r="N29" i="7"/>
  <c r="N38" i="7"/>
  <c r="N170" i="7"/>
  <c r="G32" i="7"/>
  <c r="N31" i="7"/>
  <c r="G36" i="7"/>
  <c r="N35" i="7"/>
  <c r="G38" i="7"/>
  <c r="N110" i="7"/>
  <c r="G313" i="7"/>
  <c r="N312" i="7"/>
  <c r="N5" i="7"/>
  <c r="N9" i="7"/>
  <c r="G48" i="7"/>
  <c r="N47" i="7"/>
  <c r="N49" i="7"/>
  <c r="G52" i="7"/>
  <c r="N51" i="7"/>
  <c r="N56" i="7"/>
  <c r="G60" i="7"/>
  <c r="N96" i="7"/>
  <c r="N98" i="7"/>
  <c r="G225" i="7"/>
  <c r="N225" i="7"/>
  <c r="N60" i="7"/>
  <c r="N20" i="7"/>
  <c r="N4" i="7"/>
  <c r="N102" i="7"/>
  <c r="N117" i="7"/>
  <c r="N133" i="7"/>
  <c r="N46" i="7"/>
  <c r="N53" i="7"/>
  <c r="N70" i="7"/>
  <c r="N82" i="7"/>
  <c r="N85" i="7"/>
  <c r="N90" i="7"/>
  <c r="N209" i="7"/>
  <c r="N214" i="7"/>
  <c r="G229" i="7"/>
  <c r="N229" i="7"/>
  <c r="N107" i="7"/>
  <c r="G16" i="7"/>
  <c r="N17" i="7"/>
  <c r="N26" i="7"/>
  <c r="N50" i="7"/>
  <c r="G102" i="7"/>
  <c r="G133" i="7"/>
  <c r="N141" i="7"/>
  <c r="N158" i="7"/>
  <c r="N162" i="7"/>
  <c r="N186" i="7"/>
  <c r="N226" i="7"/>
  <c r="N237" i="7"/>
  <c r="N216" i="7"/>
  <c r="N120" i="7"/>
  <c r="N64" i="7"/>
  <c r="N62" i="7"/>
  <c r="N66" i="7"/>
  <c r="N114" i="7"/>
  <c r="G122" i="7"/>
  <c r="N122" i="7"/>
  <c r="N125" i="7"/>
  <c r="N129" i="7"/>
  <c r="N182" i="7"/>
  <c r="G197" i="7"/>
  <c r="N197" i="7"/>
  <c r="G221" i="7"/>
  <c r="N221" i="7"/>
  <c r="N238" i="7"/>
  <c r="N241" i="7"/>
  <c r="G290" i="7"/>
  <c r="N290" i="7"/>
  <c r="N6" i="7"/>
  <c r="G19" i="7"/>
  <c r="N30" i="7"/>
  <c r="N37" i="7"/>
  <c r="G57" i="7"/>
  <c r="N57" i="7"/>
  <c r="N74" i="7"/>
  <c r="G82" i="7"/>
  <c r="N149" i="7"/>
  <c r="N174" i="7"/>
  <c r="N194" i="7"/>
  <c r="G204" i="7"/>
  <c r="N253" i="7"/>
  <c r="G291" i="7"/>
  <c r="G6" i="7"/>
  <c r="N10" i="7"/>
  <c r="N14" i="7"/>
  <c r="G21" i="7"/>
  <c r="N21" i="7"/>
  <c r="N34" i="7"/>
  <c r="N41" i="7"/>
  <c r="N45" i="7"/>
  <c r="N54" i="7"/>
  <c r="N61" i="7"/>
  <c r="N69" i="7"/>
  <c r="N86" i="7"/>
  <c r="N106" i="7"/>
  <c r="G116" i="7"/>
  <c r="N118" i="7"/>
  <c r="N121" i="7"/>
  <c r="N126" i="7"/>
  <c r="N145" i="7"/>
  <c r="G149" i="7"/>
  <c r="G157" i="7"/>
  <c r="N166" i="7"/>
  <c r="G201" i="7"/>
  <c r="G202" i="7"/>
  <c r="G216" i="7"/>
  <c r="G222" i="7"/>
  <c r="N222" i="7"/>
  <c r="N230" i="7"/>
  <c r="G239" i="7"/>
  <c r="G314" i="7"/>
  <c r="N314" i="7"/>
  <c r="G306" i="7"/>
  <c r="N306" i="7"/>
  <c r="G294" i="7"/>
  <c r="N294" i="7"/>
  <c r="G282" i="7"/>
  <c r="N282" i="7"/>
  <c r="G278" i="7"/>
  <c r="N278" i="7"/>
  <c r="N287" i="7"/>
  <c r="N239" i="7"/>
  <c r="N127" i="7"/>
  <c r="N103" i="7"/>
  <c r="N95" i="7"/>
  <c r="N87" i="7"/>
  <c r="N79" i="7"/>
  <c r="N71" i="7"/>
  <c r="N63" i="7"/>
  <c r="N15" i="7"/>
  <c r="G272" i="7"/>
  <c r="G305" i="7"/>
  <c r="G301" i="7"/>
  <c r="N270" i="7"/>
  <c r="G252" i="7"/>
  <c r="G286" i="7"/>
  <c r="G283" i="7"/>
  <c r="G280" i="7"/>
  <c r="N269" i="7"/>
  <c r="K7" i="11"/>
  <c r="M6" i="11"/>
  <c r="P5" i="11"/>
  <c r="N6" i="11"/>
  <c r="O83" i="11"/>
  <c r="I5" i="11"/>
  <c r="G299" i="7"/>
  <c r="G311" i="7"/>
  <c r="G312" i="7"/>
  <c r="G302" i="7"/>
  <c r="G303" i="7"/>
  <c r="G315" i="7"/>
  <c r="G316" i="7"/>
  <c r="G307" i="7"/>
  <c r="G308" i="7"/>
  <c r="G276" i="7"/>
  <c r="G277" i="7"/>
  <c r="G275" i="7"/>
  <c r="G293" i="7"/>
  <c r="G285" i="7"/>
  <c r="G300" i="7"/>
  <c r="G304" i="7"/>
  <c r="G296" i="7"/>
  <c r="G288" i="7"/>
  <c r="G70" i="7"/>
  <c r="G86" i="7"/>
  <c r="G104" i="7"/>
  <c r="G119" i="7"/>
  <c r="G154" i="7"/>
  <c r="G161" i="7"/>
  <c r="G177" i="7"/>
  <c r="G193" i="7"/>
  <c r="G18" i="7"/>
  <c r="G34" i="7"/>
  <c r="G99" i="7"/>
  <c r="G100" i="7"/>
  <c r="G107" i="7"/>
  <c r="G153" i="7"/>
  <c r="G173" i="7"/>
  <c r="G189" i="7"/>
  <c r="G50" i="7"/>
  <c r="G65" i="7"/>
  <c r="G14" i="7"/>
  <c r="G28" i="7"/>
  <c r="G61" i="7"/>
  <c r="G67" i="7"/>
  <c r="G76" i="7"/>
  <c r="G94" i="7"/>
  <c r="G98" i="7"/>
  <c r="G103" i="7"/>
  <c r="G114" i="7"/>
  <c r="G138" i="7"/>
  <c r="G169" i="7"/>
  <c r="G185" i="7"/>
  <c r="G12" i="7"/>
  <c r="G30" i="7"/>
  <c r="G44" i="7"/>
  <c r="G46" i="7"/>
  <c r="G4" i="7"/>
  <c r="G8" i="7"/>
  <c r="G10" i="7"/>
  <c r="G13" i="7"/>
  <c r="G24" i="7"/>
  <c r="G26" i="7"/>
  <c r="G40" i="7"/>
  <c r="G42" i="7"/>
  <c r="G56" i="7"/>
  <c r="G58" i="7"/>
  <c r="G88" i="7"/>
  <c r="G108" i="7"/>
  <c r="G121" i="7"/>
  <c r="G129" i="7"/>
  <c r="G137" i="7"/>
  <c r="G142" i="7"/>
  <c r="G151" i="7"/>
  <c r="G165" i="7"/>
  <c r="G181" i="7"/>
  <c r="G227" i="7"/>
  <c r="G271" i="7"/>
  <c r="G220" i="7"/>
  <c r="G261" i="7"/>
  <c r="G266" i="7"/>
  <c r="G132" i="7"/>
  <c r="G139" i="7"/>
  <c r="G148" i="7"/>
  <c r="G206" i="7"/>
  <c r="G214" i="7"/>
  <c r="G231" i="7"/>
  <c r="G237" i="7"/>
  <c r="G250" i="7"/>
  <c r="G263" i="7"/>
  <c r="G81" i="7"/>
  <c r="G97" i="7"/>
  <c r="G113" i="7"/>
  <c r="G115" i="7"/>
  <c r="G123" i="7"/>
  <c r="G134" i="7"/>
  <c r="G143" i="7"/>
  <c r="G150" i="7"/>
  <c r="G215" i="7"/>
  <c r="G217" i="7"/>
  <c r="G238" i="7"/>
  <c r="G242" i="7"/>
  <c r="G247" i="7"/>
  <c r="G248" i="7"/>
  <c r="G105" i="7"/>
  <c r="G106" i="7"/>
  <c r="G109" i="7"/>
  <c r="G110" i="7"/>
  <c r="G111" i="7"/>
  <c r="G112" i="7"/>
  <c r="G20" i="7"/>
  <c r="H319" i="7"/>
  <c r="H320" i="7"/>
  <c r="G5" i="7"/>
  <c r="G9" i="7"/>
  <c r="G17" i="7"/>
  <c r="G25" i="7"/>
  <c r="G29" i="7"/>
  <c r="G33" i="7"/>
  <c r="G37" i="7"/>
  <c r="G41" i="7"/>
  <c r="G45" i="7"/>
  <c r="G49" i="7"/>
  <c r="G53" i="7"/>
  <c r="G59" i="7"/>
  <c r="G66" i="7"/>
  <c r="G92" i="7"/>
  <c r="G130" i="7"/>
  <c r="G131" i="7"/>
  <c r="G77" i="7"/>
  <c r="G7" i="7"/>
  <c r="G11" i="7"/>
  <c r="G15" i="7"/>
  <c r="G23" i="7"/>
  <c r="G27" i="7"/>
  <c r="G31" i="7"/>
  <c r="G35" i="7"/>
  <c r="G39" i="7"/>
  <c r="G43" i="7"/>
  <c r="G47" i="7"/>
  <c r="G51" i="7"/>
  <c r="G55" i="7"/>
  <c r="G62" i="7"/>
  <c r="G63" i="7"/>
  <c r="G72" i="7"/>
  <c r="G73" i="7"/>
  <c r="G74" i="7"/>
  <c r="G75" i="7"/>
  <c r="G78" i="7"/>
  <c r="G79" i="7"/>
  <c r="G84" i="7"/>
  <c r="G89" i="7"/>
  <c r="G90" i="7"/>
  <c r="G91" i="7"/>
  <c r="G93" i="7"/>
  <c r="G96" i="7"/>
  <c r="G144" i="7"/>
  <c r="G145" i="7"/>
  <c r="G64" i="7"/>
  <c r="G68" i="7"/>
  <c r="G80" i="7"/>
  <c r="G95" i="7"/>
  <c r="G146" i="7"/>
  <c r="G147" i="7"/>
  <c r="G69" i="7"/>
  <c r="G85" i="7"/>
  <c r="G101" i="7"/>
  <c r="G117" i="7"/>
  <c r="G124" i="7"/>
  <c r="G125" i="7"/>
  <c r="G126" i="7"/>
  <c r="G135" i="7"/>
  <c r="G140" i="7"/>
  <c r="G141" i="7"/>
  <c r="G127" i="7"/>
  <c r="G128" i="7"/>
  <c r="G155" i="7"/>
  <c r="G156" i="7"/>
  <c r="G163" i="7"/>
  <c r="G164" i="7"/>
  <c r="G171" i="7"/>
  <c r="G172" i="7"/>
  <c r="G179" i="7"/>
  <c r="G180" i="7"/>
  <c r="G187" i="7"/>
  <c r="G188" i="7"/>
  <c r="G195" i="7"/>
  <c r="G162" i="7"/>
  <c r="G170" i="7"/>
  <c r="G178" i="7"/>
  <c r="G186" i="7"/>
  <c r="G194" i="7"/>
  <c r="G223" i="7"/>
  <c r="G224" i="7"/>
  <c r="G152" i="7"/>
  <c r="G159" i="7"/>
  <c r="G160" i="7"/>
  <c r="G167" i="7"/>
  <c r="G168" i="7"/>
  <c r="G175" i="7"/>
  <c r="G176" i="7"/>
  <c r="G183" i="7"/>
  <c r="G184" i="7"/>
  <c r="G191" i="7"/>
  <c r="G192" i="7"/>
  <c r="G218" i="7"/>
  <c r="G233" i="7"/>
  <c r="G234" i="7"/>
  <c r="G120" i="7"/>
  <c r="G136" i="7"/>
  <c r="G158" i="7"/>
  <c r="G166" i="7"/>
  <c r="G174" i="7"/>
  <c r="G182" i="7"/>
  <c r="G190" i="7"/>
  <c r="G196" i="7"/>
  <c r="G198" i="7"/>
  <c r="G210" i="7"/>
  <c r="G211" i="7"/>
  <c r="G226" i="7"/>
  <c r="G230" i="7"/>
  <c r="G199" i="7"/>
  <c r="G207" i="7"/>
  <c r="G208" i="7"/>
  <c r="G209" i="7"/>
  <c r="G212" i="7"/>
  <c r="G213" i="7"/>
  <c r="G228" i="7"/>
  <c r="G235" i="7"/>
  <c r="G240" i="7"/>
  <c r="G241" i="7"/>
  <c r="G243" i="7"/>
  <c r="G255" i="7"/>
  <c r="G256" i="7"/>
  <c r="G203" i="7"/>
  <c r="G219" i="7"/>
  <c r="G232" i="7"/>
  <c r="G245" i="7"/>
  <c r="G246" i="7"/>
  <c r="G257" i="7"/>
  <c r="G258" i="7"/>
  <c r="G244" i="7"/>
  <c r="G260" i="7"/>
  <c r="G259" i="7"/>
  <c r="G236" i="7"/>
  <c r="G253" i="7"/>
  <c r="G254" i="7"/>
  <c r="G264" i="7"/>
  <c r="G262" i="7"/>
  <c r="G270" i="7"/>
  <c r="G269" i="7"/>
  <c r="G249" i="7"/>
  <c r="G265" i="7"/>
  <c r="H73" i="1"/>
  <c r="N270" i="6"/>
  <c r="H3" i="6"/>
  <c r="H4" i="6"/>
  <c r="H272" i="6"/>
  <c r="F272" i="6"/>
  <c r="N272" i="6" s="1"/>
  <c r="F271" i="6"/>
  <c r="N271" i="6" s="1"/>
  <c r="F270" i="6"/>
  <c r="H269" i="6"/>
  <c r="H270" i="6" s="1"/>
  <c r="F269" i="6"/>
  <c r="N269" i="6" s="1"/>
  <c r="F268" i="6"/>
  <c r="N268" i="6" s="1"/>
  <c r="F267" i="6"/>
  <c r="N267" i="6" s="1"/>
  <c r="H266" i="6"/>
  <c r="H267" i="6" s="1"/>
  <c r="F266" i="6"/>
  <c r="N266" i="6" s="1"/>
  <c r="F265" i="6"/>
  <c r="N265" i="6" s="1"/>
  <c r="F264" i="6"/>
  <c r="N264" i="6" s="1"/>
  <c r="H263" i="6"/>
  <c r="H264" i="6" s="1"/>
  <c r="F263" i="6"/>
  <c r="N263" i="6" s="1"/>
  <c r="F262" i="6"/>
  <c r="N262" i="6" s="1"/>
  <c r="F261" i="6"/>
  <c r="N261" i="6" s="1"/>
  <c r="H260" i="6"/>
  <c r="H261" i="6" s="1"/>
  <c r="F260" i="6"/>
  <c r="N260" i="6" s="1"/>
  <c r="F259" i="6"/>
  <c r="N259" i="6" s="1"/>
  <c r="F258" i="6"/>
  <c r="N258" i="6" s="1"/>
  <c r="H257" i="6"/>
  <c r="H258" i="6" s="1"/>
  <c r="F257" i="6"/>
  <c r="N257" i="6" s="1"/>
  <c r="F256" i="6"/>
  <c r="N256" i="6" s="1"/>
  <c r="F255" i="6"/>
  <c r="N255" i="6" s="1"/>
  <c r="H254" i="6"/>
  <c r="H255" i="6" s="1"/>
  <c r="F254" i="6"/>
  <c r="N254" i="6" s="1"/>
  <c r="F253" i="6"/>
  <c r="N253" i="6" s="1"/>
  <c r="F252" i="6"/>
  <c r="N252" i="6" s="1"/>
  <c r="H251" i="6"/>
  <c r="H252" i="6" s="1"/>
  <c r="F251" i="6"/>
  <c r="N251" i="6" s="1"/>
  <c r="F250" i="6"/>
  <c r="N250" i="6" s="1"/>
  <c r="F249" i="6"/>
  <c r="N249" i="6" s="1"/>
  <c r="H248" i="6"/>
  <c r="H249" i="6" s="1"/>
  <c r="F248" i="6"/>
  <c r="N248" i="6" s="1"/>
  <c r="F247" i="6"/>
  <c r="N247" i="6" s="1"/>
  <c r="F246" i="6"/>
  <c r="N246" i="6" s="1"/>
  <c r="H245" i="6"/>
  <c r="H246" i="6" s="1"/>
  <c r="F245" i="6"/>
  <c r="N245" i="6" s="1"/>
  <c r="F244" i="6"/>
  <c r="N244" i="6" s="1"/>
  <c r="F243" i="6"/>
  <c r="N243" i="6" s="1"/>
  <c r="H242" i="6"/>
  <c r="H243" i="6" s="1"/>
  <c r="F242" i="6"/>
  <c r="N242" i="6" s="1"/>
  <c r="F241" i="6"/>
  <c r="N241" i="6" s="1"/>
  <c r="F240" i="6"/>
  <c r="N240" i="6" s="1"/>
  <c r="H239" i="6"/>
  <c r="H240" i="6" s="1"/>
  <c r="F239" i="6"/>
  <c r="N239" i="6" s="1"/>
  <c r="F238" i="6"/>
  <c r="N238" i="6" s="1"/>
  <c r="F237" i="6"/>
  <c r="N237" i="6" s="1"/>
  <c r="H236" i="6"/>
  <c r="H237" i="6" s="1"/>
  <c r="F236" i="6"/>
  <c r="N236" i="6" s="1"/>
  <c r="F235" i="6"/>
  <c r="N235" i="6" s="1"/>
  <c r="F234" i="6"/>
  <c r="N234" i="6" s="1"/>
  <c r="H233" i="6"/>
  <c r="H234" i="6" s="1"/>
  <c r="F233" i="6"/>
  <c r="N233" i="6" s="1"/>
  <c r="F232" i="6"/>
  <c r="N232" i="6" s="1"/>
  <c r="F231" i="6"/>
  <c r="N231" i="6" s="1"/>
  <c r="H230" i="6"/>
  <c r="H231" i="6" s="1"/>
  <c r="F230" i="6"/>
  <c r="N230" i="6" s="1"/>
  <c r="F229" i="6"/>
  <c r="N229" i="6" s="1"/>
  <c r="F228" i="6"/>
  <c r="N228" i="6" s="1"/>
  <c r="H227" i="6"/>
  <c r="H228" i="6" s="1"/>
  <c r="F227" i="6"/>
  <c r="N227" i="6" s="1"/>
  <c r="F226" i="6"/>
  <c r="N226" i="6" s="1"/>
  <c r="F225" i="6"/>
  <c r="N225" i="6" s="1"/>
  <c r="H224" i="6"/>
  <c r="H225" i="6" s="1"/>
  <c r="F224" i="6"/>
  <c r="N224" i="6" s="1"/>
  <c r="F223" i="6"/>
  <c r="N223" i="6" s="1"/>
  <c r="F222" i="6"/>
  <c r="N222" i="6" s="1"/>
  <c r="H221" i="6"/>
  <c r="H222" i="6" s="1"/>
  <c r="F221" i="6"/>
  <c r="N221" i="6" s="1"/>
  <c r="F220" i="6"/>
  <c r="N220" i="6" s="1"/>
  <c r="F219" i="6"/>
  <c r="N219" i="6" s="1"/>
  <c r="H218" i="6"/>
  <c r="H219" i="6" s="1"/>
  <c r="F218" i="6"/>
  <c r="N218" i="6" s="1"/>
  <c r="F217" i="6"/>
  <c r="N217" i="6" s="1"/>
  <c r="F216" i="6"/>
  <c r="N216" i="6" s="1"/>
  <c r="H215" i="6"/>
  <c r="H216" i="6" s="1"/>
  <c r="F215" i="6"/>
  <c r="N215" i="6" s="1"/>
  <c r="F214" i="6"/>
  <c r="N214" i="6" s="1"/>
  <c r="F213" i="6"/>
  <c r="N213" i="6" s="1"/>
  <c r="H212" i="6"/>
  <c r="H213" i="6" s="1"/>
  <c r="F212" i="6"/>
  <c r="N212" i="6" s="1"/>
  <c r="F211" i="6"/>
  <c r="N211" i="6" s="1"/>
  <c r="F210" i="6"/>
  <c r="N210" i="6" s="1"/>
  <c r="H209" i="6"/>
  <c r="H210" i="6" s="1"/>
  <c r="F209" i="6"/>
  <c r="N209" i="6" s="1"/>
  <c r="F208" i="6"/>
  <c r="N208" i="6" s="1"/>
  <c r="F207" i="6"/>
  <c r="N207" i="6" s="1"/>
  <c r="H206" i="6"/>
  <c r="H207" i="6" s="1"/>
  <c r="F206" i="6"/>
  <c r="N206" i="6" s="1"/>
  <c r="F205" i="6"/>
  <c r="N205" i="6" s="1"/>
  <c r="F204" i="6"/>
  <c r="N204" i="6" s="1"/>
  <c r="H203" i="6"/>
  <c r="H204" i="6" s="1"/>
  <c r="F203" i="6"/>
  <c r="N203" i="6" s="1"/>
  <c r="F202" i="6"/>
  <c r="N202" i="6" s="1"/>
  <c r="F201" i="6"/>
  <c r="N201" i="6" s="1"/>
  <c r="H200" i="6"/>
  <c r="H201" i="6" s="1"/>
  <c r="F200" i="6"/>
  <c r="N200" i="6" s="1"/>
  <c r="F199" i="6"/>
  <c r="N199" i="6" s="1"/>
  <c r="F198" i="6"/>
  <c r="N198" i="6" s="1"/>
  <c r="H197" i="6"/>
  <c r="H198" i="6" s="1"/>
  <c r="F197" i="6"/>
  <c r="N197" i="6" s="1"/>
  <c r="F196" i="6"/>
  <c r="N196" i="6" s="1"/>
  <c r="F195" i="6"/>
  <c r="N195" i="6" s="1"/>
  <c r="H194" i="6"/>
  <c r="H195" i="6" s="1"/>
  <c r="F194" i="6"/>
  <c r="N194" i="6" s="1"/>
  <c r="F193" i="6"/>
  <c r="N193" i="6" s="1"/>
  <c r="F192" i="6"/>
  <c r="N192" i="6" s="1"/>
  <c r="H191" i="6"/>
  <c r="H192" i="6" s="1"/>
  <c r="F191" i="6"/>
  <c r="N191" i="6" s="1"/>
  <c r="F190" i="6"/>
  <c r="N190" i="6" s="1"/>
  <c r="F189" i="6"/>
  <c r="N189" i="6" s="1"/>
  <c r="H188" i="6"/>
  <c r="H189" i="6" s="1"/>
  <c r="F188" i="6"/>
  <c r="N188" i="6" s="1"/>
  <c r="F187" i="6"/>
  <c r="N187" i="6" s="1"/>
  <c r="F186" i="6"/>
  <c r="N186" i="6" s="1"/>
  <c r="H185" i="6"/>
  <c r="H186" i="6" s="1"/>
  <c r="F185" i="6"/>
  <c r="N185" i="6" s="1"/>
  <c r="F184" i="6"/>
  <c r="N184" i="6" s="1"/>
  <c r="F183" i="6"/>
  <c r="N183" i="6" s="1"/>
  <c r="H182" i="6"/>
  <c r="H183" i="6" s="1"/>
  <c r="F182" i="6"/>
  <c r="N182" i="6" s="1"/>
  <c r="F181" i="6"/>
  <c r="N181" i="6" s="1"/>
  <c r="F180" i="6"/>
  <c r="N180" i="6" s="1"/>
  <c r="H179" i="6"/>
  <c r="H180" i="6" s="1"/>
  <c r="F179" i="6"/>
  <c r="N179" i="6" s="1"/>
  <c r="F178" i="6"/>
  <c r="N178" i="6" s="1"/>
  <c r="F177" i="6"/>
  <c r="N177" i="6" s="1"/>
  <c r="H176" i="6"/>
  <c r="H177" i="6" s="1"/>
  <c r="F176" i="6"/>
  <c r="N176" i="6" s="1"/>
  <c r="F175" i="6"/>
  <c r="N175" i="6" s="1"/>
  <c r="F174" i="6"/>
  <c r="N174" i="6" s="1"/>
  <c r="H173" i="6"/>
  <c r="H174" i="6" s="1"/>
  <c r="F173" i="6"/>
  <c r="N173" i="6" s="1"/>
  <c r="F172" i="6"/>
  <c r="N172" i="6" s="1"/>
  <c r="F171" i="6"/>
  <c r="N171" i="6" s="1"/>
  <c r="H170" i="6"/>
  <c r="H171" i="6" s="1"/>
  <c r="F170" i="6"/>
  <c r="N170" i="6" s="1"/>
  <c r="F169" i="6"/>
  <c r="N169" i="6" s="1"/>
  <c r="F168" i="6"/>
  <c r="N168" i="6" s="1"/>
  <c r="H167" i="6"/>
  <c r="H168" i="6" s="1"/>
  <c r="F167" i="6"/>
  <c r="N167" i="6" s="1"/>
  <c r="F166" i="6"/>
  <c r="N166" i="6" s="1"/>
  <c r="F165" i="6"/>
  <c r="N165" i="6" s="1"/>
  <c r="H164" i="6"/>
  <c r="H165" i="6" s="1"/>
  <c r="F164" i="6"/>
  <c r="N164" i="6" s="1"/>
  <c r="F163" i="6"/>
  <c r="N163" i="6" s="1"/>
  <c r="F162" i="6"/>
  <c r="N162" i="6" s="1"/>
  <c r="H161" i="6"/>
  <c r="H162" i="6" s="1"/>
  <c r="F161" i="6"/>
  <c r="N161" i="6" s="1"/>
  <c r="F160" i="6"/>
  <c r="N160" i="6" s="1"/>
  <c r="F159" i="6"/>
  <c r="N159" i="6" s="1"/>
  <c r="H158" i="6"/>
  <c r="H159" i="6" s="1"/>
  <c r="F158" i="6"/>
  <c r="N158" i="6" s="1"/>
  <c r="F157" i="6"/>
  <c r="N157" i="6" s="1"/>
  <c r="F156" i="6"/>
  <c r="N156" i="6" s="1"/>
  <c r="H155" i="6"/>
  <c r="H156" i="6" s="1"/>
  <c r="F155" i="6"/>
  <c r="N155" i="6" s="1"/>
  <c r="F154" i="6"/>
  <c r="N154" i="6" s="1"/>
  <c r="F153" i="6"/>
  <c r="N153" i="6" s="1"/>
  <c r="H152" i="6"/>
  <c r="H153" i="6" s="1"/>
  <c r="F152" i="6"/>
  <c r="N152" i="6" s="1"/>
  <c r="F151" i="6"/>
  <c r="N151" i="6" s="1"/>
  <c r="F150" i="6"/>
  <c r="N150" i="6" s="1"/>
  <c r="H149" i="6"/>
  <c r="H150" i="6" s="1"/>
  <c r="F149" i="6"/>
  <c r="N149" i="6" s="1"/>
  <c r="F148" i="6"/>
  <c r="N148" i="6" s="1"/>
  <c r="F147" i="6"/>
  <c r="N147" i="6" s="1"/>
  <c r="H146" i="6"/>
  <c r="H147" i="6" s="1"/>
  <c r="F146" i="6"/>
  <c r="N146" i="6" s="1"/>
  <c r="F145" i="6"/>
  <c r="N145" i="6" s="1"/>
  <c r="F144" i="6"/>
  <c r="N144" i="6" s="1"/>
  <c r="H143" i="6"/>
  <c r="H144" i="6" s="1"/>
  <c r="F143" i="6"/>
  <c r="N143" i="6" s="1"/>
  <c r="F142" i="6"/>
  <c r="N142" i="6" s="1"/>
  <c r="F141" i="6"/>
  <c r="N141" i="6" s="1"/>
  <c r="H140" i="6"/>
  <c r="H141" i="6" s="1"/>
  <c r="F140" i="6"/>
  <c r="N140" i="6" s="1"/>
  <c r="F139" i="6"/>
  <c r="N139" i="6" s="1"/>
  <c r="F138" i="6"/>
  <c r="N138" i="6" s="1"/>
  <c r="H137" i="6"/>
  <c r="H138" i="6" s="1"/>
  <c r="F137" i="6"/>
  <c r="N137" i="6" s="1"/>
  <c r="F136" i="6"/>
  <c r="N136" i="6" s="1"/>
  <c r="F135" i="6"/>
  <c r="N135" i="6" s="1"/>
  <c r="H134" i="6"/>
  <c r="H135" i="6" s="1"/>
  <c r="F134" i="6"/>
  <c r="N134" i="6" s="1"/>
  <c r="F133" i="6"/>
  <c r="N133" i="6" s="1"/>
  <c r="F132" i="6"/>
  <c r="N132" i="6" s="1"/>
  <c r="H131" i="6"/>
  <c r="H132" i="6" s="1"/>
  <c r="F131" i="6"/>
  <c r="N131" i="6" s="1"/>
  <c r="F130" i="6"/>
  <c r="N130" i="6" s="1"/>
  <c r="F129" i="6"/>
  <c r="N129" i="6" s="1"/>
  <c r="H128" i="6"/>
  <c r="H129" i="6" s="1"/>
  <c r="F128" i="6"/>
  <c r="N128" i="6" s="1"/>
  <c r="F127" i="6"/>
  <c r="N127" i="6" s="1"/>
  <c r="F126" i="6"/>
  <c r="N126" i="6" s="1"/>
  <c r="H125" i="6"/>
  <c r="H126" i="6" s="1"/>
  <c r="F125" i="6"/>
  <c r="N125" i="6" s="1"/>
  <c r="F124" i="6"/>
  <c r="N124" i="6" s="1"/>
  <c r="F123" i="6"/>
  <c r="N123" i="6" s="1"/>
  <c r="H122" i="6"/>
  <c r="H123" i="6" s="1"/>
  <c r="F122" i="6"/>
  <c r="N122" i="6" s="1"/>
  <c r="F121" i="6"/>
  <c r="N121" i="6" s="1"/>
  <c r="F120" i="6"/>
  <c r="N120" i="6" s="1"/>
  <c r="H119" i="6"/>
  <c r="H120" i="6" s="1"/>
  <c r="F119" i="6"/>
  <c r="N119" i="6" s="1"/>
  <c r="F118" i="6"/>
  <c r="N118" i="6" s="1"/>
  <c r="F117" i="6"/>
  <c r="N117" i="6" s="1"/>
  <c r="H116" i="6"/>
  <c r="H117" i="6" s="1"/>
  <c r="F116" i="6"/>
  <c r="N116" i="6" s="1"/>
  <c r="F115" i="6"/>
  <c r="N115" i="6" s="1"/>
  <c r="F114" i="6"/>
  <c r="N114" i="6" s="1"/>
  <c r="H113" i="6"/>
  <c r="H114" i="6" s="1"/>
  <c r="F113" i="6"/>
  <c r="N113" i="6" s="1"/>
  <c r="F112" i="6"/>
  <c r="N112" i="6" s="1"/>
  <c r="F111" i="6"/>
  <c r="N111" i="6" s="1"/>
  <c r="H110" i="6"/>
  <c r="H111" i="6" s="1"/>
  <c r="F110" i="6"/>
  <c r="N110" i="6" s="1"/>
  <c r="F109" i="6"/>
  <c r="N109" i="6" s="1"/>
  <c r="F108" i="6"/>
  <c r="N108" i="6" s="1"/>
  <c r="H107" i="6"/>
  <c r="H108" i="6" s="1"/>
  <c r="F107" i="6"/>
  <c r="N107" i="6" s="1"/>
  <c r="F106" i="6"/>
  <c r="N106" i="6" s="1"/>
  <c r="F105" i="6"/>
  <c r="N105" i="6" s="1"/>
  <c r="H104" i="6"/>
  <c r="H105" i="6" s="1"/>
  <c r="F104" i="6"/>
  <c r="N104" i="6" s="1"/>
  <c r="F103" i="6"/>
  <c r="N103" i="6" s="1"/>
  <c r="F102" i="6"/>
  <c r="N102" i="6" s="1"/>
  <c r="H101" i="6"/>
  <c r="H102" i="6" s="1"/>
  <c r="F101" i="6"/>
  <c r="N101" i="6" s="1"/>
  <c r="F100" i="6"/>
  <c r="N100" i="6" s="1"/>
  <c r="F99" i="6"/>
  <c r="N99" i="6" s="1"/>
  <c r="H98" i="6"/>
  <c r="H99" i="6" s="1"/>
  <c r="F98" i="6"/>
  <c r="N98" i="6" s="1"/>
  <c r="F97" i="6"/>
  <c r="N97" i="6" s="1"/>
  <c r="F96" i="6"/>
  <c r="N96" i="6" s="1"/>
  <c r="H95" i="6"/>
  <c r="H96" i="6" s="1"/>
  <c r="F95" i="6"/>
  <c r="N95" i="6" s="1"/>
  <c r="F94" i="6"/>
  <c r="N94" i="6" s="1"/>
  <c r="F93" i="6"/>
  <c r="N93" i="6" s="1"/>
  <c r="H92" i="6"/>
  <c r="H93" i="6" s="1"/>
  <c r="F92" i="6"/>
  <c r="N92" i="6" s="1"/>
  <c r="F91" i="6"/>
  <c r="N91" i="6" s="1"/>
  <c r="F90" i="6"/>
  <c r="N90" i="6" s="1"/>
  <c r="H89" i="6"/>
  <c r="H90" i="6" s="1"/>
  <c r="F89" i="6"/>
  <c r="N89" i="6" s="1"/>
  <c r="F88" i="6"/>
  <c r="N88" i="6" s="1"/>
  <c r="F87" i="6"/>
  <c r="N87" i="6" s="1"/>
  <c r="H86" i="6"/>
  <c r="H87" i="6" s="1"/>
  <c r="F86" i="6"/>
  <c r="N86" i="6" s="1"/>
  <c r="F85" i="6"/>
  <c r="N85" i="6" s="1"/>
  <c r="F84" i="6"/>
  <c r="N84" i="6" s="1"/>
  <c r="H83" i="6"/>
  <c r="H84" i="6" s="1"/>
  <c r="F83" i="6"/>
  <c r="N83" i="6" s="1"/>
  <c r="F82" i="6"/>
  <c r="N82" i="6" s="1"/>
  <c r="F81" i="6"/>
  <c r="N81" i="6" s="1"/>
  <c r="H80" i="6"/>
  <c r="H81" i="6" s="1"/>
  <c r="F80" i="6"/>
  <c r="N80" i="6" s="1"/>
  <c r="F79" i="6"/>
  <c r="N79" i="6" s="1"/>
  <c r="F78" i="6"/>
  <c r="N78" i="6" s="1"/>
  <c r="H77" i="6"/>
  <c r="H78" i="6" s="1"/>
  <c r="F77" i="6"/>
  <c r="N77" i="6" s="1"/>
  <c r="F76" i="6"/>
  <c r="N76" i="6" s="1"/>
  <c r="F75" i="6"/>
  <c r="N75" i="6" s="1"/>
  <c r="H74" i="6"/>
  <c r="H75" i="6" s="1"/>
  <c r="F74" i="6"/>
  <c r="N74" i="6" s="1"/>
  <c r="F73" i="6"/>
  <c r="N73" i="6" s="1"/>
  <c r="F72" i="6"/>
  <c r="N72" i="6" s="1"/>
  <c r="H71" i="6"/>
  <c r="H72" i="6" s="1"/>
  <c r="F71" i="6"/>
  <c r="N71" i="6" s="1"/>
  <c r="F70" i="6"/>
  <c r="N70" i="6" s="1"/>
  <c r="F69" i="6"/>
  <c r="N69" i="6" s="1"/>
  <c r="H68" i="6"/>
  <c r="H69" i="6" s="1"/>
  <c r="F68" i="6"/>
  <c r="N68" i="6" s="1"/>
  <c r="F67" i="6"/>
  <c r="N67" i="6" s="1"/>
  <c r="F66" i="6"/>
  <c r="N66" i="6" s="1"/>
  <c r="H65" i="6"/>
  <c r="H66" i="6" s="1"/>
  <c r="F65" i="6"/>
  <c r="N65" i="6" s="1"/>
  <c r="F64" i="6"/>
  <c r="N64" i="6" s="1"/>
  <c r="F63" i="6"/>
  <c r="N63" i="6" s="1"/>
  <c r="H62" i="6"/>
  <c r="H63" i="6" s="1"/>
  <c r="F62" i="6"/>
  <c r="N62" i="6" s="1"/>
  <c r="F61" i="6"/>
  <c r="N61" i="6" s="1"/>
  <c r="F60" i="6"/>
  <c r="N60" i="6" s="1"/>
  <c r="H59" i="6"/>
  <c r="H60" i="6" s="1"/>
  <c r="F59" i="6"/>
  <c r="N59" i="6" s="1"/>
  <c r="F58" i="6"/>
  <c r="N58" i="6" s="1"/>
  <c r="F57" i="6"/>
  <c r="N57" i="6" s="1"/>
  <c r="H56" i="6"/>
  <c r="H57" i="6" s="1"/>
  <c r="F56" i="6"/>
  <c r="N56" i="6" s="1"/>
  <c r="F55" i="6"/>
  <c r="N55" i="6" s="1"/>
  <c r="F54" i="6"/>
  <c r="N54" i="6" s="1"/>
  <c r="H53" i="6"/>
  <c r="H54" i="6" s="1"/>
  <c r="F53" i="6"/>
  <c r="N53" i="6" s="1"/>
  <c r="F52" i="6"/>
  <c r="N52" i="6" s="1"/>
  <c r="F51" i="6"/>
  <c r="N51" i="6" s="1"/>
  <c r="H50" i="6"/>
  <c r="H51" i="6" s="1"/>
  <c r="F50" i="6"/>
  <c r="N50" i="6" s="1"/>
  <c r="F49" i="6"/>
  <c r="N49" i="6" s="1"/>
  <c r="F48" i="6"/>
  <c r="N48" i="6" s="1"/>
  <c r="H47" i="6"/>
  <c r="H48" i="6" s="1"/>
  <c r="F47" i="6"/>
  <c r="N47" i="6" s="1"/>
  <c r="F46" i="6"/>
  <c r="N46" i="6" s="1"/>
  <c r="F45" i="6"/>
  <c r="N45" i="6" s="1"/>
  <c r="H44" i="6"/>
  <c r="H45" i="6" s="1"/>
  <c r="F44" i="6"/>
  <c r="N44" i="6" s="1"/>
  <c r="F43" i="6"/>
  <c r="N43" i="6" s="1"/>
  <c r="F42" i="6"/>
  <c r="N42" i="6" s="1"/>
  <c r="H41" i="6"/>
  <c r="H42" i="6" s="1"/>
  <c r="F41" i="6"/>
  <c r="N41" i="6" s="1"/>
  <c r="F40" i="6"/>
  <c r="N40" i="6" s="1"/>
  <c r="F39" i="6"/>
  <c r="N39" i="6" s="1"/>
  <c r="H38" i="6"/>
  <c r="H39" i="6" s="1"/>
  <c r="F38" i="6"/>
  <c r="N38" i="6" s="1"/>
  <c r="F37" i="6"/>
  <c r="N37" i="6" s="1"/>
  <c r="F36" i="6"/>
  <c r="N36" i="6" s="1"/>
  <c r="H35" i="6"/>
  <c r="H36" i="6" s="1"/>
  <c r="F35" i="6"/>
  <c r="N35" i="6" s="1"/>
  <c r="F34" i="6"/>
  <c r="N34" i="6" s="1"/>
  <c r="F33" i="6"/>
  <c r="N33" i="6" s="1"/>
  <c r="H32" i="6"/>
  <c r="H33" i="6" s="1"/>
  <c r="F32" i="6"/>
  <c r="N32" i="6" s="1"/>
  <c r="F31" i="6"/>
  <c r="N31" i="6" s="1"/>
  <c r="F30" i="6"/>
  <c r="N30" i="6" s="1"/>
  <c r="H29" i="6"/>
  <c r="H30" i="6" s="1"/>
  <c r="F29" i="6"/>
  <c r="N29" i="6" s="1"/>
  <c r="F28" i="6"/>
  <c r="N28" i="6" s="1"/>
  <c r="F27" i="6"/>
  <c r="N27" i="6" s="1"/>
  <c r="H26" i="6"/>
  <c r="H27" i="6" s="1"/>
  <c r="F26" i="6"/>
  <c r="N26" i="6" s="1"/>
  <c r="F25" i="6"/>
  <c r="N25" i="6" s="1"/>
  <c r="F24" i="6"/>
  <c r="N24" i="6" s="1"/>
  <c r="H23" i="6"/>
  <c r="H24" i="6" s="1"/>
  <c r="F23" i="6"/>
  <c r="N23" i="6" s="1"/>
  <c r="F22" i="6"/>
  <c r="N22" i="6" s="1"/>
  <c r="F21" i="6"/>
  <c r="N21" i="6" s="1"/>
  <c r="H20" i="6"/>
  <c r="H21" i="6" s="1"/>
  <c r="F20" i="6"/>
  <c r="N20" i="6" s="1"/>
  <c r="F19" i="6"/>
  <c r="N19" i="6" s="1"/>
  <c r="F18" i="6"/>
  <c r="N18" i="6" s="1"/>
  <c r="H17" i="6"/>
  <c r="H18" i="6" s="1"/>
  <c r="F17" i="6"/>
  <c r="N17" i="6" s="1"/>
  <c r="F16" i="6"/>
  <c r="N16" i="6" s="1"/>
  <c r="F15" i="6"/>
  <c r="N15" i="6" s="1"/>
  <c r="H14" i="6"/>
  <c r="H15" i="6" s="1"/>
  <c r="F14" i="6"/>
  <c r="N14" i="6" s="1"/>
  <c r="F13" i="6"/>
  <c r="N13" i="6" s="1"/>
  <c r="F12" i="6"/>
  <c r="N12" i="6" s="1"/>
  <c r="H11" i="6"/>
  <c r="H12" i="6" s="1"/>
  <c r="F11" i="6"/>
  <c r="N11" i="6" s="1"/>
  <c r="F10" i="6"/>
  <c r="N10" i="6" s="1"/>
  <c r="F9" i="6"/>
  <c r="N9" i="6" s="1"/>
  <c r="H8" i="6"/>
  <c r="H9" i="6" s="1"/>
  <c r="F8" i="6"/>
  <c r="N8" i="6" s="1"/>
  <c r="F7" i="6"/>
  <c r="N7" i="6" s="1"/>
  <c r="F6" i="6"/>
  <c r="N6" i="6" s="1"/>
  <c r="H5" i="6"/>
  <c r="F5" i="6"/>
  <c r="N5" i="6" s="1"/>
  <c r="F4" i="6"/>
  <c r="N4" i="6" s="1"/>
  <c r="F3" i="6"/>
  <c r="N3" i="6" s="1"/>
  <c r="K8" i="11" l="1"/>
  <c r="M7" i="11"/>
  <c r="O84" i="11"/>
  <c r="I6" i="11"/>
  <c r="P6" i="11"/>
  <c r="N7" i="11"/>
  <c r="G320" i="7"/>
  <c r="G319" i="7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H10" i="6"/>
  <c r="H13" i="6"/>
  <c r="H16" i="6"/>
  <c r="H19" i="6"/>
  <c r="H22" i="6"/>
  <c r="H25" i="6"/>
  <c r="H28" i="6"/>
  <c r="H31" i="6"/>
  <c r="H34" i="6"/>
  <c r="H37" i="6"/>
  <c r="H40" i="6"/>
  <c r="H43" i="6"/>
  <c r="H46" i="6"/>
  <c r="H49" i="6"/>
  <c r="H52" i="6"/>
  <c r="H55" i="6"/>
  <c r="H58" i="6"/>
  <c r="H61" i="6"/>
  <c r="H64" i="6"/>
  <c r="H67" i="6"/>
  <c r="H70" i="6"/>
  <c r="H73" i="6"/>
  <c r="H76" i="6"/>
  <c r="H79" i="6"/>
  <c r="H82" i="6"/>
  <c r="H85" i="6"/>
  <c r="H88" i="6"/>
  <c r="H91" i="6"/>
  <c r="H94" i="6"/>
  <c r="H97" i="6"/>
  <c r="H100" i="6"/>
  <c r="H103" i="6"/>
  <c r="H106" i="6"/>
  <c r="H109" i="6"/>
  <c r="H112" i="6"/>
  <c r="H115" i="6"/>
  <c r="H118" i="6"/>
  <c r="H121" i="6"/>
  <c r="H124" i="6"/>
  <c r="H127" i="6"/>
  <c r="H130" i="6"/>
  <c r="H133" i="6"/>
  <c r="H136" i="6"/>
  <c r="H139" i="6"/>
  <c r="H142" i="6"/>
  <c r="H145" i="6"/>
  <c r="H148" i="6"/>
  <c r="H151" i="6"/>
  <c r="H154" i="6"/>
  <c r="H157" i="6"/>
  <c r="H160" i="6"/>
  <c r="H163" i="6"/>
  <c r="H166" i="6"/>
  <c r="H169" i="6"/>
  <c r="H172" i="6"/>
  <c r="H175" i="6"/>
  <c r="H178" i="6"/>
  <c r="H181" i="6"/>
  <c r="H184" i="6"/>
  <c r="H187" i="6"/>
  <c r="H190" i="6"/>
  <c r="H193" i="6"/>
  <c r="H196" i="6"/>
  <c r="H199" i="6"/>
  <c r="H202" i="6"/>
  <c r="H205" i="6"/>
  <c r="H208" i="6"/>
  <c r="H211" i="6"/>
  <c r="H214" i="6"/>
  <c r="H6" i="6"/>
  <c r="G80" i="6"/>
  <c r="G81" i="6"/>
  <c r="H217" i="6"/>
  <c r="H220" i="6"/>
  <c r="H223" i="6"/>
  <c r="H226" i="6"/>
  <c r="H229" i="6"/>
  <c r="H232" i="6"/>
  <c r="H235" i="6"/>
  <c r="H238" i="6"/>
  <c r="H241" i="6"/>
  <c r="H244" i="6"/>
  <c r="H247" i="6"/>
  <c r="H250" i="6"/>
  <c r="H253" i="6"/>
  <c r="H256" i="6"/>
  <c r="H259" i="6"/>
  <c r="H262" i="6"/>
  <c r="H265" i="6"/>
  <c r="H268" i="6"/>
  <c r="H271" i="6"/>
  <c r="G214" i="6"/>
  <c r="F276" i="5"/>
  <c r="N276" i="5"/>
  <c r="F277" i="5"/>
  <c r="G277" i="5" s="1"/>
  <c r="M277" i="5"/>
  <c r="F278" i="5"/>
  <c r="H278" i="5"/>
  <c r="H279" i="5" s="1"/>
  <c r="H280" i="5" s="1"/>
  <c r="F279" i="5"/>
  <c r="N279" i="5"/>
  <c r="F280" i="5"/>
  <c r="M280" i="5"/>
  <c r="F281" i="5"/>
  <c r="H281" i="5"/>
  <c r="M281" i="5"/>
  <c r="F282" i="5"/>
  <c r="H282" i="5"/>
  <c r="N282" i="5"/>
  <c r="F283" i="5"/>
  <c r="G283" i="5" s="1"/>
  <c r="M283" i="5"/>
  <c r="F284" i="5"/>
  <c r="H284" i="5"/>
  <c r="H285" i="5" s="1"/>
  <c r="F285" i="5"/>
  <c r="N285" i="5"/>
  <c r="F286" i="5"/>
  <c r="M286" i="5"/>
  <c r="F287" i="5"/>
  <c r="H287" i="5"/>
  <c r="H288" i="5" s="1"/>
  <c r="F288" i="5"/>
  <c r="N288" i="5"/>
  <c r="F289" i="5"/>
  <c r="M289" i="5"/>
  <c r="F290" i="5"/>
  <c r="G290" i="5" s="1"/>
  <c r="H290" i="5"/>
  <c r="H291" i="5" s="1"/>
  <c r="F291" i="5"/>
  <c r="N291" i="5"/>
  <c r="F292" i="5"/>
  <c r="M292" i="5"/>
  <c r="F293" i="5"/>
  <c r="H293" i="5"/>
  <c r="H294" i="5" s="1"/>
  <c r="H295" i="5" s="1"/>
  <c r="M293" i="5"/>
  <c r="F294" i="5"/>
  <c r="N294" i="5"/>
  <c r="F295" i="5"/>
  <c r="G295" i="5" s="1"/>
  <c r="M295" i="5"/>
  <c r="F296" i="5"/>
  <c r="H296" i="5"/>
  <c r="H297" i="5" s="1"/>
  <c r="F297" i="5"/>
  <c r="G297" i="5" s="1"/>
  <c r="N297" i="5"/>
  <c r="F298" i="5"/>
  <c r="M298" i="5"/>
  <c r="F299" i="5"/>
  <c r="G299" i="5" s="1"/>
  <c r="H299" i="5"/>
  <c r="F300" i="5"/>
  <c r="N300" i="5"/>
  <c r="F301" i="5"/>
  <c r="M301" i="5"/>
  <c r="F302" i="5"/>
  <c r="H302" i="5"/>
  <c r="H303" i="5" s="1"/>
  <c r="F303" i="5"/>
  <c r="G304" i="5" s="1"/>
  <c r="N303" i="5"/>
  <c r="F304" i="5"/>
  <c r="M304" i="5"/>
  <c r="M305" i="5" s="1"/>
  <c r="F305" i="5"/>
  <c r="G305" i="5" s="1"/>
  <c r="H305" i="5"/>
  <c r="H306" i="5" s="1"/>
  <c r="F306" i="5"/>
  <c r="N306" i="5"/>
  <c r="F307" i="5"/>
  <c r="M307" i="5"/>
  <c r="F308" i="5"/>
  <c r="H308" i="5"/>
  <c r="H309" i="5" s="1"/>
  <c r="H310" i="5" s="1"/>
  <c r="F309" i="5"/>
  <c r="G309" i="5" s="1"/>
  <c r="N309" i="5"/>
  <c r="F310" i="5"/>
  <c r="M310" i="5"/>
  <c r="N9" i="5"/>
  <c r="N12" i="5"/>
  <c r="N15" i="5"/>
  <c r="N18" i="5"/>
  <c r="N21" i="5"/>
  <c r="N24" i="5"/>
  <c r="N27" i="5"/>
  <c r="N30" i="5"/>
  <c r="N33" i="5"/>
  <c r="N36" i="5"/>
  <c r="N39" i="5"/>
  <c r="N42" i="5"/>
  <c r="N45" i="5"/>
  <c r="N48" i="5"/>
  <c r="N51" i="5"/>
  <c r="N54" i="5"/>
  <c r="N57" i="5"/>
  <c r="N60" i="5"/>
  <c r="N63" i="5"/>
  <c r="N66" i="5"/>
  <c r="N69" i="5"/>
  <c r="N72" i="5"/>
  <c r="N75" i="5"/>
  <c r="N78" i="5"/>
  <c r="N81" i="5"/>
  <c r="N84" i="5"/>
  <c r="N87" i="5"/>
  <c r="N90" i="5"/>
  <c r="N93" i="5"/>
  <c r="N96" i="5"/>
  <c r="N99" i="5"/>
  <c r="N102" i="5"/>
  <c r="N105" i="5"/>
  <c r="N108" i="5"/>
  <c r="N111" i="5"/>
  <c r="N114" i="5"/>
  <c r="N117" i="5"/>
  <c r="N120" i="5"/>
  <c r="N123" i="5"/>
  <c r="N126" i="5"/>
  <c r="N129" i="5"/>
  <c r="N132" i="5"/>
  <c r="N135" i="5"/>
  <c r="N138" i="5"/>
  <c r="N141" i="5"/>
  <c r="N144" i="5"/>
  <c r="N147" i="5"/>
  <c r="N150" i="5"/>
  <c r="N153" i="5"/>
  <c r="N156" i="5"/>
  <c r="N159" i="5"/>
  <c r="N162" i="5"/>
  <c r="N165" i="5"/>
  <c r="N168" i="5"/>
  <c r="N171" i="5"/>
  <c r="N174" i="5"/>
  <c r="N177" i="5"/>
  <c r="N180" i="5"/>
  <c r="N183" i="5"/>
  <c r="N186" i="5"/>
  <c r="N189" i="5"/>
  <c r="N192" i="5"/>
  <c r="N195" i="5"/>
  <c r="N198" i="5"/>
  <c r="N201" i="5"/>
  <c r="N204" i="5"/>
  <c r="N207" i="5"/>
  <c r="N210" i="5"/>
  <c r="N213" i="5"/>
  <c r="N216" i="5"/>
  <c r="N219" i="5"/>
  <c r="N222" i="5"/>
  <c r="N225" i="5"/>
  <c r="N228" i="5"/>
  <c r="N231" i="5"/>
  <c r="N234" i="5"/>
  <c r="N237" i="5"/>
  <c r="N240" i="5"/>
  <c r="N243" i="5"/>
  <c r="N246" i="5"/>
  <c r="N249" i="5"/>
  <c r="N252" i="5"/>
  <c r="N255" i="5"/>
  <c r="N258" i="5"/>
  <c r="N261" i="5"/>
  <c r="N264" i="5"/>
  <c r="N267" i="5"/>
  <c r="N270" i="5"/>
  <c r="N271" i="5" s="1"/>
  <c r="N273" i="5"/>
  <c r="N3" i="5"/>
  <c r="O3" i="5" s="1"/>
  <c r="N6" i="5"/>
  <c r="M7" i="5"/>
  <c r="M10" i="5"/>
  <c r="M13" i="5"/>
  <c r="M16" i="5"/>
  <c r="M19" i="5"/>
  <c r="M22" i="5"/>
  <c r="M25" i="5"/>
  <c r="M26" i="5" s="1"/>
  <c r="M28" i="5"/>
  <c r="M31" i="5"/>
  <c r="M34" i="5"/>
  <c r="M37" i="5"/>
  <c r="M40" i="5"/>
  <c r="M43" i="5"/>
  <c r="M44" i="5" s="1"/>
  <c r="M46" i="5"/>
  <c r="M49" i="5"/>
  <c r="M52" i="5"/>
  <c r="M55" i="5"/>
  <c r="M58" i="5"/>
  <c r="M61" i="5"/>
  <c r="M64" i="5"/>
  <c r="M67" i="5"/>
  <c r="M70" i="5"/>
  <c r="M73" i="5"/>
  <c r="M76" i="5"/>
  <c r="M79" i="5"/>
  <c r="M82" i="5"/>
  <c r="M85" i="5"/>
  <c r="M88" i="5"/>
  <c r="M91" i="5"/>
  <c r="M94" i="5"/>
  <c r="M97" i="5"/>
  <c r="M100" i="5"/>
  <c r="M103" i="5"/>
  <c r="M106" i="5"/>
  <c r="M109" i="5"/>
  <c r="M112" i="5"/>
  <c r="M115" i="5"/>
  <c r="M118" i="5"/>
  <c r="M121" i="5"/>
  <c r="M124" i="5"/>
  <c r="M127" i="5"/>
  <c r="M130" i="5"/>
  <c r="M133" i="5"/>
  <c r="M136" i="5"/>
  <c r="M139" i="5"/>
  <c r="M142" i="5"/>
  <c r="M145" i="5"/>
  <c r="M148" i="5"/>
  <c r="M151" i="5"/>
  <c r="M154" i="5"/>
  <c r="M157" i="5"/>
  <c r="M160" i="5"/>
  <c r="M163" i="5"/>
  <c r="M166" i="5"/>
  <c r="M169" i="5"/>
  <c r="M172" i="5"/>
  <c r="M175" i="5"/>
  <c r="M178" i="5"/>
  <c r="M181" i="5"/>
  <c r="M184" i="5"/>
  <c r="M187" i="5"/>
  <c r="M190" i="5"/>
  <c r="M193" i="5"/>
  <c r="M196" i="5"/>
  <c r="M199" i="5"/>
  <c r="M202" i="5"/>
  <c r="M205" i="5"/>
  <c r="M208" i="5"/>
  <c r="M211" i="5"/>
  <c r="M214" i="5"/>
  <c r="M217" i="5"/>
  <c r="M220" i="5"/>
  <c r="M223" i="5"/>
  <c r="M226" i="5"/>
  <c r="M229" i="5"/>
  <c r="M232" i="5"/>
  <c r="M235" i="5"/>
  <c r="M238" i="5"/>
  <c r="M241" i="5"/>
  <c r="M244" i="5"/>
  <c r="M247" i="5"/>
  <c r="M250" i="5"/>
  <c r="M253" i="5"/>
  <c r="M256" i="5"/>
  <c r="M259" i="5"/>
  <c r="M262" i="5"/>
  <c r="M265" i="5"/>
  <c r="M266" i="5" s="1"/>
  <c r="M268" i="5"/>
  <c r="M269" i="5" s="1"/>
  <c r="M271" i="5"/>
  <c r="M274" i="5"/>
  <c r="M4" i="5"/>
  <c r="H275" i="5"/>
  <c r="F275" i="5"/>
  <c r="F274" i="5"/>
  <c r="F273" i="5"/>
  <c r="H272" i="5"/>
  <c r="F272" i="5"/>
  <c r="F271" i="5"/>
  <c r="F270" i="5"/>
  <c r="H269" i="5"/>
  <c r="H270" i="5" s="1"/>
  <c r="F269" i="5"/>
  <c r="F268" i="5"/>
  <c r="F267" i="5"/>
  <c r="H266" i="5"/>
  <c r="F266" i="5"/>
  <c r="F265" i="5"/>
  <c r="F264" i="5"/>
  <c r="H263" i="5"/>
  <c r="F263" i="5"/>
  <c r="F262" i="5"/>
  <c r="F261" i="5"/>
  <c r="H260" i="5"/>
  <c r="F260" i="5"/>
  <c r="F259" i="5"/>
  <c r="F258" i="5"/>
  <c r="H257" i="5"/>
  <c r="F257" i="5"/>
  <c r="F256" i="5"/>
  <c r="F255" i="5"/>
  <c r="U255" i="5" s="1"/>
  <c r="H254" i="5"/>
  <c r="F254" i="5"/>
  <c r="U254" i="5" s="1"/>
  <c r="F253" i="5"/>
  <c r="F252" i="5"/>
  <c r="U252" i="5" s="1"/>
  <c r="H251" i="5"/>
  <c r="F251" i="5"/>
  <c r="U251" i="5" s="1"/>
  <c r="F250" i="5"/>
  <c r="F249" i="5"/>
  <c r="U249" i="5" s="1"/>
  <c r="H248" i="5"/>
  <c r="F248" i="5"/>
  <c r="U248" i="5" s="1"/>
  <c r="F247" i="5"/>
  <c r="F246" i="5"/>
  <c r="U246" i="5" s="1"/>
  <c r="H245" i="5"/>
  <c r="H246" i="5" s="1"/>
  <c r="F245" i="5"/>
  <c r="U245" i="5" s="1"/>
  <c r="F244" i="5"/>
  <c r="F243" i="5"/>
  <c r="H242" i="5"/>
  <c r="F242" i="5"/>
  <c r="U242" i="5" s="1"/>
  <c r="F241" i="5"/>
  <c r="F240" i="5"/>
  <c r="H239" i="5"/>
  <c r="H240" i="5" s="1"/>
  <c r="F239" i="5"/>
  <c r="U239" i="5" s="1"/>
  <c r="F238" i="5"/>
  <c r="F237" i="5"/>
  <c r="H236" i="5"/>
  <c r="F236" i="5"/>
  <c r="U236" i="5" s="1"/>
  <c r="F235" i="5"/>
  <c r="F234" i="5"/>
  <c r="H233" i="5"/>
  <c r="F233" i="5"/>
  <c r="U233" i="5" s="1"/>
  <c r="F232" i="5"/>
  <c r="F231" i="5"/>
  <c r="H230" i="5"/>
  <c r="F230" i="5"/>
  <c r="U230" i="5" s="1"/>
  <c r="F229" i="5"/>
  <c r="F228" i="5"/>
  <c r="H227" i="5"/>
  <c r="F227" i="5"/>
  <c r="U227" i="5" s="1"/>
  <c r="F226" i="5"/>
  <c r="F225" i="5"/>
  <c r="H224" i="5"/>
  <c r="F224" i="5"/>
  <c r="U224" i="5" s="1"/>
  <c r="F223" i="5"/>
  <c r="F222" i="5"/>
  <c r="H221" i="5"/>
  <c r="H222" i="5" s="1"/>
  <c r="F221" i="5"/>
  <c r="U221" i="5" s="1"/>
  <c r="F220" i="5"/>
  <c r="F219" i="5"/>
  <c r="H218" i="5"/>
  <c r="F218" i="5"/>
  <c r="U218" i="5" s="1"/>
  <c r="F217" i="5"/>
  <c r="F216" i="5"/>
  <c r="H215" i="5"/>
  <c r="F215" i="5"/>
  <c r="U215" i="5" s="1"/>
  <c r="F214" i="5"/>
  <c r="F213" i="5"/>
  <c r="H212" i="5"/>
  <c r="F212" i="5"/>
  <c r="U212" i="5" s="1"/>
  <c r="F211" i="5"/>
  <c r="F210" i="5"/>
  <c r="H209" i="5"/>
  <c r="F209" i="5"/>
  <c r="U209" i="5" s="1"/>
  <c r="F208" i="5"/>
  <c r="F207" i="5"/>
  <c r="H206" i="5"/>
  <c r="F206" i="5"/>
  <c r="U206" i="5" s="1"/>
  <c r="F205" i="5"/>
  <c r="F204" i="5"/>
  <c r="H203" i="5"/>
  <c r="F203" i="5"/>
  <c r="U203" i="5" s="1"/>
  <c r="F202" i="5"/>
  <c r="F201" i="5"/>
  <c r="H200" i="5"/>
  <c r="F200" i="5"/>
  <c r="U200" i="5" s="1"/>
  <c r="F199" i="5"/>
  <c r="F198" i="5"/>
  <c r="H197" i="5"/>
  <c r="F197" i="5"/>
  <c r="U197" i="5" s="1"/>
  <c r="F196" i="5"/>
  <c r="F195" i="5"/>
  <c r="H194" i="5"/>
  <c r="F194" i="5"/>
  <c r="U194" i="5" s="1"/>
  <c r="F193" i="5"/>
  <c r="F192" i="5"/>
  <c r="H191" i="5"/>
  <c r="H192" i="5" s="1"/>
  <c r="F191" i="5"/>
  <c r="U191" i="5" s="1"/>
  <c r="F190" i="5"/>
  <c r="F189" i="5"/>
  <c r="H188" i="5"/>
  <c r="F188" i="5"/>
  <c r="U188" i="5" s="1"/>
  <c r="F187" i="5"/>
  <c r="F186" i="5"/>
  <c r="H185" i="5"/>
  <c r="F185" i="5"/>
  <c r="U185" i="5" s="1"/>
  <c r="F184" i="5"/>
  <c r="U184" i="5" s="1"/>
  <c r="F183" i="5"/>
  <c r="H182" i="5"/>
  <c r="F182" i="5"/>
  <c r="U182" i="5" s="1"/>
  <c r="F181" i="5"/>
  <c r="U181" i="5" s="1"/>
  <c r="F180" i="5"/>
  <c r="H179" i="5"/>
  <c r="F179" i="5"/>
  <c r="U179" i="5" s="1"/>
  <c r="F178" i="5"/>
  <c r="U178" i="5" s="1"/>
  <c r="F177" i="5"/>
  <c r="H176" i="5"/>
  <c r="F176" i="5"/>
  <c r="U176" i="5" s="1"/>
  <c r="F175" i="5"/>
  <c r="U175" i="5" s="1"/>
  <c r="F174" i="5"/>
  <c r="H173" i="5"/>
  <c r="H174" i="5" s="1"/>
  <c r="F173" i="5"/>
  <c r="U173" i="5" s="1"/>
  <c r="F172" i="5"/>
  <c r="U172" i="5" s="1"/>
  <c r="F171" i="5"/>
  <c r="H170" i="5"/>
  <c r="F170" i="5"/>
  <c r="U170" i="5" s="1"/>
  <c r="F169" i="5"/>
  <c r="U169" i="5" s="1"/>
  <c r="F168" i="5"/>
  <c r="H167" i="5"/>
  <c r="F167" i="5"/>
  <c r="U167" i="5" s="1"/>
  <c r="F166" i="5"/>
  <c r="U166" i="5" s="1"/>
  <c r="F165" i="5"/>
  <c r="H164" i="5"/>
  <c r="F164" i="5"/>
  <c r="U164" i="5" s="1"/>
  <c r="F163" i="5"/>
  <c r="U163" i="5" s="1"/>
  <c r="F162" i="5"/>
  <c r="H161" i="5"/>
  <c r="F161" i="5"/>
  <c r="U161" i="5" s="1"/>
  <c r="F160" i="5"/>
  <c r="U160" i="5" s="1"/>
  <c r="F159" i="5"/>
  <c r="H158" i="5"/>
  <c r="F158" i="5"/>
  <c r="U158" i="5" s="1"/>
  <c r="F157" i="5"/>
  <c r="U157" i="5" s="1"/>
  <c r="F156" i="5"/>
  <c r="H155" i="5"/>
  <c r="F155" i="5"/>
  <c r="U155" i="5" s="1"/>
  <c r="F154" i="5"/>
  <c r="U154" i="5" s="1"/>
  <c r="F153" i="5"/>
  <c r="H152" i="5"/>
  <c r="F152" i="5"/>
  <c r="U152" i="5" s="1"/>
  <c r="F151" i="5"/>
  <c r="U151" i="5" s="1"/>
  <c r="F150" i="5"/>
  <c r="H149" i="5"/>
  <c r="H150" i="5" s="1"/>
  <c r="F149" i="5"/>
  <c r="U149" i="5" s="1"/>
  <c r="F148" i="5"/>
  <c r="U148" i="5" s="1"/>
  <c r="F147" i="5"/>
  <c r="H146" i="5"/>
  <c r="F146" i="5"/>
  <c r="U146" i="5" s="1"/>
  <c r="F145" i="5"/>
  <c r="U145" i="5" s="1"/>
  <c r="F144" i="5"/>
  <c r="H143" i="5"/>
  <c r="H144" i="5" s="1"/>
  <c r="F143" i="5"/>
  <c r="U143" i="5" s="1"/>
  <c r="F142" i="5"/>
  <c r="U142" i="5" s="1"/>
  <c r="F141" i="5"/>
  <c r="H140" i="5"/>
  <c r="F140" i="5"/>
  <c r="U140" i="5" s="1"/>
  <c r="F139" i="5"/>
  <c r="U139" i="5" s="1"/>
  <c r="F138" i="5"/>
  <c r="H137" i="5"/>
  <c r="F137" i="5"/>
  <c r="U137" i="5" s="1"/>
  <c r="F136" i="5"/>
  <c r="U136" i="5" s="1"/>
  <c r="F135" i="5"/>
  <c r="H134" i="5"/>
  <c r="F134" i="5"/>
  <c r="U134" i="5" s="1"/>
  <c r="F133" i="5"/>
  <c r="U133" i="5" s="1"/>
  <c r="F132" i="5"/>
  <c r="H131" i="5"/>
  <c r="F131" i="5"/>
  <c r="U131" i="5" s="1"/>
  <c r="F130" i="5"/>
  <c r="U130" i="5" s="1"/>
  <c r="F129" i="5"/>
  <c r="H128" i="5"/>
  <c r="F128" i="5"/>
  <c r="U128" i="5" s="1"/>
  <c r="F127" i="5"/>
  <c r="U127" i="5" s="1"/>
  <c r="F126" i="5"/>
  <c r="H125" i="5"/>
  <c r="F125" i="5"/>
  <c r="U125" i="5" s="1"/>
  <c r="F124" i="5"/>
  <c r="U124" i="5" s="1"/>
  <c r="F123" i="5"/>
  <c r="H122" i="5"/>
  <c r="F122" i="5"/>
  <c r="U122" i="5" s="1"/>
  <c r="F121" i="5"/>
  <c r="U121" i="5" s="1"/>
  <c r="F120" i="5"/>
  <c r="H119" i="5"/>
  <c r="F119" i="5"/>
  <c r="U119" i="5" s="1"/>
  <c r="F118" i="5"/>
  <c r="U118" i="5" s="1"/>
  <c r="F117" i="5"/>
  <c r="H116" i="5"/>
  <c r="F116" i="5"/>
  <c r="U116" i="5" s="1"/>
  <c r="F115" i="5"/>
  <c r="U115" i="5" s="1"/>
  <c r="F114" i="5"/>
  <c r="H113" i="5"/>
  <c r="F113" i="5"/>
  <c r="U113" i="5" s="1"/>
  <c r="F112" i="5"/>
  <c r="U112" i="5" s="1"/>
  <c r="F111" i="5"/>
  <c r="H110" i="5"/>
  <c r="F110" i="5"/>
  <c r="U110" i="5" s="1"/>
  <c r="F109" i="5"/>
  <c r="U109" i="5" s="1"/>
  <c r="F108" i="5"/>
  <c r="H107" i="5"/>
  <c r="F107" i="5"/>
  <c r="U107" i="5" s="1"/>
  <c r="F106" i="5"/>
  <c r="U106" i="5" s="1"/>
  <c r="F105" i="5"/>
  <c r="H104" i="5"/>
  <c r="F104" i="5"/>
  <c r="U104" i="5" s="1"/>
  <c r="F103" i="5"/>
  <c r="U103" i="5" s="1"/>
  <c r="F102" i="5"/>
  <c r="H101" i="5"/>
  <c r="H102" i="5" s="1"/>
  <c r="F101" i="5"/>
  <c r="U101" i="5" s="1"/>
  <c r="F100" i="5"/>
  <c r="U100" i="5" s="1"/>
  <c r="F99" i="5"/>
  <c r="H98" i="5"/>
  <c r="F98" i="5"/>
  <c r="U98" i="5" s="1"/>
  <c r="F97" i="5"/>
  <c r="U97" i="5" s="1"/>
  <c r="F96" i="5"/>
  <c r="H95" i="5"/>
  <c r="H96" i="5" s="1"/>
  <c r="F95" i="5"/>
  <c r="U95" i="5" s="1"/>
  <c r="F94" i="5"/>
  <c r="U94" i="5" s="1"/>
  <c r="F93" i="5"/>
  <c r="H92" i="5"/>
  <c r="F92" i="5"/>
  <c r="U92" i="5" s="1"/>
  <c r="F91" i="5"/>
  <c r="U91" i="5" s="1"/>
  <c r="F90" i="5"/>
  <c r="H89" i="5"/>
  <c r="F89" i="5"/>
  <c r="U89" i="5" s="1"/>
  <c r="F88" i="5"/>
  <c r="U88" i="5" s="1"/>
  <c r="F87" i="5"/>
  <c r="H86" i="5"/>
  <c r="F86" i="5"/>
  <c r="U86" i="5" s="1"/>
  <c r="F85" i="5"/>
  <c r="U85" i="5" s="1"/>
  <c r="F84" i="5"/>
  <c r="H83" i="5"/>
  <c r="F83" i="5"/>
  <c r="U83" i="5" s="1"/>
  <c r="F82" i="5"/>
  <c r="U82" i="5" s="1"/>
  <c r="F81" i="5"/>
  <c r="H80" i="5"/>
  <c r="F80" i="5"/>
  <c r="U80" i="5" s="1"/>
  <c r="F79" i="5"/>
  <c r="U79" i="5" s="1"/>
  <c r="F78" i="5"/>
  <c r="H77" i="5"/>
  <c r="F77" i="5"/>
  <c r="U77" i="5" s="1"/>
  <c r="F76" i="5"/>
  <c r="U76" i="5" s="1"/>
  <c r="F75" i="5"/>
  <c r="H74" i="5"/>
  <c r="F74" i="5"/>
  <c r="U74" i="5" s="1"/>
  <c r="F73" i="5"/>
  <c r="U73" i="5" s="1"/>
  <c r="F72" i="5"/>
  <c r="H71" i="5"/>
  <c r="H72" i="5" s="1"/>
  <c r="F71" i="5"/>
  <c r="U71" i="5" s="1"/>
  <c r="F70" i="5"/>
  <c r="U70" i="5" s="1"/>
  <c r="F69" i="5"/>
  <c r="H68" i="5"/>
  <c r="F68" i="5"/>
  <c r="U68" i="5" s="1"/>
  <c r="F67" i="5"/>
  <c r="U67" i="5" s="1"/>
  <c r="F66" i="5"/>
  <c r="H65" i="5"/>
  <c r="F65" i="5"/>
  <c r="U65" i="5" s="1"/>
  <c r="F64" i="5"/>
  <c r="U64" i="5" s="1"/>
  <c r="F63" i="5"/>
  <c r="H62" i="5"/>
  <c r="F62" i="5"/>
  <c r="U62" i="5" s="1"/>
  <c r="F61" i="5"/>
  <c r="U61" i="5" s="1"/>
  <c r="F60" i="5"/>
  <c r="H59" i="5"/>
  <c r="F59" i="5"/>
  <c r="U59" i="5" s="1"/>
  <c r="F58" i="5"/>
  <c r="U58" i="5" s="1"/>
  <c r="F57" i="5"/>
  <c r="H56" i="5"/>
  <c r="F56" i="5"/>
  <c r="U56" i="5" s="1"/>
  <c r="F55" i="5"/>
  <c r="U55" i="5" s="1"/>
  <c r="F54" i="5"/>
  <c r="H53" i="5"/>
  <c r="F53" i="5"/>
  <c r="U53" i="5" s="1"/>
  <c r="F52" i="5"/>
  <c r="U52" i="5" s="1"/>
  <c r="F51" i="5"/>
  <c r="H50" i="5"/>
  <c r="F50" i="5"/>
  <c r="U50" i="5" s="1"/>
  <c r="F49" i="5"/>
  <c r="U49" i="5" s="1"/>
  <c r="F48" i="5"/>
  <c r="H47" i="5"/>
  <c r="H48" i="5" s="1"/>
  <c r="F47" i="5"/>
  <c r="U47" i="5" s="1"/>
  <c r="F46" i="5"/>
  <c r="U46" i="5" s="1"/>
  <c r="F45" i="5"/>
  <c r="H44" i="5"/>
  <c r="F44" i="5"/>
  <c r="U44" i="5" s="1"/>
  <c r="F43" i="5"/>
  <c r="U43" i="5" s="1"/>
  <c r="F42" i="5"/>
  <c r="H41" i="5"/>
  <c r="F41" i="5"/>
  <c r="U41" i="5" s="1"/>
  <c r="F40" i="5"/>
  <c r="U40" i="5" s="1"/>
  <c r="F39" i="5"/>
  <c r="H38" i="5"/>
  <c r="F38" i="5"/>
  <c r="U38" i="5" s="1"/>
  <c r="F37" i="5"/>
  <c r="U37" i="5" s="1"/>
  <c r="F36" i="5"/>
  <c r="H35" i="5"/>
  <c r="F35" i="5"/>
  <c r="U35" i="5" s="1"/>
  <c r="F34" i="5"/>
  <c r="U34" i="5" s="1"/>
  <c r="F33" i="5"/>
  <c r="H32" i="5"/>
  <c r="F32" i="5"/>
  <c r="U32" i="5" s="1"/>
  <c r="F31" i="5"/>
  <c r="U31" i="5" s="1"/>
  <c r="F30" i="5"/>
  <c r="H29" i="5"/>
  <c r="F29" i="5"/>
  <c r="U29" i="5" s="1"/>
  <c r="F28" i="5"/>
  <c r="U28" i="5" s="1"/>
  <c r="F27" i="5"/>
  <c r="H26" i="5"/>
  <c r="F26" i="5"/>
  <c r="U26" i="5" s="1"/>
  <c r="F25" i="5"/>
  <c r="U25" i="5" s="1"/>
  <c r="F24" i="5"/>
  <c r="H23" i="5"/>
  <c r="F23" i="5"/>
  <c r="U23" i="5" s="1"/>
  <c r="F22" i="5"/>
  <c r="U22" i="5" s="1"/>
  <c r="F21" i="5"/>
  <c r="H20" i="5"/>
  <c r="F20" i="5"/>
  <c r="U20" i="5" s="1"/>
  <c r="F19" i="5"/>
  <c r="U19" i="5" s="1"/>
  <c r="F18" i="5"/>
  <c r="H17" i="5"/>
  <c r="F17" i="5"/>
  <c r="U17" i="5" s="1"/>
  <c r="F16" i="5"/>
  <c r="U16" i="5" s="1"/>
  <c r="F15" i="5"/>
  <c r="H14" i="5"/>
  <c r="F14" i="5"/>
  <c r="U14" i="5" s="1"/>
  <c r="F13" i="5"/>
  <c r="U13" i="5" s="1"/>
  <c r="F12" i="5"/>
  <c r="H11" i="5"/>
  <c r="F11" i="5"/>
  <c r="U11" i="5" s="1"/>
  <c r="F10" i="5"/>
  <c r="U10" i="5" s="1"/>
  <c r="F9" i="5"/>
  <c r="H8" i="5"/>
  <c r="F8" i="5"/>
  <c r="U8" i="5" s="1"/>
  <c r="F7" i="5"/>
  <c r="U7" i="5" s="1"/>
  <c r="F6" i="5"/>
  <c r="H5" i="5"/>
  <c r="F5" i="5"/>
  <c r="U5" i="5" s="1"/>
  <c r="F4" i="5"/>
  <c r="U4" i="5" s="1"/>
  <c r="F3" i="5"/>
  <c r="U3" i="5" s="1"/>
  <c r="G259" i="5" l="1"/>
  <c r="G262" i="5"/>
  <c r="G265" i="5"/>
  <c r="G268" i="5"/>
  <c r="G271" i="5"/>
  <c r="G274" i="5"/>
  <c r="K9" i="11"/>
  <c r="M8" i="11"/>
  <c r="I7" i="11"/>
  <c r="N8" i="11"/>
  <c r="P7" i="11"/>
  <c r="O85" i="11"/>
  <c r="N268" i="5"/>
  <c r="N244" i="5"/>
  <c r="N232" i="5"/>
  <c r="N220" i="5"/>
  <c r="N208" i="5"/>
  <c r="N196" i="5"/>
  <c r="N184" i="5"/>
  <c r="N172" i="5"/>
  <c r="N151" i="5"/>
  <c r="N139" i="5"/>
  <c r="N127" i="5"/>
  <c r="N115" i="5"/>
  <c r="N103" i="5"/>
  <c r="N82" i="5"/>
  <c r="N70" i="5"/>
  <c r="N58" i="5"/>
  <c r="N46" i="5"/>
  <c r="N34" i="5"/>
  <c r="N22" i="5"/>
  <c r="N10" i="5"/>
  <c r="N304" i="5"/>
  <c r="O304" i="5" s="1"/>
  <c r="N298" i="5"/>
  <c r="N253" i="5"/>
  <c r="N181" i="5"/>
  <c r="N19" i="5"/>
  <c r="N265" i="5"/>
  <c r="N229" i="5"/>
  <c r="O229" i="5" s="1"/>
  <c r="N205" i="5"/>
  <c r="N160" i="5"/>
  <c r="N91" i="5"/>
  <c r="N250" i="5"/>
  <c r="N226" i="5"/>
  <c r="N202" i="5"/>
  <c r="N166" i="5"/>
  <c r="N145" i="5"/>
  <c r="N109" i="5"/>
  <c r="N76" i="5"/>
  <c r="O76" i="5" s="1"/>
  <c r="N52" i="5"/>
  <c r="N28" i="5"/>
  <c r="N301" i="5"/>
  <c r="N295" i="5"/>
  <c r="N256" i="5"/>
  <c r="N274" i="5"/>
  <c r="N241" i="5"/>
  <c r="N217" i="5"/>
  <c r="N193" i="5"/>
  <c r="N169" i="5"/>
  <c r="N148" i="5"/>
  <c r="N136" i="5"/>
  <c r="N124" i="5"/>
  <c r="N112" i="5"/>
  <c r="N100" i="5"/>
  <c r="N79" i="5"/>
  <c r="N67" i="5"/>
  <c r="N55" i="5"/>
  <c r="N43" i="5"/>
  <c r="N31" i="5"/>
  <c r="N310" i="5"/>
  <c r="O310" i="5" s="1"/>
  <c r="P310" i="5" s="1"/>
  <c r="N292" i="5"/>
  <c r="O292" i="5" s="1"/>
  <c r="N286" i="5"/>
  <c r="O285" i="5"/>
  <c r="N277" i="5"/>
  <c r="N272" i="5"/>
  <c r="O271" i="5"/>
  <c r="P271" i="5" s="1"/>
  <c r="N262" i="5"/>
  <c r="N238" i="5"/>
  <c r="O237" i="5"/>
  <c r="N214" i="5"/>
  <c r="N190" i="5"/>
  <c r="N178" i="5"/>
  <c r="N157" i="5"/>
  <c r="N133" i="5"/>
  <c r="O133" i="5" s="1"/>
  <c r="N121" i="5"/>
  <c r="N97" i="5"/>
  <c r="O97" i="5" s="1"/>
  <c r="N88" i="5"/>
  <c r="N64" i="5"/>
  <c r="N40" i="5"/>
  <c r="N16" i="5"/>
  <c r="O16" i="5" s="1"/>
  <c r="P16" i="5" s="1"/>
  <c r="N307" i="5"/>
  <c r="N7" i="5"/>
  <c r="N259" i="5"/>
  <c r="N247" i="5"/>
  <c r="N235" i="5"/>
  <c r="N223" i="5"/>
  <c r="N211" i="5"/>
  <c r="N199" i="5"/>
  <c r="N187" i="5"/>
  <c r="N175" i="5"/>
  <c r="N163" i="5"/>
  <c r="N154" i="5"/>
  <c r="N142" i="5"/>
  <c r="N130" i="5"/>
  <c r="N118" i="5"/>
  <c r="N106" i="5"/>
  <c r="N94" i="5"/>
  <c r="N85" i="5"/>
  <c r="N73" i="5"/>
  <c r="N61" i="5"/>
  <c r="N49" i="5"/>
  <c r="N37" i="5"/>
  <c r="N25" i="5"/>
  <c r="N13" i="5"/>
  <c r="O13" i="5" s="1"/>
  <c r="N289" i="5"/>
  <c r="N283" i="5"/>
  <c r="O283" i="5" s="1"/>
  <c r="O282" i="5"/>
  <c r="N280" i="5"/>
  <c r="O280" i="5" s="1"/>
  <c r="P280" i="5" s="1"/>
  <c r="G6" i="5"/>
  <c r="U6" i="5"/>
  <c r="G9" i="5"/>
  <c r="U9" i="5"/>
  <c r="G12" i="5"/>
  <c r="U12" i="5"/>
  <c r="G15" i="5"/>
  <c r="U15" i="5"/>
  <c r="G18" i="5"/>
  <c r="U18" i="5"/>
  <c r="G21" i="5"/>
  <c r="U21" i="5"/>
  <c r="G24" i="5"/>
  <c r="U24" i="5"/>
  <c r="G27" i="5"/>
  <c r="U27" i="5"/>
  <c r="G30" i="5"/>
  <c r="U30" i="5"/>
  <c r="G33" i="5"/>
  <c r="U33" i="5"/>
  <c r="G36" i="5"/>
  <c r="U36" i="5"/>
  <c r="G39" i="5"/>
  <c r="U39" i="5"/>
  <c r="G42" i="5"/>
  <c r="U42" i="5"/>
  <c r="G45" i="5"/>
  <c r="U45" i="5"/>
  <c r="G48" i="5"/>
  <c r="U48" i="5"/>
  <c r="G51" i="5"/>
  <c r="U51" i="5"/>
  <c r="G54" i="5"/>
  <c r="U54" i="5"/>
  <c r="G57" i="5"/>
  <c r="U57" i="5"/>
  <c r="G60" i="5"/>
  <c r="U60" i="5"/>
  <c r="G63" i="5"/>
  <c r="U63" i="5"/>
  <c r="G66" i="5"/>
  <c r="U66" i="5"/>
  <c r="G69" i="5"/>
  <c r="U69" i="5"/>
  <c r="G72" i="5"/>
  <c r="U72" i="5"/>
  <c r="G75" i="5"/>
  <c r="U75" i="5"/>
  <c r="G78" i="5"/>
  <c r="U78" i="5"/>
  <c r="G81" i="5"/>
  <c r="U81" i="5"/>
  <c r="G84" i="5"/>
  <c r="U84" i="5"/>
  <c r="G87" i="5"/>
  <c r="U87" i="5"/>
  <c r="G90" i="5"/>
  <c r="U90" i="5"/>
  <c r="G93" i="5"/>
  <c r="U93" i="5"/>
  <c r="G96" i="5"/>
  <c r="U96" i="5"/>
  <c r="G99" i="5"/>
  <c r="U99" i="5"/>
  <c r="G102" i="5"/>
  <c r="U102" i="5"/>
  <c r="G105" i="5"/>
  <c r="U105" i="5"/>
  <c r="G108" i="5"/>
  <c r="U108" i="5"/>
  <c r="G111" i="5"/>
  <c r="U111" i="5"/>
  <c r="G114" i="5"/>
  <c r="U114" i="5"/>
  <c r="G117" i="5"/>
  <c r="U117" i="5"/>
  <c r="G120" i="5"/>
  <c r="U120" i="5"/>
  <c r="G123" i="5"/>
  <c r="U123" i="5"/>
  <c r="G126" i="5"/>
  <c r="U126" i="5"/>
  <c r="G129" i="5"/>
  <c r="U129" i="5"/>
  <c r="G132" i="5"/>
  <c r="U132" i="5"/>
  <c r="G135" i="5"/>
  <c r="U135" i="5"/>
  <c r="G138" i="5"/>
  <c r="U138" i="5"/>
  <c r="G141" i="5"/>
  <c r="U141" i="5"/>
  <c r="G144" i="5"/>
  <c r="U144" i="5"/>
  <c r="G147" i="5"/>
  <c r="U147" i="5"/>
  <c r="G150" i="5"/>
  <c r="U150" i="5"/>
  <c r="G153" i="5"/>
  <c r="U153" i="5"/>
  <c r="G156" i="5"/>
  <c r="U156" i="5"/>
  <c r="G159" i="5"/>
  <c r="U159" i="5"/>
  <c r="G162" i="5"/>
  <c r="U162" i="5"/>
  <c r="G165" i="5"/>
  <c r="U165" i="5"/>
  <c r="G168" i="5"/>
  <c r="U168" i="5"/>
  <c r="G171" i="5"/>
  <c r="U171" i="5"/>
  <c r="G174" i="5"/>
  <c r="U174" i="5"/>
  <c r="G177" i="5"/>
  <c r="U177" i="5"/>
  <c r="G180" i="5"/>
  <c r="U180" i="5"/>
  <c r="G183" i="5"/>
  <c r="U183" i="5"/>
  <c r="G186" i="5"/>
  <c r="U186" i="5"/>
  <c r="G189" i="5"/>
  <c r="U189" i="5"/>
  <c r="G192" i="5"/>
  <c r="U192" i="5"/>
  <c r="G195" i="5"/>
  <c r="U195" i="5"/>
  <c r="G198" i="5"/>
  <c r="U198" i="5"/>
  <c r="G201" i="5"/>
  <c r="U201" i="5"/>
  <c r="G204" i="5"/>
  <c r="U204" i="5"/>
  <c r="G207" i="5"/>
  <c r="U207" i="5"/>
  <c r="G210" i="5"/>
  <c r="U210" i="5"/>
  <c r="G213" i="5"/>
  <c r="U213" i="5"/>
  <c r="G216" i="5"/>
  <c r="U216" i="5"/>
  <c r="G219" i="5"/>
  <c r="U219" i="5"/>
  <c r="G222" i="5"/>
  <c r="U222" i="5"/>
  <c r="G225" i="5"/>
  <c r="U225" i="5"/>
  <c r="G228" i="5"/>
  <c r="U228" i="5"/>
  <c r="G231" i="5"/>
  <c r="U231" i="5"/>
  <c r="G234" i="5"/>
  <c r="U234" i="5"/>
  <c r="G237" i="5"/>
  <c r="U237" i="5"/>
  <c r="G240" i="5"/>
  <c r="U240" i="5"/>
  <c r="G243" i="5"/>
  <c r="U243" i="5"/>
  <c r="G308" i="5"/>
  <c r="G306" i="5"/>
  <c r="G300" i="5"/>
  <c r="G298" i="5"/>
  <c r="G293" i="5"/>
  <c r="G291" i="5"/>
  <c r="G289" i="5"/>
  <c r="G287" i="5"/>
  <c r="G280" i="5"/>
  <c r="G187" i="5"/>
  <c r="U187" i="5"/>
  <c r="G190" i="5"/>
  <c r="U190" i="5"/>
  <c r="G193" i="5"/>
  <c r="U193" i="5"/>
  <c r="G196" i="5"/>
  <c r="U196" i="5"/>
  <c r="G199" i="5"/>
  <c r="U199" i="5"/>
  <c r="G202" i="5"/>
  <c r="U202" i="5"/>
  <c r="G205" i="5"/>
  <c r="U205" i="5"/>
  <c r="G208" i="5"/>
  <c r="U208" i="5"/>
  <c r="G211" i="5"/>
  <c r="U211" i="5"/>
  <c r="G214" i="5"/>
  <c r="U214" i="5"/>
  <c r="G217" i="5"/>
  <c r="U217" i="5"/>
  <c r="G220" i="5"/>
  <c r="U220" i="5"/>
  <c r="G223" i="5"/>
  <c r="U223" i="5"/>
  <c r="G226" i="5"/>
  <c r="U226" i="5"/>
  <c r="G229" i="5"/>
  <c r="U229" i="5"/>
  <c r="G232" i="5"/>
  <c r="U232" i="5"/>
  <c r="G235" i="5"/>
  <c r="U235" i="5"/>
  <c r="G238" i="5"/>
  <c r="U238" i="5"/>
  <c r="G241" i="5"/>
  <c r="U241" i="5"/>
  <c r="G244" i="5"/>
  <c r="U244" i="5"/>
  <c r="G247" i="5"/>
  <c r="U247" i="5"/>
  <c r="G250" i="5"/>
  <c r="U250" i="5"/>
  <c r="G253" i="5"/>
  <c r="U253" i="5"/>
  <c r="G256" i="5"/>
  <c r="U256" i="5"/>
  <c r="P292" i="5"/>
  <c r="G246" i="5"/>
  <c r="G249" i="5"/>
  <c r="G252" i="5"/>
  <c r="G255" i="5"/>
  <c r="G258" i="5"/>
  <c r="G261" i="5"/>
  <c r="G264" i="5"/>
  <c r="G267" i="5"/>
  <c r="G270" i="5"/>
  <c r="G273" i="5"/>
  <c r="G296" i="5"/>
  <c r="G282" i="5"/>
  <c r="G286" i="5"/>
  <c r="G284" i="5"/>
  <c r="G281" i="5"/>
  <c r="P97" i="5"/>
  <c r="M29" i="5"/>
  <c r="G307" i="5"/>
  <c r="M302" i="5"/>
  <c r="G294" i="5"/>
  <c r="G278" i="5"/>
  <c r="G313" i="6"/>
  <c r="H7" i="6"/>
  <c r="H313" i="6" s="1"/>
  <c r="G312" i="6"/>
  <c r="H276" i="5"/>
  <c r="M270" i="5"/>
  <c r="O270" i="5" s="1"/>
  <c r="M263" i="5"/>
  <c r="M251" i="5"/>
  <c r="M227" i="5"/>
  <c r="M215" i="5"/>
  <c r="M203" i="5"/>
  <c r="M191" i="5"/>
  <c r="M179" i="5"/>
  <c r="M167" i="5"/>
  <c r="M155" i="5"/>
  <c r="M134" i="5"/>
  <c r="P133" i="5"/>
  <c r="M116" i="5"/>
  <c r="M104" i="5"/>
  <c r="M86" i="5"/>
  <c r="M74" i="5"/>
  <c r="M62" i="5"/>
  <c r="M50" i="5"/>
  <c r="M41" i="5"/>
  <c r="M30" i="5"/>
  <c r="O30" i="5" s="1"/>
  <c r="M23" i="5"/>
  <c r="M11" i="5"/>
  <c r="M306" i="5"/>
  <c r="O306" i="5" s="1"/>
  <c r="M303" i="5"/>
  <c r="O303" i="5" s="1"/>
  <c r="G301" i="5"/>
  <c r="M296" i="5"/>
  <c r="M5" i="5"/>
  <c r="M260" i="5"/>
  <c r="M248" i="5"/>
  <c r="M236" i="5"/>
  <c r="M224" i="5"/>
  <c r="M212" i="5"/>
  <c r="M200" i="5"/>
  <c r="M188" i="5"/>
  <c r="M176" i="5"/>
  <c r="M164" i="5"/>
  <c r="M152" i="5"/>
  <c r="M140" i="5"/>
  <c r="M131" i="5"/>
  <c r="M132" i="5" s="1"/>
  <c r="O132" i="5" s="1"/>
  <c r="M122" i="5"/>
  <c r="M113" i="5"/>
  <c r="M101" i="5"/>
  <c r="M95" i="5"/>
  <c r="M83" i="5"/>
  <c r="M71" i="5"/>
  <c r="M59" i="5"/>
  <c r="M47" i="5"/>
  <c r="M38" i="5"/>
  <c r="M20" i="5"/>
  <c r="M8" i="5"/>
  <c r="G310" i="5"/>
  <c r="M299" i="5"/>
  <c r="G276" i="5"/>
  <c r="G10" i="5"/>
  <c r="G16" i="5"/>
  <c r="G22" i="5"/>
  <c r="G28" i="5"/>
  <c r="G34" i="5"/>
  <c r="G43" i="5"/>
  <c r="G49" i="5"/>
  <c r="G55" i="5"/>
  <c r="G61" i="5"/>
  <c r="G70" i="5"/>
  <c r="G76" i="5"/>
  <c r="G82" i="5"/>
  <c r="G91" i="5"/>
  <c r="G97" i="5"/>
  <c r="G103" i="5"/>
  <c r="G109" i="5"/>
  <c r="G115" i="5"/>
  <c r="G121" i="5"/>
  <c r="G127" i="5"/>
  <c r="G133" i="5"/>
  <c r="G139" i="5"/>
  <c r="G145" i="5"/>
  <c r="G151" i="5"/>
  <c r="G157" i="5"/>
  <c r="G163" i="5"/>
  <c r="G169" i="5"/>
  <c r="G172" i="5"/>
  <c r="G178" i="5"/>
  <c r="G184" i="5"/>
  <c r="M267" i="5"/>
  <c r="O267" i="5" s="1"/>
  <c r="M257" i="5"/>
  <c r="M245" i="5"/>
  <c r="M233" i="5"/>
  <c r="M221" i="5"/>
  <c r="M209" i="5"/>
  <c r="M197" i="5"/>
  <c r="M185" i="5"/>
  <c r="M173" i="5"/>
  <c r="M161" i="5"/>
  <c r="M128" i="5"/>
  <c r="M110" i="5"/>
  <c r="M92" i="5"/>
  <c r="M80" i="5"/>
  <c r="M68" i="5"/>
  <c r="M56" i="5"/>
  <c r="M45" i="5"/>
  <c r="O45" i="5" s="1"/>
  <c r="M35" i="5"/>
  <c r="M27" i="5"/>
  <c r="O27" i="5" s="1"/>
  <c r="M17" i="5"/>
  <c r="M308" i="5"/>
  <c r="H304" i="5"/>
  <c r="G302" i="5"/>
  <c r="G303" i="5"/>
  <c r="M294" i="5"/>
  <c r="O294" i="5" s="1"/>
  <c r="G4" i="5"/>
  <c r="G7" i="5"/>
  <c r="G13" i="5"/>
  <c r="G19" i="5"/>
  <c r="G25" i="5"/>
  <c r="G31" i="5"/>
  <c r="G37" i="5"/>
  <c r="G40" i="5"/>
  <c r="G46" i="5"/>
  <c r="G52" i="5"/>
  <c r="G58" i="5"/>
  <c r="G64" i="5"/>
  <c r="G67" i="5"/>
  <c r="G73" i="5"/>
  <c r="G79" i="5"/>
  <c r="G85" i="5"/>
  <c r="G88" i="5"/>
  <c r="G94" i="5"/>
  <c r="G100" i="5"/>
  <c r="G106" i="5"/>
  <c r="G112" i="5"/>
  <c r="G118" i="5"/>
  <c r="G124" i="5"/>
  <c r="G130" i="5"/>
  <c r="G136" i="5"/>
  <c r="G142" i="5"/>
  <c r="G148" i="5"/>
  <c r="G154" i="5"/>
  <c r="G160" i="5"/>
  <c r="G166" i="5"/>
  <c r="G175" i="5"/>
  <c r="G181" i="5"/>
  <c r="M275" i="5"/>
  <c r="M149" i="5"/>
  <c r="G5" i="5"/>
  <c r="G8" i="5"/>
  <c r="G11" i="5"/>
  <c r="G14" i="5"/>
  <c r="G17" i="5"/>
  <c r="G20" i="5"/>
  <c r="G23" i="5"/>
  <c r="G26" i="5"/>
  <c r="G29" i="5"/>
  <c r="G32" i="5"/>
  <c r="G35" i="5"/>
  <c r="G38" i="5"/>
  <c r="G41" i="5"/>
  <c r="G44" i="5"/>
  <c r="G47" i="5"/>
  <c r="G50" i="5"/>
  <c r="G53" i="5"/>
  <c r="G56" i="5"/>
  <c r="G59" i="5"/>
  <c r="G62" i="5"/>
  <c r="G65" i="5"/>
  <c r="G68" i="5"/>
  <c r="G71" i="5"/>
  <c r="G74" i="5"/>
  <c r="G77" i="5"/>
  <c r="G80" i="5"/>
  <c r="G83" i="5"/>
  <c r="G86" i="5"/>
  <c r="G89" i="5"/>
  <c r="G92" i="5"/>
  <c r="G95" i="5"/>
  <c r="G98" i="5"/>
  <c r="G101" i="5"/>
  <c r="G104" i="5"/>
  <c r="G107" i="5"/>
  <c r="G110" i="5"/>
  <c r="G113" i="5"/>
  <c r="G116" i="5"/>
  <c r="G119" i="5"/>
  <c r="G122" i="5"/>
  <c r="G125" i="5"/>
  <c r="G128" i="5"/>
  <c r="G131" i="5"/>
  <c r="G134" i="5"/>
  <c r="G137" i="5"/>
  <c r="G140" i="5"/>
  <c r="G143" i="5"/>
  <c r="G146" i="5"/>
  <c r="G149" i="5"/>
  <c r="G152" i="5"/>
  <c r="G155" i="5"/>
  <c r="G158" i="5"/>
  <c r="G161" i="5"/>
  <c r="G164" i="5"/>
  <c r="G167" i="5"/>
  <c r="G170" i="5"/>
  <c r="G173" i="5"/>
  <c r="G176" i="5"/>
  <c r="G179" i="5"/>
  <c r="G182" i="5"/>
  <c r="G185" i="5"/>
  <c r="G188" i="5"/>
  <c r="G191" i="5"/>
  <c r="G194" i="5"/>
  <c r="G197" i="5"/>
  <c r="G200" i="5"/>
  <c r="G203" i="5"/>
  <c r="G206" i="5"/>
  <c r="G209" i="5"/>
  <c r="G212" i="5"/>
  <c r="G215" i="5"/>
  <c r="G218" i="5"/>
  <c r="G221" i="5"/>
  <c r="G224" i="5"/>
  <c r="G227" i="5"/>
  <c r="G230" i="5"/>
  <c r="G233" i="5"/>
  <c r="G236" i="5"/>
  <c r="G239" i="5"/>
  <c r="G242" i="5"/>
  <c r="G245" i="5"/>
  <c r="G248" i="5"/>
  <c r="G251" i="5"/>
  <c r="G254" i="5"/>
  <c r="G257" i="5"/>
  <c r="G260" i="5"/>
  <c r="G263" i="5"/>
  <c r="G266" i="5"/>
  <c r="G269" i="5"/>
  <c r="G272" i="5"/>
  <c r="G275" i="5"/>
  <c r="M272" i="5"/>
  <c r="M254" i="5"/>
  <c r="M242" i="5"/>
  <c r="M230" i="5"/>
  <c r="P229" i="5"/>
  <c r="M218" i="5"/>
  <c r="M206" i="5"/>
  <c r="M194" i="5"/>
  <c r="M182" i="5"/>
  <c r="M170" i="5"/>
  <c r="M158" i="5"/>
  <c r="M146" i="5"/>
  <c r="M137" i="5"/>
  <c r="M125" i="5"/>
  <c r="M119" i="5"/>
  <c r="M107" i="5"/>
  <c r="M98" i="5"/>
  <c r="M89" i="5"/>
  <c r="M77" i="5"/>
  <c r="P76" i="5"/>
  <c r="M65" i="5"/>
  <c r="M53" i="5"/>
  <c r="M32" i="5"/>
  <c r="M14" i="5"/>
  <c r="M15" i="5" s="1"/>
  <c r="O15" i="5" s="1"/>
  <c r="P13" i="5"/>
  <c r="N4" i="5"/>
  <c r="O4" i="5" s="1"/>
  <c r="P3" i="5"/>
  <c r="H307" i="5"/>
  <c r="P304" i="5"/>
  <c r="H300" i="5"/>
  <c r="H301" i="5" s="1"/>
  <c r="M290" i="5"/>
  <c r="M291" i="5" s="1"/>
  <c r="O291" i="5" s="1"/>
  <c r="M287" i="5"/>
  <c r="M288" i="5" s="1"/>
  <c r="O288" i="5" s="1"/>
  <c r="G285" i="5"/>
  <c r="H283" i="5"/>
  <c r="G292" i="5"/>
  <c r="G288" i="5"/>
  <c r="M282" i="5"/>
  <c r="M278" i="5"/>
  <c r="M279" i="5" s="1"/>
  <c r="O279" i="5" s="1"/>
  <c r="G279" i="5"/>
  <c r="M284" i="5"/>
  <c r="M285" i="5" s="1"/>
  <c r="P283" i="5"/>
  <c r="N284" i="5"/>
  <c r="O284" i="5" s="1"/>
  <c r="H298" i="5"/>
  <c r="M297" i="5"/>
  <c r="O297" i="5" s="1"/>
  <c r="H292" i="5"/>
  <c r="M300" i="5"/>
  <c r="O300" i="5" s="1"/>
  <c r="H289" i="5"/>
  <c r="H286" i="5"/>
  <c r="N305" i="5"/>
  <c r="N281" i="5"/>
  <c r="N134" i="5"/>
  <c r="N230" i="5"/>
  <c r="O230" i="5" s="1"/>
  <c r="N98" i="5"/>
  <c r="O98" i="5" s="1"/>
  <c r="N77" i="5"/>
  <c r="O77" i="5" s="1"/>
  <c r="M18" i="5"/>
  <c r="O18" i="5" s="1"/>
  <c r="M228" i="5"/>
  <c r="O228" i="5" s="1"/>
  <c r="M237" i="5"/>
  <c r="M239" i="5"/>
  <c r="M143" i="5"/>
  <c r="H126" i="5"/>
  <c r="H195" i="5"/>
  <c r="H196" i="5" s="1"/>
  <c r="H93" i="5"/>
  <c r="H18" i="5"/>
  <c r="H87" i="5"/>
  <c r="H88" i="5" s="1"/>
  <c r="H153" i="5"/>
  <c r="H6" i="5"/>
  <c r="H36" i="5"/>
  <c r="H51" i="5"/>
  <c r="H69" i="5"/>
  <c r="H70" i="5" s="1"/>
  <c r="H81" i="5"/>
  <c r="H141" i="5"/>
  <c r="H186" i="5"/>
  <c r="H216" i="5"/>
  <c r="H234" i="5"/>
  <c r="H243" i="5"/>
  <c r="H247" i="5"/>
  <c r="H24" i="5"/>
  <c r="H135" i="5"/>
  <c r="H204" i="5"/>
  <c r="H12" i="5"/>
  <c r="H30" i="5"/>
  <c r="H31" i="5" s="1"/>
  <c r="H57" i="5"/>
  <c r="H213" i="5"/>
  <c r="H225" i="5"/>
  <c r="H49" i="5"/>
  <c r="H103" i="5"/>
  <c r="H193" i="5"/>
  <c r="H241" i="5"/>
  <c r="H151" i="5"/>
  <c r="H78" i="5"/>
  <c r="H252" i="5"/>
  <c r="H261" i="5"/>
  <c r="H264" i="5"/>
  <c r="H273" i="5"/>
  <c r="H9" i="5"/>
  <c r="H15" i="5"/>
  <c r="H21" i="5"/>
  <c r="H27" i="5"/>
  <c r="H33" i="5"/>
  <c r="H39" i="5"/>
  <c r="H45" i="5"/>
  <c r="H60" i="5"/>
  <c r="H90" i="5"/>
  <c r="H97" i="5"/>
  <c r="H99" i="5"/>
  <c r="H108" i="5"/>
  <c r="H117" i="5"/>
  <c r="H120" i="5"/>
  <c r="H129" i="5"/>
  <c r="H138" i="5"/>
  <c r="H145" i="5"/>
  <c r="H147" i="5"/>
  <c r="H156" i="5"/>
  <c r="H165" i="5"/>
  <c r="H168" i="5"/>
  <c r="H177" i="5"/>
  <c r="H198" i="5"/>
  <c r="H207" i="5"/>
  <c r="H223" i="5"/>
  <c r="H255" i="5"/>
  <c r="H271" i="5"/>
  <c r="H54" i="5"/>
  <c r="H63" i="5"/>
  <c r="H111" i="5"/>
  <c r="H127" i="5"/>
  <c r="H159" i="5"/>
  <c r="H175" i="5"/>
  <c r="H180" i="5"/>
  <c r="H189" i="5"/>
  <c r="H201" i="5"/>
  <c r="H210" i="5"/>
  <c r="H219" i="5"/>
  <c r="H228" i="5"/>
  <c r="H237" i="5"/>
  <c r="H249" i="5"/>
  <c r="H258" i="5"/>
  <c r="H267" i="5"/>
  <c r="H42" i="5"/>
  <c r="H66" i="5"/>
  <c r="H73" i="5"/>
  <c r="H75" i="5"/>
  <c r="H84" i="5"/>
  <c r="H105" i="5"/>
  <c r="H114" i="5"/>
  <c r="H123" i="5"/>
  <c r="H132" i="5"/>
  <c r="H162" i="5"/>
  <c r="H171" i="5"/>
  <c r="H183" i="5"/>
  <c r="H231" i="5"/>
  <c r="E78" i="1"/>
  <c r="I218" i="4"/>
  <c r="J218" i="4"/>
  <c r="M218" i="4"/>
  <c r="N218" i="4"/>
  <c r="O218" i="4"/>
  <c r="P218" i="4"/>
  <c r="I219" i="4"/>
  <c r="J219" i="4"/>
  <c r="M219" i="4"/>
  <c r="N219" i="4"/>
  <c r="O219" i="4"/>
  <c r="P219" i="4"/>
  <c r="I220" i="4"/>
  <c r="J220" i="4"/>
  <c r="M220" i="4"/>
  <c r="N220" i="4"/>
  <c r="O220" i="4"/>
  <c r="P220" i="4"/>
  <c r="I221" i="4"/>
  <c r="J221" i="4"/>
  <c r="M221" i="4"/>
  <c r="N221" i="4"/>
  <c r="O221" i="4"/>
  <c r="P221" i="4"/>
  <c r="I222" i="4"/>
  <c r="J222" i="4"/>
  <c r="M222" i="4"/>
  <c r="N222" i="4"/>
  <c r="O222" i="4"/>
  <c r="P222" i="4"/>
  <c r="I223" i="4"/>
  <c r="J223" i="4"/>
  <c r="M223" i="4"/>
  <c r="N223" i="4"/>
  <c r="O223" i="4"/>
  <c r="P223" i="4"/>
  <c r="I224" i="4"/>
  <c r="J224" i="4"/>
  <c r="M224" i="4"/>
  <c r="N224" i="4"/>
  <c r="O224" i="4"/>
  <c r="P224" i="4"/>
  <c r="I225" i="4"/>
  <c r="J225" i="4"/>
  <c r="M225" i="4"/>
  <c r="N225" i="4"/>
  <c r="O225" i="4"/>
  <c r="P225" i="4"/>
  <c r="I226" i="4"/>
  <c r="J226" i="4"/>
  <c r="M226" i="4"/>
  <c r="N226" i="4"/>
  <c r="O226" i="4"/>
  <c r="P226" i="4"/>
  <c r="I227" i="4"/>
  <c r="J227" i="4"/>
  <c r="M227" i="4"/>
  <c r="N227" i="4"/>
  <c r="O227" i="4"/>
  <c r="P227" i="4"/>
  <c r="I228" i="4"/>
  <c r="J228" i="4"/>
  <c r="M228" i="4"/>
  <c r="N228" i="4"/>
  <c r="O228" i="4"/>
  <c r="P228" i="4"/>
  <c r="I229" i="4"/>
  <c r="J229" i="4"/>
  <c r="M229" i="4"/>
  <c r="N229" i="4"/>
  <c r="O229" i="4"/>
  <c r="P229" i="4"/>
  <c r="I230" i="4"/>
  <c r="J230" i="4"/>
  <c r="M230" i="4"/>
  <c r="N230" i="4"/>
  <c r="O230" i="4"/>
  <c r="P230" i="4"/>
  <c r="I231" i="4"/>
  <c r="J231" i="4"/>
  <c r="M231" i="4"/>
  <c r="N231" i="4"/>
  <c r="O231" i="4"/>
  <c r="P231" i="4"/>
  <c r="I232" i="4"/>
  <c r="J232" i="4"/>
  <c r="M232" i="4"/>
  <c r="N232" i="4"/>
  <c r="O232" i="4"/>
  <c r="P232" i="4"/>
  <c r="I233" i="4"/>
  <c r="J233" i="4"/>
  <c r="M233" i="4"/>
  <c r="N233" i="4"/>
  <c r="O233" i="4"/>
  <c r="P233" i="4"/>
  <c r="I234" i="4"/>
  <c r="J234" i="4"/>
  <c r="M234" i="4"/>
  <c r="N234" i="4"/>
  <c r="O234" i="4"/>
  <c r="P234" i="4"/>
  <c r="I235" i="4"/>
  <c r="J235" i="4"/>
  <c r="M235" i="4"/>
  <c r="N235" i="4"/>
  <c r="O235" i="4"/>
  <c r="P235" i="4"/>
  <c r="I236" i="4"/>
  <c r="J236" i="4"/>
  <c r="M236" i="4"/>
  <c r="N236" i="4"/>
  <c r="O236" i="4"/>
  <c r="P236" i="4"/>
  <c r="I237" i="4"/>
  <c r="J237" i="4"/>
  <c r="M237" i="4"/>
  <c r="N237" i="4"/>
  <c r="O237" i="4"/>
  <c r="P237" i="4"/>
  <c r="I238" i="4"/>
  <c r="J238" i="4"/>
  <c r="M238" i="4"/>
  <c r="N238" i="4"/>
  <c r="O238" i="4"/>
  <c r="P238" i="4"/>
  <c r="I239" i="4"/>
  <c r="J239" i="4"/>
  <c r="M239" i="4"/>
  <c r="N239" i="4"/>
  <c r="O239" i="4"/>
  <c r="P239" i="4"/>
  <c r="I240" i="4"/>
  <c r="J240" i="4"/>
  <c r="M240" i="4"/>
  <c r="N240" i="4"/>
  <c r="O240" i="4"/>
  <c r="P240" i="4"/>
  <c r="I241" i="4"/>
  <c r="J241" i="4"/>
  <c r="M241" i="4"/>
  <c r="N241" i="4"/>
  <c r="O241" i="4"/>
  <c r="P241" i="4"/>
  <c r="I242" i="4"/>
  <c r="J242" i="4"/>
  <c r="M242" i="4"/>
  <c r="N242" i="4"/>
  <c r="O242" i="4"/>
  <c r="P242" i="4"/>
  <c r="I243" i="4"/>
  <c r="J243" i="4"/>
  <c r="M243" i="4"/>
  <c r="N243" i="4"/>
  <c r="O243" i="4"/>
  <c r="P243" i="4"/>
  <c r="I244" i="4"/>
  <c r="J244" i="4"/>
  <c r="M244" i="4"/>
  <c r="N244" i="4"/>
  <c r="O244" i="4"/>
  <c r="P244" i="4"/>
  <c r="I245" i="4"/>
  <c r="J245" i="4"/>
  <c r="M245" i="4"/>
  <c r="N245" i="4"/>
  <c r="O245" i="4"/>
  <c r="P245" i="4"/>
  <c r="I246" i="4"/>
  <c r="J246" i="4"/>
  <c r="M246" i="4"/>
  <c r="N246" i="4"/>
  <c r="O246" i="4"/>
  <c r="P246" i="4"/>
  <c r="I247" i="4"/>
  <c r="J247" i="4"/>
  <c r="M247" i="4"/>
  <c r="N247" i="4"/>
  <c r="O247" i="4"/>
  <c r="P247" i="4"/>
  <c r="I248" i="4"/>
  <c r="J248" i="4"/>
  <c r="M248" i="4"/>
  <c r="N248" i="4"/>
  <c r="O248" i="4"/>
  <c r="P248" i="4"/>
  <c r="I249" i="4"/>
  <c r="J249" i="4"/>
  <c r="M249" i="4"/>
  <c r="N249" i="4"/>
  <c r="O249" i="4"/>
  <c r="P249" i="4"/>
  <c r="I250" i="4"/>
  <c r="J250" i="4"/>
  <c r="M250" i="4"/>
  <c r="N250" i="4"/>
  <c r="O250" i="4"/>
  <c r="P250" i="4"/>
  <c r="I251" i="4"/>
  <c r="J251" i="4"/>
  <c r="M251" i="4"/>
  <c r="N251" i="4"/>
  <c r="O251" i="4"/>
  <c r="P251" i="4"/>
  <c r="I252" i="4"/>
  <c r="J252" i="4"/>
  <c r="M252" i="4"/>
  <c r="N252" i="4"/>
  <c r="O252" i="4"/>
  <c r="P252" i="4"/>
  <c r="I253" i="4"/>
  <c r="J253" i="4"/>
  <c r="M253" i="4"/>
  <c r="N253" i="4"/>
  <c r="O253" i="4"/>
  <c r="P253" i="4"/>
  <c r="I254" i="4"/>
  <c r="J254" i="4"/>
  <c r="M254" i="4"/>
  <c r="N254" i="4"/>
  <c r="O254" i="4"/>
  <c r="P254" i="4"/>
  <c r="I255" i="4"/>
  <c r="J255" i="4"/>
  <c r="M255" i="4"/>
  <c r="N255" i="4"/>
  <c r="O255" i="4"/>
  <c r="P255" i="4"/>
  <c r="I256" i="4"/>
  <c r="J256" i="4"/>
  <c r="M256" i="4"/>
  <c r="N256" i="4"/>
  <c r="O256" i="4"/>
  <c r="P256" i="4"/>
  <c r="I257" i="4"/>
  <c r="J257" i="4"/>
  <c r="M257" i="4"/>
  <c r="N257" i="4"/>
  <c r="O257" i="4"/>
  <c r="P257" i="4"/>
  <c r="I258" i="4"/>
  <c r="J258" i="4"/>
  <c r="M258" i="4"/>
  <c r="N258" i="4"/>
  <c r="O258" i="4"/>
  <c r="P258" i="4"/>
  <c r="I259" i="4"/>
  <c r="J259" i="4"/>
  <c r="M259" i="4"/>
  <c r="N259" i="4"/>
  <c r="O259" i="4"/>
  <c r="P259" i="4"/>
  <c r="I260" i="4"/>
  <c r="J260" i="4"/>
  <c r="M260" i="4"/>
  <c r="N260" i="4"/>
  <c r="O260" i="4"/>
  <c r="P260" i="4"/>
  <c r="I261" i="4"/>
  <c r="J261" i="4"/>
  <c r="M261" i="4"/>
  <c r="N261" i="4"/>
  <c r="O261" i="4"/>
  <c r="P261" i="4"/>
  <c r="I262" i="4"/>
  <c r="J262" i="4"/>
  <c r="M262" i="4"/>
  <c r="N262" i="4"/>
  <c r="O262" i="4"/>
  <c r="P262" i="4"/>
  <c r="I263" i="4"/>
  <c r="J263" i="4"/>
  <c r="M263" i="4"/>
  <c r="N263" i="4"/>
  <c r="O263" i="4"/>
  <c r="P263" i="4"/>
  <c r="I264" i="4"/>
  <c r="J264" i="4"/>
  <c r="M264" i="4"/>
  <c r="N264" i="4"/>
  <c r="O264" i="4"/>
  <c r="P264" i="4"/>
  <c r="I265" i="4"/>
  <c r="J265" i="4"/>
  <c r="M265" i="4"/>
  <c r="N265" i="4"/>
  <c r="O265" i="4"/>
  <c r="P265" i="4"/>
  <c r="I266" i="4"/>
  <c r="J266" i="4"/>
  <c r="M266" i="4"/>
  <c r="N266" i="4"/>
  <c r="O266" i="4"/>
  <c r="P266" i="4"/>
  <c r="I267" i="4"/>
  <c r="J267" i="4"/>
  <c r="M267" i="4"/>
  <c r="N267" i="4"/>
  <c r="O267" i="4"/>
  <c r="P267" i="4"/>
  <c r="I268" i="4"/>
  <c r="J268" i="4"/>
  <c r="M268" i="4"/>
  <c r="N268" i="4"/>
  <c r="O268" i="4"/>
  <c r="P268" i="4"/>
  <c r="I269" i="4"/>
  <c r="J269" i="4"/>
  <c r="M269" i="4"/>
  <c r="N269" i="4"/>
  <c r="O269" i="4"/>
  <c r="P269" i="4"/>
  <c r="I270" i="4"/>
  <c r="J270" i="4"/>
  <c r="M270" i="4"/>
  <c r="N270" i="4"/>
  <c r="O270" i="4"/>
  <c r="P270" i="4"/>
  <c r="I271" i="4"/>
  <c r="J271" i="4"/>
  <c r="M271" i="4"/>
  <c r="N271" i="4"/>
  <c r="O271" i="4"/>
  <c r="P271" i="4"/>
  <c r="I272" i="4"/>
  <c r="J272" i="4"/>
  <c r="M272" i="4"/>
  <c r="N272" i="4"/>
  <c r="O272" i="4"/>
  <c r="P272" i="4"/>
  <c r="I273" i="4"/>
  <c r="J273" i="4"/>
  <c r="M273" i="4"/>
  <c r="N273" i="4"/>
  <c r="O273" i="4"/>
  <c r="P273" i="4"/>
  <c r="I274" i="4"/>
  <c r="J274" i="4"/>
  <c r="M274" i="4"/>
  <c r="N274" i="4"/>
  <c r="O274" i="4"/>
  <c r="P274" i="4"/>
  <c r="I275" i="4"/>
  <c r="J275" i="4"/>
  <c r="M275" i="4"/>
  <c r="N275" i="4"/>
  <c r="O275" i="4"/>
  <c r="P275" i="4"/>
  <c r="P217" i="4"/>
  <c r="O217" i="4"/>
  <c r="N217" i="4"/>
  <c r="M217" i="4"/>
  <c r="J217" i="4"/>
  <c r="I217" i="4"/>
  <c r="P216" i="4"/>
  <c r="O216" i="4"/>
  <c r="N216" i="4"/>
  <c r="M216" i="4"/>
  <c r="J216" i="4"/>
  <c r="I216" i="4"/>
  <c r="P215" i="4"/>
  <c r="O215" i="4"/>
  <c r="N215" i="4"/>
  <c r="M215" i="4"/>
  <c r="J215" i="4"/>
  <c r="I215" i="4"/>
  <c r="P214" i="4"/>
  <c r="O214" i="4"/>
  <c r="N214" i="4"/>
  <c r="M214" i="4"/>
  <c r="J214" i="4"/>
  <c r="I214" i="4"/>
  <c r="P213" i="4"/>
  <c r="O213" i="4"/>
  <c r="N213" i="4"/>
  <c r="M213" i="4"/>
  <c r="J213" i="4"/>
  <c r="I213" i="4"/>
  <c r="P212" i="4"/>
  <c r="O212" i="4"/>
  <c r="N212" i="4"/>
  <c r="M212" i="4"/>
  <c r="J212" i="4"/>
  <c r="I212" i="4"/>
  <c r="P211" i="4"/>
  <c r="O211" i="4"/>
  <c r="N211" i="4"/>
  <c r="M211" i="4"/>
  <c r="J211" i="4"/>
  <c r="I211" i="4"/>
  <c r="P210" i="4"/>
  <c r="O210" i="4"/>
  <c r="N210" i="4"/>
  <c r="M210" i="4"/>
  <c r="J210" i="4"/>
  <c r="I210" i="4"/>
  <c r="P209" i="4"/>
  <c r="O209" i="4"/>
  <c r="N209" i="4"/>
  <c r="M209" i="4"/>
  <c r="J209" i="4"/>
  <c r="I209" i="4"/>
  <c r="P208" i="4"/>
  <c r="O208" i="4"/>
  <c r="N208" i="4"/>
  <c r="M208" i="4"/>
  <c r="J208" i="4"/>
  <c r="I208" i="4"/>
  <c r="P207" i="4"/>
  <c r="O207" i="4"/>
  <c r="N207" i="4"/>
  <c r="M207" i="4"/>
  <c r="J207" i="4"/>
  <c r="I207" i="4"/>
  <c r="P206" i="4"/>
  <c r="O206" i="4"/>
  <c r="N206" i="4"/>
  <c r="M206" i="4"/>
  <c r="J206" i="4"/>
  <c r="I206" i="4"/>
  <c r="P205" i="4"/>
  <c r="O205" i="4"/>
  <c r="N205" i="4"/>
  <c r="M205" i="4"/>
  <c r="J205" i="4"/>
  <c r="I205" i="4"/>
  <c r="P204" i="4"/>
  <c r="O204" i="4"/>
  <c r="N204" i="4"/>
  <c r="M204" i="4"/>
  <c r="J204" i="4"/>
  <c r="I204" i="4"/>
  <c r="P203" i="4"/>
  <c r="O203" i="4"/>
  <c r="N203" i="4"/>
  <c r="M203" i="4"/>
  <c r="J203" i="4"/>
  <c r="I203" i="4"/>
  <c r="P202" i="4"/>
  <c r="O202" i="4"/>
  <c r="N202" i="4"/>
  <c r="M202" i="4"/>
  <c r="J202" i="4"/>
  <c r="I202" i="4"/>
  <c r="P201" i="4"/>
  <c r="O201" i="4"/>
  <c r="N201" i="4"/>
  <c r="M201" i="4"/>
  <c r="J201" i="4"/>
  <c r="I201" i="4"/>
  <c r="P200" i="4"/>
  <c r="O200" i="4"/>
  <c r="N200" i="4"/>
  <c r="M200" i="4"/>
  <c r="J200" i="4"/>
  <c r="I200" i="4"/>
  <c r="P199" i="4"/>
  <c r="O199" i="4"/>
  <c r="N199" i="4"/>
  <c r="M199" i="4"/>
  <c r="J199" i="4"/>
  <c r="I199" i="4"/>
  <c r="P198" i="4"/>
  <c r="O198" i="4"/>
  <c r="N198" i="4"/>
  <c r="M198" i="4"/>
  <c r="J198" i="4"/>
  <c r="I198" i="4"/>
  <c r="P197" i="4"/>
  <c r="O197" i="4"/>
  <c r="N197" i="4"/>
  <c r="M197" i="4"/>
  <c r="J197" i="4"/>
  <c r="I197" i="4"/>
  <c r="P196" i="4"/>
  <c r="O196" i="4"/>
  <c r="N196" i="4"/>
  <c r="M196" i="4"/>
  <c r="J196" i="4"/>
  <c r="I196" i="4"/>
  <c r="P195" i="4"/>
  <c r="O195" i="4"/>
  <c r="N195" i="4"/>
  <c r="M195" i="4"/>
  <c r="J195" i="4"/>
  <c r="I195" i="4"/>
  <c r="P194" i="4"/>
  <c r="O194" i="4"/>
  <c r="N194" i="4"/>
  <c r="M194" i="4"/>
  <c r="J194" i="4"/>
  <c r="I194" i="4"/>
  <c r="P193" i="4"/>
  <c r="O193" i="4"/>
  <c r="N193" i="4"/>
  <c r="M193" i="4"/>
  <c r="J193" i="4"/>
  <c r="I193" i="4"/>
  <c r="P192" i="4"/>
  <c r="O192" i="4"/>
  <c r="N192" i="4"/>
  <c r="M192" i="4"/>
  <c r="J192" i="4"/>
  <c r="I192" i="4"/>
  <c r="P191" i="4"/>
  <c r="O191" i="4"/>
  <c r="N191" i="4"/>
  <c r="M191" i="4"/>
  <c r="J191" i="4"/>
  <c r="I191" i="4"/>
  <c r="P190" i="4"/>
  <c r="O190" i="4"/>
  <c r="N190" i="4"/>
  <c r="M190" i="4"/>
  <c r="J190" i="4"/>
  <c r="I190" i="4"/>
  <c r="P189" i="4"/>
  <c r="O189" i="4"/>
  <c r="N189" i="4"/>
  <c r="M189" i="4"/>
  <c r="J189" i="4"/>
  <c r="I189" i="4"/>
  <c r="P188" i="4"/>
  <c r="O188" i="4"/>
  <c r="N188" i="4"/>
  <c r="M188" i="4"/>
  <c r="J188" i="4"/>
  <c r="I188" i="4"/>
  <c r="P187" i="4"/>
  <c r="O187" i="4"/>
  <c r="N187" i="4"/>
  <c r="M187" i="4"/>
  <c r="J187" i="4"/>
  <c r="I187" i="4"/>
  <c r="P186" i="4"/>
  <c r="O186" i="4"/>
  <c r="N186" i="4"/>
  <c r="M186" i="4"/>
  <c r="J186" i="4"/>
  <c r="I186" i="4"/>
  <c r="P185" i="4"/>
  <c r="O185" i="4"/>
  <c r="N185" i="4"/>
  <c r="M185" i="4"/>
  <c r="J185" i="4"/>
  <c r="I185" i="4"/>
  <c r="P184" i="4"/>
  <c r="O184" i="4"/>
  <c r="N184" i="4"/>
  <c r="M184" i="4"/>
  <c r="J184" i="4"/>
  <c r="I184" i="4"/>
  <c r="P183" i="4"/>
  <c r="O183" i="4"/>
  <c r="N183" i="4"/>
  <c r="M183" i="4"/>
  <c r="J183" i="4"/>
  <c r="I183" i="4"/>
  <c r="P182" i="4"/>
  <c r="O182" i="4"/>
  <c r="N182" i="4"/>
  <c r="M182" i="4"/>
  <c r="J182" i="4"/>
  <c r="I182" i="4"/>
  <c r="P181" i="4"/>
  <c r="O181" i="4"/>
  <c r="N181" i="4"/>
  <c r="M181" i="4"/>
  <c r="J181" i="4"/>
  <c r="I181" i="4"/>
  <c r="P180" i="4"/>
  <c r="O180" i="4"/>
  <c r="N180" i="4"/>
  <c r="M180" i="4"/>
  <c r="J180" i="4"/>
  <c r="I180" i="4"/>
  <c r="P179" i="4"/>
  <c r="O179" i="4"/>
  <c r="N179" i="4"/>
  <c r="M179" i="4"/>
  <c r="J179" i="4"/>
  <c r="I179" i="4"/>
  <c r="P178" i="4"/>
  <c r="O178" i="4"/>
  <c r="Q178" i="4" s="1"/>
  <c r="N178" i="4"/>
  <c r="M178" i="4"/>
  <c r="J178" i="4"/>
  <c r="I178" i="4"/>
  <c r="P177" i="4"/>
  <c r="O177" i="4"/>
  <c r="N177" i="4"/>
  <c r="M177" i="4"/>
  <c r="J177" i="4"/>
  <c r="I177" i="4"/>
  <c r="P176" i="4"/>
  <c r="O176" i="4"/>
  <c r="N176" i="4"/>
  <c r="M176" i="4"/>
  <c r="J176" i="4"/>
  <c r="I176" i="4"/>
  <c r="P175" i="4"/>
  <c r="O175" i="4"/>
  <c r="N175" i="4"/>
  <c r="M175" i="4"/>
  <c r="J175" i="4"/>
  <c r="I175" i="4"/>
  <c r="P174" i="4"/>
  <c r="O174" i="4"/>
  <c r="N174" i="4"/>
  <c r="M174" i="4"/>
  <c r="J174" i="4"/>
  <c r="I174" i="4"/>
  <c r="P173" i="4"/>
  <c r="O173" i="4"/>
  <c r="N173" i="4"/>
  <c r="M173" i="4"/>
  <c r="J173" i="4"/>
  <c r="I173" i="4"/>
  <c r="P172" i="4"/>
  <c r="O172" i="4"/>
  <c r="N172" i="4"/>
  <c r="M172" i="4"/>
  <c r="J172" i="4"/>
  <c r="I172" i="4"/>
  <c r="P171" i="4"/>
  <c r="O171" i="4"/>
  <c r="N171" i="4"/>
  <c r="M171" i="4"/>
  <c r="J171" i="4"/>
  <c r="I171" i="4"/>
  <c r="P170" i="4"/>
  <c r="O170" i="4"/>
  <c r="N170" i="4"/>
  <c r="M170" i="4"/>
  <c r="J170" i="4"/>
  <c r="I170" i="4"/>
  <c r="P169" i="4"/>
  <c r="O169" i="4"/>
  <c r="N169" i="4"/>
  <c r="M169" i="4"/>
  <c r="J169" i="4"/>
  <c r="I169" i="4"/>
  <c r="P168" i="4"/>
  <c r="O168" i="4"/>
  <c r="N168" i="4"/>
  <c r="M168" i="4"/>
  <c r="J168" i="4"/>
  <c r="I168" i="4"/>
  <c r="P167" i="4"/>
  <c r="O167" i="4"/>
  <c r="N167" i="4"/>
  <c r="M167" i="4"/>
  <c r="J167" i="4"/>
  <c r="I167" i="4"/>
  <c r="P166" i="4"/>
  <c r="O166" i="4"/>
  <c r="N166" i="4"/>
  <c r="M166" i="4"/>
  <c r="J166" i="4"/>
  <c r="I166" i="4"/>
  <c r="P165" i="4"/>
  <c r="O165" i="4"/>
  <c r="N165" i="4"/>
  <c r="M165" i="4"/>
  <c r="J165" i="4"/>
  <c r="I165" i="4"/>
  <c r="P164" i="4"/>
  <c r="O164" i="4"/>
  <c r="N164" i="4"/>
  <c r="M164" i="4"/>
  <c r="J164" i="4"/>
  <c r="I164" i="4"/>
  <c r="P163" i="4"/>
  <c r="O163" i="4"/>
  <c r="N163" i="4"/>
  <c r="M163" i="4"/>
  <c r="J163" i="4"/>
  <c r="I163" i="4"/>
  <c r="P162" i="4"/>
  <c r="O162" i="4"/>
  <c r="N162" i="4"/>
  <c r="M162" i="4"/>
  <c r="J162" i="4"/>
  <c r="I162" i="4"/>
  <c r="P161" i="4"/>
  <c r="O161" i="4"/>
  <c r="N161" i="4"/>
  <c r="M161" i="4"/>
  <c r="J161" i="4"/>
  <c r="I161" i="4"/>
  <c r="P160" i="4"/>
  <c r="O160" i="4"/>
  <c r="N160" i="4"/>
  <c r="M160" i="4"/>
  <c r="J160" i="4"/>
  <c r="I160" i="4"/>
  <c r="P159" i="4"/>
  <c r="O159" i="4"/>
  <c r="N159" i="4"/>
  <c r="M159" i="4"/>
  <c r="J159" i="4"/>
  <c r="I159" i="4"/>
  <c r="P158" i="4"/>
  <c r="O158" i="4"/>
  <c r="N158" i="4"/>
  <c r="M158" i="4"/>
  <c r="J158" i="4"/>
  <c r="I158" i="4"/>
  <c r="P157" i="4"/>
  <c r="O157" i="4"/>
  <c r="N157" i="4"/>
  <c r="M157" i="4"/>
  <c r="J157" i="4"/>
  <c r="I157" i="4"/>
  <c r="P156" i="4"/>
  <c r="O156" i="4"/>
  <c r="N156" i="4"/>
  <c r="M156" i="4"/>
  <c r="J156" i="4"/>
  <c r="I156" i="4"/>
  <c r="P155" i="4"/>
  <c r="O155" i="4"/>
  <c r="N155" i="4"/>
  <c r="M155" i="4"/>
  <c r="J155" i="4"/>
  <c r="I155" i="4"/>
  <c r="P154" i="4"/>
  <c r="O154" i="4"/>
  <c r="N154" i="4"/>
  <c r="M154" i="4"/>
  <c r="J154" i="4"/>
  <c r="I154" i="4"/>
  <c r="P153" i="4"/>
  <c r="O153" i="4"/>
  <c r="N153" i="4"/>
  <c r="M153" i="4"/>
  <c r="J153" i="4"/>
  <c r="I153" i="4"/>
  <c r="P152" i="4"/>
  <c r="O152" i="4"/>
  <c r="N152" i="4"/>
  <c r="M152" i="4"/>
  <c r="J152" i="4"/>
  <c r="I152" i="4"/>
  <c r="P151" i="4"/>
  <c r="O151" i="4"/>
  <c r="N151" i="4"/>
  <c r="M151" i="4"/>
  <c r="J151" i="4"/>
  <c r="I151" i="4"/>
  <c r="P150" i="4"/>
  <c r="O150" i="4"/>
  <c r="N150" i="4"/>
  <c r="M150" i="4"/>
  <c r="J150" i="4"/>
  <c r="I150" i="4"/>
  <c r="P149" i="4"/>
  <c r="O149" i="4"/>
  <c r="N149" i="4"/>
  <c r="M149" i="4"/>
  <c r="J149" i="4"/>
  <c r="I149" i="4"/>
  <c r="P148" i="4"/>
  <c r="O148" i="4"/>
  <c r="N148" i="4"/>
  <c r="M148" i="4"/>
  <c r="J148" i="4"/>
  <c r="I148" i="4"/>
  <c r="P147" i="4"/>
  <c r="O147" i="4"/>
  <c r="N147" i="4"/>
  <c r="M147" i="4"/>
  <c r="J147" i="4"/>
  <c r="I147" i="4"/>
  <c r="P146" i="4"/>
  <c r="O146" i="4"/>
  <c r="N146" i="4"/>
  <c r="M146" i="4"/>
  <c r="J146" i="4"/>
  <c r="I146" i="4"/>
  <c r="P145" i="4"/>
  <c r="O145" i="4"/>
  <c r="N145" i="4"/>
  <c r="M145" i="4"/>
  <c r="J145" i="4"/>
  <c r="I145" i="4"/>
  <c r="P144" i="4"/>
  <c r="O144" i="4"/>
  <c r="N144" i="4"/>
  <c r="M144" i="4"/>
  <c r="J144" i="4"/>
  <c r="I144" i="4"/>
  <c r="P143" i="4"/>
  <c r="O143" i="4"/>
  <c r="N143" i="4"/>
  <c r="M143" i="4"/>
  <c r="J143" i="4"/>
  <c r="I143" i="4"/>
  <c r="P142" i="4"/>
  <c r="O142" i="4"/>
  <c r="N142" i="4"/>
  <c r="M142" i="4"/>
  <c r="J142" i="4"/>
  <c r="I142" i="4"/>
  <c r="P141" i="4"/>
  <c r="O141" i="4"/>
  <c r="N141" i="4"/>
  <c r="M141" i="4"/>
  <c r="J141" i="4"/>
  <c r="I141" i="4"/>
  <c r="P140" i="4"/>
  <c r="O140" i="4"/>
  <c r="N140" i="4"/>
  <c r="M140" i="4"/>
  <c r="J140" i="4"/>
  <c r="I140" i="4"/>
  <c r="P139" i="4"/>
  <c r="O139" i="4"/>
  <c r="N139" i="4"/>
  <c r="M139" i="4"/>
  <c r="J139" i="4"/>
  <c r="I139" i="4"/>
  <c r="P138" i="4"/>
  <c r="O138" i="4"/>
  <c r="N138" i="4"/>
  <c r="M138" i="4"/>
  <c r="J138" i="4"/>
  <c r="I138" i="4"/>
  <c r="P137" i="4"/>
  <c r="O137" i="4"/>
  <c r="N137" i="4"/>
  <c r="M137" i="4"/>
  <c r="J137" i="4"/>
  <c r="I137" i="4"/>
  <c r="P136" i="4"/>
  <c r="O136" i="4"/>
  <c r="N136" i="4"/>
  <c r="M136" i="4"/>
  <c r="J136" i="4"/>
  <c r="I136" i="4"/>
  <c r="P135" i="4"/>
  <c r="O135" i="4"/>
  <c r="N135" i="4"/>
  <c r="M135" i="4"/>
  <c r="J135" i="4"/>
  <c r="I135" i="4"/>
  <c r="P134" i="4"/>
  <c r="O134" i="4"/>
  <c r="N134" i="4"/>
  <c r="M134" i="4"/>
  <c r="J134" i="4"/>
  <c r="I134" i="4"/>
  <c r="P133" i="4"/>
  <c r="O133" i="4"/>
  <c r="N133" i="4"/>
  <c r="M133" i="4"/>
  <c r="J133" i="4"/>
  <c r="I133" i="4"/>
  <c r="P132" i="4"/>
  <c r="O132" i="4"/>
  <c r="N132" i="4"/>
  <c r="M132" i="4"/>
  <c r="J132" i="4"/>
  <c r="I132" i="4"/>
  <c r="P131" i="4"/>
  <c r="O131" i="4"/>
  <c r="N131" i="4"/>
  <c r="M131" i="4"/>
  <c r="J131" i="4"/>
  <c r="I131" i="4"/>
  <c r="P130" i="4"/>
  <c r="O130" i="4"/>
  <c r="N130" i="4"/>
  <c r="M130" i="4"/>
  <c r="J130" i="4"/>
  <c r="I130" i="4"/>
  <c r="P129" i="4"/>
  <c r="O129" i="4"/>
  <c r="N129" i="4"/>
  <c r="M129" i="4"/>
  <c r="J129" i="4"/>
  <c r="I129" i="4"/>
  <c r="P128" i="4"/>
  <c r="O128" i="4"/>
  <c r="N128" i="4"/>
  <c r="M128" i="4"/>
  <c r="J128" i="4"/>
  <c r="I128" i="4"/>
  <c r="P127" i="4"/>
  <c r="O127" i="4"/>
  <c r="N127" i="4"/>
  <c r="M127" i="4"/>
  <c r="J127" i="4"/>
  <c r="I127" i="4"/>
  <c r="P126" i="4"/>
  <c r="O126" i="4"/>
  <c r="N126" i="4"/>
  <c r="M126" i="4"/>
  <c r="J126" i="4"/>
  <c r="I126" i="4"/>
  <c r="P125" i="4"/>
  <c r="O125" i="4"/>
  <c r="N125" i="4"/>
  <c r="M125" i="4"/>
  <c r="J125" i="4"/>
  <c r="I125" i="4"/>
  <c r="P124" i="4"/>
  <c r="O124" i="4"/>
  <c r="N124" i="4"/>
  <c r="M124" i="4"/>
  <c r="J124" i="4"/>
  <c r="I124" i="4"/>
  <c r="P123" i="4"/>
  <c r="O123" i="4"/>
  <c r="N123" i="4"/>
  <c r="M123" i="4"/>
  <c r="J123" i="4"/>
  <c r="I123" i="4"/>
  <c r="P122" i="4"/>
  <c r="O122" i="4"/>
  <c r="N122" i="4"/>
  <c r="M122" i="4"/>
  <c r="J122" i="4"/>
  <c r="I122" i="4"/>
  <c r="P121" i="4"/>
  <c r="O121" i="4"/>
  <c r="N121" i="4"/>
  <c r="M121" i="4"/>
  <c r="J121" i="4"/>
  <c r="I121" i="4"/>
  <c r="P120" i="4"/>
  <c r="O120" i="4"/>
  <c r="Q120" i="4" s="1"/>
  <c r="N120" i="4"/>
  <c r="M120" i="4"/>
  <c r="J120" i="4"/>
  <c r="I120" i="4"/>
  <c r="P119" i="4"/>
  <c r="O119" i="4"/>
  <c r="N119" i="4"/>
  <c r="M119" i="4"/>
  <c r="J119" i="4"/>
  <c r="I119" i="4"/>
  <c r="P118" i="4"/>
  <c r="O118" i="4"/>
  <c r="N118" i="4"/>
  <c r="M118" i="4"/>
  <c r="J118" i="4"/>
  <c r="I118" i="4"/>
  <c r="P117" i="4"/>
  <c r="O117" i="4"/>
  <c r="N117" i="4"/>
  <c r="M117" i="4"/>
  <c r="J117" i="4"/>
  <c r="I117" i="4"/>
  <c r="P116" i="4"/>
  <c r="O116" i="4"/>
  <c r="N116" i="4"/>
  <c r="M116" i="4"/>
  <c r="J116" i="4"/>
  <c r="I116" i="4"/>
  <c r="P115" i="4"/>
  <c r="O115" i="4"/>
  <c r="N115" i="4"/>
  <c r="M115" i="4"/>
  <c r="J115" i="4"/>
  <c r="I115" i="4"/>
  <c r="P114" i="4"/>
  <c r="O114" i="4"/>
  <c r="N114" i="4"/>
  <c r="M114" i="4"/>
  <c r="J114" i="4"/>
  <c r="I114" i="4"/>
  <c r="P113" i="4"/>
  <c r="O113" i="4"/>
  <c r="N113" i="4"/>
  <c r="M113" i="4"/>
  <c r="J113" i="4"/>
  <c r="I113" i="4"/>
  <c r="P112" i="4"/>
  <c r="O112" i="4"/>
  <c r="N112" i="4"/>
  <c r="M112" i="4"/>
  <c r="J112" i="4"/>
  <c r="I112" i="4"/>
  <c r="P111" i="4"/>
  <c r="O111" i="4"/>
  <c r="N111" i="4"/>
  <c r="M111" i="4"/>
  <c r="J111" i="4"/>
  <c r="I111" i="4"/>
  <c r="P110" i="4"/>
  <c r="O110" i="4"/>
  <c r="N110" i="4"/>
  <c r="M110" i="4"/>
  <c r="J110" i="4"/>
  <c r="I110" i="4"/>
  <c r="P109" i="4"/>
  <c r="O109" i="4"/>
  <c r="N109" i="4"/>
  <c r="M109" i="4"/>
  <c r="J109" i="4"/>
  <c r="I109" i="4"/>
  <c r="P108" i="4"/>
  <c r="O108" i="4"/>
  <c r="N108" i="4"/>
  <c r="M108" i="4"/>
  <c r="J108" i="4"/>
  <c r="I108" i="4"/>
  <c r="P107" i="4"/>
  <c r="O107" i="4"/>
  <c r="N107" i="4"/>
  <c r="M107" i="4"/>
  <c r="J107" i="4"/>
  <c r="I107" i="4"/>
  <c r="P106" i="4"/>
  <c r="O106" i="4"/>
  <c r="N106" i="4"/>
  <c r="M106" i="4"/>
  <c r="J106" i="4"/>
  <c r="I106" i="4"/>
  <c r="P105" i="4"/>
  <c r="O105" i="4"/>
  <c r="N105" i="4"/>
  <c r="M105" i="4"/>
  <c r="J105" i="4"/>
  <c r="I105" i="4"/>
  <c r="P104" i="4"/>
  <c r="O104" i="4"/>
  <c r="N104" i="4"/>
  <c r="M104" i="4"/>
  <c r="J104" i="4"/>
  <c r="I104" i="4"/>
  <c r="P103" i="4"/>
  <c r="O103" i="4"/>
  <c r="N103" i="4"/>
  <c r="M103" i="4"/>
  <c r="J103" i="4"/>
  <c r="I103" i="4"/>
  <c r="P102" i="4"/>
  <c r="O102" i="4"/>
  <c r="N102" i="4"/>
  <c r="M102" i="4"/>
  <c r="J102" i="4"/>
  <c r="I102" i="4"/>
  <c r="P101" i="4"/>
  <c r="O101" i="4"/>
  <c r="N101" i="4"/>
  <c r="M101" i="4"/>
  <c r="J101" i="4"/>
  <c r="I101" i="4"/>
  <c r="P100" i="4"/>
  <c r="O100" i="4"/>
  <c r="N100" i="4"/>
  <c r="M100" i="4"/>
  <c r="J100" i="4"/>
  <c r="I100" i="4"/>
  <c r="P99" i="4"/>
  <c r="O99" i="4"/>
  <c r="N99" i="4"/>
  <c r="M99" i="4"/>
  <c r="J99" i="4"/>
  <c r="I99" i="4"/>
  <c r="P98" i="4"/>
  <c r="O98" i="4"/>
  <c r="N98" i="4"/>
  <c r="M98" i="4"/>
  <c r="J98" i="4"/>
  <c r="I98" i="4"/>
  <c r="P97" i="4"/>
  <c r="O97" i="4"/>
  <c r="N97" i="4"/>
  <c r="M97" i="4"/>
  <c r="J97" i="4"/>
  <c r="I97" i="4"/>
  <c r="P96" i="4"/>
  <c r="O96" i="4"/>
  <c r="N96" i="4"/>
  <c r="M96" i="4"/>
  <c r="J96" i="4"/>
  <c r="I96" i="4"/>
  <c r="P95" i="4"/>
  <c r="O95" i="4"/>
  <c r="N95" i="4"/>
  <c r="M95" i="4"/>
  <c r="J95" i="4"/>
  <c r="I95" i="4"/>
  <c r="P94" i="4"/>
  <c r="O94" i="4"/>
  <c r="N94" i="4"/>
  <c r="M94" i="4"/>
  <c r="J94" i="4"/>
  <c r="I94" i="4"/>
  <c r="P93" i="4"/>
  <c r="O93" i="4"/>
  <c r="N93" i="4"/>
  <c r="M93" i="4"/>
  <c r="J93" i="4"/>
  <c r="I93" i="4"/>
  <c r="P92" i="4"/>
  <c r="O92" i="4"/>
  <c r="N92" i="4"/>
  <c r="M92" i="4"/>
  <c r="J92" i="4"/>
  <c r="I92" i="4"/>
  <c r="P91" i="4"/>
  <c r="O91" i="4"/>
  <c r="N91" i="4"/>
  <c r="M91" i="4"/>
  <c r="J91" i="4"/>
  <c r="I91" i="4"/>
  <c r="P90" i="4"/>
  <c r="O90" i="4"/>
  <c r="N90" i="4"/>
  <c r="M90" i="4"/>
  <c r="J90" i="4"/>
  <c r="I90" i="4"/>
  <c r="P89" i="4"/>
  <c r="O89" i="4"/>
  <c r="N89" i="4"/>
  <c r="M89" i="4"/>
  <c r="J89" i="4"/>
  <c r="I89" i="4"/>
  <c r="P88" i="4"/>
  <c r="O88" i="4"/>
  <c r="Q88" i="4" s="1"/>
  <c r="N88" i="4"/>
  <c r="M88" i="4"/>
  <c r="J88" i="4"/>
  <c r="I88" i="4"/>
  <c r="P87" i="4"/>
  <c r="O87" i="4"/>
  <c r="N87" i="4"/>
  <c r="M87" i="4"/>
  <c r="J87" i="4"/>
  <c r="I87" i="4"/>
  <c r="P86" i="4"/>
  <c r="O86" i="4"/>
  <c r="N86" i="4"/>
  <c r="M86" i="4"/>
  <c r="J86" i="4"/>
  <c r="I86" i="4"/>
  <c r="P85" i="4"/>
  <c r="O85" i="4"/>
  <c r="N85" i="4"/>
  <c r="M85" i="4"/>
  <c r="J85" i="4"/>
  <c r="I85" i="4"/>
  <c r="P84" i="4"/>
  <c r="O84" i="4"/>
  <c r="N84" i="4"/>
  <c r="M84" i="4"/>
  <c r="J84" i="4"/>
  <c r="I84" i="4"/>
  <c r="P83" i="4"/>
  <c r="O83" i="4"/>
  <c r="N83" i="4"/>
  <c r="M83" i="4"/>
  <c r="J83" i="4"/>
  <c r="I83" i="4"/>
  <c r="P82" i="4"/>
  <c r="O82" i="4"/>
  <c r="N82" i="4"/>
  <c r="M82" i="4"/>
  <c r="J82" i="4"/>
  <c r="I82" i="4"/>
  <c r="P81" i="4"/>
  <c r="O81" i="4"/>
  <c r="N81" i="4"/>
  <c r="M81" i="4"/>
  <c r="J81" i="4"/>
  <c r="I81" i="4"/>
  <c r="P80" i="4"/>
  <c r="O80" i="4"/>
  <c r="N80" i="4"/>
  <c r="M80" i="4"/>
  <c r="J80" i="4"/>
  <c r="I80" i="4"/>
  <c r="P79" i="4"/>
  <c r="O79" i="4"/>
  <c r="N79" i="4"/>
  <c r="M79" i="4"/>
  <c r="J79" i="4"/>
  <c r="I79" i="4"/>
  <c r="P78" i="4"/>
  <c r="O78" i="4"/>
  <c r="N78" i="4"/>
  <c r="M78" i="4"/>
  <c r="J78" i="4"/>
  <c r="I78" i="4"/>
  <c r="P77" i="4"/>
  <c r="O77" i="4"/>
  <c r="N77" i="4"/>
  <c r="M77" i="4"/>
  <c r="J77" i="4"/>
  <c r="I77" i="4"/>
  <c r="P76" i="4"/>
  <c r="O76" i="4"/>
  <c r="N76" i="4"/>
  <c r="M76" i="4"/>
  <c r="J76" i="4"/>
  <c r="I76" i="4"/>
  <c r="P75" i="4"/>
  <c r="O75" i="4"/>
  <c r="N75" i="4"/>
  <c r="M75" i="4"/>
  <c r="J75" i="4"/>
  <c r="I75" i="4"/>
  <c r="P74" i="4"/>
  <c r="O74" i="4"/>
  <c r="N74" i="4"/>
  <c r="M74" i="4"/>
  <c r="J74" i="4"/>
  <c r="I74" i="4"/>
  <c r="P73" i="4"/>
  <c r="O73" i="4"/>
  <c r="N73" i="4"/>
  <c r="M73" i="4"/>
  <c r="J73" i="4"/>
  <c r="I73" i="4"/>
  <c r="P72" i="4"/>
  <c r="O72" i="4"/>
  <c r="N72" i="4"/>
  <c r="M72" i="4"/>
  <c r="J72" i="4"/>
  <c r="I72" i="4"/>
  <c r="P71" i="4"/>
  <c r="O71" i="4"/>
  <c r="N71" i="4"/>
  <c r="M71" i="4"/>
  <c r="J71" i="4"/>
  <c r="I71" i="4"/>
  <c r="P70" i="4"/>
  <c r="O70" i="4"/>
  <c r="N70" i="4"/>
  <c r="M70" i="4"/>
  <c r="J70" i="4"/>
  <c r="I70" i="4"/>
  <c r="P69" i="4"/>
  <c r="O69" i="4"/>
  <c r="N69" i="4"/>
  <c r="M69" i="4"/>
  <c r="J69" i="4"/>
  <c r="I69" i="4"/>
  <c r="P68" i="4"/>
  <c r="O68" i="4"/>
  <c r="N68" i="4"/>
  <c r="M68" i="4"/>
  <c r="J68" i="4"/>
  <c r="I68" i="4"/>
  <c r="P67" i="4"/>
  <c r="O67" i="4"/>
  <c r="N67" i="4"/>
  <c r="M67" i="4"/>
  <c r="J67" i="4"/>
  <c r="I67" i="4"/>
  <c r="P66" i="4"/>
  <c r="O66" i="4"/>
  <c r="N66" i="4"/>
  <c r="M66" i="4"/>
  <c r="J66" i="4"/>
  <c r="I66" i="4"/>
  <c r="P65" i="4"/>
  <c r="O65" i="4"/>
  <c r="Q65" i="4" s="1"/>
  <c r="N65" i="4"/>
  <c r="M65" i="4"/>
  <c r="J65" i="4"/>
  <c r="I65" i="4"/>
  <c r="P64" i="4"/>
  <c r="O64" i="4"/>
  <c r="N64" i="4"/>
  <c r="M64" i="4"/>
  <c r="J64" i="4"/>
  <c r="I64" i="4"/>
  <c r="P63" i="4"/>
  <c r="O63" i="4"/>
  <c r="N63" i="4"/>
  <c r="M63" i="4"/>
  <c r="J63" i="4"/>
  <c r="I63" i="4"/>
  <c r="P62" i="4"/>
  <c r="O62" i="4"/>
  <c r="N62" i="4"/>
  <c r="M62" i="4"/>
  <c r="J62" i="4"/>
  <c r="I62" i="4"/>
  <c r="P61" i="4"/>
  <c r="O61" i="4"/>
  <c r="N61" i="4"/>
  <c r="M61" i="4"/>
  <c r="J61" i="4"/>
  <c r="I61" i="4"/>
  <c r="P60" i="4"/>
  <c r="O60" i="4"/>
  <c r="N60" i="4"/>
  <c r="M60" i="4"/>
  <c r="J60" i="4"/>
  <c r="I60" i="4"/>
  <c r="P59" i="4"/>
  <c r="O59" i="4"/>
  <c r="N59" i="4"/>
  <c r="M59" i="4"/>
  <c r="J59" i="4"/>
  <c r="I59" i="4"/>
  <c r="P58" i="4"/>
  <c r="O58" i="4"/>
  <c r="N58" i="4"/>
  <c r="M58" i="4"/>
  <c r="J58" i="4"/>
  <c r="I58" i="4"/>
  <c r="P57" i="4"/>
  <c r="O57" i="4"/>
  <c r="Q57" i="4" s="1"/>
  <c r="N57" i="4"/>
  <c r="M57" i="4"/>
  <c r="J57" i="4"/>
  <c r="I57" i="4"/>
  <c r="P56" i="4"/>
  <c r="O56" i="4"/>
  <c r="N56" i="4"/>
  <c r="M56" i="4"/>
  <c r="J56" i="4"/>
  <c r="I56" i="4"/>
  <c r="P55" i="4"/>
  <c r="O55" i="4"/>
  <c r="Q55" i="4" s="1"/>
  <c r="N55" i="4"/>
  <c r="M55" i="4"/>
  <c r="J55" i="4"/>
  <c r="I55" i="4"/>
  <c r="P54" i="4"/>
  <c r="O54" i="4"/>
  <c r="N54" i="4"/>
  <c r="M54" i="4"/>
  <c r="J54" i="4"/>
  <c r="I54" i="4"/>
  <c r="P53" i="4"/>
  <c r="O53" i="4"/>
  <c r="Q53" i="4" s="1"/>
  <c r="N53" i="4"/>
  <c r="M53" i="4"/>
  <c r="J53" i="4"/>
  <c r="I53" i="4"/>
  <c r="P52" i="4"/>
  <c r="O52" i="4"/>
  <c r="N52" i="4"/>
  <c r="M52" i="4"/>
  <c r="J52" i="4"/>
  <c r="I52" i="4"/>
  <c r="P51" i="4"/>
  <c r="O51" i="4"/>
  <c r="N51" i="4"/>
  <c r="M51" i="4"/>
  <c r="J51" i="4"/>
  <c r="I51" i="4"/>
  <c r="P50" i="4"/>
  <c r="O50" i="4"/>
  <c r="N50" i="4"/>
  <c r="M50" i="4"/>
  <c r="J50" i="4"/>
  <c r="I50" i="4"/>
  <c r="P49" i="4"/>
  <c r="O49" i="4"/>
  <c r="Q49" i="4" s="1"/>
  <c r="N49" i="4"/>
  <c r="M49" i="4"/>
  <c r="J49" i="4"/>
  <c r="I49" i="4"/>
  <c r="P48" i="4"/>
  <c r="O48" i="4"/>
  <c r="N48" i="4"/>
  <c r="M48" i="4"/>
  <c r="J48" i="4"/>
  <c r="I48" i="4"/>
  <c r="P47" i="4"/>
  <c r="O47" i="4"/>
  <c r="N47" i="4"/>
  <c r="M47" i="4"/>
  <c r="J47" i="4"/>
  <c r="I47" i="4"/>
  <c r="P46" i="4"/>
  <c r="O46" i="4"/>
  <c r="N46" i="4"/>
  <c r="M46" i="4"/>
  <c r="J46" i="4"/>
  <c r="I46" i="4"/>
  <c r="P45" i="4"/>
  <c r="O45" i="4"/>
  <c r="N45" i="4"/>
  <c r="M45" i="4"/>
  <c r="J45" i="4"/>
  <c r="I45" i="4"/>
  <c r="P44" i="4"/>
  <c r="O44" i="4"/>
  <c r="N44" i="4"/>
  <c r="M44" i="4"/>
  <c r="J44" i="4"/>
  <c r="I44" i="4"/>
  <c r="P43" i="4"/>
  <c r="O43" i="4"/>
  <c r="N43" i="4"/>
  <c r="M43" i="4"/>
  <c r="J43" i="4"/>
  <c r="I43" i="4"/>
  <c r="P42" i="4"/>
  <c r="O42" i="4"/>
  <c r="N42" i="4"/>
  <c r="M42" i="4"/>
  <c r="J42" i="4"/>
  <c r="I42" i="4"/>
  <c r="P41" i="4"/>
  <c r="O41" i="4"/>
  <c r="Q41" i="4" s="1"/>
  <c r="N41" i="4"/>
  <c r="M41" i="4"/>
  <c r="J41" i="4"/>
  <c r="I41" i="4"/>
  <c r="P40" i="4"/>
  <c r="O40" i="4"/>
  <c r="N40" i="4"/>
  <c r="M40" i="4"/>
  <c r="J40" i="4"/>
  <c r="I40" i="4"/>
  <c r="P39" i="4"/>
  <c r="O39" i="4"/>
  <c r="N39" i="4"/>
  <c r="M39" i="4"/>
  <c r="J39" i="4"/>
  <c r="I39" i="4"/>
  <c r="P38" i="4"/>
  <c r="O38" i="4"/>
  <c r="N38" i="4"/>
  <c r="M38" i="4"/>
  <c r="J38" i="4"/>
  <c r="I38" i="4"/>
  <c r="P37" i="4"/>
  <c r="O37" i="4"/>
  <c r="N37" i="4"/>
  <c r="M37" i="4"/>
  <c r="J37" i="4"/>
  <c r="I37" i="4"/>
  <c r="P36" i="4"/>
  <c r="O36" i="4"/>
  <c r="N36" i="4"/>
  <c r="M36" i="4"/>
  <c r="J36" i="4"/>
  <c r="I36" i="4"/>
  <c r="P35" i="4"/>
  <c r="O35" i="4"/>
  <c r="N35" i="4"/>
  <c r="M35" i="4"/>
  <c r="J35" i="4"/>
  <c r="I35" i="4"/>
  <c r="P34" i="4"/>
  <c r="O34" i="4"/>
  <c r="N34" i="4"/>
  <c r="M34" i="4"/>
  <c r="J34" i="4"/>
  <c r="I34" i="4"/>
  <c r="P33" i="4"/>
  <c r="O33" i="4"/>
  <c r="Q33" i="4" s="1"/>
  <c r="N33" i="4"/>
  <c r="M33" i="4"/>
  <c r="J33" i="4"/>
  <c r="I33" i="4"/>
  <c r="P32" i="4"/>
  <c r="O32" i="4"/>
  <c r="N32" i="4"/>
  <c r="M32" i="4"/>
  <c r="J32" i="4"/>
  <c r="I32" i="4"/>
  <c r="P31" i="4"/>
  <c r="O31" i="4"/>
  <c r="N31" i="4"/>
  <c r="M31" i="4"/>
  <c r="J31" i="4"/>
  <c r="I31" i="4"/>
  <c r="P30" i="4"/>
  <c r="O30" i="4"/>
  <c r="N30" i="4"/>
  <c r="M30" i="4"/>
  <c r="J30" i="4"/>
  <c r="I30" i="4"/>
  <c r="P29" i="4"/>
  <c r="O29" i="4"/>
  <c r="N29" i="4"/>
  <c r="M29" i="4"/>
  <c r="J29" i="4"/>
  <c r="I29" i="4"/>
  <c r="P28" i="4"/>
  <c r="O28" i="4"/>
  <c r="N28" i="4"/>
  <c r="M28" i="4"/>
  <c r="J28" i="4"/>
  <c r="I28" i="4"/>
  <c r="P27" i="4"/>
  <c r="O27" i="4"/>
  <c r="N27" i="4"/>
  <c r="M27" i="4"/>
  <c r="J27" i="4"/>
  <c r="I27" i="4"/>
  <c r="P26" i="4"/>
  <c r="O26" i="4"/>
  <c r="N26" i="4"/>
  <c r="M26" i="4"/>
  <c r="J26" i="4"/>
  <c r="I26" i="4"/>
  <c r="P25" i="4"/>
  <c r="O25" i="4"/>
  <c r="Q25" i="4" s="1"/>
  <c r="N25" i="4"/>
  <c r="M25" i="4"/>
  <c r="J25" i="4"/>
  <c r="I25" i="4"/>
  <c r="P24" i="4"/>
  <c r="O24" i="4"/>
  <c r="N24" i="4"/>
  <c r="M24" i="4"/>
  <c r="J24" i="4"/>
  <c r="I24" i="4"/>
  <c r="P23" i="4"/>
  <c r="O23" i="4"/>
  <c r="Q23" i="4" s="1"/>
  <c r="N23" i="4"/>
  <c r="M23" i="4"/>
  <c r="J23" i="4"/>
  <c r="I23" i="4"/>
  <c r="P22" i="4"/>
  <c r="O22" i="4"/>
  <c r="N22" i="4"/>
  <c r="M22" i="4"/>
  <c r="J22" i="4"/>
  <c r="I22" i="4"/>
  <c r="P21" i="4"/>
  <c r="O21" i="4"/>
  <c r="Q21" i="4" s="1"/>
  <c r="N21" i="4"/>
  <c r="M21" i="4"/>
  <c r="J21" i="4"/>
  <c r="I21" i="4"/>
  <c r="P20" i="4"/>
  <c r="O20" i="4"/>
  <c r="N20" i="4"/>
  <c r="M20" i="4"/>
  <c r="J20" i="4"/>
  <c r="I20" i="4"/>
  <c r="P19" i="4"/>
  <c r="O19" i="4"/>
  <c r="N19" i="4"/>
  <c r="M19" i="4"/>
  <c r="J19" i="4"/>
  <c r="I19" i="4"/>
  <c r="P18" i="4"/>
  <c r="O18" i="4"/>
  <c r="N18" i="4"/>
  <c r="M18" i="4"/>
  <c r="J18" i="4"/>
  <c r="I18" i="4"/>
  <c r="P17" i="4"/>
  <c r="O17" i="4"/>
  <c r="Q17" i="4" s="1"/>
  <c r="N17" i="4"/>
  <c r="M17" i="4"/>
  <c r="J17" i="4"/>
  <c r="I17" i="4"/>
  <c r="P16" i="4"/>
  <c r="O16" i="4"/>
  <c r="N16" i="4"/>
  <c r="M16" i="4"/>
  <c r="J16" i="4"/>
  <c r="I16" i="4"/>
  <c r="P15" i="4"/>
  <c r="O15" i="4"/>
  <c r="N15" i="4"/>
  <c r="M15" i="4"/>
  <c r="J15" i="4"/>
  <c r="I15" i="4"/>
  <c r="P14" i="4"/>
  <c r="O14" i="4"/>
  <c r="N14" i="4"/>
  <c r="M14" i="4"/>
  <c r="J14" i="4"/>
  <c r="I14" i="4"/>
  <c r="P13" i="4"/>
  <c r="O13" i="4"/>
  <c r="N13" i="4"/>
  <c r="M13" i="4"/>
  <c r="J13" i="4"/>
  <c r="I13" i="4"/>
  <c r="P12" i="4"/>
  <c r="O12" i="4"/>
  <c r="N12" i="4"/>
  <c r="M12" i="4"/>
  <c r="J12" i="4"/>
  <c r="I12" i="4"/>
  <c r="P11" i="4"/>
  <c r="O11" i="4"/>
  <c r="N11" i="4"/>
  <c r="M11" i="4"/>
  <c r="J11" i="4"/>
  <c r="I11" i="4"/>
  <c r="P10" i="4"/>
  <c r="O10" i="4"/>
  <c r="N10" i="4"/>
  <c r="M10" i="4"/>
  <c r="J10" i="4"/>
  <c r="I10" i="4"/>
  <c r="P9" i="4"/>
  <c r="O9" i="4"/>
  <c r="N9" i="4"/>
  <c r="M9" i="4"/>
  <c r="J9" i="4"/>
  <c r="I9" i="4"/>
  <c r="P8" i="4"/>
  <c r="O8" i="4"/>
  <c r="N8" i="4"/>
  <c r="M8" i="4"/>
  <c r="J8" i="4"/>
  <c r="I8" i="4"/>
  <c r="P7" i="4"/>
  <c r="O7" i="4"/>
  <c r="N7" i="4"/>
  <c r="M7" i="4"/>
  <c r="J7" i="4"/>
  <c r="I7" i="4"/>
  <c r="P6" i="4"/>
  <c r="O6" i="4"/>
  <c r="N6" i="4"/>
  <c r="M6" i="4"/>
  <c r="J6" i="4"/>
  <c r="I6" i="4"/>
  <c r="P5" i="4"/>
  <c r="O5" i="4"/>
  <c r="N5" i="4"/>
  <c r="M5" i="4"/>
  <c r="J5" i="4"/>
  <c r="I5" i="4"/>
  <c r="P4" i="4"/>
  <c r="O4" i="4"/>
  <c r="N4" i="4"/>
  <c r="M4" i="4"/>
  <c r="J4" i="4"/>
  <c r="I4" i="4"/>
  <c r="P3" i="4"/>
  <c r="O3" i="4"/>
  <c r="N3" i="4"/>
  <c r="M3" i="4"/>
  <c r="J3" i="4"/>
  <c r="I3" i="4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3" i="2"/>
  <c r="I192" i="2"/>
  <c r="L192" i="2"/>
  <c r="M192" i="2"/>
  <c r="N192" i="2"/>
  <c r="O192" i="2"/>
  <c r="I193" i="2"/>
  <c r="L193" i="2"/>
  <c r="M193" i="2"/>
  <c r="N193" i="2"/>
  <c r="O193" i="2"/>
  <c r="I194" i="2"/>
  <c r="L194" i="2"/>
  <c r="M194" i="2"/>
  <c r="N194" i="2"/>
  <c r="O194" i="2"/>
  <c r="I195" i="2"/>
  <c r="L195" i="2"/>
  <c r="M195" i="2"/>
  <c r="N195" i="2"/>
  <c r="O195" i="2"/>
  <c r="I196" i="2"/>
  <c r="L196" i="2"/>
  <c r="M196" i="2"/>
  <c r="N196" i="2"/>
  <c r="O196" i="2"/>
  <c r="I197" i="2"/>
  <c r="L197" i="2"/>
  <c r="M197" i="2"/>
  <c r="N197" i="2"/>
  <c r="O197" i="2"/>
  <c r="I198" i="2"/>
  <c r="L198" i="2"/>
  <c r="M198" i="2"/>
  <c r="N198" i="2"/>
  <c r="O198" i="2"/>
  <c r="I199" i="2"/>
  <c r="L199" i="2"/>
  <c r="M199" i="2"/>
  <c r="N199" i="2"/>
  <c r="O199" i="2"/>
  <c r="I200" i="2"/>
  <c r="L200" i="2"/>
  <c r="M200" i="2"/>
  <c r="N200" i="2"/>
  <c r="O200" i="2"/>
  <c r="I201" i="2"/>
  <c r="L201" i="2"/>
  <c r="M201" i="2"/>
  <c r="N201" i="2"/>
  <c r="O201" i="2"/>
  <c r="I202" i="2"/>
  <c r="L202" i="2"/>
  <c r="M202" i="2"/>
  <c r="N202" i="2"/>
  <c r="O202" i="2"/>
  <c r="I203" i="2"/>
  <c r="L203" i="2"/>
  <c r="M203" i="2"/>
  <c r="N203" i="2"/>
  <c r="O203" i="2"/>
  <c r="I204" i="2"/>
  <c r="L204" i="2"/>
  <c r="M204" i="2"/>
  <c r="N204" i="2"/>
  <c r="O204" i="2"/>
  <c r="I205" i="2"/>
  <c r="L205" i="2"/>
  <c r="M205" i="2"/>
  <c r="N205" i="2"/>
  <c r="O205" i="2"/>
  <c r="I206" i="2"/>
  <c r="L206" i="2"/>
  <c r="M206" i="2"/>
  <c r="N206" i="2"/>
  <c r="O206" i="2"/>
  <c r="I207" i="2"/>
  <c r="L207" i="2"/>
  <c r="M207" i="2"/>
  <c r="N207" i="2"/>
  <c r="O207" i="2"/>
  <c r="I208" i="2"/>
  <c r="L208" i="2"/>
  <c r="M208" i="2"/>
  <c r="N208" i="2"/>
  <c r="O208" i="2"/>
  <c r="I209" i="2"/>
  <c r="L209" i="2"/>
  <c r="M209" i="2"/>
  <c r="N209" i="2"/>
  <c r="O209" i="2"/>
  <c r="I210" i="2"/>
  <c r="L210" i="2"/>
  <c r="M210" i="2"/>
  <c r="N210" i="2"/>
  <c r="O210" i="2"/>
  <c r="I211" i="2"/>
  <c r="L211" i="2"/>
  <c r="M211" i="2"/>
  <c r="N211" i="2"/>
  <c r="O211" i="2"/>
  <c r="I212" i="2"/>
  <c r="L212" i="2"/>
  <c r="M212" i="2"/>
  <c r="N212" i="2"/>
  <c r="O212" i="2"/>
  <c r="I213" i="2"/>
  <c r="L213" i="2"/>
  <c r="M213" i="2"/>
  <c r="N213" i="2"/>
  <c r="O213" i="2"/>
  <c r="I214" i="2"/>
  <c r="L214" i="2"/>
  <c r="M214" i="2"/>
  <c r="N214" i="2"/>
  <c r="O214" i="2"/>
  <c r="I215" i="2"/>
  <c r="L215" i="2"/>
  <c r="M215" i="2"/>
  <c r="N215" i="2"/>
  <c r="O215" i="2"/>
  <c r="I216" i="2"/>
  <c r="L216" i="2"/>
  <c r="M216" i="2"/>
  <c r="N216" i="2"/>
  <c r="O216" i="2"/>
  <c r="I217" i="2"/>
  <c r="L217" i="2"/>
  <c r="M217" i="2"/>
  <c r="N217" i="2"/>
  <c r="O217" i="2"/>
  <c r="I218" i="2"/>
  <c r="L218" i="2"/>
  <c r="M218" i="2"/>
  <c r="N218" i="2"/>
  <c r="O218" i="2"/>
  <c r="I4" i="2"/>
  <c r="L4" i="2"/>
  <c r="M4" i="2"/>
  <c r="O4" i="2"/>
  <c r="N4" i="2"/>
  <c r="I5" i="2"/>
  <c r="L5" i="2"/>
  <c r="M5" i="2"/>
  <c r="O5" i="2"/>
  <c r="N5" i="2"/>
  <c r="I6" i="2"/>
  <c r="L6" i="2"/>
  <c r="M6" i="2"/>
  <c r="O6" i="2"/>
  <c r="N6" i="2"/>
  <c r="I7" i="2"/>
  <c r="L7" i="2"/>
  <c r="M7" i="2"/>
  <c r="O7" i="2"/>
  <c r="N7" i="2"/>
  <c r="I8" i="2"/>
  <c r="L8" i="2"/>
  <c r="M8" i="2"/>
  <c r="O8" i="2"/>
  <c r="N8" i="2"/>
  <c r="I9" i="2"/>
  <c r="L9" i="2"/>
  <c r="M9" i="2"/>
  <c r="O9" i="2"/>
  <c r="N9" i="2"/>
  <c r="I10" i="2"/>
  <c r="L10" i="2"/>
  <c r="M10" i="2"/>
  <c r="O10" i="2"/>
  <c r="N10" i="2"/>
  <c r="I11" i="2"/>
  <c r="L11" i="2"/>
  <c r="M11" i="2"/>
  <c r="O11" i="2"/>
  <c r="N11" i="2"/>
  <c r="I12" i="2"/>
  <c r="L12" i="2"/>
  <c r="M12" i="2"/>
  <c r="O12" i="2"/>
  <c r="N12" i="2"/>
  <c r="I13" i="2"/>
  <c r="L13" i="2"/>
  <c r="M13" i="2"/>
  <c r="O13" i="2"/>
  <c r="N13" i="2"/>
  <c r="I14" i="2"/>
  <c r="L14" i="2"/>
  <c r="M14" i="2"/>
  <c r="O14" i="2"/>
  <c r="N14" i="2"/>
  <c r="I15" i="2"/>
  <c r="L15" i="2"/>
  <c r="M15" i="2"/>
  <c r="O15" i="2"/>
  <c r="N15" i="2"/>
  <c r="I16" i="2"/>
  <c r="L16" i="2"/>
  <c r="M16" i="2"/>
  <c r="O16" i="2"/>
  <c r="N16" i="2"/>
  <c r="I17" i="2"/>
  <c r="L17" i="2"/>
  <c r="M17" i="2"/>
  <c r="O17" i="2"/>
  <c r="N17" i="2"/>
  <c r="I18" i="2"/>
  <c r="L18" i="2"/>
  <c r="M18" i="2"/>
  <c r="O18" i="2"/>
  <c r="N18" i="2"/>
  <c r="I19" i="2"/>
  <c r="L19" i="2"/>
  <c r="M19" i="2"/>
  <c r="O19" i="2"/>
  <c r="N19" i="2"/>
  <c r="I20" i="2"/>
  <c r="L20" i="2"/>
  <c r="M20" i="2"/>
  <c r="O20" i="2"/>
  <c r="N20" i="2"/>
  <c r="I21" i="2"/>
  <c r="L21" i="2"/>
  <c r="M21" i="2"/>
  <c r="O21" i="2"/>
  <c r="N21" i="2"/>
  <c r="I22" i="2"/>
  <c r="L22" i="2"/>
  <c r="M22" i="2"/>
  <c r="O22" i="2"/>
  <c r="N22" i="2"/>
  <c r="I23" i="2"/>
  <c r="L23" i="2"/>
  <c r="M23" i="2"/>
  <c r="O23" i="2"/>
  <c r="N23" i="2"/>
  <c r="I24" i="2"/>
  <c r="L24" i="2"/>
  <c r="M24" i="2"/>
  <c r="O24" i="2"/>
  <c r="N24" i="2"/>
  <c r="I25" i="2"/>
  <c r="L25" i="2"/>
  <c r="M25" i="2"/>
  <c r="O25" i="2"/>
  <c r="N25" i="2"/>
  <c r="I26" i="2"/>
  <c r="L26" i="2"/>
  <c r="M26" i="2"/>
  <c r="O26" i="2"/>
  <c r="N26" i="2"/>
  <c r="I27" i="2"/>
  <c r="L27" i="2"/>
  <c r="M27" i="2"/>
  <c r="O27" i="2"/>
  <c r="N27" i="2"/>
  <c r="I28" i="2"/>
  <c r="L28" i="2"/>
  <c r="M28" i="2"/>
  <c r="O28" i="2"/>
  <c r="N28" i="2"/>
  <c r="I29" i="2"/>
  <c r="L29" i="2"/>
  <c r="M29" i="2"/>
  <c r="O29" i="2"/>
  <c r="N29" i="2"/>
  <c r="I30" i="2"/>
  <c r="L30" i="2"/>
  <c r="M30" i="2"/>
  <c r="O30" i="2"/>
  <c r="N30" i="2"/>
  <c r="I31" i="2"/>
  <c r="L31" i="2"/>
  <c r="M31" i="2"/>
  <c r="O31" i="2"/>
  <c r="N31" i="2"/>
  <c r="I32" i="2"/>
  <c r="L32" i="2"/>
  <c r="M32" i="2"/>
  <c r="O32" i="2"/>
  <c r="N32" i="2"/>
  <c r="I33" i="2"/>
  <c r="L33" i="2"/>
  <c r="M33" i="2"/>
  <c r="O33" i="2"/>
  <c r="N33" i="2"/>
  <c r="I34" i="2"/>
  <c r="L34" i="2"/>
  <c r="M34" i="2"/>
  <c r="O34" i="2"/>
  <c r="N34" i="2"/>
  <c r="I35" i="2"/>
  <c r="L35" i="2"/>
  <c r="M35" i="2"/>
  <c r="O35" i="2"/>
  <c r="N35" i="2"/>
  <c r="I36" i="2"/>
  <c r="L36" i="2"/>
  <c r="M36" i="2"/>
  <c r="O36" i="2"/>
  <c r="N36" i="2"/>
  <c r="I37" i="2"/>
  <c r="L37" i="2"/>
  <c r="M37" i="2"/>
  <c r="O37" i="2"/>
  <c r="N37" i="2"/>
  <c r="I38" i="2"/>
  <c r="L38" i="2"/>
  <c r="M38" i="2"/>
  <c r="O38" i="2"/>
  <c r="N38" i="2"/>
  <c r="I39" i="2"/>
  <c r="L39" i="2"/>
  <c r="M39" i="2"/>
  <c r="O39" i="2"/>
  <c r="N39" i="2"/>
  <c r="I40" i="2"/>
  <c r="L40" i="2"/>
  <c r="M40" i="2"/>
  <c r="O40" i="2"/>
  <c r="N40" i="2"/>
  <c r="I41" i="2"/>
  <c r="L41" i="2"/>
  <c r="M41" i="2"/>
  <c r="O41" i="2"/>
  <c r="N41" i="2"/>
  <c r="I42" i="2"/>
  <c r="L42" i="2"/>
  <c r="M42" i="2"/>
  <c r="O42" i="2"/>
  <c r="N42" i="2"/>
  <c r="I43" i="2"/>
  <c r="L43" i="2"/>
  <c r="M43" i="2"/>
  <c r="O43" i="2"/>
  <c r="N43" i="2"/>
  <c r="I44" i="2"/>
  <c r="L44" i="2"/>
  <c r="M44" i="2"/>
  <c r="O44" i="2"/>
  <c r="N44" i="2"/>
  <c r="I45" i="2"/>
  <c r="L45" i="2"/>
  <c r="M45" i="2"/>
  <c r="O45" i="2"/>
  <c r="N45" i="2"/>
  <c r="I46" i="2"/>
  <c r="L46" i="2"/>
  <c r="M46" i="2"/>
  <c r="O46" i="2"/>
  <c r="N46" i="2"/>
  <c r="I47" i="2"/>
  <c r="L47" i="2"/>
  <c r="M47" i="2"/>
  <c r="O47" i="2"/>
  <c r="N47" i="2"/>
  <c r="I48" i="2"/>
  <c r="L48" i="2"/>
  <c r="M48" i="2"/>
  <c r="O48" i="2"/>
  <c r="N48" i="2"/>
  <c r="I49" i="2"/>
  <c r="L49" i="2"/>
  <c r="M49" i="2"/>
  <c r="O49" i="2"/>
  <c r="N49" i="2"/>
  <c r="I50" i="2"/>
  <c r="L50" i="2"/>
  <c r="M50" i="2"/>
  <c r="O50" i="2"/>
  <c r="N50" i="2"/>
  <c r="I51" i="2"/>
  <c r="L51" i="2"/>
  <c r="M51" i="2"/>
  <c r="O51" i="2"/>
  <c r="N51" i="2"/>
  <c r="I52" i="2"/>
  <c r="L52" i="2"/>
  <c r="M52" i="2"/>
  <c r="O52" i="2"/>
  <c r="N52" i="2"/>
  <c r="I53" i="2"/>
  <c r="L53" i="2"/>
  <c r="M53" i="2"/>
  <c r="O53" i="2"/>
  <c r="N53" i="2"/>
  <c r="I54" i="2"/>
  <c r="L54" i="2"/>
  <c r="M54" i="2"/>
  <c r="O54" i="2"/>
  <c r="N54" i="2"/>
  <c r="I55" i="2"/>
  <c r="L55" i="2"/>
  <c r="M55" i="2"/>
  <c r="O55" i="2"/>
  <c r="N55" i="2"/>
  <c r="I56" i="2"/>
  <c r="L56" i="2"/>
  <c r="M56" i="2"/>
  <c r="O56" i="2"/>
  <c r="N56" i="2"/>
  <c r="I57" i="2"/>
  <c r="L57" i="2"/>
  <c r="M57" i="2"/>
  <c r="O57" i="2"/>
  <c r="N57" i="2"/>
  <c r="I58" i="2"/>
  <c r="L58" i="2"/>
  <c r="M58" i="2"/>
  <c r="O58" i="2"/>
  <c r="N58" i="2"/>
  <c r="I59" i="2"/>
  <c r="L59" i="2"/>
  <c r="M59" i="2"/>
  <c r="O59" i="2"/>
  <c r="N59" i="2"/>
  <c r="I60" i="2"/>
  <c r="L60" i="2"/>
  <c r="M60" i="2"/>
  <c r="O60" i="2"/>
  <c r="N60" i="2"/>
  <c r="I61" i="2"/>
  <c r="L61" i="2"/>
  <c r="M61" i="2"/>
  <c r="O61" i="2"/>
  <c r="N61" i="2"/>
  <c r="I62" i="2"/>
  <c r="L62" i="2"/>
  <c r="M62" i="2"/>
  <c r="O62" i="2"/>
  <c r="N62" i="2"/>
  <c r="I63" i="2"/>
  <c r="L63" i="2"/>
  <c r="M63" i="2"/>
  <c r="O63" i="2"/>
  <c r="N63" i="2"/>
  <c r="I64" i="2"/>
  <c r="L64" i="2"/>
  <c r="M64" i="2"/>
  <c r="O64" i="2"/>
  <c r="N64" i="2"/>
  <c r="I65" i="2"/>
  <c r="L65" i="2"/>
  <c r="M65" i="2"/>
  <c r="O65" i="2"/>
  <c r="N65" i="2"/>
  <c r="I66" i="2"/>
  <c r="L66" i="2"/>
  <c r="M66" i="2"/>
  <c r="O66" i="2"/>
  <c r="N66" i="2"/>
  <c r="I67" i="2"/>
  <c r="L67" i="2"/>
  <c r="M67" i="2"/>
  <c r="O67" i="2"/>
  <c r="N67" i="2"/>
  <c r="I68" i="2"/>
  <c r="L68" i="2"/>
  <c r="M68" i="2"/>
  <c r="O68" i="2"/>
  <c r="N68" i="2"/>
  <c r="I69" i="2"/>
  <c r="L69" i="2"/>
  <c r="M69" i="2"/>
  <c r="O69" i="2"/>
  <c r="N69" i="2"/>
  <c r="I70" i="2"/>
  <c r="L70" i="2"/>
  <c r="M70" i="2"/>
  <c r="O70" i="2"/>
  <c r="N70" i="2"/>
  <c r="I71" i="2"/>
  <c r="L71" i="2"/>
  <c r="M71" i="2"/>
  <c r="O71" i="2"/>
  <c r="N71" i="2"/>
  <c r="I72" i="2"/>
  <c r="L72" i="2"/>
  <c r="M72" i="2"/>
  <c r="O72" i="2"/>
  <c r="N72" i="2"/>
  <c r="I73" i="2"/>
  <c r="L73" i="2"/>
  <c r="M73" i="2"/>
  <c r="O73" i="2"/>
  <c r="N73" i="2"/>
  <c r="I74" i="2"/>
  <c r="L74" i="2"/>
  <c r="M74" i="2"/>
  <c r="O74" i="2"/>
  <c r="N74" i="2"/>
  <c r="I75" i="2"/>
  <c r="L75" i="2"/>
  <c r="M75" i="2"/>
  <c r="O75" i="2"/>
  <c r="N75" i="2"/>
  <c r="I76" i="2"/>
  <c r="L76" i="2"/>
  <c r="M76" i="2"/>
  <c r="O76" i="2"/>
  <c r="N76" i="2"/>
  <c r="I77" i="2"/>
  <c r="L77" i="2"/>
  <c r="M77" i="2"/>
  <c r="O77" i="2"/>
  <c r="N77" i="2"/>
  <c r="I78" i="2"/>
  <c r="L78" i="2"/>
  <c r="M78" i="2"/>
  <c r="O78" i="2"/>
  <c r="N78" i="2"/>
  <c r="I79" i="2"/>
  <c r="L79" i="2"/>
  <c r="M79" i="2"/>
  <c r="O79" i="2"/>
  <c r="N79" i="2"/>
  <c r="I80" i="2"/>
  <c r="L80" i="2"/>
  <c r="M80" i="2"/>
  <c r="O80" i="2"/>
  <c r="N80" i="2"/>
  <c r="I81" i="2"/>
  <c r="L81" i="2"/>
  <c r="M81" i="2"/>
  <c r="O81" i="2"/>
  <c r="N81" i="2"/>
  <c r="I82" i="2"/>
  <c r="L82" i="2"/>
  <c r="M82" i="2"/>
  <c r="O82" i="2"/>
  <c r="N82" i="2"/>
  <c r="I83" i="2"/>
  <c r="L83" i="2"/>
  <c r="M83" i="2"/>
  <c r="O83" i="2"/>
  <c r="N83" i="2"/>
  <c r="I84" i="2"/>
  <c r="L84" i="2"/>
  <c r="M84" i="2"/>
  <c r="O84" i="2"/>
  <c r="N84" i="2"/>
  <c r="I85" i="2"/>
  <c r="L85" i="2"/>
  <c r="M85" i="2"/>
  <c r="O85" i="2"/>
  <c r="N85" i="2"/>
  <c r="I86" i="2"/>
  <c r="L86" i="2"/>
  <c r="M86" i="2"/>
  <c r="O86" i="2"/>
  <c r="N86" i="2"/>
  <c r="I87" i="2"/>
  <c r="L87" i="2"/>
  <c r="M87" i="2"/>
  <c r="O87" i="2"/>
  <c r="N87" i="2"/>
  <c r="I88" i="2"/>
  <c r="L88" i="2"/>
  <c r="M88" i="2"/>
  <c r="O88" i="2"/>
  <c r="N88" i="2"/>
  <c r="I89" i="2"/>
  <c r="L89" i="2"/>
  <c r="M89" i="2"/>
  <c r="O89" i="2"/>
  <c r="N89" i="2"/>
  <c r="I90" i="2"/>
  <c r="L90" i="2"/>
  <c r="M90" i="2"/>
  <c r="O90" i="2"/>
  <c r="N90" i="2"/>
  <c r="I91" i="2"/>
  <c r="L91" i="2"/>
  <c r="M91" i="2"/>
  <c r="O91" i="2"/>
  <c r="N91" i="2"/>
  <c r="I92" i="2"/>
  <c r="L92" i="2"/>
  <c r="M92" i="2"/>
  <c r="O92" i="2"/>
  <c r="N92" i="2"/>
  <c r="I93" i="2"/>
  <c r="L93" i="2"/>
  <c r="M93" i="2"/>
  <c r="O93" i="2"/>
  <c r="N93" i="2"/>
  <c r="I94" i="2"/>
  <c r="L94" i="2"/>
  <c r="M94" i="2"/>
  <c r="O94" i="2"/>
  <c r="N94" i="2"/>
  <c r="I95" i="2"/>
  <c r="L95" i="2"/>
  <c r="M95" i="2"/>
  <c r="O95" i="2"/>
  <c r="N95" i="2"/>
  <c r="I96" i="2"/>
  <c r="L96" i="2"/>
  <c r="M96" i="2"/>
  <c r="O96" i="2"/>
  <c r="N96" i="2"/>
  <c r="I97" i="2"/>
  <c r="L97" i="2"/>
  <c r="M97" i="2"/>
  <c r="O97" i="2"/>
  <c r="N97" i="2"/>
  <c r="I98" i="2"/>
  <c r="L98" i="2"/>
  <c r="M98" i="2"/>
  <c r="O98" i="2"/>
  <c r="N98" i="2"/>
  <c r="I99" i="2"/>
  <c r="L99" i="2"/>
  <c r="M99" i="2"/>
  <c r="O99" i="2"/>
  <c r="N99" i="2"/>
  <c r="I100" i="2"/>
  <c r="L100" i="2"/>
  <c r="M100" i="2"/>
  <c r="O100" i="2"/>
  <c r="N100" i="2"/>
  <c r="I101" i="2"/>
  <c r="L101" i="2"/>
  <c r="M101" i="2"/>
  <c r="O101" i="2"/>
  <c r="N101" i="2"/>
  <c r="I102" i="2"/>
  <c r="L102" i="2"/>
  <c r="M102" i="2"/>
  <c r="O102" i="2"/>
  <c r="N102" i="2"/>
  <c r="I103" i="2"/>
  <c r="L103" i="2"/>
  <c r="M103" i="2"/>
  <c r="O103" i="2"/>
  <c r="N103" i="2"/>
  <c r="I104" i="2"/>
  <c r="L104" i="2"/>
  <c r="M104" i="2"/>
  <c r="O104" i="2"/>
  <c r="N104" i="2"/>
  <c r="I105" i="2"/>
  <c r="L105" i="2"/>
  <c r="M105" i="2"/>
  <c r="O105" i="2"/>
  <c r="N105" i="2"/>
  <c r="I106" i="2"/>
  <c r="L106" i="2"/>
  <c r="M106" i="2"/>
  <c r="O106" i="2"/>
  <c r="N106" i="2"/>
  <c r="I107" i="2"/>
  <c r="L107" i="2"/>
  <c r="M107" i="2"/>
  <c r="O107" i="2"/>
  <c r="N107" i="2"/>
  <c r="I108" i="2"/>
  <c r="L108" i="2"/>
  <c r="M108" i="2"/>
  <c r="O108" i="2"/>
  <c r="N108" i="2"/>
  <c r="I109" i="2"/>
  <c r="L109" i="2"/>
  <c r="M109" i="2"/>
  <c r="O109" i="2"/>
  <c r="N109" i="2"/>
  <c r="I110" i="2"/>
  <c r="L110" i="2"/>
  <c r="M110" i="2"/>
  <c r="O110" i="2"/>
  <c r="N110" i="2"/>
  <c r="I111" i="2"/>
  <c r="L111" i="2"/>
  <c r="M111" i="2"/>
  <c r="O111" i="2"/>
  <c r="N111" i="2"/>
  <c r="I112" i="2"/>
  <c r="L112" i="2"/>
  <c r="M112" i="2"/>
  <c r="O112" i="2"/>
  <c r="N112" i="2"/>
  <c r="I113" i="2"/>
  <c r="L113" i="2"/>
  <c r="M113" i="2"/>
  <c r="O113" i="2"/>
  <c r="N113" i="2"/>
  <c r="I114" i="2"/>
  <c r="L114" i="2"/>
  <c r="M114" i="2"/>
  <c r="O114" i="2"/>
  <c r="N114" i="2"/>
  <c r="I115" i="2"/>
  <c r="L115" i="2"/>
  <c r="M115" i="2"/>
  <c r="O115" i="2"/>
  <c r="N115" i="2"/>
  <c r="I116" i="2"/>
  <c r="L116" i="2"/>
  <c r="M116" i="2"/>
  <c r="O116" i="2"/>
  <c r="N116" i="2"/>
  <c r="I117" i="2"/>
  <c r="L117" i="2"/>
  <c r="M117" i="2"/>
  <c r="O117" i="2"/>
  <c r="N117" i="2"/>
  <c r="I118" i="2"/>
  <c r="L118" i="2"/>
  <c r="M118" i="2"/>
  <c r="O118" i="2"/>
  <c r="N118" i="2"/>
  <c r="I119" i="2"/>
  <c r="L119" i="2"/>
  <c r="M119" i="2"/>
  <c r="O119" i="2"/>
  <c r="N119" i="2"/>
  <c r="I120" i="2"/>
  <c r="L120" i="2"/>
  <c r="M120" i="2"/>
  <c r="O120" i="2"/>
  <c r="N120" i="2"/>
  <c r="I121" i="2"/>
  <c r="L121" i="2"/>
  <c r="M121" i="2"/>
  <c r="O121" i="2"/>
  <c r="N121" i="2"/>
  <c r="I122" i="2"/>
  <c r="L122" i="2"/>
  <c r="M122" i="2"/>
  <c r="O122" i="2"/>
  <c r="N122" i="2"/>
  <c r="I123" i="2"/>
  <c r="L123" i="2"/>
  <c r="M123" i="2"/>
  <c r="O123" i="2"/>
  <c r="N123" i="2"/>
  <c r="I124" i="2"/>
  <c r="L124" i="2"/>
  <c r="M124" i="2"/>
  <c r="O124" i="2"/>
  <c r="N124" i="2"/>
  <c r="I125" i="2"/>
  <c r="L125" i="2"/>
  <c r="M125" i="2"/>
  <c r="O125" i="2"/>
  <c r="N125" i="2"/>
  <c r="I126" i="2"/>
  <c r="L126" i="2"/>
  <c r="M126" i="2"/>
  <c r="O126" i="2"/>
  <c r="N126" i="2"/>
  <c r="I127" i="2"/>
  <c r="L127" i="2"/>
  <c r="M127" i="2"/>
  <c r="O127" i="2"/>
  <c r="N127" i="2"/>
  <c r="I128" i="2"/>
  <c r="L128" i="2"/>
  <c r="M128" i="2"/>
  <c r="O128" i="2"/>
  <c r="N128" i="2"/>
  <c r="I129" i="2"/>
  <c r="L129" i="2"/>
  <c r="M129" i="2"/>
  <c r="O129" i="2"/>
  <c r="N129" i="2"/>
  <c r="I130" i="2"/>
  <c r="L130" i="2"/>
  <c r="M130" i="2"/>
  <c r="O130" i="2"/>
  <c r="N130" i="2"/>
  <c r="I131" i="2"/>
  <c r="L131" i="2"/>
  <c r="M131" i="2"/>
  <c r="O131" i="2"/>
  <c r="N131" i="2"/>
  <c r="I132" i="2"/>
  <c r="L132" i="2"/>
  <c r="M132" i="2"/>
  <c r="O132" i="2"/>
  <c r="N132" i="2"/>
  <c r="I133" i="2"/>
  <c r="L133" i="2"/>
  <c r="M133" i="2"/>
  <c r="O133" i="2"/>
  <c r="N133" i="2"/>
  <c r="I134" i="2"/>
  <c r="L134" i="2"/>
  <c r="M134" i="2"/>
  <c r="O134" i="2"/>
  <c r="N134" i="2"/>
  <c r="I135" i="2"/>
  <c r="L135" i="2"/>
  <c r="M135" i="2"/>
  <c r="O135" i="2"/>
  <c r="N135" i="2"/>
  <c r="I136" i="2"/>
  <c r="L136" i="2"/>
  <c r="M136" i="2"/>
  <c r="O136" i="2"/>
  <c r="N136" i="2"/>
  <c r="I137" i="2"/>
  <c r="L137" i="2"/>
  <c r="M137" i="2"/>
  <c r="O137" i="2"/>
  <c r="N137" i="2"/>
  <c r="I138" i="2"/>
  <c r="L138" i="2"/>
  <c r="M138" i="2"/>
  <c r="O138" i="2"/>
  <c r="N138" i="2"/>
  <c r="I139" i="2"/>
  <c r="L139" i="2"/>
  <c r="M139" i="2"/>
  <c r="O139" i="2"/>
  <c r="N139" i="2"/>
  <c r="I140" i="2"/>
  <c r="L140" i="2"/>
  <c r="M140" i="2"/>
  <c r="O140" i="2"/>
  <c r="N140" i="2"/>
  <c r="I141" i="2"/>
  <c r="L141" i="2"/>
  <c r="M141" i="2"/>
  <c r="O141" i="2"/>
  <c r="N141" i="2"/>
  <c r="I142" i="2"/>
  <c r="L142" i="2"/>
  <c r="M142" i="2"/>
  <c r="O142" i="2"/>
  <c r="N142" i="2"/>
  <c r="I143" i="2"/>
  <c r="L143" i="2"/>
  <c r="M143" i="2"/>
  <c r="O143" i="2"/>
  <c r="N143" i="2"/>
  <c r="I144" i="2"/>
  <c r="L144" i="2"/>
  <c r="M144" i="2"/>
  <c r="O144" i="2"/>
  <c r="N144" i="2"/>
  <c r="I145" i="2"/>
  <c r="L145" i="2"/>
  <c r="M145" i="2"/>
  <c r="O145" i="2"/>
  <c r="N145" i="2"/>
  <c r="I146" i="2"/>
  <c r="L146" i="2"/>
  <c r="M146" i="2"/>
  <c r="O146" i="2"/>
  <c r="N146" i="2"/>
  <c r="I147" i="2"/>
  <c r="L147" i="2"/>
  <c r="M147" i="2"/>
  <c r="O147" i="2"/>
  <c r="N147" i="2"/>
  <c r="I148" i="2"/>
  <c r="L148" i="2"/>
  <c r="M148" i="2"/>
  <c r="O148" i="2"/>
  <c r="N148" i="2"/>
  <c r="I149" i="2"/>
  <c r="L149" i="2"/>
  <c r="M149" i="2"/>
  <c r="O149" i="2"/>
  <c r="N149" i="2"/>
  <c r="I150" i="2"/>
  <c r="L150" i="2"/>
  <c r="M150" i="2"/>
  <c r="O150" i="2"/>
  <c r="N150" i="2"/>
  <c r="I151" i="2"/>
  <c r="L151" i="2"/>
  <c r="M151" i="2"/>
  <c r="O151" i="2"/>
  <c r="N151" i="2"/>
  <c r="I152" i="2"/>
  <c r="L152" i="2"/>
  <c r="M152" i="2"/>
  <c r="O152" i="2"/>
  <c r="N152" i="2"/>
  <c r="I153" i="2"/>
  <c r="L153" i="2"/>
  <c r="M153" i="2"/>
  <c r="O153" i="2"/>
  <c r="N153" i="2"/>
  <c r="I154" i="2"/>
  <c r="L154" i="2"/>
  <c r="M154" i="2"/>
  <c r="O154" i="2"/>
  <c r="N154" i="2"/>
  <c r="I155" i="2"/>
  <c r="L155" i="2"/>
  <c r="M155" i="2"/>
  <c r="O155" i="2"/>
  <c r="N155" i="2"/>
  <c r="I156" i="2"/>
  <c r="L156" i="2"/>
  <c r="M156" i="2"/>
  <c r="O156" i="2"/>
  <c r="N156" i="2"/>
  <c r="I157" i="2"/>
  <c r="L157" i="2"/>
  <c r="M157" i="2"/>
  <c r="O157" i="2"/>
  <c r="N157" i="2"/>
  <c r="I158" i="2"/>
  <c r="L158" i="2"/>
  <c r="M158" i="2"/>
  <c r="O158" i="2"/>
  <c r="N158" i="2"/>
  <c r="I159" i="2"/>
  <c r="L159" i="2"/>
  <c r="M159" i="2"/>
  <c r="O159" i="2"/>
  <c r="N159" i="2"/>
  <c r="I160" i="2"/>
  <c r="L160" i="2"/>
  <c r="M160" i="2"/>
  <c r="O160" i="2"/>
  <c r="N160" i="2"/>
  <c r="I161" i="2"/>
  <c r="L161" i="2"/>
  <c r="M161" i="2"/>
  <c r="O161" i="2"/>
  <c r="N161" i="2"/>
  <c r="I162" i="2"/>
  <c r="L162" i="2"/>
  <c r="M162" i="2"/>
  <c r="O162" i="2"/>
  <c r="N162" i="2"/>
  <c r="I163" i="2"/>
  <c r="L163" i="2"/>
  <c r="M163" i="2"/>
  <c r="O163" i="2"/>
  <c r="N163" i="2"/>
  <c r="I164" i="2"/>
  <c r="L164" i="2"/>
  <c r="M164" i="2"/>
  <c r="O164" i="2"/>
  <c r="N164" i="2"/>
  <c r="I165" i="2"/>
  <c r="L165" i="2"/>
  <c r="M165" i="2"/>
  <c r="O165" i="2"/>
  <c r="N165" i="2"/>
  <c r="I166" i="2"/>
  <c r="L166" i="2"/>
  <c r="M166" i="2"/>
  <c r="O166" i="2"/>
  <c r="N166" i="2"/>
  <c r="I167" i="2"/>
  <c r="L167" i="2"/>
  <c r="M167" i="2"/>
  <c r="O167" i="2"/>
  <c r="N167" i="2"/>
  <c r="I168" i="2"/>
  <c r="L168" i="2"/>
  <c r="M168" i="2"/>
  <c r="O168" i="2"/>
  <c r="N168" i="2"/>
  <c r="I169" i="2"/>
  <c r="L169" i="2"/>
  <c r="M169" i="2"/>
  <c r="O169" i="2"/>
  <c r="N169" i="2"/>
  <c r="I170" i="2"/>
  <c r="L170" i="2"/>
  <c r="M170" i="2"/>
  <c r="O170" i="2"/>
  <c r="N170" i="2"/>
  <c r="I171" i="2"/>
  <c r="L171" i="2"/>
  <c r="M171" i="2"/>
  <c r="O171" i="2"/>
  <c r="N171" i="2"/>
  <c r="I172" i="2"/>
  <c r="L172" i="2"/>
  <c r="M172" i="2"/>
  <c r="O172" i="2"/>
  <c r="N172" i="2"/>
  <c r="I173" i="2"/>
  <c r="L173" i="2"/>
  <c r="M173" i="2"/>
  <c r="O173" i="2"/>
  <c r="N173" i="2"/>
  <c r="I174" i="2"/>
  <c r="L174" i="2"/>
  <c r="M174" i="2"/>
  <c r="O174" i="2"/>
  <c r="N174" i="2"/>
  <c r="I175" i="2"/>
  <c r="L175" i="2"/>
  <c r="M175" i="2"/>
  <c r="O175" i="2"/>
  <c r="N175" i="2"/>
  <c r="I176" i="2"/>
  <c r="L176" i="2"/>
  <c r="M176" i="2"/>
  <c r="O176" i="2"/>
  <c r="N176" i="2"/>
  <c r="I177" i="2"/>
  <c r="L177" i="2"/>
  <c r="M177" i="2"/>
  <c r="O177" i="2"/>
  <c r="N177" i="2"/>
  <c r="I178" i="2"/>
  <c r="L178" i="2"/>
  <c r="M178" i="2"/>
  <c r="O178" i="2"/>
  <c r="N178" i="2"/>
  <c r="I179" i="2"/>
  <c r="L179" i="2"/>
  <c r="M179" i="2"/>
  <c r="O179" i="2"/>
  <c r="N179" i="2"/>
  <c r="I180" i="2"/>
  <c r="L180" i="2"/>
  <c r="M180" i="2"/>
  <c r="O180" i="2"/>
  <c r="N180" i="2"/>
  <c r="I181" i="2"/>
  <c r="L181" i="2"/>
  <c r="M181" i="2"/>
  <c r="O181" i="2"/>
  <c r="N181" i="2"/>
  <c r="I182" i="2"/>
  <c r="L182" i="2"/>
  <c r="M182" i="2"/>
  <c r="O182" i="2"/>
  <c r="N182" i="2"/>
  <c r="I183" i="2"/>
  <c r="L183" i="2"/>
  <c r="M183" i="2"/>
  <c r="O183" i="2"/>
  <c r="N183" i="2"/>
  <c r="I184" i="2"/>
  <c r="L184" i="2"/>
  <c r="M184" i="2"/>
  <c r="O184" i="2"/>
  <c r="N184" i="2"/>
  <c r="I185" i="2"/>
  <c r="L185" i="2"/>
  <c r="M185" i="2"/>
  <c r="O185" i="2"/>
  <c r="N185" i="2"/>
  <c r="I186" i="2"/>
  <c r="L186" i="2"/>
  <c r="M186" i="2"/>
  <c r="O186" i="2"/>
  <c r="N186" i="2"/>
  <c r="I187" i="2"/>
  <c r="L187" i="2"/>
  <c r="M187" i="2"/>
  <c r="O187" i="2"/>
  <c r="N187" i="2"/>
  <c r="I188" i="2"/>
  <c r="L188" i="2"/>
  <c r="M188" i="2"/>
  <c r="O188" i="2"/>
  <c r="N188" i="2"/>
  <c r="I189" i="2"/>
  <c r="L189" i="2"/>
  <c r="M189" i="2"/>
  <c r="O189" i="2"/>
  <c r="N189" i="2"/>
  <c r="I190" i="2"/>
  <c r="L190" i="2"/>
  <c r="M190" i="2"/>
  <c r="O190" i="2"/>
  <c r="N190" i="2"/>
  <c r="I191" i="2"/>
  <c r="L191" i="2"/>
  <c r="M191" i="2"/>
  <c r="O191" i="2"/>
  <c r="N191" i="2"/>
  <c r="I3" i="2"/>
  <c r="L3" i="2"/>
  <c r="M3" i="2"/>
  <c r="O3" i="2"/>
  <c r="N3" i="2"/>
  <c r="O134" i="5" l="1"/>
  <c r="O272" i="5"/>
  <c r="K10" i="11"/>
  <c r="M9" i="11"/>
  <c r="P8" i="11"/>
  <c r="N9" i="11"/>
  <c r="O86" i="11"/>
  <c r="I8" i="11"/>
  <c r="O305" i="5"/>
  <c r="P305" i="5" s="1"/>
  <c r="N290" i="5"/>
  <c r="O290" i="5" s="1"/>
  <c r="O289" i="5"/>
  <c r="P289" i="5" s="1"/>
  <c r="N26" i="5"/>
  <c r="O26" i="5" s="1"/>
  <c r="P26" i="5" s="1"/>
  <c r="O25" i="5"/>
  <c r="P25" i="5" s="1"/>
  <c r="N50" i="5"/>
  <c r="O50" i="5" s="1"/>
  <c r="O49" i="5"/>
  <c r="P49" i="5" s="1"/>
  <c r="N74" i="5"/>
  <c r="O74" i="5" s="1"/>
  <c r="O73" i="5"/>
  <c r="P73" i="5" s="1"/>
  <c r="N176" i="5"/>
  <c r="O176" i="5" s="1"/>
  <c r="P176" i="5" s="1"/>
  <c r="O175" i="5"/>
  <c r="P175" i="5" s="1"/>
  <c r="N200" i="5"/>
  <c r="O200" i="5" s="1"/>
  <c r="O199" i="5"/>
  <c r="P199" i="5" s="1"/>
  <c r="N224" i="5"/>
  <c r="O224" i="5" s="1"/>
  <c r="P224" i="5" s="1"/>
  <c r="O223" i="5"/>
  <c r="P223" i="5" s="1"/>
  <c r="N248" i="5"/>
  <c r="O248" i="5" s="1"/>
  <c r="O247" i="5"/>
  <c r="P247" i="5" s="1"/>
  <c r="N8" i="5"/>
  <c r="O8" i="5" s="1"/>
  <c r="P8" i="5" s="1"/>
  <c r="O7" i="5"/>
  <c r="P7" i="5" s="1"/>
  <c r="N65" i="5"/>
  <c r="O65" i="5" s="1"/>
  <c r="O64" i="5"/>
  <c r="P64" i="5" s="1"/>
  <c r="N179" i="5"/>
  <c r="O179" i="5" s="1"/>
  <c r="O178" i="5"/>
  <c r="P178" i="5" s="1"/>
  <c r="N215" i="5"/>
  <c r="O215" i="5" s="1"/>
  <c r="O214" i="5"/>
  <c r="P214" i="5" s="1"/>
  <c r="N263" i="5"/>
  <c r="O263" i="5" s="1"/>
  <c r="O262" i="5"/>
  <c r="P262" i="5" s="1"/>
  <c r="N278" i="5"/>
  <c r="O278" i="5" s="1"/>
  <c r="O277" i="5"/>
  <c r="P277" i="5" s="1"/>
  <c r="O281" i="5"/>
  <c r="P281" i="5" s="1"/>
  <c r="N107" i="5"/>
  <c r="O107" i="5" s="1"/>
  <c r="O106" i="5"/>
  <c r="P106" i="5" s="1"/>
  <c r="N131" i="5"/>
  <c r="O131" i="5" s="1"/>
  <c r="O130" i="5"/>
  <c r="P130" i="5" s="1"/>
  <c r="N155" i="5"/>
  <c r="O155" i="5" s="1"/>
  <c r="O154" i="5"/>
  <c r="P154" i="5" s="1"/>
  <c r="N44" i="5"/>
  <c r="O44" i="5" s="1"/>
  <c r="P44" i="5" s="1"/>
  <c r="O43" i="5"/>
  <c r="P43" i="5" s="1"/>
  <c r="N68" i="5"/>
  <c r="O68" i="5" s="1"/>
  <c r="O67" i="5"/>
  <c r="P67" i="5" s="1"/>
  <c r="N101" i="5"/>
  <c r="O101" i="5" s="1"/>
  <c r="P101" i="5" s="1"/>
  <c r="O100" i="5"/>
  <c r="P100" i="5" s="1"/>
  <c r="N125" i="5"/>
  <c r="O125" i="5" s="1"/>
  <c r="O124" i="5"/>
  <c r="P124" i="5" s="1"/>
  <c r="N149" i="5"/>
  <c r="O149" i="5" s="1"/>
  <c r="P149" i="5" s="1"/>
  <c r="O148" i="5"/>
  <c r="P148" i="5" s="1"/>
  <c r="N194" i="5"/>
  <c r="O194" i="5" s="1"/>
  <c r="O193" i="5"/>
  <c r="P193" i="5" s="1"/>
  <c r="N242" i="5"/>
  <c r="O242" i="5" s="1"/>
  <c r="P242" i="5" s="1"/>
  <c r="O241" i="5"/>
  <c r="P241" i="5" s="1"/>
  <c r="N257" i="5"/>
  <c r="O257" i="5" s="1"/>
  <c r="O256" i="5"/>
  <c r="P256" i="5" s="1"/>
  <c r="N302" i="5"/>
  <c r="O302" i="5" s="1"/>
  <c r="P302" i="5" s="1"/>
  <c r="O301" i="5"/>
  <c r="P301" i="5" s="1"/>
  <c r="N53" i="5"/>
  <c r="O53" i="5" s="1"/>
  <c r="O52" i="5"/>
  <c r="P52" i="5" s="1"/>
  <c r="N110" i="5"/>
  <c r="O110" i="5" s="1"/>
  <c r="P110" i="5" s="1"/>
  <c r="O109" i="5"/>
  <c r="P109" i="5" s="1"/>
  <c r="N167" i="5"/>
  <c r="O167" i="5" s="1"/>
  <c r="O166" i="5"/>
  <c r="P166" i="5" s="1"/>
  <c r="N227" i="5"/>
  <c r="O227" i="5" s="1"/>
  <c r="O226" i="5"/>
  <c r="P226" i="5" s="1"/>
  <c r="N92" i="5"/>
  <c r="O92" i="5" s="1"/>
  <c r="O91" i="5"/>
  <c r="P91" i="5" s="1"/>
  <c r="N206" i="5"/>
  <c r="O206" i="5" s="1"/>
  <c r="O205" i="5"/>
  <c r="P205" i="5" s="1"/>
  <c r="N266" i="5"/>
  <c r="O266" i="5" s="1"/>
  <c r="P266" i="5" s="1"/>
  <c r="O265" i="5"/>
  <c r="P265" i="5" s="1"/>
  <c r="N182" i="5"/>
  <c r="O182" i="5" s="1"/>
  <c r="P182" i="5" s="1"/>
  <c r="O181" i="5"/>
  <c r="P181" i="5" s="1"/>
  <c r="N299" i="5"/>
  <c r="O299" i="5" s="1"/>
  <c r="O298" i="5"/>
  <c r="P298" i="5" s="1"/>
  <c r="N11" i="5"/>
  <c r="O11" i="5" s="1"/>
  <c r="P11" i="5" s="1"/>
  <c r="O10" i="5"/>
  <c r="P10" i="5" s="1"/>
  <c r="N35" i="5"/>
  <c r="O35" i="5" s="1"/>
  <c r="O34" i="5"/>
  <c r="P34" i="5" s="1"/>
  <c r="N59" i="5"/>
  <c r="O59" i="5" s="1"/>
  <c r="P59" i="5" s="1"/>
  <c r="O58" i="5"/>
  <c r="P58" i="5" s="1"/>
  <c r="N83" i="5"/>
  <c r="O83" i="5" s="1"/>
  <c r="O82" i="5"/>
  <c r="P82" i="5" s="1"/>
  <c r="N116" i="5"/>
  <c r="O116" i="5" s="1"/>
  <c r="P116" i="5" s="1"/>
  <c r="O115" i="5"/>
  <c r="P115" i="5" s="1"/>
  <c r="N140" i="5"/>
  <c r="O140" i="5" s="1"/>
  <c r="O139" i="5"/>
  <c r="P139" i="5" s="1"/>
  <c r="N173" i="5"/>
  <c r="O173" i="5" s="1"/>
  <c r="P173" i="5" s="1"/>
  <c r="O172" i="5"/>
  <c r="P172" i="5" s="1"/>
  <c r="N197" i="5"/>
  <c r="O197" i="5" s="1"/>
  <c r="O196" i="5"/>
  <c r="P196" i="5" s="1"/>
  <c r="N221" i="5"/>
  <c r="O221" i="5" s="1"/>
  <c r="P221" i="5" s="1"/>
  <c r="O220" i="5"/>
  <c r="P220" i="5" s="1"/>
  <c r="N245" i="5"/>
  <c r="O245" i="5" s="1"/>
  <c r="O244" i="5"/>
  <c r="P244" i="5" s="1"/>
  <c r="N38" i="5"/>
  <c r="O38" i="5" s="1"/>
  <c r="O37" i="5"/>
  <c r="P37" i="5" s="1"/>
  <c r="N62" i="5"/>
  <c r="O62" i="5" s="1"/>
  <c r="O61" i="5"/>
  <c r="P61" i="5" s="1"/>
  <c r="N86" i="5"/>
  <c r="O86" i="5" s="1"/>
  <c r="O85" i="5"/>
  <c r="P85" i="5" s="1"/>
  <c r="N164" i="5"/>
  <c r="O164" i="5" s="1"/>
  <c r="O163" i="5"/>
  <c r="P163" i="5" s="1"/>
  <c r="N188" i="5"/>
  <c r="O188" i="5" s="1"/>
  <c r="O187" i="5"/>
  <c r="P187" i="5" s="1"/>
  <c r="N212" i="5"/>
  <c r="O212" i="5" s="1"/>
  <c r="O211" i="5"/>
  <c r="P211" i="5" s="1"/>
  <c r="N236" i="5"/>
  <c r="O236" i="5" s="1"/>
  <c r="O235" i="5"/>
  <c r="P235" i="5" s="1"/>
  <c r="N260" i="5"/>
  <c r="O260" i="5" s="1"/>
  <c r="O259" i="5"/>
  <c r="P259" i="5" s="1"/>
  <c r="N308" i="5"/>
  <c r="O308" i="5" s="1"/>
  <c r="P308" i="5" s="1"/>
  <c r="O307" i="5"/>
  <c r="P307" i="5" s="1"/>
  <c r="N41" i="5"/>
  <c r="O41" i="5" s="1"/>
  <c r="O40" i="5"/>
  <c r="P40" i="5" s="1"/>
  <c r="N89" i="5"/>
  <c r="O89" i="5" s="1"/>
  <c r="O88" i="5"/>
  <c r="P88" i="5" s="1"/>
  <c r="N122" i="5"/>
  <c r="O122" i="5" s="1"/>
  <c r="O121" i="5"/>
  <c r="P121" i="5" s="1"/>
  <c r="N158" i="5"/>
  <c r="O158" i="5" s="1"/>
  <c r="O157" i="5"/>
  <c r="P157" i="5" s="1"/>
  <c r="N191" i="5"/>
  <c r="O191" i="5" s="1"/>
  <c r="O190" i="5"/>
  <c r="P190" i="5" s="1"/>
  <c r="N239" i="5"/>
  <c r="O239" i="5" s="1"/>
  <c r="O238" i="5"/>
  <c r="P238" i="5" s="1"/>
  <c r="N287" i="5"/>
  <c r="O287" i="5" s="1"/>
  <c r="O286" i="5"/>
  <c r="P286" i="5" s="1"/>
  <c r="N17" i="5"/>
  <c r="O17" i="5" s="1"/>
  <c r="P17" i="5" s="1"/>
  <c r="N14" i="5"/>
  <c r="O14" i="5" s="1"/>
  <c r="N293" i="5"/>
  <c r="N95" i="5"/>
  <c r="O95" i="5" s="1"/>
  <c r="P95" i="5" s="1"/>
  <c r="O94" i="5"/>
  <c r="P94" i="5" s="1"/>
  <c r="N119" i="5"/>
  <c r="O119" i="5" s="1"/>
  <c r="O118" i="5"/>
  <c r="P118" i="5" s="1"/>
  <c r="N143" i="5"/>
  <c r="O143" i="5" s="1"/>
  <c r="P143" i="5" s="1"/>
  <c r="O142" i="5"/>
  <c r="P142" i="5" s="1"/>
  <c r="N32" i="5"/>
  <c r="O32" i="5" s="1"/>
  <c r="P32" i="5" s="1"/>
  <c r="O31" i="5"/>
  <c r="P31" i="5" s="1"/>
  <c r="N56" i="5"/>
  <c r="O56" i="5" s="1"/>
  <c r="P56" i="5" s="1"/>
  <c r="O55" i="5"/>
  <c r="P55" i="5" s="1"/>
  <c r="N80" i="5"/>
  <c r="O80" i="5" s="1"/>
  <c r="P80" i="5" s="1"/>
  <c r="O79" i="5"/>
  <c r="P79" i="5" s="1"/>
  <c r="N113" i="5"/>
  <c r="O113" i="5" s="1"/>
  <c r="O112" i="5"/>
  <c r="P112" i="5" s="1"/>
  <c r="N137" i="5"/>
  <c r="O137" i="5" s="1"/>
  <c r="P137" i="5" s="1"/>
  <c r="O136" i="5"/>
  <c r="P136" i="5" s="1"/>
  <c r="N170" i="5"/>
  <c r="O170" i="5" s="1"/>
  <c r="O169" i="5"/>
  <c r="P169" i="5" s="1"/>
  <c r="N218" i="5"/>
  <c r="O218" i="5" s="1"/>
  <c r="O217" i="5"/>
  <c r="P217" i="5" s="1"/>
  <c r="N275" i="5"/>
  <c r="O275" i="5" s="1"/>
  <c r="O274" i="5"/>
  <c r="P274" i="5" s="1"/>
  <c r="N296" i="5"/>
  <c r="O296" i="5" s="1"/>
  <c r="P296" i="5" s="1"/>
  <c r="O295" i="5"/>
  <c r="P295" i="5" s="1"/>
  <c r="N29" i="5"/>
  <c r="O29" i="5" s="1"/>
  <c r="O28" i="5"/>
  <c r="P28" i="5" s="1"/>
  <c r="N146" i="5"/>
  <c r="O146" i="5" s="1"/>
  <c r="P146" i="5" s="1"/>
  <c r="O145" i="5"/>
  <c r="P145" i="5" s="1"/>
  <c r="N203" i="5"/>
  <c r="O203" i="5" s="1"/>
  <c r="P203" i="5" s="1"/>
  <c r="O202" i="5"/>
  <c r="P202" i="5" s="1"/>
  <c r="N251" i="5"/>
  <c r="O251" i="5" s="1"/>
  <c r="P251" i="5" s="1"/>
  <c r="O250" i="5"/>
  <c r="P250" i="5" s="1"/>
  <c r="N161" i="5"/>
  <c r="O161" i="5" s="1"/>
  <c r="O160" i="5"/>
  <c r="P160" i="5" s="1"/>
  <c r="N20" i="5"/>
  <c r="O20" i="5" s="1"/>
  <c r="P20" i="5" s="1"/>
  <c r="O19" i="5"/>
  <c r="P19" i="5" s="1"/>
  <c r="N254" i="5"/>
  <c r="O254" i="5" s="1"/>
  <c r="O253" i="5"/>
  <c r="P253" i="5" s="1"/>
  <c r="N23" i="5"/>
  <c r="O23" i="5" s="1"/>
  <c r="P23" i="5" s="1"/>
  <c r="O22" i="5"/>
  <c r="P22" i="5" s="1"/>
  <c r="N47" i="5"/>
  <c r="O47" i="5" s="1"/>
  <c r="P47" i="5" s="1"/>
  <c r="O46" i="5"/>
  <c r="P46" i="5" s="1"/>
  <c r="N71" i="5"/>
  <c r="O71" i="5" s="1"/>
  <c r="P71" i="5" s="1"/>
  <c r="O70" i="5"/>
  <c r="P70" i="5" s="1"/>
  <c r="N104" i="5"/>
  <c r="O104" i="5" s="1"/>
  <c r="O103" i="5"/>
  <c r="P103" i="5" s="1"/>
  <c r="N128" i="5"/>
  <c r="O128" i="5" s="1"/>
  <c r="O127" i="5"/>
  <c r="P127" i="5" s="1"/>
  <c r="N152" i="5"/>
  <c r="O152" i="5" s="1"/>
  <c r="O151" i="5"/>
  <c r="P151" i="5" s="1"/>
  <c r="N185" i="5"/>
  <c r="O185" i="5" s="1"/>
  <c r="P185" i="5" s="1"/>
  <c r="O184" i="5"/>
  <c r="P184" i="5" s="1"/>
  <c r="N209" i="5"/>
  <c r="O209" i="5" s="1"/>
  <c r="O208" i="5"/>
  <c r="P208" i="5" s="1"/>
  <c r="N233" i="5"/>
  <c r="O233" i="5" s="1"/>
  <c r="P233" i="5" s="1"/>
  <c r="O232" i="5"/>
  <c r="P232" i="5" s="1"/>
  <c r="N269" i="5"/>
  <c r="O269" i="5" s="1"/>
  <c r="P269" i="5" s="1"/>
  <c r="O268" i="5"/>
  <c r="P268" i="5" s="1"/>
  <c r="Q4" i="4"/>
  <c r="H312" i="6"/>
  <c r="P218" i="2"/>
  <c r="P210" i="2"/>
  <c r="P202" i="2"/>
  <c r="P194" i="2"/>
  <c r="Q73" i="4"/>
  <c r="Q93" i="4"/>
  <c r="Q101" i="4"/>
  <c r="Q109" i="4"/>
  <c r="Q125" i="4"/>
  <c r="Q246" i="4"/>
  <c r="Q242" i="4"/>
  <c r="Q238" i="4"/>
  <c r="Q234" i="4"/>
  <c r="Q230" i="4"/>
  <c r="Q224" i="4"/>
  <c r="Q220" i="4"/>
  <c r="P285" i="5"/>
  <c r="P279" i="5"/>
  <c r="P228" i="5"/>
  <c r="P287" i="5"/>
  <c r="P294" i="5"/>
  <c r="P131" i="5"/>
  <c r="P303" i="5"/>
  <c r="P270" i="5"/>
  <c r="P140" i="2"/>
  <c r="P128" i="2"/>
  <c r="P108" i="2"/>
  <c r="P96" i="2"/>
  <c r="P190" i="2"/>
  <c r="P182" i="2"/>
  <c r="P174" i="2"/>
  <c r="P166" i="2"/>
  <c r="P158" i="2"/>
  <c r="P154" i="2"/>
  <c r="P142" i="2"/>
  <c r="P134" i="2"/>
  <c r="P126" i="2"/>
  <c r="P122" i="2"/>
  <c r="P110" i="2"/>
  <c r="P102" i="2"/>
  <c r="P94" i="2"/>
  <c r="P90" i="2"/>
  <c r="P86" i="2"/>
  <c r="P78" i="2"/>
  <c r="P70" i="2"/>
  <c r="P67" i="2"/>
  <c r="P62" i="2"/>
  <c r="P54" i="2"/>
  <c r="P46" i="2"/>
  <c r="P38" i="2"/>
  <c r="P30" i="2"/>
  <c r="P22" i="2"/>
  <c r="P14" i="2"/>
  <c r="P6" i="2"/>
  <c r="P213" i="2"/>
  <c r="P205" i="2"/>
  <c r="P197" i="2"/>
  <c r="Q12" i="4"/>
  <c r="Q16" i="4"/>
  <c r="Q81" i="4"/>
  <c r="Q87" i="4"/>
  <c r="Q112" i="4"/>
  <c r="Q216" i="4"/>
  <c r="Q275" i="4"/>
  <c r="Q273" i="4"/>
  <c r="Q271" i="4"/>
  <c r="Q269" i="4"/>
  <c r="Q267" i="4"/>
  <c r="Q265" i="4"/>
  <c r="Q263" i="4"/>
  <c r="Q261" i="4"/>
  <c r="Q259" i="4"/>
  <c r="Q257" i="4"/>
  <c r="Q255" i="4"/>
  <c r="Q253" i="4"/>
  <c r="Q251" i="4"/>
  <c r="Q249" i="4"/>
  <c r="Q247" i="4"/>
  <c r="Q245" i="4"/>
  <c r="Q243" i="4"/>
  <c r="Q241" i="4"/>
  <c r="Q239" i="4"/>
  <c r="Q237" i="4"/>
  <c r="Q235" i="4"/>
  <c r="Q233" i="4"/>
  <c r="Q231" i="4"/>
  <c r="Q229" i="4"/>
  <c r="Q227" i="4"/>
  <c r="Q223" i="4"/>
  <c r="Q221" i="4"/>
  <c r="Q219" i="4"/>
  <c r="P29" i="5"/>
  <c r="P132" i="5"/>
  <c r="P291" i="5"/>
  <c r="P297" i="5"/>
  <c r="P30" i="5"/>
  <c r="P237" i="5"/>
  <c r="P15" i="5"/>
  <c r="P288" i="5"/>
  <c r="P282" i="5"/>
  <c r="P290" i="5"/>
  <c r="P227" i="5"/>
  <c r="P3" i="2"/>
  <c r="P168" i="2"/>
  <c r="P136" i="2"/>
  <c r="P104" i="2"/>
  <c r="P80" i="2"/>
  <c r="P64" i="2"/>
  <c r="P56" i="2"/>
  <c r="P48" i="2"/>
  <c r="P40" i="2"/>
  <c r="P32" i="2"/>
  <c r="P24" i="2"/>
  <c r="P16" i="2"/>
  <c r="P8" i="2"/>
  <c r="P211" i="2"/>
  <c r="P203" i="2"/>
  <c r="P195" i="2"/>
  <c r="Q5" i="4"/>
  <c r="Q7" i="4"/>
  <c r="Q9" i="4"/>
  <c r="P18" i="5"/>
  <c r="P300" i="5"/>
  <c r="P278" i="5"/>
  <c r="P27" i="5"/>
  <c r="P45" i="5"/>
  <c r="P267" i="5"/>
  <c r="P299" i="5"/>
  <c r="P236" i="5"/>
  <c r="P306" i="5"/>
  <c r="P184" i="2"/>
  <c r="P176" i="2"/>
  <c r="P160" i="2"/>
  <c r="P144" i="2"/>
  <c r="P112" i="2"/>
  <c r="P88" i="2"/>
  <c r="P72" i="2"/>
  <c r="P212" i="2"/>
  <c r="P204" i="2"/>
  <c r="P196" i="2"/>
  <c r="Q20" i="4"/>
  <c r="Q113" i="4"/>
  <c r="Q119" i="4"/>
  <c r="Q169" i="4"/>
  <c r="P180" i="2"/>
  <c r="P178" i="2"/>
  <c r="P164" i="2"/>
  <c r="P162" i="2"/>
  <c r="P152" i="2"/>
  <c r="P150" i="2"/>
  <c r="P124" i="2"/>
  <c r="P106" i="2"/>
  <c r="P188" i="2"/>
  <c r="P186" i="2"/>
  <c r="P172" i="2"/>
  <c r="P170" i="2"/>
  <c r="P156" i="2"/>
  <c r="P138" i="2"/>
  <c r="P120" i="2"/>
  <c r="P118" i="2"/>
  <c r="P92" i="2"/>
  <c r="P79" i="2"/>
  <c r="P76" i="2"/>
  <c r="P74" i="2"/>
  <c r="P63" i="2"/>
  <c r="P60" i="2"/>
  <c r="P58" i="2"/>
  <c r="P44" i="2"/>
  <c r="P42" i="2"/>
  <c r="P28" i="2"/>
  <c r="P26" i="2"/>
  <c r="P12" i="2"/>
  <c r="P10" i="2"/>
  <c r="P216" i="2"/>
  <c r="P214" i="2"/>
  <c r="P209" i="2"/>
  <c r="P207" i="2"/>
  <c r="P200" i="2"/>
  <c r="P198" i="2"/>
  <c r="P193" i="2"/>
  <c r="Q48" i="4"/>
  <c r="Q56" i="4"/>
  <c r="Q64" i="4"/>
  <c r="Q66" i="4"/>
  <c r="Q68" i="4"/>
  <c r="Q128" i="4"/>
  <c r="Q130" i="4"/>
  <c r="Q132" i="4"/>
  <c r="Q138" i="4"/>
  <c r="Q142" i="4"/>
  <c r="Q149" i="4"/>
  <c r="Q151" i="4"/>
  <c r="Q274" i="4"/>
  <c r="Q270" i="4"/>
  <c r="Q266" i="4"/>
  <c r="Q262" i="4"/>
  <c r="Q258" i="4"/>
  <c r="Q254" i="4"/>
  <c r="Q250" i="4"/>
  <c r="P148" i="2"/>
  <c r="P146" i="2"/>
  <c r="P132" i="2"/>
  <c r="P130" i="2"/>
  <c r="P116" i="2"/>
  <c r="P114" i="2"/>
  <c r="P100" i="2"/>
  <c r="P98" i="2"/>
  <c r="P84" i="2"/>
  <c r="P82" i="2"/>
  <c r="P68" i="2"/>
  <c r="P66" i="2"/>
  <c r="P52" i="2"/>
  <c r="P50" i="2"/>
  <c r="P36" i="2"/>
  <c r="P34" i="2"/>
  <c r="P20" i="2"/>
  <c r="P18" i="2"/>
  <c r="P4" i="2"/>
  <c r="P217" i="2"/>
  <c r="P215" i="2"/>
  <c r="P208" i="2"/>
  <c r="P206" i="2"/>
  <c r="P201" i="2"/>
  <c r="P199" i="2"/>
  <c r="P192" i="2"/>
  <c r="Q24" i="4"/>
  <c r="Q32" i="4"/>
  <c r="Q34" i="4"/>
  <c r="Q36" i="4"/>
  <c r="Q80" i="4"/>
  <c r="Q96" i="4"/>
  <c r="Q98" i="4"/>
  <c r="Q100" i="4"/>
  <c r="Q104" i="4"/>
  <c r="Q189" i="4"/>
  <c r="Q198" i="4"/>
  <c r="Q202" i="4"/>
  <c r="Q272" i="4"/>
  <c r="Q268" i="4"/>
  <c r="Q264" i="4"/>
  <c r="Q260" i="4"/>
  <c r="Q256" i="4"/>
  <c r="Q252" i="4"/>
  <c r="Q248" i="4"/>
  <c r="Q244" i="4"/>
  <c r="Q240" i="4"/>
  <c r="Q236" i="4"/>
  <c r="Q232" i="4"/>
  <c r="Q228" i="4"/>
  <c r="Q225" i="4"/>
  <c r="M33" i="5"/>
  <c r="O33" i="5" s="1"/>
  <c r="M66" i="5"/>
  <c r="O66" i="5" s="1"/>
  <c r="P65" i="5"/>
  <c r="M90" i="5"/>
  <c r="O90" i="5" s="1"/>
  <c r="P89" i="5"/>
  <c r="M138" i="5"/>
  <c r="O138" i="5" s="1"/>
  <c r="M159" i="5"/>
  <c r="O159" i="5" s="1"/>
  <c r="P158" i="5"/>
  <c r="M183" i="5"/>
  <c r="O183" i="5" s="1"/>
  <c r="M207" i="5"/>
  <c r="O207" i="5" s="1"/>
  <c r="P206" i="5"/>
  <c r="M231" i="5"/>
  <c r="O231" i="5" s="1"/>
  <c r="P230" i="5"/>
  <c r="M255" i="5"/>
  <c r="O255" i="5" s="1"/>
  <c r="P254" i="5"/>
  <c r="M150" i="5"/>
  <c r="O150" i="5" s="1"/>
  <c r="M21" i="5"/>
  <c r="O21" i="5" s="1"/>
  <c r="M48" i="5"/>
  <c r="O48" i="5" s="1"/>
  <c r="M72" i="5"/>
  <c r="O72" i="5" s="1"/>
  <c r="M96" i="5"/>
  <c r="O96" i="5" s="1"/>
  <c r="M123" i="5"/>
  <c r="O123" i="5" s="1"/>
  <c r="P122" i="5"/>
  <c r="M6" i="5"/>
  <c r="O6" i="5" s="1"/>
  <c r="M24" i="5"/>
  <c r="O24" i="5" s="1"/>
  <c r="M42" i="5"/>
  <c r="O42" i="5" s="1"/>
  <c r="P41" i="5"/>
  <c r="M63" i="5"/>
  <c r="O63" i="5" s="1"/>
  <c r="P62" i="5"/>
  <c r="M87" i="5"/>
  <c r="O87" i="5" s="1"/>
  <c r="P86" i="5"/>
  <c r="M117" i="5"/>
  <c r="O117" i="5" s="1"/>
  <c r="H277" i="5"/>
  <c r="P14" i="5"/>
  <c r="M99" i="5"/>
  <c r="O99" i="5" s="1"/>
  <c r="P98" i="5"/>
  <c r="M120" i="5"/>
  <c r="O120" i="5" s="1"/>
  <c r="P119" i="5"/>
  <c r="M36" i="5"/>
  <c r="O36" i="5" s="1"/>
  <c r="P35" i="5"/>
  <c r="M57" i="5"/>
  <c r="O57" i="5" s="1"/>
  <c r="M81" i="5"/>
  <c r="O81" i="5" s="1"/>
  <c r="M111" i="5"/>
  <c r="O111" i="5" s="1"/>
  <c r="M162" i="5"/>
  <c r="O162" i="5" s="1"/>
  <c r="P161" i="5"/>
  <c r="M186" i="5"/>
  <c r="O186" i="5" s="1"/>
  <c r="M210" i="5"/>
  <c r="O210" i="5" s="1"/>
  <c r="P209" i="5"/>
  <c r="M234" i="5"/>
  <c r="O234" i="5" s="1"/>
  <c r="M258" i="5"/>
  <c r="O258" i="5" s="1"/>
  <c r="P257" i="5"/>
  <c r="M102" i="5"/>
  <c r="O102" i="5" s="1"/>
  <c r="M153" i="5"/>
  <c r="O153" i="5" s="1"/>
  <c r="P152" i="5"/>
  <c r="M177" i="5"/>
  <c r="O177" i="5" s="1"/>
  <c r="M201" i="5"/>
  <c r="O201" i="5" s="1"/>
  <c r="P200" i="5"/>
  <c r="M225" i="5"/>
  <c r="O225" i="5" s="1"/>
  <c r="M249" i="5"/>
  <c r="O249" i="5" s="1"/>
  <c r="P248" i="5"/>
  <c r="M156" i="5"/>
  <c r="O156" i="5" s="1"/>
  <c r="P155" i="5"/>
  <c r="M180" i="5"/>
  <c r="O180" i="5" s="1"/>
  <c r="P179" i="5"/>
  <c r="M204" i="5"/>
  <c r="O204" i="5" s="1"/>
  <c r="M264" i="5"/>
  <c r="O264" i="5" s="1"/>
  <c r="P263" i="5"/>
  <c r="M144" i="5"/>
  <c r="O144" i="5" s="1"/>
  <c r="M54" i="5"/>
  <c r="O54" i="5" s="1"/>
  <c r="P53" i="5"/>
  <c r="M78" i="5"/>
  <c r="O78" i="5" s="1"/>
  <c r="P77" i="5"/>
  <c r="M126" i="5"/>
  <c r="O126" i="5" s="1"/>
  <c r="P125" i="5"/>
  <c r="M147" i="5"/>
  <c r="O147" i="5" s="1"/>
  <c r="M171" i="5"/>
  <c r="O171" i="5" s="1"/>
  <c r="P170" i="5"/>
  <c r="M195" i="5"/>
  <c r="O195" i="5" s="1"/>
  <c r="P194" i="5"/>
  <c r="M219" i="5"/>
  <c r="O219" i="5" s="1"/>
  <c r="P218" i="5"/>
  <c r="M243" i="5"/>
  <c r="O243" i="5" s="1"/>
  <c r="M276" i="5"/>
  <c r="O276" i="5" s="1"/>
  <c r="P275" i="5"/>
  <c r="G313" i="5"/>
  <c r="G312" i="5"/>
  <c r="M309" i="5"/>
  <c r="O309" i="5" s="1"/>
  <c r="M9" i="5"/>
  <c r="O9" i="5" s="1"/>
  <c r="M39" i="5"/>
  <c r="O39" i="5" s="1"/>
  <c r="P38" i="5"/>
  <c r="M60" i="5"/>
  <c r="O60" i="5" s="1"/>
  <c r="M84" i="5"/>
  <c r="O84" i="5" s="1"/>
  <c r="P83" i="5"/>
  <c r="M12" i="5"/>
  <c r="O12" i="5" s="1"/>
  <c r="M51" i="5"/>
  <c r="O51" i="5" s="1"/>
  <c r="P50" i="5"/>
  <c r="M75" i="5"/>
  <c r="O75" i="5" s="1"/>
  <c r="P74" i="5"/>
  <c r="M105" i="5"/>
  <c r="O105" i="5" s="1"/>
  <c r="P104" i="5"/>
  <c r="M135" i="5"/>
  <c r="O135" i="5" s="1"/>
  <c r="P134" i="5"/>
  <c r="Q226" i="4"/>
  <c r="Q222" i="4"/>
  <c r="Q218" i="4"/>
  <c r="H154" i="5"/>
  <c r="H94" i="5"/>
  <c r="M240" i="5"/>
  <c r="O240" i="5" s="1"/>
  <c r="P239" i="5"/>
  <c r="P284" i="5"/>
  <c r="N5" i="5"/>
  <c r="M108" i="5"/>
  <c r="O108" i="5" s="1"/>
  <c r="P107" i="5"/>
  <c r="M273" i="5"/>
  <c r="O273" i="5" s="1"/>
  <c r="P272" i="5"/>
  <c r="M69" i="5"/>
  <c r="O69" i="5" s="1"/>
  <c r="P68" i="5"/>
  <c r="M93" i="5"/>
  <c r="O93" i="5" s="1"/>
  <c r="P92" i="5"/>
  <c r="M129" i="5"/>
  <c r="O129" i="5" s="1"/>
  <c r="P128" i="5"/>
  <c r="M174" i="5"/>
  <c r="O174" i="5" s="1"/>
  <c r="M198" i="5"/>
  <c r="O198" i="5" s="1"/>
  <c r="P197" i="5"/>
  <c r="M222" i="5"/>
  <c r="O222" i="5" s="1"/>
  <c r="M246" i="5"/>
  <c r="O246" i="5" s="1"/>
  <c r="P245" i="5"/>
  <c r="M114" i="5"/>
  <c r="O114" i="5" s="1"/>
  <c r="P113" i="5"/>
  <c r="M141" i="5"/>
  <c r="O141" i="5" s="1"/>
  <c r="P140" i="5"/>
  <c r="M165" i="5"/>
  <c r="O165" i="5" s="1"/>
  <c r="P164" i="5"/>
  <c r="M189" i="5"/>
  <c r="O189" i="5" s="1"/>
  <c r="P188" i="5"/>
  <c r="M213" i="5"/>
  <c r="O213" i="5" s="1"/>
  <c r="P212" i="5"/>
  <c r="M261" i="5"/>
  <c r="O261" i="5" s="1"/>
  <c r="P260" i="5"/>
  <c r="P4" i="5"/>
  <c r="M168" i="5"/>
  <c r="O168" i="5" s="1"/>
  <c r="P167" i="5"/>
  <c r="M192" i="5"/>
  <c r="O192" i="5" s="1"/>
  <c r="P191" i="5"/>
  <c r="M216" i="5"/>
  <c r="O216" i="5" s="1"/>
  <c r="P215" i="5"/>
  <c r="M252" i="5"/>
  <c r="O252" i="5" s="1"/>
  <c r="H82" i="5"/>
  <c r="H244" i="5"/>
  <c r="H136" i="5"/>
  <c r="H25" i="5"/>
  <c r="H7" i="5"/>
  <c r="H52" i="5"/>
  <c r="H214" i="5"/>
  <c r="H226" i="5"/>
  <c r="H205" i="5"/>
  <c r="H13" i="5"/>
  <c r="H58" i="5"/>
  <c r="H19" i="5"/>
  <c r="H235" i="5"/>
  <c r="H217" i="5"/>
  <c r="H142" i="5"/>
  <c r="H187" i="5"/>
  <c r="H37" i="5"/>
  <c r="H232" i="5"/>
  <c r="H133" i="5"/>
  <c r="H85" i="5"/>
  <c r="H67" i="5"/>
  <c r="H250" i="5"/>
  <c r="H229" i="5"/>
  <c r="H211" i="5"/>
  <c r="H190" i="5"/>
  <c r="H160" i="5"/>
  <c r="H55" i="5"/>
  <c r="H256" i="5"/>
  <c r="H199" i="5"/>
  <c r="H157" i="5"/>
  <c r="H139" i="5"/>
  <c r="H118" i="5"/>
  <c r="H91" i="5"/>
  <c r="H40" i="5"/>
  <c r="H28" i="5"/>
  <c r="H16" i="5"/>
  <c r="H265" i="5"/>
  <c r="H79" i="5"/>
  <c r="H163" i="5"/>
  <c r="H106" i="5"/>
  <c r="H259" i="5"/>
  <c r="H64" i="5"/>
  <c r="H208" i="5"/>
  <c r="H166" i="5"/>
  <c r="H121" i="5"/>
  <c r="H46" i="5"/>
  <c r="H274" i="5"/>
  <c r="H172" i="5"/>
  <c r="H115" i="5"/>
  <c r="H76" i="5"/>
  <c r="H268" i="5"/>
  <c r="H238" i="5"/>
  <c r="H220" i="5"/>
  <c r="H202" i="5"/>
  <c r="H181" i="5"/>
  <c r="H112" i="5"/>
  <c r="H169" i="5"/>
  <c r="H148" i="5"/>
  <c r="H130" i="5"/>
  <c r="H100" i="5"/>
  <c r="H34" i="5"/>
  <c r="H22" i="5"/>
  <c r="H253" i="5"/>
  <c r="H184" i="5"/>
  <c r="H124" i="5"/>
  <c r="H43" i="5"/>
  <c r="H178" i="5"/>
  <c r="H109" i="5"/>
  <c r="H61" i="5"/>
  <c r="H10" i="5"/>
  <c r="H262" i="5"/>
  <c r="Q10" i="4"/>
  <c r="Q26" i="4"/>
  <c r="Q28" i="4"/>
  <c r="Q45" i="4"/>
  <c r="Q47" i="4"/>
  <c r="Q58" i="4"/>
  <c r="Q60" i="4"/>
  <c r="Q77" i="4"/>
  <c r="Q79" i="4"/>
  <c r="Q90" i="4"/>
  <c r="Q92" i="4"/>
  <c r="Q105" i="4"/>
  <c r="Q111" i="4"/>
  <c r="Q122" i="4"/>
  <c r="Q124" i="4"/>
  <c r="Q145" i="4"/>
  <c r="Q147" i="4"/>
  <c r="Q158" i="4"/>
  <c r="Q174" i="4"/>
  <c r="Q181" i="4"/>
  <c r="Q185" i="4"/>
  <c r="Q194" i="4"/>
  <c r="Q209" i="4"/>
  <c r="Q18" i="4"/>
  <c r="Q29" i="4"/>
  <c r="Q31" i="4"/>
  <c r="Q40" i="4"/>
  <c r="Q42" i="4"/>
  <c r="Q44" i="4"/>
  <c r="Q61" i="4"/>
  <c r="Q63" i="4"/>
  <c r="Q72" i="4"/>
  <c r="Q74" i="4"/>
  <c r="Q76" i="4"/>
  <c r="Q85" i="4"/>
  <c r="Q89" i="4"/>
  <c r="Q95" i="4"/>
  <c r="Q106" i="4"/>
  <c r="Q108" i="4"/>
  <c r="Q117" i="4"/>
  <c r="Q121" i="4"/>
  <c r="Q127" i="4"/>
  <c r="Q166" i="4"/>
  <c r="Q173" i="4"/>
  <c r="Q182" i="4"/>
  <c r="Q186" i="4"/>
  <c r="Q193" i="4"/>
  <c r="Q206" i="4"/>
  <c r="Q210" i="4"/>
  <c r="Q217" i="4"/>
  <c r="Q8" i="4"/>
  <c r="Q13" i="4"/>
  <c r="Q15" i="4"/>
  <c r="Q37" i="4"/>
  <c r="Q39" i="4"/>
  <c r="Q50" i="4"/>
  <c r="Q52" i="4"/>
  <c r="Q69" i="4"/>
  <c r="Q71" i="4"/>
  <c r="Q82" i="4"/>
  <c r="Q97" i="4"/>
  <c r="Q103" i="4"/>
  <c r="Q114" i="4"/>
  <c r="Q116" i="4"/>
  <c r="Q129" i="4"/>
  <c r="Q161" i="4"/>
  <c r="Q170" i="4"/>
  <c r="Q177" i="4"/>
  <c r="Q190" i="4"/>
  <c r="Q197" i="4"/>
  <c r="Q201" i="4"/>
  <c r="Q3" i="4"/>
  <c r="Q6" i="4"/>
  <c r="Q11" i="4"/>
  <c r="Q14" i="4"/>
  <c r="Q19" i="4"/>
  <c r="Q22" i="4"/>
  <c r="Q27" i="4"/>
  <c r="Q30" i="4"/>
  <c r="Q35" i="4"/>
  <c r="Q38" i="4"/>
  <c r="Q43" i="4"/>
  <c r="Q46" i="4"/>
  <c r="Q51" i="4"/>
  <c r="Q54" i="4"/>
  <c r="Q59" i="4"/>
  <c r="Q62" i="4"/>
  <c r="Q67" i="4"/>
  <c r="Q70" i="4"/>
  <c r="Q75" i="4"/>
  <c r="Q78" i="4"/>
  <c r="Q83" i="4"/>
  <c r="Q133" i="4"/>
  <c r="Q135" i="4"/>
  <c r="Q154" i="4"/>
  <c r="Q157" i="4"/>
  <c r="Q162" i="4"/>
  <c r="Q165" i="4"/>
  <c r="Q205" i="4"/>
  <c r="Q215" i="4"/>
  <c r="Q84" i="4"/>
  <c r="Q86" i="4"/>
  <c r="Q91" i="4"/>
  <c r="Q94" i="4"/>
  <c r="Q99" i="4"/>
  <c r="Q102" i="4"/>
  <c r="Q107" i="4"/>
  <c r="Q110" i="4"/>
  <c r="Q115" i="4"/>
  <c r="Q118" i="4"/>
  <c r="Q123" i="4"/>
  <c r="Q126" i="4"/>
  <c r="Q131" i="4"/>
  <c r="Q212" i="4"/>
  <c r="Q134" i="4"/>
  <c r="Q141" i="4"/>
  <c r="Q143" i="4"/>
  <c r="Q150" i="4"/>
  <c r="Q155" i="4"/>
  <c r="Q159" i="4"/>
  <c r="Q163" i="4"/>
  <c r="Q167" i="4"/>
  <c r="Q171" i="4"/>
  <c r="Q175" i="4"/>
  <c r="Q179" i="4"/>
  <c r="Q183" i="4"/>
  <c r="Q187" i="4"/>
  <c r="Q191" i="4"/>
  <c r="Q195" i="4"/>
  <c r="Q199" i="4"/>
  <c r="Q203" i="4"/>
  <c r="Q207" i="4"/>
  <c r="Q211" i="4"/>
  <c r="Q214" i="4"/>
  <c r="Q137" i="4"/>
  <c r="Q139" i="4"/>
  <c r="Q146" i="4"/>
  <c r="Q153" i="4"/>
  <c r="Q164" i="4"/>
  <c r="Q168" i="4"/>
  <c r="Q172" i="4"/>
  <c r="Q176" i="4"/>
  <c r="Q180" i="4"/>
  <c r="Q184" i="4"/>
  <c r="Q188" i="4"/>
  <c r="Q192" i="4"/>
  <c r="Q196" i="4"/>
  <c r="Q200" i="4"/>
  <c r="Q204" i="4"/>
  <c r="Q208" i="4"/>
  <c r="Q213" i="4"/>
  <c r="Q136" i="4"/>
  <c r="Q140" i="4"/>
  <c r="Q144" i="4"/>
  <c r="Q148" i="4"/>
  <c r="Q152" i="4"/>
  <c r="Q156" i="4"/>
  <c r="Q160" i="4"/>
  <c r="P191" i="2"/>
  <c r="P189" i="2"/>
  <c r="P187" i="2"/>
  <c r="P185" i="2"/>
  <c r="P183" i="2"/>
  <c r="P181" i="2"/>
  <c r="P179" i="2"/>
  <c r="P177" i="2"/>
  <c r="P175" i="2"/>
  <c r="P173" i="2"/>
  <c r="P171" i="2"/>
  <c r="P169" i="2"/>
  <c r="P167" i="2"/>
  <c r="P165" i="2"/>
  <c r="P163" i="2"/>
  <c r="P161" i="2"/>
  <c r="P159" i="2"/>
  <c r="P157" i="2"/>
  <c r="P155" i="2"/>
  <c r="P153" i="2"/>
  <c r="P151" i="2"/>
  <c r="P149" i="2"/>
  <c r="P147" i="2"/>
  <c r="P145" i="2"/>
  <c r="P143" i="2"/>
  <c r="P141" i="2"/>
  <c r="P139" i="2"/>
  <c r="P137" i="2"/>
  <c r="P135" i="2"/>
  <c r="P131" i="2"/>
  <c r="P127" i="2"/>
  <c r="P123" i="2"/>
  <c r="P119" i="2"/>
  <c r="P115" i="2"/>
  <c r="P111" i="2"/>
  <c r="P107" i="2"/>
  <c r="P103" i="2"/>
  <c r="P99" i="2"/>
  <c r="P95" i="2"/>
  <c r="P91" i="2"/>
  <c r="P87" i="2"/>
  <c r="P83" i="2"/>
  <c r="P75" i="2"/>
  <c r="P71" i="2"/>
  <c r="P59" i="2"/>
  <c r="P133" i="2"/>
  <c r="P129" i="2"/>
  <c r="P125" i="2"/>
  <c r="P121" i="2"/>
  <c r="P117" i="2"/>
  <c r="P113" i="2"/>
  <c r="P109" i="2"/>
  <c r="P105" i="2"/>
  <c r="P101" i="2"/>
  <c r="P97" i="2"/>
  <c r="P93" i="2"/>
  <c r="P89" i="2"/>
  <c r="P85" i="2"/>
  <c r="P81" i="2"/>
  <c r="P77" i="2"/>
  <c r="P73" i="2"/>
  <c r="P69" i="2"/>
  <c r="P65" i="2"/>
  <c r="P61" i="2"/>
  <c r="P57" i="2"/>
  <c r="P55" i="2"/>
  <c r="P53" i="2"/>
  <c r="P51" i="2"/>
  <c r="P49" i="2"/>
  <c r="P47" i="2"/>
  <c r="P45" i="2"/>
  <c r="P43" i="2"/>
  <c r="P41" i="2"/>
  <c r="P39" i="2"/>
  <c r="P37" i="2"/>
  <c r="P35" i="2"/>
  <c r="P33" i="2"/>
  <c r="P31" i="2"/>
  <c r="P29" i="2"/>
  <c r="P27" i="2"/>
  <c r="P25" i="2"/>
  <c r="P23" i="2"/>
  <c r="P21" i="2"/>
  <c r="P19" i="2"/>
  <c r="P17" i="2"/>
  <c r="P15" i="2"/>
  <c r="P13" i="2"/>
  <c r="P11" i="2"/>
  <c r="P9" i="2"/>
  <c r="P7" i="2"/>
  <c r="P5" i="2"/>
  <c r="K11" i="11" l="1"/>
  <c r="M10" i="11"/>
  <c r="O87" i="11"/>
  <c r="N10" i="11"/>
  <c r="P9" i="11"/>
  <c r="I9" i="11"/>
  <c r="O5" i="5"/>
  <c r="P5" i="5" s="1"/>
  <c r="O293" i="5"/>
  <c r="P293" i="5" s="1"/>
  <c r="P213" i="5"/>
  <c r="P165" i="5"/>
  <c r="P114" i="5"/>
  <c r="P222" i="5"/>
  <c r="P174" i="5"/>
  <c r="P93" i="5"/>
  <c r="P273" i="5"/>
  <c r="P99" i="5"/>
  <c r="P117" i="5"/>
  <c r="P63" i="5"/>
  <c r="P24" i="5"/>
  <c r="P123" i="5"/>
  <c r="P72" i="5"/>
  <c r="P21" i="5"/>
  <c r="P255" i="5"/>
  <c r="P207" i="5"/>
  <c r="P159" i="5"/>
  <c r="P90" i="5"/>
  <c r="P33" i="5"/>
  <c r="P216" i="5"/>
  <c r="P168" i="5"/>
  <c r="P105" i="5"/>
  <c r="P51" i="5"/>
  <c r="P84" i="5"/>
  <c r="P39" i="5"/>
  <c r="P276" i="5"/>
  <c r="P219" i="5"/>
  <c r="P171" i="5"/>
  <c r="P126" i="5"/>
  <c r="P54" i="5"/>
  <c r="P264" i="5"/>
  <c r="P180" i="5"/>
  <c r="P249" i="5"/>
  <c r="P201" i="5"/>
  <c r="P153" i="5"/>
  <c r="P258" i="5"/>
  <c r="P210" i="5"/>
  <c r="P162" i="5"/>
  <c r="P81" i="5"/>
  <c r="P36" i="5"/>
  <c r="P261" i="5"/>
  <c r="P189" i="5"/>
  <c r="P141" i="5"/>
  <c r="P246" i="5"/>
  <c r="P198" i="5"/>
  <c r="P129" i="5"/>
  <c r="P69" i="5"/>
  <c r="P108" i="5"/>
  <c r="P240" i="5"/>
  <c r="P309" i="5"/>
  <c r="P120" i="5"/>
  <c r="P87" i="5"/>
  <c r="P42" i="5"/>
  <c r="P96" i="5"/>
  <c r="P48" i="5"/>
  <c r="P150" i="5"/>
  <c r="P231" i="5"/>
  <c r="P183" i="5"/>
  <c r="P138" i="5"/>
  <c r="P66" i="5"/>
  <c r="P252" i="5"/>
  <c r="P192" i="5"/>
  <c r="P135" i="5"/>
  <c r="P75" i="5"/>
  <c r="P12" i="5"/>
  <c r="P60" i="5"/>
  <c r="P9" i="5"/>
  <c r="P243" i="5"/>
  <c r="P195" i="5"/>
  <c r="P147" i="5"/>
  <c r="P78" i="5"/>
  <c r="P144" i="5"/>
  <c r="P204" i="5"/>
  <c r="P156" i="5"/>
  <c r="P225" i="5"/>
  <c r="P177" i="5"/>
  <c r="P102" i="5"/>
  <c r="P234" i="5"/>
  <c r="P186" i="5"/>
  <c r="P111" i="5"/>
  <c r="P57" i="5"/>
  <c r="N312" i="5"/>
  <c r="N313" i="5"/>
  <c r="H312" i="5"/>
  <c r="P6" i="5"/>
  <c r="M312" i="5"/>
  <c r="M313" i="5"/>
  <c r="H313" i="5"/>
  <c r="H82" i="1"/>
  <c r="E82" i="1"/>
  <c r="K71" i="1"/>
  <c r="K72" i="1"/>
  <c r="G71" i="1"/>
  <c r="G72" i="1"/>
  <c r="E79" i="1"/>
  <c r="H78" i="1"/>
  <c r="C6" i="1"/>
  <c r="D6" i="1" s="1"/>
  <c r="C7" i="1"/>
  <c r="D7" i="1" s="1"/>
  <c r="D26" i="1" s="1"/>
  <c r="C8" i="1"/>
  <c r="D8" i="1" s="1"/>
  <c r="C9" i="1"/>
  <c r="D9" i="1" s="1"/>
  <c r="J8" i="11" s="1"/>
  <c r="C10" i="1"/>
  <c r="D10" i="1" s="1"/>
  <c r="G40" i="1" s="1"/>
  <c r="C5" i="1"/>
  <c r="D5" i="1" s="1"/>
  <c r="N129" i="12" l="1"/>
  <c r="N149" i="12"/>
  <c r="N209" i="12"/>
  <c r="N210" i="12"/>
  <c r="N194" i="12"/>
  <c r="N186" i="12"/>
  <c r="N178" i="12"/>
  <c r="N170" i="12"/>
  <c r="N163" i="12"/>
  <c r="N80" i="12"/>
  <c r="N202" i="12"/>
  <c r="N195" i="12"/>
  <c r="N187" i="12"/>
  <c r="N179" i="12"/>
  <c r="N171" i="12"/>
  <c r="N3" i="12"/>
  <c r="N155" i="12"/>
  <c r="N112" i="12"/>
  <c r="N107" i="12"/>
  <c r="N74" i="12"/>
  <c r="N69" i="12"/>
  <c r="N63" i="12"/>
  <c r="N57" i="12"/>
  <c r="N42" i="12"/>
  <c r="N132" i="12"/>
  <c r="N104" i="12"/>
  <c r="N125" i="12"/>
  <c r="N121" i="12"/>
  <c r="N102" i="12"/>
  <c r="N98" i="12"/>
  <c r="N94" i="12"/>
  <c r="N90" i="12"/>
  <c r="N86" i="12"/>
  <c r="N83" i="12"/>
  <c r="N4" i="12"/>
  <c r="N156" i="12"/>
  <c r="N117" i="12"/>
  <c r="N113" i="12"/>
  <c r="N72" i="12"/>
  <c r="N58" i="12"/>
  <c r="N50" i="12"/>
  <c r="N46" i="12"/>
  <c r="N41" i="12"/>
  <c r="N37" i="12"/>
  <c r="N33" i="12"/>
  <c r="N29" i="12"/>
  <c r="N25" i="12"/>
  <c r="N21" i="12"/>
  <c r="N17" i="12"/>
  <c r="N13" i="12"/>
  <c r="N9" i="12"/>
  <c r="N5" i="12"/>
  <c r="N145" i="12"/>
  <c r="N141" i="12"/>
  <c r="N137" i="12"/>
  <c r="N205" i="12"/>
  <c r="N201" i="12"/>
  <c r="N190" i="12"/>
  <c r="N182" i="12"/>
  <c r="N174" i="12"/>
  <c r="N166" i="12"/>
  <c r="N119" i="12"/>
  <c r="N206" i="12"/>
  <c r="N198" i="12"/>
  <c r="N191" i="12"/>
  <c r="N183" i="12"/>
  <c r="N175" i="12"/>
  <c r="N167" i="12"/>
  <c r="N159" i="12"/>
  <c r="N152" i="12"/>
  <c r="N110" i="12"/>
  <c r="N77" i="12"/>
  <c r="N71" i="12"/>
  <c r="N66" i="12"/>
  <c r="N60" i="12"/>
  <c r="N54" i="12"/>
  <c r="N134" i="12"/>
  <c r="N130" i="12"/>
  <c r="N127" i="12"/>
  <c r="N123" i="12"/>
  <c r="N100" i="12"/>
  <c r="N96" i="12"/>
  <c r="N92" i="12"/>
  <c r="N88" i="12"/>
  <c r="N85" i="12"/>
  <c r="N160" i="12"/>
  <c r="N150" i="12"/>
  <c r="N115" i="12"/>
  <c r="N78" i="12"/>
  <c r="N64" i="12"/>
  <c r="N53" i="12"/>
  <c r="N48" i="12"/>
  <c r="N44" i="12"/>
  <c r="N39" i="12"/>
  <c r="N35" i="12"/>
  <c r="N31" i="12"/>
  <c r="N27" i="12"/>
  <c r="N23" i="12"/>
  <c r="N19" i="12"/>
  <c r="N15" i="12"/>
  <c r="N11" i="12"/>
  <c r="N7" i="12"/>
  <c r="N147" i="12"/>
  <c r="N143" i="12"/>
  <c r="N139" i="12"/>
  <c r="N196" i="12"/>
  <c r="N188" i="12"/>
  <c r="N172" i="12"/>
  <c r="N106" i="12"/>
  <c r="N197" i="12"/>
  <c r="N181" i="12"/>
  <c r="N164" i="12"/>
  <c r="N151" i="12"/>
  <c r="N75" i="12"/>
  <c r="N65" i="12"/>
  <c r="N51" i="12"/>
  <c r="N126" i="12"/>
  <c r="N103" i="12"/>
  <c r="N95" i="12"/>
  <c r="N87" i="12"/>
  <c r="N81" i="12"/>
  <c r="N118" i="12"/>
  <c r="N76" i="12"/>
  <c r="N52" i="12"/>
  <c r="N43" i="12"/>
  <c r="N34" i="12"/>
  <c r="N26" i="12"/>
  <c r="N18" i="12"/>
  <c r="N10" i="12"/>
  <c r="N146" i="12"/>
  <c r="N138" i="12"/>
  <c r="N207" i="12"/>
  <c r="N203" i="12"/>
  <c r="N192" i="12"/>
  <c r="N184" i="12"/>
  <c r="N176" i="12"/>
  <c r="N168" i="12"/>
  <c r="N135" i="12"/>
  <c r="N208" i="12"/>
  <c r="N200" i="12"/>
  <c r="N193" i="12"/>
  <c r="N185" i="12"/>
  <c r="N177" i="12"/>
  <c r="N169" i="12"/>
  <c r="N161" i="12"/>
  <c r="N154" i="12"/>
  <c r="N111" i="12"/>
  <c r="N79" i="12"/>
  <c r="N73" i="12"/>
  <c r="N68" i="12"/>
  <c r="N62" i="12"/>
  <c r="N55" i="12"/>
  <c r="N131" i="12"/>
  <c r="N128" i="12"/>
  <c r="N124" i="12"/>
  <c r="N120" i="12"/>
  <c r="N101" i="12"/>
  <c r="N97" i="12"/>
  <c r="N93" i="12"/>
  <c r="N89" i="12"/>
  <c r="N82" i="12"/>
  <c r="N162" i="12"/>
  <c r="N153" i="12"/>
  <c r="N116" i="12"/>
  <c r="N109" i="12"/>
  <c r="N67" i="12"/>
  <c r="N56" i="12"/>
  <c r="N49" i="12"/>
  <c r="N45" i="12"/>
  <c r="N40" i="12"/>
  <c r="N36" i="12"/>
  <c r="N32" i="12"/>
  <c r="N28" i="12"/>
  <c r="N24" i="12"/>
  <c r="N20" i="12"/>
  <c r="N16" i="12"/>
  <c r="N12" i="12"/>
  <c r="N8" i="12"/>
  <c r="N148" i="12"/>
  <c r="N144" i="12"/>
  <c r="N140" i="12"/>
  <c r="N136" i="12"/>
  <c r="N199" i="12"/>
  <c r="N180" i="12"/>
  <c r="N165" i="12"/>
  <c r="N204" i="12"/>
  <c r="N189" i="12"/>
  <c r="N173" i="12"/>
  <c r="N158" i="12"/>
  <c r="N108" i="12"/>
  <c r="N70" i="12"/>
  <c r="N59" i="12"/>
  <c r="N133" i="12"/>
  <c r="N105" i="12"/>
  <c r="N122" i="12"/>
  <c r="N99" i="12"/>
  <c r="N91" i="12"/>
  <c r="N84" i="12"/>
  <c r="N157" i="12"/>
  <c r="N114" i="12"/>
  <c r="N61" i="12"/>
  <c r="N47" i="12"/>
  <c r="N38" i="12"/>
  <c r="N30" i="12"/>
  <c r="N22" i="12"/>
  <c r="N14" i="12"/>
  <c r="N6" i="12"/>
  <c r="N142" i="12"/>
  <c r="J3" i="11"/>
  <c r="I287" i="7"/>
  <c r="I291" i="7"/>
  <c r="I280" i="7"/>
  <c r="I288" i="7"/>
  <c r="I296" i="7"/>
  <c r="I299" i="7"/>
  <c r="I311" i="7"/>
  <c r="O198" i="7"/>
  <c r="O280" i="7"/>
  <c r="I305" i="7"/>
  <c r="I307" i="7"/>
  <c r="I310" i="7"/>
  <c r="O201" i="7"/>
  <c r="O157" i="7"/>
  <c r="O78" i="7"/>
  <c r="I279" i="7"/>
  <c r="I277" i="7"/>
  <c r="I281" i="7"/>
  <c r="I283" i="7"/>
  <c r="O301" i="7"/>
  <c r="O242" i="7"/>
  <c r="O206" i="7"/>
  <c r="O202" i="7"/>
  <c r="O115" i="7"/>
  <c r="I308" i="7"/>
  <c r="O281" i="7"/>
  <c r="O297" i="7"/>
  <c r="O305" i="7"/>
  <c r="I272" i="7"/>
  <c r="I228" i="7"/>
  <c r="O213" i="7"/>
  <c r="O203" i="7"/>
  <c r="O101" i="7"/>
  <c r="I52" i="7"/>
  <c r="I14" i="7"/>
  <c r="I240" i="7"/>
  <c r="O207" i="7"/>
  <c r="I191" i="7"/>
  <c r="I164" i="7"/>
  <c r="O137" i="7"/>
  <c r="O81" i="7"/>
  <c r="I276" i="7"/>
  <c r="I223" i="7"/>
  <c r="O92" i="7"/>
  <c r="I30" i="7"/>
  <c r="O293" i="7"/>
  <c r="O304" i="7"/>
  <c r="I237" i="7"/>
  <c r="I206" i="7"/>
  <c r="O132" i="7"/>
  <c r="I119" i="7"/>
  <c r="I102" i="7"/>
  <c r="I76" i="7"/>
  <c r="O277" i="7"/>
  <c r="O283" i="7"/>
  <c r="O208" i="7"/>
  <c r="I171" i="7"/>
  <c r="I36" i="7"/>
  <c r="I32" i="7"/>
  <c r="I51" i="7"/>
  <c r="I130" i="7"/>
  <c r="O199" i="7"/>
  <c r="I21" i="7"/>
  <c r="O134" i="7"/>
  <c r="I166" i="7"/>
  <c r="O190" i="7"/>
  <c r="I220" i="7"/>
  <c r="O289" i="7"/>
  <c r="I4" i="7"/>
  <c r="I12" i="7"/>
  <c r="I65" i="7"/>
  <c r="I104" i="7"/>
  <c r="I121" i="7"/>
  <c r="O138" i="7"/>
  <c r="I147" i="7"/>
  <c r="I176" i="7"/>
  <c r="I201" i="7"/>
  <c r="O223" i="7"/>
  <c r="I315" i="7"/>
  <c r="O38" i="7"/>
  <c r="I115" i="7"/>
  <c r="I148" i="7"/>
  <c r="I181" i="7"/>
  <c r="I210" i="7"/>
  <c r="O266" i="7"/>
  <c r="I23" i="7"/>
  <c r="I89" i="7"/>
  <c r="I132" i="7"/>
  <c r="I216" i="7"/>
  <c r="O5" i="7"/>
  <c r="I16" i="7"/>
  <c r="I92" i="7"/>
  <c r="I196" i="7"/>
  <c r="O315" i="7"/>
  <c r="I94" i="7"/>
  <c r="O133" i="7"/>
  <c r="O46" i="7"/>
  <c r="O70" i="7"/>
  <c r="O82" i="7"/>
  <c r="O90" i="7"/>
  <c r="I159" i="7"/>
  <c r="I190" i="7"/>
  <c r="I225" i="7"/>
  <c r="I236" i="7"/>
  <c r="I262" i="7"/>
  <c r="I303" i="7"/>
  <c r="I7" i="7"/>
  <c r="I35" i="7"/>
  <c r="I70" i="7"/>
  <c r="I129" i="7"/>
  <c r="I155" i="7"/>
  <c r="O186" i="7"/>
  <c r="O216" i="7"/>
  <c r="I229" i="7"/>
  <c r="I268" i="7"/>
  <c r="O296" i="7"/>
  <c r="I47" i="7"/>
  <c r="I75" i="7"/>
  <c r="I110" i="7"/>
  <c r="O129" i="7"/>
  <c r="I151" i="7"/>
  <c r="O182" i="7"/>
  <c r="O224" i="7"/>
  <c r="I256" i="7"/>
  <c r="O291" i="7"/>
  <c r="I13" i="7"/>
  <c r="O30" i="7"/>
  <c r="I53" i="7"/>
  <c r="I64" i="7"/>
  <c r="I87" i="7"/>
  <c r="I107" i="7"/>
  <c r="I127" i="7"/>
  <c r="O174" i="7"/>
  <c r="I197" i="7"/>
  <c r="O228" i="7"/>
  <c r="O253" i="7"/>
  <c r="I297" i="7"/>
  <c r="O12" i="7"/>
  <c r="I17" i="7"/>
  <c r="I22" i="7"/>
  <c r="O32" i="7"/>
  <c r="I37" i="7"/>
  <c r="O61" i="7"/>
  <c r="I79" i="7"/>
  <c r="O86" i="7"/>
  <c r="I97" i="7"/>
  <c r="O118" i="7"/>
  <c r="O124" i="7"/>
  <c r="O136" i="7"/>
  <c r="O145" i="7"/>
  <c r="I158" i="7"/>
  <c r="I179" i="7"/>
  <c r="O196" i="7"/>
  <c r="I203" i="7"/>
  <c r="I226" i="7"/>
  <c r="I235" i="7"/>
  <c r="I247" i="7"/>
  <c r="O273" i="7"/>
  <c r="I257" i="7"/>
  <c r="I265" i="7"/>
  <c r="I306" i="7"/>
  <c r="I290" i="7"/>
  <c r="I278" i="7"/>
  <c r="O260" i="7"/>
  <c r="I270" i="7"/>
  <c r="J4" i="11"/>
  <c r="O234" i="7"/>
  <c r="O250" i="7"/>
  <c r="O294" i="7"/>
  <c r="O286" i="7"/>
  <c r="O300" i="7"/>
  <c r="O119" i="7"/>
  <c r="O161" i="7"/>
  <c r="O193" i="7"/>
  <c r="O100" i="7"/>
  <c r="O165" i="7"/>
  <c r="O113" i="7"/>
  <c r="O23" i="7"/>
  <c r="O13" i="7"/>
  <c r="O58" i="7"/>
  <c r="O131" i="7"/>
  <c r="I39" i="7"/>
  <c r="I135" i="7"/>
  <c r="O254" i="7"/>
  <c r="I25" i="7"/>
  <c r="I139" i="7"/>
  <c r="I168" i="7"/>
  <c r="I222" i="7"/>
  <c r="I285" i="7"/>
  <c r="I6" i="7"/>
  <c r="I46" i="7"/>
  <c r="I67" i="7"/>
  <c r="I106" i="7"/>
  <c r="I123" i="7"/>
  <c r="I149" i="7"/>
  <c r="I180" i="7"/>
  <c r="I224" i="7"/>
  <c r="I313" i="7"/>
  <c r="O123" i="7"/>
  <c r="I124" i="7"/>
  <c r="I154" i="7"/>
  <c r="I183" i="7"/>
  <c r="I212" i="7"/>
  <c r="I300" i="7"/>
  <c r="I27" i="7"/>
  <c r="I91" i="7"/>
  <c r="O155" i="7"/>
  <c r="I250" i="7"/>
  <c r="I18" i="7"/>
  <c r="I84" i="7"/>
  <c r="O135" i="7"/>
  <c r="I198" i="7"/>
  <c r="I230" i="7"/>
  <c r="I275" i="7"/>
  <c r="I98" i="7"/>
  <c r="I58" i="7"/>
  <c r="I161" i="7"/>
  <c r="I200" i="7"/>
  <c r="I227" i="7"/>
  <c r="I246" i="7"/>
  <c r="I266" i="7"/>
  <c r="I11" i="7"/>
  <c r="I38" i="7"/>
  <c r="O52" i="7"/>
  <c r="I85" i="7"/>
  <c r="I117" i="7"/>
  <c r="I144" i="7"/>
  <c r="I165" i="7"/>
  <c r="I219" i="7"/>
  <c r="I233" i="7"/>
  <c r="I316" i="7"/>
  <c r="I54" i="7"/>
  <c r="I96" i="7"/>
  <c r="I156" i="7"/>
  <c r="I205" i="7"/>
  <c r="I244" i="7"/>
  <c r="I260" i="7"/>
  <c r="I40" i="7"/>
  <c r="I68" i="7"/>
  <c r="I77" i="7"/>
  <c r="I93" i="7"/>
  <c r="I114" i="7"/>
  <c r="I146" i="7"/>
  <c r="I231" i="7"/>
  <c r="O8" i="7"/>
  <c r="I19" i="7"/>
  <c r="I24" i="7"/>
  <c r="I48" i="7"/>
  <c r="I55" i="7"/>
  <c r="I81" i="7"/>
  <c r="I99" i="7"/>
  <c r="I109" i="7"/>
  <c r="I137" i="7"/>
  <c r="I160" i="7"/>
  <c r="I169" i="7"/>
  <c r="I186" i="7"/>
  <c r="O200" i="7"/>
  <c r="I204" i="7"/>
  <c r="O220" i="7"/>
  <c r="I251" i="7"/>
  <c r="O311" i="7"/>
  <c r="I259" i="7"/>
  <c r="I267" i="7"/>
  <c r="I286" i="7"/>
  <c r="O262" i="7"/>
  <c r="I302" i="7"/>
  <c r="O265" i="7"/>
  <c r="O295" i="7"/>
  <c r="O302" i="7"/>
  <c r="O292" i="7"/>
  <c r="O173" i="7"/>
  <c r="O94" i="7"/>
  <c r="O154" i="7"/>
  <c r="O185" i="7"/>
  <c r="O267" i="7"/>
  <c r="O51" i="7"/>
  <c r="O27" i="7"/>
  <c r="O55" i="7"/>
  <c r="O59" i="7"/>
  <c r="O35" i="7"/>
  <c r="O67" i="7"/>
  <c r="O143" i="7"/>
  <c r="I175" i="7"/>
  <c r="O33" i="7"/>
  <c r="I214" i="7"/>
  <c r="O308" i="7"/>
  <c r="I69" i="7"/>
  <c r="I78" i="7"/>
  <c r="I136" i="7"/>
  <c r="I172" i="7"/>
  <c r="O310" i="7"/>
  <c r="O25" i="7"/>
  <c r="O139" i="7"/>
  <c r="I202" i="7"/>
  <c r="I20" i="7"/>
  <c r="O98" i="7"/>
  <c r="I208" i="7"/>
  <c r="I234" i="7"/>
  <c r="I142" i="7"/>
  <c r="O53" i="7"/>
  <c r="O209" i="7"/>
  <c r="I271" i="7"/>
  <c r="I31" i="7"/>
  <c r="I62" i="7"/>
  <c r="I138" i="7"/>
  <c r="I153" i="7"/>
  <c r="I167" i="7"/>
  <c r="I211" i="7"/>
  <c r="O103" i="7"/>
  <c r="I134" i="7"/>
  <c r="I298" i="7"/>
  <c r="O307" i="7"/>
  <c r="O24" i="7"/>
  <c r="O37" i="7"/>
  <c r="O74" i="7"/>
  <c r="I103" i="7"/>
  <c r="I238" i="7"/>
  <c r="I301" i="7"/>
  <c r="I15" i="7"/>
  <c r="I28" i="7"/>
  <c r="O45" i="7"/>
  <c r="I74" i="7"/>
  <c r="O91" i="7"/>
  <c r="I141" i="7"/>
  <c r="I174" i="7"/>
  <c r="O232" i="7"/>
  <c r="I253" i="7"/>
  <c r="I312" i="7"/>
  <c r="O298" i="7"/>
  <c r="I292" i="7"/>
  <c r="I261" i="7"/>
  <c r="I282" i="7"/>
  <c r="O264" i="7"/>
  <c r="O275" i="7"/>
  <c r="O314" i="7"/>
  <c r="O181" i="7"/>
  <c r="O43" i="7"/>
  <c r="O65" i="7"/>
  <c r="O39" i="7"/>
  <c r="O77" i="7"/>
  <c r="O140" i="7"/>
  <c r="O164" i="7"/>
  <c r="O180" i="7"/>
  <c r="O211" i="7"/>
  <c r="O225" i="7"/>
  <c r="O235" i="7"/>
  <c r="O240" i="7"/>
  <c r="O263" i="7"/>
  <c r="O236" i="7"/>
  <c r="I5" i="7"/>
  <c r="I269" i="7"/>
  <c r="I218" i="7"/>
  <c r="O268" i="7"/>
  <c r="O18" i="7"/>
  <c r="O73" i="7"/>
  <c r="I108" i="7"/>
  <c r="I184" i="7"/>
  <c r="O215" i="7"/>
  <c r="I41" i="7"/>
  <c r="O244" i="7"/>
  <c r="I195" i="7"/>
  <c r="I86" i="7"/>
  <c r="O274" i="7"/>
  <c r="I185" i="7"/>
  <c r="I73" i="7"/>
  <c r="I163" i="7"/>
  <c r="I309" i="7"/>
  <c r="O17" i="7"/>
  <c r="I42" i="7"/>
  <c r="I66" i="7"/>
  <c r="I120" i="7"/>
  <c r="O141" i="7"/>
  <c r="I182" i="7"/>
  <c r="I314" i="7"/>
  <c r="I140" i="7"/>
  <c r="I193" i="7"/>
  <c r="I249" i="7"/>
  <c r="O28" i="7"/>
  <c r="I105" i="7"/>
  <c r="I241" i="7"/>
  <c r="I57" i="7"/>
  <c r="O69" i="7"/>
  <c r="I82" i="7"/>
  <c r="I95" i="7"/>
  <c r="I111" i="7"/>
  <c r="I143" i="7"/>
  <c r="I162" i="7"/>
  <c r="I177" i="7"/>
  <c r="I255" i="7"/>
  <c r="O309" i="7"/>
  <c r="I295" i="7"/>
  <c r="I289" i="7"/>
  <c r="I263" i="7"/>
  <c r="O219" i="7"/>
  <c r="O122" i="7"/>
  <c r="O177" i="7"/>
  <c r="O189" i="7"/>
  <c r="O99" i="7"/>
  <c r="O148" i="7"/>
  <c r="O221" i="7"/>
  <c r="O251" i="7"/>
  <c r="O19" i="7"/>
  <c r="O111" i="7"/>
  <c r="O130" i="7"/>
  <c r="O93" i="7"/>
  <c r="O47" i="7"/>
  <c r="O104" i="7"/>
  <c r="O128" i="7"/>
  <c r="O233" i="7"/>
  <c r="O152" i="7"/>
  <c r="O168" i="7"/>
  <c r="O184" i="7"/>
  <c r="O229" i="7"/>
  <c r="I43" i="7"/>
  <c r="I126" i="7"/>
  <c r="O212" i="7"/>
  <c r="O112" i="7"/>
  <c r="I242" i="7"/>
  <c r="I8" i="7"/>
  <c r="I61" i="7"/>
  <c r="I116" i="7"/>
  <c r="I145" i="7"/>
  <c r="I188" i="7"/>
  <c r="I239" i="7"/>
  <c r="I113" i="7"/>
  <c r="O248" i="7"/>
  <c r="O44" i="7"/>
  <c r="I199" i="7"/>
  <c r="I88" i="7"/>
  <c r="O150" i="7"/>
  <c r="O316" i="7"/>
  <c r="I83" i="7"/>
  <c r="O127" i="7"/>
  <c r="O64" i="7"/>
  <c r="I80" i="7"/>
  <c r="I170" i="7"/>
  <c r="I254" i="7"/>
  <c r="I273" i="7"/>
  <c r="O50" i="7"/>
  <c r="I90" i="7"/>
  <c r="I125" i="7"/>
  <c r="O162" i="7"/>
  <c r="I304" i="7"/>
  <c r="I56" i="7"/>
  <c r="I71" i="7"/>
  <c r="I118" i="7"/>
  <c r="I173" i="7"/>
  <c r="I252" i="7"/>
  <c r="I9" i="7"/>
  <c r="I44" i="7"/>
  <c r="I60" i="7"/>
  <c r="O79" i="7"/>
  <c r="O116" i="7"/>
  <c r="I217" i="7"/>
  <c r="I274" i="7"/>
  <c r="O36" i="7"/>
  <c r="I45" i="7"/>
  <c r="I29" i="7"/>
  <c r="I131" i="7"/>
  <c r="I3" i="7"/>
  <c r="M3" i="7" s="1"/>
  <c r="O147" i="7"/>
  <c r="O68" i="7"/>
  <c r="I258" i="7"/>
  <c r="O237" i="7"/>
  <c r="I100" i="7"/>
  <c r="O48" i="7"/>
  <c r="I221" i="7"/>
  <c r="O288" i="7"/>
  <c r="I72" i="7"/>
  <c r="O106" i="7"/>
  <c r="I189" i="7"/>
  <c r="I207" i="7"/>
  <c r="I245" i="7"/>
  <c r="O271" i="7"/>
  <c r="O97" i="7"/>
  <c r="I63" i="7"/>
  <c r="O249" i="7"/>
  <c r="I128" i="7"/>
  <c r="I232" i="7"/>
  <c r="O102" i="7"/>
  <c r="I112" i="7"/>
  <c r="I215" i="7"/>
  <c r="O62" i="7"/>
  <c r="O241" i="7"/>
  <c r="O194" i="7"/>
  <c r="I59" i="7"/>
  <c r="O84" i="7"/>
  <c r="I194" i="7"/>
  <c r="I213" i="7"/>
  <c r="O270" i="7"/>
  <c r="I293" i="7"/>
  <c r="O258" i="7"/>
  <c r="O276" i="7"/>
  <c r="O169" i="7"/>
  <c r="O272" i="7"/>
  <c r="O151" i="7"/>
  <c r="I248" i="7"/>
  <c r="O22" i="7"/>
  <c r="I157" i="7"/>
  <c r="O110" i="7"/>
  <c r="O60" i="7"/>
  <c r="I192" i="7"/>
  <c r="I49" i="7"/>
  <c r="O204" i="7"/>
  <c r="I150" i="7"/>
  <c r="I209" i="7"/>
  <c r="I178" i="7"/>
  <c r="O285" i="7"/>
  <c r="I33" i="7"/>
  <c r="I122" i="7"/>
  <c r="O313" i="7"/>
  <c r="I26" i="7"/>
  <c r="I50" i="7"/>
  <c r="I133" i="7"/>
  <c r="O166" i="7"/>
  <c r="I284" i="7"/>
  <c r="I294" i="7"/>
  <c r="O303" i="7"/>
  <c r="O299" i="7"/>
  <c r="O153" i="7"/>
  <c r="O108" i="7"/>
  <c r="O197" i="7"/>
  <c r="O3" i="7"/>
  <c r="R3" i="7" s="1"/>
  <c r="O89" i="7"/>
  <c r="I187" i="7"/>
  <c r="I264" i="7"/>
  <c r="I243" i="7"/>
  <c r="O246" i="7"/>
  <c r="O222" i="7"/>
  <c r="O88" i="7"/>
  <c r="O76" i="7"/>
  <c r="O144" i="7"/>
  <c r="O218" i="7"/>
  <c r="O176" i="7"/>
  <c r="O255" i="7"/>
  <c r="O247" i="7"/>
  <c r="O257" i="7"/>
  <c r="O261" i="7"/>
  <c r="O42" i="7"/>
  <c r="I34" i="7"/>
  <c r="O72" i="7"/>
  <c r="O105" i="7"/>
  <c r="O109" i="7"/>
  <c r="O146" i="7"/>
  <c r="O163" i="7"/>
  <c r="O171" i="7"/>
  <c r="O179" i="7"/>
  <c r="O187" i="7"/>
  <c r="O156" i="7"/>
  <c r="O188" i="7"/>
  <c r="O210" i="7"/>
  <c r="O231" i="7"/>
  <c r="O252" i="7"/>
  <c r="I152" i="7"/>
  <c r="O54" i="7"/>
  <c r="O284" i="7"/>
  <c r="O7" i="7"/>
  <c r="O160" i="7"/>
  <c r="O192" i="7"/>
  <c r="O227" i="7"/>
  <c r="I101" i="7"/>
  <c r="O31" i="7"/>
  <c r="O11" i="7"/>
  <c r="O167" i="7"/>
  <c r="O183" i="7"/>
  <c r="O217" i="7"/>
  <c r="I10" i="7"/>
  <c r="O245" i="7"/>
  <c r="O195" i="7"/>
  <c r="O159" i="7"/>
  <c r="O175" i="7"/>
  <c r="O191" i="7"/>
  <c r="O256" i="7"/>
  <c r="O259" i="7"/>
  <c r="O172" i="7"/>
  <c r="O243" i="7"/>
  <c r="O63" i="7"/>
  <c r="O226" i="7"/>
  <c r="O120" i="7"/>
  <c r="O49" i="7"/>
  <c r="O107" i="7"/>
  <c r="O121" i="7"/>
  <c r="O4" i="7"/>
  <c r="O238" i="7"/>
  <c r="O40" i="7"/>
  <c r="O57" i="7"/>
  <c r="O158" i="7"/>
  <c r="O83" i="7"/>
  <c r="O16" i="7"/>
  <c r="O279" i="7"/>
  <c r="J5" i="11"/>
  <c r="O95" i="7"/>
  <c r="O75" i="7"/>
  <c r="O85" i="7"/>
  <c r="O170" i="7"/>
  <c r="O15" i="7"/>
  <c r="O41" i="7"/>
  <c r="O96" i="7"/>
  <c r="O214" i="7"/>
  <c r="O71" i="7"/>
  <c r="O6" i="7"/>
  <c r="O117" i="7"/>
  <c r="O20" i="7"/>
  <c r="O282" i="7"/>
  <c r="O149" i="7"/>
  <c r="O239" i="7"/>
  <c r="O21" i="7"/>
  <c r="O34" i="7"/>
  <c r="O80" i="7"/>
  <c r="O290" i="7"/>
  <c r="O287" i="7"/>
  <c r="O14" i="7"/>
  <c r="O269" i="7"/>
  <c r="O230" i="7"/>
  <c r="O87" i="7"/>
  <c r="O125" i="7"/>
  <c r="O178" i="7"/>
  <c r="O56" i="7"/>
  <c r="O278" i="7"/>
  <c r="O114" i="7"/>
  <c r="O142" i="7"/>
  <c r="O312" i="7"/>
  <c r="O306" i="7"/>
  <c r="O9" i="7"/>
  <c r="O10" i="7"/>
  <c r="O126" i="7"/>
  <c r="O26" i="7"/>
  <c r="O29" i="7"/>
  <c r="O66" i="7"/>
  <c r="O205" i="7"/>
  <c r="J6" i="11"/>
  <c r="J7" i="11"/>
  <c r="K12" i="11"/>
  <c r="M11" i="11"/>
  <c r="P10" i="11"/>
  <c r="N11" i="11"/>
  <c r="I10" i="11"/>
  <c r="J9" i="11"/>
  <c r="O88" i="11"/>
  <c r="O313" i="5"/>
  <c r="I106" i="5"/>
  <c r="O3" i="6"/>
  <c r="R3" i="6" s="1"/>
  <c r="O39" i="6"/>
  <c r="O10" i="6"/>
  <c r="O46" i="6"/>
  <c r="O82" i="6"/>
  <c r="O124" i="6"/>
  <c r="O166" i="6"/>
  <c r="O184" i="6"/>
  <c r="O199" i="6"/>
  <c r="O214" i="6"/>
  <c r="O232" i="6"/>
  <c r="O247" i="6"/>
  <c r="O262" i="6"/>
  <c r="O15" i="6"/>
  <c r="O57" i="6"/>
  <c r="O25" i="6"/>
  <c r="O61" i="6"/>
  <c r="O97" i="6"/>
  <c r="O130" i="6"/>
  <c r="O11" i="6"/>
  <c r="O50" i="6"/>
  <c r="O83" i="6"/>
  <c r="O119" i="6"/>
  <c r="O152" i="6"/>
  <c r="O182" i="6"/>
  <c r="O27" i="6"/>
  <c r="O66" i="6"/>
  <c r="O31" i="6"/>
  <c r="O67" i="6"/>
  <c r="O100" i="6"/>
  <c r="O139" i="6"/>
  <c r="O14" i="6"/>
  <c r="O47" i="6"/>
  <c r="O80" i="6"/>
  <c r="O110" i="6"/>
  <c r="O140" i="6"/>
  <c r="O170" i="6"/>
  <c r="O194" i="6"/>
  <c r="O215" i="6"/>
  <c r="O236" i="6"/>
  <c r="O263" i="6"/>
  <c r="O75" i="6"/>
  <c r="O90" i="6"/>
  <c r="O108" i="6"/>
  <c r="O123" i="6"/>
  <c r="O138" i="6"/>
  <c r="O156" i="6"/>
  <c r="O171" i="6"/>
  <c r="O186" i="6"/>
  <c r="O204" i="6"/>
  <c r="O219" i="6"/>
  <c r="O234" i="6"/>
  <c r="O252" i="6"/>
  <c r="O81" i="6"/>
  <c r="O129" i="6"/>
  <c r="O177" i="6"/>
  <c r="O225" i="6"/>
  <c r="O266" i="6"/>
  <c r="O157" i="6"/>
  <c r="O205" i="6"/>
  <c r="O253" i="6"/>
  <c r="O254" i="6"/>
  <c r="O29" i="6"/>
  <c r="O77" i="6"/>
  <c r="O125" i="6"/>
  <c r="O173" i="6"/>
  <c r="O221" i="6"/>
  <c r="O269" i="6"/>
  <c r="O12" i="6"/>
  <c r="O48" i="6"/>
  <c r="O19" i="6"/>
  <c r="O55" i="6"/>
  <c r="O91" i="6"/>
  <c r="O136" i="6"/>
  <c r="O172" i="6"/>
  <c r="O187" i="6"/>
  <c r="O202" i="6"/>
  <c r="O220" i="6"/>
  <c r="O235" i="6"/>
  <c r="O250" i="6"/>
  <c r="O268" i="6"/>
  <c r="O24" i="6"/>
  <c r="O69" i="6"/>
  <c r="O34" i="6"/>
  <c r="O70" i="6"/>
  <c r="O106" i="6"/>
  <c r="O142" i="6"/>
  <c r="O20" i="6"/>
  <c r="O59" i="6"/>
  <c r="O92" i="6"/>
  <c r="O128" i="6"/>
  <c r="O158" i="6"/>
  <c r="O203" i="6"/>
  <c r="O36" i="6"/>
  <c r="O4" i="6"/>
  <c r="O40" i="6"/>
  <c r="O76" i="6"/>
  <c r="O109" i="6"/>
  <c r="O151" i="6"/>
  <c r="O26" i="6"/>
  <c r="O56" i="6"/>
  <c r="O86" i="6"/>
  <c r="O116" i="6"/>
  <c r="O146" i="6"/>
  <c r="O179" i="6"/>
  <c r="O200" i="6"/>
  <c r="O218" i="6"/>
  <c r="O239" i="6"/>
  <c r="O272" i="6"/>
  <c r="O78" i="6"/>
  <c r="O96" i="6"/>
  <c r="O111" i="6"/>
  <c r="O126" i="6"/>
  <c r="O144" i="6"/>
  <c r="O159" i="6"/>
  <c r="O174" i="6"/>
  <c r="O192" i="6"/>
  <c r="O207" i="6"/>
  <c r="O222" i="6"/>
  <c r="O240" i="6"/>
  <c r="O255" i="6"/>
  <c r="O93" i="6"/>
  <c r="O141" i="6"/>
  <c r="O189" i="6"/>
  <c r="O237" i="6"/>
  <c r="O260" i="6"/>
  <c r="O169" i="6"/>
  <c r="O217" i="6"/>
  <c r="O265" i="6"/>
  <c r="O248" i="6"/>
  <c r="O41" i="6"/>
  <c r="O89" i="6"/>
  <c r="O137" i="6"/>
  <c r="O185" i="6"/>
  <c r="O233" i="6"/>
  <c r="O23" i="6"/>
  <c r="O21" i="6"/>
  <c r="O60" i="6"/>
  <c r="O28" i="6"/>
  <c r="O64" i="6"/>
  <c r="O103" i="6"/>
  <c r="O148" i="6"/>
  <c r="O175" i="6"/>
  <c r="O190" i="6"/>
  <c r="O208" i="6"/>
  <c r="O223" i="6"/>
  <c r="O238" i="6"/>
  <c r="O256" i="6"/>
  <c r="O271" i="6"/>
  <c r="O33" i="6"/>
  <c r="O7" i="6"/>
  <c r="O43" i="6"/>
  <c r="O79" i="6"/>
  <c r="O115" i="6"/>
  <c r="O160" i="6"/>
  <c r="O35" i="6"/>
  <c r="O68" i="6"/>
  <c r="O98" i="6"/>
  <c r="O134" i="6"/>
  <c r="O167" i="6"/>
  <c r="O9" i="6"/>
  <c r="O42" i="6"/>
  <c r="O13" i="6"/>
  <c r="O49" i="6"/>
  <c r="O85" i="6"/>
  <c r="O118" i="6"/>
  <c r="O163" i="6"/>
  <c r="O32" i="6"/>
  <c r="O62" i="6"/>
  <c r="O95" i="6"/>
  <c r="O122" i="6"/>
  <c r="O155" i="6"/>
  <c r="O188" i="6"/>
  <c r="O206" i="6"/>
  <c r="O224" i="6"/>
  <c r="O242" i="6"/>
  <c r="O51" i="6"/>
  <c r="O84" i="6"/>
  <c r="O99" i="6"/>
  <c r="O114" i="6"/>
  <c r="O132" i="6"/>
  <c r="O147" i="6"/>
  <c r="O162" i="6"/>
  <c r="O180" i="6"/>
  <c r="O195" i="6"/>
  <c r="O210" i="6"/>
  <c r="O228" i="6"/>
  <c r="O243" i="6"/>
  <c r="O258" i="6"/>
  <c r="O105" i="6"/>
  <c r="O153" i="6"/>
  <c r="O201" i="6"/>
  <c r="O249" i="6"/>
  <c r="O133" i="6"/>
  <c r="O181" i="6"/>
  <c r="O229" i="6"/>
  <c r="O270" i="6"/>
  <c r="O227" i="6"/>
  <c r="O53" i="6"/>
  <c r="O101" i="6"/>
  <c r="O149" i="6"/>
  <c r="O197" i="6"/>
  <c r="O245" i="6"/>
  <c r="O30" i="6"/>
  <c r="O72" i="6"/>
  <c r="O37" i="6"/>
  <c r="O73" i="6"/>
  <c r="O112" i="6"/>
  <c r="O154" i="6"/>
  <c r="O178" i="6"/>
  <c r="O196" i="6"/>
  <c r="O211" i="6"/>
  <c r="O226" i="6"/>
  <c r="O244" i="6"/>
  <c r="O259" i="6"/>
  <c r="O6" i="6"/>
  <c r="O45" i="6"/>
  <c r="O16" i="6"/>
  <c r="O52" i="6"/>
  <c r="O88" i="6"/>
  <c r="O121" i="6"/>
  <c r="O8" i="6"/>
  <c r="O44" i="6"/>
  <c r="O74" i="6"/>
  <c r="O107" i="6"/>
  <c r="O143" i="6"/>
  <c r="O176" i="6"/>
  <c r="O18" i="6"/>
  <c r="O54" i="6"/>
  <c r="O22" i="6"/>
  <c r="O58" i="6"/>
  <c r="O94" i="6"/>
  <c r="O127" i="6"/>
  <c r="O5" i="6"/>
  <c r="O38" i="6"/>
  <c r="O71" i="6"/>
  <c r="O104" i="6"/>
  <c r="O131" i="6"/>
  <c r="O164" i="6"/>
  <c r="O191" i="6"/>
  <c r="O212" i="6"/>
  <c r="O230" i="6"/>
  <c r="O251" i="6"/>
  <c r="O63" i="6"/>
  <c r="O87" i="6"/>
  <c r="O102" i="6"/>
  <c r="O120" i="6"/>
  <c r="O135" i="6"/>
  <c r="O150" i="6"/>
  <c r="O168" i="6"/>
  <c r="O183" i="6"/>
  <c r="O198" i="6"/>
  <c r="O216" i="6"/>
  <c r="O231" i="6"/>
  <c r="O246" i="6"/>
  <c r="O267" i="6"/>
  <c r="O117" i="6"/>
  <c r="O165" i="6"/>
  <c r="O213" i="6"/>
  <c r="O261" i="6"/>
  <c r="O145" i="6"/>
  <c r="O193" i="6"/>
  <c r="O241" i="6"/>
  <c r="O264" i="6"/>
  <c r="O17" i="6"/>
  <c r="O65" i="6"/>
  <c r="O113" i="6"/>
  <c r="O161" i="6"/>
  <c r="O209" i="6"/>
  <c r="O257" i="6"/>
  <c r="V10" i="5"/>
  <c r="V55" i="5"/>
  <c r="V38" i="5"/>
  <c r="V74" i="5"/>
  <c r="V110" i="5"/>
  <c r="V146" i="5"/>
  <c r="V182" i="5"/>
  <c r="V209" i="5"/>
  <c r="V224" i="5"/>
  <c r="V236" i="5"/>
  <c r="V248" i="5"/>
  <c r="V16" i="5"/>
  <c r="V64" i="5"/>
  <c r="V35" i="5"/>
  <c r="V71" i="5"/>
  <c r="V104" i="5"/>
  <c r="V140" i="5"/>
  <c r="V176" i="5"/>
  <c r="V13" i="5"/>
  <c r="V61" i="5"/>
  <c r="V32" i="5"/>
  <c r="V68" i="5"/>
  <c r="V107" i="5"/>
  <c r="V143" i="5"/>
  <c r="V179" i="5"/>
  <c r="V3" i="5"/>
  <c r="V255" i="5"/>
  <c r="V34" i="5"/>
  <c r="V70" i="5"/>
  <c r="V82" i="5"/>
  <c r="V94" i="5"/>
  <c r="V106" i="5"/>
  <c r="V118" i="5"/>
  <c r="V130" i="5"/>
  <c r="V142" i="5"/>
  <c r="V154" i="5"/>
  <c r="V166" i="5"/>
  <c r="V178" i="5"/>
  <c r="V22" i="5"/>
  <c r="V5" i="5"/>
  <c r="V47" i="5"/>
  <c r="V83" i="5"/>
  <c r="W83" i="5" s="1"/>
  <c r="V119" i="5"/>
  <c r="V155" i="5"/>
  <c r="W155" i="5" s="1"/>
  <c r="V191" i="5"/>
  <c r="V215" i="5"/>
  <c r="V227" i="5"/>
  <c r="V239" i="5"/>
  <c r="V251" i="5"/>
  <c r="V28" i="5"/>
  <c r="V11" i="5"/>
  <c r="V44" i="5"/>
  <c r="V80" i="5"/>
  <c r="V113" i="5"/>
  <c r="V149" i="5"/>
  <c r="V188" i="5"/>
  <c r="V25" i="5"/>
  <c r="V8" i="5"/>
  <c r="V41" i="5"/>
  <c r="V77" i="5"/>
  <c r="V116" i="5"/>
  <c r="V152" i="5"/>
  <c r="V185" i="5"/>
  <c r="V246" i="5"/>
  <c r="V49" i="5"/>
  <c r="V73" i="5"/>
  <c r="V85" i="5"/>
  <c r="V97" i="5"/>
  <c r="V109" i="5"/>
  <c r="V121" i="5"/>
  <c r="V133" i="5"/>
  <c r="V145" i="5"/>
  <c r="V157" i="5"/>
  <c r="V169" i="5"/>
  <c r="V181" i="5"/>
  <c r="V31" i="5"/>
  <c r="V14" i="5"/>
  <c r="V56" i="5"/>
  <c r="W56" i="5" s="1"/>
  <c r="V92" i="5"/>
  <c r="V128" i="5"/>
  <c r="V164" i="5"/>
  <c r="V200" i="5"/>
  <c r="V218" i="5"/>
  <c r="V230" i="5"/>
  <c r="V242" i="5"/>
  <c r="V254" i="5"/>
  <c r="V40" i="5"/>
  <c r="V20" i="5"/>
  <c r="V53" i="5"/>
  <c r="V89" i="5"/>
  <c r="V122" i="5"/>
  <c r="W122" i="5" s="1"/>
  <c r="V158" i="5"/>
  <c r="V197" i="5"/>
  <c r="V37" i="5"/>
  <c r="V17" i="5"/>
  <c r="W17" i="5" s="1"/>
  <c r="V50" i="5"/>
  <c r="V86" i="5"/>
  <c r="V125" i="5"/>
  <c r="V161" i="5"/>
  <c r="V194" i="5"/>
  <c r="V249" i="5"/>
  <c r="V7" i="5"/>
  <c r="V58" i="5"/>
  <c r="V76" i="5"/>
  <c r="V88" i="5"/>
  <c r="V100" i="5"/>
  <c r="V112" i="5"/>
  <c r="V124" i="5"/>
  <c r="V136" i="5"/>
  <c r="V148" i="5"/>
  <c r="V160" i="5"/>
  <c r="V172" i="5"/>
  <c r="V184" i="5"/>
  <c r="V43" i="5"/>
  <c r="V29" i="5"/>
  <c r="W29" i="5" s="1"/>
  <c r="V65" i="5"/>
  <c r="W65" i="5" s="1"/>
  <c r="V101" i="5"/>
  <c r="V137" i="5"/>
  <c r="V173" i="5"/>
  <c r="V203" i="5"/>
  <c r="V221" i="5"/>
  <c r="V233" i="5"/>
  <c r="V245" i="5"/>
  <c r="V4" i="5"/>
  <c r="W4" i="5" s="1"/>
  <c r="V52" i="5"/>
  <c r="V26" i="5"/>
  <c r="V62" i="5"/>
  <c r="W62" i="5" s="1"/>
  <c r="V95" i="5"/>
  <c r="W95" i="5" s="1"/>
  <c r="V131" i="5"/>
  <c r="V167" i="5"/>
  <c r="V206" i="5"/>
  <c r="V46" i="5"/>
  <c r="V23" i="5"/>
  <c r="V59" i="5"/>
  <c r="V98" i="5"/>
  <c r="V134" i="5"/>
  <c r="V170" i="5"/>
  <c r="V212" i="5"/>
  <c r="V252" i="5"/>
  <c r="V19" i="5"/>
  <c r="V67" i="5"/>
  <c r="V79" i="5"/>
  <c r="V91" i="5"/>
  <c r="V103" i="5"/>
  <c r="V115" i="5"/>
  <c r="V127" i="5"/>
  <c r="V139" i="5"/>
  <c r="V151" i="5"/>
  <c r="V163" i="5"/>
  <c r="V175" i="5"/>
  <c r="V244" i="5"/>
  <c r="V220" i="5"/>
  <c r="V196" i="5"/>
  <c r="V228" i="5"/>
  <c r="V204" i="5"/>
  <c r="V180" i="5"/>
  <c r="W180" i="5" s="1"/>
  <c r="V156" i="5"/>
  <c r="V132" i="5"/>
  <c r="V108" i="5"/>
  <c r="W108" i="5" s="1"/>
  <c r="V84" i="5"/>
  <c r="W84" i="5" s="1"/>
  <c r="V60" i="5"/>
  <c r="V36" i="5"/>
  <c r="W36" i="5" s="1"/>
  <c r="V12" i="5"/>
  <c r="W12" i="5" s="1"/>
  <c r="V241" i="5"/>
  <c r="V217" i="5"/>
  <c r="V193" i="5"/>
  <c r="V231" i="5"/>
  <c r="V207" i="5"/>
  <c r="V183" i="5"/>
  <c r="V159" i="5"/>
  <c r="V135" i="5"/>
  <c r="V111" i="5"/>
  <c r="W111" i="5" s="1"/>
  <c r="V87" i="5"/>
  <c r="W87" i="5" s="1"/>
  <c r="V63" i="5"/>
  <c r="V39" i="5"/>
  <c r="W39" i="5" s="1"/>
  <c r="V15" i="5"/>
  <c r="W15" i="5" s="1"/>
  <c r="V238" i="5"/>
  <c r="V214" i="5"/>
  <c r="V190" i="5"/>
  <c r="V222" i="5"/>
  <c r="W222" i="5" s="1"/>
  <c r="V198" i="5"/>
  <c r="W198" i="5" s="1"/>
  <c r="V174" i="5"/>
  <c r="V150" i="5"/>
  <c r="W150" i="5" s="1"/>
  <c r="V126" i="5"/>
  <c r="W126" i="5" s="1"/>
  <c r="V102" i="5"/>
  <c r="W102" i="5" s="1"/>
  <c r="V78" i="5"/>
  <c r="V54" i="5"/>
  <c r="V30" i="5"/>
  <c r="W30" i="5" s="1"/>
  <c r="V6" i="5"/>
  <c r="V235" i="5"/>
  <c r="V211" i="5"/>
  <c r="V187" i="5"/>
  <c r="V225" i="5"/>
  <c r="W225" i="5" s="1"/>
  <c r="V201" i="5"/>
  <c r="W201" i="5" s="1"/>
  <c r="V177" i="5"/>
  <c r="W177" i="5" s="1"/>
  <c r="V153" i="5"/>
  <c r="W153" i="5" s="1"/>
  <c r="V129" i="5"/>
  <c r="V105" i="5"/>
  <c r="W105" i="5" s="1"/>
  <c r="V81" i="5"/>
  <c r="V57" i="5"/>
  <c r="W57" i="5" s="1"/>
  <c r="V33" i="5"/>
  <c r="W33" i="5" s="1"/>
  <c r="V9" i="5"/>
  <c r="W9" i="5" s="1"/>
  <c r="V256" i="5"/>
  <c r="W256" i="5" s="1"/>
  <c r="V232" i="5"/>
  <c r="V208" i="5"/>
  <c r="V240" i="5"/>
  <c r="W240" i="5" s="1"/>
  <c r="V216" i="5"/>
  <c r="W216" i="5" s="1"/>
  <c r="V192" i="5"/>
  <c r="W192" i="5" s="1"/>
  <c r="V168" i="5"/>
  <c r="V144" i="5"/>
  <c r="W144" i="5" s="1"/>
  <c r="V120" i="5"/>
  <c r="W120" i="5" s="1"/>
  <c r="V96" i="5"/>
  <c r="W96" i="5" s="1"/>
  <c r="V72" i="5"/>
  <c r="V48" i="5"/>
  <c r="V24" i="5"/>
  <c r="V253" i="5"/>
  <c r="W253" i="5" s="1"/>
  <c r="V229" i="5"/>
  <c r="V205" i="5"/>
  <c r="V243" i="5"/>
  <c r="V219" i="5"/>
  <c r="W219" i="5" s="1"/>
  <c r="V195" i="5"/>
  <c r="V171" i="5"/>
  <c r="V147" i="5"/>
  <c r="W147" i="5" s="1"/>
  <c r="V123" i="5"/>
  <c r="W123" i="5" s="1"/>
  <c r="V99" i="5"/>
  <c r="V75" i="5"/>
  <c r="W75" i="5" s="1"/>
  <c r="V51" i="5"/>
  <c r="V27" i="5"/>
  <c r="W27" i="5" s="1"/>
  <c r="V250" i="5"/>
  <c r="W250" i="5" s="1"/>
  <c r="V226" i="5"/>
  <c r="V202" i="5"/>
  <c r="W202" i="5" s="1"/>
  <c r="V234" i="5"/>
  <c r="W234" i="5" s="1"/>
  <c r="V210" i="5"/>
  <c r="W210" i="5" s="1"/>
  <c r="V186" i="5"/>
  <c r="W186" i="5" s="1"/>
  <c r="V162" i="5"/>
  <c r="W162" i="5" s="1"/>
  <c r="V138" i="5"/>
  <c r="W138" i="5" s="1"/>
  <c r="V114" i="5"/>
  <c r="W114" i="5" s="1"/>
  <c r="V90" i="5"/>
  <c r="W90" i="5" s="1"/>
  <c r="V66" i="5"/>
  <c r="V42" i="5"/>
  <c r="W42" i="5" s="1"/>
  <c r="V18" i="5"/>
  <c r="V247" i="5"/>
  <c r="V223" i="5"/>
  <c r="V199" i="5"/>
  <c r="W199" i="5" s="1"/>
  <c r="V237" i="5"/>
  <c r="W237" i="5" s="1"/>
  <c r="V213" i="5"/>
  <c r="W213" i="5" s="1"/>
  <c r="V189" i="5"/>
  <c r="V165" i="5"/>
  <c r="W165" i="5" s="1"/>
  <c r="V141" i="5"/>
  <c r="W141" i="5" s="1"/>
  <c r="V117" i="5"/>
  <c r="V93" i="5"/>
  <c r="W93" i="5" s="1"/>
  <c r="V69" i="5"/>
  <c r="W69" i="5" s="1"/>
  <c r="V45" i="5"/>
  <c r="V21" i="5"/>
  <c r="I229" i="5"/>
  <c r="I259" i="5"/>
  <c r="I130" i="5"/>
  <c r="O312" i="5"/>
  <c r="I166" i="5"/>
  <c r="I244" i="5"/>
  <c r="I202" i="5"/>
  <c r="I67" i="5"/>
  <c r="I163" i="5"/>
  <c r="I169" i="5"/>
  <c r="I64" i="5"/>
  <c r="I52" i="5"/>
  <c r="I45" i="6"/>
  <c r="I84" i="6"/>
  <c r="I129" i="6"/>
  <c r="I162" i="6"/>
  <c r="I198" i="6"/>
  <c r="I231" i="6"/>
  <c r="I258" i="6"/>
  <c r="I5" i="6"/>
  <c r="I48" i="6"/>
  <c r="I99" i="6"/>
  <c r="I138" i="6"/>
  <c r="I177" i="6"/>
  <c r="I210" i="6"/>
  <c r="I237" i="6"/>
  <c r="I261" i="6"/>
  <c r="I24" i="6"/>
  <c r="I81" i="6"/>
  <c r="I135" i="6"/>
  <c r="I186" i="6"/>
  <c r="I234" i="6"/>
  <c r="I42" i="6"/>
  <c r="I90" i="6"/>
  <c r="I171" i="6"/>
  <c r="I227" i="6"/>
  <c r="I179" i="6"/>
  <c r="I131" i="6"/>
  <c r="I83" i="6"/>
  <c r="I35" i="6"/>
  <c r="I248" i="6"/>
  <c r="I200" i="6"/>
  <c r="I152" i="6"/>
  <c r="I104" i="6"/>
  <c r="I56" i="6"/>
  <c r="I8" i="6"/>
  <c r="I233" i="6"/>
  <c r="I185" i="6"/>
  <c r="I137" i="6"/>
  <c r="I89" i="6"/>
  <c r="I41" i="6"/>
  <c r="I254" i="6"/>
  <c r="I206" i="6"/>
  <c r="I158" i="6"/>
  <c r="I110" i="6"/>
  <c r="I62" i="6"/>
  <c r="I14" i="6"/>
  <c r="I33" i="6"/>
  <c r="I72" i="6"/>
  <c r="I117" i="6"/>
  <c r="I156" i="6"/>
  <c r="I189" i="6"/>
  <c r="I225" i="6"/>
  <c r="I252" i="6"/>
  <c r="I3" i="6"/>
  <c r="M3" i="6" s="1"/>
  <c r="I36" i="6"/>
  <c r="I87" i="6"/>
  <c r="I132" i="6"/>
  <c r="I165" i="6"/>
  <c r="I201" i="6"/>
  <c r="I228" i="6"/>
  <c r="I255" i="6"/>
  <c r="I9" i="6"/>
  <c r="I69" i="6"/>
  <c r="I123" i="6"/>
  <c r="I168" i="6"/>
  <c r="I219" i="6"/>
  <c r="I27" i="6"/>
  <c r="I78" i="6"/>
  <c r="I126" i="6"/>
  <c r="I239" i="6"/>
  <c r="I191" i="6"/>
  <c r="I143" i="6"/>
  <c r="I95" i="6"/>
  <c r="I47" i="6"/>
  <c r="I260" i="6"/>
  <c r="I212" i="6"/>
  <c r="I164" i="6"/>
  <c r="I116" i="6"/>
  <c r="I68" i="6"/>
  <c r="I20" i="6"/>
  <c r="I245" i="6"/>
  <c r="I197" i="6"/>
  <c r="I149" i="6"/>
  <c r="I101" i="6"/>
  <c r="I53" i="6"/>
  <c r="I266" i="6"/>
  <c r="I218" i="6"/>
  <c r="I170" i="6"/>
  <c r="I122" i="6"/>
  <c r="I74" i="6"/>
  <c r="I26" i="6"/>
  <c r="I21" i="6"/>
  <c r="I63" i="6"/>
  <c r="I108" i="6"/>
  <c r="I150" i="6"/>
  <c r="I180" i="6"/>
  <c r="I216" i="6"/>
  <c r="I246" i="6"/>
  <c r="I270" i="6"/>
  <c r="I30" i="6"/>
  <c r="I75" i="6"/>
  <c r="I120" i="6"/>
  <c r="I159" i="6"/>
  <c r="I192" i="6"/>
  <c r="I222" i="6"/>
  <c r="I249" i="6"/>
  <c r="I4" i="6"/>
  <c r="I57" i="6"/>
  <c r="I105" i="6"/>
  <c r="I153" i="6"/>
  <c r="I204" i="6"/>
  <c r="I15" i="6"/>
  <c r="I66" i="6"/>
  <c r="I114" i="6"/>
  <c r="I251" i="6"/>
  <c r="I203" i="6"/>
  <c r="I155" i="6"/>
  <c r="I107" i="6"/>
  <c r="I59" i="6"/>
  <c r="I11" i="6"/>
  <c r="I224" i="6"/>
  <c r="I176" i="6"/>
  <c r="I128" i="6"/>
  <c r="I80" i="6"/>
  <c r="I32" i="6"/>
  <c r="I257" i="6"/>
  <c r="I209" i="6"/>
  <c r="I161" i="6"/>
  <c r="I113" i="6"/>
  <c r="I65" i="6"/>
  <c r="I17" i="6"/>
  <c r="I230" i="6"/>
  <c r="I182" i="6"/>
  <c r="I134" i="6"/>
  <c r="I86" i="6"/>
  <c r="I38" i="6"/>
  <c r="I12" i="6"/>
  <c r="I51" i="6"/>
  <c r="I96" i="6"/>
  <c r="I141" i="6"/>
  <c r="I174" i="6"/>
  <c r="I207" i="6"/>
  <c r="I240" i="6"/>
  <c r="I264" i="6"/>
  <c r="I18" i="6"/>
  <c r="I60" i="6"/>
  <c r="I111" i="6"/>
  <c r="I147" i="6"/>
  <c r="I183" i="6"/>
  <c r="I213" i="6"/>
  <c r="I243" i="6"/>
  <c r="I272" i="6"/>
  <c r="I39" i="6"/>
  <c r="I93" i="6"/>
  <c r="I144" i="6"/>
  <c r="I195" i="6"/>
  <c r="I267" i="6"/>
  <c r="I54" i="6"/>
  <c r="I102" i="6"/>
  <c r="I263" i="6"/>
  <c r="I215" i="6"/>
  <c r="I167" i="6"/>
  <c r="I119" i="6"/>
  <c r="I71" i="6"/>
  <c r="I23" i="6"/>
  <c r="I236" i="6"/>
  <c r="I188" i="6"/>
  <c r="I140" i="6"/>
  <c r="I92" i="6"/>
  <c r="I44" i="6"/>
  <c r="I269" i="6"/>
  <c r="I221" i="6"/>
  <c r="I173" i="6"/>
  <c r="I125" i="6"/>
  <c r="I77" i="6"/>
  <c r="I29" i="6"/>
  <c r="I242" i="6"/>
  <c r="I194" i="6"/>
  <c r="I146" i="6"/>
  <c r="I98" i="6"/>
  <c r="I50" i="6"/>
  <c r="I232" i="6"/>
  <c r="I181" i="6"/>
  <c r="I133" i="6"/>
  <c r="I85" i="6"/>
  <c r="I37" i="6"/>
  <c r="I259" i="6"/>
  <c r="I6" i="6"/>
  <c r="I172" i="6"/>
  <c r="I124" i="6"/>
  <c r="I76" i="6"/>
  <c r="I28" i="6"/>
  <c r="I238" i="6"/>
  <c r="I187" i="6"/>
  <c r="I139" i="6"/>
  <c r="I91" i="6"/>
  <c r="I43" i="6"/>
  <c r="I253" i="6"/>
  <c r="I214" i="6"/>
  <c r="I166" i="6"/>
  <c r="I118" i="6"/>
  <c r="I70" i="6"/>
  <c r="I22" i="6"/>
  <c r="I244" i="6"/>
  <c r="I193" i="6"/>
  <c r="I145" i="6"/>
  <c r="I97" i="6"/>
  <c r="I49" i="6"/>
  <c r="I271" i="6"/>
  <c r="I223" i="6"/>
  <c r="I184" i="6"/>
  <c r="I136" i="6"/>
  <c r="I88" i="6"/>
  <c r="I40" i="6"/>
  <c r="I250" i="6"/>
  <c r="I199" i="6"/>
  <c r="I151" i="6"/>
  <c r="I103" i="6"/>
  <c r="I55" i="6"/>
  <c r="I265" i="6"/>
  <c r="I217" i="6"/>
  <c r="I178" i="6"/>
  <c r="I130" i="6"/>
  <c r="I82" i="6"/>
  <c r="I34" i="6"/>
  <c r="I256" i="6"/>
  <c r="I205" i="6"/>
  <c r="I157" i="6"/>
  <c r="I109" i="6"/>
  <c r="I61" i="6"/>
  <c r="I13" i="6"/>
  <c r="I235" i="6"/>
  <c r="I196" i="6"/>
  <c r="I148" i="6"/>
  <c r="I100" i="6"/>
  <c r="I52" i="6"/>
  <c r="I262" i="6"/>
  <c r="I211" i="6"/>
  <c r="I163" i="6"/>
  <c r="I115" i="6"/>
  <c r="I67" i="6"/>
  <c r="I19" i="6"/>
  <c r="I229" i="6"/>
  <c r="I190" i="6"/>
  <c r="I142" i="6"/>
  <c r="I94" i="6"/>
  <c r="I46" i="6"/>
  <c r="I268" i="6"/>
  <c r="I220" i="6"/>
  <c r="I169" i="6"/>
  <c r="I121" i="6"/>
  <c r="I73" i="6"/>
  <c r="I25" i="6"/>
  <c r="I247" i="6"/>
  <c r="I208" i="6"/>
  <c r="I160" i="6"/>
  <c r="I112" i="6"/>
  <c r="I64" i="6"/>
  <c r="I16" i="6"/>
  <c r="I226" i="6"/>
  <c r="I175" i="6"/>
  <c r="I127" i="6"/>
  <c r="I79" i="6"/>
  <c r="I31" i="6"/>
  <c r="I241" i="6"/>
  <c r="I202" i="6"/>
  <c r="I154" i="6"/>
  <c r="I106" i="6"/>
  <c r="I58" i="6"/>
  <c r="I10" i="6"/>
  <c r="I7" i="6"/>
  <c r="I217" i="5"/>
  <c r="I91" i="5"/>
  <c r="I178" i="5"/>
  <c r="I160" i="5"/>
  <c r="I157" i="5"/>
  <c r="I268" i="5"/>
  <c r="I13" i="5"/>
  <c r="I139" i="5"/>
  <c r="I115" i="5"/>
  <c r="I124" i="5"/>
  <c r="I58" i="5"/>
  <c r="I232" i="5"/>
  <c r="I184" i="5"/>
  <c r="I277" i="5"/>
  <c r="C32" i="1"/>
  <c r="C48" i="1"/>
  <c r="C64" i="1"/>
  <c r="C36" i="1"/>
  <c r="C40" i="1"/>
  <c r="C56" i="1"/>
  <c r="C44" i="1"/>
  <c r="C60" i="1"/>
  <c r="C52" i="1"/>
  <c r="C28" i="1"/>
  <c r="G82" i="1"/>
  <c r="H83" i="1"/>
  <c r="I226" i="5"/>
  <c r="I85" i="5"/>
  <c r="I40" i="5"/>
  <c r="I46" i="5"/>
  <c r="I148" i="5"/>
  <c r="I43" i="5"/>
  <c r="I187" i="5"/>
  <c r="I94" i="5"/>
  <c r="G60" i="1"/>
  <c r="G28" i="1"/>
  <c r="K82" i="1"/>
  <c r="I25" i="5"/>
  <c r="I37" i="5"/>
  <c r="I55" i="5"/>
  <c r="I28" i="5"/>
  <c r="I121" i="5"/>
  <c r="I220" i="5"/>
  <c r="I34" i="5"/>
  <c r="I61" i="5"/>
  <c r="I82" i="5"/>
  <c r="I256" i="5"/>
  <c r="I238" i="5"/>
  <c r="I19" i="5"/>
  <c r="I250" i="5"/>
  <c r="I16" i="5"/>
  <c r="I172" i="5"/>
  <c r="I100" i="5"/>
  <c r="I109" i="5"/>
  <c r="I190" i="5"/>
  <c r="I205" i="5"/>
  <c r="G52" i="1"/>
  <c r="G36" i="1"/>
  <c r="G64" i="1"/>
  <c r="G48" i="1"/>
  <c r="G32" i="1"/>
  <c r="G44" i="1"/>
  <c r="I284" i="5"/>
  <c r="I287" i="5"/>
  <c r="I308" i="5"/>
  <c r="I3" i="5"/>
  <c r="I296" i="5"/>
  <c r="I309" i="5"/>
  <c r="I8" i="5"/>
  <c r="I80" i="5"/>
  <c r="I104" i="5"/>
  <c r="I116" i="5"/>
  <c r="I128" i="5"/>
  <c r="I140" i="5"/>
  <c r="I155" i="5"/>
  <c r="I167" i="5"/>
  <c r="I179" i="5"/>
  <c r="I194" i="5"/>
  <c r="I206" i="5"/>
  <c r="I218" i="5"/>
  <c r="I230" i="5"/>
  <c r="I246" i="5"/>
  <c r="I257" i="5"/>
  <c r="I270" i="5"/>
  <c r="I23" i="5"/>
  <c r="I62" i="5"/>
  <c r="I305" i="5"/>
  <c r="I281" i="5"/>
  <c r="I50" i="5"/>
  <c r="I303" i="5"/>
  <c r="I44" i="5"/>
  <c r="I86" i="5"/>
  <c r="I294" i="5"/>
  <c r="I302" i="5"/>
  <c r="I290" i="5"/>
  <c r="I95" i="5"/>
  <c r="L95" i="5" s="1"/>
  <c r="L96" i="5" s="1"/>
  <c r="L97" i="5" s="1"/>
  <c r="I149" i="5"/>
  <c r="I245" i="5"/>
  <c r="I29" i="5"/>
  <c r="I83" i="5"/>
  <c r="L83" i="5" s="1"/>
  <c r="L84" i="5" s="1"/>
  <c r="L85" i="5" s="1"/>
  <c r="I107" i="5"/>
  <c r="I119" i="5"/>
  <c r="I131" i="5"/>
  <c r="I144" i="5"/>
  <c r="I158" i="5"/>
  <c r="I170" i="5"/>
  <c r="I182" i="5"/>
  <c r="I197" i="5"/>
  <c r="L197" i="5" s="1"/>
  <c r="L198" i="5" s="1"/>
  <c r="L199" i="5" s="1"/>
  <c r="I209" i="5"/>
  <c r="I222" i="5"/>
  <c r="I233" i="5"/>
  <c r="I248" i="5"/>
  <c r="L248" i="5" s="1"/>
  <c r="L249" i="5" s="1"/>
  <c r="L250" i="5" s="1"/>
  <c r="I260" i="5"/>
  <c r="I272" i="5"/>
  <c r="I35" i="5"/>
  <c r="I74" i="5"/>
  <c r="I17" i="5"/>
  <c r="I72" i="5"/>
  <c r="I11" i="5"/>
  <c r="I56" i="5"/>
  <c r="I282" i="5"/>
  <c r="I297" i="5"/>
  <c r="I285" i="5"/>
  <c r="I239" i="5"/>
  <c r="I4" i="5"/>
  <c r="I102" i="5"/>
  <c r="I240" i="5"/>
  <c r="I47" i="5"/>
  <c r="I59" i="5"/>
  <c r="I89" i="5"/>
  <c r="I110" i="5"/>
  <c r="I122" i="5"/>
  <c r="L122" i="5" s="1"/>
  <c r="L123" i="5" s="1"/>
  <c r="L124" i="5" s="1"/>
  <c r="I134" i="5"/>
  <c r="I146" i="5"/>
  <c r="I161" i="5"/>
  <c r="I174" i="5"/>
  <c r="I185" i="5"/>
  <c r="I200" i="5"/>
  <c r="I212" i="5"/>
  <c r="I224" i="5"/>
  <c r="I236" i="5"/>
  <c r="I251" i="5"/>
  <c r="I263" i="5"/>
  <c r="I275" i="5"/>
  <c r="L275" i="5" s="1"/>
  <c r="L276" i="5" s="1"/>
  <c r="L277" i="5" s="1"/>
  <c r="I41" i="5"/>
  <c r="I92" i="5"/>
  <c r="L92" i="5" s="1"/>
  <c r="L93" i="5" s="1"/>
  <c r="L94" i="5" s="1"/>
  <c r="I5" i="5"/>
  <c r="I26" i="5"/>
  <c r="L26" i="5" s="1"/>
  <c r="L27" i="5" s="1"/>
  <c r="L28" i="5" s="1"/>
  <c r="I96" i="5"/>
  <c r="I306" i="5"/>
  <c r="I20" i="5"/>
  <c r="I65" i="5"/>
  <c r="L65" i="5" s="1"/>
  <c r="L66" i="5" s="1"/>
  <c r="L67" i="5" s="1"/>
  <c r="I299" i="5"/>
  <c r="I278" i="5"/>
  <c r="I279" i="5"/>
  <c r="I300" i="5"/>
  <c r="I288" i="5"/>
  <c r="I143" i="5"/>
  <c r="L143" i="5" s="1"/>
  <c r="L144" i="5" s="1"/>
  <c r="L145" i="5" s="1"/>
  <c r="I221" i="5"/>
  <c r="I269" i="5"/>
  <c r="I69" i="5"/>
  <c r="I68" i="5"/>
  <c r="I98" i="5"/>
  <c r="I113" i="5"/>
  <c r="I125" i="5"/>
  <c r="I137" i="5"/>
  <c r="I152" i="5"/>
  <c r="I164" i="5"/>
  <c r="I176" i="5"/>
  <c r="I188" i="5"/>
  <c r="I203" i="5"/>
  <c r="L203" i="5" s="1"/>
  <c r="L204" i="5" s="1"/>
  <c r="L205" i="5" s="1"/>
  <c r="I215" i="5"/>
  <c r="I227" i="5"/>
  <c r="I242" i="5"/>
  <c r="I254" i="5"/>
  <c r="L254" i="5" s="1"/>
  <c r="L255" i="5" s="1"/>
  <c r="L256" i="5" s="1"/>
  <c r="I266" i="5"/>
  <c r="I310" i="5"/>
  <c r="I14" i="5"/>
  <c r="I53" i="5"/>
  <c r="I295" i="5"/>
  <c r="I38" i="5"/>
  <c r="I32" i="5"/>
  <c r="I77" i="5"/>
  <c r="I293" i="5"/>
  <c r="L293" i="5" s="1"/>
  <c r="L294" i="5" s="1"/>
  <c r="L295" i="5" s="1"/>
  <c r="I280" i="5"/>
  <c r="I291" i="5"/>
  <c r="I101" i="5"/>
  <c r="L101" i="5" s="1"/>
  <c r="L102" i="5" s="1"/>
  <c r="L103" i="5" s="1"/>
  <c r="I71" i="5"/>
  <c r="L71" i="5" s="1"/>
  <c r="L72" i="5" s="1"/>
  <c r="L73" i="5" s="1"/>
  <c r="I191" i="5"/>
  <c r="I173" i="5"/>
  <c r="L173" i="5" s="1"/>
  <c r="L174" i="5" s="1"/>
  <c r="L175" i="5" s="1"/>
  <c r="I48" i="5"/>
  <c r="I192" i="5"/>
  <c r="I150" i="5"/>
  <c r="K226" i="4"/>
  <c r="K201" i="2"/>
  <c r="K217" i="2"/>
  <c r="K11" i="2"/>
  <c r="K13" i="2"/>
  <c r="K20" i="2"/>
  <c r="K27" i="2"/>
  <c r="K29" i="2"/>
  <c r="K36" i="2"/>
  <c r="K43" i="2"/>
  <c r="K45" i="2"/>
  <c r="K52" i="2"/>
  <c r="K59" i="2"/>
  <c r="K61" i="2"/>
  <c r="K68" i="2"/>
  <c r="K75" i="2"/>
  <c r="K77" i="2"/>
  <c r="K84" i="2"/>
  <c r="K91" i="2"/>
  <c r="K93" i="2"/>
  <c r="K100" i="2"/>
  <c r="K107" i="2"/>
  <c r="K109" i="2"/>
  <c r="K116" i="2"/>
  <c r="K123" i="2"/>
  <c r="K125" i="2"/>
  <c r="K132" i="2"/>
  <c r="K139" i="2"/>
  <c r="K141" i="2"/>
  <c r="K148" i="2"/>
  <c r="K155" i="2"/>
  <c r="K222" i="4"/>
  <c r="K225" i="4"/>
  <c r="K228" i="4"/>
  <c r="K232" i="4"/>
  <c r="K236" i="4"/>
  <c r="K240" i="4"/>
  <c r="K244" i="4"/>
  <c r="K248" i="4"/>
  <c r="K252" i="4"/>
  <c r="K256" i="4"/>
  <c r="K260" i="4"/>
  <c r="K264" i="4"/>
  <c r="K268" i="4"/>
  <c r="K272" i="4"/>
  <c r="K216" i="4"/>
  <c r="K171" i="4"/>
  <c r="K195" i="2"/>
  <c r="K197" i="2"/>
  <c r="K204" i="2"/>
  <c r="K211" i="2"/>
  <c r="K213" i="2"/>
  <c r="K7" i="2"/>
  <c r="K9" i="2"/>
  <c r="K16" i="2"/>
  <c r="K23" i="2"/>
  <c r="K25" i="2"/>
  <c r="K32" i="2"/>
  <c r="K39" i="2"/>
  <c r="K41" i="2"/>
  <c r="K48" i="2"/>
  <c r="K55" i="2"/>
  <c r="K57" i="2"/>
  <c r="K64" i="2"/>
  <c r="K218" i="4"/>
  <c r="K193" i="2"/>
  <c r="K200" i="2"/>
  <c r="K207" i="2"/>
  <c r="K209" i="2"/>
  <c r="K216" i="2"/>
  <c r="F26" i="1"/>
  <c r="K5" i="2"/>
  <c r="K12" i="2"/>
  <c r="K19" i="2"/>
  <c r="K21" i="2"/>
  <c r="K28" i="2"/>
  <c r="K35" i="2"/>
  <c r="K37" i="2"/>
  <c r="K44" i="2"/>
  <c r="K51" i="2"/>
  <c r="K53" i="2"/>
  <c r="K60" i="2"/>
  <c r="K67" i="2"/>
  <c r="K69" i="2"/>
  <c r="K76" i="2"/>
  <c r="K83" i="2"/>
  <c r="K85" i="2"/>
  <c r="K230" i="4"/>
  <c r="K254" i="4"/>
  <c r="K258" i="4"/>
  <c r="K262" i="4"/>
  <c r="K266" i="4"/>
  <c r="K270" i="4"/>
  <c r="K274" i="4"/>
  <c r="K179" i="4"/>
  <c r="K163" i="4"/>
  <c r="K148" i="4"/>
  <c r="K196" i="2"/>
  <c r="K203" i="2"/>
  <c r="K205" i="2"/>
  <c r="K212" i="2"/>
  <c r="K8" i="2"/>
  <c r="K15" i="2"/>
  <c r="K17" i="2"/>
  <c r="K24" i="2"/>
  <c r="K31" i="2"/>
  <c r="K33" i="2"/>
  <c r="K40" i="2"/>
  <c r="K47" i="2"/>
  <c r="K49" i="2"/>
  <c r="K56" i="2"/>
  <c r="K63" i="2"/>
  <c r="K65" i="2"/>
  <c r="K72" i="2"/>
  <c r="K87" i="2"/>
  <c r="K89" i="2"/>
  <c r="K92" i="2"/>
  <c r="K95" i="2"/>
  <c r="K97" i="2"/>
  <c r="K115" i="2"/>
  <c r="K120" i="2"/>
  <c r="K128" i="2"/>
  <c r="K133" i="2"/>
  <c r="K151" i="2"/>
  <c r="K153" i="2"/>
  <c r="K156" i="2"/>
  <c r="K163" i="2"/>
  <c r="K165" i="2"/>
  <c r="K172" i="2"/>
  <c r="K179" i="2"/>
  <c r="K181" i="2"/>
  <c r="K188" i="2"/>
  <c r="K175" i="2"/>
  <c r="K191" i="2"/>
  <c r="K79" i="2"/>
  <c r="K81" i="2"/>
  <c r="K103" i="2"/>
  <c r="K105" i="2"/>
  <c r="K108" i="2"/>
  <c r="K111" i="2"/>
  <c r="K113" i="2"/>
  <c r="K131" i="2"/>
  <c r="K136" i="2"/>
  <c r="K144" i="2"/>
  <c r="K149" i="2"/>
  <c r="K159" i="2"/>
  <c r="K161" i="2"/>
  <c r="K168" i="2"/>
  <c r="K177" i="2"/>
  <c r="K184" i="2"/>
  <c r="K73" i="2"/>
  <c r="K88" i="2"/>
  <c r="K96" i="2"/>
  <c r="K101" i="2"/>
  <c r="K119" i="2"/>
  <c r="K121" i="2"/>
  <c r="K124" i="2"/>
  <c r="K127" i="2"/>
  <c r="K129" i="2"/>
  <c r="K147" i="2"/>
  <c r="K152" i="2"/>
  <c r="K157" i="2"/>
  <c r="K164" i="2"/>
  <c r="K171" i="2"/>
  <c r="K173" i="2"/>
  <c r="K180" i="2"/>
  <c r="K187" i="2"/>
  <c r="K189" i="2"/>
  <c r="K185" i="2"/>
  <c r="K71" i="2"/>
  <c r="K80" i="2"/>
  <c r="K99" i="2"/>
  <c r="K104" i="2"/>
  <c r="K112" i="2"/>
  <c r="K117" i="2"/>
  <c r="K135" i="2"/>
  <c r="K137" i="2"/>
  <c r="K140" i="2"/>
  <c r="K143" i="2"/>
  <c r="K145" i="2"/>
  <c r="K160" i="2"/>
  <c r="K167" i="2"/>
  <c r="K169" i="2"/>
  <c r="K176" i="2"/>
  <c r="K183" i="2"/>
  <c r="K3" i="2"/>
  <c r="K215" i="2"/>
  <c r="K195" i="4"/>
  <c r="K271" i="4"/>
  <c r="K263" i="4"/>
  <c r="K255" i="4"/>
  <c r="K247" i="4"/>
  <c r="K239" i="4"/>
  <c r="K231" i="4"/>
  <c r="K168" i="4"/>
  <c r="K192" i="2"/>
  <c r="K242" i="4"/>
  <c r="K220" i="4"/>
  <c r="K36" i="4"/>
  <c r="K69" i="4"/>
  <c r="K92" i="4"/>
  <c r="K100" i="4"/>
  <c r="K108" i="4"/>
  <c r="K123" i="4"/>
  <c r="K131" i="4"/>
  <c r="K139" i="4"/>
  <c r="K152" i="4"/>
  <c r="K172" i="4"/>
  <c r="K185" i="4"/>
  <c r="K196" i="4"/>
  <c r="K217" i="4"/>
  <c r="K10" i="4"/>
  <c r="K21" i="4"/>
  <c r="K29" i="4"/>
  <c r="K44" i="4"/>
  <c r="K50" i="4"/>
  <c r="K64" i="4"/>
  <c r="K75" i="4"/>
  <c r="K83" i="4"/>
  <c r="K116" i="4"/>
  <c r="K145" i="4"/>
  <c r="K156" i="4"/>
  <c r="K169" i="4"/>
  <c r="K204" i="4"/>
  <c r="K212" i="4"/>
  <c r="K210" i="2"/>
  <c r="K194" i="2"/>
  <c r="K178" i="2"/>
  <c r="K162" i="2"/>
  <c r="K146" i="2"/>
  <c r="K130" i="2"/>
  <c r="K114" i="2"/>
  <c r="K98" i="2"/>
  <c r="K82" i="2"/>
  <c r="K66" i="2"/>
  <c r="K50" i="2"/>
  <c r="K34" i="2"/>
  <c r="K18" i="2"/>
  <c r="K3" i="4"/>
  <c r="K37" i="4"/>
  <c r="K68" i="4"/>
  <c r="K91" i="4"/>
  <c r="K99" i="4"/>
  <c r="K107" i="4"/>
  <c r="K124" i="4"/>
  <c r="K132" i="4"/>
  <c r="K140" i="4"/>
  <c r="K153" i="4"/>
  <c r="K180" i="4"/>
  <c r="K188" i="4"/>
  <c r="K201" i="4"/>
  <c r="K7" i="4"/>
  <c r="K15" i="4"/>
  <c r="K32" i="4"/>
  <c r="K43" i="4"/>
  <c r="K51" i="4"/>
  <c r="K59" i="4"/>
  <c r="K74" i="4"/>
  <c r="K88" i="4"/>
  <c r="K119" i="4"/>
  <c r="K161" i="4"/>
  <c r="K194" i="4"/>
  <c r="K207" i="4"/>
  <c r="K215" i="4"/>
  <c r="I175" i="5"/>
  <c r="I135" i="5"/>
  <c r="I289" i="5"/>
  <c r="I145" i="5"/>
  <c r="I24" i="5"/>
  <c r="I126" i="5"/>
  <c r="I31" i="5"/>
  <c r="I81" i="5"/>
  <c r="I151" i="5"/>
  <c r="I204" i="5"/>
  <c r="I18" i="5"/>
  <c r="I292" i="5"/>
  <c r="I189" i="5"/>
  <c r="I207" i="5"/>
  <c r="I171" i="5"/>
  <c r="I9" i="5"/>
  <c r="K27" i="4"/>
  <c r="K162" i="4"/>
  <c r="L162" i="4" s="1"/>
  <c r="L163" i="4" s="1"/>
  <c r="L164" i="4" s="1"/>
  <c r="L165" i="4" s="1"/>
  <c r="L166" i="4" s="1"/>
  <c r="L167" i="4" s="1"/>
  <c r="K182" i="2"/>
  <c r="K118" i="2"/>
  <c r="K70" i="2"/>
  <c r="K22" i="2"/>
  <c r="K66" i="4"/>
  <c r="K122" i="4"/>
  <c r="K151" i="4"/>
  <c r="K199" i="2"/>
  <c r="K203" i="4"/>
  <c r="K269" i="4"/>
  <c r="K261" i="4"/>
  <c r="K253" i="4"/>
  <c r="K245" i="4"/>
  <c r="K237" i="4"/>
  <c r="K229" i="4"/>
  <c r="K192" i="4"/>
  <c r="K4" i="2"/>
  <c r="K238" i="4"/>
  <c r="K4" i="4"/>
  <c r="K38" i="4"/>
  <c r="K71" i="4"/>
  <c r="K94" i="4"/>
  <c r="K102" i="4"/>
  <c r="K110" i="4"/>
  <c r="K125" i="4"/>
  <c r="K133" i="4"/>
  <c r="K141" i="4"/>
  <c r="K154" i="4"/>
  <c r="K174" i="4"/>
  <c r="L174" i="4" s="1"/>
  <c r="L175" i="4" s="1"/>
  <c r="L176" i="4" s="1"/>
  <c r="L177" i="4" s="1"/>
  <c r="L178" i="4" s="1"/>
  <c r="L179" i="4" s="1"/>
  <c r="K187" i="4"/>
  <c r="K198" i="4"/>
  <c r="K223" i="4"/>
  <c r="K12" i="4"/>
  <c r="K23" i="4"/>
  <c r="K31" i="4"/>
  <c r="K46" i="4"/>
  <c r="K52" i="4"/>
  <c r="K58" i="4"/>
  <c r="K77" i="4"/>
  <c r="K85" i="4"/>
  <c r="K118" i="4"/>
  <c r="K147" i="4"/>
  <c r="K158" i="4"/>
  <c r="K176" i="4"/>
  <c r="K206" i="4"/>
  <c r="K214" i="4"/>
  <c r="K227" i="4"/>
  <c r="K206" i="2"/>
  <c r="K190" i="2"/>
  <c r="K174" i="2"/>
  <c r="K158" i="2"/>
  <c r="K142" i="2"/>
  <c r="K126" i="2"/>
  <c r="K110" i="2"/>
  <c r="K94" i="2"/>
  <c r="K78" i="2"/>
  <c r="K62" i="2"/>
  <c r="K46" i="2"/>
  <c r="K30" i="2"/>
  <c r="K14" i="2"/>
  <c r="K18" i="4"/>
  <c r="L18" i="4" s="1"/>
  <c r="L19" i="4" s="1"/>
  <c r="L20" i="4" s="1"/>
  <c r="L21" i="4" s="1"/>
  <c r="L22" i="4" s="1"/>
  <c r="L23" i="4" s="1"/>
  <c r="K39" i="4"/>
  <c r="K70" i="4"/>
  <c r="K93" i="4"/>
  <c r="K101" i="4"/>
  <c r="K109" i="4"/>
  <c r="K126" i="4"/>
  <c r="K134" i="4"/>
  <c r="K142" i="4"/>
  <c r="K164" i="4"/>
  <c r="K182" i="4"/>
  <c r="K190" i="4"/>
  <c r="K9" i="4"/>
  <c r="K17" i="4"/>
  <c r="K26" i="4"/>
  <c r="K45" i="4"/>
  <c r="K53" i="4"/>
  <c r="K61" i="4"/>
  <c r="K76" i="4"/>
  <c r="K82" i="4"/>
  <c r="K113" i="4"/>
  <c r="K146" i="4"/>
  <c r="K170" i="4"/>
  <c r="K209" i="4"/>
  <c r="I223" i="5"/>
  <c r="I243" i="5"/>
  <c r="I301" i="5"/>
  <c r="I241" i="5"/>
  <c r="I234" i="5"/>
  <c r="I73" i="5"/>
  <c r="I225" i="5"/>
  <c r="I6" i="5"/>
  <c r="I193" i="5"/>
  <c r="I247" i="5"/>
  <c r="I298" i="5"/>
  <c r="I87" i="5"/>
  <c r="I141" i="5"/>
  <c r="I231" i="5"/>
  <c r="I84" i="5"/>
  <c r="I249" i="5"/>
  <c r="I210" i="5"/>
  <c r="I156" i="5"/>
  <c r="I39" i="5"/>
  <c r="I15" i="5"/>
  <c r="I78" i="5"/>
  <c r="I105" i="5"/>
  <c r="I45" i="5"/>
  <c r="I75" i="5"/>
  <c r="I201" i="5"/>
  <c r="I147" i="5"/>
  <c r="I99" i="5"/>
  <c r="I21" i="5"/>
  <c r="I183" i="5"/>
  <c r="I42" i="5"/>
  <c r="I108" i="5"/>
  <c r="K8" i="4"/>
  <c r="K56" i="4"/>
  <c r="K81" i="4"/>
  <c r="K210" i="4"/>
  <c r="K214" i="2"/>
  <c r="K166" i="2"/>
  <c r="K134" i="2"/>
  <c r="K86" i="2"/>
  <c r="K38" i="2"/>
  <c r="K35" i="4"/>
  <c r="K97" i="4"/>
  <c r="K130" i="4"/>
  <c r="K173" i="4"/>
  <c r="K155" i="4"/>
  <c r="K275" i="4"/>
  <c r="K267" i="4"/>
  <c r="K259" i="4"/>
  <c r="K251" i="4"/>
  <c r="K243" i="4"/>
  <c r="K235" i="4"/>
  <c r="K221" i="4"/>
  <c r="K250" i="4"/>
  <c r="K234" i="4"/>
  <c r="K19" i="4"/>
  <c r="K40" i="4"/>
  <c r="K73" i="4"/>
  <c r="K96" i="4"/>
  <c r="K104" i="4"/>
  <c r="K112" i="4"/>
  <c r="K127" i="4"/>
  <c r="K135" i="4"/>
  <c r="K143" i="4"/>
  <c r="K165" i="4"/>
  <c r="K181" i="4"/>
  <c r="K189" i="4"/>
  <c r="K200" i="4"/>
  <c r="I196" i="5"/>
  <c r="K6" i="4"/>
  <c r="K14" i="4"/>
  <c r="K25" i="4"/>
  <c r="K33" i="4"/>
  <c r="K48" i="4"/>
  <c r="K54" i="4"/>
  <c r="K60" i="4"/>
  <c r="K79" i="4"/>
  <c r="K87" i="4"/>
  <c r="K120" i="4"/>
  <c r="K160" i="4"/>
  <c r="K178" i="4"/>
  <c r="K208" i="4"/>
  <c r="K218" i="2"/>
  <c r="K202" i="2"/>
  <c r="K186" i="2"/>
  <c r="K170" i="2"/>
  <c r="K154" i="2"/>
  <c r="K138" i="2"/>
  <c r="K122" i="2"/>
  <c r="K106" i="2"/>
  <c r="K90" i="2"/>
  <c r="K74" i="2"/>
  <c r="K58" i="2"/>
  <c r="K42" i="2"/>
  <c r="K26" i="2"/>
  <c r="K10" i="2"/>
  <c r="K20" i="4"/>
  <c r="K41" i="4"/>
  <c r="K72" i="4"/>
  <c r="K95" i="4"/>
  <c r="K103" i="4"/>
  <c r="K111" i="4"/>
  <c r="K128" i="4"/>
  <c r="K136" i="4"/>
  <c r="K149" i="4"/>
  <c r="K166" i="4"/>
  <c r="K184" i="4"/>
  <c r="K197" i="4"/>
  <c r="K11" i="4"/>
  <c r="K22" i="4"/>
  <c r="K28" i="4"/>
  <c r="K47" i="4"/>
  <c r="K55" i="4"/>
  <c r="K63" i="4"/>
  <c r="K78" i="4"/>
  <c r="L78" i="4" s="1"/>
  <c r="L79" i="4" s="1"/>
  <c r="L80" i="4" s="1"/>
  <c r="L81" i="4" s="1"/>
  <c r="L82" i="4" s="1"/>
  <c r="L83" i="4" s="1"/>
  <c r="K84" i="4"/>
  <c r="K115" i="4"/>
  <c r="K157" i="4"/>
  <c r="K177" i="4"/>
  <c r="K211" i="4"/>
  <c r="K219" i="4"/>
  <c r="I97" i="5"/>
  <c r="I51" i="5"/>
  <c r="I307" i="5"/>
  <c r="I276" i="5"/>
  <c r="I103" i="5"/>
  <c r="I36" i="5"/>
  <c r="I127" i="5"/>
  <c r="I12" i="5"/>
  <c r="I88" i="5"/>
  <c r="I283" i="5"/>
  <c r="I49" i="5"/>
  <c r="I186" i="5"/>
  <c r="I159" i="5"/>
  <c r="I255" i="5"/>
  <c r="I117" i="5"/>
  <c r="I63" i="5"/>
  <c r="I165" i="5"/>
  <c r="I237" i="5"/>
  <c r="I111" i="5"/>
  <c r="K175" i="4"/>
  <c r="K273" i="4"/>
  <c r="K265" i="4"/>
  <c r="K257" i="4"/>
  <c r="K249" i="4"/>
  <c r="K241" i="4"/>
  <c r="K233" i="4"/>
  <c r="K144" i="4"/>
  <c r="K208" i="2"/>
  <c r="K246" i="4"/>
  <c r="L246" i="4" s="1"/>
  <c r="L247" i="4" s="1"/>
  <c r="L248" i="4" s="1"/>
  <c r="L249" i="4" s="1"/>
  <c r="L250" i="4" s="1"/>
  <c r="L251" i="4" s="1"/>
  <c r="K224" i="4"/>
  <c r="K34" i="4"/>
  <c r="K67" i="4"/>
  <c r="K90" i="4"/>
  <c r="K98" i="4"/>
  <c r="K106" i="4"/>
  <c r="K121" i="4"/>
  <c r="K129" i="4"/>
  <c r="K137" i="4"/>
  <c r="K150" i="4"/>
  <c r="L150" i="4" s="1"/>
  <c r="L151" i="4" s="1"/>
  <c r="L152" i="4" s="1"/>
  <c r="L153" i="4" s="1"/>
  <c r="L154" i="4" s="1"/>
  <c r="L155" i="4" s="1"/>
  <c r="K167" i="4"/>
  <c r="K183" i="4"/>
  <c r="K191" i="4"/>
  <c r="K202" i="4"/>
  <c r="K16" i="4"/>
  <c r="K42" i="4"/>
  <c r="L42" i="4" s="1"/>
  <c r="L43" i="4" s="1"/>
  <c r="L44" i="4" s="1"/>
  <c r="L45" i="4" s="1"/>
  <c r="L46" i="4" s="1"/>
  <c r="L47" i="4" s="1"/>
  <c r="K62" i="4"/>
  <c r="K114" i="4"/>
  <c r="K193" i="4"/>
  <c r="K198" i="2"/>
  <c r="K150" i="2"/>
  <c r="K102" i="2"/>
  <c r="K54" i="2"/>
  <c r="K6" i="2"/>
  <c r="K89" i="4"/>
  <c r="K105" i="4"/>
  <c r="K138" i="4"/>
  <c r="L138" i="4" s="1"/>
  <c r="L139" i="4" s="1"/>
  <c r="L140" i="4" s="1"/>
  <c r="L141" i="4" s="1"/>
  <c r="L142" i="4" s="1"/>
  <c r="L143" i="4" s="1"/>
  <c r="K24" i="4"/>
  <c r="L24" i="4" s="1"/>
  <c r="L25" i="4" s="1"/>
  <c r="L26" i="4" s="1"/>
  <c r="L27" i="4" s="1"/>
  <c r="L28" i="4" s="1"/>
  <c r="L29" i="4" s="1"/>
  <c r="K65" i="4"/>
  <c r="K117" i="4"/>
  <c r="I153" i="5"/>
  <c r="I70" i="5"/>
  <c r="I138" i="5"/>
  <c r="I162" i="5"/>
  <c r="I120" i="5"/>
  <c r="I219" i="5"/>
  <c r="I33" i="5"/>
  <c r="I60" i="5"/>
  <c r="I66" i="5"/>
  <c r="I54" i="5"/>
  <c r="I114" i="5"/>
  <c r="I168" i="5"/>
  <c r="I30" i="5"/>
  <c r="I286" i="5"/>
  <c r="I273" i="5"/>
  <c r="I252" i="5"/>
  <c r="K80" i="4"/>
  <c r="K159" i="4"/>
  <c r="K205" i="4"/>
  <c r="I57" i="5"/>
  <c r="I271" i="5"/>
  <c r="I228" i="5"/>
  <c r="I198" i="5"/>
  <c r="I264" i="5"/>
  <c r="I267" i="5"/>
  <c r="I129" i="5"/>
  <c r="I177" i="5"/>
  <c r="K186" i="4"/>
  <c r="L186" i="4" s="1"/>
  <c r="L187" i="4" s="1"/>
  <c r="L188" i="4" s="1"/>
  <c r="L189" i="4" s="1"/>
  <c r="L190" i="4" s="1"/>
  <c r="L191" i="4" s="1"/>
  <c r="K5" i="4"/>
  <c r="K30" i="4"/>
  <c r="L30" i="4" s="1"/>
  <c r="L31" i="4" s="1"/>
  <c r="L32" i="4" s="1"/>
  <c r="L33" i="4" s="1"/>
  <c r="L34" i="4" s="1"/>
  <c r="L35" i="4" s="1"/>
  <c r="K49" i="4"/>
  <c r="K213" i="4"/>
  <c r="I93" i="5"/>
  <c r="I216" i="5"/>
  <c r="I27" i="5"/>
  <c r="I123" i="5"/>
  <c r="K199" i="4"/>
  <c r="K13" i="4"/>
  <c r="K57" i="4"/>
  <c r="K86" i="4"/>
  <c r="I304" i="5"/>
  <c r="I195" i="5"/>
  <c r="I213" i="5"/>
  <c r="I132" i="5"/>
  <c r="I90" i="5"/>
  <c r="I258" i="5"/>
  <c r="I180" i="5"/>
  <c r="I261" i="5"/>
  <c r="G56" i="1"/>
  <c r="I214" i="5"/>
  <c r="I133" i="5"/>
  <c r="I199" i="5"/>
  <c r="I265" i="5"/>
  <c r="I274" i="5"/>
  <c r="I181" i="5"/>
  <c r="I253" i="5"/>
  <c r="I262" i="5"/>
  <c r="I7" i="5"/>
  <c r="L7" i="5" s="1"/>
  <c r="I118" i="5"/>
  <c r="I112" i="5"/>
  <c r="I154" i="5"/>
  <c r="I142" i="5"/>
  <c r="I211" i="5"/>
  <c r="I79" i="5"/>
  <c r="I76" i="5"/>
  <c r="I22" i="5"/>
  <c r="I10" i="5"/>
  <c r="I136" i="5"/>
  <c r="I235" i="5"/>
  <c r="I208" i="5"/>
  <c r="F14" i="1"/>
  <c r="F15" i="1"/>
  <c r="F16" i="1"/>
  <c r="F18" i="1"/>
  <c r="F20" i="1"/>
  <c r="F22" i="1"/>
  <c r="F24" i="1"/>
  <c r="F17" i="1"/>
  <c r="F19" i="1"/>
  <c r="F21" i="1"/>
  <c r="F23" i="1"/>
  <c r="F30" i="1"/>
  <c r="F34" i="1"/>
  <c r="F38" i="1"/>
  <c r="F42" i="1"/>
  <c r="F46" i="1"/>
  <c r="F50" i="1"/>
  <c r="F54" i="1"/>
  <c r="F58" i="1"/>
  <c r="F62" i="1"/>
  <c r="F66" i="1"/>
  <c r="F29" i="1"/>
  <c r="F45" i="1"/>
  <c r="F61" i="1"/>
  <c r="F27" i="1"/>
  <c r="F31" i="1"/>
  <c r="F35" i="1"/>
  <c r="F39" i="1"/>
  <c r="F43" i="1"/>
  <c r="F47" i="1"/>
  <c r="F51" i="1"/>
  <c r="F55" i="1"/>
  <c r="F59" i="1"/>
  <c r="F63" i="1"/>
  <c r="F67" i="1"/>
  <c r="F33" i="1"/>
  <c r="F41" i="1"/>
  <c r="F53" i="1"/>
  <c r="F65" i="1"/>
  <c r="F28" i="1"/>
  <c r="F32" i="1"/>
  <c r="F36" i="1"/>
  <c r="F40" i="1"/>
  <c r="F44" i="1"/>
  <c r="F48" i="1"/>
  <c r="F52" i="1"/>
  <c r="F56" i="1"/>
  <c r="F60" i="1"/>
  <c r="F64" i="1"/>
  <c r="F25" i="1"/>
  <c r="F37" i="1"/>
  <c r="F49" i="1"/>
  <c r="F57" i="1"/>
  <c r="E15" i="1"/>
  <c r="E14" i="1"/>
  <c r="E17" i="1"/>
  <c r="E19" i="1"/>
  <c r="E21" i="1"/>
  <c r="E23" i="1"/>
  <c r="E16" i="1"/>
  <c r="E18" i="1"/>
  <c r="E22" i="1"/>
  <c r="E20" i="1"/>
  <c r="E24" i="1"/>
  <c r="E27" i="1"/>
  <c r="E31" i="1"/>
  <c r="E35" i="1"/>
  <c r="E39" i="1"/>
  <c r="E43" i="1"/>
  <c r="E47" i="1"/>
  <c r="E51" i="1"/>
  <c r="E55" i="1"/>
  <c r="E59" i="1"/>
  <c r="E63" i="1"/>
  <c r="E67" i="1"/>
  <c r="E30" i="1"/>
  <c r="E42" i="1"/>
  <c r="E54" i="1"/>
  <c r="E28" i="1"/>
  <c r="E32" i="1"/>
  <c r="E36" i="1"/>
  <c r="E40" i="1"/>
  <c r="E44" i="1"/>
  <c r="E48" i="1"/>
  <c r="E52" i="1"/>
  <c r="E56" i="1"/>
  <c r="E60" i="1"/>
  <c r="E64" i="1"/>
  <c r="E34" i="1"/>
  <c r="E46" i="1"/>
  <c r="E58" i="1"/>
  <c r="E66" i="1"/>
  <c r="E25" i="1"/>
  <c r="E29" i="1"/>
  <c r="E33" i="1"/>
  <c r="E37" i="1"/>
  <c r="E41" i="1"/>
  <c r="E45" i="1"/>
  <c r="E49" i="1"/>
  <c r="E53" i="1"/>
  <c r="E57" i="1"/>
  <c r="E61" i="1"/>
  <c r="E65" i="1"/>
  <c r="E26" i="1"/>
  <c r="E38" i="1"/>
  <c r="E50" i="1"/>
  <c r="E62" i="1"/>
  <c r="B14" i="1"/>
  <c r="B15" i="1"/>
  <c r="B16" i="1"/>
  <c r="B18" i="1"/>
  <c r="B20" i="1"/>
  <c r="B22" i="1"/>
  <c r="B24" i="1"/>
  <c r="B17" i="1"/>
  <c r="B19" i="1"/>
  <c r="B21" i="1"/>
  <c r="B23" i="1"/>
  <c r="B61" i="1"/>
  <c r="B49" i="1"/>
  <c r="B37" i="1"/>
  <c r="B25" i="1"/>
  <c r="D67" i="1"/>
  <c r="D55" i="1"/>
  <c r="D43" i="1"/>
  <c r="D31" i="1"/>
  <c r="G14" i="1"/>
  <c r="G15" i="1"/>
  <c r="G16" i="1"/>
  <c r="G18" i="1"/>
  <c r="G20" i="1"/>
  <c r="G22" i="1"/>
  <c r="G24" i="1"/>
  <c r="G19" i="1"/>
  <c r="G23" i="1"/>
  <c r="G17" i="1"/>
  <c r="G21" i="1"/>
  <c r="C14" i="1"/>
  <c r="C15" i="1"/>
  <c r="C16" i="1"/>
  <c r="C18" i="1"/>
  <c r="C20" i="1"/>
  <c r="C22" i="1"/>
  <c r="C24" i="1"/>
  <c r="C17" i="1"/>
  <c r="C21" i="1"/>
  <c r="C19" i="1"/>
  <c r="C23" i="1"/>
  <c r="B64" i="1"/>
  <c r="B60" i="1"/>
  <c r="B56" i="1"/>
  <c r="B52" i="1"/>
  <c r="B48" i="1"/>
  <c r="B44" i="1"/>
  <c r="B40" i="1"/>
  <c r="B36" i="1"/>
  <c r="B32" i="1"/>
  <c r="B28" i="1"/>
  <c r="C67" i="1"/>
  <c r="C63" i="1"/>
  <c r="C59" i="1"/>
  <c r="C55" i="1"/>
  <c r="C51" i="1"/>
  <c r="C47" i="1"/>
  <c r="C43" i="1"/>
  <c r="C39" i="1"/>
  <c r="C35" i="1"/>
  <c r="C31" i="1"/>
  <c r="C27" i="1"/>
  <c r="D66" i="1"/>
  <c r="D62" i="1"/>
  <c r="D58" i="1"/>
  <c r="D54" i="1"/>
  <c r="D50" i="1"/>
  <c r="D46" i="1"/>
  <c r="D42" i="1"/>
  <c r="D38" i="1"/>
  <c r="D34" i="1"/>
  <c r="D30" i="1"/>
  <c r="G67" i="1"/>
  <c r="G63" i="1"/>
  <c r="G59" i="1"/>
  <c r="G55" i="1"/>
  <c r="G51" i="1"/>
  <c r="G47" i="1"/>
  <c r="G43" i="1"/>
  <c r="G39" i="1"/>
  <c r="G35" i="1"/>
  <c r="G31" i="1"/>
  <c r="G27" i="1"/>
  <c r="D15" i="1"/>
  <c r="D14" i="1"/>
  <c r="D17" i="1"/>
  <c r="D19" i="1"/>
  <c r="D21" i="1"/>
  <c r="D23" i="1"/>
  <c r="D18" i="1"/>
  <c r="D22" i="1"/>
  <c r="D24" i="1"/>
  <c r="D16" i="1"/>
  <c r="D20" i="1"/>
  <c r="B57" i="1"/>
  <c r="B45" i="1"/>
  <c r="B33" i="1"/>
  <c r="D59" i="1"/>
  <c r="D47" i="1"/>
  <c r="D35" i="1"/>
  <c r="B67" i="1"/>
  <c r="B59" i="1"/>
  <c r="B55" i="1"/>
  <c r="B51" i="1"/>
  <c r="B47" i="1"/>
  <c r="B43" i="1"/>
  <c r="B39" i="1"/>
  <c r="B35" i="1"/>
  <c r="B31" i="1"/>
  <c r="B27" i="1"/>
  <c r="C66" i="1"/>
  <c r="C62" i="1"/>
  <c r="C58" i="1"/>
  <c r="C54" i="1"/>
  <c r="C50" i="1"/>
  <c r="C46" i="1"/>
  <c r="C42" i="1"/>
  <c r="C38" i="1"/>
  <c r="C34" i="1"/>
  <c r="C30" i="1"/>
  <c r="C26" i="1"/>
  <c r="D65" i="1"/>
  <c r="D61" i="1"/>
  <c r="D57" i="1"/>
  <c r="D53" i="1"/>
  <c r="D49" i="1"/>
  <c r="D45" i="1"/>
  <c r="D41" i="1"/>
  <c r="D37" i="1"/>
  <c r="D33" i="1"/>
  <c r="D29" i="1"/>
  <c r="D25" i="1"/>
  <c r="G66" i="1"/>
  <c r="G62" i="1"/>
  <c r="G58" i="1"/>
  <c r="G54" i="1"/>
  <c r="G50" i="1"/>
  <c r="G46" i="1"/>
  <c r="G42" i="1"/>
  <c r="G38" i="1"/>
  <c r="G34" i="1"/>
  <c r="G30" i="1"/>
  <c r="G26" i="1"/>
  <c r="B65" i="1"/>
  <c r="B53" i="1"/>
  <c r="B41" i="1"/>
  <c r="B29" i="1"/>
  <c r="D63" i="1"/>
  <c r="D51" i="1"/>
  <c r="D39" i="1"/>
  <c r="D27" i="1"/>
  <c r="B63" i="1"/>
  <c r="B66" i="1"/>
  <c r="B62" i="1"/>
  <c r="B58" i="1"/>
  <c r="B54" i="1"/>
  <c r="B50" i="1"/>
  <c r="B46" i="1"/>
  <c r="B42" i="1"/>
  <c r="B38" i="1"/>
  <c r="B34" i="1"/>
  <c r="B30" i="1"/>
  <c r="B26" i="1"/>
  <c r="C65" i="1"/>
  <c r="C61" i="1"/>
  <c r="C57" i="1"/>
  <c r="C53" i="1"/>
  <c r="C49" i="1"/>
  <c r="C45" i="1"/>
  <c r="C41" i="1"/>
  <c r="C37" i="1"/>
  <c r="C33" i="1"/>
  <c r="C29" i="1"/>
  <c r="C25" i="1"/>
  <c r="D64" i="1"/>
  <c r="D60" i="1"/>
  <c r="D56" i="1"/>
  <c r="D52" i="1"/>
  <c r="D48" i="1"/>
  <c r="D44" i="1"/>
  <c r="D40" i="1"/>
  <c r="D36" i="1"/>
  <c r="D32" i="1"/>
  <c r="D28" i="1"/>
  <c r="G65" i="1"/>
  <c r="G61" i="1"/>
  <c r="G57" i="1"/>
  <c r="G53" i="1"/>
  <c r="G49" i="1"/>
  <c r="G45" i="1"/>
  <c r="G41" i="1"/>
  <c r="G37" i="1"/>
  <c r="G33" i="1"/>
  <c r="G29" i="1"/>
  <c r="G25" i="1"/>
  <c r="E83" i="1"/>
  <c r="L266" i="5" l="1"/>
  <c r="L267" i="5" s="1"/>
  <c r="L268" i="5" s="1"/>
  <c r="L215" i="5"/>
  <c r="L216" i="5" s="1"/>
  <c r="L217" i="5" s="1"/>
  <c r="L164" i="5"/>
  <c r="L165" i="5" s="1"/>
  <c r="L166" i="5" s="1"/>
  <c r="L113" i="5"/>
  <c r="L114" i="5" s="1"/>
  <c r="L115" i="5" s="1"/>
  <c r="L281" i="5"/>
  <c r="L282" i="5" s="1"/>
  <c r="L283" i="5" s="1"/>
  <c r="W134" i="5"/>
  <c r="L224" i="5"/>
  <c r="L225" i="5" s="1"/>
  <c r="L226" i="5" s="1"/>
  <c r="L47" i="5"/>
  <c r="L48" i="5" s="1"/>
  <c r="L49" i="5" s="1"/>
  <c r="W232" i="5"/>
  <c r="W207" i="5"/>
  <c r="L32" i="5"/>
  <c r="L33" i="5" s="1"/>
  <c r="L34" i="5" s="1"/>
  <c r="W205" i="5"/>
  <c r="W174" i="5"/>
  <c r="W63" i="5"/>
  <c r="W228" i="5"/>
  <c r="L234" i="4"/>
  <c r="L235" i="4" s="1"/>
  <c r="L236" i="4" s="1"/>
  <c r="L237" i="4" s="1"/>
  <c r="L238" i="4" s="1"/>
  <c r="L239" i="4" s="1"/>
  <c r="L191" i="5"/>
  <c r="L192" i="5" s="1"/>
  <c r="L193" i="5" s="1"/>
  <c r="L38" i="5"/>
  <c r="L39" i="5" s="1"/>
  <c r="L40" i="5" s="1"/>
  <c r="L227" i="5"/>
  <c r="L228" i="5" s="1"/>
  <c r="L229" i="5" s="1"/>
  <c r="L176" i="5"/>
  <c r="L177" i="5" s="1"/>
  <c r="L178" i="5" s="1"/>
  <c r="L125" i="5"/>
  <c r="L126" i="5" s="1"/>
  <c r="L127" i="5" s="1"/>
  <c r="L299" i="5"/>
  <c r="L300" i="5" s="1"/>
  <c r="L301" i="5" s="1"/>
  <c r="L236" i="5"/>
  <c r="L237" i="5" s="1"/>
  <c r="L238" i="5" s="1"/>
  <c r="L185" i="5"/>
  <c r="L186" i="5" s="1"/>
  <c r="L187" i="5" s="1"/>
  <c r="L134" i="5"/>
  <c r="L135" i="5" s="1"/>
  <c r="L136" i="5" s="1"/>
  <c r="L59" i="5"/>
  <c r="L60" i="5" s="1"/>
  <c r="L61" i="5" s="1"/>
  <c r="L17" i="5"/>
  <c r="L18" i="5" s="1"/>
  <c r="L19" i="5" s="1"/>
  <c r="L260" i="5"/>
  <c r="L261" i="5" s="1"/>
  <c r="L262" i="5" s="1"/>
  <c r="L209" i="5"/>
  <c r="L210" i="5" s="1"/>
  <c r="L211" i="5" s="1"/>
  <c r="L158" i="5"/>
  <c r="L159" i="5" s="1"/>
  <c r="L160" i="5" s="1"/>
  <c r="L107" i="5"/>
  <c r="L108" i="5" s="1"/>
  <c r="L109" i="5" s="1"/>
  <c r="L149" i="5"/>
  <c r="L150" i="5" s="1"/>
  <c r="L151" i="5" s="1"/>
  <c r="L23" i="5"/>
  <c r="L24" i="5" s="1"/>
  <c r="L25" i="5" s="1"/>
  <c r="L308" i="5"/>
  <c r="L309" i="5" s="1"/>
  <c r="L310" i="5" s="1"/>
  <c r="W45" i="5"/>
  <c r="W18" i="5"/>
  <c r="W99" i="5"/>
  <c r="W195" i="5"/>
  <c r="W229" i="5"/>
  <c r="W72" i="5"/>
  <c r="W168" i="5"/>
  <c r="W208" i="5"/>
  <c r="W129" i="5"/>
  <c r="W6" i="5"/>
  <c r="W183" i="5"/>
  <c r="W217" i="5"/>
  <c r="W60" i="5"/>
  <c r="W156" i="5"/>
  <c r="W170" i="5"/>
  <c r="W23" i="5"/>
  <c r="W131" i="5"/>
  <c r="W221" i="5"/>
  <c r="W101" i="5"/>
  <c r="W249" i="5"/>
  <c r="W86" i="5"/>
  <c r="W14" i="5"/>
  <c r="W179" i="5"/>
  <c r="L56" i="5"/>
  <c r="L57" i="5" s="1"/>
  <c r="L58" i="5" s="1"/>
  <c r="L287" i="5"/>
  <c r="L288" i="5" s="1"/>
  <c r="L289" i="5" s="1"/>
  <c r="W187" i="5"/>
  <c r="W241" i="5"/>
  <c r="W151" i="5"/>
  <c r="W203" i="5"/>
  <c r="W172" i="5"/>
  <c r="W76" i="5"/>
  <c r="W194" i="5"/>
  <c r="W128" i="5"/>
  <c r="W145" i="5"/>
  <c r="W246" i="5"/>
  <c r="W44" i="5"/>
  <c r="L14" i="5"/>
  <c r="L15" i="5" s="1"/>
  <c r="L16" i="5" s="1"/>
  <c r="W59" i="5"/>
  <c r="W163" i="5"/>
  <c r="W67" i="5"/>
  <c r="W52" i="5"/>
  <c r="W136" i="5"/>
  <c r="W109" i="5"/>
  <c r="W49" i="5"/>
  <c r="W25" i="5"/>
  <c r="W80" i="5"/>
  <c r="W191" i="5"/>
  <c r="W118" i="5"/>
  <c r="W140" i="5"/>
  <c r="W64" i="5"/>
  <c r="W224" i="5"/>
  <c r="W10" i="5"/>
  <c r="L269" i="5"/>
  <c r="L270" i="5" s="1"/>
  <c r="L271" i="5" s="1"/>
  <c r="L239" i="5"/>
  <c r="L240" i="5" s="1"/>
  <c r="L241" i="5" s="1"/>
  <c r="L74" i="5"/>
  <c r="L75" i="5" s="1"/>
  <c r="L76" i="5" s="1"/>
  <c r="L86" i="5"/>
  <c r="L87" i="5" s="1"/>
  <c r="L88" i="5" s="1"/>
  <c r="L218" i="5"/>
  <c r="L219" i="5" s="1"/>
  <c r="L220" i="5" s="1"/>
  <c r="L167" i="5"/>
  <c r="L168" i="5" s="1"/>
  <c r="L169" i="5" s="1"/>
  <c r="L116" i="5"/>
  <c r="L117" i="5" s="1"/>
  <c r="L118" i="5" s="1"/>
  <c r="W220" i="5"/>
  <c r="W103" i="5"/>
  <c r="W19" i="5"/>
  <c r="W46" i="5"/>
  <c r="W124" i="5"/>
  <c r="W50" i="5"/>
  <c r="W158" i="5"/>
  <c r="W20" i="5"/>
  <c r="W230" i="5"/>
  <c r="W31" i="5"/>
  <c r="W97" i="5"/>
  <c r="W77" i="5"/>
  <c r="W188" i="5"/>
  <c r="L77" i="5"/>
  <c r="L78" i="5" s="1"/>
  <c r="L79" i="5" s="1"/>
  <c r="L53" i="5"/>
  <c r="L54" i="5" s="1"/>
  <c r="L55" i="5" s="1"/>
  <c r="L152" i="5"/>
  <c r="L153" i="5" s="1"/>
  <c r="L154" i="5" s="1"/>
  <c r="L98" i="5"/>
  <c r="L99" i="5" s="1"/>
  <c r="L100" i="5" s="1"/>
  <c r="L221" i="5"/>
  <c r="L222" i="5" s="1"/>
  <c r="L223" i="5" s="1"/>
  <c r="L20" i="5"/>
  <c r="L21" i="5" s="1"/>
  <c r="L22" i="5" s="1"/>
  <c r="L263" i="5"/>
  <c r="L264" i="5" s="1"/>
  <c r="L265" i="5" s="1"/>
  <c r="L212" i="5"/>
  <c r="L213" i="5" s="1"/>
  <c r="L214" i="5" s="1"/>
  <c r="L161" i="5"/>
  <c r="L162" i="5" s="1"/>
  <c r="L163" i="5" s="1"/>
  <c r="L110" i="5"/>
  <c r="L111" i="5" s="1"/>
  <c r="L112" i="5" s="1"/>
  <c r="L11" i="5"/>
  <c r="L35" i="5"/>
  <c r="L36" i="5" s="1"/>
  <c r="L37" i="5" s="1"/>
  <c r="L233" i="5"/>
  <c r="L234" i="5" s="1"/>
  <c r="L235" i="5" s="1"/>
  <c r="L182" i="5"/>
  <c r="L183" i="5" s="1"/>
  <c r="L184" i="5" s="1"/>
  <c r="L131" i="5"/>
  <c r="L132" i="5" s="1"/>
  <c r="L133" i="5" s="1"/>
  <c r="L29" i="5"/>
  <c r="L30" i="5" s="1"/>
  <c r="L31" i="5" s="1"/>
  <c r="L290" i="5"/>
  <c r="L291" i="5" s="1"/>
  <c r="L292" i="5" s="1"/>
  <c r="L44" i="5"/>
  <c r="L45" i="5" s="1"/>
  <c r="L46" i="5" s="1"/>
  <c r="L305" i="5"/>
  <c r="L306" i="5" s="1"/>
  <c r="L307" i="5" s="1"/>
  <c r="L257" i="5"/>
  <c r="L258" i="5" s="1"/>
  <c r="L259" i="5" s="1"/>
  <c r="L206" i="5"/>
  <c r="L207" i="5" s="1"/>
  <c r="L208" i="5" s="1"/>
  <c r="L155" i="5"/>
  <c r="L156" i="5" s="1"/>
  <c r="L157" i="5" s="1"/>
  <c r="L104" i="5"/>
  <c r="L105" i="5" s="1"/>
  <c r="L106" i="5" s="1"/>
  <c r="L296" i="5"/>
  <c r="L297" i="5" s="1"/>
  <c r="L298" i="5" s="1"/>
  <c r="L284" i="5"/>
  <c r="L285" i="5" s="1"/>
  <c r="L286" i="5" s="1"/>
  <c r="W189" i="5"/>
  <c r="W223" i="5"/>
  <c r="W66" i="5"/>
  <c r="W51" i="5"/>
  <c r="W243" i="5"/>
  <c r="W24" i="5"/>
  <c r="W81" i="5"/>
  <c r="W211" i="5"/>
  <c r="W54" i="5"/>
  <c r="W190" i="5"/>
  <c r="W135" i="5"/>
  <c r="W231" i="5"/>
  <c r="W204" i="5"/>
  <c r="W244" i="5"/>
  <c r="W139" i="5"/>
  <c r="W91" i="5"/>
  <c r="W252" i="5"/>
  <c r="W98" i="5"/>
  <c r="W206" i="5"/>
  <c r="W245" i="5"/>
  <c r="W173" i="5"/>
  <c r="W160" i="5"/>
  <c r="W112" i="5"/>
  <c r="W58" i="5"/>
  <c r="W161" i="5"/>
  <c r="W40" i="5"/>
  <c r="W218" i="5"/>
  <c r="W92" i="5"/>
  <c r="W181" i="5"/>
  <c r="W133" i="5"/>
  <c r="W85" i="5"/>
  <c r="L242" i="5"/>
  <c r="L243" i="5" s="1"/>
  <c r="L244" i="5" s="1"/>
  <c r="L188" i="5"/>
  <c r="L189" i="5" s="1"/>
  <c r="L190" i="5" s="1"/>
  <c r="L137" i="5"/>
  <c r="L138" i="5" s="1"/>
  <c r="L139" i="5" s="1"/>
  <c r="L68" i="5"/>
  <c r="L69" i="5" s="1"/>
  <c r="L70" i="5" s="1"/>
  <c r="L278" i="5"/>
  <c r="L279" i="5" s="1"/>
  <c r="L280" i="5" s="1"/>
  <c r="L251" i="5"/>
  <c r="L252" i="5" s="1"/>
  <c r="L253" i="5" s="1"/>
  <c r="L200" i="5"/>
  <c r="L201" i="5" s="1"/>
  <c r="L202" i="5" s="1"/>
  <c r="L146" i="5"/>
  <c r="L147" i="5" s="1"/>
  <c r="L148" i="5" s="1"/>
  <c r="L89" i="5"/>
  <c r="L90" i="5" s="1"/>
  <c r="L91" i="5" s="1"/>
  <c r="L272" i="5"/>
  <c r="L273" i="5" s="1"/>
  <c r="L274" i="5" s="1"/>
  <c r="L170" i="5"/>
  <c r="L171" i="5" s="1"/>
  <c r="L172" i="5" s="1"/>
  <c r="L119" i="5"/>
  <c r="L120" i="5" s="1"/>
  <c r="L121" i="5" s="1"/>
  <c r="L245" i="5"/>
  <c r="L246" i="5" s="1"/>
  <c r="L247" i="5" s="1"/>
  <c r="L302" i="5"/>
  <c r="L303" i="5" s="1"/>
  <c r="L304" i="5" s="1"/>
  <c r="L62" i="5"/>
  <c r="L63" i="5" s="1"/>
  <c r="L64" i="5" s="1"/>
  <c r="L194" i="5"/>
  <c r="L195" i="5" s="1"/>
  <c r="L196" i="5" s="1"/>
  <c r="L140" i="5"/>
  <c r="L141" i="5" s="1"/>
  <c r="L142" i="5" s="1"/>
  <c r="L80" i="5"/>
  <c r="L81" i="5" s="1"/>
  <c r="L82" i="5" s="1"/>
  <c r="W21" i="5"/>
  <c r="W117" i="5"/>
  <c r="W247" i="5"/>
  <c r="W226" i="5"/>
  <c r="W171" i="5"/>
  <c r="W48" i="5"/>
  <c r="W235" i="5"/>
  <c r="W78" i="5"/>
  <c r="W214" i="5"/>
  <c r="W159" i="5"/>
  <c r="W193" i="5"/>
  <c r="W132" i="5"/>
  <c r="W175" i="5"/>
  <c r="W127" i="5"/>
  <c r="W79" i="5"/>
  <c r="W212" i="5"/>
  <c r="W167" i="5"/>
  <c r="W26" i="5"/>
  <c r="W233" i="5"/>
  <c r="W137" i="5"/>
  <c r="W43" i="5"/>
  <c r="W148" i="5"/>
  <c r="W100" i="5"/>
  <c r="W7" i="5"/>
  <c r="W125" i="5"/>
  <c r="W37" i="5"/>
  <c r="W89" i="5"/>
  <c r="W254" i="5"/>
  <c r="W200" i="5"/>
  <c r="W169" i="5"/>
  <c r="W121" i="5"/>
  <c r="W73" i="5"/>
  <c r="W152" i="5"/>
  <c r="W8" i="5"/>
  <c r="W113" i="5"/>
  <c r="W28" i="5"/>
  <c r="L41" i="5"/>
  <c r="L42" i="5" s="1"/>
  <c r="L43" i="5" s="1"/>
  <c r="L50" i="5"/>
  <c r="L51" i="5" s="1"/>
  <c r="L52" i="5" s="1"/>
  <c r="L230" i="5"/>
  <c r="L231" i="5" s="1"/>
  <c r="L232" i="5" s="1"/>
  <c r="L179" i="5"/>
  <c r="L180" i="5" s="1"/>
  <c r="L181" i="5" s="1"/>
  <c r="L128" i="5"/>
  <c r="L129" i="5" s="1"/>
  <c r="L130" i="5" s="1"/>
  <c r="W238" i="5"/>
  <c r="W196" i="5"/>
  <c r="W115" i="5"/>
  <c r="W184" i="5"/>
  <c r="W88" i="5"/>
  <c r="W197" i="5"/>
  <c r="W53" i="5"/>
  <c r="W242" i="5"/>
  <c r="W164" i="5"/>
  <c r="W157" i="5"/>
  <c r="W116" i="5"/>
  <c r="W251" i="5"/>
  <c r="W47" i="5"/>
  <c r="W166" i="5"/>
  <c r="W70" i="5"/>
  <c r="W32" i="5"/>
  <c r="W110" i="5"/>
  <c r="P113" i="6"/>
  <c r="Q113" i="6"/>
  <c r="R113" i="6"/>
  <c r="P241" i="6"/>
  <c r="Q241" i="6"/>
  <c r="R241" i="6"/>
  <c r="P213" i="6"/>
  <c r="Q213" i="6"/>
  <c r="R213" i="6"/>
  <c r="Q246" i="6"/>
  <c r="P246" i="6"/>
  <c r="R246" i="6"/>
  <c r="P183" i="6"/>
  <c r="R183" i="6"/>
  <c r="Q183" i="6"/>
  <c r="Q120" i="6"/>
  <c r="R120" i="6"/>
  <c r="P120" i="6"/>
  <c r="Q251" i="6"/>
  <c r="R251" i="6"/>
  <c r="P251" i="6"/>
  <c r="Q164" i="6"/>
  <c r="P164" i="6"/>
  <c r="R164" i="6"/>
  <c r="Q38" i="6"/>
  <c r="R38" i="6"/>
  <c r="P38" i="6"/>
  <c r="Q58" i="6"/>
  <c r="P58" i="6"/>
  <c r="R58" i="6"/>
  <c r="Q176" i="6"/>
  <c r="R176" i="6"/>
  <c r="P176" i="6"/>
  <c r="Q44" i="6"/>
  <c r="P44" i="6"/>
  <c r="R44" i="6"/>
  <c r="Q52" i="6"/>
  <c r="P52" i="6"/>
  <c r="R52" i="6"/>
  <c r="P259" i="6"/>
  <c r="Q259" i="6"/>
  <c r="R259" i="6"/>
  <c r="Q196" i="6"/>
  <c r="P196" i="6"/>
  <c r="R196" i="6"/>
  <c r="Q73" i="6"/>
  <c r="P73" i="6"/>
  <c r="R73" i="6"/>
  <c r="P245" i="6"/>
  <c r="Q245" i="6"/>
  <c r="R245" i="6"/>
  <c r="Q53" i="6"/>
  <c r="P53" i="6"/>
  <c r="R53" i="6"/>
  <c r="P181" i="6"/>
  <c r="Q181" i="6"/>
  <c r="R181" i="6"/>
  <c r="P153" i="6"/>
  <c r="Q153" i="6"/>
  <c r="R153" i="6"/>
  <c r="Q228" i="6"/>
  <c r="P228" i="6"/>
  <c r="R228" i="6"/>
  <c r="Q162" i="6"/>
  <c r="R162" i="6"/>
  <c r="P162" i="6"/>
  <c r="Q99" i="6"/>
  <c r="R99" i="6"/>
  <c r="P99" i="6"/>
  <c r="Q224" i="6"/>
  <c r="R224" i="6"/>
  <c r="P224" i="6"/>
  <c r="Q122" i="6"/>
  <c r="R122" i="6"/>
  <c r="P122" i="6"/>
  <c r="Q163" i="6"/>
  <c r="R163" i="6"/>
  <c r="P163" i="6"/>
  <c r="Q13" i="6"/>
  <c r="P13" i="6"/>
  <c r="R13" i="6"/>
  <c r="Q134" i="6"/>
  <c r="P134" i="6"/>
  <c r="R134" i="6"/>
  <c r="Q160" i="6"/>
  <c r="R160" i="6"/>
  <c r="P160" i="6"/>
  <c r="P7" i="6"/>
  <c r="R7" i="6"/>
  <c r="Q7" i="6"/>
  <c r="Q238" i="6"/>
  <c r="P238" i="6"/>
  <c r="R238" i="6"/>
  <c r="P175" i="6"/>
  <c r="R175" i="6"/>
  <c r="Q175" i="6"/>
  <c r="Q28" i="6"/>
  <c r="P28" i="6"/>
  <c r="R28" i="6"/>
  <c r="P233" i="6"/>
  <c r="Q233" i="6"/>
  <c r="R233" i="6"/>
  <c r="Q41" i="6"/>
  <c r="P41" i="6"/>
  <c r="R41" i="6"/>
  <c r="P169" i="6"/>
  <c r="Q169" i="6"/>
  <c r="R169" i="6"/>
  <c r="P141" i="6"/>
  <c r="Q141" i="6"/>
  <c r="R141" i="6"/>
  <c r="Q222" i="6"/>
  <c r="P222" i="6"/>
  <c r="R222" i="6"/>
  <c r="P159" i="6"/>
  <c r="R159" i="6"/>
  <c r="Q159" i="6"/>
  <c r="Q96" i="6"/>
  <c r="R96" i="6"/>
  <c r="P96" i="6"/>
  <c r="Q218" i="6"/>
  <c r="R218" i="6"/>
  <c r="P218" i="6"/>
  <c r="Q116" i="6"/>
  <c r="P116" i="6"/>
  <c r="R116" i="6"/>
  <c r="P151" i="6"/>
  <c r="R151" i="6"/>
  <c r="Q151" i="6"/>
  <c r="Q4" i="6"/>
  <c r="P4" i="6"/>
  <c r="R4" i="6"/>
  <c r="Q128" i="6"/>
  <c r="R128" i="6"/>
  <c r="P128" i="6"/>
  <c r="Q142" i="6"/>
  <c r="P142" i="6"/>
  <c r="R142" i="6"/>
  <c r="Q69" i="6"/>
  <c r="P69" i="6"/>
  <c r="R69" i="6"/>
  <c r="Q235" i="6"/>
  <c r="R235" i="6"/>
  <c r="P235" i="6"/>
  <c r="Q172" i="6"/>
  <c r="P172" i="6"/>
  <c r="R172" i="6"/>
  <c r="P19" i="6"/>
  <c r="R19" i="6"/>
  <c r="Q19" i="6"/>
  <c r="P221" i="6"/>
  <c r="Q221" i="6"/>
  <c r="R221" i="6"/>
  <c r="Q29" i="6"/>
  <c r="P29" i="6"/>
  <c r="R29" i="6"/>
  <c r="P157" i="6"/>
  <c r="Q157" i="6"/>
  <c r="R157" i="6"/>
  <c r="P129" i="6"/>
  <c r="Q129" i="6"/>
  <c r="R129" i="6"/>
  <c r="Q219" i="6"/>
  <c r="R219" i="6"/>
  <c r="P219" i="6"/>
  <c r="Q156" i="6"/>
  <c r="P156" i="6"/>
  <c r="R156" i="6"/>
  <c r="Q90" i="6"/>
  <c r="R90" i="6"/>
  <c r="P90" i="6"/>
  <c r="P215" i="6"/>
  <c r="R215" i="6"/>
  <c r="Q215" i="6"/>
  <c r="Q110" i="6"/>
  <c r="P110" i="6"/>
  <c r="R110" i="6"/>
  <c r="Q139" i="6"/>
  <c r="R139" i="6"/>
  <c r="P139" i="6"/>
  <c r="Q66" i="6"/>
  <c r="R66" i="6"/>
  <c r="P66" i="6"/>
  <c r="P119" i="6"/>
  <c r="R119" i="6"/>
  <c r="Q119" i="6"/>
  <c r="Q130" i="6"/>
  <c r="R130" i="6"/>
  <c r="P130" i="6"/>
  <c r="Q57" i="6"/>
  <c r="P57" i="6"/>
  <c r="R57" i="6"/>
  <c r="Q232" i="6"/>
  <c r="R232" i="6"/>
  <c r="P232" i="6"/>
  <c r="Q166" i="6"/>
  <c r="P166" i="6"/>
  <c r="R166" i="6"/>
  <c r="Q10" i="6"/>
  <c r="P10" i="6"/>
  <c r="R10" i="6"/>
  <c r="Q29" i="7"/>
  <c r="P29" i="7"/>
  <c r="R29" i="7"/>
  <c r="R9" i="7"/>
  <c r="P9" i="7"/>
  <c r="Q9" i="7"/>
  <c r="R114" i="7"/>
  <c r="P114" i="7"/>
  <c r="P125" i="7"/>
  <c r="Q125" i="7"/>
  <c r="R125" i="7"/>
  <c r="R14" i="7"/>
  <c r="P14" i="7"/>
  <c r="Q14" i="7"/>
  <c r="R34" i="7"/>
  <c r="Q34" i="7"/>
  <c r="P34" i="7"/>
  <c r="R282" i="7"/>
  <c r="P282" i="7"/>
  <c r="Q282" i="7"/>
  <c r="R71" i="7"/>
  <c r="P71" i="7"/>
  <c r="Q71" i="7"/>
  <c r="Q16" i="7"/>
  <c r="P15" i="7"/>
  <c r="Q15" i="7"/>
  <c r="R15" i="7"/>
  <c r="Q96" i="7"/>
  <c r="P95" i="7"/>
  <c r="R95" i="7"/>
  <c r="Q95" i="7"/>
  <c r="Q83" i="7"/>
  <c r="P83" i="7"/>
  <c r="R83" i="7"/>
  <c r="Q238" i="7"/>
  <c r="P238" i="7"/>
  <c r="R238" i="7"/>
  <c r="R49" i="7"/>
  <c r="Q49" i="7"/>
  <c r="P49" i="7"/>
  <c r="P244" i="7"/>
  <c r="Q243" i="7"/>
  <c r="P243" i="7"/>
  <c r="R243" i="7"/>
  <c r="R191" i="7"/>
  <c r="Q191" i="7"/>
  <c r="P191" i="7"/>
  <c r="P245" i="7"/>
  <c r="Q245" i="7"/>
  <c r="R245" i="7"/>
  <c r="R167" i="7"/>
  <c r="Q167" i="7"/>
  <c r="P167" i="7"/>
  <c r="Q227" i="7"/>
  <c r="R227" i="7"/>
  <c r="P227" i="7"/>
  <c r="P284" i="7"/>
  <c r="R284" i="7"/>
  <c r="Q284" i="7"/>
  <c r="P232" i="7"/>
  <c r="Q231" i="7"/>
  <c r="P231" i="7"/>
  <c r="R231" i="7"/>
  <c r="R187" i="7"/>
  <c r="Q187" i="7"/>
  <c r="P187" i="7"/>
  <c r="P147" i="7"/>
  <c r="R146" i="7"/>
  <c r="P146" i="7"/>
  <c r="Q146" i="7"/>
  <c r="J34" i="7"/>
  <c r="M34" i="7"/>
  <c r="K34" i="7"/>
  <c r="L34" i="7"/>
  <c r="Q248" i="7"/>
  <c r="R247" i="7"/>
  <c r="P247" i="7"/>
  <c r="Q247" i="7"/>
  <c r="R144" i="7"/>
  <c r="Q144" i="7"/>
  <c r="P144" i="7"/>
  <c r="R246" i="7"/>
  <c r="Q246" i="7"/>
  <c r="P246" i="7"/>
  <c r="Q90" i="7"/>
  <c r="P89" i="7"/>
  <c r="R89" i="7"/>
  <c r="Q89" i="7"/>
  <c r="R153" i="7"/>
  <c r="Q153" i="7"/>
  <c r="J284" i="7"/>
  <c r="L284" i="7"/>
  <c r="K284" i="7"/>
  <c r="M284" i="7"/>
  <c r="L26" i="7"/>
  <c r="J26" i="7"/>
  <c r="K26" i="7"/>
  <c r="M26" i="7"/>
  <c r="R285" i="7"/>
  <c r="P285" i="7"/>
  <c r="Q285" i="7"/>
  <c r="R204" i="7"/>
  <c r="P204" i="7"/>
  <c r="Q204" i="7"/>
  <c r="R110" i="7"/>
  <c r="P110" i="7"/>
  <c r="Q110" i="7"/>
  <c r="R151" i="7"/>
  <c r="Q151" i="7"/>
  <c r="P151" i="7"/>
  <c r="R258" i="7"/>
  <c r="P258" i="7"/>
  <c r="K194" i="7"/>
  <c r="M194" i="7"/>
  <c r="J194" i="7"/>
  <c r="L194" i="7"/>
  <c r="R241" i="7"/>
  <c r="Q241" i="7"/>
  <c r="P102" i="7"/>
  <c r="R102" i="7"/>
  <c r="Q102" i="7"/>
  <c r="J63" i="7"/>
  <c r="K63" i="7"/>
  <c r="M63" i="7"/>
  <c r="L63" i="7"/>
  <c r="L207" i="7"/>
  <c r="K207" i="7"/>
  <c r="J207" i="7"/>
  <c r="M207" i="7"/>
  <c r="Q288" i="7"/>
  <c r="R288" i="7"/>
  <c r="P288" i="7"/>
  <c r="R237" i="7"/>
  <c r="Q237" i="7"/>
  <c r="W239" i="5"/>
  <c r="W5" i="5"/>
  <c r="W154" i="5"/>
  <c r="W106" i="5"/>
  <c r="W34" i="5"/>
  <c r="W143" i="5"/>
  <c r="W61" i="5"/>
  <c r="W104" i="5"/>
  <c r="W16" i="5"/>
  <c r="W209" i="5"/>
  <c r="W74" i="5"/>
  <c r="P257" i="6"/>
  <c r="Q257" i="6"/>
  <c r="R257" i="6"/>
  <c r="Q65" i="6"/>
  <c r="P65" i="6"/>
  <c r="R65" i="6"/>
  <c r="P193" i="6"/>
  <c r="Q193" i="6"/>
  <c r="R193" i="6"/>
  <c r="P165" i="6"/>
  <c r="Q165" i="6"/>
  <c r="R165" i="6"/>
  <c r="P231" i="6"/>
  <c r="R231" i="6"/>
  <c r="Q231" i="6"/>
  <c r="Q168" i="6"/>
  <c r="R168" i="6"/>
  <c r="P168" i="6"/>
  <c r="Q102" i="6"/>
  <c r="P102" i="6"/>
  <c r="R102" i="6"/>
  <c r="Q230" i="6"/>
  <c r="P230" i="6"/>
  <c r="R230" i="6"/>
  <c r="Q131" i="6"/>
  <c r="R131" i="6"/>
  <c r="P131" i="6"/>
  <c r="Q5" i="6"/>
  <c r="P5" i="6"/>
  <c r="R5" i="6"/>
  <c r="Q22" i="6"/>
  <c r="R22" i="6"/>
  <c r="P22" i="6"/>
  <c r="P143" i="6"/>
  <c r="R143" i="6"/>
  <c r="Q143" i="6"/>
  <c r="Q8" i="6"/>
  <c r="P8" i="6"/>
  <c r="R8" i="6"/>
  <c r="Q16" i="6"/>
  <c r="P16" i="6"/>
  <c r="R16" i="6"/>
  <c r="Q244" i="6"/>
  <c r="P244" i="6"/>
  <c r="R244" i="6"/>
  <c r="Q178" i="6"/>
  <c r="R178" i="6"/>
  <c r="P178" i="6"/>
  <c r="Q37" i="6"/>
  <c r="P37" i="6"/>
  <c r="R37" i="6"/>
  <c r="P197" i="6"/>
  <c r="Q197" i="6"/>
  <c r="R197" i="6"/>
  <c r="Q227" i="6"/>
  <c r="R227" i="6"/>
  <c r="P227" i="6"/>
  <c r="P133" i="6"/>
  <c r="Q133" i="6"/>
  <c r="R133" i="6"/>
  <c r="P105" i="6"/>
  <c r="Q105" i="6"/>
  <c r="R105" i="6"/>
  <c r="Q210" i="6"/>
  <c r="R210" i="6"/>
  <c r="P210" i="6"/>
  <c r="Q147" i="6"/>
  <c r="R147" i="6"/>
  <c r="P147" i="6"/>
  <c r="Q84" i="6"/>
  <c r="P84" i="6"/>
  <c r="R84" i="6"/>
  <c r="Q206" i="6"/>
  <c r="P206" i="6"/>
  <c r="R206" i="6"/>
  <c r="P95" i="6"/>
  <c r="R95" i="6"/>
  <c r="Q95" i="6"/>
  <c r="Q118" i="6"/>
  <c r="P118" i="6"/>
  <c r="R118" i="6"/>
  <c r="Q42" i="6"/>
  <c r="P42" i="6"/>
  <c r="R42" i="6"/>
  <c r="Q98" i="6"/>
  <c r="R98" i="6"/>
  <c r="P98" i="6"/>
  <c r="Q115" i="6"/>
  <c r="R115" i="6"/>
  <c r="P115" i="6"/>
  <c r="Q33" i="6"/>
  <c r="P33" i="6"/>
  <c r="R33" i="6"/>
  <c r="P223" i="6"/>
  <c r="R223" i="6"/>
  <c r="Q223" i="6"/>
  <c r="Q148" i="6"/>
  <c r="P148" i="6"/>
  <c r="R148" i="6"/>
  <c r="Q60" i="6"/>
  <c r="P60" i="6"/>
  <c r="R60" i="6"/>
  <c r="P185" i="6"/>
  <c r="Q185" i="6"/>
  <c r="R185" i="6"/>
  <c r="Q248" i="6"/>
  <c r="R248" i="6"/>
  <c r="P248" i="6"/>
  <c r="P260" i="6"/>
  <c r="R260" i="6"/>
  <c r="Q260" i="6"/>
  <c r="P93" i="6"/>
  <c r="Q93" i="6"/>
  <c r="R93" i="6"/>
  <c r="P207" i="6"/>
  <c r="R207" i="6"/>
  <c r="Q207" i="6"/>
  <c r="Q144" i="6"/>
  <c r="R144" i="6"/>
  <c r="P144" i="6"/>
  <c r="Q78" i="6"/>
  <c r="R78" i="6"/>
  <c r="P78" i="6"/>
  <c r="Q200" i="6"/>
  <c r="R200" i="6"/>
  <c r="P200" i="6"/>
  <c r="Q86" i="6"/>
  <c r="R86" i="6"/>
  <c r="P86" i="6"/>
  <c r="P109" i="6"/>
  <c r="Q109" i="6"/>
  <c r="R109" i="6"/>
  <c r="Q36" i="6"/>
  <c r="P36" i="6"/>
  <c r="R36" i="6"/>
  <c r="Q92" i="6"/>
  <c r="P92" i="6"/>
  <c r="R92" i="6"/>
  <c r="Q106" i="6"/>
  <c r="R106" i="6"/>
  <c r="P106" i="6"/>
  <c r="Q24" i="6"/>
  <c r="P24" i="6"/>
  <c r="R24" i="6"/>
  <c r="Q220" i="6"/>
  <c r="P220" i="6"/>
  <c r="R220" i="6"/>
  <c r="Q136" i="6"/>
  <c r="R136" i="6"/>
  <c r="P136" i="6"/>
  <c r="Q48" i="6"/>
  <c r="P48" i="6"/>
  <c r="R48" i="6"/>
  <c r="P173" i="6"/>
  <c r="Q173" i="6"/>
  <c r="R173" i="6"/>
  <c r="Q254" i="6"/>
  <c r="P254" i="6"/>
  <c r="R254" i="6"/>
  <c r="R266" i="6"/>
  <c r="P266" i="6"/>
  <c r="Q266" i="6"/>
  <c r="Q81" i="6"/>
  <c r="P81" i="6"/>
  <c r="R81" i="6"/>
  <c r="Q204" i="6"/>
  <c r="P204" i="6"/>
  <c r="R204" i="6"/>
  <c r="Q138" i="6"/>
  <c r="R138" i="6"/>
  <c r="P138" i="6"/>
  <c r="P75" i="6"/>
  <c r="Q75" i="6"/>
  <c r="R75" i="6"/>
  <c r="Q194" i="6"/>
  <c r="R194" i="6"/>
  <c r="P194" i="6"/>
  <c r="Q80" i="6"/>
  <c r="P80" i="6"/>
  <c r="R80" i="6"/>
  <c r="Q100" i="6"/>
  <c r="P100" i="6"/>
  <c r="R100" i="6"/>
  <c r="P27" i="6"/>
  <c r="Q27" i="6"/>
  <c r="R27" i="6"/>
  <c r="P83" i="6"/>
  <c r="R83" i="6"/>
  <c r="Q83" i="6"/>
  <c r="P97" i="6"/>
  <c r="Q97" i="6"/>
  <c r="R97" i="6"/>
  <c r="P15" i="6"/>
  <c r="Q15" i="6"/>
  <c r="R15" i="6"/>
  <c r="Q214" i="6"/>
  <c r="P214" i="6"/>
  <c r="R214" i="6"/>
  <c r="Q124" i="6"/>
  <c r="P124" i="6"/>
  <c r="R124" i="6"/>
  <c r="P39" i="6"/>
  <c r="R39" i="6"/>
  <c r="Q39" i="6"/>
  <c r="P26" i="7"/>
  <c r="R26" i="7"/>
  <c r="Q26" i="7"/>
  <c r="R306" i="7"/>
  <c r="Q306" i="7"/>
  <c r="P306" i="7"/>
  <c r="P278" i="7"/>
  <c r="Q278" i="7"/>
  <c r="R278" i="7"/>
  <c r="R87" i="7"/>
  <c r="Q87" i="7"/>
  <c r="P87" i="7"/>
  <c r="R287" i="7"/>
  <c r="Q287" i="7"/>
  <c r="P22" i="7"/>
  <c r="R21" i="7"/>
  <c r="P21" i="7"/>
  <c r="Q21" i="7"/>
  <c r="R20" i="7"/>
  <c r="P20" i="7"/>
  <c r="Q214" i="7"/>
  <c r="R214" i="7"/>
  <c r="P214" i="7"/>
  <c r="R170" i="7"/>
  <c r="Q170" i="7"/>
  <c r="P170" i="7"/>
  <c r="Q158" i="7"/>
  <c r="P158" i="7"/>
  <c r="R158" i="7"/>
  <c r="R4" i="7"/>
  <c r="P4" i="7"/>
  <c r="Q4" i="7"/>
  <c r="R120" i="7"/>
  <c r="Q120" i="7"/>
  <c r="P120" i="7"/>
  <c r="P173" i="7"/>
  <c r="Q172" i="7"/>
  <c r="P172" i="7"/>
  <c r="R172" i="7"/>
  <c r="P175" i="7"/>
  <c r="R175" i="7"/>
  <c r="Q175" i="7"/>
  <c r="J10" i="7"/>
  <c r="M10" i="7"/>
  <c r="L10" i="7"/>
  <c r="K10" i="7"/>
  <c r="P12" i="7"/>
  <c r="Q11" i="7"/>
  <c r="P11" i="7"/>
  <c r="R11" i="7"/>
  <c r="Q192" i="7"/>
  <c r="P192" i="7"/>
  <c r="R192" i="7"/>
  <c r="P54" i="7"/>
  <c r="R54" i="7"/>
  <c r="Q54" i="7"/>
  <c r="P210" i="7"/>
  <c r="R210" i="7"/>
  <c r="Q210" i="7"/>
  <c r="R179" i="7"/>
  <c r="Q179" i="7"/>
  <c r="P179" i="7"/>
  <c r="R109" i="7"/>
  <c r="P109" i="7"/>
  <c r="Q109" i="7"/>
  <c r="Q42" i="7"/>
  <c r="R42" i="7"/>
  <c r="P42" i="7"/>
  <c r="Q255" i="7"/>
  <c r="P255" i="7"/>
  <c r="R255" i="7"/>
  <c r="R76" i="7"/>
  <c r="Q76" i="7"/>
  <c r="P76" i="7"/>
  <c r="K243" i="7"/>
  <c r="J243" i="7"/>
  <c r="M243" i="7"/>
  <c r="L243" i="7"/>
  <c r="P299" i="7"/>
  <c r="Q299" i="7"/>
  <c r="R299" i="7"/>
  <c r="P166" i="7"/>
  <c r="R166" i="7"/>
  <c r="Q166" i="7"/>
  <c r="P313" i="7"/>
  <c r="R313" i="7"/>
  <c r="Q313" i="7"/>
  <c r="K178" i="7"/>
  <c r="L178" i="7"/>
  <c r="M178" i="7"/>
  <c r="J178" i="7"/>
  <c r="J49" i="7"/>
  <c r="L49" i="7"/>
  <c r="M49" i="7"/>
  <c r="K49" i="7"/>
  <c r="M157" i="7"/>
  <c r="K157" i="7"/>
  <c r="L157" i="7"/>
  <c r="J157" i="7"/>
  <c r="Q272" i="7"/>
  <c r="R272" i="7"/>
  <c r="P272" i="7"/>
  <c r="M293" i="7"/>
  <c r="J293" i="7"/>
  <c r="K293" i="7"/>
  <c r="L293" i="7"/>
  <c r="P84" i="7"/>
  <c r="R84" i="7"/>
  <c r="Q84" i="7"/>
  <c r="P62" i="7"/>
  <c r="Q62" i="7"/>
  <c r="R62" i="7"/>
  <c r="J233" i="7"/>
  <c r="J232" i="7"/>
  <c r="M232" i="7"/>
  <c r="K232" i="7"/>
  <c r="L232" i="7"/>
  <c r="P98" i="7"/>
  <c r="Q97" i="7"/>
  <c r="P97" i="7"/>
  <c r="R97" i="7"/>
  <c r="J189" i="7"/>
  <c r="M189" i="7"/>
  <c r="L189" i="7"/>
  <c r="K189" i="7"/>
  <c r="J221" i="7"/>
  <c r="M221" i="7"/>
  <c r="K221" i="7"/>
  <c r="L221" i="7"/>
  <c r="L258" i="7"/>
  <c r="J258" i="7"/>
  <c r="K258" i="7"/>
  <c r="M258" i="7"/>
  <c r="M131" i="7"/>
  <c r="K131" i="7"/>
  <c r="J131" i="7"/>
  <c r="L131" i="7"/>
  <c r="L274" i="7"/>
  <c r="M274" i="7"/>
  <c r="J274" i="7"/>
  <c r="K274" i="7"/>
  <c r="L60" i="7"/>
  <c r="J60" i="7"/>
  <c r="K60" i="7"/>
  <c r="M60" i="7"/>
  <c r="J173" i="7"/>
  <c r="M173" i="7"/>
  <c r="K173" i="7"/>
  <c r="L173" i="7"/>
  <c r="K304" i="7"/>
  <c r="J304" i="7"/>
  <c r="L304" i="7"/>
  <c r="M304" i="7"/>
  <c r="Q50" i="7"/>
  <c r="R50" i="7"/>
  <c r="P50" i="7"/>
  <c r="L80" i="7"/>
  <c r="J80" i="7"/>
  <c r="M80" i="7"/>
  <c r="K80" i="7"/>
  <c r="R316" i="7"/>
  <c r="Q316" i="7"/>
  <c r="P316" i="7"/>
  <c r="R44" i="7"/>
  <c r="P44" i="7"/>
  <c r="Q44" i="7"/>
  <c r="M188" i="7"/>
  <c r="K188" i="7"/>
  <c r="L188" i="7"/>
  <c r="J188" i="7"/>
  <c r="J8" i="7"/>
  <c r="K8" i="7"/>
  <c r="M8" i="7"/>
  <c r="L8" i="7"/>
  <c r="M126" i="7"/>
  <c r="L126" i="7"/>
  <c r="J126" i="7"/>
  <c r="P169" i="7"/>
  <c r="R168" i="7"/>
  <c r="P168" i="7"/>
  <c r="Q168" i="7"/>
  <c r="P104" i="7"/>
  <c r="R104" i="7"/>
  <c r="Q104" i="7"/>
  <c r="Q111" i="7"/>
  <c r="P111" i="7"/>
  <c r="R111" i="7"/>
  <c r="R148" i="7"/>
  <c r="P148" i="7"/>
  <c r="Q148" i="7"/>
  <c r="R122" i="7"/>
  <c r="Q122" i="7"/>
  <c r="P122" i="7"/>
  <c r="J295" i="7"/>
  <c r="K295" i="7"/>
  <c r="M295" i="7"/>
  <c r="L295" i="7"/>
  <c r="K162" i="7"/>
  <c r="J162" i="7"/>
  <c r="M162" i="7"/>
  <c r="L162" i="7"/>
  <c r="K82" i="7"/>
  <c r="J82" i="7"/>
  <c r="M82" i="7"/>
  <c r="L82" i="7"/>
  <c r="K105" i="7"/>
  <c r="M105" i="7"/>
  <c r="J105" i="7"/>
  <c r="L105" i="7"/>
  <c r="L140" i="7"/>
  <c r="K140" i="7"/>
  <c r="M140" i="7"/>
  <c r="J140" i="7"/>
  <c r="M120" i="7"/>
  <c r="K120" i="7"/>
  <c r="J120" i="7"/>
  <c r="L120" i="7"/>
  <c r="K309" i="7"/>
  <c r="J309" i="7"/>
  <c r="L309" i="7"/>
  <c r="M309" i="7"/>
  <c r="P274" i="7"/>
  <c r="R274" i="7"/>
  <c r="Q274" i="7"/>
  <c r="J41" i="7"/>
  <c r="L41" i="7"/>
  <c r="M41" i="7"/>
  <c r="K41" i="7"/>
  <c r="R73" i="7"/>
  <c r="P73" i="7"/>
  <c r="Q73" i="7"/>
  <c r="J269" i="7"/>
  <c r="L269" i="7"/>
  <c r="K269" i="7"/>
  <c r="M269" i="7"/>
  <c r="P241" i="7"/>
  <c r="P240" i="7"/>
  <c r="Q240" i="7"/>
  <c r="R240" i="7"/>
  <c r="Q180" i="7"/>
  <c r="P180" i="7"/>
  <c r="R180" i="7"/>
  <c r="P39" i="7"/>
  <c r="Q39" i="7"/>
  <c r="R39" i="7"/>
  <c r="P315" i="7"/>
  <c r="P314" i="7"/>
  <c r="Q314" i="7"/>
  <c r="R314" i="7"/>
  <c r="K261" i="7"/>
  <c r="M261" i="7"/>
  <c r="J261" i="7"/>
  <c r="L261" i="7"/>
  <c r="K253" i="7"/>
  <c r="J253" i="7"/>
  <c r="L253" i="7"/>
  <c r="M253" i="7"/>
  <c r="Q91" i="7"/>
  <c r="P91" i="7"/>
  <c r="R91" i="7"/>
  <c r="J15" i="7"/>
  <c r="L15" i="7"/>
  <c r="M15" i="7"/>
  <c r="K15" i="7"/>
  <c r="P74" i="7"/>
  <c r="R74" i="7"/>
  <c r="Q74" i="7"/>
  <c r="M298" i="7"/>
  <c r="L298" i="7"/>
  <c r="K298" i="7"/>
  <c r="J298" i="7"/>
  <c r="L167" i="7"/>
  <c r="K167" i="7"/>
  <c r="M167" i="7"/>
  <c r="J167" i="7"/>
  <c r="K31" i="7"/>
  <c r="J31" i="7"/>
  <c r="L31" i="7"/>
  <c r="M31" i="7"/>
  <c r="M142" i="7"/>
  <c r="J142" i="7"/>
  <c r="K142" i="7"/>
  <c r="J20" i="7"/>
  <c r="K20" i="7"/>
  <c r="L20" i="7"/>
  <c r="M20" i="7"/>
  <c r="P310" i="7"/>
  <c r="Q310" i="7"/>
  <c r="R310" i="7"/>
  <c r="L69" i="7"/>
  <c r="J69" i="7"/>
  <c r="M69" i="7"/>
  <c r="K69" i="7"/>
  <c r="K175" i="7"/>
  <c r="M175" i="7"/>
  <c r="L175" i="7"/>
  <c r="J175" i="7"/>
  <c r="P60" i="7"/>
  <c r="P59" i="7"/>
  <c r="R59" i="7"/>
  <c r="Q59" i="7"/>
  <c r="Q267" i="7"/>
  <c r="P267" i="7"/>
  <c r="R267" i="7"/>
  <c r="R173" i="7"/>
  <c r="Q173" i="7"/>
  <c r="Q265" i="7"/>
  <c r="R265" i="7"/>
  <c r="P265" i="7"/>
  <c r="L267" i="7"/>
  <c r="K267" i="7"/>
  <c r="M267" i="7"/>
  <c r="J267" i="7"/>
  <c r="R220" i="7"/>
  <c r="P220" i="7"/>
  <c r="Q220" i="7"/>
  <c r="J169" i="7"/>
  <c r="L169" i="7"/>
  <c r="M169" i="7"/>
  <c r="K169" i="7"/>
  <c r="J99" i="7"/>
  <c r="K99" i="7"/>
  <c r="L99" i="7"/>
  <c r="M99" i="7"/>
  <c r="J24" i="7"/>
  <c r="M24" i="7"/>
  <c r="K24" i="7"/>
  <c r="L24" i="7"/>
  <c r="K146" i="7"/>
  <c r="L146" i="7"/>
  <c r="M146" i="7"/>
  <c r="J146" i="7"/>
  <c r="J68" i="7"/>
  <c r="K68" i="7"/>
  <c r="L68" i="7"/>
  <c r="M68" i="7"/>
  <c r="L205" i="7"/>
  <c r="J205" i="7"/>
  <c r="K205" i="7"/>
  <c r="M205" i="7"/>
  <c r="L316" i="7"/>
  <c r="K316" i="7"/>
  <c r="J316" i="7"/>
  <c r="M316" i="7"/>
  <c r="L144" i="7"/>
  <c r="K144" i="7"/>
  <c r="J144" i="7"/>
  <c r="M144" i="7"/>
  <c r="M38" i="7"/>
  <c r="J38" i="7"/>
  <c r="K38" i="7"/>
  <c r="L38" i="7"/>
  <c r="L227" i="7"/>
  <c r="J227" i="7"/>
  <c r="M227" i="7"/>
  <c r="K227" i="7"/>
  <c r="L98" i="7"/>
  <c r="K98" i="7"/>
  <c r="J98" i="7"/>
  <c r="M98" i="7"/>
  <c r="R135" i="7"/>
  <c r="P135" i="7"/>
  <c r="R155" i="7"/>
  <c r="Q155" i="7"/>
  <c r="P155" i="7"/>
  <c r="M212" i="7"/>
  <c r="J212" i="7"/>
  <c r="L212" i="7"/>
  <c r="K212" i="7"/>
  <c r="Q124" i="7"/>
  <c r="P123" i="7"/>
  <c r="R123" i="7"/>
  <c r="Q123" i="7"/>
  <c r="J150" i="7"/>
  <c r="J149" i="7"/>
  <c r="L149" i="7"/>
  <c r="M149" i="7"/>
  <c r="K149" i="7"/>
  <c r="K46" i="7"/>
  <c r="M46" i="7"/>
  <c r="L46" i="7"/>
  <c r="J46" i="7"/>
  <c r="K168" i="7"/>
  <c r="L168" i="7"/>
  <c r="J168" i="7"/>
  <c r="M168" i="7"/>
  <c r="J135" i="7"/>
  <c r="M135" i="7"/>
  <c r="L135" i="7"/>
  <c r="P13" i="7"/>
  <c r="Q13" i="7"/>
  <c r="R13" i="7"/>
  <c r="R100" i="7"/>
  <c r="P100" i="7"/>
  <c r="P300" i="7"/>
  <c r="R300" i="7"/>
  <c r="Q300" i="7"/>
  <c r="P234" i="7"/>
  <c r="R234" i="7"/>
  <c r="Q234" i="7"/>
  <c r="K278" i="7"/>
  <c r="J278" i="7"/>
  <c r="L278" i="7"/>
  <c r="M278" i="7"/>
  <c r="L257" i="7"/>
  <c r="M257" i="7"/>
  <c r="K257" i="7"/>
  <c r="M226" i="7"/>
  <c r="J226" i="7"/>
  <c r="K226" i="7"/>
  <c r="L226" i="7"/>
  <c r="J159" i="7"/>
  <c r="L158" i="7"/>
  <c r="J158" i="7"/>
  <c r="K158" i="7"/>
  <c r="M158" i="7"/>
  <c r="R118" i="7"/>
  <c r="P118" i="7"/>
  <c r="Q118" i="7"/>
  <c r="R61" i="7"/>
  <c r="P61" i="7"/>
  <c r="Q61" i="7"/>
  <c r="L17" i="7"/>
  <c r="K17" i="7"/>
  <c r="M17" i="7"/>
  <c r="J17" i="7"/>
  <c r="R228" i="7"/>
  <c r="P228" i="7"/>
  <c r="Q228" i="7"/>
  <c r="K107" i="7"/>
  <c r="M107" i="7"/>
  <c r="L107" i="7"/>
  <c r="J107" i="7"/>
  <c r="P30" i="7"/>
  <c r="R30" i="7"/>
  <c r="Q30" i="7"/>
  <c r="R224" i="7"/>
  <c r="P224" i="7"/>
  <c r="Q224" i="7"/>
  <c r="J110" i="7"/>
  <c r="M110" i="7"/>
  <c r="L110" i="7"/>
  <c r="K110" i="7"/>
  <c r="K268" i="7"/>
  <c r="L268" i="7"/>
  <c r="J268" i="7"/>
  <c r="M268" i="7"/>
  <c r="M155" i="7"/>
  <c r="L155" i="7"/>
  <c r="K155" i="7"/>
  <c r="J155" i="7"/>
  <c r="J7" i="7"/>
  <c r="M7" i="7"/>
  <c r="L7" i="7"/>
  <c r="K7" i="7"/>
  <c r="J225" i="7"/>
  <c r="L225" i="7"/>
  <c r="M225" i="7"/>
  <c r="K225" i="7"/>
  <c r="R82" i="7"/>
  <c r="P82" i="7"/>
  <c r="Q82" i="7"/>
  <c r="J95" i="7"/>
  <c r="J94" i="7"/>
  <c r="K94" i="7"/>
  <c r="L94" i="7"/>
  <c r="J16" i="7"/>
  <c r="L16" i="7"/>
  <c r="M16" i="7"/>
  <c r="K16" i="7"/>
  <c r="L89" i="7"/>
  <c r="J89" i="7"/>
  <c r="M89" i="7"/>
  <c r="K89" i="7"/>
  <c r="J181" i="7"/>
  <c r="M181" i="7"/>
  <c r="K181" i="7"/>
  <c r="L181" i="7"/>
  <c r="J315" i="7"/>
  <c r="K315" i="7"/>
  <c r="M315" i="7"/>
  <c r="L315" i="7"/>
  <c r="K147" i="7"/>
  <c r="J147" i="7"/>
  <c r="L147" i="7"/>
  <c r="M147" i="7"/>
  <c r="M65" i="7"/>
  <c r="K65" i="7"/>
  <c r="L65" i="7"/>
  <c r="J65" i="7"/>
  <c r="M220" i="7"/>
  <c r="K220" i="7"/>
  <c r="J220" i="7"/>
  <c r="L220" i="7"/>
  <c r="J21" i="7"/>
  <c r="L21" i="7"/>
  <c r="K21" i="7"/>
  <c r="M21" i="7"/>
  <c r="K32" i="7"/>
  <c r="M32" i="7"/>
  <c r="J32" i="7"/>
  <c r="L32" i="7"/>
  <c r="P283" i="7"/>
  <c r="Q283" i="7"/>
  <c r="R283" i="7"/>
  <c r="M119" i="7"/>
  <c r="L119" i="7"/>
  <c r="K119" i="7"/>
  <c r="R304" i="7"/>
  <c r="P304" i="7"/>
  <c r="Q304" i="7"/>
  <c r="L223" i="7"/>
  <c r="K223" i="7"/>
  <c r="J223" i="7"/>
  <c r="M223" i="7"/>
  <c r="L164" i="7"/>
  <c r="J164" i="7"/>
  <c r="M164" i="7"/>
  <c r="K164" i="7"/>
  <c r="K14" i="7"/>
  <c r="M14" i="7"/>
  <c r="J14" i="7"/>
  <c r="L14" i="7"/>
  <c r="Q213" i="7"/>
  <c r="R213" i="7"/>
  <c r="P213" i="7"/>
  <c r="R297" i="7"/>
  <c r="P297" i="7"/>
  <c r="Q297" i="7"/>
  <c r="R202" i="7"/>
  <c r="P202" i="7"/>
  <c r="Q202" i="7"/>
  <c r="L283" i="7"/>
  <c r="J283" i="7"/>
  <c r="M283" i="7"/>
  <c r="K283" i="7"/>
  <c r="R78" i="7"/>
  <c r="P78" i="7"/>
  <c r="J307" i="7"/>
  <c r="L307" i="7"/>
  <c r="M307" i="7"/>
  <c r="K307" i="7"/>
  <c r="M311" i="7"/>
  <c r="J311" i="7"/>
  <c r="K311" i="7"/>
  <c r="L311" i="7"/>
  <c r="K280" i="7"/>
  <c r="L280" i="7"/>
  <c r="J280" i="7"/>
  <c r="M280" i="7"/>
  <c r="W185" i="5"/>
  <c r="W41" i="5"/>
  <c r="W149" i="5"/>
  <c r="W11" i="5"/>
  <c r="W227" i="5"/>
  <c r="W119" i="5"/>
  <c r="W22" i="5"/>
  <c r="W142" i="5"/>
  <c r="W94" i="5"/>
  <c r="W255" i="5"/>
  <c r="W107" i="5"/>
  <c r="W13" i="5"/>
  <c r="W71" i="5"/>
  <c r="W248" i="5"/>
  <c r="W182" i="5"/>
  <c r="W38" i="5"/>
  <c r="P209" i="6"/>
  <c r="Q209" i="6"/>
  <c r="R209" i="6"/>
  <c r="Q17" i="6"/>
  <c r="P17" i="6"/>
  <c r="R17" i="6"/>
  <c r="P145" i="6"/>
  <c r="Q145" i="6"/>
  <c r="R145" i="6"/>
  <c r="P117" i="6"/>
  <c r="Q117" i="6"/>
  <c r="R117" i="6"/>
  <c r="Q216" i="6"/>
  <c r="R216" i="6"/>
  <c r="P216" i="6"/>
  <c r="Q150" i="6"/>
  <c r="P150" i="6"/>
  <c r="R150" i="6"/>
  <c r="P87" i="6"/>
  <c r="R87" i="6"/>
  <c r="Q87" i="6"/>
  <c r="Q212" i="6"/>
  <c r="P212" i="6"/>
  <c r="R212" i="6"/>
  <c r="Q104" i="6"/>
  <c r="R104" i="6"/>
  <c r="P104" i="6"/>
  <c r="P127" i="6"/>
  <c r="R127" i="6"/>
  <c r="Q127" i="6"/>
  <c r="Q54" i="6"/>
  <c r="R54" i="6"/>
  <c r="P54" i="6"/>
  <c r="Q107" i="6"/>
  <c r="R107" i="6"/>
  <c r="P107" i="6"/>
  <c r="P121" i="6"/>
  <c r="Q121" i="6"/>
  <c r="R121" i="6"/>
  <c r="Q45" i="6"/>
  <c r="P45" i="6"/>
  <c r="R45" i="6"/>
  <c r="Q226" i="6"/>
  <c r="R226" i="6"/>
  <c r="P226" i="6"/>
  <c r="Q154" i="6"/>
  <c r="R154" i="6"/>
  <c r="P154" i="6"/>
  <c r="Q72" i="6"/>
  <c r="P72" i="6"/>
  <c r="R72" i="6"/>
  <c r="P149" i="6"/>
  <c r="Q149" i="6"/>
  <c r="R149" i="6"/>
  <c r="R270" i="6"/>
  <c r="P270" i="6"/>
  <c r="Q270" i="6"/>
  <c r="P249" i="6"/>
  <c r="Q249" i="6"/>
  <c r="R249" i="6"/>
  <c r="R258" i="6"/>
  <c r="P258" i="6"/>
  <c r="Q258" i="6"/>
  <c r="Q195" i="6"/>
  <c r="R195" i="6"/>
  <c r="P195" i="6"/>
  <c r="Q132" i="6"/>
  <c r="P132" i="6"/>
  <c r="R132" i="6"/>
  <c r="P51" i="6"/>
  <c r="R51" i="6"/>
  <c r="Q51" i="6"/>
  <c r="Q188" i="6"/>
  <c r="P188" i="6"/>
  <c r="R188" i="6"/>
  <c r="Q62" i="6"/>
  <c r="R62" i="6"/>
  <c r="P62" i="6"/>
  <c r="Q85" i="6"/>
  <c r="P85" i="6"/>
  <c r="R85" i="6"/>
  <c r="Q9" i="6"/>
  <c r="P9" i="6"/>
  <c r="R9" i="6"/>
  <c r="Q68" i="6"/>
  <c r="P68" i="6"/>
  <c r="R68" i="6"/>
  <c r="P79" i="6"/>
  <c r="Q79" i="6"/>
  <c r="R79" i="6"/>
  <c r="P271" i="6"/>
  <c r="Q271" i="6"/>
  <c r="R271" i="6"/>
  <c r="Q208" i="6"/>
  <c r="R208" i="6"/>
  <c r="P208" i="6"/>
  <c r="P103" i="6"/>
  <c r="R103" i="6"/>
  <c r="Q103" i="6"/>
  <c r="Q21" i="6"/>
  <c r="P21" i="6"/>
  <c r="R21" i="6"/>
  <c r="P137" i="6"/>
  <c r="Q137" i="6"/>
  <c r="R137" i="6"/>
  <c r="P265" i="6"/>
  <c r="Q265" i="6"/>
  <c r="R265" i="6"/>
  <c r="P237" i="6"/>
  <c r="Q237" i="6"/>
  <c r="R237" i="6"/>
  <c r="P255" i="6"/>
  <c r="R255" i="6"/>
  <c r="Q255" i="6"/>
  <c r="Q192" i="6"/>
  <c r="R192" i="6"/>
  <c r="P192" i="6"/>
  <c r="Q126" i="6"/>
  <c r="P126" i="6"/>
  <c r="R126" i="6"/>
  <c r="P272" i="6"/>
  <c r="R272" i="6"/>
  <c r="Q272" i="6"/>
  <c r="Q179" i="6"/>
  <c r="R179" i="6"/>
  <c r="P179" i="6"/>
  <c r="Q56" i="6"/>
  <c r="P56" i="6"/>
  <c r="R56" i="6"/>
  <c r="Q76" i="6"/>
  <c r="P76" i="6"/>
  <c r="R76" i="6"/>
  <c r="Q203" i="6"/>
  <c r="R203" i="6"/>
  <c r="P203" i="6"/>
  <c r="P59" i="6"/>
  <c r="Q59" i="6"/>
  <c r="R59" i="6"/>
  <c r="Q70" i="6"/>
  <c r="R70" i="6"/>
  <c r="P70" i="6"/>
  <c r="P268" i="6"/>
  <c r="R268" i="6"/>
  <c r="Q268" i="6"/>
  <c r="Q202" i="6"/>
  <c r="R202" i="6"/>
  <c r="P202" i="6"/>
  <c r="Q91" i="6"/>
  <c r="R91" i="6"/>
  <c r="P91" i="6"/>
  <c r="Q12" i="6"/>
  <c r="P12" i="6"/>
  <c r="R12" i="6"/>
  <c r="P125" i="6"/>
  <c r="Q125" i="6"/>
  <c r="R125" i="6"/>
  <c r="P253" i="6"/>
  <c r="Q253" i="6"/>
  <c r="R253" i="6"/>
  <c r="P225" i="6"/>
  <c r="Q225" i="6"/>
  <c r="R225" i="6"/>
  <c r="Q252" i="6"/>
  <c r="P252" i="6"/>
  <c r="R252" i="6"/>
  <c r="Q186" i="6"/>
  <c r="R186" i="6"/>
  <c r="P186" i="6"/>
  <c r="Q123" i="6"/>
  <c r="R123" i="6"/>
  <c r="P123" i="6"/>
  <c r="P263" i="6"/>
  <c r="Q263" i="6"/>
  <c r="R263" i="6"/>
  <c r="Q170" i="6"/>
  <c r="R170" i="6"/>
  <c r="P170" i="6"/>
  <c r="P47" i="6"/>
  <c r="Q47" i="6"/>
  <c r="R47" i="6"/>
  <c r="P67" i="6"/>
  <c r="R67" i="6"/>
  <c r="Q67" i="6"/>
  <c r="Q182" i="6"/>
  <c r="P182" i="6"/>
  <c r="R182" i="6"/>
  <c r="Q50" i="6"/>
  <c r="R50" i="6"/>
  <c r="P50" i="6"/>
  <c r="Q61" i="6"/>
  <c r="P61" i="6"/>
  <c r="R61" i="6"/>
  <c r="R262" i="6"/>
  <c r="P262" i="6"/>
  <c r="Q262" i="6"/>
  <c r="P199" i="6"/>
  <c r="R199" i="6"/>
  <c r="Q199" i="6"/>
  <c r="Q82" i="6"/>
  <c r="R82" i="6"/>
  <c r="P82" i="6"/>
  <c r="P205" i="7"/>
  <c r="R205" i="7"/>
  <c r="Q205" i="7"/>
  <c r="R126" i="7"/>
  <c r="P126" i="7"/>
  <c r="Q126" i="7"/>
  <c r="R312" i="7"/>
  <c r="Q312" i="7"/>
  <c r="P312" i="7"/>
  <c r="R56" i="7"/>
  <c r="P56" i="7"/>
  <c r="R230" i="7"/>
  <c r="Q230" i="7"/>
  <c r="P290" i="7"/>
  <c r="R290" i="7"/>
  <c r="Q290" i="7"/>
  <c r="Q239" i="7"/>
  <c r="P239" i="7"/>
  <c r="R239" i="7"/>
  <c r="P117" i="7"/>
  <c r="R117" i="7"/>
  <c r="Q117" i="7"/>
  <c r="R96" i="7"/>
  <c r="P96" i="7"/>
  <c r="R85" i="7"/>
  <c r="P85" i="7"/>
  <c r="Q85" i="7"/>
  <c r="P279" i="7"/>
  <c r="Q279" i="7"/>
  <c r="R279" i="7"/>
  <c r="P57" i="7"/>
  <c r="R57" i="7"/>
  <c r="Q57" i="7"/>
  <c r="R121" i="7"/>
  <c r="P121" i="7"/>
  <c r="Q121" i="7"/>
  <c r="R226" i="7"/>
  <c r="P226" i="7"/>
  <c r="R259" i="7"/>
  <c r="Q259" i="7"/>
  <c r="P259" i="7"/>
  <c r="Q159" i="7"/>
  <c r="R159" i="7"/>
  <c r="P159" i="7"/>
  <c r="P217" i="7"/>
  <c r="Q217" i="7"/>
  <c r="R217" i="7"/>
  <c r="Q32" i="7"/>
  <c r="Q31" i="7"/>
  <c r="P31" i="7"/>
  <c r="R31" i="7"/>
  <c r="P161" i="7"/>
  <c r="R160" i="7"/>
  <c r="P160" i="7"/>
  <c r="Q160" i="7"/>
  <c r="L153" i="7"/>
  <c r="K152" i="7"/>
  <c r="J152" i="7"/>
  <c r="M152" i="7"/>
  <c r="R188" i="7"/>
  <c r="Q188" i="7"/>
  <c r="P188" i="7"/>
  <c r="P171" i="7"/>
  <c r="R171" i="7"/>
  <c r="Q171" i="7"/>
  <c r="P105" i="7"/>
  <c r="Q105" i="7"/>
  <c r="R105" i="7"/>
  <c r="Q261" i="7"/>
  <c r="R261" i="7"/>
  <c r="P261" i="7"/>
  <c r="Q176" i="7"/>
  <c r="P176" i="7"/>
  <c r="R176" i="7"/>
  <c r="P88" i="7"/>
  <c r="Q88" i="7"/>
  <c r="R88" i="7"/>
  <c r="J264" i="7"/>
  <c r="M264" i="7"/>
  <c r="L264" i="7"/>
  <c r="K264" i="7"/>
  <c r="P197" i="7"/>
  <c r="Q197" i="7"/>
  <c r="R197" i="7"/>
  <c r="R303" i="7"/>
  <c r="P303" i="7"/>
  <c r="Q303" i="7"/>
  <c r="K133" i="7"/>
  <c r="J133" i="7"/>
  <c r="M133" i="7"/>
  <c r="L133" i="7"/>
  <c r="J122" i="7"/>
  <c r="M122" i="7"/>
  <c r="K122" i="7"/>
  <c r="L122" i="7"/>
  <c r="K209" i="7"/>
  <c r="M209" i="7"/>
  <c r="J209" i="7"/>
  <c r="L209" i="7"/>
  <c r="L192" i="7"/>
  <c r="K192" i="7"/>
  <c r="J192" i="7"/>
  <c r="M192" i="7"/>
  <c r="R22" i="7"/>
  <c r="Q22" i="7"/>
  <c r="R169" i="7"/>
  <c r="Q169" i="7"/>
  <c r="R270" i="7"/>
  <c r="P270" i="7"/>
  <c r="Q270" i="7"/>
  <c r="L59" i="7"/>
  <c r="M59" i="7"/>
  <c r="J59" i="7"/>
  <c r="K59" i="7"/>
  <c r="M215" i="7"/>
  <c r="L215" i="7"/>
  <c r="K215" i="7"/>
  <c r="J215" i="7"/>
  <c r="L128" i="7"/>
  <c r="J128" i="7"/>
  <c r="M128" i="7"/>
  <c r="K128" i="7"/>
  <c r="Q271" i="7"/>
  <c r="P271" i="7"/>
  <c r="R271" i="7"/>
  <c r="P106" i="7"/>
  <c r="Q106" i="7"/>
  <c r="R106" i="7"/>
  <c r="R48" i="7"/>
  <c r="Q48" i="7"/>
  <c r="R68" i="7"/>
  <c r="P68" i="7"/>
  <c r="Q68" i="7"/>
  <c r="J29" i="7"/>
  <c r="K29" i="7"/>
  <c r="M29" i="7"/>
  <c r="L29" i="7"/>
  <c r="J217" i="7"/>
  <c r="K217" i="7"/>
  <c r="M217" i="7"/>
  <c r="L217" i="7"/>
  <c r="K44" i="7"/>
  <c r="L44" i="7"/>
  <c r="M44" i="7"/>
  <c r="J44" i="7"/>
  <c r="J119" i="7"/>
  <c r="K118" i="7"/>
  <c r="J118" i="7"/>
  <c r="M118" i="7"/>
  <c r="L118" i="7"/>
  <c r="Q162" i="7"/>
  <c r="P162" i="7"/>
  <c r="R162" i="7"/>
  <c r="K273" i="7"/>
  <c r="L273" i="7"/>
  <c r="M273" i="7"/>
  <c r="J273" i="7"/>
  <c r="P64" i="7"/>
  <c r="R64" i="7"/>
  <c r="Q64" i="7"/>
  <c r="Q150" i="7"/>
  <c r="P150" i="7"/>
  <c r="R150" i="7"/>
  <c r="R248" i="7"/>
  <c r="P248" i="7"/>
  <c r="J145" i="7"/>
  <c r="L145" i="7"/>
  <c r="K145" i="7"/>
  <c r="M145" i="7"/>
  <c r="L242" i="7"/>
  <c r="J242" i="7"/>
  <c r="M242" i="7"/>
  <c r="K242" i="7"/>
  <c r="K43" i="7"/>
  <c r="M43" i="7"/>
  <c r="L43" i="7"/>
  <c r="J43" i="7"/>
  <c r="P153" i="7"/>
  <c r="R152" i="7"/>
  <c r="P152" i="7"/>
  <c r="Q152" i="7"/>
  <c r="P48" i="7"/>
  <c r="P47" i="7"/>
  <c r="R47" i="7"/>
  <c r="Q47" i="7"/>
  <c r="Q20" i="7"/>
  <c r="P19" i="7"/>
  <c r="R19" i="7"/>
  <c r="Q19" i="7"/>
  <c r="Q100" i="7"/>
  <c r="Q99" i="7"/>
  <c r="P99" i="7"/>
  <c r="R99" i="7"/>
  <c r="R219" i="7"/>
  <c r="P219" i="7"/>
  <c r="Q309" i="7"/>
  <c r="R309" i="7"/>
  <c r="P309" i="7"/>
  <c r="K143" i="7"/>
  <c r="J143" i="7"/>
  <c r="L143" i="7"/>
  <c r="M143" i="7"/>
  <c r="Q69" i="7"/>
  <c r="P69" i="7"/>
  <c r="R69" i="7"/>
  <c r="R28" i="7"/>
  <c r="Q28" i="7"/>
  <c r="J314" i="7"/>
  <c r="L314" i="7"/>
  <c r="M314" i="7"/>
  <c r="K314" i="7"/>
  <c r="M66" i="7"/>
  <c r="K66" i="7"/>
  <c r="L66" i="7"/>
  <c r="J66" i="7"/>
  <c r="M163" i="7"/>
  <c r="L163" i="7"/>
  <c r="K163" i="7"/>
  <c r="J163" i="7"/>
  <c r="M86" i="7"/>
  <c r="K86" i="7"/>
  <c r="L86" i="7"/>
  <c r="J86" i="7"/>
  <c r="R215" i="7"/>
  <c r="Q215" i="7"/>
  <c r="P215" i="7"/>
  <c r="P18" i="7"/>
  <c r="R18" i="7"/>
  <c r="Q18" i="7"/>
  <c r="L5" i="7"/>
  <c r="J5" i="7"/>
  <c r="M5" i="7"/>
  <c r="K5" i="7"/>
  <c r="Q235" i="7"/>
  <c r="R235" i="7"/>
  <c r="P235" i="7"/>
  <c r="P165" i="7"/>
  <c r="P164" i="7"/>
  <c r="Q164" i="7"/>
  <c r="R164" i="7"/>
  <c r="P65" i="7"/>
  <c r="R65" i="7"/>
  <c r="Q65" i="7"/>
  <c r="R275" i="7"/>
  <c r="P275" i="7"/>
  <c r="Q275" i="7"/>
  <c r="J292" i="7"/>
  <c r="L292" i="7"/>
  <c r="M292" i="7"/>
  <c r="K292" i="7"/>
  <c r="R232" i="7"/>
  <c r="Q232" i="7"/>
  <c r="L74" i="7"/>
  <c r="M74" i="7"/>
  <c r="J74" i="7"/>
  <c r="K74" i="7"/>
  <c r="L301" i="7"/>
  <c r="M301" i="7"/>
  <c r="J301" i="7"/>
  <c r="K301" i="7"/>
  <c r="Q37" i="7"/>
  <c r="P37" i="7"/>
  <c r="R37" i="7"/>
  <c r="K135" i="7"/>
  <c r="J134" i="7"/>
  <c r="M134" i="7"/>
  <c r="L134" i="7"/>
  <c r="K134" i="7"/>
  <c r="J153" i="7"/>
  <c r="M153" i="7"/>
  <c r="K153" i="7"/>
  <c r="J271" i="7"/>
  <c r="M271" i="7"/>
  <c r="K271" i="7"/>
  <c r="L271" i="7"/>
  <c r="L234" i="7"/>
  <c r="M234" i="7"/>
  <c r="J234" i="7"/>
  <c r="K234" i="7"/>
  <c r="K202" i="7"/>
  <c r="J202" i="7"/>
  <c r="L202" i="7"/>
  <c r="M202" i="7"/>
  <c r="J172" i="7"/>
  <c r="L172" i="7"/>
  <c r="M172" i="7"/>
  <c r="K172" i="7"/>
  <c r="R308" i="7"/>
  <c r="Q308" i="7"/>
  <c r="P308" i="7"/>
  <c r="R143" i="7"/>
  <c r="P143" i="7"/>
  <c r="Q143" i="7"/>
  <c r="Q56" i="7"/>
  <c r="R55" i="7"/>
  <c r="Q55" i="7"/>
  <c r="P55" i="7"/>
  <c r="R185" i="7"/>
  <c r="P185" i="7"/>
  <c r="Q185" i="7"/>
  <c r="Q292" i="7"/>
  <c r="R292" i="7"/>
  <c r="P292" i="7"/>
  <c r="K302" i="7"/>
  <c r="J302" i="7"/>
  <c r="L302" i="7"/>
  <c r="M302" i="7"/>
  <c r="K259" i="7"/>
  <c r="J259" i="7"/>
  <c r="M259" i="7"/>
  <c r="L259" i="7"/>
  <c r="L204" i="7"/>
  <c r="K204" i="7"/>
  <c r="J204" i="7"/>
  <c r="M204" i="7"/>
  <c r="L160" i="7"/>
  <c r="J160" i="7"/>
  <c r="M160" i="7"/>
  <c r="K160" i="7"/>
  <c r="J81" i="7"/>
  <c r="K81" i="7"/>
  <c r="L81" i="7"/>
  <c r="M81" i="7"/>
  <c r="K19" i="7"/>
  <c r="M19" i="7"/>
  <c r="J19" i="7"/>
  <c r="L19" i="7"/>
  <c r="M114" i="7"/>
  <c r="K114" i="7"/>
  <c r="L114" i="7"/>
  <c r="J114" i="7"/>
  <c r="K40" i="7"/>
  <c r="M40" i="7"/>
  <c r="L40" i="7"/>
  <c r="J40" i="7"/>
  <c r="L156" i="7"/>
  <c r="M156" i="7"/>
  <c r="K156" i="7"/>
  <c r="J156" i="7"/>
  <c r="K233" i="7"/>
  <c r="L233" i="7"/>
  <c r="M233" i="7"/>
  <c r="L117" i="7"/>
  <c r="K117" i="7"/>
  <c r="J117" i="7"/>
  <c r="M117" i="7"/>
  <c r="M11" i="7"/>
  <c r="L11" i="7"/>
  <c r="J11" i="7"/>
  <c r="K11" i="7"/>
  <c r="J200" i="7"/>
  <c r="M200" i="7"/>
  <c r="L200" i="7"/>
  <c r="K200" i="7"/>
  <c r="J275" i="7"/>
  <c r="L275" i="7"/>
  <c r="K275" i="7"/>
  <c r="M275" i="7"/>
  <c r="K84" i="7"/>
  <c r="L84" i="7"/>
  <c r="J84" i="7"/>
  <c r="M84" i="7"/>
  <c r="L91" i="7"/>
  <c r="K91" i="7"/>
  <c r="M91" i="7"/>
  <c r="J91" i="7"/>
  <c r="K183" i="7"/>
  <c r="M183" i="7"/>
  <c r="L183" i="7"/>
  <c r="J183" i="7"/>
  <c r="K313" i="7"/>
  <c r="M313" i="7"/>
  <c r="J313" i="7"/>
  <c r="L313" i="7"/>
  <c r="L123" i="7"/>
  <c r="M123" i="7"/>
  <c r="J123" i="7"/>
  <c r="K123" i="7"/>
  <c r="K6" i="7"/>
  <c r="L6" i="7"/>
  <c r="M6" i="7"/>
  <c r="J6" i="7"/>
  <c r="J139" i="7"/>
  <c r="M139" i="7"/>
  <c r="K139" i="7"/>
  <c r="L139" i="7"/>
  <c r="J39" i="7"/>
  <c r="M39" i="7"/>
  <c r="K39" i="7"/>
  <c r="L39" i="7"/>
  <c r="Q24" i="7"/>
  <c r="R23" i="7"/>
  <c r="Q23" i="7"/>
  <c r="P23" i="7"/>
  <c r="R193" i="7"/>
  <c r="Q193" i="7"/>
  <c r="P193" i="7"/>
  <c r="P287" i="7"/>
  <c r="Q286" i="7"/>
  <c r="R286" i="7"/>
  <c r="P286" i="7"/>
  <c r="M290" i="7"/>
  <c r="L290" i="7"/>
  <c r="K290" i="7"/>
  <c r="J290" i="7"/>
  <c r="R273" i="7"/>
  <c r="P273" i="7"/>
  <c r="Q273" i="7"/>
  <c r="K203" i="7"/>
  <c r="M203" i="7"/>
  <c r="J203" i="7"/>
  <c r="L203" i="7"/>
  <c r="R145" i="7"/>
  <c r="P145" i="7"/>
  <c r="Q145" i="7"/>
  <c r="J97" i="7"/>
  <c r="M97" i="7"/>
  <c r="L97" i="7"/>
  <c r="K97" i="7"/>
  <c r="M37" i="7"/>
  <c r="J37" i="7"/>
  <c r="L37" i="7"/>
  <c r="K37" i="7"/>
  <c r="R12" i="7"/>
  <c r="Q12" i="7"/>
  <c r="L197" i="7"/>
  <c r="J197" i="7"/>
  <c r="M197" i="7"/>
  <c r="K197" i="7"/>
  <c r="M87" i="7"/>
  <c r="J87" i="7"/>
  <c r="L87" i="7"/>
  <c r="K87" i="7"/>
  <c r="K13" i="7"/>
  <c r="J13" i="7"/>
  <c r="L13" i="7"/>
  <c r="M13" i="7"/>
  <c r="R182" i="7"/>
  <c r="Q182" i="7"/>
  <c r="K75" i="7"/>
  <c r="J75" i="7"/>
  <c r="L75" i="7"/>
  <c r="M75" i="7"/>
  <c r="M229" i="7"/>
  <c r="K229" i="7"/>
  <c r="L229" i="7"/>
  <c r="L129" i="7"/>
  <c r="J129" i="7"/>
  <c r="M129" i="7"/>
  <c r="K129" i="7"/>
  <c r="J303" i="7"/>
  <c r="M303" i="7"/>
  <c r="L303" i="7"/>
  <c r="K303" i="7"/>
  <c r="M190" i="7"/>
  <c r="J190" i="7"/>
  <c r="L190" i="7"/>
  <c r="K190" i="7"/>
  <c r="P70" i="7"/>
  <c r="Q70" i="7"/>
  <c r="R70" i="7"/>
  <c r="R315" i="7"/>
  <c r="Q315" i="7"/>
  <c r="Q5" i="7"/>
  <c r="R5" i="7"/>
  <c r="P5" i="7"/>
  <c r="L23" i="7"/>
  <c r="K23" i="7"/>
  <c r="J23" i="7"/>
  <c r="M23" i="7"/>
  <c r="J148" i="7"/>
  <c r="K148" i="7"/>
  <c r="M148" i="7"/>
  <c r="L148" i="7"/>
  <c r="Q223" i="7"/>
  <c r="P223" i="7"/>
  <c r="R223" i="7"/>
  <c r="R138" i="7"/>
  <c r="Q138" i="7"/>
  <c r="P138" i="7"/>
  <c r="J12" i="7"/>
  <c r="M12" i="7"/>
  <c r="K12" i="7"/>
  <c r="L12" i="7"/>
  <c r="R190" i="7"/>
  <c r="Q190" i="7"/>
  <c r="P190" i="7"/>
  <c r="Q199" i="7"/>
  <c r="R199" i="7"/>
  <c r="P199" i="7"/>
  <c r="J36" i="7"/>
  <c r="K36" i="7"/>
  <c r="L36" i="7"/>
  <c r="M36" i="7"/>
  <c r="R277" i="7"/>
  <c r="P277" i="7"/>
  <c r="Q277" i="7"/>
  <c r="P132" i="7"/>
  <c r="R132" i="7"/>
  <c r="Q132" i="7"/>
  <c r="R293" i="7"/>
  <c r="P293" i="7"/>
  <c r="Q293" i="7"/>
  <c r="J276" i="7"/>
  <c r="L276" i="7"/>
  <c r="K276" i="7"/>
  <c r="M276" i="7"/>
  <c r="L191" i="7"/>
  <c r="K191" i="7"/>
  <c r="M191" i="7"/>
  <c r="J191" i="7"/>
  <c r="K52" i="7"/>
  <c r="J52" i="7"/>
  <c r="M52" i="7"/>
  <c r="L52" i="7"/>
  <c r="J229" i="7"/>
  <c r="K228" i="7"/>
  <c r="L228" i="7"/>
  <c r="M228" i="7"/>
  <c r="J228" i="7"/>
  <c r="R281" i="7"/>
  <c r="Q281" i="7"/>
  <c r="P281" i="7"/>
  <c r="P206" i="7"/>
  <c r="R206" i="7"/>
  <c r="Q206" i="7"/>
  <c r="K281" i="7"/>
  <c r="L281" i="7"/>
  <c r="J281" i="7"/>
  <c r="M281" i="7"/>
  <c r="R157" i="7"/>
  <c r="P157" i="7"/>
  <c r="Q157" i="7"/>
  <c r="K305" i="7"/>
  <c r="L305" i="7"/>
  <c r="J305" i="7"/>
  <c r="M305" i="7"/>
  <c r="J299" i="7"/>
  <c r="K299" i="7"/>
  <c r="M299" i="7"/>
  <c r="L299" i="7"/>
  <c r="L291" i="7"/>
  <c r="J291" i="7"/>
  <c r="M291" i="7"/>
  <c r="K291" i="7"/>
  <c r="W215" i="5"/>
  <c r="W178" i="5"/>
  <c r="W130" i="5"/>
  <c r="W82" i="5"/>
  <c r="W68" i="5"/>
  <c r="W176" i="5"/>
  <c r="W35" i="5"/>
  <c r="W236" i="5"/>
  <c r="W146" i="5"/>
  <c r="W55" i="5"/>
  <c r="P161" i="6"/>
  <c r="Q161" i="6"/>
  <c r="R161" i="6"/>
  <c r="P264" i="6"/>
  <c r="R264" i="6"/>
  <c r="Q264" i="6"/>
  <c r="P261" i="6"/>
  <c r="Q261" i="6"/>
  <c r="R261" i="6"/>
  <c r="P267" i="6"/>
  <c r="Q267" i="6"/>
  <c r="R267" i="6"/>
  <c r="Q198" i="6"/>
  <c r="P198" i="6"/>
  <c r="R198" i="6"/>
  <c r="P135" i="6"/>
  <c r="R135" i="6"/>
  <c r="Q135" i="6"/>
  <c r="P63" i="6"/>
  <c r="Q63" i="6"/>
  <c r="R63" i="6"/>
  <c r="P191" i="6"/>
  <c r="R191" i="6"/>
  <c r="Q191" i="6"/>
  <c r="P71" i="6"/>
  <c r="R71" i="6"/>
  <c r="Q71" i="6"/>
  <c r="Q94" i="6"/>
  <c r="P94" i="6"/>
  <c r="R94" i="6"/>
  <c r="Q18" i="6"/>
  <c r="R18" i="6"/>
  <c r="P18" i="6"/>
  <c r="Q74" i="6"/>
  <c r="P74" i="6"/>
  <c r="R74" i="6"/>
  <c r="Q88" i="6"/>
  <c r="R88" i="6"/>
  <c r="P88" i="6"/>
  <c r="Q6" i="6"/>
  <c r="R6" i="6"/>
  <c r="P6" i="6"/>
  <c r="Q211" i="6"/>
  <c r="R211" i="6"/>
  <c r="P211" i="6"/>
  <c r="Q112" i="6"/>
  <c r="R112" i="6"/>
  <c r="P112" i="6"/>
  <c r="Q30" i="6"/>
  <c r="R30" i="6"/>
  <c r="P30" i="6"/>
  <c r="P101" i="6"/>
  <c r="Q101" i="6"/>
  <c r="R101" i="6"/>
  <c r="P229" i="6"/>
  <c r="Q229" i="6"/>
  <c r="R229" i="6"/>
  <c r="P201" i="6"/>
  <c r="Q201" i="6"/>
  <c r="R201" i="6"/>
  <c r="Q243" i="6"/>
  <c r="R243" i="6"/>
  <c r="P243" i="6"/>
  <c r="Q180" i="6"/>
  <c r="P180" i="6"/>
  <c r="R180" i="6"/>
  <c r="Q114" i="6"/>
  <c r="R114" i="6"/>
  <c r="P114" i="6"/>
  <c r="Q242" i="6"/>
  <c r="R242" i="6"/>
  <c r="P242" i="6"/>
  <c r="Q155" i="6"/>
  <c r="R155" i="6"/>
  <c r="P155" i="6"/>
  <c r="Q32" i="6"/>
  <c r="P32" i="6"/>
  <c r="R32" i="6"/>
  <c r="Q49" i="6"/>
  <c r="P49" i="6"/>
  <c r="R49" i="6"/>
  <c r="P167" i="6"/>
  <c r="R167" i="6"/>
  <c r="Q167" i="6"/>
  <c r="P35" i="6"/>
  <c r="R35" i="6"/>
  <c r="Q35" i="6"/>
  <c r="P43" i="6"/>
  <c r="Q43" i="6"/>
  <c r="R43" i="6"/>
  <c r="Q256" i="6"/>
  <c r="R256" i="6"/>
  <c r="P256" i="6"/>
  <c r="Q190" i="6"/>
  <c r="P190" i="6"/>
  <c r="R190" i="6"/>
  <c r="Q64" i="6"/>
  <c r="P64" i="6"/>
  <c r="R64" i="6"/>
  <c r="P23" i="6"/>
  <c r="R23" i="6"/>
  <c r="Q23" i="6"/>
  <c r="P89" i="6"/>
  <c r="Q89" i="6"/>
  <c r="R89" i="6"/>
  <c r="P217" i="6"/>
  <c r="Q217" i="6"/>
  <c r="R217" i="6"/>
  <c r="P189" i="6"/>
  <c r="Q189" i="6"/>
  <c r="R189" i="6"/>
  <c r="Q240" i="6"/>
  <c r="R240" i="6"/>
  <c r="P240" i="6"/>
  <c r="Q174" i="6"/>
  <c r="P174" i="6"/>
  <c r="R174" i="6"/>
  <c r="P111" i="6"/>
  <c r="R111" i="6"/>
  <c r="Q111" i="6"/>
  <c r="P239" i="6"/>
  <c r="R239" i="6"/>
  <c r="Q239" i="6"/>
  <c r="Q146" i="6"/>
  <c r="R146" i="6"/>
  <c r="P146" i="6"/>
  <c r="Q26" i="6"/>
  <c r="P26" i="6"/>
  <c r="R26" i="6"/>
  <c r="Q40" i="6"/>
  <c r="P40" i="6"/>
  <c r="R40" i="6"/>
  <c r="Q158" i="6"/>
  <c r="P158" i="6"/>
  <c r="R158" i="6"/>
  <c r="Q20" i="6"/>
  <c r="P20" i="6"/>
  <c r="R20" i="6"/>
  <c r="Q34" i="6"/>
  <c r="R34" i="6"/>
  <c r="P34" i="6"/>
  <c r="Q250" i="6"/>
  <c r="R250" i="6"/>
  <c r="P250" i="6"/>
  <c r="Q187" i="6"/>
  <c r="R187" i="6"/>
  <c r="P187" i="6"/>
  <c r="P55" i="6"/>
  <c r="R55" i="6"/>
  <c r="Q55" i="6"/>
  <c r="P269" i="6"/>
  <c r="Q269" i="6"/>
  <c r="R269" i="6"/>
  <c r="Q77" i="6"/>
  <c r="P77" i="6"/>
  <c r="R77" i="6"/>
  <c r="P205" i="6"/>
  <c r="Q205" i="6"/>
  <c r="R205" i="6"/>
  <c r="P177" i="6"/>
  <c r="Q177" i="6"/>
  <c r="R177" i="6"/>
  <c r="Q234" i="6"/>
  <c r="R234" i="6"/>
  <c r="P234" i="6"/>
  <c r="Q171" i="6"/>
  <c r="R171" i="6"/>
  <c r="P171" i="6"/>
  <c r="Q108" i="6"/>
  <c r="P108" i="6"/>
  <c r="R108" i="6"/>
  <c r="Q236" i="6"/>
  <c r="P236" i="6"/>
  <c r="R236" i="6"/>
  <c r="Q140" i="6"/>
  <c r="P140" i="6"/>
  <c r="R140" i="6"/>
  <c r="Q14" i="6"/>
  <c r="R14" i="6"/>
  <c r="P14" i="6"/>
  <c r="P31" i="6"/>
  <c r="Q31" i="6"/>
  <c r="R31" i="6"/>
  <c r="Q152" i="6"/>
  <c r="R152" i="6"/>
  <c r="P152" i="6"/>
  <c r="P11" i="6"/>
  <c r="Q11" i="6"/>
  <c r="R11" i="6"/>
  <c r="Q25" i="6"/>
  <c r="P25" i="6"/>
  <c r="R25" i="6"/>
  <c r="P247" i="6"/>
  <c r="R247" i="6"/>
  <c r="Q247" i="6"/>
  <c r="Q184" i="6"/>
  <c r="R184" i="6"/>
  <c r="P184" i="6"/>
  <c r="Q46" i="6"/>
  <c r="R46" i="6"/>
  <c r="P46" i="6"/>
  <c r="R66" i="7"/>
  <c r="Q66" i="7"/>
  <c r="P66" i="7"/>
  <c r="Q10" i="7"/>
  <c r="P10" i="7"/>
  <c r="R10" i="7"/>
  <c r="P142" i="7"/>
  <c r="R142" i="7"/>
  <c r="Q142" i="7"/>
  <c r="P178" i="7"/>
  <c r="R178" i="7"/>
  <c r="P269" i="7"/>
  <c r="R269" i="7"/>
  <c r="Q269" i="7"/>
  <c r="Q80" i="7"/>
  <c r="P80" i="7"/>
  <c r="R80" i="7"/>
  <c r="R149" i="7"/>
  <c r="P149" i="7"/>
  <c r="Q149" i="7"/>
  <c r="R6" i="7"/>
  <c r="P6" i="7"/>
  <c r="Q6" i="7"/>
  <c r="Q41" i="7"/>
  <c r="R41" i="7"/>
  <c r="P41" i="7"/>
  <c r="Q75" i="7"/>
  <c r="R75" i="7"/>
  <c r="P75" i="7"/>
  <c r="R16" i="7"/>
  <c r="P16" i="7"/>
  <c r="R40" i="7"/>
  <c r="P40" i="7"/>
  <c r="Q40" i="7"/>
  <c r="R107" i="7"/>
  <c r="Q107" i="7"/>
  <c r="P107" i="7"/>
  <c r="R63" i="7"/>
  <c r="P63" i="7"/>
  <c r="Q63" i="7"/>
  <c r="R256" i="7"/>
  <c r="Q256" i="7"/>
  <c r="P256" i="7"/>
  <c r="P196" i="7"/>
  <c r="R195" i="7"/>
  <c r="Q195" i="7"/>
  <c r="P195" i="7"/>
  <c r="R183" i="7"/>
  <c r="Q183" i="7"/>
  <c r="P183" i="7"/>
  <c r="K101" i="7"/>
  <c r="J101" i="7"/>
  <c r="M101" i="7"/>
  <c r="L101" i="7"/>
  <c r="P8" i="7"/>
  <c r="R7" i="7"/>
  <c r="P7" i="7"/>
  <c r="Q7" i="7"/>
  <c r="P253" i="7"/>
  <c r="P252" i="7"/>
  <c r="R252" i="7"/>
  <c r="Q252" i="7"/>
  <c r="P156" i="7"/>
  <c r="Q156" i="7"/>
  <c r="R156" i="7"/>
  <c r="P163" i="7"/>
  <c r="Q163" i="7"/>
  <c r="R163" i="7"/>
  <c r="P72" i="7"/>
  <c r="R72" i="7"/>
  <c r="Q72" i="7"/>
  <c r="Q258" i="7"/>
  <c r="R257" i="7"/>
  <c r="P257" i="7"/>
  <c r="Q257" i="7"/>
  <c r="Q219" i="7"/>
  <c r="R218" i="7"/>
  <c r="P218" i="7"/>
  <c r="Q218" i="7"/>
  <c r="R222" i="7"/>
  <c r="Q222" i="7"/>
  <c r="P222" i="7"/>
  <c r="M187" i="7"/>
  <c r="L187" i="7"/>
  <c r="K187" i="7"/>
  <c r="J187" i="7"/>
  <c r="Q108" i="7"/>
  <c r="P108" i="7"/>
  <c r="R108" i="7"/>
  <c r="L294" i="7"/>
  <c r="J294" i="7"/>
  <c r="M294" i="7"/>
  <c r="K294" i="7"/>
  <c r="M50" i="7"/>
  <c r="J50" i="7"/>
  <c r="K50" i="7"/>
  <c r="L50" i="7"/>
  <c r="M33" i="7"/>
  <c r="J33" i="7"/>
  <c r="K33" i="7"/>
  <c r="L33" i="7"/>
  <c r="K150" i="7"/>
  <c r="L150" i="7"/>
  <c r="M150" i="7"/>
  <c r="R60" i="7"/>
  <c r="Q60" i="7"/>
  <c r="K248" i="7"/>
  <c r="J248" i="7"/>
  <c r="M248" i="7"/>
  <c r="L248" i="7"/>
  <c r="R276" i="7"/>
  <c r="Q276" i="7"/>
  <c r="P276" i="7"/>
  <c r="M213" i="7"/>
  <c r="K213" i="7"/>
  <c r="J213" i="7"/>
  <c r="L213" i="7"/>
  <c r="Q194" i="7"/>
  <c r="P194" i="7"/>
  <c r="R194" i="7"/>
  <c r="J112" i="7"/>
  <c r="K112" i="7"/>
  <c r="M112" i="7"/>
  <c r="L112" i="7"/>
  <c r="R249" i="7"/>
  <c r="Q249" i="7"/>
  <c r="P249" i="7"/>
  <c r="K245" i="7"/>
  <c r="L245" i="7"/>
  <c r="M245" i="7"/>
  <c r="J245" i="7"/>
  <c r="J72" i="7"/>
  <c r="L72" i="7"/>
  <c r="M72" i="7"/>
  <c r="K72" i="7"/>
  <c r="K100" i="7"/>
  <c r="M100" i="7"/>
  <c r="L100" i="7"/>
  <c r="J100" i="7"/>
  <c r="R147" i="7"/>
  <c r="Q147" i="7"/>
  <c r="L45" i="7"/>
  <c r="J45" i="7"/>
  <c r="M45" i="7"/>
  <c r="K45" i="7"/>
  <c r="R116" i="7"/>
  <c r="Q116" i="7"/>
  <c r="P116" i="7"/>
  <c r="M9" i="7"/>
  <c r="K9" i="7"/>
  <c r="L9" i="7"/>
  <c r="J9" i="7"/>
  <c r="L71" i="7"/>
  <c r="J71" i="7"/>
  <c r="M71" i="7"/>
  <c r="K71" i="7"/>
  <c r="K126" i="7"/>
  <c r="L125" i="7"/>
  <c r="K125" i="7"/>
  <c r="M125" i="7"/>
  <c r="J125" i="7"/>
  <c r="J254" i="7"/>
  <c r="K254" i="7"/>
  <c r="M254" i="7"/>
  <c r="L254" i="7"/>
  <c r="P127" i="7"/>
  <c r="Q127" i="7"/>
  <c r="R127" i="7"/>
  <c r="J88" i="7"/>
  <c r="K88" i="7"/>
  <c r="M88" i="7"/>
  <c r="L88" i="7"/>
  <c r="K113" i="7"/>
  <c r="L113" i="7"/>
  <c r="M113" i="7"/>
  <c r="J113" i="7"/>
  <c r="K116" i="7"/>
  <c r="L116" i="7"/>
  <c r="J116" i="7"/>
  <c r="M116" i="7"/>
  <c r="P112" i="7"/>
  <c r="R112" i="7"/>
  <c r="Q112" i="7"/>
  <c r="P230" i="7"/>
  <c r="R229" i="7"/>
  <c r="P229" i="7"/>
  <c r="Q229" i="7"/>
  <c r="R233" i="7"/>
  <c r="P233" i="7"/>
  <c r="Q233" i="7"/>
  <c r="P94" i="7"/>
  <c r="R93" i="7"/>
  <c r="Q93" i="7"/>
  <c r="P93" i="7"/>
  <c r="P251" i="7"/>
  <c r="R251" i="7"/>
  <c r="Q251" i="7"/>
  <c r="R189" i="7"/>
  <c r="P189" i="7"/>
  <c r="Q189" i="7"/>
  <c r="K263" i="7"/>
  <c r="M263" i="7"/>
  <c r="J263" i="7"/>
  <c r="L263" i="7"/>
  <c r="J255" i="7"/>
  <c r="M255" i="7"/>
  <c r="K255" i="7"/>
  <c r="L255" i="7"/>
  <c r="L111" i="7"/>
  <c r="J111" i="7"/>
  <c r="K111" i="7"/>
  <c r="M111" i="7"/>
  <c r="J57" i="7"/>
  <c r="M57" i="7"/>
  <c r="K57" i="7"/>
  <c r="L57" i="7"/>
  <c r="K249" i="7"/>
  <c r="L249" i="7"/>
  <c r="J249" i="7"/>
  <c r="M249" i="7"/>
  <c r="M182" i="7"/>
  <c r="J182" i="7"/>
  <c r="L182" i="7"/>
  <c r="K182" i="7"/>
  <c r="K42" i="7"/>
  <c r="L42" i="7"/>
  <c r="J42" i="7"/>
  <c r="M42" i="7"/>
  <c r="J73" i="7"/>
  <c r="M73" i="7"/>
  <c r="K73" i="7"/>
  <c r="L73" i="7"/>
  <c r="M195" i="7"/>
  <c r="L195" i="7"/>
  <c r="K195" i="7"/>
  <c r="J195" i="7"/>
  <c r="L184" i="7"/>
  <c r="K184" i="7"/>
  <c r="J184" i="7"/>
  <c r="M184" i="7"/>
  <c r="R268" i="7"/>
  <c r="Q268" i="7"/>
  <c r="P268" i="7"/>
  <c r="P237" i="7"/>
  <c r="R236" i="7"/>
  <c r="P236" i="7"/>
  <c r="Q236" i="7"/>
  <c r="Q226" i="7"/>
  <c r="P225" i="7"/>
  <c r="R225" i="7"/>
  <c r="Q225" i="7"/>
  <c r="R140" i="7"/>
  <c r="Q140" i="7"/>
  <c r="P140" i="7"/>
  <c r="P43" i="7"/>
  <c r="Q43" i="7"/>
  <c r="R43" i="7"/>
  <c r="R264" i="7"/>
  <c r="P264" i="7"/>
  <c r="R298" i="7"/>
  <c r="Q298" i="7"/>
  <c r="P298" i="7"/>
  <c r="M174" i="7"/>
  <c r="L174" i="7"/>
  <c r="K174" i="7"/>
  <c r="J174" i="7"/>
  <c r="R45" i="7"/>
  <c r="Q45" i="7"/>
  <c r="P45" i="7"/>
  <c r="L238" i="7"/>
  <c r="K238" i="7"/>
  <c r="M238" i="7"/>
  <c r="R24" i="7"/>
  <c r="P24" i="7"/>
  <c r="Q103" i="7"/>
  <c r="P103" i="7"/>
  <c r="R103" i="7"/>
  <c r="M138" i="7"/>
  <c r="K138" i="7"/>
  <c r="J138" i="7"/>
  <c r="L138" i="7"/>
  <c r="P209" i="7"/>
  <c r="Q209" i="7"/>
  <c r="R209" i="7"/>
  <c r="K208" i="7"/>
  <c r="J208" i="7"/>
  <c r="L208" i="7"/>
  <c r="M208" i="7"/>
  <c r="R139" i="7"/>
  <c r="Q139" i="7"/>
  <c r="P139" i="7"/>
  <c r="M136" i="7"/>
  <c r="K136" i="7"/>
  <c r="L136" i="7"/>
  <c r="J136" i="7"/>
  <c r="M214" i="7"/>
  <c r="L214" i="7"/>
  <c r="J214" i="7"/>
  <c r="K214" i="7"/>
  <c r="Q67" i="7"/>
  <c r="R67" i="7"/>
  <c r="P67" i="7"/>
  <c r="P28" i="7"/>
  <c r="Q27" i="7"/>
  <c r="P27" i="7"/>
  <c r="R27" i="7"/>
  <c r="R154" i="7"/>
  <c r="Q154" i="7"/>
  <c r="P154" i="7"/>
  <c r="Q302" i="7"/>
  <c r="R302" i="7"/>
  <c r="P302" i="7"/>
  <c r="R262" i="7"/>
  <c r="P262" i="7"/>
  <c r="Q262" i="7"/>
  <c r="R311" i="7"/>
  <c r="Q311" i="7"/>
  <c r="P311" i="7"/>
  <c r="Q200" i="7"/>
  <c r="P200" i="7"/>
  <c r="R200" i="7"/>
  <c r="L137" i="7"/>
  <c r="K137" i="7"/>
  <c r="J137" i="7"/>
  <c r="M137" i="7"/>
  <c r="M55" i="7"/>
  <c r="L55" i="7"/>
  <c r="K55" i="7"/>
  <c r="J55" i="7"/>
  <c r="R8" i="7"/>
  <c r="Q8" i="7"/>
  <c r="M94" i="7"/>
  <c r="L93" i="7"/>
  <c r="J93" i="7"/>
  <c r="K93" i="7"/>
  <c r="M93" i="7"/>
  <c r="L260" i="7"/>
  <c r="J260" i="7"/>
  <c r="M260" i="7"/>
  <c r="K260" i="7"/>
  <c r="J96" i="7"/>
  <c r="L96" i="7"/>
  <c r="M96" i="7"/>
  <c r="K96" i="7"/>
  <c r="K219" i="7"/>
  <c r="L219" i="7"/>
  <c r="J219" i="7"/>
  <c r="M219" i="7"/>
  <c r="M85" i="7"/>
  <c r="J85" i="7"/>
  <c r="K85" i="7"/>
  <c r="L85" i="7"/>
  <c r="M266" i="7"/>
  <c r="L266" i="7"/>
  <c r="K266" i="7"/>
  <c r="J266" i="7"/>
  <c r="J161" i="7"/>
  <c r="K161" i="7"/>
  <c r="M161" i="7"/>
  <c r="L161" i="7"/>
  <c r="M230" i="7"/>
  <c r="K230" i="7"/>
  <c r="L230" i="7"/>
  <c r="J230" i="7"/>
  <c r="L18" i="7"/>
  <c r="J18" i="7"/>
  <c r="K18" i="7"/>
  <c r="M18" i="7"/>
  <c r="L27" i="7"/>
  <c r="K27" i="7"/>
  <c r="J27" i="7"/>
  <c r="M27" i="7"/>
  <c r="L154" i="7"/>
  <c r="K154" i="7"/>
  <c r="J154" i="7"/>
  <c r="M154" i="7"/>
  <c r="J224" i="7"/>
  <c r="M224" i="7"/>
  <c r="L224" i="7"/>
  <c r="K224" i="7"/>
  <c r="L106" i="7"/>
  <c r="M106" i="7"/>
  <c r="K106" i="7"/>
  <c r="J106" i="7"/>
  <c r="L285" i="7"/>
  <c r="J285" i="7"/>
  <c r="K285" i="7"/>
  <c r="M285" i="7"/>
  <c r="J25" i="7"/>
  <c r="K25" i="7"/>
  <c r="M25" i="7"/>
  <c r="L25" i="7"/>
  <c r="P131" i="7"/>
  <c r="R131" i="7"/>
  <c r="Q114" i="7"/>
  <c r="P113" i="7"/>
  <c r="Q113" i="7"/>
  <c r="R113" i="7"/>
  <c r="R161" i="7"/>
  <c r="Q161" i="7"/>
  <c r="Q294" i="7"/>
  <c r="R294" i="7"/>
  <c r="P294" i="7"/>
  <c r="L270" i="7"/>
  <c r="M270" i="7"/>
  <c r="K270" i="7"/>
  <c r="J270" i="7"/>
  <c r="L306" i="7"/>
  <c r="K306" i="7"/>
  <c r="J306" i="7"/>
  <c r="M306" i="7"/>
  <c r="J247" i="7"/>
  <c r="K247" i="7"/>
  <c r="M247" i="7"/>
  <c r="L247" i="7"/>
  <c r="R196" i="7"/>
  <c r="Q196" i="7"/>
  <c r="R136" i="7"/>
  <c r="Q136" i="7"/>
  <c r="P136" i="7"/>
  <c r="Q86" i="7"/>
  <c r="P86" i="7"/>
  <c r="R86" i="7"/>
  <c r="R32" i="7"/>
  <c r="P32" i="7"/>
  <c r="K297" i="7"/>
  <c r="L297" i="7"/>
  <c r="M297" i="7"/>
  <c r="J297" i="7"/>
  <c r="Q174" i="7"/>
  <c r="P174" i="7"/>
  <c r="R174" i="7"/>
  <c r="L64" i="7"/>
  <c r="K64" i="7"/>
  <c r="M64" i="7"/>
  <c r="J64" i="7"/>
  <c r="P291" i="7"/>
  <c r="Q291" i="7"/>
  <c r="R291" i="7"/>
  <c r="L152" i="7"/>
  <c r="K151" i="7"/>
  <c r="M151" i="7"/>
  <c r="J151" i="7"/>
  <c r="L151" i="7"/>
  <c r="M47" i="7"/>
  <c r="L47" i="7"/>
  <c r="J47" i="7"/>
  <c r="K47" i="7"/>
  <c r="R216" i="7"/>
  <c r="Q216" i="7"/>
  <c r="P216" i="7"/>
  <c r="K70" i="7"/>
  <c r="J70" i="7"/>
  <c r="L70" i="7"/>
  <c r="M70" i="7"/>
  <c r="L262" i="7"/>
  <c r="K262" i="7"/>
  <c r="J262" i="7"/>
  <c r="M262" i="7"/>
  <c r="L159" i="7"/>
  <c r="K159" i="7"/>
  <c r="M159" i="7"/>
  <c r="Q46" i="7"/>
  <c r="P46" i="7"/>
  <c r="R46" i="7"/>
  <c r="J196" i="7"/>
  <c r="M196" i="7"/>
  <c r="K196" i="7"/>
  <c r="L196" i="7"/>
  <c r="M216" i="7"/>
  <c r="L216" i="7"/>
  <c r="K216" i="7"/>
  <c r="J216" i="7"/>
  <c r="R266" i="7"/>
  <c r="Q266" i="7"/>
  <c r="P266" i="7"/>
  <c r="J115" i="7"/>
  <c r="M115" i="7"/>
  <c r="K115" i="7"/>
  <c r="L115" i="7"/>
  <c r="K201" i="7"/>
  <c r="J201" i="7"/>
  <c r="M201" i="7"/>
  <c r="L201" i="7"/>
  <c r="J121" i="7"/>
  <c r="M121" i="7"/>
  <c r="L121" i="7"/>
  <c r="K121" i="7"/>
  <c r="L4" i="7"/>
  <c r="I319" i="7"/>
  <c r="J4" i="7"/>
  <c r="I320" i="7"/>
  <c r="M4" i="7"/>
  <c r="K4" i="7"/>
  <c r="M166" i="7"/>
  <c r="L166" i="7"/>
  <c r="K166" i="7"/>
  <c r="J166" i="7"/>
  <c r="J130" i="7"/>
  <c r="L130" i="7"/>
  <c r="K130" i="7"/>
  <c r="M130" i="7"/>
  <c r="M171" i="7"/>
  <c r="L171" i="7"/>
  <c r="J171" i="7"/>
  <c r="K171" i="7"/>
  <c r="M76" i="7"/>
  <c r="L76" i="7"/>
  <c r="J76" i="7"/>
  <c r="K76" i="7"/>
  <c r="J206" i="7"/>
  <c r="L206" i="7"/>
  <c r="K206" i="7"/>
  <c r="M206" i="7"/>
  <c r="M30" i="7"/>
  <c r="L30" i="7"/>
  <c r="J30" i="7"/>
  <c r="K30" i="7"/>
  <c r="P81" i="7"/>
  <c r="R81" i="7"/>
  <c r="Q81" i="7"/>
  <c r="R207" i="7"/>
  <c r="Q207" i="7"/>
  <c r="P207" i="7"/>
  <c r="R101" i="7"/>
  <c r="Q101" i="7"/>
  <c r="P101" i="7"/>
  <c r="K272" i="7"/>
  <c r="L272" i="7"/>
  <c r="M272" i="7"/>
  <c r="J272" i="7"/>
  <c r="L308" i="7"/>
  <c r="J308" i="7"/>
  <c r="K308" i="7"/>
  <c r="M308" i="7"/>
  <c r="P242" i="7"/>
  <c r="Q242" i="7"/>
  <c r="R242" i="7"/>
  <c r="L277" i="7"/>
  <c r="M277" i="7"/>
  <c r="J277" i="7"/>
  <c r="K277" i="7"/>
  <c r="Q201" i="7"/>
  <c r="R201" i="7"/>
  <c r="P201" i="7"/>
  <c r="P280" i="7"/>
  <c r="R280" i="7"/>
  <c r="Q280" i="7"/>
  <c r="K296" i="7"/>
  <c r="J296" i="7"/>
  <c r="L296" i="7"/>
  <c r="M296" i="7"/>
  <c r="M287" i="7"/>
  <c r="J287" i="7"/>
  <c r="K287" i="7"/>
  <c r="L287" i="7"/>
  <c r="R36" i="7"/>
  <c r="Q36" i="7"/>
  <c r="P36" i="7"/>
  <c r="Q79" i="7"/>
  <c r="R79" i="7"/>
  <c r="P79" i="7"/>
  <c r="J252" i="7"/>
  <c r="K252" i="7"/>
  <c r="M252" i="7"/>
  <c r="L252" i="7"/>
  <c r="K56" i="7"/>
  <c r="L56" i="7"/>
  <c r="M56" i="7"/>
  <c r="J56" i="7"/>
  <c r="K90" i="7"/>
  <c r="L90" i="7"/>
  <c r="J90" i="7"/>
  <c r="M90" i="7"/>
  <c r="L170" i="7"/>
  <c r="K170" i="7"/>
  <c r="J170" i="7"/>
  <c r="M170" i="7"/>
  <c r="K83" i="7"/>
  <c r="L83" i="7"/>
  <c r="J83" i="7"/>
  <c r="M83" i="7"/>
  <c r="K199" i="7"/>
  <c r="L199" i="7"/>
  <c r="M199" i="7"/>
  <c r="J199" i="7"/>
  <c r="J239" i="7"/>
  <c r="K239" i="7"/>
  <c r="L239" i="7"/>
  <c r="M239" i="7"/>
  <c r="M61" i="7"/>
  <c r="J61" i="7"/>
  <c r="L61" i="7"/>
  <c r="K61" i="7"/>
  <c r="R212" i="7"/>
  <c r="Q212" i="7"/>
  <c r="P212" i="7"/>
  <c r="Q184" i="7"/>
  <c r="P184" i="7"/>
  <c r="R184" i="7"/>
  <c r="P128" i="7"/>
  <c r="R128" i="7"/>
  <c r="Q128" i="7"/>
  <c r="Q131" i="7"/>
  <c r="Q130" i="7"/>
  <c r="P130" i="7"/>
  <c r="R130" i="7"/>
  <c r="R221" i="7"/>
  <c r="Q221" i="7"/>
  <c r="P221" i="7"/>
  <c r="Q178" i="7"/>
  <c r="P177" i="7"/>
  <c r="R177" i="7"/>
  <c r="Q177" i="7"/>
  <c r="K289" i="7"/>
  <c r="J289" i="7"/>
  <c r="M289" i="7"/>
  <c r="L289" i="7"/>
  <c r="J177" i="7"/>
  <c r="L177" i="7"/>
  <c r="M177" i="7"/>
  <c r="K177" i="7"/>
  <c r="L95" i="7"/>
  <c r="M95" i="7"/>
  <c r="K95" i="7"/>
  <c r="J241" i="7"/>
  <c r="L241" i="7"/>
  <c r="K241" i="7"/>
  <c r="M241" i="7"/>
  <c r="K193" i="7"/>
  <c r="J193" i="7"/>
  <c r="L193" i="7"/>
  <c r="M193" i="7"/>
  <c r="R141" i="7"/>
  <c r="P141" i="7"/>
  <c r="Q141" i="7"/>
  <c r="Q17" i="7"/>
  <c r="R17" i="7"/>
  <c r="P17" i="7"/>
  <c r="J185" i="7"/>
  <c r="L185" i="7"/>
  <c r="M185" i="7"/>
  <c r="K185" i="7"/>
  <c r="R244" i="7"/>
  <c r="Q244" i="7"/>
  <c r="J108" i="7"/>
  <c r="M108" i="7"/>
  <c r="L108" i="7"/>
  <c r="K108" i="7"/>
  <c r="K218" i="7"/>
  <c r="M218" i="7"/>
  <c r="J218" i="7"/>
  <c r="L218" i="7"/>
  <c r="Q264" i="7"/>
  <c r="Q263" i="7"/>
  <c r="R263" i="7"/>
  <c r="P263" i="7"/>
  <c r="R211" i="7"/>
  <c r="Q211" i="7"/>
  <c r="P211" i="7"/>
  <c r="Q78" i="7"/>
  <c r="P77" i="7"/>
  <c r="R77" i="7"/>
  <c r="Q77" i="7"/>
  <c r="P182" i="7"/>
  <c r="Q181" i="7"/>
  <c r="R181" i="7"/>
  <c r="P181" i="7"/>
  <c r="M282" i="7"/>
  <c r="L282" i="7"/>
  <c r="K282" i="7"/>
  <c r="J282" i="7"/>
  <c r="M312" i="7"/>
  <c r="L312" i="7"/>
  <c r="J312" i="7"/>
  <c r="K312" i="7"/>
  <c r="L142" i="7"/>
  <c r="J141" i="7"/>
  <c r="M141" i="7"/>
  <c r="L141" i="7"/>
  <c r="K141" i="7"/>
  <c r="L28" i="7"/>
  <c r="K28" i="7"/>
  <c r="M28" i="7"/>
  <c r="J28" i="7"/>
  <c r="L103" i="7"/>
  <c r="K103" i="7"/>
  <c r="M103" i="7"/>
  <c r="J103" i="7"/>
  <c r="R307" i="7"/>
  <c r="Q307" i="7"/>
  <c r="P307" i="7"/>
  <c r="L211" i="7"/>
  <c r="J211" i="7"/>
  <c r="M211" i="7"/>
  <c r="K211" i="7"/>
  <c r="J62" i="7"/>
  <c r="K62" i="7"/>
  <c r="M62" i="7"/>
  <c r="L62" i="7"/>
  <c r="Q53" i="7"/>
  <c r="P53" i="7"/>
  <c r="R53" i="7"/>
  <c r="R98" i="7"/>
  <c r="Q98" i="7"/>
  <c r="R25" i="7"/>
  <c r="P25" i="7"/>
  <c r="Q25" i="7"/>
  <c r="J78" i="7"/>
  <c r="K78" i="7"/>
  <c r="L78" i="7"/>
  <c r="M78" i="7"/>
  <c r="Q33" i="7"/>
  <c r="P33" i="7"/>
  <c r="R33" i="7"/>
  <c r="P35" i="7"/>
  <c r="R35" i="7"/>
  <c r="Q35" i="7"/>
  <c r="Q52" i="7"/>
  <c r="R51" i="7"/>
  <c r="Q51" i="7"/>
  <c r="P51" i="7"/>
  <c r="R94" i="7"/>
  <c r="Q94" i="7"/>
  <c r="R295" i="7"/>
  <c r="Q295" i="7"/>
  <c r="P295" i="7"/>
  <c r="J286" i="7"/>
  <c r="M286" i="7"/>
  <c r="L286" i="7"/>
  <c r="K286" i="7"/>
  <c r="J251" i="7"/>
  <c r="L251" i="7"/>
  <c r="M251" i="7"/>
  <c r="K251" i="7"/>
  <c r="K186" i="7"/>
  <c r="M186" i="7"/>
  <c r="L186" i="7"/>
  <c r="J186" i="7"/>
  <c r="K109" i="7"/>
  <c r="M109" i="7"/>
  <c r="J109" i="7"/>
  <c r="L109" i="7"/>
  <c r="K48" i="7"/>
  <c r="M48" i="7"/>
  <c r="J48" i="7"/>
  <c r="L48" i="7"/>
  <c r="J231" i="7"/>
  <c r="L231" i="7"/>
  <c r="K231" i="7"/>
  <c r="M231" i="7"/>
  <c r="L77" i="7"/>
  <c r="J77" i="7"/>
  <c r="M77" i="7"/>
  <c r="K77" i="7"/>
  <c r="M244" i="7"/>
  <c r="L244" i="7"/>
  <c r="J244" i="7"/>
  <c r="K244" i="7"/>
  <c r="K54" i="7"/>
  <c r="J54" i="7"/>
  <c r="L54" i="7"/>
  <c r="M54" i="7"/>
  <c r="J165" i="7"/>
  <c r="K165" i="7"/>
  <c r="M165" i="7"/>
  <c r="L165" i="7"/>
  <c r="R52" i="7"/>
  <c r="P52" i="7"/>
  <c r="L246" i="7"/>
  <c r="M246" i="7"/>
  <c r="K246" i="7"/>
  <c r="J246" i="7"/>
  <c r="K58" i="7"/>
  <c r="L58" i="7"/>
  <c r="M58" i="7"/>
  <c r="J58" i="7"/>
  <c r="M198" i="7"/>
  <c r="J198" i="7"/>
  <c r="K198" i="7"/>
  <c r="L198" i="7"/>
  <c r="M250" i="7"/>
  <c r="L250" i="7"/>
  <c r="K250" i="7"/>
  <c r="J250" i="7"/>
  <c r="L300" i="7"/>
  <c r="M300" i="7"/>
  <c r="K300" i="7"/>
  <c r="J300" i="7"/>
  <c r="J124" i="7"/>
  <c r="L124" i="7"/>
  <c r="K124" i="7"/>
  <c r="M124" i="7"/>
  <c r="M180" i="7"/>
  <c r="J180" i="7"/>
  <c r="L180" i="7"/>
  <c r="K180" i="7"/>
  <c r="M67" i="7"/>
  <c r="K67" i="7"/>
  <c r="J67" i="7"/>
  <c r="L67" i="7"/>
  <c r="L222" i="7"/>
  <c r="M222" i="7"/>
  <c r="J222" i="7"/>
  <c r="K222" i="7"/>
  <c r="P254" i="7"/>
  <c r="R254" i="7"/>
  <c r="Q254" i="7"/>
  <c r="R58" i="7"/>
  <c r="Q58" i="7"/>
  <c r="P58" i="7"/>
  <c r="R165" i="7"/>
  <c r="Q165" i="7"/>
  <c r="R119" i="7"/>
  <c r="P119" i="7"/>
  <c r="Q119" i="7"/>
  <c r="R250" i="7"/>
  <c r="P250" i="7"/>
  <c r="Q250" i="7"/>
  <c r="R260" i="7"/>
  <c r="P260" i="7"/>
  <c r="Q260" i="7"/>
  <c r="L265" i="7"/>
  <c r="M265" i="7"/>
  <c r="J265" i="7"/>
  <c r="K265" i="7"/>
  <c r="M235" i="7"/>
  <c r="L235" i="7"/>
  <c r="K235" i="7"/>
  <c r="J235" i="7"/>
  <c r="L179" i="7"/>
  <c r="M179" i="7"/>
  <c r="K179" i="7"/>
  <c r="J179" i="7"/>
  <c r="R124" i="7"/>
  <c r="P124" i="7"/>
  <c r="K79" i="7"/>
  <c r="L79" i="7"/>
  <c r="J79" i="7"/>
  <c r="M79" i="7"/>
  <c r="K22" i="7"/>
  <c r="J22" i="7"/>
  <c r="L22" i="7"/>
  <c r="M22" i="7"/>
  <c r="R253" i="7"/>
  <c r="Q253" i="7"/>
  <c r="J127" i="7"/>
  <c r="K127" i="7"/>
  <c r="L127" i="7"/>
  <c r="M127" i="7"/>
  <c r="J53" i="7"/>
  <c r="L53" i="7"/>
  <c r="M53" i="7"/>
  <c r="K53" i="7"/>
  <c r="J257" i="7"/>
  <c r="J256" i="7"/>
  <c r="M256" i="7"/>
  <c r="K256" i="7"/>
  <c r="L256" i="7"/>
  <c r="R129" i="7"/>
  <c r="P129" i="7"/>
  <c r="Q129" i="7"/>
  <c r="Q296" i="7"/>
  <c r="P296" i="7"/>
  <c r="R296" i="7"/>
  <c r="P186" i="7"/>
  <c r="R186" i="7"/>
  <c r="Q186" i="7"/>
  <c r="L35" i="7"/>
  <c r="J35" i="7"/>
  <c r="M35" i="7"/>
  <c r="K35" i="7"/>
  <c r="J236" i="7"/>
  <c r="K236" i="7"/>
  <c r="M236" i="7"/>
  <c r="L236" i="7"/>
  <c r="R90" i="7"/>
  <c r="P90" i="7"/>
  <c r="R133" i="7"/>
  <c r="P133" i="7"/>
  <c r="Q133" i="7"/>
  <c r="J92" i="7"/>
  <c r="K92" i="7"/>
  <c r="M92" i="7"/>
  <c r="L92" i="7"/>
  <c r="K132" i="7"/>
  <c r="M132" i="7"/>
  <c r="J132" i="7"/>
  <c r="L132" i="7"/>
  <c r="K210" i="7"/>
  <c r="J210" i="7"/>
  <c r="L210" i="7"/>
  <c r="M210" i="7"/>
  <c r="Q38" i="7"/>
  <c r="P38" i="7"/>
  <c r="R38" i="7"/>
  <c r="L176" i="7"/>
  <c r="K176" i="7"/>
  <c r="J176" i="7"/>
  <c r="M176" i="7"/>
  <c r="K104" i="7"/>
  <c r="M104" i="7"/>
  <c r="L104" i="7"/>
  <c r="J104" i="7"/>
  <c r="R289" i="7"/>
  <c r="Q289" i="7"/>
  <c r="P289" i="7"/>
  <c r="Q135" i="7"/>
  <c r="Q134" i="7"/>
  <c r="R134" i="7"/>
  <c r="P134" i="7"/>
  <c r="K51" i="7"/>
  <c r="M51" i="7"/>
  <c r="L51" i="7"/>
  <c r="J51" i="7"/>
  <c r="P208" i="7"/>
  <c r="R208" i="7"/>
  <c r="Q208" i="7"/>
  <c r="J102" i="7"/>
  <c r="L102" i="7"/>
  <c r="K102" i="7"/>
  <c r="M102" i="7"/>
  <c r="J238" i="7"/>
  <c r="K237" i="7"/>
  <c r="L237" i="7"/>
  <c r="M237" i="7"/>
  <c r="J237" i="7"/>
  <c r="R92" i="7"/>
  <c r="Q92" i="7"/>
  <c r="P92" i="7"/>
  <c r="P137" i="7"/>
  <c r="Q137" i="7"/>
  <c r="R137" i="7"/>
  <c r="J240" i="7"/>
  <c r="L240" i="7"/>
  <c r="M240" i="7"/>
  <c r="K240" i="7"/>
  <c r="R203" i="7"/>
  <c r="Q203" i="7"/>
  <c r="P203" i="7"/>
  <c r="R305" i="7"/>
  <c r="P305" i="7"/>
  <c r="Q305" i="7"/>
  <c r="Q115" i="7"/>
  <c r="R115" i="7"/>
  <c r="P115" i="7"/>
  <c r="R301" i="7"/>
  <c r="P301" i="7"/>
  <c r="Q301" i="7"/>
  <c r="K279" i="7"/>
  <c r="J279" i="7"/>
  <c r="M279" i="7"/>
  <c r="L279" i="7"/>
  <c r="M310" i="7"/>
  <c r="K310" i="7"/>
  <c r="J310" i="7"/>
  <c r="L310" i="7"/>
  <c r="Q198" i="7"/>
  <c r="P198" i="7"/>
  <c r="R198" i="7"/>
  <c r="K288" i="7"/>
  <c r="J288" i="7"/>
  <c r="L288" i="7"/>
  <c r="M288" i="7"/>
  <c r="K13" i="11"/>
  <c r="M12" i="11"/>
  <c r="J10" i="11"/>
  <c r="I11" i="11"/>
  <c r="O89" i="11"/>
  <c r="N12" i="11"/>
  <c r="P11" i="11"/>
  <c r="L72" i="4"/>
  <c r="L73" i="4" s="1"/>
  <c r="L74" i="4" s="1"/>
  <c r="L75" i="4" s="1"/>
  <c r="L76" i="4" s="1"/>
  <c r="L77" i="4" s="1"/>
  <c r="L264" i="4"/>
  <c r="L265" i="4" s="1"/>
  <c r="L266" i="4" s="1"/>
  <c r="L267" i="4" s="1"/>
  <c r="L268" i="4" s="1"/>
  <c r="L269" i="4" s="1"/>
  <c r="L114" i="4"/>
  <c r="L115" i="4" s="1"/>
  <c r="L116" i="4" s="1"/>
  <c r="L117" i="4" s="1"/>
  <c r="L118" i="4" s="1"/>
  <c r="L119" i="4" s="1"/>
  <c r="L144" i="4"/>
  <c r="L145" i="4" s="1"/>
  <c r="L146" i="4" s="1"/>
  <c r="L147" i="4" s="1"/>
  <c r="L148" i="4" s="1"/>
  <c r="L149" i="4" s="1"/>
  <c r="L210" i="4"/>
  <c r="L211" i="4" s="1"/>
  <c r="L212" i="4" s="1"/>
  <c r="L213" i="4" s="1"/>
  <c r="L214" i="4" s="1"/>
  <c r="L215" i="4" s="1"/>
  <c r="L198" i="4"/>
  <c r="L199" i="4" s="1"/>
  <c r="L200" i="4" s="1"/>
  <c r="L201" i="4" s="1"/>
  <c r="L202" i="4" s="1"/>
  <c r="L203" i="4" s="1"/>
  <c r="L270" i="4"/>
  <c r="L271" i="4" s="1"/>
  <c r="L272" i="4" s="1"/>
  <c r="L273" i="4" s="1"/>
  <c r="L274" i="4" s="1"/>
  <c r="L275" i="4" s="1"/>
  <c r="L10" i="6"/>
  <c r="J10" i="6"/>
  <c r="K10" i="6"/>
  <c r="M10" i="6"/>
  <c r="K202" i="6"/>
  <c r="J202" i="6"/>
  <c r="L202" i="6"/>
  <c r="M202" i="6"/>
  <c r="J127" i="6"/>
  <c r="L127" i="6"/>
  <c r="K127" i="6"/>
  <c r="M127" i="6"/>
  <c r="J64" i="6"/>
  <c r="L64" i="6"/>
  <c r="K64" i="6"/>
  <c r="M64" i="6"/>
  <c r="K247" i="6"/>
  <c r="J247" i="6"/>
  <c r="L247" i="6"/>
  <c r="M247" i="6"/>
  <c r="K169" i="6"/>
  <c r="J169" i="6"/>
  <c r="L169" i="6"/>
  <c r="M169" i="6"/>
  <c r="J94" i="6"/>
  <c r="L94" i="6"/>
  <c r="K94" i="6"/>
  <c r="M94" i="6"/>
  <c r="J19" i="6"/>
  <c r="L19" i="6"/>
  <c r="K19" i="6"/>
  <c r="M19" i="6"/>
  <c r="K211" i="6"/>
  <c r="J211" i="6"/>
  <c r="L211" i="6"/>
  <c r="M211" i="6"/>
  <c r="K148" i="6"/>
  <c r="J148" i="6"/>
  <c r="L148" i="6"/>
  <c r="M148" i="6"/>
  <c r="J61" i="6"/>
  <c r="L61" i="6"/>
  <c r="K61" i="6"/>
  <c r="M61" i="6"/>
  <c r="K256" i="6"/>
  <c r="J256" i="6"/>
  <c r="L256" i="6"/>
  <c r="M256" i="6"/>
  <c r="K178" i="6"/>
  <c r="J178" i="6"/>
  <c r="L178" i="6"/>
  <c r="M178" i="6"/>
  <c r="J103" i="6"/>
  <c r="L103" i="6"/>
  <c r="K103" i="6"/>
  <c r="M103" i="6"/>
  <c r="J40" i="6"/>
  <c r="L40" i="6"/>
  <c r="K40" i="6"/>
  <c r="M40" i="6"/>
  <c r="K223" i="6"/>
  <c r="J223" i="6"/>
  <c r="L223" i="6"/>
  <c r="M223" i="6"/>
  <c r="K145" i="6"/>
  <c r="J145" i="6"/>
  <c r="L145" i="6"/>
  <c r="M145" i="6"/>
  <c r="J70" i="6"/>
  <c r="L70" i="6"/>
  <c r="K70" i="6"/>
  <c r="M70" i="6"/>
  <c r="K253" i="6"/>
  <c r="J253" i="6"/>
  <c r="L253" i="6"/>
  <c r="M253" i="6"/>
  <c r="K187" i="6"/>
  <c r="J187" i="6"/>
  <c r="L187" i="6"/>
  <c r="M187" i="6"/>
  <c r="J124" i="6"/>
  <c r="L124" i="6"/>
  <c r="K124" i="6"/>
  <c r="M124" i="6"/>
  <c r="J37" i="6"/>
  <c r="L37" i="6"/>
  <c r="K37" i="6"/>
  <c r="M37" i="6"/>
  <c r="K232" i="6"/>
  <c r="J232" i="6"/>
  <c r="L232" i="6"/>
  <c r="M232" i="6"/>
  <c r="K194" i="6"/>
  <c r="J194" i="6"/>
  <c r="L194" i="6"/>
  <c r="M194" i="6"/>
  <c r="J125" i="6"/>
  <c r="L125" i="6"/>
  <c r="M125" i="6"/>
  <c r="K125" i="6"/>
  <c r="J44" i="6"/>
  <c r="L44" i="6"/>
  <c r="K44" i="6"/>
  <c r="M44" i="6"/>
  <c r="K236" i="6"/>
  <c r="J236" i="6"/>
  <c r="M236" i="6"/>
  <c r="L236" i="6"/>
  <c r="K167" i="6"/>
  <c r="J167" i="6"/>
  <c r="M167" i="6"/>
  <c r="L167" i="6"/>
  <c r="J54" i="6"/>
  <c r="L54" i="6"/>
  <c r="K54" i="6"/>
  <c r="M54" i="6"/>
  <c r="J93" i="6"/>
  <c r="L93" i="6"/>
  <c r="K93" i="6"/>
  <c r="M93" i="6"/>
  <c r="K213" i="6"/>
  <c r="J213" i="6"/>
  <c r="L213" i="6"/>
  <c r="M213" i="6"/>
  <c r="J60" i="6"/>
  <c r="L60" i="6"/>
  <c r="K60" i="6"/>
  <c r="M60" i="6"/>
  <c r="K207" i="6"/>
  <c r="J207" i="6"/>
  <c r="L207" i="6"/>
  <c r="M207" i="6"/>
  <c r="J51" i="6"/>
  <c r="L51" i="6"/>
  <c r="K51" i="6"/>
  <c r="M51" i="6"/>
  <c r="J134" i="6"/>
  <c r="L134" i="6"/>
  <c r="K134" i="6"/>
  <c r="M134" i="6"/>
  <c r="J65" i="6"/>
  <c r="L65" i="6"/>
  <c r="K65" i="6"/>
  <c r="M65" i="6"/>
  <c r="K257" i="6"/>
  <c r="J257" i="6"/>
  <c r="L257" i="6"/>
  <c r="M257" i="6"/>
  <c r="K176" i="6"/>
  <c r="J176" i="6"/>
  <c r="M176" i="6"/>
  <c r="L176" i="6"/>
  <c r="J107" i="6"/>
  <c r="M107" i="6"/>
  <c r="L107" i="6"/>
  <c r="K107" i="6"/>
  <c r="J114" i="6"/>
  <c r="L114" i="6"/>
  <c r="K114" i="6"/>
  <c r="M114" i="6"/>
  <c r="K153" i="6"/>
  <c r="J153" i="6"/>
  <c r="L153" i="6"/>
  <c r="M153" i="6"/>
  <c r="K249" i="6"/>
  <c r="J249" i="6"/>
  <c r="L249" i="6"/>
  <c r="M249" i="6"/>
  <c r="J120" i="6"/>
  <c r="L120" i="6"/>
  <c r="K120" i="6"/>
  <c r="M120" i="6"/>
  <c r="K246" i="6"/>
  <c r="J246" i="6"/>
  <c r="L246" i="6"/>
  <c r="M246" i="6"/>
  <c r="J108" i="6"/>
  <c r="L108" i="6"/>
  <c r="K108" i="6"/>
  <c r="M108" i="6"/>
  <c r="J74" i="6"/>
  <c r="L74" i="6"/>
  <c r="M74" i="6"/>
  <c r="K74" i="6"/>
  <c r="K266" i="6"/>
  <c r="J266" i="6"/>
  <c r="L266" i="6"/>
  <c r="M266" i="6"/>
  <c r="K197" i="6"/>
  <c r="J197" i="6"/>
  <c r="L197" i="6"/>
  <c r="M197" i="6"/>
  <c r="J116" i="6"/>
  <c r="L116" i="6"/>
  <c r="K116" i="6"/>
  <c r="M116" i="6"/>
  <c r="J47" i="6"/>
  <c r="M47" i="6"/>
  <c r="L47" i="6"/>
  <c r="K47" i="6"/>
  <c r="K239" i="6"/>
  <c r="J239" i="6"/>
  <c r="L239" i="6"/>
  <c r="M239" i="6"/>
  <c r="K219" i="6"/>
  <c r="J219" i="6"/>
  <c r="L219" i="6"/>
  <c r="M219" i="6"/>
  <c r="L9" i="6"/>
  <c r="J9" i="6"/>
  <c r="K9" i="6"/>
  <c r="M9" i="6"/>
  <c r="K165" i="6"/>
  <c r="J165" i="6"/>
  <c r="L165" i="6"/>
  <c r="M165" i="6"/>
  <c r="K156" i="6"/>
  <c r="J156" i="6"/>
  <c r="L156" i="6"/>
  <c r="M156" i="6"/>
  <c r="J14" i="6"/>
  <c r="L14" i="6"/>
  <c r="M14" i="6"/>
  <c r="K14" i="6"/>
  <c r="K206" i="6"/>
  <c r="J206" i="6"/>
  <c r="L206" i="6"/>
  <c r="M206" i="6"/>
  <c r="J137" i="6"/>
  <c r="L137" i="6"/>
  <c r="M137" i="6"/>
  <c r="K137" i="6"/>
  <c r="J56" i="6"/>
  <c r="L56" i="6"/>
  <c r="K56" i="6"/>
  <c r="M56" i="6"/>
  <c r="K248" i="6"/>
  <c r="J248" i="6"/>
  <c r="M248" i="6"/>
  <c r="L248" i="6"/>
  <c r="K179" i="6"/>
  <c r="J179" i="6"/>
  <c r="M179" i="6"/>
  <c r="L179" i="6"/>
  <c r="J42" i="6"/>
  <c r="L42" i="6"/>
  <c r="K42" i="6"/>
  <c r="M42" i="6"/>
  <c r="J81" i="6"/>
  <c r="L81" i="6"/>
  <c r="K81" i="6"/>
  <c r="M81" i="6"/>
  <c r="K210" i="6"/>
  <c r="J210" i="6"/>
  <c r="L210" i="6"/>
  <c r="M210" i="6"/>
  <c r="J48" i="6"/>
  <c r="L48" i="6"/>
  <c r="K48" i="6"/>
  <c r="M48" i="6"/>
  <c r="K198" i="6"/>
  <c r="J198" i="6"/>
  <c r="L198" i="6"/>
  <c r="M198" i="6"/>
  <c r="J45" i="6"/>
  <c r="L45" i="6"/>
  <c r="K45" i="6"/>
  <c r="M45" i="6"/>
  <c r="L7" i="6"/>
  <c r="J7" i="6"/>
  <c r="K7" i="6"/>
  <c r="M7" i="6"/>
  <c r="K154" i="6"/>
  <c r="J154" i="6"/>
  <c r="L154" i="6"/>
  <c r="M154" i="6"/>
  <c r="J79" i="6"/>
  <c r="L79" i="6"/>
  <c r="K79" i="6"/>
  <c r="M79" i="6"/>
  <c r="J16" i="6"/>
  <c r="L16" i="6"/>
  <c r="K16" i="6"/>
  <c r="M16" i="6"/>
  <c r="K208" i="6"/>
  <c r="J208" i="6"/>
  <c r="L208" i="6"/>
  <c r="M208" i="6"/>
  <c r="J121" i="6"/>
  <c r="L121" i="6"/>
  <c r="K121" i="6"/>
  <c r="M121" i="6"/>
  <c r="J46" i="6"/>
  <c r="L46" i="6"/>
  <c r="K46" i="6"/>
  <c r="M46" i="6"/>
  <c r="K229" i="6"/>
  <c r="J229" i="6"/>
  <c r="L229" i="6"/>
  <c r="M229" i="6"/>
  <c r="K163" i="6"/>
  <c r="J163" i="6"/>
  <c r="L163" i="6"/>
  <c r="M163" i="6"/>
  <c r="J100" i="6"/>
  <c r="L100" i="6"/>
  <c r="K100" i="6"/>
  <c r="M100" i="6"/>
  <c r="J13" i="6"/>
  <c r="L13" i="6"/>
  <c r="K13" i="6"/>
  <c r="M13" i="6"/>
  <c r="K205" i="6"/>
  <c r="J205" i="6"/>
  <c r="L205" i="6"/>
  <c r="M205" i="6"/>
  <c r="J130" i="6"/>
  <c r="L130" i="6"/>
  <c r="K130" i="6"/>
  <c r="M130" i="6"/>
  <c r="J55" i="6"/>
  <c r="L55" i="6"/>
  <c r="K55" i="6"/>
  <c r="M55" i="6"/>
  <c r="K250" i="6"/>
  <c r="J250" i="6"/>
  <c r="L250" i="6"/>
  <c r="M250" i="6"/>
  <c r="K184" i="6"/>
  <c r="J184" i="6"/>
  <c r="L184" i="6"/>
  <c r="M184" i="6"/>
  <c r="J97" i="6"/>
  <c r="L97" i="6"/>
  <c r="K97" i="6"/>
  <c r="M97" i="6"/>
  <c r="J22" i="6"/>
  <c r="L22" i="6"/>
  <c r="K22" i="6"/>
  <c r="M22" i="6"/>
  <c r="K214" i="6"/>
  <c r="J214" i="6"/>
  <c r="L214" i="6"/>
  <c r="M214" i="6"/>
  <c r="J139" i="6"/>
  <c r="L139" i="6"/>
  <c r="K139" i="6"/>
  <c r="M139" i="6"/>
  <c r="J76" i="6"/>
  <c r="L76" i="6"/>
  <c r="K76" i="6"/>
  <c r="M76" i="6"/>
  <c r="K259" i="6"/>
  <c r="J259" i="6"/>
  <c r="L259" i="6"/>
  <c r="M259" i="6"/>
  <c r="K181" i="6"/>
  <c r="J181" i="6"/>
  <c r="L181" i="6"/>
  <c r="M181" i="6"/>
  <c r="K146" i="6"/>
  <c r="J146" i="6"/>
  <c r="L146" i="6"/>
  <c r="M146" i="6"/>
  <c r="J77" i="6"/>
  <c r="L77" i="6"/>
  <c r="K77" i="6"/>
  <c r="M77" i="6"/>
  <c r="K269" i="6"/>
  <c r="J269" i="6"/>
  <c r="L269" i="6"/>
  <c r="M269" i="6"/>
  <c r="K188" i="6"/>
  <c r="J188" i="6"/>
  <c r="M188" i="6"/>
  <c r="L188" i="6"/>
  <c r="J119" i="6"/>
  <c r="M119" i="6"/>
  <c r="L119" i="6"/>
  <c r="K119" i="6"/>
  <c r="J102" i="6"/>
  <c r="L102" i="6"/>
  <c r="K102" i="6"/>
  <c r="M102" i="6"/>
  <c r="K144" i="6"/>
  <c r="J144" i="6"/>
  <c r="L144" i="6"/>
  <c r="M144" i="6"/>
  <c r="K243" i="6"/>
  <c r="J243" i="6"/>
  <c r="L243" i="6"/>
  <c r="M243" i="6"/>
  <c r="J111" i="6"/>
  <c r="L111" i="6"/>
  <c r="K111" i="6"/>
  <c r="M111" i="6"/>
  <c r="K240" i="6"/>
  <c r="J240" i="6"/>
  <c r="L240" i="6"/>
  <c r="M240" i="6"/>
  <c r="J96" i="6"/>
  <c r="L96" i="6"/>
  <c r="K96" i="6"/>
  <c r="M96" i="6"/>
  <c r="J86" i="6"/>
  <c r="L86" i="6"/>
  <c r="K86" i="6"/>
  <c r="M86" i="6"/>
  <c r="J17" i="6"/>
  <c r="L17" i="6"/>
  <c r="K17" i="6"/>
  <c r="M17" i="6"/>
  <c r="K209" i="6"/>
  <c r="J209" i="6"/>
  <c r="L209" i="6"/>
  <c r="M209" i="6"/>
  <c r="J128" i="6"/>
  <c r="L128" i="6"/>
  <c r="K128" i="6"/>
  <c r="M128" i="6"/>
  <c r="J59" i="6"/>
  <c r="M59" i="6"/>
  <c r="L59" i="6"/>
  <c r="K59" i="6"/>
  <c r="K251" i="6"/>
  <c r="J251" i="6"/>
  <c r="L251" i="6"/>
  <c r="M251" i="6"/>
  <c r="K204" i="6"/>
  <c r="J204" i="6"/>
  <c r="L204" i="6"/>
  <c r="M204" i="6"/>
  <c r="L4" i="6"/>
  <c r="J4" i="6"/>
  <c r="M4" i="6"/>
  <c r="K4" i="6"/>
  <c r="I312" i="6"/>
  <c r="I313" i="6"/>
  <c r="K159" i="6"/>
  <c r="J159" i="6"/>
  <c r="L159" i="6"/>
  <c r="M159" i="6"/>
  <c r="K270" i="6"/>
  <c r="J270" i="6"/>
  <c r="L270" i="6"/>
  <c r="M270" i="6"/>
  <c r="K150" i="6"/>
  <c r="J150" i="6"/>
  <c r="L150" i="6"/>
  <c r="M150" i="6"/>
  <c r="J26" i="6"/>
  <c r="L26" i="6"/>
  <c r="M26" i="6"/>
  <c r="K26" i="6"/>
  <c r="K218" i="6"/>
  <c r="J218" i="6"/>
  <c r="L218" i="6"/>
  <c r="M218" i="6"/>
  <c r="K149" i="6"/>
  <c r="J149" i="6"/>
  <c r="L149" i="6"/>
  <c r="M149" i="6"/>
  <c r="J68" i="6"/>
  <c r="L68" i="6"/>
  <c r="K68" i="6"/>
  <c r="M68" i="6"/>
  <c r="K260" i="6"/>
  <c r="J260" i="6"/>
  <c r="M260" i="6"/>
  <c r="L260" i="6"/>
  <c r="K191" i="6"/>
  <c r="J191" i="6"/>
  <c r="M191" i="6"/>
  <c r="L191" i="6"/>
  <c r="J27" i="6"/>
  <c r="L27" i="6"/>
  <c r="K27" i="6"/>
  <c r="M27" i="6"/>
  <c r="J69" i="6"/>
  <c r="L69" i="6"/>
  <c r="K69" i="6"/>
  <c r="M69" i="6"/>
  <c r="K201" i="6"/>
  <c r="J201" i="6"/>
  <c r="L201" i="6"/>
  <c r="M201" i="6"/>
  <c r="J36" i="6"/>
  <c r="L36" i="6"/>
  <c r="K36" i="6"/>
  <c r="M36" i="6"/>
  <c r="K189" i="6"/>
  <c r="J189" i="6"/>
  <c r="L189" i="6"/>
  <c r="M189" i="6"/>
  <c r="J33" i="6"/>
  <c r="L33" i="6"/>
  <c r="K33" i="6"/>
  <c r="M33" i="6"/>
  <c r="K158" i="6"/>
  <c r="J158" i="6"/>
  <c r="L158" i="6"/>
  <c r="M158" i="6"/>
  <c r="J89" i="6"/>
  <c r="L89" i="6"/>
  <c r="M89" i="6"/>
  <c r="K89" i="6"/>
  <c r="L8" i="6"/>
  <c r="J8" i="6"/>
  <c r="K8" i="6"/>
  <c r="M8" i="6"/>
  <c r="K200" i="6"/>
  <c r="J200" i="6"/>
  <c r="M200" i="6"/>
  <c r="L200" i="6"/>
  <c r="J131" i="6"/>
  <c r="M131" i="6"/>
  <c r="L131" i="6"/>
  <c r="K131" i="6"/>
  <c r="J90" i="6"/>
  <c r="L90" i="6"/>
  <c r="K90" i="6"/>
  <c r="M90" i="6"/>
  <c r="J135" i="6"/>
  <c r="L135" i="6"/>
  <c r="K135" i="6"/>
  <c r="M135" i="6"/>
  <c r="K237" i="6"/>
  <c r="J237" i="6"/>
  <c r="L237" i="6"/>
  <c r="M237" i="6"/>
  <c r="J99" i="6"/>
  <c r="L99" i="6"/>
  <c r="K99" i="6"/>
  <c r="M99" i="6"/>
  <c r="K231" i="6"/>
  <c r="J231" i="6"/>
  <c r="L231" i="6"/>
  <c r="M231" i="6"/>
  <c r="J84" i="6"/>
  <c r="L84" i="6"/>
  <c r="K84" i="6"/>
  <c r="M84" i="6"/>
  <c r="L168" i="4"/>
  <c r="L169" i="4" s="1"/>
  <c r="L170" i="4" s="1"/>
  <c r="L171" i="4" s="1"/>
  <c r="L172" i="4" s="1"/>
  <c r="L173" i="4" s="1"/>
  <c r="J106" i="6"/>
  <c r="L106" i="6"/>
  <c r="K106" i="6"/>
  <c r="M106" i="6"/>
  <c r="J31" i="6"/>
  <c r="L31" i="6"/>
  <c r="K31" i="6"/>
  <c r="M31" i="6"/>
  <c r="K226" i="6"/>
  <c r="J226" i="6"/>
  <c r="L226" i="6"/>
  <c r="M226" i="6"/>
  <c r="K160" i="6"/>
  <c r="J160" i="6"/>
  <c r="L160" i="6"/>
  <c r="M160" i="6"/>
  <c r="J73" i="6"/>
  <c r="L73" i="6"/>
  <c r="K73" i="6"/>
  <c r="M73" i="6"/>
  <c r="K268" i="6"/>
  <c r="J268" i="6"/>
  <c r="L268" i="6"/>
  <c r="M268" i="6"/>
  <c r="K190" i="6"/>
  <c r="J190" i="6"/>
  <c r="L190" i="6"/>
  <c r="M190" i="6"/>
  <c r="J115" i="6"/>
  <c r="L115" i="6"/>
  <c r="K115" i="6"/>
  <c r="M115" i="6"/>
  <c r="J52" i="6"/>
  <c r="L52" i="6"/>
  <c r="K52" i="6"/>
  <c r="M52" i="6"/>
  <c r="K235" i="6"/>
  <c r="J235" i="6"/>
  <c r="L235" i="6"/>
  <c r="M235" i="6"/>
  <c r="K157" i="6"/>
  <c r="J157" i="6"/>
  <c r="L157" i="6"/>
  <c r="M157" i="6"/>
  <c r="J82" i="6"/>
  <c r="L82" i="6"/>
  <c r="K82" i="6"/>
  <c r="M82" i="6"/>
  <c r="K265" i="6"/>
  <c r="J265" i="6"/>
  <c r="L265" i="6"/>
  <c r="M265" i="6"/>
  <c r="K199" i="6"/>
  <c r="J199" i="6"/>
  <c r="L199" i="6"/>
  <c r="M199" i="6"/>
  <c r="J136" i="6"/>
  <c r="L136" i="6"/>
  <c r="K136" i="6"/>
  <c r="M136" i="6"/>
  <c r="J49" i="6"/>
  <c r="L49" i="6"/>
  <c r="K49" i="6"/>
  <c r="M49" i="6"/>
  <c r="K244" i="6"/>
  <c r="J244" i="6"/>
  <c r="L244" i="6"/>
  <c r="M244" i="6"/>
  <c r="K166" i="6"/>
  <c r="J166" i="6"/>
  <c r="L166" i="6"/>
  <c r="M166" i="6"/>
  <c r="J91" i="6"/>
  <c r="L91" i="6"/>
  <c r="K91" i="6"/>
  <c r="M91" i="6"/>
  <c r="J28" i="6"/>
  <c r="L28" i="6"/>
  <c r="K28" i="6"/>
  <c r="M28" i="6"/>
  <c r="L6" i="6"/>
  <c r="J6" i="6"/>
  <c r="K6" i="6"/>
  <c r="M6" i="6"/>
  <c r="J133" i="6"/>
  <c r="L133" i="6"/>
  <c r="K133" i="6"/>
  <c r="M133" i="6"/>
  <c r="J98" i="6"/>
  <c r="L98" i="6"/>
  <c r="K98" i="6"/>
  <c r="M98" i="6"/>
  <c r="J29" i="6"/>
  <c r="L29" i="6"/>
  <c r="K29" i="6"/>
  <c r="M29" i="6"/>
  <c r="K221" i="6"/>
  <c r="J221" i="6"/>
  <c r="L221" i="6"/>
  <c r="M221" i="6"/>
  <c r="K140" i="6"/>
  <c r="J140" i="6"/>
  <c r="M140" i="6"/>
  <c r="L140" i="6"/>
  <c r="J71" i="6"/>
  <c r="M71" i="6"/>
  <c r="L71" i="6"/>
  <c r="K71" i="6"/>
  <c r="K263" i="6"/>
  <c r="J263" i="6"/>
  <c r="L263" i="6"/>
  <c r="M263" i="6"/>
  <c r="K195" i="6"/>
  <c r="J195" i="6"/>
  <c r="L195" i="6"/>
  <c r="M195" i="6"/>
  <c r="K272" i="6"/>
  <c r="J272" i="6"/>
  <c r="M272" i="6"/>
  <c r="L272" i="6"/>
  <c r="K147" i="6"/>
  <c r="J147" i="6"/>
  <c r="L147" i="6"/>
  <c r="M147" i="6"/>
  <c r="K264" i="6"/>
  <c r="J264" i="6"/>
  <c r="L264" i="6"/>
  <c r="M264" i="6"/>
  <c r="K141" i="6"/>
  <c r="J141" i="6"/>
  <c r="L141" i="6"/>
  <c r="M141" i="6"/>
  <c r="J38" i="6"/>
  <c r="L38" i="6"/>
  <c r="M38" i="6"/>
  <c r="K38" i="6"/>
  <c r="K230" i="6"/>
  <c r="J230" i="6"/>
  <c r="L230" i="6"/>
  <c r="M230" i="6"/>
  <c r="K161" i="6"/>
  <c r="J161" i="6"/>
  <c r="L161" i="6"/>
  <c r="M161" i="6"/>
  <c r="J80" i="6"/>
  <c r="L80" i="6"/>
  <c r="K80" i="6"/>
  <c r="M80" i="6"/>
  <c r="L11" i="6"/>
  <c r="J11" i="6"/>
  <c r="M11" i="6"/>
  <c r="K11" i="6"/>
  <c r="K203" i="6"/>
  <c r="J203" i="6"/>
  <c r="M203" i="6"/>
  <c r="L203" i="6"/>
  <c r="J15" i="6"/>
  <c r="L15" i="6"/>
  <c r="K15" i="6"/>
  <c r="M15" i="6"/>
  <c r="J57" i="6"/>
  <c r="L57" i="6"/>
  <c r="K57" i="6"/>
  <c r="M57" i="6"/>
  <c r="K192" i="6"/>
  <c r="J192" i="6"/>
  <c r="L192" i="6"/>
  <c r="M192" i="6"/>
  <c r="J30" i="6"/>
  <c r="L30" i="6"/>
  <c r="K30" i="6"/>
  <c r="M30" i="6"/>
  <c r="K180" i="6"/>
  <c r="J180" i="6"/>
  <c r="L180" i="6"/>
  <c r="M180" i="6"/>
  <c r="J21" i="6"/>
  <c r="L21" i="6"/>
  <c r="K21" i="6"/>
  <c r="M21" i="6"/>
  <c r="K170" i="6"/>
  <c r="J170" i="6"/>
  <c r="L170" i="6"/>
  <c r="M170" i="6"/>
  <c r="J101" i="6"/>
  <c r="L101" i="6"/>
  <c r="M101" i="6"/>
  <c r="K101" i="6"/>
  <c r="J20" i="6"/>
  <c r="L20" i="6"/>
  <c r="K20" i="6"/>
  <c r="M20" i="6"/>
  <c r="K212" i="6"/>
  <c r="J212" i="6"/>
  <c r="M212" i="6"/>
  <c r="L212" i="6"/>
  <c r="K143" i="6"/>
  <c r="J143" i="6"/>
  <c r="M143" i="6"/>
  <c r="L143" i="6"/>
  <c r="J78" i="6"/>
  <c r="L78" i="6"/>
  <c r="K78" i="6"/>
  <c r="M78" i="6"/>
  <c r="J123" i="6"/>
  <c r="L123" i="6"/>
  <c r="K123" i="6"/>
  <c r="M123" i="6"/>
  <c r="K228" i="6"/>
  <c r="J228" i="6"/>
  <c r="L228" i="6"/>
  <c r="M228" i="6"/>
  <c r="J87" i="6"/>
  <c r="L87" i="6"/>
  <c r="K87" i="6"/>
  <c r="M87" i="6"/>
  <c r="K225" i="6"/>
  <c r="J225" i="6"/>
  <c r="L225" i="6"/>
  <c r="M225" i="6"/>
  <c r="J72" i="6"/>
  <c r="L72" i="6"/>
  <c r="K72" i="6"/>
  <c r="M72" i="6"/>
  <c r="J110" i="6"/>
  <c r="L110" i="6"/>
  <c r="K110" i="6"/>
  <c r="M110" i="6"/>
  <c r="J41" i="6"/>
  <c r="L41" i="6"/>
  <c r="K41" i="6"/>
  <c r="M41" i="6"/>
  <c r="K233" i="6"/>
  <c r="J233" i="6"/>
  <c r="L233" i="6"/>
  <c r="M233" i="6"/>
  <c r="K152" i="6"/>
  <c r="J152" i="6"/>
  <c r="M152" i="6"/>
  <c r="L152" i="6"/>
  <c r="J83" i="6"/>
  <c r="M83" i="6"/>
  <c r="L83" i="6"/>
  <c r="K83" i="6"/>
  <c r="K171" i="6"/>
  <c r="J171" i="6"/>
  <c r="L171" i="6"/>
  <c r="M171" i="6"/>
  <c r="K186" i="6"/>
  <c r="J186" i="6"/>
  <c r="L186" i="6"/>
  <c r="M186" i="6"/>
  <c r="K261" i="6"/>
  <c r="J261" i="6"/>
  <c r="L261" i="6"/>
  <c r="M261" i="6"/>
  <c r="J138" i="6"/>
  <c r="L138" i="6"/>
  <c r="K138" i="6"/>
  <c r="M138" i="6"/>
  <c r="K258" i="6"/>
  <c r="J258" i="6"/>
  <c r="L258" i="6"/>
  <c r="M258" i="6"/>
  <c r="J129" i="6"/>
  <c r="L129" i="6"/>
  <c r="K129" i="6"/>
  <c r="M129" i="6"/>
  <c r="L54" i="4"/>
  <c r="L55" i="4" s="1"/>
  <c r="L56" i="4" s="1"/>
  <c r="L57" i="4" s="1"/>
  <c r="L58" i="4" s="1"/>
  <c r="L59" i="4" s="1"/>
  <c r="L96" i="4"/>
  <c r="L97" i="4" s="1"/>
  <c r="L98" i="4" s="1"/>
  <c r="L99" i="4" s="1"/>
  <c r="L100" i="4" s="1"/>
  <c r="L101" i="4" s="1"/>
  <c r="L222" i="4"/>
  <c r="L223" i="4" s="1"/>
  <c r="L224" i="4" s="1"/>
  <c r="L225" i="4" s="1"/>
  <c r="L226" i="4" s="1"/>
  <c r="L227" i="4" s="1"/>
  <c r="J58" i="6"/>
  <c r="L58" i="6"/>
  <c r="K58" i="6"/>
  <c r="M58" i="6"/>
  <c r="K241" i="6"/>
  <c r="J241" i="6"/>
  <c r="L241" i="6"/>
  <c r="M241" i="6"/>
  <c r="K175" i="6"/>
  <c r="J175" i="6"/>
  <c r="L175" i="6"/>
  <c r="M175" i="6"/>
  <c r="J112" i="6"/>
  <c r="L112" i="6"/>
  <c r="K112" i="6"/>
  <c r="M112" i="6"/>
  <c r="J25" i="6"/>
  <c r="L25" i="6"/>
  <c r="K25" i="6"/>
  <c r="M25" i="6"/>
  <c r="K220" i="6"/>
  <c r="J220" i="6"/>
  <c r="L220" i="6"/>
  <c r="M220" i="6"/>
  <c r="K142" i="6"/>
  <c r="J142" i="6"/>
  <c r="L142" i="6"/>
  <c r="M142" i="6"/>
  <c r="J67" i="6"/>
  <c r="L67" i="6"/>
  <c r="K67" i="6"/>
  <c r="M67" i="6"/>
  <c r="K262" i="6"/>
  <c r="J262" i="6"/>
  <c r="L262" i="6"/>
  <c r="M262" i="6"/>
  <c r="K196" i="6"/>
  <c r="J196" i="6"/>
  <c r="L196" i="6"/>
  <c r="M196" i="6"/>
  <c r="J109" i="6"/>
  <c r="L109" i="6"/>
  <c r="K109" i="6"/>
  <c r="M109" i="6"/>
  <c r="J34" i="6"/>
  <c r="L34" i="6"/>
  <c r="K34" i="6"/>
  <c r="M34" i="6"/>
  <c r="K217" i="6"/>
  <c r="J217" i="6"/>
  <c r="L217" i="6"/>
  <c r="M217" i="6"/>
  <c r="K151" i="6"/>
  <c r="J151" i="6"/>
  <c r="L151" i="6"/>
  <c r="M151" i="6"/>
  <c r="J88" i="6"/>
  <c r="L88" i="6"/>
  <c r="K88" i="6"/>
  <c r="M88" i="6"/>
  <c r="K271" i="6"/>
  <c r="J271" i="6"/>
  <c r="L271" i="6"/>
  <c r="M271" i="6"/>
  <c r="K193" i="6"/>
  <c r="J193" i="6"/>
  <c r="L193" i="6"/>
  <c r="M193" i="6"/>
  <c r="J118" i="6"/>
  <c r="L118" i="6"/>
  <c r="K118" i="6"/>
  <c r="M118" i="6"/>
  <c r="J43" i="6"/>
  <c r="L43" i="6"/>
  <c r="K43" i="6"/>
  <c r="M43" i="6"/>
  <c r="K238" i="6"/>
  <c r="J238" i="6"/>
  <c r="L238" i="6"/>
  <c r="M238" i="6"/>
  <c r="K172" i="6"/>
  <c r="J172" i="6"/>
  <c r="L172" i="6"/>
  <c r="M172" i="6"/>
  <c r="J85" i="6"/>
  <c r="L85" i="6"/>
  <c r="K85" i="6"/>
  <c r="M85" i="6"/>
  <c r="J50" i="6"/>
  <c r="L50" i="6"/>
  <c r="M50" i="6"/>
  <c r="K50" i="6"/>
  <c r="K242" i="6"/>
  <c r="J242" i="6"/>
  <c r="L242" i="6"/>
  <c r="M242" i="6"/>
  <c r="K173" i="6"/>
  <c r="J173" i="6"/>
  <c r="L173" i="6"/>
  <c r="M173" i="6"/>
  <c r="J92" i="6"/>
  <c r="L92" i="6"/>
  <c r="K92" i="6"/>
  <c r="M92" i="6"/>
  <c r="J23" i="6"/>
  <c r="M23" i="6"/>
  <c r="L23" i="6"/>
  <c r="K23" i="6"/>
  <c r="K215" i="6"/>
  <c r="J215" i="6"/>
  <c r="L215" i="6"/>
  <c r="M215" i="6"/>
  <c r="K267" i="6"/>
  <c r="J267" i="6"/>
  <c r="L267" i="6"/>
  <c r="M267" i="6"/>
  <c r="J39" i="6"/>
  <c r="L39" i="6"/>
  <c r="K39" i="6"/>
  <c r="M39" i="6"/>
  <c r="K183" i="6"/>
  <c r="J183" i="6"/>
  <c r="L183" i="6"/>
  <c r="M183" i="6"/>
  <c r="J18" i="6"/>
  <c r="L18" i="6"/>
  <c r="K18" i="6"/>
  <c r="M18" i="6"/>
  <c r="K174" i="6"/>
  <c r="J174" i="6"/>
  <c r="L174" i="6"/>
  <c r="M174" i="6"/>
  <c r="J12" i="6"/>
  <c r="L12" i="6"/>
  <c r="K12" i="6"/>
  <c r="M12" i="6"/>
  <c r="K182" i="6"/>
  <c r="J182" i="6"/>
  <c r="L182" i="6"/>
  <c r="M182" i="6"/>
  <c r="J113" i="6"/>
  <c r="L113" i="6"/>
  <c r="M113" i="6"/>
  <c r="K113" i="6"/>
  <c r="J32" i="6"/>
  <c r="L32" i="6"/>
  <c r="K32" i="6"/>
  <c r="M32" i="6"/>
  <c r="K224" i="6"/>
  <c r="J224" i="6"/>
  <c r="M224" i="6"/>
  <c r="L224" i="6"/>
  <c r="K155" i="6"/>
  <c r="J155" i="6"/>
  <c r="M155" i="6"/>
  <c r="L155" i="6"/>
  <c r="J66" i="6"/>
  <c r="L66" i="6"/>
  <c r="K66" i="6"/>
  <c r="M66" i="6"/>
  <c r="J105" i="6"/>
  <c r="L105" i="6"/>
  <c r="K105" i="6"/>
  <c r="M105" i="6"/>
  <c r="K222" i="6"/>
  <c r="J222" i="6"/>
  <c r="L222" i="6"/>
  <c r="M222" i="6"/>
  <c r="J75" i="6"/>
  <c r="L75" i="6"/>
  <c r="K75" i="6"/>
  <c r="M75" i="6"/>
  <c r="K216" i="6"/>
  <c r="J216" i="6"/>
  <c r="L216" i="6"/>
  <c r="M216" i="6"/>
  <c r="J63" i="6"/>
  <c r="L63" i="6"/>
  <c r="K63" i="6"/>
  <c r="M63" i="6"/>
  <c r="J122" i="6"/>
  <c r="L122" i="6"/>
  <c r="K122" i="6"/>
  <c r="M122" i="6"/>
  <c r="J53" i="6"/>
  <c r="L53" i="6"/>
  <c r="K53" i="6"/>
  <c r="M53" i="6"/>
  <c r="K245" i="6"/>
  <c r="J245" i="6"/>
  <c r="L245" i="6"/>
  <c r="M245" i="6"/>
  <c r="K164" i="6"/>
  <c r="J164" i="6"/>
  <c r="M164" i="6"/>
  <c r="L164" i="6"/>
  <c r="J95" i="6"/>
  <c r="M95" i="6"/>
  <c r="L95" i="6"/>
  <c r="K95" i="6"/>
  <c r="J126" i="6"/>
  <c r="L126" i="6"/>
  <c r="K126" i="6"/>
  <c r="M126" i="6"/>
  <c r="K168" i="6"/>
  <c r="J168" i="6"/>
  <c r="L168" i="6"/>
  <c r="M168" i="6"/>
  <c r="K255" i="6"/>
  <c r="J255" i="6"/>
  <c r="L255" i="6"/>
  <c r="M255" i="6"/>
  <c r="J132" i="6"/>
  <c r="L132" i="6"/>
  <c r="K132" i="6"/>
  <c r="M132" i="6"/>
  <c r="K252" i="6"/>
  <c r="J252" i="6"/>
  <c r="L252" i="6"/>
  <c r="M252" i="6"/>
  <c r="J117" i="6"/>
  <c r="L117" i="6"/>
  <c r="K117" i="6"/>
  <c r="M117" i="6"/>
  <c r="J62" i="6"/>
  <c r="L62" i="6"/>
  <c r="M62" i="6"/>
  <c r="K62" i="6"/>
  <c r="K254" i="6"/>
  <c r="J254" i="6"/>
  <c r="L254" i="6"/>
  <c r="M254" i="6"/>
  <c r="K185" i="6"/>
  <c r="J185" i="6"/>
  <c r="L185" i="6"/>
  <c r="M185" i="6"/>
  <c r="J104" i="6"/>
  <c r="L104" i="6"/>
  <c r="K104" i="6"/>
  <c r="M104" i="6"/>
  <c r="J35" i="6"/>
  <c r="M35" i="6"/>
  <c r="L35" i="6"/>
  <c r="K35" i="6"/>
  <c r="K227" i="6"/>
  <c r="J227" i="6"/>
  <c r="L227" i="6"/>
  <c r="M227" i="6"/>
  <c r="K234" i="6"/>
  <c r="J234" i="6"/>
  <c r="L234" i="6"/>
  <c r="M234" i="6"/>
  <c r="J24" i="6"/>
  <c r="L24" i="6"/>
  <c r="K24" i="6"/>
  <c r="M24" i="6"/>
  <c r="K177" i="6"/>
  <c r="J177" i="6"/>
  <c r="L177" i="6"/>
  <c r="M177" i="6"/>
  <c r="L5" i="6"/>
  <c r="J5" i="6"/>
  <c r="K5" i="6"/>
  <c r="M5" i="6"/>
  <c r="K162" i="6"/>
  <c r="J162" i="6"/>
  <c r="L162" i="6"/>
  <c r="M162" i="6"/>
  <c r="L180" i="4"/>
  <c r="L181" i="4" s="1"/>
  <c r="L182" i="4" s="1"/>
  <c r="L183" i="4" s="1"/>
  <c r="L184" i="4" s="1"/>
  <c r="L185" i="4" s="1"/>
  <c r="L84" i="4"/>
  <c r="L85" i="4" s="1"/>
  <c r="L86" i="4" s="1"/>
  <c r="L87" i="4" s="1"/>
  <c r="L88" i="4" s="1"/>
  <c r="L89" i="4" s="1"/>
  <c r="L60" i="4"/>
  <c r="L61" i="4" s="1"/>
  <c r="L62" i="4" s="1"/>
  <c r="L63" i="4" s="1"/>
  <c r="L64" i="4" s="1"/>
  <c r="L65" i="4" s="1"/>
  <c r="L126" i="4"/>
  <c r="L127" i="4" s="1"/>
  <c r="L128" i="4" s="1"/>
  <c r="L129" i="4" s="1"/>
  <c r="L130" i="4" s="1"/>
  <c r="L131" i="4" s="1"/>
  <c r="L102" i="4"/>
  <c r="L103" i="4" s="1"/>
  <c r="L104" i="4" s="1"/>
  <c r="L105" i="4" s="1"/>
  <c r="L106" i="4" s="1"/>
  <c r="L107" i="4" s="1"/>
  <c r="L240" i="4"/>
  <c r="L241" i="4" s="1"/>
  <c r="L242" i="4" s="1"/>
  <c r="L243" i="4" s="1"/>
  <c r="L244" i="4" s="1"/>
  <c r="L245" i="4" s="1"/>
  <c r="J176" i="5"/>
  <c r="K173" i="5"/>
  <c r="J173" i="5"/>
  <c r="K32" i="5"/>
  <c r="J32" i="5"/>
  <c r="K14" i="5"/>
  <c r="J14" i="5"/>
  <c r="K242" i="5"/>
  <c r="J242" i="5"/>
  <c r="K188" i="5"/>
  <c r="J188" i="5"/>
  <c r="K137" i="5"/>
  <c r="J137" i="5"/>
  <c r="K68" i="5"/>
  <c r="J68" i="5"/>
  <c r="K143" i="5"/>
  <c r="J143" i="5"/>
  <c r="K278" i="5"/>
  <c r="J278" i="5"/>
  <c r="K92" i="5"/>
  <c r="J92" i="5"/>
  <c r="K251" i="5"/>
  <c r="J251" i="5"/>
  <c r="K200" i="5"/>
  <c r="J200" i="5"/>
  <c r="K146" i="5"/>
  <c r="J146" i="5"/>
  <c r="K89" i="5"/>
  <c r="J89" i="5"/>
  <c r="K272" i="5"/>
  <c r="J272" i="5"/>
  <c r="K170" i="5"/>
  <c r="J170" i="5"/>
  <c r="K119" i="5"/>
  <c r="J119" i="5"/>
  <c r="K245" i="5"/>
  <c r="J245" i="5"/>
  <c r="J302" i="5"/>
  <c r="K302" i="5"/>
  <c r="K62" i="5"/>
  <c r="J62" i="5"/>
  <c r="K194" i="5"/>
  <c r="J194" i="5"/>
  <c r="K140" i="5"/>
  <c r="J140" i="5"/>
  <c r="K80" i="5"/>
  <c r="J80" i="5"/>
  <c r="L120" i="4"/>
  <c r="L121" i="4" s="1"/>
  <c r="L122" i="4" s="1"/>
  <c r="L123" i="4" s="1"/>
  <c r="L124" i="4" s="1"/>
  <c r="L125" i="4" s="1"/>
  <c r="L204" i="4"/>
  <c r="L205" i="4" s="1"/>
  <c r="L206" i="4" s="1"/>
  <c r="L207" i="4" s="1"/>
  <c r="L208" i="4" s="1"/>
  <c r="L209" i="4" s="1"/>
  <c r="L252" i="4"/>
  <c r="L253" i="4" s="1"/>
  <c r="L254" i="4" s="1"/>
  <c r="L255" i="4" s="1"/>
  <c r="L256" i="4" s="1"/>
  <c r="L257" i="4" s="1"/>
  <c r="K191" i="5"/>
  <c r="J191" i="5"/>
  <c r="J38" i="5"/>
  <c r="K38" i="5"/>
  <c r="K227" i="5"/>
  <c r="J227" i="5"/>
  <c r="K176" i="5"/>
  <c r="K125" i="5"/>
  <c r="J125" i="5"/>
  <c r="K299" i="5"/>
  <c r="J299" i="5"/>
  <c r="K41" i="5"/>
  <c r="J41" i="5"/>
  <c r="K236" i="5"/>
  <c r="J236" i="5"/>
  <c r="K185" i="5"/>
  <c r="J185" i="5"/>
  <c r="K134" i="5"/>
  <c r="J134" i="5"/>
  <c r="K59" i="5"/>
  <c r="J59" i="5"/>
  <c r="I312" i="5"/>
  <c r="I313" i="5"/>
  <c r="K17" i="5"/>
  <c r="J17" i="5"/>
  <c r="K260" i="5"/>
  <c r="J260" i="5"/>
  <c r="K209" i="5"/>
  <c r="J209" i="5"/>
  <c r="K158" i="5"/>
  <c r="J158" i="5"/>
  <c r="K107" i="5"/>
  <c r="J107" i="5"/>
  <c r="K149" i="5"/>
  <c r="J149" i="5"/>
  <c r="K50" i="5"/>
  <c r="J50" i="5"/>
  <c r="K23" i="5"/>
  <c r="J23" i="5"/>
  <c r="K230" i="5"/>
  <c r="J230" i="5"/>
  <c r="K179" i="5"/>
  <c r="J179" i="5"/>
  <c r="K128" i="5"/>
  <c r="J128" i="5"/>
  <c r="K308" i="5"/>
  <c r="J308" i="5"/>
  <c r="L48" i="4"/>
  <c r="L49" i="4" s="1"/>
  <c r="L50" i="4" s="1"/>
  <c r="L51" i="4" s="1"/>
  <c r="L52" i="4" s="1"/>
  <c r="L53" i="4" s="1"/>
  <c r="L12" i="4"/>
  <c r="L13" i="4" s="1"/>
  <c r="L14" i="4" s="1"/>
  <c r="L15" i="4" s="1"/>
  <c r="L16" i="4" s="1"/>
  <c r="L17" i="4" s="1"/>
  <c r="L66" i="4"/>
  <c r="L67" i="4" s="1"/>
  <c r="L68" i="4" s="1"/>
  <c r="L69" i="4" s="1"/>
  <c r="L70" i="4" s="1"/>
  <c r="L71" i="4" s="1"/>
  <c r="L108" i="4"/>
  <c r="L109" i="4" s="1"/>
  <c r="L110" i="4" s="1"/>
  <c r="L111" i="4" s="1"/>
  <c r="L112" i="4" s="1"/>
  <c r="L113" i="4" s="1"/>
  <c r="L36" i="4"/>
  <c r="L37" i="4" s="1"/>
  <c r="L38" i="4" s="1"/>
  <c r="L39" i="4" s="1"/>
  <c r="L40" i="4" s="1"/>
  <c r="L41" i="4" s="1"/>
  <c r="J74" i="5"/>
  <c r="K71" i="5"/>
  <c r="J71" i="5"/>
  <c r="K293" i="5"/>
  <c r="K266" i="5"/>
  <c r="J266" i="5"/>
  <c r="K215" i="5"/>
  <c r="J215" i="5"/>
  <c r="K164" i="5"/>
  <c r="J164" i="5"/>
  <c r="J113" i="5"/>
  <c r="K113" i="5"/>
  <c r="K269" i="5"/>
  <c r="J269" i="5"/>
  <c r="K65" i="5"/>
  <c r="J65" i="5"/>
  <c r="K26" i="5"/>
  <c r="J26" i="5"/>
  <c r="K275" i="5"/>
  <c r="J275" i="5"/>
  <c r="K224" i="5"/>
  <c r="J224" i="5"/>
  <c r="K122" i="5"/>
  <c r="J122" i="5"/>
  <c r="K47" i="5"/>
  <c r="J47" i="5"/>
  <c r="K239" i="5"/>
  <c r="J239" i="5"/>
  <c r="K56" i="5"/>
  <c r="J56" i="5"/>
  <c r="K74" i="5"/>
  <c r="K248" i="5"/>
  <c r="J248" i="5"/>
  <c r="K197" i="5"/>
  <c r="J197" i="5"/>
  <c r="K83" i="5"/>
  <c r="J83" i="5"/>
  <c r="K95" i="5"/>
  <c r="J95" i="5"/>
  <c r="K86" i="5"/>
  <c r="J86" i="5"/>
  <c r="K281" i="5"/>
  <c r="J281" i="5"/>
  <c r="K218" i="5"/>
  <c r="J218" i="5"/>
  <c r="K167" i="5"/>
  <c r="J167" i="5"/>
  <c r="K116" i="5"/>
  <c r="J116" i="5"/>
  <c r="K287" i="5"/>
  <c r="J287" i="5"/>
  <c r="L90" i="4"/>
  <c r="L91" i="4" s="1"/>
  <c r="L92" i="4" s="1"/>
  <c r="L93" i="4" s="1"/>
  <c r="L94" i="4" s="1"/>
  <c r="L95" i="4" s="1"/>
  <c r="L192" i="4"/>
  <c r="L193" i="4" s="1"/>
  <c r="L194" i="4" s="1"/>
  <c r="L195" i="4" s="1"/>
  <c r="L196" i="4" s="1"/>
  <c r="L197" i="4" s="1"/>
  <c r="L132" i="4"/>
  <c r="L133" i="4" s="1"/>
  <c r="L134" i="4" s="1"/>
  <c r="L135" i="4" s="1"/>
  <c r="L136" i="4" s="1"/>
  <c r="L137" i="4" s="1"/>
  <c r="L156" i="4"/>
  <c r="L157" i="4" s="1"/>
  <c r="L158" i="4" s="1"/>
  <c r="L159" i="4" s="1"/>
  <c r="L160" i="4" s="1"/>
  <c r="L161" i="4" s="1"/>
  <c r="L258" i="4"/>
  <c r="L259" i="4" s="1"/>
  <c r="L260" i="4" s="1"/>
  <c r="L261" i="4" s="1"/>
  <c r="L262" i="4" s="1"/>
  <c r="L263" i="4" s="1"/>
  <c r="L216" i="4"/>
  <c r="L217" i="4" s="1"/>
  <c r="L218" i="4" s="1"/>
  <c r="L219" i="4" s="1"/>
  <c r="L220" i="4" s="1"/>
  <c r="L221" i="4" s="1"/>
  <c r="L228" i="4"/>
  <c r="L229" i="4" s="1"/>
  <c r="L230" i="4" s="1"/>
  <c r="L231" i="4" s="1"/>
  <c r="L232" i="4" s="1"/>
  <c r="L233" i="4" s="1"/>
  <c r="J104" i="5"/>
  <c r="K101" i="5"/>
  <c r="J101" i="5"/>
  <c r="J77" i="5"/>
  <c r="K77" i="5"/>
  <c r="J53" i="5"/>
  <c r="K53" i="5"/>
  <c r="K254" i="5"/>
  <c r="J254" i="5"/>
  <c r="K203" i="5"/>
  <c r="J203" i="5"/>
  <c r="K152" i="5"/>
  <c r="J152" i="5"/>
  <c r="K98" i="5"/>
  <c r="J98" i="5"/>
  <c r="K221" i="5"/>
  <c r="J221" i="5"/>
  <c r="J20" i="5"/>
  <c r="K20" i="5"/>
  <c r="K263" i="5"/>
  <c r="J263" i="5"/>
  <c r="K212" i="5"/>
  <c r="J212" i="5"/>
  <c r="K161" i="5"/>
  <c r="J161" i="5"/>
  <c r="J110" i="5"/>
  <c r="K110" i="5"/>
  <c r="K11" i="5"/>
  <c r="L12" i="5"/>
  <c r="L13" i="5" s="1"/>
  <c r="J11" i="5"/>
  <c r="K35" i="5"/>
  <c r="J35" i="5"/>
  <c r="K233" i="5"/>
  <c r="J233" i="5"/>
  <c r="K182" i="5"/>
  <c r="J182" i="5"/>
  <c r="K131" i="5"/>
  <c r="J131" i="5"/>
  <c r="J29" i="5"/>
  <c r="K29" i="5"/>
  <c r="J293" i="5"/>
  <c r="K290" i="5"/>
  <c r="J290" i="5"/>
  <c r="K44" i="5"/>
  <c r="J44" i="5"/>
  <c r="K305" i="5"/>
  <c r="J305" i="5"/>
  <c r="K257" i="5"/>
  <c r="J257" i="5"/>
  <c r="K206" i="5"/>
  <c r="J206" i="5"/>
  <c r="K155" i="5"/>
  <c r="J155" i="5"/>
  <c r="K104" i="5"/>
  <c r="K296" i="5"/>
  <c r="J296" i="5"/>
  <c r="K284" i="5"/>
  <c r="J284" i="5"/>
  <c r="G83" i="1"/>
  <c r="K83" i="1"/>
  <c r="K319" i="7" l="1"/>
  <c r="K320" i="7"/>
  <c r="M320" i="7"/>
  <c r="M319" i="7"/>
  <c r="L320" i="7"/>
  <c r="L319" i="7"/>
  <c r="K14" i="11"/>
  <c r="M13" i="11"/>
  <c r="O90" i="11"/>
  <c r="J11" i="11"/>
  <c r="I12" i="11"/>
  <c r="P12" i="11"/>
  <c r="N13" i="11"/>
  <c r="L312" i="6"/>
  <c r="L313" i="6"/>
  <c r="M312" i="6"/>
  <c r="M313" i="6"/>
  <c r="K312" i="6"/>
  <c r="K313" i="6"/>
  <c r="J312" i="5"/>
  <c r="J313" i="5"/>
  <c r="K312" i="5"/>
  <c r="K313" i="5"/>
  <c r="L312" i="5"/>
  <c r="L313" i="5"/>
  <c r="K15" i="11" l="1"/>
  <c r="M14" i="11"/>
  <c r="J12" i="11"/>
  <c r="I13" i="11"/>
  <c r="N14" i="11"/>
  <c r="P13" i="11"/>
  <c r="O91" i="11"/>
  <c r="K16" i="11" l="1"/>
  <c r="M15" i="11"/>
  <c r="P14" i="11"/>
  <c r="N15" i="11"/>
  <c r="O92" i="11"/>
  <c r="I14" i="11"/>
  <c r="J13" i="11"/>
  <c r="K17" i="11" l="1"/>
  <c r="M16" i="11"/>
  <c r="O93" i="11"/>
  <c r="N16" i="11"/>
  <c r="P15" i="11"/>
  <c r="J14" i="11"/>
  <c r="I15" i="11"/>
  <c r="K18" i="11" l="1"/>
  <c r="M17" i="11"/>
  <c r="P16" i="11"/>
  <c r="N17" i="11"/>
  <c r="I16" i="11"/>
  <c r="J15" i="11"/>
  <c r="O94" i="11"/>
  <c r="K19" i="11" l="1"/>
  <c r="M18" i="11"/>
  <c r="J16" i="11"/>
  <c r="I17" i="11"/>
  <c r="O95" i="11"/>
  <c r="N18" i="11"/>
  <c r="P17" i="11"/>
  <c r="K20" i="11" l="1"/>
  <c r="M19" i="11"/>
  <c r="O96" i="11"/>
  <c r="J17" i="11"/>
  <c r="I18" i="11"/>
  <c r="P18" i="11"/>
  <c r="N19" i="11"/>
  <c r="K21" i="11" l="1"/>
  <c r="M20" i="11"/>
  <c r="J18" i="11"/>
  <c r="I19" i="11"/>
  <c r="N20" i="11"/>
  <c r="P19" i="11"/>
  <c r="O97" i="11"/>
  <c r="K22" i="11" l="1"/>
  <c r="M21" i="11"/>
  <c r="P20" i="11"/>
  <c r="N21" i="11"/>
  <c r="O98" i="11"/>
  <c r="J19" i="11"/>
  <c r="I20" i="11"/>
  <c r="K23" i="11" l="1"/>
  <c r="M22" i="11"/>
  <c r="O99" i="11"/>
  <c r="J20" i="11"/>
  <c r="I21" i="11"/>
  <c r="N22" i="11"/>
  <c r="P21" i="11"/>
  <c r="K24" i="11" l="1"/>
  <c r="M23" i="11"/>
  <c r="I22" i="11"/>
  <c r="J21" i="11"/>
  <c r="O100" i="11"/>
  <c r="P22" i="11"/>
  <c r="N23" i="11"/>
  <c r="K25" i="11" l="1"/>
  <c r="M24" i="11"/>
  <c r="N24" i="11"/>
  <c r="P23" i="11"/>
  <c r="J22" i="11"/>
  <c r="I23" i="11"/>
  <c r="O101" i="11"/>
  <c r="K26" i="11" l="1"/>
  <c r="M25" i="11"/>
  <c r="P24" i="11"/>
  <c r="N25" i="11"/>
  <c r="I24" i="11"/>
  <c r="J23" i="11"/>
  <c r="O102" i="11"/>
  <c r="K27" i="11" l="1"/>
  <c r="M26" i="11"/>
  <c r="J24" i="11"/>
  <c r="I25" i="11"/>
  <c r="O103" i="11"/>
  <c r="N26" i="11"/>
  <c r="P25" i="11"/>
  <c r="K28" i="11" l="1"/>
  <c r="M27" i="11"/>
  <c r="O104" i="11"/>
  <c r="J25" i="11"/>
  <c r="I26" i="11"/>
  <c r="P26" i="11"/>
  <c r="N27" i="11"/>
  <c r="K29" i="11" l="1"/>
  <c r="M28" i="11"/>
  <c r="J26" i="11"/>
  <c r="I27" i="11"/>
  <c r="N28" i="11"/>
  <c r="P27" i="11"/>
  <c r="O105" i="11"/>
  <c r="K30" i="11" l="1"/>
  <c r="M29" i="11"/>
  <c r="P28" i="11"/>
  <c r="N29" i="11"/>
  <c r="O106" i="11"/>
  <c r="J27" i="11"/>
  <c r="I28" i="11"/>
  <c r="K31" i="11" l="1"/>
  <c r="M30" i="11"/>
  <c r="O107" i="11"/>
  <c r="J28" i="11"/>
  <c r="I29" i="11"/>
  <c r="N30" i="11"/>
  <c r="P29" i="11"/>
  <c r="K32" i="11" l="1"/>
  <c r="M31" i="11"/>
  <c r="O108" i="11"/>
  <c r="I30" i="11"/>
  <c r="J29" i="11"/>
  <c r="P30" i="11"/>
  <c r="N31" i="11"/>
  <c r="K33" i="11" l="1"/>
  <c r="M32" i="11"/>
  <c r="J30" i="11"/>
  <c r="I31" i="11"/>
  <c r="N32" i="11"/>
  <c r="P31" i="11"/>
  <c r="O109" i="11"/>
  <c r="K34" i="11" l="1"/>
  <c r="M33" i="11"/>
  <c r="O110" i="11"/>
  <c r="P32" i="11"/>
  <c r="N33" i="11"/>
  <c r="I32" i="11"/>
  <c r="J31" i="11"/>
  <c r="K35" i="11" l="1"/>
  <c r="M34" i="11"/>
  <c r="N34" i="11"/>
  <c r="P33" i="11"/>
  <c r="O111" i="11"/>
  <c r="J32" i="11"/>
  <c r="I33" i="11"/>
  <c r="K36" i="11" l="1"/>
  <c r="M35" i="11"/>
  <c r="O112" i="11"/>
  <c r="J33" i="11"/>
  <c r="I34" i="11"/>
  <c r="P34" i="11"/>
  <c r="N35" i="11"/>
  <c r="K37" i="11" l="1"/>
  <c r="M36" i="11"/>
  <c r="J34" i="11"/>
  <c r="I35" i="11"/>
  <c r="N36" i="11"/>
  <c r="P35" i="11"/>
  <c r="O113" i="11"/>
  <c r="K38" i="11" l="1"/>
  <c r="M37" i="11"/>
  <c r="P36" i="11"/>
  <c r="N37" i="11"/>
  <c r="O114" i="11"/>
  <c r="J35" i="11"/>
  <c r="I36" i="11"/>
  <c r="K39" i="11" l="1"/>
  <c r="M38" i="11"/>
  <c r="O115" i="11"/>
  <c r="J36" i="11"/>
  <c r="I37" i="11"/>
  <c r="N38" i="11"/>
  <c r="P37" i="11"/>
  <c r="K40" i="11" l="1"/>
  <c r="M39" i="11"/>
  <c r="I38" i="11"/>
  <c r="J37" i="11"/>
  <c r="O116" i="11"/>
  <c r="P38" i="11"/>
  <c r="N39" i="11"/>
  <c r="K41" i="11" l="1"/>
  <c r="M40" i="11"/>
  <c r="O117" i="11"/>
  <c r="N40" i="11"/>
  <c r="P39" i="11"/>
  <c r="J38" i="11"/>
  <c r="I39" i="11"/>
  <c r="K42" i="11" l="1"/>
  <c r="M41" i="11"/>
  <c r="P40" i="11"/>
  <c r="N41" i="11"/>
  <c r="J39" i="11"/>
  <c r="I40" i="11"/>
  <c r="O118" i="11"/>
  <c r="K43" i="11" l="1"/>
  <c r="M42" i="11"/>
  <c r="I41" i="11"/>
  <c r="J40" i="11"/>
  <c r="O119" i="11"/>
  <c r="N42" i="11"/>
  <c r="P41" i="11"/>
  <c r="K44" i="11" l="1"/>
  <c r="M43" i="11"/>
  <c r="O120" i="11"/>
  <c r="P42" i="11"/>
  <c r="N43" i="11"/>
  <c r="I42" i="11"/>
  <c r="J41" i="11"/>
  <c r="K45" i="11" l="1"/>
  <c r="M44" i="11"/>
  <c r="N44" i="11"/>
  <c r="P43" i="11"/>
  <c r="O121" i="11"/>
  <c r="J42" i="11"/>
  <c r="I43" i="11"/>
  <c r="K46" i="11" l="1"/>
  <c r="M45" i="11"/>
  <c r="O122" i="11"/>
  <c r="J43" i="11"/>
  <c r="I44" i="11"/>
  <c r="P44" i="11"/>
  <c r="N45" i="11"/>
  <c r="K47" i="11" l="1"/>
  <c r="M46" i="11"/>
  <c r="I45" i="11"/>
  <c r="J44" i="11"/>
  <c r="N46" i="11"/>
  <c r="P45" i="11"/>
  <c r="O123" i="11"/>
  <c r="K48" i="11" l="1"/>
  <c r="M47" i="11"/>
  <c r="P46" i="11"/>
  <c r="N47" i="11"/>
  <c r="O124" i="11"/>
  <c r="I46" i="11"/>
  <c r="J45" i="11"/>
  <c r="K49" i="11" l="1"/>
  <c r="M48" i="11"/>
  <c r="O125" i="11"/>
  <c r="N48" i="11"/>
  <c r="P47" i="11"/>
  <c r="J46" i="11"/>
  <c r="I47" i="11"/>
  <c r="K50" i="11" l="1"/>
  <c r="M49" i="11"/>
  <c r="P48" i="11"/>
  <c r="N49" i="11"/>
  <c r="J47" i="11"/>
  <c r="I48" i="11"/>
  <c r="O126" i="11"/>
  <c r="K51" i="11" l="1"/>
  <c r="M50" i="11"/>
  <c r="I49" i="11"/>
  <c r="J48" i="11"/>
  <c r="O127" i="11"/>
  <c r="N50" i="11"/>
  <c r="P49" i="11"/>
  <c r="K52" i="11" l="1"/>
  <c r="M51" i="11"/>
  <c r="P50" i="11"/>
  <c r="N51" i="11"/>
  <c r="O128" i="11"/>
  <c r="I50" i="11"/>
  <c r="J49" i="11"/>
  <c r="K53" i="11" l="1"/>
  <c r="M52" i="11"/>
  <c r="O129" i="11"/>
  <c r="N52" i="11"/>
  <c r="P51" i="11"/>
  <c r="J50" i="11"/>
  <c r="I51" i="11"/>
  <c r="K54" i="11" l="1"/>
  <c r="M53" i="11"/>
  <c r="P52" i="11"/>
  <c r="N53" i="11"/>
  <c r="J51" i="11"/>
  <c r="I52" i="11"/>
  <c r="O130" i="11"/>
  <c r="K55" i="11" l="1"/>
  <c r="M54" i="11"/>
  <c r="I53" i="11"/>
  <c r="J52" i="11"/>
  <c r="O131" i="11"/>
  <c r="N54" i="11"/>
  <c r="P53" i="11"/>
  <c r="K56" i="11" l="1"/>
  <c r="M55" i="11"/>
  <c r="O132" i="11"/>
  <c r="P54" i="11"/>
  <c r="N55" i="11"/>
  <c r="I54" i="11"/>
  <c r="J53" i="11"/>
  <c r="K57" i="11" l="1"/>
  <c r="M56" i="11"/>
  <c r="N56" i="11"/>
  <c r="P55" i="11"/>
  <c r="O133" i="11"/>
  <c r="J54" i="11"/>
  <c r="I55" i="11"/>
  <c r="K58" i="11" l="1"/>
  <c r="M57" i="11"/>
  <c r="O134" i="11"/>
  <c r="O135" i="11" s="1"/>
  <c r="O136" i="11" s="1"/>
  <c r="O137" i="11" s="1"/>
  <c r="O138" i="11" s="1"/>
  <c r="O139" i="11" s="1"/>
  <c r="O140" i="11" s="1"/>
  <c r="O141" i="11" s="1"/>
  <c r="O142" i="11" s="1"/>
  <c r="O143" i="11" s="1"/>
  <c r="O144" i="11" s="1"/>
  <c r="O145" i="11" s="1"/>
  <c r="O146" i="11" s="1"/>
  <c r="O147" i="11" s="1"/>
  <c r="O148" i="11" s="1"/>
  <c r="O149" i="11" s="1"/>
  <c r="O150" i="11" s="1"/>
  <c r="O151" i="11" s="1"/>
  <c r="O152" i="11" s="1"/>
  <c r="O153" i="11" s="1"/>
  <c r="O154" i="11" s="1"/>
  <c r="O155" i="11" s="1"/>
  <c r="O156" i="11" s="1"/>
  <c r="O157" i="11" s="1"/>
  <c r="O158" i="11" s="1"/>
  <c r="O159" i="11" s="1"/>
  <c r="O160" i="11" s="1"/>
  <c r="O161" i="11" s="1"/>
  <c r="O162" i="11" s="1"/>
  <c r="O163" i="11" s="1"/>
  <c r="O164" i="11" s="1"/>
  <c r="O165" i="11" s="1"/>
  <c r="O166" i="11" s="1"/>
  <c r="O167" i="11" s="1"/>
  <c r="O168" i="11" s="1"/>
  <c r="O169" i="11" s="1"/>
  <c r="O170" i="11" s="1"/>
  <c r="O171" i="11" s="1"/>
  <c r="O172" i="11" s="1"/>
  <c r="O173" i="11" s="1"/>
  <c r="O174" i="11" s="1"/>
  <c r="O175" i="11" s="1"/>
  <c r="O176" i="11" s="1"/>
  <c r="O177" i="11" s="1"/>
  <c r="O178" i="11" s="1"/>
  <c r="O179" i="11" s="1"/>
  <c r="O180" i="11" s="1"/>
  <c r="O181" i="11" s="1"/>
  <c r="O182" i="11" s="1"/>
  <c r="O183" i="11" s="1"/>
  <c r="O184" i="11" s="1"/>
  <c r="O185" i="11" s="1"/>
  <c r="O186" i="11" s="1"/>
  <c r="O187" i="11" s="1"/>
  <c r="O188" i="11" s="1"/>
  <c r="O189" i="11" s="1"/>
  <c r="O190" i="11" s="1"/>
  <c r="O191" i="11" s="1"/>
  <c r="O192" i="11" s="1"/>
  <c r="O193" i="11" s="1"/>
  <c r="O194" i="11" s="1"/>
  <c r="O195" i="11" s="1"/>
  <c r="O196" i="11" s="1"/>
  <c r="O197" i="11" s="1"/>
  <c r="O198" i="11" s="1"/>
  <c r="O199" i="11" s="1"/>
  <c r="O200" i="11" s="1"/>
  <c r="O201" i="11" s="1"/>
  <c r="O202" i="11" s="1"/>
  <c r="O203" i="11" s="1"/>
  <c r="O204" i="11" s="1"/>
  <c r="O205" i="11" s="1"/>
  <c r="O206" i="11" s="1"/>
  <c r="O207" i="11" s="1"/>
  <c r="O208" i="11" s="1"/>
  <c r="O209" i="11" s="1"/>
  <c r="O210" i="11" s="1"/>
  <c r="O211" i="11" s="1"/>
  <c r="O212" i="11" s="1"/>
  <c r="J55" i="11"/>
  <c r="I56" i="11"/>
  <c r="P56" i="11"/>
  <c r="N57" i="11"/>
  <c r="K59" i="11" l="1"/>
  <c r="M58" i="11"/>
  <c r="I57" i="11"/>
  <c r="J56" i="11"/>
  <c r="N58" i="11"/>
  <c r="P57" i="11"/>
  <c r="K60" i="11" l="1"/>
  <c r="M59" i="11"/>
  <c r="P58" i="11"/>
  <c r="N59" i="11"/>
  <c r="I58" i="11"/>
  <c r="J57" i="11"/>
  <c r="K61" i="11" l="1"/>
  <c r="M60" i="11"/>
  <c r="J58" i="11"/>
  <c r="I59" i="11"/>
  <c r="N60" i="11"/>
  <c r="P59" i="11"/>
  <c r="K62" i="11" l="1"/>
  <c r="M61" i="11"/>
  <c r="P60" i="11"/>
  <c r="N61" i="11"/>
  <c r="J59" i="11"/>
  <c r="I60" i="11"/>
  <c r="K63" i="11" l="1"/>
  <c r="M62" i="11"/>
  <c r="I61" i="11"/>
  <c r="J60" i="11"/>
  <c r="N62" i="11"/>
  <c r="P61" i="11"/>
  <c r="K64" i="11" l="1"/>
  <c r="M63" i="11"/>
  <c r="P62" i="11"/>
  <c r="N63" i="11"/>
  <c r="I62" i="11"/>
  <c r="J61" i="11"/>
  <c r="K65" i="11" l="1"/>
  <c r="M64" i="11"/>
  <c r="J62" i="11"/>
  <c r="I63" i="11"/>
  <c r="N64" i="11"/>
  <c r="P63" i="11"/>
  <c r="K66" i="11" l="1"/>
  <c r="M65" i="11"/>
  <c r="P64" i="11"/>
  <c r="N65" i="11"/>
  <c r="J63" i="11"/>
  <c r="I64" i="11"/>
  <c r="K67" i="11" l="1"/>
  <c r="M66" i="11"/>
  <c r="I65" i="11"/>
  <c r="J64" i="11"/>
  <c r="N66" i="11"/>
  <c r="P65" i="11"/>
  <c r="K68" i="11" l="1"/>
  <c r="M67" i="11"/>
  <c r="P66" i="11"/>
  <c r="N67" i="11"/>
  <c r="I66" i="11"/>
  <c r="J65" i="11"/>
  <c r="K69" i="11" l="1"/>
  <c r="M68" i="11"/>
  <c r="J66" i="11"/>
  <c r="I67" i="11"/>
  <c r="N68" i="11"/>
  <c r="P67" i="11"/>
  <c r="K70" i="11" l="1"/>
  <c r="M69" i="11"/>
  <c r="P68" i="11"/>
  <c r="N69" i="11"/>
  <c r="J67" i="11"/>
  <c r="I68" i="11"/>
  <c r="K71" i="11" l="1"/>
  <c r="M70" i="11"/>
  <c r="I69" i="11"/>
  <c r="J68" i="11"/>
  <c r="N70" i="11"/>
  <c r="P69" i="11"/>
  <c r="K72" i="11" l="1"/>
  <c r="M71" i="11"/>
  <c r="P70" i="11"/>
  <c r="N71" i="11"/>
  <c r="I70" i="11"/>
  <c r="J69" i="11"/>
  <c r="K73" i="11" l="1"/>
  <c r="M72" i="11"/>
  <c r="J70" i="11"/>
  <c r="I71" i="11"/>
  <c r="N72" i="11"/>
  <c r="P71" i="11"/>
  <c r="K74" i="11" l="1"/>
  <c r="M73" i="11"/>
  <c r="P72" i="11"/>
  <c r="N73" i="11"/>
  <c r="J71" i="11"/>
  <c r="I72" i="11"/>
  <c r="K75" i="11" l="1"/>
  <c r="M74" i="11"/>
  <c r="I73" i="11"/>
  <c r="J72" i="11"/>
  <c r="N74" i="11"/>
  <c r="P73" i="11"/>
  <c r="K76" i="11" l="1"/>
  <c r="M75" i="11"/>
  <c r="P74" i="11"/>
  <c r="N75" i="11"/>
  <c r="I74" i="11"/>
  <c r="J73" i="11"/>
  <c r="K77" i="11" l="1"/>
  <c r="M76" i="11"/>
  <c r="J74" i="11"/>
  <c r="I75" i="11"/>
  <c r="N76" i="11"/>
  <c r="P75" i="11"/>
  <c r="K78" i="11" l="1"/>
  <c r="M77" i="11"/>
  <c r="J75" i="11"/>
  <c r="I76" i="11"/>
  <c r="P76" i="11"/>
  <c r="N77" i="11"/>
  <c r="K79" i="11" l="1"/>
  <c r="M78" i="11"/>
  <c r="N78" i="11"/>
  <c r="P77" i="11"/>
  <c r="I77" i="11"/>
  <c r="J76" i="11"/>
  <c r="K80" i="11" l="1"/>
  <c r="M79" i="11"/>
  <c r="I78" i="11"/>
  <c r="J77" i="11"/>
  <c r="P78" i="11"/>
  <c r="N79" i="11"/>
  <c r="K81" i="11" l="1"/>
  <c r="M80" i="11"/>
  <c r="N80" i="11"/>
  <c r="P79" i="11"/>
  <c r="J78" i="11"/>
  <c r="I79" i="11"/>
  <c r="K82" i="11" l="1"/>
  <c r="M81" i="11"/>
  <c r="I80" i="11"/>
  <c r="J79" i="11"/>
  <c r="P80" i="11"/>
  <c r="N81" i="11"/>
  <c r="K83" i="11" l="1"/>
  <c r="M82" i="11"/>
  <c r="N82" i="11"/>
  <c r="P81" i="11"/>
  <c r="I81" i="11"/>
  <c r="J80" i="11"/>
  <c r="K84" i="11" l="1"/>
  <c r="M83" i="11"/>
  <c r="I82" i="11"/>
  <c r="J81" i="11"/>
  <c r="N83" i="11"/>
  <c r="P82" i="11"/>
  <c r="K85" i="11" l="1"/>
  <c r="M84" i="11"/>
  <c r="N84" i="11"/>
  <c r="P83" i="11"/>
  <c r="J82" i="11"/>
  <c r="I83" i="11"/>
  <c r="K86" i="11" l="1"/>
  <c r="M85" i="11"/>
  <c r="I84" i="11"/>
  <c r="J83" i="11"/>
  <c r="N85" i="11"/>
  <c r="P84" i="11"/>
  <c r="K87" i="11" l="1"/>
  <c r="M86" i="11"/>
  <c r="N86" i="11"/>
  <c r="P85" i="11"/>
  <c r="I85" i="11"/>
  <c r="J84" i="11"/>
  <c r="K88" i="11" l="1"/>
  <c r="M87" i="11"/>
  <c r="J85" i="11"/>
  <c r="I86" i="11"/>
  <c r="N87" i="11"/>
  <c r="P86" i="11"/>
  <c r="K89" i="11" l="1"/>
  <c r="M88" i="11"/>
  <c r="N88" i="11"/>
  <c r="P87" i="11"/>
  <c r="J86" i="11"/>
  <c r="I87" i="11"/>
  <c r="K90" i="11" l="1"/>
  <c r="M89" i="11"/>
  <c r="I88" i="11"/>
  <c r="J87" i="11"/>
  <c r="N89" i="11"/>
  <c r="P88" i="11"/>
  <c r="K91" i="11" l="1"/>
  <c r="M90" i="11"/>
  <c r="N90" i="11"/>
  <c r="P89" i="11"/>
  <c r="I89" i="11"/>
  <c r="J88" i="11"/>
  <c r="K92" i="11" l="1"/>
  <c r="M91" i="11"/>
  <c r="I90" i="11"/>
  <c r="J89" i="11"/>
  <c r="N91" i="11"/>
  <c r="P90" i="11"/>
  <c r="K93" i="11" l="1"/>
  <c r="M92" i="11"/>
  <c r="N92" i="11"/>
  <c r="P91" i="11"/>
  <c r="J90" i="11"/>
  <c r="I91" i="11"/>
  <c r="K94" i="11" l="1"/>
  <c r="M93" i="11"/>
  <c r="I92" i="11"/>
  <c r="J91" i="11"/>
  <c r="N93" i="11"/>
  <c r="P92" i="11"/>
  <c r="K95" i="11" l="1"/>
  <c r="M94" i="11"/>
  <c r="N94" i="11"/>
  <c r="P93" i="11"/>
  <c r="I93" i="11"/>
  <c r="J92" i="11"/>
  <c r="K96" i="11" l="1"/>
  <c r="M95" i="11"/>
  <c r="J93" i="11"/>
  <c r="I94" i="11"/>
  <c r="N95" i="11"/>
  <c r="P94" i="11"/>
  <c r="K97" i="11" l="1"/>
  <c r="M96" i="11"/>
  <c r="N96" i="11"/>
  <c r="P95" i="11"/>
  <c r="J94" i="11"/>
  <c r="I95" i="11"/>
  <c r="K98" i="11" l="1"/>
  <c r="M97" i="11"/>
  <c r="I96" i="11"/>
  <c r="J95" i="11"/>
  <c r="N97" i="11"/>
  <c r="P96" i="11"/>
  <c r="K99" i="11" l="1"/>
  <c r="M98" i="11"/>
  <c r="N98" i="11"/>
  <c r="P97" i="11"/>
  <c r="I97" i="11"/>
  <c r="J96" i="11"/>
  <c r="K100" i="11" l="1"/>
  <c r="M99" i="11"/>
  <c r="I98" i="11"/>
  <c r="J97" i="11"/>
  <c r="N99" i="11"/>
  <c r="P98" i="11"/>
  <c r="K101" i="11" l="1"/>
  <c r="M100" i="11"/>
  <c r="N100" i="11"/>
  <c r="P99" i="11"/>
  <c r="J98" i="11"/>
  <c r="I99" i="11"/>
  <c r="K102" i="11" l="1"/>
  <c r="M101" i="11"/>
  <c r="I100" i="11"/>
  <c r="J99" i="11"/>
  <c r="N101" i="11"/>
  <c r="P100" i="11"/>
  <c r="K103" i="11" l="1"/>
  <c r="M102" i="11"/>
  <c r="N102" i="11"/>
  <c r="P101" i="11"/>
  <c r="I101" i="11"/>
  <c r="J100" i="11"/>
  <c r="K104" i="11" l="1"/>
  <c r="M103" i="11"/>
  <c r="J101" i="11"/>
  <c r="I102" i="11"/>
  <c r="N103" i="11"/>
  <c r="P102" i="11"/>
  <c r="K105" i="11" l="1"/>
  <c r="M104" i="11"/>
  <c r="N104" i="11"/>
  <c r="P103" i="11"/>
  <c r="J102" i="11"/>
  <c r="I103" i="11"/>
  <c r="K106" i="11" l="1"/>
  <c r="M105" i="11"/>
  <c r="I104" i="11"/>
  <c r="J103" i="11"/>
  <c r="N105" i="11"/>
  <c r="P104" i="11"/>
  <c r="K107" i="11" l="1"/>
  <c r="M106" i="11"/>
  <c r="N106" i="11"/>
  <c r="P105" i="11"/>
  <c r="I105" i="11"/>
  <c r="J104" i="11"/>
  <c r="K108" i="11" l="1"/>
  <c r="M107" i="11"/>
  <c r="J105" i="11"/>
  <c r="I106" i="11"/>
  <c r="N107" i="11"/>
  <c r="P106" i="11"/>
  <c r="K109" i="11" l="1"/>
  <c r="M108" i="11"/>
  <c r="N108" i="11"/>
  <c r="P107" i="11"/>
  <c r="J106" i="11"/>
  <c r="I107" i="11"/>
  <c r="K110" i="11" l="1"/>
  <c r="M109" i="11"/>
  <c r="I108" i="11"/>
  <c r="J107" i="11"/>
  <c r="N109" i="11"/>
  <c r="P108" i="11"/>
  <c r="K111" i="11" l="1"/>
  <c r="M110" i="11"/>
  <c r="N110" i="11"/>
  <c r="P109" i="11"/>
  <c r="I109" i="11"/>
  <c r="J108" i="11"/>
  <c r="K112" i="11" l="1"/>
  <c r="M111" i="11"/>
  <c r="J109" i="11"/>
  <c r="I110" i="11"/>
  <c r="N111" i="11"/>
  <c r="P110" i="11"/>
  <c r="K113" i="11" l="1"/>
  <c r="M112" i="11"/>
  <c r="N112" i="11"/>
  <c r="P111" i="11"/>
  <c r="J110" i="11"/>
  <c r="I111" i="11"/>
  <c r="K114" i="11" l="1"/>
  <c r="M113" i="11"/>
  <c r="I112" i="11"/>
  <c r="J111" i="11"/>
  <c r="N113" i="11"/>
  <c r="P112" i="11"/>
  <c r="K115" i="11" l="1"/>
  <c r="M114" i="11"/>
  <c r="N114" i="11"/>
  <c r="P113" i="11"/>
  <c r="I113" i="11"/>
  <c r="J112" i="11"/>
  <c r="K116" i="11" l="1"/>
  <c r="M115" i="11"/>
  <c r="J113" i="11"/>
  <c r="I114" i="11"/>
  <c r="N115" i="11"/>
  <c r="P114" i="11"/>
  <c r="K117" i="11" l="1"/>
  <c r="M116" i="11"/>
  <c r="N116" i="11"/>
  <c r="P115" i="11"/>
  <c r="J114" i="11"/>
  <c r="I115" i="11"/>
  <c r="K118" i="11" l="1"/>
  <c r="M117" i="11"/>
  <c r="I116" i="11"/>
  <c r="J115" i="11"/>
  <c r="N117" i="11"/>
  <c r="P116" i="11"/>
  <c r="K119" i="11" l="1"/>
  <c r="M118" i="11"/>
  <c r="N118" i="11"/>
  <c r="P117" i="11"/>
  <c r="J116" i="11"/>
  <c r="I117" i="11"/>
  <c r="K120" i="11" l="1"/>
  <c r="M119" i="11"/>
  <c r="J117" i="11"/>
  <c r="I118" i="11"/>
  <c r="N119" i="11"/>
  <c r="P118" i="11"/>
  <c r="K121" i="11" l="1"/>
  <c r="M120" i="11"/>
  <c r="N120" i="11"/>
  <c r="P119" i="11"/>
  <c r="I119" i="11"/>
  <c r="J118" i="11"/>
  <c r="K122" i="11" l="1"/>
  <c r="M121" i="11"/>
  <c r="I120" i="11"/>
  <c r="J119" i="11"/>
  <c r="N121" i="11"/>
  <c r="P120" i="11"/>
  <c r="K123" i="11" l="1"/>
  <c r="M122" i="11"/>
  <c r="N122" i="11"/>
  <c r="P121" i="11"/>
  <c r="I121" i="11"/>
  <c r="J120" i="11"/>
  <c r="K124" i="11" l="1"/>
  <c r="M123" i="11"/>
  <c r="J121" i="11"/>
  <c r="I122" i="11"/>
  <c r="N123" i="11"/>
  <c r="P122" i="11"/>
  <c r="K125" i="11" l="1"/>
  <c r="M124" i="11"/>
  <c r="N124" i="11"/>
  <c r="P123" i="11"/>
  <c r="I123" i="11"/>
  <c r="J122" i="11"/>
  <c r="K126" i="11" l="1"/>
  <c r="M125" i="11"/>
  <c r="I124" i="11"/>
  <c r="J123" i="11"/>
  <c r="N125" i="11"/>
  <c r="P124" i="11"/>
  <c r="K127" i="11" l="1"/>
  <c r="M126" i="11"/>
  <c r="N126" i="11"/>
  <c r="P125" i="11"/>
  <c r="J124" i="11"/>
  <c r="I125" i="11"/>
  <c r="K128" i="11" l="1"/>
  <c r="M127" i="11"/>
  <c r="J125" i="11"/>
  <c r="I126" i="11"/>
  <c r="N127" i="11"/>
  <c r="P126" i="11"/>
  <c r="K129" i="11" l="1"/>
  <c r="M128" i="11"/>
  <c r="N128" i="11"/>
  <c r="P127" i="11"/>
  <c r="I127" i="11"/>
  <c r="J126" i="11"/>
  <c r="K130" i="11" l="1"/>
  <c r="M129" i="11"/>
  <c r="I128" i="11"/>
  <c r="J127" i="11"/>
  <c r="N129" i="11"/>
  <c r="P128" i="11"/>
  <c r="K131" i="11" l="1"/>
  <c r="M130" i="11"/>
  <c r="N130" i="11"/>
  <c r="P129" i="11"/>
  <c r="I129" i="11"/>
  <c r="J128" i="11"/>
  <c r="K132" i="11" l="1"/>
  <c r="M131" i="11"/>
  <c r="J129" i="11"/>
  <c r="I130" i="11"/>
  <c r="N131" i="11"/>
  <c r="P130" i="11"/>
  <c r="K133" i="11" l="1"/>
  <c r="M132" i="11"/>
  <c r="N132" i="11"/>
  <c r="P131" i="11"/>
  <c r="I131" i="11"/>
  <c r="J130" i="11"/>
  <c r="K134" i="11" l="1"/>
  <c r="M133" i="11"/>
  <c r="I132" i="11"/>
  <c r="J131" i="11"/>
  <c r="N133" i="11"/>
  <c r="P132" i="11"/>
  <c r="K135" i="11" l="1"/>
  <c r="M134" i="11"/>
  <c r="N134" i="11"/>
  <c r="P133" i="11"/>
  <c r="J132" i="11"/>
  <c r="I133" i="11"/>
  <c r="K136" i="11" l="1"/>
  <c r="M135" i="11"/>
  <c r="J133" i="11"/>
  <c r="I134" i="11"/>
  <c r="N135" i="11"/>
  <c r="P134" i="11"/>
  <c r="K137" i="11" l="1"/>
  <c r="M136" i="11"/>
  <c r="P135" i="11"/>
  <c r="N136" i="11"/>
  <c r="I135" i="11"/>
  <c r="J134" i="11"/>
  <c r="K138" i="11" l="1"/>
  <c r="M137" i="11"/>
  <c r="J135" i="11"/>
  <c r="I136" i="11"/>
  <c r="N137" i="11"/>
  <c r="P136" i="11"/>
  <c r="K139" i="11" l="1"/>
  <c r="M138" i="11"/>
  <c r="P137" i="11"/>
  <c r="N138" i="11"/>
  <c r="J136" i="11"/>
  <c r="I137" i="11"/>
  <c r="K140" i="11" l="1"/>
  <c r="M139" i="11"/>
  <c r="N139" i="11"/>
  <c r="P138" i="11"/>
  <c r="J137" i="11"/>
  <c r="I138" i="11"/>
  <c r="K141" i="11" l="1"/>
  <c r="M140" i="11"/>
  <c r="I139" i="11"/>
  <c r="J138" i="11"/>
  <c r="P139" i="11"/>
  <c r="N140" i="11"/>
  <c r="K142" i="11" l="1"/>
  <c r="M141" i="11"/>
  <c r="N141" i="11"/>
  <c r="P140" i="11"/>
  <c r="J139" i="11"/>
  <c r="I140" i="11"/>
  <c r="K143" i="11" l="1"/>
  <c r="M142" i="11"/>
  <c r="I141" i="11"/>
  <c r="J140" i="11"/>
  <c r="P141" i="11"/>
  <c r="N142" i="11"/>
  <c r="K144" i="11" l="1"/>
  <c r="M143" i="11"/>
  <c r="N143" i="11"/>
  <c r="P142" i="11"/>
  <c r="J141" i="11"/>
  <c r="I142" i="11"/>
  <c r="K145" i="11" l="1"/>
  <c r="M144" i="11"/>
  <c r="J142" i="11"/>
  <c r="I143" i="11"/>
  <c r="P143" i="11"/>
  <c r="N144" i="11"/>
  <c r="K146" i="11" l="1"/>
  <c r="M145" i="11"/>
  <c r="N145" i="11"/>
  <c r="P144" i="11"/>
  <c r="J143" i="11"/>
  <c r="I144" i="11"/>
  <c r="K147" i="11" l="1"/>
  <c r="M146" i="11"/>
  <c r="J144" i="11"/>
  <c r="I145" i="11"/>
  <c r="P145" i="11"/>
  <c r="N146" i="11"/>
  <c r="K148" i="11" l="1"/>
  <c r="M147" i="11"/>
  <c r="N147" i="11"/>
  <c r="P146" i="11"/>
  <c r="J145" i="11"/>
  <c r="I146" i="11"/>
  <c r="K149" i="11" l="1"/>
  <c r="M148" i="11"/>
  <c r="J146" i="11"/>
  <c r="I147" i="11"/>
  <c r="P147" i="11"/>
  <c r="N148" i="11"/>
  <c r="K150" i="11" l="1"/>
  <c r="M149" i="11"/>
  <c r="N149" i="11"/>
  <c r="P148" i="11"/>
  <c r="J147" i="11"/>
  <c r="I148" i="11"/>
  <c r="K151" i="11" l="1"/>
  <c r="M150" i="11"/>
  <c r="I149" i="11"/>
  <c r="J148" i="11"/>
  <c r="P149" i="11"/>
  <c r="N150" i="11"/>
  <c r="K152" i="11" l="1"/>
  <c r="M151" i="11"/>
  <c r="N151" i="11"/>
  <c r="P150" i="11"/>
  <c r="J149" i="11"/>
  <c r="I150" i="11"/>
  <c r="K153" i="11" l="1"/>
  <c r="M152" i="11"/>
  <c r="I151" i="11"/>
  <c r="J150" i="11"/>
  <c r="P151" i="11"/>
  <c r="N152" i="11"/>
  <c r="K154" i="11" l="1"/>
  <c r="M153" i="11"/>
  <c r="N153" i="11"/>
  <c r="P152" i="11"/>
  <c r="J151" i="11"/>
  <c r="I152" i="11"/>
  <c r="K155" i="11" l="1"/>
  <c r="M154" i="11"/>
  <c r="J152" i="11"/>
  <c r="I153" i="11"/>
  <c r="P153" i="11"/>
  <c r="N154" i="11"/>
  <c r="K156" i="11" l="1"/>
  <c r="M155" i="11"/>
  <c r="N155" i="11"/>
  <c r="P154" i="11"/>
  <c r="J153" i="11"/>
  <c r="I154" i="11"/>
  <c r="K157" i="11" l="1"/>
  <c r="M156" i="11"/>
  <c r="I155" i="11"/>
  <c r="J154" i="11"/>
  <c r="P155" i="11"/>
  <c r="N156" i="11"/>
  <c r="K158" i="11" l="1"/>
  <c r="M157" i="11"/>
  <c r="N157" i="11"/>
  <c r="P156" i="11"/>
  <c r="J155" i="11"/>
  <c r="I156" i="11"/>
  <c r="K159" i="11" l="1"/>
  <c r="M158" i="11"/>
  <c r="I157" i="11"/>
  <c r="J156" i="11"/>
  <c r="P157" i="11"/>
  <c r="N158" i="11"/>
  <c r="K160" i="11" l="1"/>
  <c r="M159" i="11"/>
  <c r="N159" i="11"/>
  <c r="P158" i="11"/>
  <c r="J157" i="11"/>
  <c r="I158" i="11"/>
  <c r="K161" i="11" l="1"/>
  <c r="M160" i="11"/>
  <c r="J158" i="11"/>
  <c r="I159" i="11"/>
  <c r="P159" i="11"/>
  <c r="N160" i="11"/>
  <c r="K162" i="11" l="1"/>
  <c r="M161" i="11"/>
  <c r="N161" i="11"/>
  <c r="P160" i="11"/>
  <c r="J159" i="11"/>
  <c r="I160" i="11"/>
  <c r="K163" i="11" l="1"/>
  <c r="M162" i="11"/>
  <c r="J160" i="11"/>
  <c r="I161" i="11"/>
  <c r="P161" i="11"/>
  <c r="N162" i="11"/>
  <c r="K164" i="11" l="1"/>
  <c r="M163" i="11"/>
  <c r="N163" i="11"/>
  <c r="P162" i="11"/>
  <c r="J161" i="11"/>
  <c r="I162" i="11"/>
  <c r="K165" i="11" l="1"/>
  <c r="M164" i="11"/>
  <c r="I163" i="11"/>
  <c r="J162" i="11"/>
  <c r="P163" i="11"/>
  <c r="N164" i="11"/>
  <c r="K166" i="11" l="1"/>
  <c r="M165" i="11"/>
  <c r="N165" i="11"/>
  <c r="P164" i="11"/>
  <c r="J163" i="11"/>
  <c r="I164" i="11"/>
  <c r="K167" i="11" l="1"/>
  <c r="M166" i="11"/>
  <c r="I165" i="11"/>
  <c r="J164" i="11"/>
  <c r="P165" i="11"/>
  <c r="N166" i="11"/>
  <c r="K168" i="11" l="1"/>
  <c r="M167" i="11"/>
  <c r="N167" i="11"/>
  <c r="P166" i="11"/>
  <c r="J165" i="11"/>
  <c r="I166" i="11"/>
  <c r="K169" i="11" l="1"/>
  <c r="M168" i="11"/>
  <c r="J166" i="11"/>
  <c r="I167" i="11"/>
  <c r="P167" i="11"/>
  <c r="N168" i="11"/>
  <c r="K170" i="11" l="1"/>
  <c r="M169" i="11"/>
  <c r="N169" i="11"/>
  <c r="P168" i="11"/>
  <c r="J167" i="11"/>
  <c r="I168" i="11"/>
  <c r="K171" i="11" l="1"/>
  <c r="M170" i="11"/>
  <c r="J168" i="11"/>
  <c r="I169" i="11"/>
  <c r="P169" i="11"/>
  <c r="N170" i="11"/>
  <c r="K172" i="11" l="1"/>
  <c r="M171" i="11"/>
  <c r="N171" i="11"/>
  <c r="P170" i="11"/>
  <c r="J169" i="11"/>
  <c r="I170" i="11"/>
  <c r="K173" i="11" l="1"/>
  <c r="M172" i="11"/>
  <c r="I171" i="11"/>
  <c r="J170" i="11"/>
  <c r="P171" i="11"/>
  <c r="N172" i="11"/>
  <c r="K174" i="11" l="1"/>
  <c r="M173" i="11"/>
  <c r="N173" i="11"/>
  <c r="P172" i="11"/>
  <c r="J171" i="11"/>
  <c r="I172" i="11"/>
  <c r="K175" i="11" l="1"/>
  <c r="M174" i="11"/>
  <c r="I173" i="11"/>
  <c r="J172" i="11"/>
  <c r="P173" i="11"/>
  <c r="N174" i="11"/>
  <c r="K176" i="11" l="1"/>
  <c r="M175" i="11"/>
  <c r="N175" i="11"/>
  <c r="P174" i="11"/>
  <c r="J173" i="11"/>
  <c r="I174" i="11"/>
  <c r="K177" i="11" l="1"/>
  <c r="M176" i="11"/>
  <c r="J174" i="11"/>
  <c r="I175" i="11"/>
  <c r="P175" i="11"/>
  <c r="N176" i="11"/>
  <c r="K178" i="11" l="1"/>
  <c r="M177" i="11"/>
  <c r="N177" i="11"/>
  <c r="P176" i="11"/>
  <c r="J175" i="11"/>
  <c r="I176" i="11"/>
  <c r="K179" i="11" l="1"/>
  <c r="M178" i="11"/>
  <c r="J176" i="11"/>
  <c r="I177" i="11"/>
  <c r="P177" i="11"/>
  <c r="N178" i="11"/>
  <c r="K180" i="11" l="1"/>
  <c r="M179" i="11"/>
  <c r="N179" i="11"/>
  <c r="P178" i="11"/>
  <c r="J177" i="11"/>
  <c r="I178" i="11"/>
  <c r="K181" i="11" l="1"/>
  <c r="M180" i="11"/>
  <c r="I179" i="11"/>
  <c r="J178" i="11"/>
  <c r="P179" i="11"/>
  <c r="N180" i="11"/>
  <c r="K182" i="11" l="1"/>
  <c r="M181" i="11"/>
  <c r="N181" i="11"/>
  <c r="P180" i="11"/>
  <c r="J179" i="11"/>
  <c r="I180" i="11"/>
  <c r="K183" i="11" l="1"/>
  <c r="M182" i="11"/>
  <c r="I181" i="11"/>
  <c r="J180" i="11"/>
  <c r="P181" i="11"/>
  <c r="N182" i="11"/>
  <c r="K184" i="11" l="1"/>
  <c r="M183" i="11"/>
  <c r="N183" i="11"/>
  <c r="P182" i="11"/>
  <c r="J181" i="11"/>
  <c r="I182" i="11"/>
  <c r="K185" i="11" l="1"/>
  <c r="M184" i="11"/>
  <c r="J182" i="11"/>
  <c r="I183" i="11"/>
  <c r="P183" i="11"/>
  <c r="N184" i="11"/>
  <c r="K186" i="11" l="1"/>
  <c r="M185" i="11"/>
  <c r="N185" i="11"/>
  <c r="P184" i="11"/>
  <c r="J183" i="11"/>
  <c r="I184" i="11"/>
  <c r="K187" i="11" l="1"/>
  <c r="M186" i="11"/>
  <c r="J184" i="11"/>
  <c r="I185" i="11"/>
  <c r="P185" i="11"/>
  <c r="N186" i="11"/>
  <c r="K188" i="11" l="1"/>
  <c r="M187" i="11"/>
  <c r="N187" i="11"/>
  <c r="P186" i="11"/>
  <c r="J185" i="11"/>
  <c r="I186" i="11"/>
  <c r="K189" i="11" l="1"/>
  <c r="M188" i="11"/>
  <c r="I187" i="11"/>
  <c r="J186" i="11"/>
  <c r="P187" i="11"/>
  <c r="N188" i="11"/>
  <c r="K190" i="11" l="1"/>
  <c r="M189" i="11"/>
  <c r="N189" i="11"/>
  <c r="P188" i="11"/>
  <c r="J187" i="11"/>
  <c r="I188" i="11"/>
  <c r="K191" i="11" l="1"/>
  <c r="M190" i="11"/>
  <c r="I189" i="11"/>
  <c r="J188" i="11"/>
  <c r="P189" i="11"/>
  <c r="N190" i="11"/>
  <c r="K192" i="11" l="1"/>
  <c r="M191" i="11"/>
  <c r="N191" i="11"/>
  <c r="P190" i="11"/>
  <c r="J189" i="11"/>
  <c r="I190" i="11"/>
  <c r="K193" i="11" l="1"/>
  <c r="M192" i="11"/>
  <c r="J190" i="11"/>
  <c r="I191" i="11"/>
  <c r="P191" i="11"/>
  <c r="N192" i="11"/>
  <c r="K194" i="11" l="1"/>
  <c r="M193" i="11"/>
  <c r="N193" i="11"/>
  <c r="P192" i="11"/>
  <c r="J191" i="11"/>
  <c r="I192" i="11"/>
  <c r="K195" i="11" l="1"/>
  <c r="M194" i="11"/>
  <c r="J192" i="11"/>
  <c r="I193" i="11"/>
  <c r="P193" i="11"/>
  <c r="N194" i="11"/>
  <c r="K196" i="11" l="1"/>
  <c r="M195" i="11"/>
  <c r="N195" i="11"/>
  <c r="P194" i="11"/>
  <c r="J193" i="11"/>
  <c r="I194" i="11"/>
  <c r="K197" i="11" l="1"/>
  <c r="M196" i="11"/>
  <c r="I195" i="11"/>
  <c r="J194" i="11"/>
  <c r="P195" i="11"/>
  <c r="N196" i="11"/>
  <c r="K198" i="11" l="1"/>
  <c r="M197" i="11"/>
  <c r="N197" i="11"/>
  <c r="P196" i="11"/>
  <c r="J195" i="11"/>
  <c r="I196" i="11"/>
  <c r="K199" i="11" l="1"/>
  <c r="M198" i="11"/>
  <c r="I197" i="11"/>
  <c r="J196" i="11"/>
  <c r="P197" i="11"/>
  <c r="N198" i="11"/>
  <c r="K200" i="11" l="1"/>
  <c r="M199" i="11"/>
  <c r="N199" i="11"/>
  <c r="P198" i="11"/>
  <c r="J197" i="11"/>
  <c r="I198" i="11"/>
  <c r="K201" i="11" l="1"/>
  <c r="M200" i="11"/>
  <c r="J198" i="11"/>
  <c r="I199" i="11"/>
  <c r="P199" i="11"/>
  <c r="N200" i="11"/>
  <c r="K202" i="11" l="1"/>
  <c r="M201" i="11"/>
  <c r="N201" i="11"/>
  <c r="P200" i="11"/>
  <c r="J199" i="11"/>
  <c r="I200" i="11"/>
  <c r="K203" i="11" l="1"/>
  <c r="M202" i="11"/>
  <c r="J200" i="11"/>
  <c r="I201" i="11"/>
  <c r="P201" i="11"/>
  <c r="N202" i="11"/>
  <c r="K204" i="11" l="1"/>
  <c r="M203" i="11"/>
  <c r="N203" i="11"/>
  <c r="P202" i="11"/>
  <c r="J201" i="11"/>
  <c r="I202" i="11"/>
  <c r="K205" i="11" l="1"/>
  <c r="M204" i="11"/>
  <c r="I203" i="11"/>
  <c r="J202" i="11"/>
  <c r="P203" i="11"/>
  <c r="N204" i="11"/>
  <c r="K206" i="11" l="1"/>
  <c r="M205" i="11"/>
  <c r="N205" i="11"/>
  <c r="P204" i="11"/>
  <c r="J203" i="11"/>
  <c r="I204" i="11"/>
  <c r="K207" i="11" l="1"/>
  <c r="M206" i="11"/>
  <c r="I205" i="11"/>
  <c r="J204" i="11"/>
  <c r="P205" i="11"/>
  <c r="N206" i="11"/>
  <c r="K208" i="11" l="1"/>
  <c r="M207" i="11"/>
  <c r="N207" i="11"/>
  <c r="P206" i="11"/>
  <c r="J205" i="11"/>
  <c r="I206" i="11"/>
  <c r="K209" i="11" l="1"/>
  <c r="M208" i="11"/>
  <c r="J206" i="11"/>
  <c r="I207" i="11"/>
  <c r="P207" i="11"/>
  <c r="N208" i="11"/>
  <c r="K210" i="11" l="1"/>
  <c r="M209" i="11"/>
  <c r="N209" i="11"/>
  <c r="P208" i="11"/>
  <c r="J207" i="11"/>
  <c r="I208" i="11"/>
  <c r="K211" i="11" l="1"/>
  <c r="M210" i="11"/>
  <c r="J208" i="11"/>
  <c r="I209" i="11"/>
  <c r="P209" i="11"/>
  <c r="N210" i="11"/>
  <c r="K212" i="11" l="1"/>
  <c r="M212" i="11" s="1"/>
  <c r="M211" i="11"/>
  <c r="N211" i="11"/>
  <c r="P210" i="11"/>
  <c r="J209" i="11"/>
  <c r="I210" i="11"/>
  <c r="I211" i="11" l="1"/>
  <c r="J210" i="11"/>
  <c r="P211" i="11"/>
  <c r="N212" i="11"/>
  <c r="P212" i="11" l="1"/>
  <c r="J211" i="11"/>
  <c r="I212" i="11"/>
  <c r="J212" i="11" l="1"/>
</calcChain>
</file>

<file path=xl/connections.xml><?xml version="1.0" encoding="utf-8"?>
<connections xmlns="http://schemas.openxmlformats.org/spreadsheetml/2006/main">
  <connection id="1" name="+2014-05-30-173747" type="6" refreshedVersion="4" background="1" saveData="1">
    <textPr codePage="850" sourceFile="E:\+2014-05-30-173747.csv" decimal="," thousands="." semicolon="1">
      <textFields count="6">
        <textField/>
        <textField/>
        <textField/>
        <textField/>
        <textField/>
        <textField/>
      </textFields>
    </textPr>
  </connection>
  <connection id="2" name="+2014-05-30-1737471" type="6" refreshedVersion="4" background="1" saveData="1">
    <textPr codePage="850" sourceFile="E:\+2014-05-30-173747.csv" decimal="," thousands="." semicolon="1">
      <textFields count="6">
        <textField/>
        <textField/>
        <textField/>
        <textField/>
        <textField/>
        <textField/>
      </textFields>
    </textPr>
  </connection>
  <connection id="3" name="+2014-05-30-17374711" type="6" refreshedVersion="4" background="1" saveData="1">
    <textPr codePage="850" sourceFile="E:\+2014-05-30-173747.csv" decimal="," thousands="." semicolon="1">
      <textFields count="6">
        <textField/>
        <textField/>
        <textField/>
        <textField/>
        <textField/>
        <textField/>
      </textFields>
    </textPr>
  </connection>
  <connection id="4" name="+2014-05-30-17374712" type="6" refreshedVersion="4" background="1" saveData="1">
    <textPr codePage="850" sourceFile="E:\+2014-05-30-173747.csv" decimal="," thousands="." semicolon="1">
      <textFields count="6">
        <textField/>
        <textField/>
        <textField/>
        <textField/>
        <textField/>
        <textField/>
      </textFields>
    </textPr>
  </connection>
  <connection id="5" name="2013-10-08-075156" type="6" refreshedVersion="4" background="1" saveData="1">
    <textPr codePage="850" sourceFile="E:\2013-10-08-075156.csv" decimal="," thousands="." semicolon="1">
      <textFields count="7">
        <textField/>
        <textField/>
        <textField/>
        <textField/>
        <textField/>
        <textField/>
        <textField/>
      </textFields>
    </textPr>
  </connection>
  <connection id="6" name="2013-10-08-0751561" type="6" refreshedVersion="4" background="1" saveData="1">
    <textPr codePage="850" sourceFile="E:\2013-10-08-075156.csv" decimal="," thousands="." semicolon="1">
      <textFields count="7">
        <textField/>
        <textField/>
        <textField/>
        <textField/>
        <textField/>
        <textField/>
        <textField/>
      </textFields>
    </textPr>
  </connection>
  <connection id="7" name="2013-10-08-07515611" type="6" refreshedVersion="4" background="1" saveData="1">
    <textPr codePage="850" sourceFile="E:\2013-10-08-075156.csv" decimal="," thousands="." semicolon="1">
      <textFields count="7">
        <textField/>
        <textField/>
        <textField/>
        <textField/>
        <textField/>
        <textField/>
        <textField/>
      </textFields>
    </textPr>
  </connection>
  <connection id="8" name="2013-10-08-075156111" type="6" refreshedVersion="4" background="1" saveData="1">
    <textPr codePage="850" sourceFile="E:\2013-10-08-075156.csv" decimal="," thousands="." semicolon="1">
      <textFields count="7">
        <textField/>
        <textField/>
        <textField/>
        <textField/>
        <textField/>
        <textField/>
        <textField/>
      </textFields>
    </textPr>
  </connection>
  <connection id="9" name="2013-10-08-0751561111" type="6" refreshedVersion="4" background="1" saveData="1">
    <textPr codePage="850" sourceFile="E:\2013-10-08-075156.csv" decimal="," thousands="." semicolon="1">
      <textFields count="7">
        <textField/>
        <textField/>
        <textField/>
        <textField/>
        <textField/>
        <textField/>
        <textField/>
      </textFields>
    </textPr>
  </connection>
  <connection id="10" name="2013-10-08-0751562" type="6" refreshedVersion="4" background="1" saveData="1">
    <textPr codePage="850" sourceFile="E:\2013-10-08-075156.csv" decimal="," thousands="." semicolon="1">
      <textFields count="7">
        <textField/>
        <textField/>
        <textField/>
        <textField/>
        <textField/>
        <textField/>
        <textField/>
      </textFields>
    </textPr>
  </connection>
  <connection id="11" name="2013-10-08-07515621" type="6" refreshedVersion="4" background="1" saveData="1">
    <textPr codePage="850" sourceFile="E:\2013-10-08-075156.csv" decimal="," thousands="." semicolon="1">
      <textFields count="7">
        <textField/>
        <textField/>
        <textField/>
        <textField/>
        <textField/>
        <textField/>
        <textField/>
      </textFields>
    </textPr>
  </connection>
  <connection id="12" name="2013-10-08-075156211" type="6" refreshedVersion="4" background="1" saveData="1">
    <textPr codePage="850" sourceFile="E:\2013-10-08-075156.csv" decimal="," thousands="." semicolon="1">
      <textFields count="7">
        <textField/>
        <textField/>
        <textField/>
        <textField/>
        <textField/>
        <textField/>
        <textField/>
      </textFields>
    </textPr>
  </connection>
  <connection id="13" name="2013-10-08-0751562111" type="6" refreshedVersion="4" background="1" saveData="1">
    <textPr codePage="850" sourceFile="E:\2013-10-08-075156.csv" decimal="," thousands="." semicolon="1">
      <textFields count="7">
        <textField/>
        <textField/>
        <textField/>
        <textField/>
        <textField/>
        <textField/>
        <textField/>
      </textFields>
    </textPr>
  </connection>
  <connection id="14" name="2013-10-08-07515621111" type="6" refreshedVersion="4" background="1" saveData="1">
    <textPr codePage="850" sourceFile="E:\2013-10-08-075156.csv" decimal="," thousands="." semicolon="1">
      <textFields count="7">
        <textField/>
        <textField/>
        <textField/>
        <textField/>
        <textField/>
        <textField/>
        <textField/>
      </textFields>
    </textPr>
  </connection>
  <connection id="15" name="2013-10-08-07515622" type="6" refreshedVersion="4" background="1" saveData="1">
    <textPr codePage="850" sourceFile="E:\2013-10-08-075156.csv" decimal="," thousands="." semicolon="1">
      <textFields count="7">
        <textField/>
        <textField/>
        <textField/>
        <textField/>
        <textField/>
        <textField/>
        <textField/>
      </textFields>
    </textPr>
  </connection>
  <connection id="16" name="2013-10-08-0751563" type="6" refreshedVersion="4" background="1" saveData="1">
    <textPr codePage="850" sourceFile="E:\2013-10-08-075156.csv" decimal="," thousands="." semicolon="1">
      <textFields count="7">
        <textField/>
        <textField/>
        <textField/>
        <textField/>
        <textField/>
        <textField/>
        <textField/>
      </textFields>
    </textPr>
  </connection>
  <connection id="17" name="2013-10-08-07515631" type="6" refreshedVersion="4" background="1" saveData="1">
    <textPr codePage="850" sourceFile="E:\2013-10-08-075156.csv" decimal="," thousands="." semicolon="1">
      <textFields count="7">
        <textField/>
        <textField/>
        <textField/>
        <textField/>
        <textField/>
        <textField/>
        <textField/>
      </textFields>
    </textPr>
  </connection>
  <connection id="18" name="2013-10-08-075156311" type="6" refreshedVersion="4" background="1" saveData="1">
    <textPr codePage="850" sourceFile="E:\2013-10-08-075156.csv" decimal="," thousands="." semicolon="1">
      <textFields count="7">
        <textField/>
        <textField/>
        <textField/>
        <textField/>
        <textField/>
        <textField/>
        <textField/>
      </textFields>
    </textPr>
  </connection>
  <connection id="19" name="2013-10-08-075156312" type="6" refreshedVersion="4" background="1" saveData="1">
    <textPr codePage="850" sourceFile="E:\2013-10-08-075156.csv" decimal="," thousands="." semicolon="1">
      <textFields count="7">
        <textField/>
        <textField/>
        <textField/>
        <textField/>
        <textField/>
        <textField/>
        <textField/>
      </textFields>
    </textPr>
  </connection>
  <connection id="20" name="2013-10-08-183244" type="6" refreshedVersion="3" background="1">
    <textPr codePage="850" sourceFile="G:\2013-10-08-183244.csv" decimal="," thousands="." semicolon="1">
      <textFields count="4">
        <textField/>
        <textField/>
        <textField/>
        <textField/>
      </textFields>
    </textPr>
  </connection>
  <connection id="21" name="2013-10-08-1832441" type="6" refreshedVersion="3" background="1" saveData="1">
    <textPr codePage="850" sourceFile="G:\2013-10-08-183244.csv" decimal="," thousands="." semicolon="1">
      <textFields count="4">
        <textField/>
        <textField/>
        <textField/>
        <textField/>
      </textFields>
    </textPr>
  </connection>
  <connection id="22" name="2013-10-09-160325" type="6" refreshedVersion="3" background="1">
    <textPr codePage="850" sourceFile="G:\2013-10-09-160325.csv" decimal="," thousands="." semicolon="1">
      <textFields count="2">
        <textField/>
        <textField/>
      </textFields>
    </textPr>
  </connection>
  <connection id="23" name="2013-10-09-1603251" type="6" refreshedVersion="3" background="1" saveData="1">
    <textPr codePage="850" sourceFile="G:\2013-10-09-160325.csv" decimal="," thousands="." semicolon="1">
      <textFields count="2">
        <textField/>
        <textField/>
      </textFields>
    </textPr>
  </connection>
  <connection id="24" name="2013-10-29-061449" type="6" refreshedVersion="4" background="1" saveData="1">
    <textPr codePage="850" sourceFile="E:\2013-10-29-061449.csv" decimal="," thousands="." semicolon="1">
      <textFields count="4">
        <textField/>
        <textField/>
        <textField/>
        <textField/>
      </textFields>
    </textPr>
  </connection>
  <connection id="25" name="2014-06-10-0604201" type="6" refreshedVersion="4" background="1" saveData="1">
    <textPr codePage="850" sourceFile="E:\2014-06-10-060420.csv" decimal="," thousands="." semicolon="1">
      <textFields count="8">
        <textField/>
        <textField/>
        <textField/>
        <textField/>
        <textField/>
        <textField/>
        <textField/>
        <textField/>
      </textFields>
    </textPr>
  </connection>
  <connection id="26" name="2014-06-10-06042011" type="6" refreshedVersion="4" background="1" saveData="1">
    <textPr codePage="850" sourceFile="E:\2014-06-10-060420.csv" decimal="," thousands="." semicolon="1">
      <textFields count="8">
        <textField/>
        <textField/>
        <textField/>
        <textField/>
        <textField/>
        <textField/>
        <textField/>
        <textField/>
      </textFields>
    </textPr>
  </connection>
  <connection id="27" name="2014-06-10-06042012" type="6" refreshedVersion="4" background="1" saveData="1">
    <textPr codePage="850" sourceFile="E:\2014-06-10-060420.csv" decimal="," thousands="." semicolon="1">
      <textFields count="8">
        <textField/>
        <textField/>
        <textField/>
        <textField/>
        <textField/>
        <textField/>
        <textField/>
        <textField/>
      </textFields>
    </textPr>
  </connection>
  <connection id="28" name="2014-06-10-0611521" type="6" refreshedVersion="4" background="1" saveData="1">
    <textPr codePage="850" sourceFile="E:\2014-06-10-061152.csv" decimal="," thousands="." semicolon="1">
      <textFields count="8">
        <textField/>
        <textField/>
        <textField/>
        <textField/>
        <textField/>
        <textField/>
        <textField/>
        <textField/>
      </textFields>
    </textPr>
  </connection>
  <connection id="29" name="2014-06-10-06115211" type="6" refreshedVersion="4" background="1" saveData="1">
    <textPr codePage="850" sourceFile="E:\2014-06-10-061152.csv" decimal="," thousands="." semicolon="1">
      <textFields count="8">
        <textField/>
        <textField/>
        <textField/>
        <textField/>
        <textField/>
        <textField/>
        <textField/>
        <textField/>
      </textFields>
    </textPr>
  </connection>
  <connection id="30" name="2014-06-10-06115212" type="6" refreshedVersion="4" background="1" saveData="1">
    <textPr codePage="850" sourceFile="E:\2014-06-10-061152.csv" decimal="," thousands="." semicolon="1">
      <textFields count="8">
        <textField/>
        <textField/>
        <textField/>
        <textField/>
        <textField/>
        <textField/>
        <textField/>
        <textField/>
      </textFields>
    </textPr>
  </connection>
  <connection id="31" name="2014-08-26-0627101" type="6" refreshedVersion="5" background="1" saveData="1">
    <textPr codePage="850" sourceFile="E:\2014-08-26-062710.csv" decimal="," thousands="." semicolon="1">
      <textFields count="6">
        <textField/>
        <textField/>
        <textField/>
        <textField/>
        <textField/>
        <textField/>
      </textFields>
    </textPr>
  </connection>
  <connection id="32" name="2014-08-26-0627102" type="6" refreshedVersion="5" background="1" saveData="1">
    <textPr codePage="850" sourceFile="E:\2014-08-26-062710.csv" decimal="," thousands="." semicolon="1">
      <textFields count="6">
        <textField/>
        <textField/>
        <textField/>
        <textField/>
        <textField/>
        <textField/>
      </textFields>
    </textPr>
  </connection>
  <connection id="33" name="2014-08-27-06343611" type="6" refreshedVersion="5" background="1" saveData="1">
    <textPr codePage="850" sourceFile="E:\2014-08-27-063436.csv" decimal="," thousands="." semicolon="1">
      <textFields count="6">
        <textField/>
        <textField/>
        <textField/>
        <textField/>
        <textField/>
        <textField/>
      </textFields>
    </textPr>
  </connection>
  <connection id="34" name="2015-05-27-171634" type="6" refreshedVersion="5" background="1" saveData="1">
    <textPr codePage="850" sourceFile="D:\2015-05-27_EZ-Performance\2015-05-27-171634.csv" decimal="," thousands="." semicolon="1">
      <textFields count="21">
        <textField/>
        <textField type="text"/>
        <textField type="text"/>
        <textField type="text"/>
        <textField type="text"/>
        <textField/>
        <textField type="text"/>
        <textField/>
        <textField type="text"/>
        <textField/>
        <textField type="text"/>
        <textField/>
        <textField type="text"/>
        <textField/>
        <textField type="text"/>
        <textField/>
        <textField type="text"/>
        <textField/>
        <textField type="text"/>
        <textField/>
        <textField type="text"/>
      </textFields>
    </textPr>
  </connection>
  <connection id="35" name="2015-06-03-171533" type="6" refreshedVersion="5" background="1" saveData="1">
    <textPr codePage="850" sourceFile="F:\2015-06-03-171533.csv" thousands=" " semicolon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name="2015-07-01-194134" type="6" refreshedVersion="5" background="1" saveData="1">
    <textPr codePage="850" sourceFile="F:\2015-07-01-194134.csv" decimal="," thousands="." semicolon="1">
      <textFields count="22">
        <textField/>
        <textField type="skip"/>
        <textField/>
        <textField type="text"/>
        <textField/>
        <textField type="text"/>
        <textField/>
        <textField type="text"/>
        <textField/>
        <textField type="text"/>
        <textField/>
        <textField type="text"/>
        <textField/>
        <textField type="text"/>
        <textField/>
        <textField type="text"/>
        <textField/>
        <textField type="text"/>
        <textField/>
        <textField type="text"/>
        <textField/>
        <textField type="text"/>
      </textFields>
    </textPr>
  </connection>
  <connection id="37" name="2015-07-08-062007" type="6" refreshedVersion="5" background="1" saveData="1">
    <textPr codePage="850" sourceFile="D:\2015-07-08-062007.csv" decimal="," thousands="." semicolon="1">
      <textFields count="22">
        <textField/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name="2015-07-28-063617" type="6" refreshedVersion="5" background="1" saveData="1">
    <textPr codePage="850" sourceFile="E:\2015-07-28-063617.csv" decimal="," thousands="." semicolon="1">
      <textFields count="22">
        <textField/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name="525d_tune1" type="6" refreshedVersion="5" background="1" saveData="1">
    <textPr codePage="850" sourceFile="D:\2015-05-27_EZ-Performance\525d_tune1.txt" decimal="," thousands="." semicolon="1">
      <textFields count="2">
        <textField/>
        <textField/>
      </textFields>
    </textPr>
  </connection>
  <connection id="40" name="525d-Serie1" type="6" refreshedVersion="5" background="1" saveData="1">
    <textPr codePage="850" sourceFile="D:\2015-05-27_EZ-Performance\525d-Serie.txt" decimal="," thousands="." semicolon="1">
      <textFields count="2">
        <textField/>
        <textField/>
      </textFields>
    </textPr>
  </connection>
  <connection id="41" name="Leistung1" type="6" refreshedVersion="5" background="1" saveData="1">
    <textPr codePage="850" sourceFile="D:\Daten\Autos\E39\2015-05-27_EZ-Performance\Leistung.txt" decimal="," thousands="." semicolon="1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<sst xmlns="http://schemas.openxmlformats.org/spreadsheetml/2006/main" count="9456" uniqueCount="454">
  <si>
    <t>525d</t>
  </si>
  <si>
    <t>225/55R16</t>
  </si>
  <si>
    <t>m</t>
  </si>
  <si>
    <t>Abrollumfang</t>
  </si>
  <si>
    <t>R</t>
  </si>
  <si>
    <t>Diff</t>
  </si>
  <si>
    <t>Getriebe</t>
  </si>
  <si>
    <r>
      <t>m/U</t>
    </r>
    <r>
      <rPr>
        <b/>
        <vertAlign val="subscript"/>
        <sz val="11"/>
        <color theme="1"/>
        <rFont val="Calibri"/>
        <family val="2"/>
        <scheme val="minor"/>
      </rPr>
      <t>Motor</t>
    </r>
  </si>
  <si>
    <t>Gesamt</t>
  </si>
  <si>
    <r>
      <t>v</t>
    </r>
    <r>
      <rPr>
        <b/>
        <vertAlign val="subscript"/>
        <sz val="11"/>
        <color theme="1"/>
        <rFont val="Calibri"/>
        <family val="2"/>
        <scheme val="minor"/>
      </rPr>
      <t>1.Gang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</si>
  <si>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2.Gang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</si>
  <si>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3.Gang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</si>
  <si>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4.Gang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</si>
  <si>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5.Gang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</si>
  <si>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R-Gang</t>
    </r>
  </si>
  <si>
    <t>A</t>
  </si>
  <si>
    <t>m²</t>
  </si>
  <si>
    <t>r</t>
  </si>
  <si>
    <t>kg/m³</t>
  </si>
  <si>
    <t>kW</t>
  </si>
  <si>
    <t>km/h</t>
  </si>
  <si>
    <r>
      <t>v</t>
    </r>
    <r>
      <rPr>
        <b/>
        <vertAlign val="subscript"/>
        <sz val="11"/>
        <color theme="1"/>
        <rFont val="Calibri"/>
        <family val="2"/>
        <scheme val="minor"/>
      </rPr>
      <t>theo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</si>
  <si>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Praxis</t>
    </r>
  </si>
  <si>
    <r>
      <t>M</t>
    </r>
    <r>
      <rPr>
        <vertAlign val="subscript"/>
        <sz val="11"/>
        <color theme="1"/>
        <rFont val="Calibri"/>
        <family val="2"/>
        <scheme val="minor"/>
      </rPr>
      <t>max</t>
    </r>
  </si>
  <si>
    <r>
      <t>P</t>
    </r>
    <r>
      <rPr>
        <vertAlign val="subscript"/>
        <sz val="11"/>
        <color theme="1"/>
        <rFont val="Calibri"/>
        <family val="2"/>
        <scheme val="minor"/>
      </rPr>
      <t>max</t>
    </r>
  </si>
  <si>
    <r>
      <t>c</t>
    </r>
    <r>
      <rPr>
        <vertAlign val="subscript"/>
        <sz val="11"/>
        <color theme="1"/>
        <rFont val="Calibri"/>
        <family val="2"/>
        <scheme val="minor"/>
      </rPr>
      <t>w</t>
    </r>
  </si>
  <si>
    <t>Nm</t>
  </si>
  <si>
    <r>
      <t>M</t>
    </r>
    <r>
      <rPr>
        <vertAlign val="subscript"/>
        <sz val="11"/>
        <color theme="1"/>
        <rFont val="Calibri"/>
        <family val="2"/>
        <scheme val="minor"/>
      </rPr>
      <t>max, Rad</t>
    </r>
  </si>
  <si>
    <r>
      <t>F</t>
    </r>
    <r>
      <rPr>
        <vertAlign val="subscript"/>
        <sz val="11"/>
        <color theme="1"/>
        <rFont val="Calibri"/>
        <family val="2"/>
        <scheme val="minor"/>
      </rPr>
      <t>max, Rad</t>
    </r>
  </si>
  <si>
    <t>N</t>
  </si>
  <si>
    <t>a</t>
  </si>
  <si>
    <t>kg</t>
  </si>
  <si>
    <t>m/s²</t>
  </si>
  <si>
    <t>Serie</t>
  </si>
  <si>
    <r>
      <t>P</t>
    </r>
    <r>
      <rPr>
        <vertAlign val="subscript"/>
        <sz val="11"/>
        <color theme="1"/>
        <rFont val="Calibri"/>
        <family val="2"/>
        <scheme val="minor"/>
      </rPr>
      <t>max, Rad</t>
    </r>
  </si>
  <si>
    <t>time</t>
  </si>
  <si>
    <t>t</t>
  </si>
  <si>
    <t>U</t>
  </si>
  <si>
    <t>Ladruck, SOLL</t>
  </si>
  <si>
    <t>akt. Ladruck</t>
  </si>
  <si>
    <t>Abweichung</t>
  </si>
  <si>
    <t>Raildruck, SOLL</t>
  </si>
  <si>
    <t>akt. Raildruck</t>
  </si>
  <si>
    <t>v</t>
  </si>
  <si>
    <r>
      <t>M</t>
    </r>
    <r>
      <rPr>
        <b/>
        <vertAlign val="subscript"/>
        <sz val="11"/>
        <color theme="1"/>
        <rFont val="Calibri"/>
        <family val="2"/>
        <scheme val="minor"/>
      </rPr>
      <t>Rad</t>
    </r>
  </si>
  <si>
    <t>Dt</t>
  </si>
  <si>
    <t>max</t>
  </si>
  <si>
    <t>min</t>
  </si>
  <si>
    <t>Dv</t>
  </si>
  <si>
    <r>
      <t>v</t>
    </r>
    <r>
      <rPr>
        <b/>
        <vertAlign val="subscript"/>
        <sz val="11"/>
        <color theme="1"/>
        <rFont val="Calibri"/>
        <family val="2"/>
        <scheme val="minor"/>
      </rPr>
      <t>berechn.</t>
    </r>
  </si>
  <si>
    <r>
      <t>M</t>
    </r>
    <r>
      <rPr>
        <b/>
        <vertAlign val="subscript"/>
        <sz val="11"/>
        <color theme="1"/>
        <rFont val="Calibri"/>
        <family val="2"/>
        <scheme val="minor"/>
      </rPr>
      <t>rad,berechn.</t>
    </r>
  </si>
  <si>
    <r>
      <t>U</t>
    </r>
    <r>
      <rPr>
        <b/>
        <vertAlign val="subscript"/>
        <sz val="11"/>
        <color theme="1"/>
        <rFont val="Calibri"/>
        <family val="2"/>
        <scheme val="minor"/>
      </rPr>
      <t>berechn.</t>
    </r>
  </si>
  <si>
    <t>Fw</t>
  </si>
  <si>
    <r>
      <t>M</t>
    </r>
    <r>
      <rPr>
        <b/>
        <vertAlign val="subscript"/>
        <sz val="11"/>
        <color theme="1"/>
        <rFont val="Calibri"/>
        <family val="2"/>
        <scheme val="minor"/>
      </rPr>
      <t>Motor,berechn.</t>
    </r>
  </si>
  <si>
    <t>IST-Ladedruck</t>
  </si>
  <si>
    <t>SOLL-Ladedruck</t>
  </si>
  <si>
    <t>Diff (alt)</t>
  </si>
  <si>
    <t>akt. Ladruck (alt)</t>
  </si>
  <si>
    <t>Ladruck, SOLL (alt)</t>
  </si>
  <si>
    <t>Auslesewerte</t>
  </si>
  <si>
    <t>Berechnung</t>
  </si>
  <si>
    <t>Ladedruck, SOLL</t>
  </si>
  <si>
    <t>akt. Ladedruck</t>
  </si>
  <si>
    <t>Railruck, SOLL</t>
  </si>
  <si>
    <t>akt. Railruck</t>
  </si>
  <si>
    <t>Abw., Ladedruck</t>
  </si>
  <si>
    <t>Abw., Raildruck</t>
  </si>
  <si>
    <t>LDMP_LLIN_WERT</t>
  </si>
  <si>
    <t>LDMP_LSOLL_WERT</t>
  </si>
  <si>
    <t>ZUMPQSOLL_WERT</t>
  </si>
  <si>
    <t>ZUMP_RAIL_WERT</t>
  </si>
  <si>
    <t>MRMM_EMOT_WERT</t>
  </si>
  <si>
    <t>MOTORDREHZAHL_WERT</t>
  </si>
  <si>
    <t>ANMVDF_WERT</t>
  </si>
  <si>
    <t>Vorförderdruck</t>
  </si>
  <si>
    <t>Fördermenge nach ARD
[MRMM_EMOT_WERT]</t>
  </si>
  <si>
    <t>STAT_DZMNMIT_WERT</t>
  </si>
  <si>
    <t>STAT_ANMVDF_WERT</t>
  </si>
  <si>
    <t>STAT_MRMM_EMOT_WERT</t>
  </si>
  <si>
    <t>STAT_ANMLDF_WERT</t>
  </si>
  <si>
    <t>STAT_LDMP_LSOLL_WERT</t>
  </si>
  <si>
    <t>STAT_MROMD_FAHR_WERT</t>
  </si>
  <si>
    <t>akt. Ladedruck 
ANMLDF_WERT</t>
  </si>
  <si>
    <t>Ladedruck, SOLL 
LDMP_LSOLL_WERT</t>
  </si>
  <si>
    <t>Fördermenge nach ARD 
[MRMM_EMOT_WERT]</t>
  </si>
  <si>
    <t xml:space="preserve">Fahrerwunschmoment
  MROMD_FAHR_WERT </t>
  </si>
  <si>
    <t>STAT_LDMP_LLIN_WERT</t>
  </si>
  <si>
    <t>Drehzahl</t>
  </si>
  <si>
    <t>STAT_anmKDF_EINH</t>
  </si>
  <si>
    <t>STAT_dzmNmit_EINH</t>
  </si>
  <si>
    <t>STAT_zumPQsoll_EINH</t>
  </si>
  <si>
    <t>bar</t>
  </si>
  <si>
    <t>1/min</t>
  </si>
  <si>
    <t>mm^3</t>
  </si>
  <si>
    <t>STAT_anmVDF_EINH</t>
  </si>
  <si>
    <t>STAT_fgmFGAKT_EINH</t>
  </si>
  <si>
    <t>STAT_ldmP_Llin_EINH</t>
  </si>
  <si>
    <t>STAT_ldmP_Lsoll_EINH</t>
  </si>
  <si>
    <t>STAT_mrmF_GANG_EINH</t>
  </si>
  <si>
    <t>STAT_mrmM_EMOT_EINH</t>
  </si>
  <si>
    <t>STAT_mroMD_FAHR_EINH</t>
  </si>
  <si>
    <t>mbar</t>
  </si>
  <si>
    <t>-</t>
  </si>
  <si>
    <t>n</t>
  </si>
  <si>
    <t>Drehmoment</t>
  </si>
  <si>
    <t>Soll Ladedruck</t>
  </si>
  <si>
    <t>Raildruck</t>
  </si>
  <si>
    <t>Raildruck Sollwert</t>
  </si>
  <si>
    <t>Einspritzmenge nach ARD</t>
  </si>
  <si>
    <t>Wunschmoment</t>
  </si>
  <si>
    <t>akt. Geschwindigkeit</t>
  </si>
  <si>
    <t>Fahrstufe</t>
  </si>
  <si>
    <t>tune4</t>
  </si>
  <si>
    <t>Drehmoment-Serie</t>
  </si>
  <si>
    <t>M-tune4</t>
  </si>
  <si>
    <t>P-tune4</t>
  </si>
  <si>
    <t>M-Serie</t>
  </si>
  <si>
    <t>P-Serie</t>
  </si>
  <si>
    <t>750</t>
  </si>
  <si>
    <t>2.5</t>
  </si>
  <si>
    <t>1036</t>
  </si>
  <si>
    <t>1004</t>
  </si>
  <si>
    <t>0</t>
  </si>
  <si>
    <t>44</t>
  </si>
  <si>
    <t>751</t>
  </si>
  <si>
    <t>42</t>
  </si>
  <si>
    <t>748</t>
  </si>
  <si>
    <t>1005</t>
  </si>
  <si>
    <t>752</t>
  </si>
  <si>
    <t>807</t>
  </si>
  <si>
    <t>1034</t>
  </si>
  <si>
    <t>1027</t>
  </si>
  <si>
    <t>94</t>
  </si>
  <si>
    <t>981</t>
  </si>
  <si>
    <t>1035</t>
  </si>
  <si>
    <t>1003</t>
  </si>
  <si>
    <t>52</t>
  </si>
  <si>
    <t>1010</t>
  </si>
  <si>
    <t>1043</t>
  </si>
  <si>
    <t>1030</t>
  </si>
  <si>
    <t>88</t>
  </si>
  <si>
    <t>1071</t>
  </si>
  <si>
    <t>1052</t>
  </si>
  <si>
    <t>1026</t>
  </si>
  <si>
    <t>86</t>
  </si>
  <si>
    <t>1074</t>
  </si>
  <si>
    <t>1065</t>
  </si>
  <si>
    <t>1104</t>
  </si>
  <si>
    <t>2509</t>
  </si>
  <si>
    <t>1412</t>
  </si>
  <si>
    <t>986</t>
  </si>
  <si>
    <t>22</t>
  </si>
  <si>
    <t>2150</t>
  </si>
  <si>
    <t>1296</t>
  </si>
  <si>
    <t>929</t>
  </si>
  <si>
    <t>1777</t>
  </si>
  <si>
    <t>1215</t>
  </si>
  <si>
    <t>1615</t>
  </si>
  <si>
    <t>1202</t>
  </si>
  <si>
    <t>1185</t>
  </si>
  <si>
    <t>130</t>
  </si>
  <si>
    <t>1846</t>
  </si>
  <si>
    <t>1242</t>
  </si>
  <si>
    <t>1553</t>
  </si>
  <si>
    <t>174</t>
  </si>
  <si>
    <t>1347</t>
  </si>
  <si>
    <t>2057</t>
  </si>
  <si>
    <t>214</t>
  </si>
  <si>
    <t>2580</t>
  </si>
  <si>
    <t>1570</t>
  </si>
  <si>
    <t>2337</t>
  </si>
  <si>
    <t>282</t>
  </si>
  <si>
    <t>3159</t>
  </si>
  <si>
    <t>1933</t>
  </si>
  <si>
    <t>2414</t>
  </si>
  <si>
    <t>376</t>
  </si>
  <si>
    <t>3310</t>
  </si>
  <si>
    <t>2257</t>
  </si>
  <si>
    <t>1092</t>
  </si>
  <si>
    <t>56</t>
  </si>
  <si>
    <t>3035</t>
  </si>
  <si>
    <t>1681</t>
  </si>
  <si>
    <t>1032</t>
  </si>
  <si>
    <t>12</t>
  </si>
  <si>
    <t>2611</t>
  </si>
  <si>
    <t>1376</t>
  </si>
  <si>
    <t>977</t>
  </si>
  <si>
    <t>2178</t>
  </si>
  <si>
    <t>1240</t>
  </si>
  <si>
    <t>999</t>
  </si>
  <si>
    <t>48</t>
  </si>
  <si>
    <t>2124</t>
  </si>
  <si>
    <t>1721</t>
  </si>
  <si>
    <t>176</t>
  </si>
  <si>
    <t>2225</t>
  </si>
  <si>
    <t>1342</t>
  </si>
  <si>
    <t>1980</t>
  </si>
  <si>
    <t>202</t>
  </si>
  <si>
    <t>2380</t>
  </si>
  <si>
    <t>1549</t>
  </si>
  <si>
    <t>2077</t>
  </si>
  <si>
    <t>226</t>
  </si>
  <si>
    <t>2548</t>
  </si>
  <si>
    <t>1813</t>
  </si>
  <si>
    <t>1529</t>
  </si>
  <si>
    <t>180</t>
  </si>
  <si>
    <t>2331</t>
  </si>
  <si>
    <t>1782</t>
  </si>
  <si>
    <t>961</t>
  </si>
  <si>
    <t>18</t>
  </si>
  <si>
    <t>1921</t>
  </si>
  <si>
    <t>1543</t>
  </si>
  <si>
    <t>919</t>
  </si>
  <si>
    <t>1667</t>
  </si>
  <si>
    <t>1365</t>
  </si>
  <si>
    <t>967</t>
  </si>
  <si>
    <t>26</t>
  </si>
  <si>
    <t>1675</t>
  </si>
  <si>
    <t>1270</t>
  </si>
  <si>
    <t>979</t>
  </si>
  <si>
    <t>40</t>
  </si>
  <si>
    <t>1635</t>
  </si>
  <si>
    <t>1227</t>
  </si>
  <si>
    <t>1614</t>
  </si>
  <si>
    <t>1201</t>
  </si>
  <si>
    <t>984</t>
  </si>
  <si>
    <t>46</t>
  </si>
  <si>
    <t>1591</t>
  </si>
  <si>
    <t>1184</t>
  </si>
  <si>
    <t>1568</t>
  </si>
  <si>
    <t>1173</t>
  </si>
  <si>
    <t>993</t>
  </si>
  <si>
    <t>1552</t>
  </si>
  <si>
    <t>1166</t>
  </si>
  <si>
    <t>994</t>
  </si>
  <si>
    <t>54</t>
  </si>
  <si>
    <t>1533</t>
  </si>
  <si>
    <t>1162</t>
  </si>
  <si>
    <t>982</t>
  </si>
  <si>
    <t>1509</t>
  </si>
  <si>
    <t>1153</t>
  </si>
  <si>
    <t>1483</t>
  </si>
  <si>
    <t>1145</t>
  </si>
  <si>
    <t>5</t>
  </si>
  <si>
    <t>1462</t>
  </si>
  <si>
    <t>1139</t>
  </si>
  <si>
    <t>1446</t>
  </si>
  <si>
    <t>1136</t>
  </si>
  <si>
    <t>995</t>
  </si>
  <si>
    <t>1444</t>
  </si>
  <si>
    <t>1134</t>
  </si>
  <si>
    <t>1021</t>
  </si>
  <si>
    <t>68</t>
  </si>
  <si>
    <t>1423</t>
  </si>
  <si>
    <t>1138</t>
  </si>
  <si>
    <t>1012</t>
  </si>
  <si>
    <t>74</t>
  </si>
  <si>
    <t>1399</t>
  </si>
  <si>
    <t>1137</t>
  </si>
  <si>
    <t>943</t>
  </si>
  <si>
    <t>34</t>
  </si>
  <si>
    <t>1366</t>
  </si>
  <si>
    <t>1120</t>
  </si>
  <si>
    <t>6</t>
  </si>
  <si>
    <t>1317</t>
  </si>
  <si>
    <t>1105</t>
  </si>
  <si>
    <t>930</t>
  </si>
  <si>
    <t>1266</t>
  </si>
  <si>
    <t>1094</t>
  </si>
  <si>
    <t>8</t>
  </si>
  <si>
    <t>1254</t>
  </si>
  <si>
    <t>1088</t>
  </si>
  <si>
    <t>1001</t>
  </si>
  <si>
    <t>1225</t>
  </si>
  <si>
    <t>1091</t>
  </si>
  <si>
    <t>78</t>
  </si>
  <si>
    <t>1219</t>
  </si>
  <si>
    <t>1096</t>
  </si>
  <si>
    <t>1029</t>
  </si>
  <si>
    <t>1226</t>
  </si>
  <si>
    <t>1101</t>
  </si>
  <si>
    <t>1061</t>
  </si>
  <si>
    <t>98</t>
  </si>
  <si>
    <t>1237</t>
  </si>
  <si>
    <t>1110</t>
  </si>
  <si>
    <t>114</t>
  </si>
  <si>
    <t>1258</t>
  </si>
  <si>
    <t>1118</t>
  </si>
  <si>
    <t>1310</t>
  </si>
  <si>
    <t>1132</t>
  </si>
  <si>
    <t>1727</t>
  </si>
  <si>
    <t>216</t>
  </si>
  <si>
    <t>1381</t>
  </si>
  <si>
    <t>1179</t>
  </si>
  <si>
    <t>1826</t>
  </si>
  <si>
    <t>270</t>
  </si>
  <si>
    <t>1466</t>
  </si>
  <si>
    <t>1243</t>
  </si>
  <si>
    <t>1942</t>
  </si>
  <si>
    <t>288</t>
  </si>
  <si>
    <t>1571</t>
  </si>
  <si>
    <t>1323</t>
  </si>
  <si>
    <t>2062</t>
  </si>
  <si>
    <t>308</t>
  </si>
  <si>
    <t>1693</t>
  </si>
  <si>
    <t>1442</t>
  </si>
  <si>
    <t>2188</t>
  </si>
  <si>
    <t>352</t>
  </si>
  <si>
    <t>1823</t>
  </si>
  <si>
    <t>1617</t>
  </si>
  <si>
    <t>2286</t>
  </si>
  <si>
    <t>410</t>
  </si>
  <si>
    <t>2011</t>
  </si>
  <si>
    <t>1918</t>
  </si>
  <si>
    <t>2381</t>
  </si>
  <si>
    <t>486</t>
  </si>
  <si>
    <t>2209</t>
  </si>
  <si>
    <t>2345</t>
  </si>
  <si>
    <t>2399</t>
  </si>
  <si>
    <t>510</t>
  </si>
  <si>
    <t>2444</t>
  </si>
  <si>
    <t>2481</t>
  </si>
  <si>
    <t>2404</t>
  </si>
  <si>
    <t>2698</t>
  </si>
  <si>
    <t>2405</t>
  </si>
  <si>
    <t>2959</t>
  </si>
  <si>
    <t>2482</t>
  </si>
  <si>
    <t>2407</t>
  </si>
  <si>
    <t>3203</t>
  </si>
  <si>
    <t>2484</t>
  </si>
  <si>
    <t>2416</t>
  </si>
  <si>
    <t>3411</t>
  </si>
  <si>
    <t>2425</t>
  </si>
  <si>
    <t>496</t>
  </si>
  <si>
    <t>3632</t>
  </si>
  <si>
    <t>2485</t>
  </si>
  <si>
    <t>2410</t>
  </si>
  <si>
    <t>478</t>
  </si>
  <si>
    <t>3833</t>
  </si>
  <si>
    <t>2476</t>
  </si>
  <si>
    <t>464</t>
  </si>
  <si>
    <t>4011</t>
  </si>
  <si>
    <t>2347</t>
  </si>
  <si>
    <t>456</t>
  </si>
  <si>
    <t>4168</t>
  </si>
  <si>
    <t>2374</t>
  </si>
  <si>
    <t>2267</t>
  </si>
  <si>
    <t>442</t>
  </si>
  <si>
    <t>4320</t>
  </si>
  <si>
    <t>2297</t>
  </si>
  <si>
    <t>2211</t>
  </si>
  <si>
    <t>426</t>
  </si>
  <si>
    <t>4459</t>
  </si>
  <si>
    <t>2170</t>
  </si>
  <si>
    <t>2139</t>
  </si>
  <si>
    <t>398</t>
  </si>
  <si>
    <t>4567</t>
  </si>
  <si>
    <t>2074</t>
  </si>
  <si>
    <t>2065</t>
  </si>
  <si>
    <t>348</t>
  </si>
  <si>
    <t>4679</t>
  </si>
  <si>
    <t>1955</t>
  </si>
  <si>
    <t>2053</t>
  </si>
  <si>
    <t>302</t>
  </si>
  <si>
    <t>4737</t>
  </si>
  <si>
    <t>1864</t>
  </si>
  <si>
    <t>258</t>
  </si>
  <si>
    <t>4785</t>
  </si>
  <si>
    <t>1821</t>
  </si>
  <si>
    <t>4815</t>
  </si>
  <si>
    <t>1825</t>
  </si>
  <si>
    <t>200</t>
  </si>
  <si>
    <t>1814</t>
  </si>
  <si>
    <t>2059</t>
  </si>
  <si>
    <t>4431</t>
  </si>
  <si>
    <t>1694</t>
  </si>
  <si>
    <t>1018</t>
  </si>
  <si>
    <t>3780</t>
  </si>
  <si>
    <t>1425</t>
  </si>
  <si>
    <t>1062</t>
  </si>
  <si>
    <t>3324</t>
  </si>
  <si>
    <t>1291</t>
  </si>
  <si>
    <t>1055</t>
  </si>
  <si>
    <t>2873</t>
  </si>
  <si>
    <t>2502</t>
  </si>
  <si>
    <t>1156</t>
  </si>
  <si>
    <t>963</t>
  </si>
  <si>
    <t>2136</t>
  </si>
  <si>
    <t>1117</t>
  </si>
  <si>
    <t>928</t>
  </si>
  <si>
    <t>918</t>
  </si>
  <si>
    <t>1490</t>
  </si>
  <si>
    <t>1100</t>
  </si>
  <si>
    <t>925</t>
  </si>
  <si>
    <t>1195</t>
  </si>
  <si>
    <t>940</t>
  </si>
  <si>
    <t>899</t>
  </si>
  <si>
    <t>830</t>
  </si>
  <si>
    <t>1087</t>
  </si>
  <si>
    <t>810</t>
  </si>
  <si>
    <t>1078</t>
  </si>
  <si>
    <t>32</t>
  </si>
  <si>
    <t>790</t>
  </si>
  <si>
    <t>1068</t>
  </si>
  <si>
    <t>1002</t>
  </si>
  <si>
    <t>770</t>
  </si>
  <si>
    <t>1063</t>
  </si>
  <si>
    <t>36</t>
  </si>
  <si>
    <t>755</t>
  </si>
  <si>
    <t>1058</t>
  </si>
  <si>
    <t>747</t>
  </si>
  <si>
    <t>38</t>
  </si>
  <si>
    <t>1051</t>
  </si>
  <si>
    <t>749</t>
  </si>
  <si>
    <t>1048</t>
  </si>
  <si>
    <t>1047</t>
  </si>
  <si>
    <t>1046</t>
  </si>
  <si>
    <t>1044</t>
  </si>
  <si>
    <t>1042</t>
  </si>
  <si>
    <t>1041</t>
  </si>
  <si>
    <t>1040</t>
  </si>
  <si>
    <t>1039</t>
  </si>
  <si>
    <t>753</t>
  </si>
  <si>
    <t>1038</t>
  </si>
  <si>
    <t>1037</t>
  </si>
  <si>
    <t>Halbmesser</t>
  </si>
  <si>
    <t>Zugkraft 1. Gang</t>
  </si>
  <si>
    <t>Zugkraft 2. Gang</t>
  </si>
  <si>
    <t>Zugkraft 3. Gang</t>
  </si>
  <si>
    <t>Zugkraft 4. Gang</t>
  </si>
  <si>
    <t>Zugkraft 5. Gang</t>
  </si>
  <si>
    <t>v 1. Gang</t>
  </si>
  <si>
    <t>v 2. Gang</t>
  </si>
  <si>
    <t>v 3. Gang</t>
  </si>
  <si>
    <t>v 4. Gang</t>
  </si>
  <si>
    <t>v 5. Gang</t>
  </si>
  <si>
    <t>optimiert-tune1</t>
  </si>
  <si>
    <t>optimiert-tune4</t>
  </si>
  <si>
    <t>tune1</t>
  </si>
  <si>
    <t>M-tune1</t>
  </si>
  <si>
    <t>P-tune1</t>
  </si>
  <si>
    <t>Ø</t>
  </si>
  <si>
    <t>STAT_ehmFLDS_EINH</t>
  </si>
  <si>
    <t>STAT_fgmBESCH_EINH</t>
  </si>
  <si>
    <t>%</t>
  </si>
  <si>
    <t>85</t>
  </si>
  <si>
    <t>m/s^2</t>
  </si>
  <si>
    <t>1006</t>
  </si>
  <si>
    <t>Ansteuerung VTG</t>
  </si>
  <si>
    <t>Beschleunigung</t>
  </si>
  <si>
    <t>Min</t>
  </si>
  <si>
    <t>Max</t>
  </si>
  <si>
    <t>Serienkennfeld</t>
  </si>
  <si>
    <t>Vergleich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</si>
</sst>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3" formatCode="_-* #,##0.00\ _€_-;\-* #,##0.00\ _€_-;_-* &quot;-&quot;??\ _€_-;_-@_-"/>
    <numFmt numFmtId="164" formatCode="0.0"/>
    <numFmt numFmtId="165" formatCode="0.0&quot; km/h&quot;"/>
    <numFmt numFmtId="166" formatCode="#,##0.0"/>
    <numFmt numFmtId="167" formatCode="0.000"/>
    <numFmt numFmtId="168" formatCode="0.000&quot; s&quot;"/>
    <numFmt numFmtId="169" formatCode="#,##0&quot; 1/min&quot;"/>
    <numFmt numFmtId="170" formatCode="#,##0&quot; mbar&quot;"/>
    <numFmt numFmtId="171" formatCode="#,##0&quot; bar&quot;"/>
    <numFmt numFmtId="172" formatCode="0.0&quot; Nm&quot;"/>
    <numFmt numFmtId="173" formatCode="0.0&quot; m/s²&quot;"/>
    <numFmt numFmtId="174" formatCode="#,###&quot; N&quot;"/>
    <numFmt numFmtId="175" formatCode="0.0%"/>
    <numFmt numFmtId="176" formatCode="0.0&quot; mm³&quot;"/>
    <numFmt numFmtId="177" formatCode="#,##0.00&quot; bar&quot;"/>
    <numFmt numFmtId="178" formatCode="#,##0&quot; Nm&quot;"/>
    <numFmt numFmtId="179" formatCode="#,##0.0&quot; PS&quot;"/>
    <numFmt numFmtId="180" formatCode="#,##0.0&quot; Nm&quot;"/>
    <numFmt numFmtId="181" formatCode="0.0000"/>
    <numFmt numFmtId="182" formatCode="#,##0&quot; kN&quot;"/>
    <numFmt numFmtId="183" formatCode="#,##0.000&quot; kN&quot;"/>
    <numFmt numFmtId="184" formatCode="#,##0.0&quot; m/s2²&quot;"/>
    <numFmt numFmtId="185" formatCode="0.00&quot; mm³&quot;"/>
    <numFmt numFmtId="186" formatCode="#,##0.0&quot; mbar&quot;"/>
    <numFmt numFmtId="187" formatCode="0.00&quot; %&quot;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1"/>
      <color theme="1"/>
      <name val="GreekC"/>
    </font>
    <font>
      <sz val="10"/>
      <color rgb="FF000000"/>
      <name val="Arial"/>
      <family val="2"/>
    </font>
    <font>
      <b/>
      <sz val="16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5">
    <xf numFmtId="0" fontId="0" fillId="0" borderId="0" xfId="0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left"/>
    </xf>
    <xf numFmtId="165" fontId="0" fillId="0" borderId="0" xfId="0" applyNumberFormat="1"/>
    <xf numFmtId="0" fontId="2" fillId="0" borderId="0" xfId="0" applyFont="1"/>
    <xf numFmtId="0" fontId="2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164" fontId="2" fillId="0" borderId="0" xfId="0" applyNumberFormat="1" applyFont="1"/>
    <xf numFmtId="9" fontId="2" fillId="0" borderId="0" xfId="1" applyFont="1"/>
    <xf numFmtId="166" fontId="0" fillId="0" borderId="0" xfId="0" applyNumberFormat="1"/>
    <xf numFmtId="167" fontId="0" fillId="0" borderId="0" xfId="0" applyNumberFormat="1"/>
    <xf numFmtId="165" fontId="2" fillId="0" borderId="0" xfId="0" applyNumberFormat="1" applyFont="1"/>
    <xf numFmtId="1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171" fontId="0" fillId="0" borderId="0" xfId="0" applyNumberFormat="1"/>
    <xf numFmtId="172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73" fontId="0" fillId="0" borderId="0" xfId="0" applyNumberFormat="1"/>
    <xf numFmtId="168" fontId="2" fillId="0" borderId="0" xfId="0" applyNumberFormat="1" applyFont="1"/>
    <xf numFmtId="169" fontId="2" fillId="0" borderId="0" xfId="0" applyNumberFormat="1" applyFont="1"/>
    <xf numFmtId="170" fontId="2" fillId="0" borderId="0" xfId="0" applyNumberFormat="1" applyFont="1"/>
    <xf numFmtId="174" fontId="0" fillId="0" borderId="0" xfId="0" applyNumberFormat="1"/>
    <xf numFmtId="175" fontId="0" fillId="0" borderId="0" xfId="1" applyNumberFormat="1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Font="1"/>
    <xf numFmtId="168" fontId="0" fillId="0" borderId="0" xfId="0" applyNumberFormat="1" applyFont="1"/>
    <xf numFmtId="169" fontId="0" fillId="0" borderId="0" xfId="0" applyNumberFormat="1" applyFont="1"/>
    <xf numFmtId="165" fontId="0" fillId="0" borderId="0" xfId="0" applyNumberFormat="1" applyFont="1"/>
    <xf numFmtId="173" fontId="0" fillId="0" borderId="0" xfId="0" applyNumberFormat="1" applyFont="1"/>
    <xf numFmtId="174" fontId="0" fillId="0" borderId="0" xfId="0" applyNumberFormat="1" applyFont="1"/>
    <xf numFmtId="172" fontId="0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textRotation="45" wrapText="1"/>
    </xf>
    <xf numFmtId="0" fontId="0" fillId="0" borderId="0" xfId="0" applyAlignment="1">
      <alignment textRotation="90"/>
    </xf>
    <xf numFmtId="176" fontId="0" fillId="0" borderId="0" xfId="0" applyNumberFormat="1"/>
    <xf numFmtId="177" fontId="0" fillId="0" borderId="0" xfId="0" applyNumberFormat="1"/>
    <xf numFmtId="0" fontId="2" fillId="0" borderId="0" xfId="0" applyFont="1" applyAlignment="1">
      <alignment horizontal="center"/>
    </xf>
    <xf numFmtId="178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NumberFormat="1"/>
    <xf numFmtId="0" fontId="2" fillId="0" borderId="0" xfId="0" applyNumberFormat="1" applyFont="1" applyAlignment="1">
      <alignment horizontal="center"/>
    </xf>
    <xf numFmtId="0" fontId="0" fillId="0" borderId="0" xfId="0" applyNumberFormat="1" applyAlignment="1">
      <alignment textRotation="90"/>
    </xf>
    <xf numFmtId="0" fontId="0" fillId="0" borderId="1" xfId="0" applyNumberFormat="1" applyBorder="1"/>
    <xf numFmtId="0" fontId="0" fillId="0" borderId="2" xfId="0" applyNumberFormat="1" applyBorder="1"/>
    <xf numFmtId="0" fontId="0" fillId="0" borderId="1" xfId="0" applyNumberFormat="1" applyBorder="1" applyAlignment="1">
      <alignment textRotation="90"/>
    </xf>
    <xf numFmtId="0" fontId="0" fillId="0" borderId="2" xfId="0" applyNumberFormat="1" applyBorder="1" applyAlignment="1">
      <alignment textRotation="90"/>
    </xf>
    <xf numFmtId="3" fontId="0" fillId="0" borderId="2" xfId="0" applyNumberFormat="1" applyBorder="1"/>
    <xf numFmtId="0" fontId="2" fillId="0" borderId="2" xfId="0" applyNumberFormat="1" applyFont="1" applyBorder="1" applyAlignment="1"/>
    <xf numFmtId="0" fontId="2" fillId="0" borderId="1" xfId="0" applyNumberFormat="1" applyFont="1" applyBorder="1" applyAlignment="1"/>
    <xf numFmtId="0" fontId="2" fillId="0" borderId="2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0" fillId="2" borderId="0" xfId="0" applyNumberFormat="1" applyFill="1"/>
    <xf numFmtId="0" fontId="0" fillId="2" borderId="0" xfId="0" applyNumberFormat="1" applyFill="1" applyAlignment="1">
      <alignment textRotation="90"/>
    </xf>
    <xf numFmtId="0" fontId="2" fillId="2" borderId="1" xfId="0" applyNumberFormat="1" applyFont="1" applyFill="1" applyBorder="1" applyAlignment="1"/>
    <xf numFmtId="0" fontId="2" fillId="2" borderId="2" xfId="0" applyNumberFormat="1" applyFont="1" applyFill="1" applyBorder="1" applyAlignment="1"/>
    <xf numFmtId="0" fontId="0" fillId="2" borderId="1" xfId="0" applyNumberFormat="1" applyFill="1" applyBorder="1" applyAlignment="1">
      <alignment textRotation="90"/>
    </xf>
    <xf numFmtId="0" fontId="0" fillId="2" borderId="2" xfId="0" applyNumberFormat="1" applyFill="1" applyBorder="1" applyAlignment="1">
      <alignment textRotation="90"/>
    </xf>
    <xf numFmtId="0" fontId="0" fillId="2" borderId="1" xfId="0" applyNumberFormat="1" applyFill="1" applyBorder="1"/>
    <xf numFmtId="0" fontId="0" fillId="2" borderId="2" xfId="0" applyNumberFormat="1" applyFill="1" applyBorder="1"/>
    <xf numFmtId="0" fontId="2" fillId="0" borderId="0" xfId="0" applyFont="1" applyAlignment="1">
      <alignment horizontal="center"/>
    </xf>
    <xf numFmtId="0" fontId="2" fillId="0" borderId="0" xfId="0" applyNumberFormat="1" applyFont="1" applyBorder="1" applyAlignment="1">
      <alignment horizontal="center"/>
    </xf>
    <xf numFmtId="0" fontId="0" fillId="0" borderId="1" xfId="0" applyNumberFormat="1" applyBorder="1" applyAlignment="1">
      <alignment wrapText="1"/>
    </xf>
    <xf numFmtId="0" fontId="0" fillId="0" borderId="0" xfId="0" applyNumberFormat="1" applyBorder="1" applyAlignment="1">
      <alignment wrapText="1"/>
    </xf>
    <xf numFmtId="0" fontId="0" fillId="0" borderId="2" xfId="0" applyNumberFormat="1" applyBorder="1" applyAlignment="1">
      <alignment wrapText="1"/>
    </xf>
    <xf numFmtId="169" fontId="0" fillId="0" borderId="1" xfId="0" applyNumberFormat="1" applyBorder="1"/>
    <xf numFmtId="180" fontId="0" fillId="0" borderId="0" xfId="0" applyNumberFormat="1" applyBorder="1"/>
    <xf numFmtId="179" fontId="0" fillId="0" borderId="2" xfId="0" applyNumberFormat="1" applyBorder="1"/>
    <xf numFmtId="0" fontId="0" fillId="0" borderId="0" xfId="0" applyNumberFormat="1" applyBorder="1"/>
    <xf numFmtId="179" fontId="0" fillId="0" borderId="1" xfId="0" applyNumberFormat="1" applyBorder="1"/>
    <xf numFmtId="179" fontId="0" fillId="0" borderId="0" xfId="0" applyNumberFormat="1" applyBorder="1"/>
    <xf numFmtId="168" fontId="0" fillId="3" borderId="0" xfId="0" applyNumberFormat="1" applyFill="1"/>
    <xf numFmtId="165" fontId="0" fillId="3" borderId="0" xfId="0" applyNumberFormat="1" applyFill="1"/>
    <xf numFmtId="170" fontId="0" fillId="3" borderId="0" xfId="0" applyNumberFormat="1" applyFill="1"/>
    <xf numFmtId="176" fontId="0" fillId="3" borderId="0" xfId="0" applyNumberFormat="1" applyFill="1"/>
    <xf numFmtId="177" fontId="0" fillId="3" borderId="0" xfId="0" applyNumberFormat="1" applyFill="1"/>
    <xf numFmtId="49" fontId="0" fillId="0" borderId="1" xfId="0" applyNumberFormat="1" applyBorder="1"/>
    <xf numFmtId="49" fontId="0" fillId="0" borderId="2" xfId="0" applyNumberFormat="1" applyBorder="1"/>
    <xf numFmtId="49" fontId="0" fillId="0" borderId="0" xfId="0" applyNumberFormat="1"/>
    <xf numFmtId="2" fontId="0" fillId="0" borderId="2" xfId="0" applyNumberFormat="1" applyBorder="1"/>
    <xf numFmtId="164" fontId="0" fillId="0" borderId="2" xfId="0" applyNumberFormat="1" applyBorder="1"/>
    <xf numFmtId="43" fontId="0" fillId="2" borderId="2" xfId="2" applyFont="1" applyFill="1" applyBorder="1"/>
    <xf numFmtId="43" fontId="0" fillId="2" borderId="2" xfId="2" applyFont="1" applyFill="1" applyBorder="1" applyAlignment="1">
      <alignment horizontal="right"/>
    </xf>
    <xf numFmtId="169" fontId="0" fillId="0" borderId="0" xfId="0" applyNumberFormat="1" applyAlignment="1">
      <alignment horizontal="right"/>
    </xf>
    <xf numFmtId="169" fontId="0" fillId="3" borderId="0" xfId="0" applyNumberFormat="1" applyFill="1" applyAlignment="1">
      <alignment horizontal="right"/>
    </xf>
    <xf numFmtId="171" fontId="0" fillId="3" borderId="0" xfId="0" applyNumberFormat="1" applyFill="1"/>
    <xf numFmtId="181" fontId="0" fillId="0" borderId="0" xfId="0" applyNumberFormat="1"/>
    <xf numFmtId="182" fontId="0" fillId="0" borderId="0" xfId="0" applyNumberFormat="1" applyBorder="1"/>
    <xf numFmtId="183" fontId="0" fillId="0" borderId="0" xfId="0" applyNumberFormat="1" applyBorder="1"/>
    <xf numFmtId="0" fontId="0" fillId="0" borderId="0" xfId="0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0" xfId="0" applyNumberFormat="1" applyFont="1" applyBorder="1" applyAlignment="1">
      <alignment horizontal="center"/>
    </xf>
    <xf numFmtId="0" fontId="2" fillId="0" borderId="2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0" xfId="0" applyNumberFormat="1" applyFont="1" applyBorder="1" applyAlignment="1">
      <alignment horizontal="center"/>
    </xf>
    <xf numFmtId="0" fontId="2" fillId="0" borderId="2" xfId="0" applyNumberFormat="1" applyFont="1" applyBorder="1" applyAlignment="1">
      <alignment horizontal="center"/>
    </xf>
    <xf numFmtId="169" fontId="2" fillId="0" borderId="0" xfId="0" applyNumberFormat="1" applyFont="1" applyAlignment="1">
      <alignment horizontal="right"/>
    </xf>
    <xf numFmtId="176" fontId="2" fillId="0" borderId="0" xfId="0" applyNumberFormat="1" applyFont="1"/>
    <xf numFmtId="177" fontId="2" fillId="0" borderId="0" xfId="0" applyNumberFormat="1" applyFont="1"/>
    <xf numFmtId="171" fontId="2" fillId="0" borderId="0" xfId="0" applyNumberFormat="1" applyFont="1"/>
    <xf numFmtId="168" fontId="8" fillId="0" borderId="0" xfId="0" applyNumberFormat="1" applyFont="1"/>
    <xf numFmtId="0" fontId="2" fillId="0" borderId="0" xfId="0" applyNumberFormat="1" applyFont="1" applyBorder="1" applyAlignment="1">
      <alignment horizontal="center"/>
    </xf>
    <xf numFmtId="0" fontId="2" fillId="0" borderId="0" xfId="0" applyNumberFormat="1" applyFont="1" applyBorder="1" applyAlignment="1">
      <alignment horizontal="center"/>
    </xf>
    <xf numFmtId="49" fontId="0" fillId="0" borderId="2" xfId="0" applyNumberFormat="1" applyBorder="1" applyAlignment="1">
      <alignment textRotation="90"/>
    </xf>
    <xf numFmtId="184" fontId="0" fillId="0" borderId="0" xfId="0" applyNumberFormat="1"/>
    <xf numFmtId="9" fontId="0" fillId="0" borderId="0" xfId="1" applyFont="1"/>
    <xf numFmtId="49" fontId="2" fillId="0" borderId="0" xfId="0" applyNumberFormat="1" applyFont="1" applyAlignment="1">
      <alignment horizontal="center" textRotation="90" wrapText="1"/>
    </xf>
    <xf numFmtId="0" fontId="0" fillId="0" borderId="0" xfId="0" applyNumberFormat="1" applyBorder="1" applyAlignment="1">
      <alignment textRotation="90"/>
    </xf>
    <xf numFmtId="0" fontId="2" fillId="0" borderId="0" xfId="0" applyNumberFormat="1" applyFont="1" applyBorder="1" applyAlignment="1">
      <alignment horizontal="center"/>
    </xf>
    <xf numFmtId="170" fontId="9" fillId="0" borderId="0" xfId="0" applyNumberFormat="1" applyFont="1"/>
    <xf numFmtId="185" fontId="0" fillId="0" borderId="0" xfId="0" applyNumberFormat="1"/>
    <xf numFmtId="185" fontId="9" fillId="0" borderId="0" xfId="0" applyNumberFormat="1" applyFont="1"/>
    <xf numFmtId="186" fontId="0" fillId="0" borderId="0" xfId="0" applyNumberFormat="1"/>
    <xf numFmtId="11" fontId="0" fillId="0" borderId="1" xfId="0" applyNumberFormat="1" applyBorder="1"/>
    <xf numFmtId="187" fontId="0" fillId="0" borderId="0" xfId="1" applyNumberFormat="1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0" xfId="0" applyNumberFormat="1" applyFont="1" applyBorder="1" applyAlignment="1">
      <alignment horizontal="center"/>
    </xf>
    <xf numFmtId="0" fontId="2" fillId="0" borderId="2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left"/>
    </xf>
  </cellXfs>
  <cellStyles count="3">
    <cellStyle name="Komma" xfId="2" builtinId="3"/>
    <cellStyle name="Prozent" xfId="1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3.xml"/><Relationship Id="rId22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2"/>
          <c:order val="5"/>
          <c:tx>
            <c:strRef>
              <c:f>'28.07.2015 VTG'!$AH$5</c:f>
              <c:strCache>
                <c:ptCount val="1"/>
                <c:pt idx="0">
                  <c:v>Vorförderdruck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'28.07.2015 VTG'!$X$6:$X$94</c:f>
              <c:numCache>
                <c:formatCode>0.000" s"</c:formatCode>
                <c:ptCount val="89"/>
                <c:pt idx="0">
                  <c:v>0.13500000000000001</c:v>
                </c:pt>
                <c:pt idx="1">
                  <c:v>0.36299999999999999</c:v>
                </c:pt>
                <c:pt idx="2">
                  <c:v>0.60899999999999999</c:v>
                </c:pt>
                <c:pt idx="3">
                  <c:v>0.94699999999999995</c:v>
                </c:pt>
                <c:pt idx="4">
                  <c:v>1.2769999999999999</c:v>
                </c:pt>
                <c:pt idx="5">
                  <c:v>1.4870000000000001</c:v>
                </c:pt>
                <c:pt idx="6">
                  <c:v>1.762</c:v>
                </c:pt>
                <c:pt idx="7">
                  <c:v>2.1389999999999998</c:v>
                </c:pt>
                <c:pt idx="8">
                  <c:v>2.4249999999999998</c:v>
                </c:pt>
                <c:pt idx="9">
                  <c:v>2.6709999999999998</c:v>
                </c:pt>
                <c:pt idx="10">
                  <c:v>2.9969999999999999</c:v>
                </c:pt>
                <c:pt idx="11">
                  <c:v>3.1829999999999998</c:v>
                </c:pt>
                <c:pt idx="12">
                  <c:v>3.4790000000000001</c:v>
                </c:pt>
                <c:pt idx="13">
                  <c:v>3.7349999999999999</c:v>
                </c:pt>
                <c:pt idx="14">
                  <c:v>4.141</c:v>
                </c:pt>
                <c:pt idx="15">
                  <c:v>4.4269999999999996</c:v>
                </c:pt>
                <c:pt idx="16">
                  <c:v>4.6630000000000003</c:v>
                </c:pt>
                <c:pt idx="17">
                  <c:v>4.9800000000000004</c:v>
                </c:pt>
                <c:pt idx="18">
                  <c:v>5.2249999999999996</c:v>
                </c:pt>
                <c:pt idx="19">
                  <c:v>5.4610000000000003</c:v>
                </c:pt>
                <c:pt idx="20">
                  <c:v>5.7670000000000003</c:v>
                </c:pt>
                <c:pt idx="21">
                  <c:v>6.0629999999999997</c:v>
                </c:pt>
                <c:pt idx="22">
                  <c:v>6.31</c:v>
                </c:pt>
                <c:pt idx="23">
                  <c:v>6.5949999999999998</c:v>
                </c:pt>
                <c:pt idx="24">
                  <c:v>6.8810000000000002</c:v>
                </c:pt>
                <c:pt idx="25">
                  <c:v>7.1669999999999998</c:v>
                </c:pt>
                <c:pt idx="26">
                  <c:v>7.4829999999999997</c:v>
                </c:pt>
                <c:pt idx="27">
                  <c:v>7.766</c:v>
                </c:pt>
                <c:pt idx="28">
                  <c:v>8.1359999999999992</c:v>
                </c:pt>
                <c:pt idx="29">
                  <c:v>8.3740000000000006</c:v>
                </c:pt>
                <c:pt idx="30">
                  <c:v>8.6300000000000008</c:v>
                </c:pt>
                <c:pt idx="31">
                  <c:v>8.8859999999999992</c:v>
                </c:pt>
                <c:pt idx="32">
                  <c:v>9.1920000000000002</c:v>
                </c:pt>
                <c:pt idx="33">
                  <c:v>9.5660000000000007</c:v>
                </c:pt>
                <c:pt idx="34">
                  <c:v>9.8040000000000003</c:v>
                </c:pt>
                <c:pt idx="35">
                  <c:v>10.138</c:v>
                </c:pt>
                <c:pt idx="36">
                  <c:v>10.387</c:v>
                </c:pt>
                <c:pt idx="37">
                  <c:v>10.612</c:v>
                </c:pt>
                <c:pt idx="38">
                  <c:v>10.907999999999999</c:v>
                </c:pt>
                <c:pt idx="39">
                  <c:v>11.289</c:v>
                </c:pt>
                <c:pt idx="40">
                  <c:v>11.48</c:v>
                </c:pt>
                <c:pt idx="41">
                  <c:v>11.805999999999999</c:v>
                </c:pt>
                <c:pt idx="42">
                  <c:v>12.112</c:v>
                </c:pt>
                <c:pt idx="43">
                  <c:v>12.428000000000001</c:v>
                </c:pt>
                <c:pt idx="44">
                  <c:v>12.634</c:v>
                </c:pt>
                <c:pt idx="45">
                  <c:v>12.997999999999999</c:v>
                </c:pt>
                <c:pt idx="46">
                  <c:v>13.291</c:v>
                </c:pt>
                <c:pt idx="47">
                  <c:v>13.561999999999999</c:v>
                </c:pt>
                <c:pt idx="48">
                  <c:v>13.778</c:v>
                </c:pt>
                <c:pt idx="49">
                  <c:v>14.045</c:v>
                </c:pt>
                <c:pt idx="50">
                  <c:v>14.435</c:v>
                </c:pt>
                <c:pt idx="51">
                  <c:v>14.696</c:v>
                </c:pt>
                <c:pt idx="52">
                  <c:v>14.891999999999999</c:v>
                </c:pt>
                <c:pt idx="53">
                  <c:v>15.238</c:v>
                </c:pt>
                <c:pt idx="54">
                  <c:v>15.523999999999999</c:v>
                </c:pt>
                <c:pt idx="55">
                  <c:v>15.867000000000001</c:v>
                </c:pt>
                <c:pt idx="56">
                  <c:v>16.068000000000001</c:v>
                </c:pt>
                <c:pt idx="57">
                  <c:v>16.385000000000002</c:v>
                </c:pt>
                <c:pt idx="58">
                  <c:v>16.652000000000001</c:v>
                </c:pt>
                <c:pt idx="59">
                  <c:v>16.927</c:v>
                </c:pt>
                <c:pt idx="60">
                  <c:v>17.263000000000002</c:v>
                </c:pt>
                <c:pt idx="61">
                  <c:v>17.498999999999999</c:v>
                </c:pt>
                <c:pt idx="62">
                  <c:v>17.866</c:v>
                </c:pt>
                <c:pt idx="63">
                  <c:v>18.149000000000001</c:v>
                </c:pt>
                <c:pt idx="64">
                  <c:v>18.356999999999999</c:v>
                </c:pt>
                <c:pt idx="65">
                  <c:v>18.672999999999998</c:v>
                </c:pt>
                <c:pt idx="66">
                  <c:v>19.007000000000001</c:v>
                </c:pt>
                <c:pt idx="67">
                  <c:v>19.3</c:v>
                </c:pt>
                <c:pt idx="68">
                  <c:v>19.501000000000001</c:v>
                </c:pt>
                <c:pt idx="69">
                  <c:v>19.864999999999998</c:v>
                </c:pt>
                <c:pt idx="70">
                  <c:v>20.082999999999998</c:v>
                </c:pt>
                <c:pt idx="71">
                  <c:v>20.388999999999999</c:v>
                </c:pt>
                <c:pt idx="72">
                  <c:v>20.725000000000001</c:v>
                </c:pt>
                <c:pt idx="73">
                  <c:v>20.940999999999999</c:v>
                </c:pt>
                <c:pt idx="74">
                  <c:v>21.295000000000002</c:v>
                </c:pt>
                <c:pt idx="75">
                  <c:v>21.513000000000002</c:v>
                </c:pt>
                <c:pt idx="76">
                  <c:v>21.849</c:v>
                </c:pt>
                <c:pt idx="77">
                  <c:v>22.16</c:v>
                </c:pt>
                <c:pt idx="78">
                  <c:v>22.446000000000002</c:v>
                </c:pt>
                <c:pt idx="79">
                  <c:v>22.667000000000002</c:v>
                </c:pt>
                <c:pt idx="80">
                  <c:v>22.952999999999999</c:v>
                </c:pt>
                <c:pt idx="81">
                  <c:v>23.21</c:v>
                </c:pt>
                <c:pt idx="82">
                  <c:v>23.484999999999999</c:v>
                </c:pt>
                <c:pt idx="83">
                  <c:v>23.771000000000001</c:v>
                </c:pt>
                <c:pt idx="84">
                  <c:v>24.047000000000001</c:v>
                </c:pt>
                <c:pt idx="85">
                  <c:v>24.323</c:v>
                </c:pt>
                <c:pt idx="86">
                  <c:v>24.608000000000001</c:v>
                </c:pt>
                <c:pt idx="87">
                  <c:v>24.902000000000001</c:v>
                </c:pt>
                <c:pt idx="88">
                  <c:v>25.175999999999998</c:v>
                </c:pt>
              </c:numCache>
            </c:numRef>
          </c:xVal>
          <c:yVal>
            <c:numRef>
              <c:f>'28.07.2015 VTG'!$AH$6:$AH$94</c:f>
              <c:numCache>
                <c:formatCode>#,##0.00" bar"</c:formatCode>
                <c:ptCount val="89"/>
                <c:pt idx="0">
                  <c:v>3.7690000000000001</c:v>
                </c:pt>
                <c:pt idx="1">
                  <c:v>3.782</c:v>
                </c:pt>
                <c:pt idx="2">
                  <c:v>3.786</c:v>
                </c:pt>
                <c:pt idx="3">
                  <c:v>3.786</c:v>
                </c:pt>
                <c:pt idx="4">
                  <c:v>3.7770000000000001</c:v>
                </c:pt>
                <c:pt idx="5">
                  <c:v>3.7690000000000001</c:v>
                </c:pt>
                <c:pt idx="6">
                  <c:v>3.7730000000000001</c:v>
                </c:pt>
                <c:pt idx="7">
                  <c:v>3.7639999999999998</c:v>
                </c:pt>
                <c:pt idx="8">
                  <c:v>3.76</c:v>
                </c:pt>
                <c:pt idx="9">
                  <c:v>3.7519999999999998</c:v>
                </c:pt>
                <c:pt idx="10">
                  <c:v>3.7519999999999998</c:v>
                </c:pt>
                <c:pt idx="11">
                  <c:v>3.7469999999999999</c:v>
                </c:pt>
                <c:pt idx="12">
                  <c:v>3.7429999999999999</c:v>
                </c:pt>
                <c:pt idx="13">
                  <c:v>3.7429999999999999</c:v>
                </c:pt>
                <c:pt idx="14">
                  <c:v>3.7429999999999999</c:v>
                </c:pt>
                <c:pt idx="15">
                  <c:v>3.7469999999999999</c:v>
                </c:pt>
                <c:pt idx="16">
                  <c:v>3.7389999999999999</c:v>
                </c:pt>
                <c:pt idx="17">
                  <c:v>3.7389999999999999</c:v>
                </c:pt>
                <c:pt idx="18">
                  <c:v>3.7429999999999999</c:v>
                </c:pt>
                <c:pt idx="19">
                  <c:v>3.7349999999999999</c:v>
                </c:pt>
                <c:pt idx="20">
                  <c:v>3.7349999999999999</c:v>
                </c:pt>
                <c:pt idx="21">
                  <c:v>3.7349999999999999</c:v>
                </c:pt>
                <c:pt idx="22">
                  <c:v>3.722</c:v>
                </c:pt>
                <c:pt idx="23">
                  <c:v>3.726</c:v>
                </c:pt>
                <c:pt idx="24">
                  <c:v>3.7170000000000001</c:v>
                </c:pt>
                <c:pt idx="25">
                  <c:v>3.722</c:v>
                </c:pt>
                <c:pt idx="26">
                  <c:v>3.7170000000000001</c:v>
                </c:pt>
                <c:pt idx="27">
                  <c:v>3.7170000000000001</c:v>
                </c:pt>
                <c:pt idx="28">
                  <c:v>3.7170000000000001</c:v>
                </c:pt>
                <c:pt idx="29">
                  <c:v>3.7090000000000001</c:v>
                </c:pt>
                <c:pt idx="30">
                  <c:v>3.7090000000000001</c:v>
                </c:pt>
                <c:pt idx="31">
                  <c:v>3.7090000000000001</c:v>
                </c:pt>
                <c:pt idx="32">
                  <c:v>3.7090000000000001</c:v>
                </c:pt>
                <c:pt idx="33">
                  <c:v>3.7</c:v>
                </c:pt>
                <c:pt idx="34">
                  <c:v>3.6960000000000002</c:v>
                </c:pt>
                <c:pt idx="35">
                  <c:v>3.7</c:v>
                </c:pt>
                <c:pt idx="36">
                  <c:v>3.6880000000000002</c:v>
                </c:pt>
                <c:pt idx="37">
                  <c:v>3.6920000000000002</c:v>
                </c:pt>
                <c:pt idx="38">
                  <c:v>3.7</c:v>
                </c:pt>
                <c:pt idx="39">
                  <c:v>3.6960000000000002</c:v>
                </c:pt>
                <c:pt idx="40">
                  <c:v>3.7</c:v>
                </c:pt>
                <c:pt idx="41">
                  <c:v>3.6960000000000002</c:v>
                </c:pt>
                <c:pt idx="42">
                  <c:v>3.6920000000000002</c:v>
                </c:pt>
                <c:pt idx="43">
                  <c:v>3.6920000000000002</c:v>
                </c:pt>
                <c:pt idx="44">
                  <c:v>3.6880000000000002</c:v>
                </c:pt>
                <c:pt idx="45">
                  <c:v>3.6829999999999998</c:v>
                </c:pt>
                <c:pt idx="46">
                  <c:v>3.6789999999999998</c:v>
                </c:pt>
                <c:pt idx="47">
                  <c:v>3.6789999999999998</c:v>
                </c:pt>
                <c:pt idx="48">
                  <c:v>3.6789999999999998</c:v>
                </c:pt>
                <c:pt idx="49">
                  <c:v>3.67</c:v>
                </c:pt>
                <c:pt idx="50">
                  <c:v>3.6749999999999998</c:v>
                </c:pt>
                <c:pt idx="51">
                  <c:v>3.6749999999999998</c:v>
                </c:pt>
                <c:pt idx="52">
                  <c:v>3.6749999999999998</c:v>
                </c:pt>
                <c:pt idx="53">
                  <c:v>3.67</c:v>
                </c:pt>
                <c:pt idx="54">
                  <c:v>3.6659999999999999</c:v>
                </c:pt>
                <c:pt idx="55">
                  <c:v>3.6659999999999999</c:v>
                </c:pt>
                <c:pt idx="56">
                  <c:v>3.6619999999999999</c:v>
                </c:pt>
                <c:pt idx="57">
                  <c:v>3.6619999999999999</c:v>
                </c:pt>
                <c:pt idx="58">
                  <c:v>3.6619999999999999</c:v>
                </c:pt>
                <c:pt idx="59">
                  <c:v>3.6579999999999999</c:v>
                </c:pt>
                <c:pt idx="60">
                  <c:v>3.653</c:v>
                </c:pt>
                <c:pt idx="61">
                  <c:v>3.645</c:v>
                </c:pt>
                <c:pt idx="62">
                  <c:v>3.641</c:v>
                </c:pt>
                <c:pt idx="63">
                  <c:v>3.6320000000000001</c:v>
                </c:pt>
                <c:pt idx="64">
                  <c:v>3.6360000000000001</c:v>
                </c:pt>
                <c:pt idx="65">
                  <c:v>3.6360000000000001</c:v>
                </c:pt>
                <c:pt idx="66">
                  <c:v>3.6320000000000001</c:v>
                </c:pt>
                <c:pt idx="67">
                  <c:v>3.6320000000000001</c:v>
                </c:pt>
                <c:pt idx="68">
                  <c:v>3.6360000000000001</c:v>
                </c:pt>
                <c:pt idx="69">
                  <c:v>3.6280000000000001</c:v>
                </c:pt>
                <c:pt idx="70">
                  <c:v>3.6280000000000001</c:v>
                </c:pt>
                <c:pt idx="71">
                  <c:v>3.6230000000000002</c:v>
                </c:pt>
                <c:pt idx="72">
                  <c:v>3.6190000000000002</c:v>
                </c:pt>
                <c:pt idx="73">
                  <c:v>3.6150000000000002</c:v>
                </c:pt>
                <c:pt idx="74">
                  <c:v>3.6190000000000002</c:v>
                </c:pt>
                <c:pt idx="75">
                  <c:v>3.6190000000000002</c:v>
                </c:pt>
                <c:pt idx="76">
                  <c:v>3.6190000000000002</c:v>
                </c:pt>
                <c:pt idx="77">
                  <c:v>3.6150000000000002</c:v>
                </c:pt>
                <c:pt idx="78">
                  <c:v>3.6190000000000002</c:v>
                </c:pt>
                <c:pt idx="79">
                  <c:v>3.6059999999999999</c:v>
                </c:pt>
                <c:pt idx="80">
                  <c:v>3.6150000000000002</c:v>
                </c:pt>
                <c:pt idx="81">
                  <c:v>3.6059999999999999</c:v>
                </c:pt>
                <c:pt idx="82">
                  <c:v>3.6059999999999999</c:v>
                </c:pt>
                <c:pt idx="83">
                  <c:v>3.6059999999999999</c:v>
                </c:pt>
                <c:pt idx="84">
                  <c:v>3.6110000000000002</c:v>
                </c:pt>
                <c:pt idx="85">
                  <c:v>3.6059999999999999</c:v>
                </c:pt>
                <c:pt idx="86">
                  <c:v>3.6110000000000002</c:v>
                </c:pt>
                <c:pt idx="87">
                  <c:v>3.6019999999999999</c:v>
                </c:pt>
                <c:pt idx="88">
                  <c:v>3.6019999999999999</c:v>
                </c:pt>
              </c:numCache>
            </c:numRef>
          </c:yVal>
          <c:smooth val="1"/>
        </c:ser>
        <c:ser>
          <c:idx val="1"/>
          <c:order val="6"/>
          <c:tx>
            <c:strRef>
              <c:f>'28.07.2015 VTG'!$AG$5</c:f>
              <c:strCache>
                <c:ptCount val="1"/>
                <c:pt idx="0">
                  <c:v>Fahrstufe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'28.07.2015 VTG'!$X$6:$X$94</c:f>
              <c:numCache>
                <c:formatCode>0.000" s"</c:formatCode>
                <c:ptCount val="89"/>
                <c:pt idx="0">
                  <c:v>0.13500000000000001</c:v>
                </c:pt>
                <c:pt idx="1">
                  <c:v>0.36299999999999999</c:v>
                </c:pt>
                <c:pt idx="2">
                  <c:v>0.60899999999999999</c:v>
                </c:pt>
                <c:pt idx="3">
                  <c:v>0.94699999999999995</c:v>
                </c:pt>
                <c:pt idx="4">
                  <c:v>1.2769999999999999</c:v>
                </c:pt>
                <c:pt idx="5">
                  <c:v>1.4870000000000001</c:v>
                </c:pt>
                <c:pt idx="6">
                  <c:v>1.762</c:v>
                </c:pt>
                <c:pt idx="7">
                  <c:v>2.1389999999999998</c:v>
                </c:pt>
                <c:pt idx="8">
                  <c:v>2.4249999999999998</c:v>
                </c:pt>
                <c:pt idx="9">
                  <c:v>2.6709999999999998</c:v>
                </c:pt>
                <c:pt idx="10">
                  <c:v>2.9969999999999999</c:v>
                </c:pt>
                <c:pt idx="11">
                  <c:v>3.1829999999999998</c:v>
                </c:pt>
                <c:pt idx="12">
                  <c:v>3.4790000000000001</c:v>
                </c:pt>
                <c:pt idx="13">
                  <c:v>3.7349999999999999</c:v>
                </c:pt>
                <c:pt idx="14">
                  <c:v>4.141</c:v>
                </c:pt>
                <c:pt idx="15">
                  <c:v>4.4269999999999996</c:v>
                </c:pt>
                <c:pt idx="16">
                  <c:v>4.6630000000000003</c:v>
                </c:pt>
                <c:pt idx="17">
                  <c:v>4.9800000000000004</c:v>
                </c:pt>
                <c:pt idx="18">
                  <c:v>5.2249999999999996</c:v>
                </c:pt>
                <c:pt idx="19">
                  <c:v>5.4610000000000003</c:v>
                </c:pt>
                <c:pt idx="20">
                  <c:v>5.7670000000000003</c:v>
                </c:pt>
                <c:pt idx="21">
                  <c:v>6.0629999999999997</c:v>
                </c:pt>
                <c:pt idx="22">
                  <c:v>6.31</c:v>
                </c:pt>
                <c:pt idx="23">
                  <c:v>6.5949999999999998</c:v>
                </c:pt>
                <c:pt idx="24">
                  <c:v>6.8810000000000002</c:v>
                </c:pt>
                <c:pt idx="25">
                  <c:v>7.1669999999999998</c:v>
                </c:pt>
                <c:pt idx="26">
                  <c:v>7.4829999999999997</c:v>
                </c:pt>
                <c:pt idx="27">
                  <c:v>7.766</c:v>
                </c:pt>
                <c:pt idx="28">
                  <c:v>8.1359999999999992</c:v>
                </c:pt>
                <c:pt idx="29">
                  <c:v>8.3740000000000006</c:v>
                </c:pt>
                <c:pt idx="30">
                  <c:v>8.6300000000000008</c:v>
                </c:pt>
                <c:pt idx="31">
                  <c:v>8.8859999999999992</c:v>
                </c:pt>
                <c:pt idx="32">
                  <c:v>9.1920000000000002</c:v>
                </c:pt>
                <c:pt idx="33">
                  <c:v>9.5660000000000007</c:v>
                </c:pt>
                <c:pt idx="34">
                  <c:v>9.8040000000000003</c:v>
                </c:pt>
                <c:pt idx="35">
                  <c:v>10.138</c:v>
                </c:pt>
                <c:pt idx="36">
                  <c:v>10.387</c:v>
                </c:pt>
                <c:pt idx="37">
                  <c:v>10.612</c:v>
                </c:pt>
                <c:pt idx="38">
                  <c:v>10.907999999999999</c:v>
                </c:pt>
                <c:pt idx="39">
                  <c:v>11.289</c:v>
                </c:pt>
                <c:pt idx="40">
                  <c:v>11.48</c:v>
                </c:pt>
                <c:pt idx="41">
                  <c:v>11.805999999999999</c:v>
                </c:pt>
                <c:pt idx="42">
                  <c:v>12.112</c:v>
                </c:pt>
                <c:pt idx="43">
                  <c:v>12.428000000000001</c:v>
                </c:pt>
                <c:pt idx="44">
                  <c:v>12.634</c:v>
                </c:pt>
                <c:pt idx="45">
                  <c:v>12.997999999999999</c:v>
                </c:pt>
                <c:pt idx="46">
                  <c:v>13.291</c:v>
                </c:pt>
                <c:pt idx="47">
                  <c:v>13.561999999999999</c:v>
                </c:pt>
                <c:pt idx="48">
                  <c:v>13.778</c:v>
                </c:pt>
                <c:pt idx="49">
                  <c:v>14.045</c:v>
                </c:pt>
                <c:pt idx="50">
                  <c:v>14.435</c:v>
                </c:pt>
                <c:pt idx="51">
                  <c:v>14.696</c:v>
                </c:pt>
                <c:pt idx="52">
                  <c:v>14.891999999999999</c:v>
                </c:pt>
                <c:pt idx="53">
                  <c:v>15.238</c:v>
                </c:pt>
                <c:pt idx="54">
                  <c:v>15.523999999999999</c:v>
                </c:pt>
                <c:pt idx="55">
                  <c:v>15.867000000000001</c:v>
                </c:pt>
                <c:pt idx="56">
                  <c:v>16.068000000000001</c:v>
                </c:pt>
                <c:pt idx="57">
                  <c:v>16.385000000000002</c:v>
                </c:pt>
                <c:pt idx="58">
                  <c:v>16.652000000000001</c:v>
                </c:pt>
                <c:pt idx="59">
                  <c:v>16.927</c:v>
                </c:pt>
                <c:pt idx="60">
                  <c:v>17.263000000000002</c:v>
                </c:pt>
                <c:pt idx="61">
                  <c:v>17.498999999999999</c:v>
                </c:pt>
                <c:pt idx="62">
                  <c:v>17.866</c:v>
                </c:pt>
                <c:pt idx="63">
                  <c:v>18.149000000000001</c:v>
                </c:pt>
                <c:pt idx="64">
                  <c:v>18.356999999999999</c:v>
                </c:pt>
                <c:pt idx="65">
                  <c:v>18.672999999999998</c:v>
                </c:pt>
                <c:pt idx="66">
                  <c:v>19.007000000000001</c:v>
                </c:pt>
                <c:pt idx="67">
                  <c:v>19.3</c:v>
                </c:pt>
                <c:pt idx="68">
                  <c:v>19.501000000000001</c:v>
                </c:pt>
                <c:pt idx="69">
                  <c:v>19.864999999999998</c:v>
                </c:pt>
                <c:pt idx="70">
                  <c:v>20.082999999999998</c:v>
                </c:pt>
                <c:pt idx="71">
                  <c:v>20.388999999999999</c:v>
                </c:pt>
                <c:pt idx="72">
                  <c:v>20.725000000000001</c:v>
                </c:pt>
                <c:pt idx="73">
                  <c:v>20.940999999999999</c:v>
                </c:pt>
                <c:pt idx="74">
                  <c:v>21.295000000000002</c:v>
                </c:pt>
                <c:pt idx="75">
                  <c:v>21.513000000000002</c:v>
                </c:pt>
                <c:pt idx="76">
                  <c:v>21.849</c:v>
                </c:pt>
                <c:pt idx="77">
                  <c:v>22.16</c:v>
                </c:pt>
                <c:pt idx="78">
                  <c:v>22.446000000000002</c:v>
                </c:pt>
                <c:pt idx="79">
                  <c:v>22.667000000000002</c:v>
                </c:pt>
                <c:pt idx="80">
                  <c:v>22.952999999999999</c:v>
                </c:pt>
                <c:pt idx="81">
                  <c:v>23.21</c:v>
                </c:pt>
                <c:pt idx="82">
                  <c:v>23.484999999999999</c:v>
                </c:pt>
                <c:pt idx="83">
                  <c:v>23.771000000000001</c:v>
                </c:pt>
                <c:pt idx="84">
                  <c:v>24.047000000000001</c:v>
                </c:pt>
                <c:pt idx="85">
                  <c:v>24.323</c:v>
                </c:pt>
                <c:pt idx="86">
                  <c:v>24.608000000000001</c:v>
                </c:pt>
                <c:pt idx="87">
                  <c:v>24.902000000000001</c:v>
                </c:pt>
                <c:pt idx="88">
                  <c:v>25.175999999999998</c:v>
                </c:pt>
              </c:numCache>
            </c:numRef>
          </c:xVal>
          <c:yVal>
            <c:numRef>
              <c:f>'28.07.2015 VTG'!$AG$6:$AG$94</c:f>
              <c:numCache>
                <c:formatCode>General</c:formatCode>
                <c:ptCount val="89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</c:numCache>
            </c:numRef>
          </c:yVal>
          <c:smooth val="1"/>
        </c:ser>
        <c:ser>
          <c:idx val="0"/>
          <c:order val="7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Rene!$W$3:$AD$91</c:f>
              <c:multiLvlStrCache>
                <c:ptCount val="89"/>
                <c:lvl>
                  <c:pt idx="0">
                    <c:v>-18 mbar</c:v>
                  </c:pt>
                  <c:pt idx="1">
                    <c:v>18 mbar</c:v>
                  </c:pt>
                  <c:pt idx="2">
                    <c:v>72 mbar</c:v>
                  </c:pt>
                  <c:pt idx="3">
                    <c:v>45 mbar</c:v>
                  </c:pt>
                  <c:pt idx="4">
                    <c:v>65 mbar</c:v>
                  </c:pt>
                  <c:pt idx="5">
                    <c:v>87 mbar</c:v>
                  </c:pt>
                  <c:pt idx="6">
                    <c:v>61 mbar</c:v>
                  </c:pt>
                  <c:pt idx="7">
                    <c:v>56 mbar</c:v>
                  </c:pt>
                  <c:pt idx="8">
                    <c:v>44 mbar</c:v>
                  </c:pt>
                  <c:pt idx="9">
                    <c:v>32 mbar</c:v>
                  </c:pt>
                  <c:pt idx="10">
                    <c:v>-22 mbar</c:v>
                  </c:pt>
                  <c:pt idx="11">
                    <c:v>-21 mbar</c:v>
                  </c:pt>
                  <c:pt idx="12">
                    <c:v>-56 mbar</c:v>
                  </c:pt>
                  <c:pt idx="13">
                    <c:v>-107 mbar</c:v>
                  </c:pt>
                  <c:pt idx="14">
                    <c:v>-245 mbar</c:v>
                  </c:pt>
                  <c:pt idx="15">
                    <c:v>-246 mbar</c:v>
                  </c:pt>
                  <c:pt idx="16">
                    <c:v>-139 mbar</c:v>
                  </c:pt>
                  <c:pt idx="17">
                    <c:v>-28 mbar</c:v>
                  </c:pt>
                  <c:pt idx="18">
                    <c:v>42 mbar</c:v>
                  </c:pt>
                  <c:pt idx="19">
                    <c:v>82 mbar</c:v>
                  </c:pt>
                  <c:pt idx="20">
                    <c:v>180 mbar</c:v>
                  </c:pt>
                  <c:pt idx="21">
                    <c:v>193 mbar</c:v>
                  </c:pt>
                  <c:pt idx="22">
                    <c:v>192 mbar</c:v>
                  </c:pt>
                  <c:pt idx="23">
                    <c:v>240 mbar</c:v>
                  </c:pt>
                  <c:pt idx="24">
                    <c:v>254 mbar</c:v>
                  </c:pt>
                  <c:pt idx="25">
                    <c:v>338 mbar</c:v>
                  </c:pt>
                  <c:pt idx="26">
                    <c:v>367 mbar</c:v>
                  </c:pt>
                  <c:pt idx="27">
                    <c:v>397 mbar</c:v>
                  </c:pt>
                  <c:pt idx="28">
                    <c:v>448 mbar</c:v>
                  </c:pt>
                  <c:pt idx="29">
                    <c:v>478 mbar</c:v>
                  </c:pt>
                  <c:pt idx="30">
                    <c:v>524 mbar</c:v>
                  </c:pt>
                  <c:pt idx="31">
                    <c:v>555 mbar</c:v>
                  </c:pt>
                  <c:pt idx="32">
                    <c:v>568 mbar</c:v>
                  </c:pt>
                  <c:pt idx="33">
                    <c:v>617 mbar</c:v>
                  </c:pt>
                  <c:pt idx="34">
                    <c:v>640 mbar</c:v>
                  </c:pt>
                  <c:pt idx="35">
                    <c:v>655 mbar</c:v>
                  </c:pt>
                  <c:pt idx="36">
                    <c:v>674 mbar</c:v>
                  </c:pt>
                  <c:pt idx="37">
                    <c:v>679 mbar</c:v>
                  </c:pt>
                  <c:pt idx="38">
                    <c:v>694 mbar</c:v>
                  </c:pt>
                  <c:pt idx="39">
                    <c:v>689 mbar</c:v>
                  </c:pt>
                  <c:pt idx="40">
                    <c:v>659 mbar</c:v>
                  </c:pt>
                  <c:pt idx="41">
                    <c:v>592 mbar</c:v>
                  </c:pt>
                  <c:pt idx="42">
                    <c:v>516 mbar</c:v>
                  </c:pt>
                  <c:pt idx="43">
                    <c:v>422 mbar</c:v>
                  </c:pt>
                  <c:pt idx="44">
                    <c:v>298 mbar</c:v>
                  </c:pt>
                  <c:pt idx="45">
                    <c:v>132 mbar</c:v>
                  </c:pt>
                  <c:pt idx="46">
                    <c:v>4 mbar</c:v>
                  </c:pt>
                  <c:pt idx="47">
                    <c:v>-36 mbar</c:v>
                  </c:pt>
                  <c:pt idx="48">
                    <c:v>39 mbar</c:v>
                  </c:pt>
                  <c:pt idx="49">
                    <c:v>56 mbar</c:v>
                  </c:pt>
                  <c:pt idx="50">
                    <c:v>45 mbar</c:v>
                  </c:pt>
                  <c:pt idx="51">
                    <c:v>48 mbar</c:v>
                  </c:pt>
                  <c:pt idx="52">
                    <c:v>52 mbar</c:v>
                  </c:pt>
                  <c:pt idx="53">
                    <c:v>61 mbar</c:v>
                  </c:pt>
                  <c:pt idx="54">
                    <c:v>58 mbar</c:v>
                  </c:pt>
                  <c:pt idx="55">
                    <c:v>51 mbar</c:v>
                  </c:pt>
                  <c:pt idx="56">
                    <c:v>36 mbar</c:v>
                  </c:pt>
                  <c:pt idx="57">
                    <c:v>13 mbar</c:v>
                  </c:pt>
                  <c:pt idx="58">
                    <c:v>-1 mbar</c:v>
                  </c:pt>
                  <c:pt idx="59">
                    <c:v>-4 mbar</c:v>
                  </c:pt>
                  <c:pt idx="60">
                    <c:v>3 mbar</c:v>
                  </c:pt>
                  <c:pt idx="61">
                    <c:v>12 mbar</c:v>
                  </c:pt>
                  <c:pt idx="62">
                    <c:v>13 mbar</c:v>
                  </c:pt>
                  <c:pt idx="63">
                    <c:v>4 mbar</c:v>
                  </c:pt>
                  <c:pt idx="64">
                    <c:v>-2 mbar</c:v>
                  </c:pt>
                  <c:pt idx="65">
                    <c:v>-6 mbar</c:v>
                  </c:pt>
                  <c:pt idx="66">
                    <c:v>-15 mbar</c:v>
                  </c:pt>
                  <c:pt idx="67">
                    <c:v>-12 mbar</c:v>
                  </c:pt>
                  <c:pt idx="68">
                    <c:v>-15 mbar</c:v>
                  </c:pt>
                  <c:pt idx="69">
                    <c:v>-15 mbar</c:v>
                  </c:pt>
                  <c:pt idx="70">
                    <c:v>-26 mbar</c:v>
                  </c:pt>
                  <c:pt idx="71">
                    <c:v>-39 mbar</c:v>
                  </c:pt>
                  <c:pt idx="72">
                    <c:v>-884 mbar</c:v>
                  </c:pt>
                  <c:pt idx="73">
                    <c:v>-335 mbar</c:v>
                  </c:pt>
                  <c:pt idx="74">
                    <c:v>-107 mbar</c:v>
                  </c:pt>
                  <c:pt idx="75">
                    <c:v>-16 mbar</c:v>
                  </c:pt>
                  <c:pt idx="76">
                    <c:v>21 mbar</c:v>
                  </c:pt>
                  <c:pt idx="77">
                    <c:v>29 mbar</c:v>
                  </c:pt>
                  <c:pt idx="78">
                    <c:v>16 mbar</c:v>
                  </c:pt>
                  <c:pt idx="79">
                    <c:v>3 mbar</c:v>
                  </c:pt>
                  <c:pt idx="80">
                    <c:v>-64 mbar</c:v>
                  </c:pt>
                  <c:pt idx="81">
                    <c:v>-141 mbar</c:v>
                  </c:pt>
                  <c:pt idx="82">
                    <c:v>-176 mbar</c:v>
                  </c:pt>
                  <c:pt idx="83">
                    <c:v>-174 mbar</c:v>
                  </c:pt>
                  <c:pt idx="84">
                    <c:v>-140 mbar</c:v>
                  </c:pt>
                  <c:pt idx="85">
                    <c:v>-80 mbar</c:v>
                  </c:pt>
                  <c:pt idx="86">
                    <c:v>-68 mbar</c:v>
                  </c:pt>
                  <c:pt idx="87">
                    <c:v>-58 mbar</c:v>
                  </c:pt>
                  <c:pt idx="88">
                    <c:v>-52 mbar</c:v>
                  </c:pt>
                </c:lvl>
                <c:lvl>
                  <c:pt idx="0">
                    <c:v>1.027 mbar</c:v>
                  </c:pt>
                  <c:pt idx="1">
                    <c:v>1.027 mbar</c:v>
                  </c:pt>
                  <c:pt idx="2">
                    <c:v>1.022 mbar</c:v>
                  </c:pt>
                  <c:pt idx="3">
                    <c:v>1.028 mbar</c:v>
                  </c:pt>
                  <c:pt idx="4">
                    <c:v>1.059 mbar</c:v>
                  </c:pt>
                  <c:pt idx="5">
                    <c:v>1.098 mbar</c:v>
                  </c:pt>
                  <c:pt idx="6">
                    <c:v>1.122 mbar</c:v>
                  </c:pt>
                  <c:pt idx="7">
                    <c:v>1.135 mbar</c:v>
                  </c:pt>
                  <c:pt idx="8">
                    <c:v>1.143 mbar</c:v>
                  </c:pt>
                  <c:pt idx="9">
                    <c:v>1.145 mbar</c:v>
                  </c:pt>
                  <c:pt idx="10">
                    <c:v>1.145 mbar</c:v>
                  </c:pt>
                  <c:pt idx="11">
                    <c:v>1.156 mbar</c:v>
                  </c:pt>
                  <c:pt idx="12">
                    <c:v>1.178 mbar</c:v>
                  </c:pt>
                  <c:pt idx="13">
                    <c:v>1.195 mbar</c:v>
                  </c:pt>
                  <c:pt idx="14">
                    <c:v>1.201 mbar</c:v>
                  </c:pt>
                  <c:pt idx="15">
                    <c:v>1.172 mbar</c:v>
                  </c:pt>
                  <c:pt idx="16">
                    <c:v>1.145 mbar</c:v>
                  </c:pt>
                  <c:pt idx="17">
                    <c:v>1.112 mbar</c:v>
                  </c:pt>
                  <c:pt idx="18">
                    <c:v>1.056 mbar</c:v>
                  </c:pt>
                  <c:pt idx="19">
                    <c:v>1.057 mbar</c:v>
                  </c:pt>
                  <c:pt idx="20">
                    <c:v>1.061 mbar</c:v>
                  </c:pt>
                  <c:pt idx="21">
                    <c:v>1.067 mbar</c:v>
                  </c:pt>
                  <c:pt idx="22">
                    <c:v>1.074 mbar</c:v>
                  </c:pt>
                  <c:pt idx="23">
                    <c:v>1.082 mbar</c:v>
                  </c:pt>
                  <c:pt idx="24">
                    <c:v>1.090 mbar</c:v>
                  </c:pt>
                  <c:pt idx="25">
                    <c:v>1.099 mbar</c:v>
                  </c:pt>
                  <c:pt idx="26">
                    <c:v>1.109 mbar</c:v>
                  </c:pt>
                  <c:pt idx="27">
                    <c:v>1.119 mbar</c:v>
                  </c:pt>
                  <c:pt idx="28">
                    <c:v>1.133 mbar</c:v>
                  </c:pt>
                  <c:pt idx="29">
                    <c:v>1.144 mbar</c:v>
                  </c:pt>
                  <c:pt idx="30">
                    <c:v>1.159 mbar</c:v>
                  </c:pt>
                  <c:pt idx="31">
                    <c:v>1.173 mbar</c:v>
                  </c:pt>
                  <c:pt idx="32">
                    <c:v>1.192 mbar</c:v>
                  </c:pt>
                  <c:pt idx="33">
                    <c:v>1.211 mbar</c:v>
                  </c:pt>
                  <c:pt idx="34">
                    <c:v>1.233 mbar</c:v>
                  </c:pt>
                  <c:pt idx="35">
                    <c:v>1.263 mbar</c:v>
                  </c:pt>
                  <c:pt idx="36">
                    <c:v>1.295 mbar</c:v>
                  </c:pt>
                  <c:pt idx="37">
                    <c:v>1.331 mbar</c:v>
                  </c:pt>
                  <c:pt idx="38">
                    <c:v>1.373 mbar</c:v>
                  </c:pt>
                  <c:pt idx="39">
                    <c:v>1.425 mbar</c:v>
                  </c:pt>
                  <c:pt idx="40">
                    <c:v>1.485 mbar</c:v>
                  </c:pt>
                  <c:pt idx="41">
                    <c:v>1.562 mbar</c:v>
                  </c:pt>
                  <c:pt idx="42">
                    <c:v>1.646 mbar</c:v>
                  </c:pt>
                  <c:pt idx="43">
                    <c:v>1.749 mbar</c:v>
                  </c:pt>
                  <c:pt idx="44">
                    <c:v>1.881 mbar</c:v>
                  </c:pt>
                  <c:pt idx="45">
                    <c:v>2.052 mbar</c:v>
                  </c:pt>
                  <c:pt idx="46">
                    <c:v>2.184 mbar</c:v>
                  </c:pt>
                  <c:pt idx="47">
                    <c:v>2.227 mbar</c:v>
                  </c:pt>
                  <c:pt idx="48">
                    <c:v>2.156 mbar</c:v>
                  </c:pt>
                  <c:pt idx="49">
                    <c:v>2.139 mbar</c:v>
                  </c:pt>
                  <c:pt idx="50">
                    <c:v>2.150 mbar</c:v>
                  </c:pt>
                  <c:pt idx="51">
                    <c:v>2.147 mbar</c:v>
                  </c:pt>
                  <c:pt idx="52">
                    <c:v>2.143 mbar</c:v>
                  </c:pt>
                  <c:pt idx="53">
                    <c:v>2.134 mbar</c:v>
                  </c:pt>
                  <c:pt idx="54">
                    <c:v>2.137 mbar</c:v>
                  </c:pt>
                  <c:pt idx="55">
                    <c:v>2.144 mbar</c:v>
                  </c:pt>
                  <c:pt idx="56">
                    <c:v>2.160 mbar</c:v>
                  </c:pt>
                  <c:pt idx="57">
                    <c:v>2.187 mbar</c:v>
                  </c:pt>
                  <c:pt idx="58">
                    <c:v>2.204 mbar</c:v>
                  </c:pt>
                  <c:pt idx="59">
                    <c:v>2.212 mbar</c:v>
                  </c:pt>
                  <c:pt idx="60">
                    <c:v>2.209 mbar</c:v>
                  </c:pt>
                  <c:pt idx="61">
                    <c:v>2.204 mbar</c:v>
                  </c:pt>
                  <c:pt idx="62">
                    <c:v>2.206 mbar</c:v>
                  </c:pt>
                  <c:pt idx="63">
                    <c:v>2.204 mbar</c:v>
                  </c:pt>
                  <c:pt idx="64">
                    <c:v>2.199 mbar</c:v>
                  </c:pt>
                  <c:pt idx="65">
                    <c:v>2.196 mbar</c:v>
                  </c:pt>
                  <c:pt idx="66">
                    <c:v>2.192 mbar</c:v>
                  </c:pt>
                  <c:pt idx="67">
                    <c:v>2.180 mbar</c:v>
                  </c:pt>
                  <c:pt idx="68">
                    <c:v>2.175 mbar</c:v>
                  </c:pt>
                  <c:pt idx="69">
                    <c:v>2.164 mbar</c:v>
                  </c:pt>
                  <c:pt idx="70">
                    <c:v>2.152 mbar</c:v>
                  </c:pt>
                  <c:pt idx="71">
                    <c:v>2.136 mbar</c:v>
                  </c:pt>
                  <c:pt idx="72">
                    <c:v>1.970 mbar</c:v>
                  </c:pt>
                  <c:pt idx="73">
                    <c:v>1.386 mbar</c:v>
                  </c:pt>
                  <c:pt idx="74">
                    <c:v>1.165 mbar</c:v>
                  </c:pt>
                  <c:pt idx="75">
                    <c:v>1.079 mbar</c:v>
                  </c:pt>
                  <c:pt idx="76">
                    <c:v>1.047 mbar</c:v>
                  </c:pt>
                  <c:pt idx="77">
                    <c:v>1.032 mbar</c:v>
                  </c:pt>
                  <c:pt idx="78">
                    <c:v>1.030 mbar</c:v>
                  </c:pt>
                  <c:pt idx="79">
                    <c:v>1.028 mbar</c:v>
                  </c:pt>
                  <c:pt idx="80">
                    <c:v>1.044 mbar</c:v>
                  </c:pt>
                  <c:pt idx="81">
                    <c:v>1.073 mbar</c:v>
                  </c:pt>
                  <c:pt idx="82">
                    <c:v>1.094 mbar</c:v>
                  </c:pt>
                  <c:pt idx="83">
                    <c:v>1.102 mbar</c:v>
                  </c:pt>
                  <c:pt idx="84">
                    <c:v>1.100 mbar</c:v>
                  </c:pt>
                  <c:pt idx="85">
                    <c:v>1.086 mbar</c:v>
                  </c:pt>
                  <c:pt idx="86">
                    <c:v>1.073 mbar</c:v>
                  </c:pt>
                  <c:pt idx="87">
                    <c:v>1.063 mbar</c:v>
                  </c:pt>
                  <c:pt idx="88">
                    <c:v>1.056 mbar</c:v>
                  </c:pt>
                </c:lvl>
                <c:lvl>
                  <c:pt idx="0">
                    <c:v>1.009 mbar</c:v>
                  </c:pt>
                  <c:pt idx="1">
                    <c:v>1.045 mbar</c:v>
                  </c:pt>
                  <c:pt idx="2">
                    <c:v>1.094 mbar</c:v>
                  </c:pt>
                  <c:pt idx="3">
                    <c:v>1.073 mbar</c:v>
                  </c:pt>
                  <c:pt idx="4">
                    <c:v>1.124 mbar</c:v>
                  </c:pt>
                  <c:pt idx="5">
                    <c:v>1.185 mbar</c:v>
                  </c:pt>
                  <c:pt idx="6">
                    <c:v>1.183 mbar</c:v>
                  </c:pt>
                  <c:pt idx="7">
                    <c:v>1.191 mbar</c:v>
                  </c:pt>
                  <c:pt idx="8">
                    <c:v>1.187 mbar</c:v>
                  </c:pt>
                  <c:pt idx="9">
                    <c:v>1.177 mbar</c:v>
                  </c:pt>
                  <c:pt idx="10">
                    <c:v>1.123 mbar</c:v>
                  </c:pt>
                  <c:pt idx="11">
                    <c:v>1.135 mbar</c:v>
                  </c:pt>
                  <c:pt idx="12">
                    <c:v>1.122 mbar</c:v>
                  </c:pt>
                  <c:pt idx="13">
                    <c:v>1.088 mbar</c:v>
                  </c:pt>
                  <c:pt idx="14">
                    <c:v>956 mbar</c:v>
                  </c:pt>
                  <c:pt idx="15">
                    <c:v>926 mbar</c:v>
                  </c:pt>
                  <c:pt idx="16">
                    <c:v>1.006 mbar</c:v>
                  </c:pt>
                  <c:pt idx="17">
                    <c:v>1.084 mbar</c:v>
                  </c:pt>
                  <c:pt idx="18">
                    <c:v>1.098 mbar</c:v>
                  </c:pt>
                  <c:pt idx="19">
                    <c:v>1.139 mbar</c:v>
                  </c:pt>
                  <c:pt idx="20">
                    <c:v>1.241 mbar</c:v>
                  </c:pt>
                  <c:pt idx="21">
                    <c:v>1.260 mbar</c:v>
                  </c:pt>
                  <c:pt idx="22">
                    <c:v>1.266 mbar</c:v>
                  </c:pt>
                  <c:pt idx="23">
                    <c:v>1.322 mbar</c:v>
                  </c:pt>
                  <c:pt idx="24">
                    <c:v>1.344 mbar</c:v>
                  </c:pt>
                  <c:pt idx="25">
                    <c:v>1.437 mbar</c:v>
                  </c:pt>
                  <c:pt idx="26">
                    <c:v>1.476 mbar</c:v>
                  </c:pt>
                  <c:pt idx="27">
                    <c:v>1.516 mbar</c:v>
                  </c:pt>
                  <c:pt idx="28">
                    <c:v>1.581 mbar</c:v>
                  </c:pt>
                  <c:pt idx="29">
                    <c:v>1.622 mbar</c:v>
                  </c:pt>
                  <c:pt idx="30">
                    <c:v>1.683 mbar</c:v>
                  </c:pt>
                  <c:pt idx="31">
                    <c:v>1.728 mbar</c:v>
                  </c:pt>
                  <c:pt idx="32">
                    <c:v>1.760 mbar</c:v>
                  </c:pt>
                  <c:pt idx="33">
                    <c:v>1.828 mbar</c:v>
                  </c:pt>
                  <c:pt idx="34">
                    <c:v>1.873 mbar</c:v>
                  </c:pt>
                  <c:pt idx="35">
                    <c:v>1.918 mbar</c:v>
                  </c:pt>
                  <c:pt idx="36">
                    <c:v>1.969 mbar</c:v>
                  </c:pt>
                  <c:pt idx="37">
                    <c:v>2.010 mbar</c:v>
                  </c:pt>
                  <c:pt idx="38">
                    <c:v>2.067 mbar</c:v>
                  </c:pt>
                  <c:pt idx="39">
                    <c:v>2.114 mbar</c:v>
                  </c:pt>
                  <c:pt idx="40">
                    <c:v>2.144 mbar</c:v>
                  </c:pt>
                  <c:pt idx="41">
                    <c:v>2.154 mbar</c:v>
                  </c:pt>
                  <c:pt idx="42">
                    <c:v>2.162 mbar</c:v>
                  </c:pt>
                  <c:pt idx="43">
                    <c:v>2.171 mbar</c:v>
                  </c:pt>
                  <c:pt idx="44">
                    <c:v>2.179 mbar</c:v>
                  </c:pt>
                  <c:pt idx="45">
                    <c:v>2.184 mbar</c:v>
                  </c:pt>
                  <c:pt idx="46">
                    <c:v>2.188 mbar</c:v>
                  </c:pt>
                  <c:pt idx="47">
                    <c:v>2.191 mbar</c:v>
                  </c:pt>
                  <c:pt idx="48">
                    <c:v>2.195 mbar</c:v>
                  </c:pt>
                  <c:pt idx="49">
                    <c:v>2.195 mbar</c:v>
                  </c:pt>
                  <c:pt idx="50">
                    <c:v>2.195 mbar</c:v>
                  </c:pt>
                  <c:pt idx="51">
                    <c:v>2.195 mbar</c:v>
                  </c:pt>
                  <c:pt idx="52">
                    <c:v>2.195 mbar</c:v>
                  </c:pt>
                  <c:pt idx="53">
                    <c:v>2.195 mbar</c:v>
                  </c:pt>
                  <c:pt idx="54">
                    <c:v>2.195 mbar</c:v>
                  </c:pt>
                  <c:pt idx="55">
                    <c:v>2.195 mbar</c:v>
                  </c:pt>
                  <c:pt idx="56">
                    <c:v>2.196 mbar</c:v>
                  </c:pt>
                  <c:pt idx="57">
                    <c:v>2.200 mbar</c:v>
                  </c:pt>
                  <c:pt idx="58">
                    <c:v>2.203 mbar</c:v>
                  </c:pt>
                  <c:pt idx="59">
                    <c:v>2.208 mbar</c:v>
                  </c:pt>
                  <c:pt idx="60">
                    <c:v>2.212 mbar</c:v>
                  </c:pt>
                  <c:pt idx="61">
                    <c:v>2.216 mbar</c:v>
                  </c:pt>
                  <c:pt idx="62">
                    <c:v>2.219 mbar</c:v>
                  </c:pt>
                  <c:pt idx="63">
                    <c:v>2.208 mbar</c:v>
                  </c:pt>
                  <c:pt idx="64">
                    <c:v>2.197 mbar</c:v>
                  </c:pt>
                  <c:pt idx="65">
                    <c:v>2.190 mbar</c:v>
                  </c:pt>
                  <c:pt idx="66">
                    <c:v>2.177 mbar</c:v>
                  </c:pt>
                  <c:pt idx="67">
                    <c:v>2.168 mbar</c:v>
                  </c:pt>
                  <c:pt idx="68">
                    <c:v>2.160 mbar</c:v>
                  </c:pt>
                  <c:pt idx="69">
                    <c:v>2.149 mbar</c:v>
                  </c:pt>
                  <c:pt idx="70">
                    <c:v>2.126 mbar</c:v>
                  </c:pt>
                  <c:pt idx="71">
                    <c:v>2.097 mbar</c:v>
                  </c:pt>
                  <c:pt idx="72">
                    <c:v>1.086 mbar</c:v>
                  </c:pt>
                  <c:pt idx="73">
                    <c:v>1.051 mbar</c:v>
                  </c:pt>
                  <c:pt idx="74">
                    <c:v>1.058 mbar</c:v>
                  </c:pt>
                  <c:pt idx="75">
                    <c:v>1.063 mbar</c:v>
                  </c:pt>
                  <c:pt idx="76">
                    <c:v>1.068 mbar</c:v>
                  </c:pt>
                  <c:pt idx="77">
                    <c:v>1.061 mbar</c:v>
                  </c:pt>
                  <c:pt idx="78">
                    <c:v>1.046 mbar</c:v>
                  </c:pt>
                  <c:pt idx="79">
                    <c:v>1.031 mbar</c:v>
                  </c:pt>
                  <c:pt idx="80">
                    <c:v>980 mbar</c:v>
                  </c:pt>
                  <c:pt idx="81">
                    <c:v>932 mbar</c:v>
                  </c:pt>
                  <c:pt idx="82">
                    <c:v>918 mbar</c:v>
                  </c:pt>
                  <c:pt idx="83">
                    <c:v>928 mbar</c:v>
                  </c:pt>
                  <c:pt idx="84">
                    <c:v>960 mbar</c:v>
                  </c:pt>
                  <c:pt idx="85">
                    <c:v>1.006 mbar</c:v>
                  </c:pt>
                  <c:pt idx="86">
                    <c:v>1.005 mbar</c:v>
                  </c:pt>
                  <c:pt idx="87">
                    <c:v>1.005 mbar</c:v>
                  </c:pt>
                  <c:pt idx="88">
                    <c:v>1.004 mbar</c:v>
                  </c:pt>
                </c:lvl>
                <c:lvl>
                  <c:pt idx="0">
                    <c:v>21,0 km/h</c:v>
                  </c:pt>
                  <c:pt idx="1">
                    <c:v>21,6 km/h</c:v>
                  </c:pt>
                  <c:pt idx="2">
                    <c:v>33,7 km/h</c:v>
                  </c:pt>
                  <c:pt idx="3">
                    <c:v>42,5 km/h</c:v>
                  </c:pt>
                  <c:pt idx="4">
                    <c:v>43,0 km/h</c:v>
                  </c:pt>
                  <c:pt idx="5">
                    <c:v>38,3 km/h</c:v>
                  </c:pt>
                  <c:pt idx="6">
                    <c:v>36,6 km/h</c:v>
                  </c:pt>
                  <c:pt idx="7">
                    <c:v>35,6 km/h</c:v>
                  </c:pt>
                  <c:pt idx="8">
                    <c:v>34,9 km/h</c:v>
                  </c:pt>
                  <c:pt idx="9">
                    <c:v>36,9 km/h</c:v>
                  </c:pt>
                  <c:pt idx="10">
                    <c:v>41,7 km/h</c:v>
                  </c:pt>
                  <c:pt idx="11">
                    <c:v>46,0 km/h</c:v>
                  </c:pt>
                  <c:pt idx="12">
                    <c:v>49,4 km/h</c:v>
                  </c:pt>
                  <c:pt idx="13">
                    <c:v>52,6 km/h</c:v>
                  </c:pt>
                  <c:pt idx="14">
                    <c:v>51,0 km/h</c:v>
                  </c:pt>
                  <c:pt idx="15">
                    <c:v>40,8 km/h</c:v>
                  </c:pt>
                  <c:pt idx="16">
                    <c:v>28,6 km/h</c:v>
                  </c:pt>
                  <c:pt idx="17">
                    <c:v>37,2 km/h</c:v>
                  </c:pt>
                  <c:pt idx="18">
                    <c:v>24,3 km/h</c:v>
                  </c:pt>
                  <c:pt idx="19">
                    <c:v>25,3 km/h</c:v>
                  </c:pt>
                  <c:pt idx="20">
                    <c:v>26,3 km/h</c:v>
                  </c:pt>
                  <c:pt idx="21">
                    <c:v>27,4 km/h</c:v>
                  </c:pt>
                  <c:pt idx="22">
                    <c:v>27,9 km/h</c:v>
                  </c:pt>
                  <c:pt idx="23">
                    <c:v>29,1 km/h</c:v>
                  </c:pt>
                  <c:pt idx="24">
                    <c:v>29,6 km/h</c:v>
                  </c:pt>
                  <c:pt idx="25">
                    <c:v>31,5 km/h</c:v>
                  </c:pt>
                  <c:pt idx="26">
                    <c:v>32,3 km/h</c:v>
                  </c:pt>
                  <c:pt idx="27">
                    <c:v>33,2 km/h</c:v>
                  </c:pt>
                  <c:pt idx="28">
                    <c:v>34,6 km/h</c:v>
                  </c:pt>
                  <c:pt idx="29">
                    <c:v>35,5 km/h</c:v>
                  </c:pt>
                  <c:pt idx="30">
                    <c:v>36,8 km/h</c:v>
                  </c:pt>
                  <c:pt idx="31">
                    <c:v>37,9 km/h</c:v>
                  </c:pt>
                  <c:pt idx="32">
                    <c:v>38,7 km/h</c:v>
                  </c:pt>
                  <c:pt idx="33">
                    <c:v>40,3 km/h</c:v>
                  </c:pt>
                  <c:pt idx="34">
                    <c:v>41,3 km/h</c:v>
                  </c:pt>
                  <c:pt idx="35">
                    <c:v>42,5 km/h</c:v>
                  </c:pt>
                  <c:pt idx="36">
                    <c:v>44,0 km/h</c:v>
                  </c:pt>
                  <c:pt idx="37">
                    <c:v>45,2 km/h</c:v>
                  </c:pt>
                  <c:pt idx="38">
                    <c:v>46,7 km/h</c:v>
                  </c:pt>
                  <c:pt idx="39">
                    <c:v>48,1 km/h</c:v>
                  </c:pt>
                  <c:pt idx="40">
                    <c:v>49,8 km/h</c:v>
                  </c:pt>
                  <c:pt idx="41">
                    <c:v>51,7 km/h</c:v>
                  </c:pt>
                  <c:pt idx="42">
                    <c:v>53,4 km/h</c:v>
                  </c:pt>
                  <c:pt idx="43">
                    <c:v>55,2 km/h</c:v>
                  </c:pt>
                  <c:pt idx="44">
                    <c:v>57,6 km/h</c:v>
                  </c:pt>
                  <c:pt idx="45">
                    <c:v>59,3 km/h</c:v>
                  </c:pt>
                  <c:pt idx="46">
                    <c:v>62,2 km/h</c:v>
                  </c:pt>
                  <c:pt idx="47">
                    <c:v>63,9 km/h</c:v>
                  </c:pt>
                  <c:pt idx="48">
                    <c:v>66,5 km/h</c:v>
                  </c:pt>
                  <c:pt idx="49">
                    <c:v>68,8 km/h</c:v>
                  </c:pt>
                  <c:pt idx="50">
                    <c:v>71,4 km/h</c:v>
                  </c:pt>
                  <c:pt idx="51">
                    <c:v>73,6 km/h</c:v>
                  </c:pt>
                  <c:pt idx="52">
                    <c:v>75,7 km/h</c:v>
                  </c:pt>
                  <c:pt idx="53">
                    <c:v>77,8 km/h</c:v>
                  </c:pt>
                  <c:pt idx="54">
                    <c:v>80,3 km/h</c:v>
                  </c:pt>
                  <c:pt idx="55">
                    <c:v>82,2 km/h</c:v>
                  </c:pt>
                  <c:pt idx="56">
                    <c:v>84,4 km/h</c:v>
                  </c:pt>
                  <c:pt idx="57">
                    <c:v>87,5 km/h</c:v>
                  </c:pt>
                  <c:pt idx="58">
                    <c:v>89,0 km/h</c:v>
                  </c:pt>
                  <c:pt idx="59">
                    <c:v>91,4 km/h</c:v>
                  </c:pt>
                  <c:pt idx="60">
                    <c:v>93,5 km/h</c:v>
                  </c:pt>
                  <c:pt idx="61">
                    <c:v>95,7 km/h</c:v>
                  </c:pt>
                  <c:pt idx="62">
                    <c:v>97,3 km/h</c:v>
                  </c:pt>
                  <c:pt idx="63">
                    <c:v>100,0 km/h</c:v>
                  </c:pt>
                  <c:pt idx="64">
                    <c:v>101,7 km/h</c:v>
                  </c:pt>
                  <c:pt idx="65">
                    <c:v>103,7 km/h</c:v>
                  </c:pt>
                  <c:pt idx="66">
                    <c:v>105,8 km/h</c:v>
                  </c:pt>
                  <c:pt idx="67">
                    <c:v>107,6 km/h</c:v>
                  </c:pt>
                  <c:pt idx="68">
                    <c:v>109,3 km/h</c:v>
                  </c:pt>
                  <c:pt idx="69">
                    <c:v>111,0 km/h</c:v>
                  </c:pt>
                  <c:pt idx="70">
                    <c:v>113,0 km/h</c:v>
                  </c:pt>
                  <c:pt idx="71">
                    <c:v>114,5 km/h</c:v>
                  </c:pt>
                  <c:pt idx="72">
                    <c:v>113,1 km/h</c:v>
                  </c:pt>
                  <c:pt idx="73">
                    <c:v>112,6 km/h</c:v>
                  </c:pt>
                  <c:pt idx="74">
                    <c:v>109,3 km/h</c:v>
                  </c:pt>
                  <c:pt idx="75">
                    <c:v>104,8 km/h</c:v>
                  </c:pt>
                  <c:pt idx="76">
                    <c:v>99,7 km/h</c:v>
                  </c:pt>
                  <c:pt idx="77">
                    <c:v>94,9 km/h</c:v>
                  </c:pt>
                  <c:pt idx="78">
                    <c:v>89,2 km/h</c:v>
                  </c:pt>
                  <c:pt idx="79">
                    <c:v>84,1 km/h</c:v>
                  </c:pt>
                  <c:pt idx="80">
                    <c:v>73,5 km/h</c:v>
                  </c:pt>
                  <c:pt idx="81">
                    <c:v>61,0 km/h</c:v>
                  </c:pt>
                  <c:pt idx="82">
                    <c:v>48,8 km/h</c:v>
                  </c:pt>
                  <c:pt idx="83">
                    <c:v>39,0 km/h</c:v>
                  </c:pt>
                  <c:pt idx="84">
                    <c:v>28,5 km/h</c:v>
                  </c:pt>
                  <c:pt idx="85">
                    <c:v>22,4 km/h</c:v>
                  </c:pt>
                  <c:pt idx="86">
                    <c:v>22,3 km/h</c:v>
                  </c:pt>
                  <c:pt idx="87">
                    <c:v>22,1 km/h</c:v>
                  </c:pt>
                  <c:pt idx="88">
                    <c:v>21,8 km/h</c:v>
                  </c:pt>
                </c:lvl>
                <c:lvl>
                  <c:pt idx="0">
                    <c:v>754 1/min</c:v>
                  </c:pt>
                  <c:pt idx="1">
                    <c:v>776 1/min</c:v>
                  </c:pt>
                  <c:pt idx="2">
                    <c:v>1.208 1/min</c:v>
                  </c:pt>
                  <c:pt idx="3">
                    <c:v>1.523 1/min</c:v>
                  </c:pt>
                  <c:pt idx="4">
                    <c:v>1.541 1/min</c:v>
                  </c:pt>
                  <c:pt idx="5">
                    <c:v>1.374 1/min</c:v>
                  </c:pt>
                  <c:pt idx="6">
                    <c:v>1.314 1/min</c:v>
                  </c:pt>
                  <c:pt idx="7">
                    <c:v>1.276 1/min</c:v>
                  </c:pt>
                  <c:pt idx="8">
                    <c:v>1.250 1/min</c:v>
                  </c:pt>
                  <c:pt idx="9">
                    <c:v>1.322 1/min</c:v>
                  </c:pt>
                  <c:pt idx="10">
                    <c:v>1.494 1/min</c:v>
                  </c:pt>
                  <c:pt idx="11">
                    <c:v>1.650 1/min</c:v>
                  </c:pt>
                  <c:pt idx="12">
                    <c:v>1.771 1/min</c:v>
                  </c:pt>
                  <c:pt idx="13">
                    <c:v>1.886 1/min</c:v>
                  </c:pt>
                  <c:pt idx="14">
                    <c:v>1.828 1/min</c:v>
                  </c:pt>
                  <c:pt idx="15">
                    <c:v>1.463 1/min</c:v>
                  </c:pt>
                  <c:pt idx="16">
                    <c:v>1.025 1/min</c:v>
                  </c:pt>
                  <c:pt idx="17">
                    <c:v>1.333 1/min</c:v>
                  </c:pt>
                  <c:pt idx="18">
                    <c:v>870 1/min</c:v>
                  </c:pt>
                  <c:pt idx="19">
                    <c:v>908 1/min</c:v>
                  </c:pt>
                  <c:pt idx="20">
                    <c:v>943 1/min</c:v>
                  </c:pt>
                  <c:pt idx="21">
                    <c:v>981 1/min</c:v>
                  </c:pt>
                  <c:pt idx="22">
                    <c:v>1.000 1/min</c:v>
                  </c:pt>
                  <c:pt idx="23">
                    <c:v>1.043 1/min</c:v>
                  </c:pt>
                  <c:pt idx="24">
                    <c:v>1.060 1/min</c:v>
                  </c:pt>
                  <c:pt idx="25">
                    <c:v>1.129 1/min</c:v>
                  </c:pt>
                  <c:pt idx="26">
                    <c:v>1.158 1/min</c:v>
                  </c:pt>
                  <c:pt idx="27">
                    <c:v>1.192 1/min</c:v>
                  </c:pt>
                  <c:pt idx="28">
                    <c:v>1.240 1/min</c:v>
                  </c:pt>
                  <c:pt idx="29">
                    <c:v>1.273 1/min</c:v>
                  </c:pt>
                  <c:pt idx="30">
                    <c:v>1.319 1/min</c:v>
                  </c:pt>
                  <c:pt idx="31">
                    <c:v>1.359 1/min</c:v>
                  </c:pt>
                  <c:pt idx="32">
                    <c:v>1.386 1/min</c:v>
                  </c:pt>
                  <c:pt idx="33">
                    <c:v>1.444 1/min</c:v>
                  </c:pt>
                  <c:pt idx="34">
                    <c:v>1.482 1/min</c:v>
                  </c:pt>
                  <c:pt idx="35">
                    <c:v>1.524 1/min</c:v>
                  </c:pt>
                  <c:pt idx="36">
                    <c:v>1.576 1/min</c:v>
                  </c:pt>
                  <c:pt idx="37">
                    <c:v>1.620 1/min</c:v>
                  </c:pt>
                  <c:pt idx="38">
                    <c:v>1.676 1/min</c:v>
                  </c:pt>
                  <c:pt idx="39">
                    <c:v>1.724 1/min</c:v>
                  </c:pt>
                  <c:pt idx="40">
                    <c:v>1.786 1/min</c:v>
                  </c:pt>
                  <c:pt idx="41">
                    <c:v>1.855 1/min</c:v>
                  </c:pt>
                  <c:pt idx="42">
                    <c:v>1.913 1/min</c:v>
                  </c:pt>
                  <c:pt idx="43">
                    <c:v>1.981 1/min</c:v>
                  </c:pt>
                  <c:pt idx="44">
                    <c:v>2.064 1/min</c:v>
                  </c:pt>
                  <c:pt idx="45">
                    <c:v>2.128 1/min</c:v>
                  </c:pt>
                  <c:pt idx="46">
                    <c:v>2.230 1/min</c:v>
                  </c:pt>
                  <c:pt idx="47">
                    <c:v>2.290 1/min</c:v>
                  </c:pt>
                  <c:pt idx="48">
                    <c:v>2.384 1/min</c:v>
                  </c:pt>
                  <c:pt idx="49">
                    <c:v>2.468 1/min</c:v>
                  </c:pt>
                  <c:pt idx="50">
                    <c:v>2.561 1/min</c:v>
                  </c:pt>
                  <c:pt idx="51">
                    <c:v>2.638 1/min</c:v>
                  </c:pt>
                  <c:pt idx="52">
                    <c:v>2.716 1/min</c:v>
                  </c:pt>
                  <c:pt idx="53">
                    <c:v>2.791 1/min</c:v>
                  </c:pt>
                  <c:pt idx="54">
                    <c:v>2.878 1/min</c:v>
                  </c:pt>
                  <c:pt idx="55">
                    <c:v>2.947 1/min</c:v>
                  </c:pt>
                  <c:pt idx="56">
                    <c:v>3.026 1/min</c:v>
                  </c:pt>
                  <c:pt idx="57">
                    <c:v>3.137 1/min</c:v>
                  </c:pt>
                  <c:pt idx="58">
                    <c:v>3.193 1/min</c:v>
                  </c:pt>
                  <c:pt idx="59">
                    <c:v>3.276 1/min</c:v>
                  </c:pt>
                  <c:pt idx="60">
                    <c:v>3.351 1/min</c:v>
                  </c:pt>
                  <c:pt idx="61">
                    <c:v>3.430 1/min</c:v>
                  </c:pt>
                  <c:pt idx="62">
                    <c:v>3.490 1/min</c:v>
                  </c:pt>
                  <c:pt idx="63">
                    <c:v>3.586 1/min</c:v>
                  </c:pt>
                  <c:pt idx="64">
                    <c:v>3.648 1/min</c:v>
                  </c:pt>
                  <c:pt idx="65">
                    <c:v>3.717 1/min</c:v>
                  </c:pt>
                  <c:pt idx="66">
                    <c:v>3.794 1/min</c:v>
                  </c:pt>
                  <c:pt idx="67">
                    <c:v>3.858 1/min</c:v>
                  </c:pt>
                  <c:pt idx="68">
                    <c:v>3.918 1/min</c:v>
                  </c:pt>
                  <c:pt idx="69">
                    <c:v>3.980 1/min</c:v>
                  </c:pt>
                  <c:pt idx="70">
                    <c:v>4.053 1/min</c:v>
                  </c:pt>
                  <c:pt idx="71">
                    <c:v>4.106 1/min</c:v>
                  </c:pt>
                  <c:pt idx="72">
                    <c:v>4.055 1/min</c:v>
                  </c:pt>
                  <c:pt idx="73">
                    <c:v>4.037 1/min</c:v>
                  </c:pt>
                  <c:pt idx="74">
                    <c:v>3.918 1/min</c:v>
                  </c:pt>
                  <c:pt idx="75">
                    <c:v>3.759 1/min</c:v>
                  </c:pt>
                  <c:pt idx="76">
                    <c:v>3.574 1/min</c:v>
                  </c:pt>
                  <c:pt idx="77">
                    <c:v>3.403 1/min</c:v>
                  </c:pt>
                  <c:pt idx="78">
                    <c:v>3.198 1/min</c:v>
                  </c:pt>
                  <c:pt idx="79">
                    <c:v>3.015 1/min</c:v>
                  </c:pt>
                  <c:pt idx="80">
                    <c:v>2.635 1/min</c:v>
                  </c:pt>
                  <c:pt idx="81">
                    <c:v>2.188 1/min</c:v>
                  </c:pt>
                  <c:pt idx="82">
                    <c:v>1.749 1/min</c:v>
                  </c:pt>
                  <c:pt idx="83">
                    <c:v>1.398 1/min</c:v>
                  </c:pt>
                  <c:pt idx="84">
                    <c:v>1.022 1/min</c:v>
                  </c:pt>
                  <c:pt idx="85">
                    <c:v>803 1/min</c:v>
                  </c:pt>
                  <c:pt idx="86">
                    <c:v>798 1/min</c:v>
                  </c:pt>
                  <c:pt idx="87">
                    <c:v>791 1/min</c:v>
                  </c:pt>
                  <c:pt idx="88">
                    <c:v>782 1/min</c:v>
                  </c:pt>
                </c:lvl>
                <c:lvl>
                  <c:pt idx="0">
                    <c:v>0,171 s</c:v>
                  </c:pt>
                  <c:pt idx="1">
                    <c:v>0,471 s</c:v>
                  </c:pt>
                  <c:pt idx="2">
                    <c:v>0,761 s</c:v>
                  </c:pt>
                  <c:pt idx="3">
                    <c:v>1,042 s</c:v>
                  </c:pt>
                  <c:pt idx="4">
                    <c:v>1,322 s</c:v>
                  </c:pt>
                  <c:pt idx="5">
                    <c:v>1,603 s</c:v>
                  </c:pt>
                  <c:pt idx="6">
                    <c:v>1,933 s</c:v>
                  </c:pt>
                  <c:pt idx="7">
                    <c:v>2,203 s</c:v>
                  </c:pt>
                  <c:pt idx="8">
                    <c:v>2,504 s</c:v>
                  </c:pt>
                  <c:pt idx="9">
                    <c:v>2,764 s</c:v>
                  </c:pt>
                  <c:pt idx="10">
                    <c:v>3,085 s</c:v>
                  </c:pt>
                  <c:pt idx="11">
                    <c:v>3,365 s</c:v>
                  </c:pt>
                  <c:pt idx="12">
                    <c:v>3,646 s</c:v>
                  </c:pt>
                  <c:pt idx="13">
                    <c:v>3,926 s</c:v>
                  </c:pt>
                  <c:pt idx="14">
                    <c:v>4,246 s</c:v>
                  </c:pt>
                  <c:pt idx="15">
                    <c:v>4,507 s</c:v>
                  </c:pt>
                  <c:pt idx="16">
                    <c:v>4,787 s</c:v>
                  </c:pt>
                  <c:pt idx="17">
                    <c:v>5,078 s</c:v>
                  </c:pt>
                  <c:pt idx="18">
                    <c:v>5,348 s</c:v>
                  </c:pt>
                  <c:pt idx="19">
                    <c:v>7,751 s</c:v>
                  </c:pt>
                  <c:pt idx="20">
                    <c:v>8,052 s</c:v>
                  </c:pt>
                  <c:pt idx="21">
                    <c:v>8,322 s</c:v>
                  </c:pt>
                  <c:pt idx="22">
                    <c:v>8,613 s</c:v>
                  </c:pt>
                  <c:pt idx="23">
                    <c:v>8,883 s</c:v>
                  </c:pt>
                  <c:pt idx="24">
                    <c:v>9,193 s</c:v>
                  </c:pt>
                  <c:pt idx="25">
                    <c:v>9,494 s</c:v>
                  </c:pt>
                  <c:pt idx="26">
                    <c:v>9,764 s</c:v>
                  </c:pt>
                  <c:pt idx="27">
                    <c:v>10,045 s</c:v>
                  </c:pt>
                  <c:pt idx="28">
                    <c:v>10,315 s</c:v>
                  </c:pt>
                  <c:pt idx="29">
                    <c:v>10,676 s</c:v>
                  </c:pt>
                  <c:pt idx="30">
                    <c:v>10,926 s</c:v>
                  </c:pt>
                  <c:pt idx="31">
                    <c:v>11,256 s</c:v>
                  </c:pt>
                  <c:pt idx="32">
                    <c:v>11,517 s</c:v>
                  </c:pt>
                  <c:pt idx="33">
                    <c:v>11,807 s</c:v>
                  </c:pt>
                  <c:pt idx="34">
                    <c:v>12,088 s</c:v>
                  </c:pt>
                  <c:pt idx="35">
                    <c:v>12,358 s</c:v>
                  </c:pt>
                  <c:pt idx="36">
                    <c:v>12,638 s</c:v>
                  </c:pt>
                  <c:pt idx="37">
                    <c:v>12,939 s</c:v>
                  </c:pt>
                  <c:pt idx="38">
                    <c:v>13,229 s</c:v>
                  </c:pt>
                  <c:pt idx="39">
                    <c:v>13,530 s</c:v>
                  </c:pt>
                  <c:pt idx="40">
                    <c:v>13,800 s</c:v>
                  </c:pt>
                  <c:pt idx="41">
                    <c:v>14,081 s</c:v>
                  </c:pt>
                  <c:pt idx="42">
                    <c:v>14,381 s</c:v>
                  </c:pt>
                  <c:pt idx="43">
                    <c:v>14,661 s</c:v>
                  </c:pt>
                  <c:pt idx="44">
                    <c:v>14,962 s</c:v>
                  </c:pt>
                  <c:pt idx="45">
                    <c:v>15,222 s</c:v>
                  </c:pt>
                  <c:pt idx="46">
                    <c:v>15,493 s</c:v>
                  </c:pt>
                  <c:pt idx="47">
                    <c:v>15,813 s</c:v>
                  </c:pt>
                  <c:pt idx="48">
                    <c:v>16,063 s</c:v>
                  </c:pt>
                  <c:pt idx="49">
                    <c:v>16,384 s</c:v>
                  </c:pt>
                  <c:pt idx="50">
                    <c:v>16,664 s</c:v>
                  </c:pt>
                  <c:pt idx="51">
                    <c:v>16,935 s</c:v>
                  </c:pt>
                  <c:pt idx="52">
                    <c:v>17,215 s</c:v>
                  </c:pt>
                  <c:pt idx="53">
                    <c:v>17,545 s</c:v>
                  </c:pt>
                  <c:pt idx="54">
                    <c:v>17,816 s</c:v>
                  </c:pt>
                  <c:pt idx="55">
                    <c:v>18,086 s</c:v>
                  </c:pt>
                  <c:pt idx="56">
                    <c:v>18,377 s</c:v>
                  </c:pt>
                  <c:pt idx="57">
                    <c:v>18,677 s</c:v>
                  </c:pt>
                  <c:pt idx="58">
                    <c:v>18,937 s</c:v>
                  </c:pt>
                  <c:pt idx="59">
                    <c:v>19,238 s</c:v>
                  </c:pt>
                  <c:pt idx="60">
                    <c:v>19,498 s</c:v>
                  </c:pt>
                  <c:pt idx="61">
                    <c:v>19,809 s</c:v>
                  </c:pt>
                  <c:pt idx="62">
                    <c:v>20,129 s</c:v>
                  </c:pt>
                  <c:pt idx="63">
                    <c:v>20,410 s</c:v>
                  </c:pt>
                  <c:pt idx="64">
                    <c:v>20,760 s</c:v>
                  </c:pt>
                  <c:pt idx="65">
                    <c:v>21,010 s</c:v>
                  </c:pt>
                  <c:pt idx="66">
                    <c:v>21,331 s</c:v>
                  </c:pt>
                  <c:pt idx="67">
                    <c:v>21,611 s</c:v>
                  </c:pt>
                  <c:pt idx="68">
                    <c:v>21,902 s</c:v>
                  </c:pt>
                  <c:pt idx="69">
                    <c:v>22,182 s</c:v>
                  </c:pt>
                  <c:pt idx="70">
                    <c:v>22,503 s</c:v>
                  </c:pt>
                  <c:pt idx="71">
                    <c:v>22,773 s</c:v>
                  </c:pt>
                  <c:pt idx="72">
                    <c:v>23,043 s</c:v>
                  </c:pt>
                  <c:pt idx="73">
                    <c:v>23,324 s</c:v>
                  </c:pt>
                  <c:pt idx="74">
                    <c:v>23,604 s</c:v>
                  </c:pt>
                  <c:pt idx="75">
                    <c:v>23,895 s</c:v>
                  </c:pt>
                  <c:pt idx="76">
                    <c:v>24,195 s</c:v>
                  </c:pt>
                  <c:pt idx="77">
                    <c:v>24,485 s</c:v>
                  </c:pt>
                  <c:pt idx="78">
                    <c:v>24,776 s</c:v>
                  </c:pt>
                  <c:pt idx="79">
                    <c:v>25,106 s</c:v>
                  </c:pt>
                  <c:pt idx="80">
                    <c:v>25,377 s</c:v>
                  </c:pt>
                  <c:pt idx="81">
                    <c:v>25,657 s</c:v>
                  </c:pt>
                  <c:pt idx="82">
                    <c:v>25,948 s</c:v>
                  </c:pt>
                  <c:pt idx="83">
                    <c:v>26,268 s</c:v>
                  </c:pt>
                  <c:pt idx="84">
                    <c:v>26,518 s</c:v>
                  </c:pt>
                  <c:pt idx="85">
                    <c:v>26,809 s</c:v>
                  </c:pt>
                  <c:pt idx="86">
                    <c:v>27,089 s</c:v>
                  </c:pt>
                  <c:pt idx="87">
                    <c:v>27,360 s</c:v>
                  </c:pt>
                  <c:pt idx="88">
                    <c:v>27,680 s</c:v>
                  </c:pt>
                </c:lvl>
              </c:multiLvlStrCache>
            </c:multiLvlStrRef>
          </c:xVal>
          <c:yVal>
            <c:numRef>
              <c:f>Rene!$AE$3:$AE$91</c:f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20696"/>
        <c:axId val="283820304"/>
      </c:scatterChart>
      <c:scatterChart>
        <c:scatterStyle val="smoothMarker"/>
        <c:varyColors val="0"/>
        <c:ser>
          <c:idx val="5"/>
          <c:order val="0"/>
          <c:tx>
            <c:strRef>
              <c:f>'28.07.2015 VTG'!$Y$5</c:f>
              <c:strCache>
                <c:ptCount val="1"/>
                <c:pt idx="0">
                  <c:v>n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'28.07.2015 VTG'!$X$6:$X$94</c:f>
              <c:numCache>
                <c:formatCode>0.000" s"</c:formatCode>
                <c:ptCount val="89"/>
                <c:pt idx="0">
                  <c:v>0.13500000000000001</c:v>
                </c:pt>
                <c:pt idx="1">
                  <c:v>0.36299999999999999</c:v>
                </c:pt>
                <c:pt idx="2">
                  <c:v>0.60899999999999999</c:v>
                </c:pt>
                <c:pt idx="3">
                  <c:v>0.94699999999999995</c:v>
                </c:pt>
                <c:pt idx="4">
                  <c:v>1.2769999999999999</c:v>
                </c:pt>
                <c:pt idx="5">
                  <c:v>1.4870000000000001</c:v>
                </c:pt>
                <c:pt idx="6">
                  <c:v>1.762</c:v>
                </c:pt>
                <c:pt idx="7">
                  <c:v>2.1389999999999998</c:v>
                </c:pt>
                <c:pt idx="8">
                  <c:v>2.4249999999999998</c:v>
                </c:pt>
                <c:pt idx="9">
                  <c:v>2.6709999999999998</c:v>
                </c:pt>
                <c:pt idx="10">
                  <c:v>2.9969999999999999</c:v>
                </c:pt>
                <c:pt idx="11">
                  <c:v>3.1829999999999998</c:v>
                </c:pt>
                <c:pt idx="12">
                  <c:v>3.4790000000000001</c:v>
                </c:pt>
                <c:pt idx="13">
                  <c:v>3.7349999999999999</c:v>
                </c:pt>
                <c:pt idx="14">
                  <c:v>4.141</c:v>
                </c:pt>
                <c:pt idx="15">
                  <c:v>4.4269999999999996</c:v>
                </c:pt>
                <c:pt idx="16">
                  <c:v>4.6630000000000003</c:v>
                </c:pt>
                <c:pt idx="17">
                  <c:v>4.9800000000000004</c:v>
                </c:pt>
                <c:pt idx="18">
                  <c:v>5.2249999999999996</c:v>
                </c:pt>
                <c:pt idx="19">
                  <c:v>5.4610000000000003</c:v>
                </c:pt>
                <c:pt idx="20">
                  <c:v>5.7670000000000003</c:v>
                </c:pt>
                <c:pt idx="21">
                  <c:v>6.0629999999999997</c:v>
                </c:pt>
                <c:pt idx="22">
                  <c:v>6.31</c:v>
                </c:pt>
                <c:pt idx="23">
                  <c:v>6.5949999999999998</c:v>
                </c:pt>
                <c:pt idx="24">
                  <c:v>6.8810000000000002</c:v>
                </c:pt>
                <c:pt idx="25">
                  <c:v>7.1669999999999998</c:v>
                </c:pt>
                <c:pt idx="26">
                  <c:v>7.4829999999999997</c:v>
                </c:pt>
                <c:pt idx="27">
                  <c:v>7.766</c:v>
                </c:pt>
                <c:pt idx="28">
                  <c:v>8.1359999999999992</c:v>
                </c:pt>
                <c:pt idx="29">
                  <c:v>8.3740000000000006</c:v>
                </c:pt>
                <c:pt idx="30">
                  <c:v>8.6300000000000008</c:v>
                </c:pt>
                <c:pt idx="31">
                  <c:v>8.8859999999999992</c:v>
                </c:pt>
                <c:pt idx="32">
                  <c:v>9.1920000000000002</c:v>
                </c:pt>
                <c:pt idx="33">
                  <c:v>9.5660000000000007</c:v>
                </c:pt>
                <c:pt idx="34">
                  <c:v>9.8040000000000003</c:v>
                </c:pt>
                <c:pt idx="35">
                  <c:v>10.138</c:v>
                </c:pt>
                <c:pt idx="36">
                  <c:v>10.387</c:v>
                </c:pt>
                <c:pt idx="37">
                  <c:v>10.612</c:v>
                </c:pt>
                <c:pt idx="38">
                  <c:v>10.907999999999999</c:v>
                </c:pt>
                <c:pt idx="39">
                  <c:v>11.289</c:v>
                </c:pt>
                <c:pt idx="40">
                  <c:v>11.48</c:v>
                </c:pt>
                <c:pt idx="41">
                  <c:v>11.805999999999999</c:v>
                </c:pt>
                <c:pt idx="42">
                  <c:v>12.112</c:v>
                </c:pt>
                <c:pt idx="43">
                  <c:v>12.428000000000001</c:v>
                </c:pt>
                <c:pt idx="44">
                  <c:v>12.634</c:v>
                </c:pt>
                <c:pt idx="45">
                  <c:v>12.997999999999999</c:v>
                </c:pt>
                <c:pt idx="46">
                  <c:v>13.291</c:v>
                </c:pt>
                <c:pt idx="47">
                  <c:v>13.561999999999999</c:v>
                </c:pt>
                <c:pt idx="48">
                  <c:v>13.778</c:v>
                </c:pt>
                <c:pt idx="49">
                  <c:v>14.045</c:v>
                </c:pt>
                <c:pt idx="50">
                  <c:v>14.435</c:v>
                </c:pt>
                <c:pt idx="51">
                  <c:v>14.696</c:v>
                </c:pt>
                <c:pt idx="52">
                  <c:v>14.891999999999999</c:v>
                </c:pt>
                <c:pt idx="53">
                  <c:v>15.238</c:v>
                </c:pt>
                <c:pt idx="54">
                  <c:v>15.523999999999999</c:v>
                </c:pt>
                <c:pt idx="55">
                  <c:v>15.867000000000001</c:v>
                </c:pt>
                <c:pt idx="56">
                  <c:v>16.068000000000001</c:v>
                </c:pt>
                <c:pt idx="57">
                  <c:v>16.385000000000002</c:v>
                </c:pt>
                <c:pt idx="58">
                  <c:v>16.652000000000001</c:v>
                </c:pt>
                <c:pt idx="59">
                  <c:v>16.927</c:v>
                </c:pt>
                <c:pt idx="60">
                  <c:v>17.263000000000002</c:v>
                </c:pt>
                <c:pt idx="61">
                  <c:v>17.498999999999999</c:v>
                </c:pt>
                <c:pt idx="62">
                  <c:v>17.866</c:v>
                </c:pt>
                <c:pt idx="63">
                  <c:v>18.149000000000001</c:v>
                </c:pt>
                <c:pt idx="64">
                  <c:v>18.356999999999999</c:v>
                </c:pt>
                <c:pt idx="65">
                  <c:v>18.672999999999998</c:v>
                </c:pt>
                <c:pt idx="66">
                  <c:v>19.007000000000001</c:v>
                </c:pt>
                <c:pt idx="67">
                  <c:v>19.3</c:v>
                </c:pt>
                <c:pt idx="68">
                  <c:v>19.501000000000001</c:v>
                </c:pt>
                <c:pt idx="69">
                  <c:v>19.864999999999998</c:v>
                </c:pt>
                <c:pt idx="70">
                  <c:v>20.082999999999998</c:v>
                </c:pt>
                <c:pt idx="71">
                  <c:v>20.388999999999999</c:v>
                </c:pt>
                <c:pt idx="72">
                  <c:v>20.725000000000001</c:v>
                </c:pt>
                <c:pt idx="73">
                  <c:v>20.940999999999999</c:v>
                </c:pt>
                <c:pt idx="74">
                  <c:v>21.295000000000002</c:v>
                </c:pt>
                <c:pt idx="75">
                  <c:v>21.513000000000002</c:v>
                </c:pt>
                <c:pt idx="76">
                  <c:v>21.849</c:v>
                </c:pt>
                <c:pt idx="77">
                  <c:v>22.16</c:v>
                </c:pt>
                <c:pt idx="78">
                  <c:v>22.446000000000002</c:v>
                </c:pt>
                <c:pt idx="79">
                  <c:v>22.667000000000002</c:v>
                </c:pt>
                <c:pt idx="80">
                  <c:v>22.952999999999999</c:v>
                </c:pt>
                <c:pt idx="81">
                  <c:v>23.21</c:v>
                </c:pt>
                <c:pt idx="82">
                  <c:v>23.484999999999999</c:v>
                </c:pt>
                <c:pt idx="83">
                  <c:v>23.771000000000001</c:v>
                </c:pt>
                <c:pt idx="84">
                  <c:v>24.047000000000001</c:v>
                </c:pt>
                <c:pt idx="85">
                  <c:v>24.323</c:v>
                </c:pt>
                <c:pt idx="86">
                  <c:v>24.608000000000001</c:v>
                </c:pt>
                <c:pt idx="87">
                  <c:v>24.902000000000001</c:v>
                </c:pt>
                <c:pt idx="88">
                  <c:v>25.175999999999998</c:v>
                </c:pt>
              </c:numCache>
            </c:numRef>
          </c:xVal>
          <c:yVal>
            <c:numRef>
              <c:f>'28.07.2015 VTG'!$Y$6:$Y$94</c:f>
              <c:numCache>
                <c:formatCode>#,##0" 1/min"</c:formatCode>
                <c:ptCount val="89"/>
                <c:pt idx="0">
                  <c:v>1416</c:v>
                </c:pt>
                <c:pt idx="1">
                  <c:v>1415</c:v>
                </c:pt>
                <c:pt idx="2">
                  <c:v>1429</c:v>
                </c:pt>
                <c:pt idx="3">
                  <c:v>1443</c:v>
                </c:pt>
                <c:pt idx="4">
                  <c:v>1459</c:v>
                </c:pt>
                <c:pt idx="5">
                  <c:v>1470</c:v>
                </c:pt>
                <c:pt idx="6">
                  <c:v>1505</c:v>
                </c:pt>
                <c:pt idx="7">
                  <c:v>1513</c:v>
                </c:pt>
                <c:pt idx="8">
                  <c:v>1536</c:v>
                </c:pt>
                <c:pt idx="9">
                  <c:v>1566</c:v>
                </c:pt>
                <c:pt idx="10">
                  <c:v>1585</c:v>
                </c:pt>
                <c:pt idx="11">
                  <c:v>1609</c:v>
                </c:pt>
                <c:pt idx="12">
                  <c:v>1637</c:v>
                </c:pt>
                <c:pt idx="13">
                  <c:v>1658</c:v>
                </c:pt>
                <c:pt idx="14">
                  <c:v>1682</c:v>
                </c:pt>
                <c:pt idx="15">
                  <c:v>1712</c:v>
                </c:pt>
                <c:pt idx="16">
                  <c:v>1745</c:v>
                </c:pt>
                <c:pt idx="17">
                  <c:v>1765</c:v>
                </c:pt>
                <c:pt idx="18">
                  <c:v>1800</c:v>
                </c:pt>
                <c:pt idx="19">
                  <c:v>1816</c:v>
                </c:pt>
                <c:pt idx="20">
                  <c:v>1850</c:v>
                </c:pt>
                <c:pt idx="21">
                  <c:v>1882</c:v>
                </c:pt>
                <c:pt idx="22">
                  <c:v>1907</c:v>
                </c:pt>
                <c:pt idx="23">
                  <c:v>1936</c:v>
                </c:pt>
                <c:pt idx="24">
                  <c:v>1968</c:v>
                </c:pt>
                <c:pt idx="25">
                  <c:v>1998</c:v>
                </c:pt>
                <c:pt idx="26">
                  <c:v>2030</c:v>
                </c:pt>
                <c:pt idx="27">
                  <c:v>2046</c:v>
                </c:pt>
                <c:pt idx="28">
                  <c:v>2087</c:v>
                </c:pt>
                <c:pt idx="29">
                  <c:v>2117</c:v>
                </c:pt>
                <c:pt idx="30">
                  <c:v>2140</c:v>
                </c:pt>
                <c:pt idx="31">
                  <c:v>2159</c:v>
                </c:pt>
                <c:pt idx="32">
                  <c:v>2203</c:v>
                </c:pt>
                <c:pt idx="33">
                  <c:v>2217</c:v>
                </c:pt>
                <c:pt idx="34">
                  <c:v>2255</c:v>
                </c:pt>
                <c:pt idx="35">
                  <c:v>2284</c:v>
                </c:pt>
                <c:pt idx="36">
                  <c:v>2306</c:v>
                </c:pt>
                <c:pt idx="37">
                  <c:v>2339</c:v>
                </c:pt>
                <c:pt idx="38">
                  <c:v>2369</c:v>
                </c:pt>
                <c:pt idx="39">
                  <c:v>2389</c:v>
                </c:pt>
                <c:pt idx="40">
                  <c:v>2419</c:v>
                </c:pt>
                <c:pt idx="41">
                  <c:v>2452</c:v>
                </c:pt>
                <c:pt idx="42">
                  <c:v>2479</c:v>
                </c:pt>
                <c:pt idx="43">
                  <c:v>2510</c:v>
                </c:pt>
                <c:pt idx="44">
                  <c:v>2527</c:v>
                </c:pt>
                <c:pt idx="45">
                  <c:v>2555</c:v>
                </c:pt>
                <c:pt idx="46">
                  <c:v>2580</c:v>
                </c:pt>
                <c:pt idx="47">
                  <c:v>2612</c:v>
                </c:pt>
                <c:pt idx="48">
                  <c:v>2644</c:v>
                </c:pt>
                <c:pt idx="49">
                  <c:v>2677</c:v>
                </c:pt>
                <c:pt idx="50">
                  <c:v>2702</c:v>
                </c:pt>
                <c:pt idx="51">
                  <c:v>2727</c:v>
                </c:pt>
                <c:pt idx="52">
                  <c:v>2747</c:v>
                </c:pt>
                <c:pt idx="53">
                  <c:v>2779</c:v>
                </c:pt>
                <c:pt idx="54">
                  <c:v>2808</c:v>
                </c:pt>
                <c:pt idx="55">
                  <c:v>2825</c:v>
                </c:pt>
                <c:pt idx="56">
                  <c:v>2850</c:v>
                </c:pt>
                <c:pt idx="57">
                  <c:v>2874</c:v>
                </c:pt>
                <c:pt idx="58">
                  <c:v>2899</c:v>
                </c:pt>
                <c:pt idx="59">
                  <c:v>2923</c:v>
                </c:pt>
                <c:pt idx="60">
                  <c:v>2934</c:v>
                </c:pt>
                <c:pt idx="61">
                  <c:v>2972</c:v>
                </c:pt>
                <c:pt idx="62">
                  <c:v>2994</c:v>
                </c:pt>
                <c:pt idx="63">
                  <c:v>3018</c:v>
                </c:pt>
                <c:pt idx="64">
                  <c:v>3033</c:v>
                </c:pt>
                <c:pt idx="65">
                  <c:v>3049</c:v>
                </c:pt>
                <c:pt idx="66">
                  <c:v>3081</c:v>
                </c:pt>
                <c:pt idx="67">
                  <c:v>3096</c:v>
                </c:pt>
                <c:pt idx="68">
                  <c:v>3116</c:v>
                </c:pt>
                <c:pt idx="69">
                  <c:v>3132</c:v>
                </c:pt>
                <c:pt idx="70">
                  <c:v>3162</c:v>
                </c:pt>
                <c:pt idx="71">
                  <c:v>3184</c:v>
                </c:pt>
                <c:pt idx="72">
                  <c:v>3192</c:v>
                </c:pt>
                <c:pt idx="73">
                  <c:v>3204</c:v>
                </c:pt>
                <c:pt idx="74">
                  <c:v>3238</c:v>
                </c:pt>
                <c:pt idx="75">
                  <c:v>3250</c:v>
                </c:pt>
                <c:pt idx="76">
                  <c:v>3270</c:v>
                </c:pt>
                <c:pt idx="77">
                  <c:v>3280</c:v>
                </c:pt>
                <c:pt idx="78">
                  <c:v>3309</c:v>
                </c:pt>
                <c:pt idx="79">
                  <c:v>3322</c:v>
                </c:pt>
                <c:pt idx="80">
                  <c:v>3340</c:v>
                </c:pt>
                <c:pt idx="81">
                  <c:v>3347</c:v>
                </c:pt>
                <c:pt idx="82">
                  <c:v>3364</c:v>
                </c:pt>
                <c:pt idx="83">
                  <c:v>3394</c:v>
                </c:pt>
                <c:pt idx="84">
                  <c:v>3402</c:v>
                </c:pt>
                <c:pt idx="85">
                  <c:v>3415</c:v>
                </c:pt>
                <c:pt idx="86">
                  <c:v>3439</c:v>
                </c:pt>
                <c:pt idx="87">
                  <c:v>3452</c:v>
                </c:pt>
                <c:pt idx="88">
                  <c:v>3461</c:v>
                </c:pt>
              </c:numCache>
            </c:numRef>
          </c:yVal>
          <c:smooth val="1"/>
        </c:ser>
        <c:ser>
          <c:idx val="7"/>
          <c:order val="1"/>
          <c:tx>
            <c:strRef>
              <c:f>'28.07.2015 VTG'!$AB$5</c:f>
              <c:strCache>
                <c:ptCount val="1"/>
                <c:pt idx="0">
                  <c:v>Soll Ladedruck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'28.07.2015 VTG'!$X$6:$X$94</c:f>
              <c:numCache>
                <c:formatCode>0.000" s"</c:formatCode>
                <c:ptCount val="89"/>
                <c:pt idx="0">
                  <c:v>0.13500000000000001</c:v>
                </c:pt>
                <c:pt idx="1">
                  <c:v>0.36299999999999999</c:v>
                </c:pt>
                <c:pt idx="2">
                  <c:v>0.60899999999999999</c:v>
                </c:pt>
                <c:pt idx="3">
                  <c:v>0.94699999999999995</c:v>
                </c:pt>
                <c:pt idx="4">
                  <c:v>1.2769999999999999</c:v>
                </c:pt>
                <c:pt idx="5">
                  <c:v>1.4870000000000001</c:v>
                </c:pt>
                <c:pt idx="6">
                  <c:v>1.762</c:v>
                </c:pt>
                <c:pt idx="7">
                  <c:v>2.1389999999999998</c:v>
                </c:pt>
                <c:pt idx="8">
                  <c:v>2.4249999999999998</c:v>
                </c:pt>
                <c:pt idx="9">
                  <c:v>2.6709999999999998</c:v>
                </c:pt>
                <c:pt idx="10">
                  <c:v>2.9969999999999999</c:v>
                </c:pt>
                <c:pt idx="11">
                  <c:v>3.1829999999999998</c:v>
                </c:pt>
                <c:pt idx="12">
                  <c:v>3.4790000000000001</c:v>
                </c:pt>
                <c:pt idx="13">
                  <c:v>3.7349999999999999</c:v>
                </c:pt>
                <c:pt idx="14">
                  <c:v>4.141</c:v>
                </c:pt>
                <c:pt idx="15">
                  <c:v>4.4269999999999996</c:v>
                </c:pt>
                <c:pt idx="16">
                  <c:v>4.6630000000000003</c:v>
                </c:pt>
                <c:pt idx="17">
                  <c:v>4.9800000000000004</c:v>
                </c:pt>
                <c:pt idx="18">
                  <c:v>5.2249999999999996</c:v>
                </c:pt>
                <c:pt idx="19">
                  <c:v>5.4610000000000003</c:v>
                </c:pt>
                <c:pt idx="20">
                  <c:v>5.7670000000000003</c:v>
                </c:pt>
                <c:pt idx="21">
                  <c:v>6.0629999999999997</c:v>
                </c:pt>
                <c:pt idx="22">
                  <c:v>6.31</c:v>
                </c:pt>
                <c:pt idx="23">
                  <c:v>6.5949999999999998</c:v>
                </c:pt>
                <c:pt idx="24">
                  <c:v>6.8810000000000002</c:v>
                </c:pt>
                <c:pt idx="25">
                  <c:v>7.1669999999999998</c:v>
                </c:pt>
                <c:pt idx="26">
                  <c:v>7.4829999999999997</c:v>
                </c:pt>
                <c:pt idx="27">
                  <c:v>7.766</c:v>
                </c:pt>
                <c:pt idx="28">
                  <c:v>8.1359999999999992</c:v>
                </c:pt>
                <c:pt idx="29">
                  <c:v>8.3740000000000006</c:v>
                </c:pt>
                <c:pt idx="30">
                  <c:v>8.6300000000000008</c:v>
                </c:pt>
                <c:pt idx="31">
                  <c:v>8.8859999999999992</c:v>
                </c:pt>
                <c:pt idx="32">
                  <c:v>9.1920000000000002</c:v>
                </c:pt>
                <c:pt idx="33">
                  <c:v>9.5660000000000007</c:v>
                </c:pt>
                <c:pt idx="34">
                  <c:v>9.8040000000000003</c:v>
                </c:pt>
                <c:pt idx="35">
                  <c:v>10.138</c:v>
                </c:pt>
                <c:pt idx="36">
                  <c:v>10.387</c:v>
                </c:pt>
                <c:pt idx="37">
                  <c:v>10.612</c:v>
                </c:pt>
                <c:pt idx="38">
                  <c:v>10.907999999999999</c:v>
                </c:pt>
                <c:pt idx="39">
                  <c:v>11.289</c:v>
                </c:pt>
                <c:pt idx="40">
                  <c:v>11.48</c:v>
                </c:pt>
                <c:pt idx="41">
                  <c:v>11.805999999999999</c:v>
                </c:pt>
                <c:pt idx="42">
                  <c:v>12.112</c:v>
                </c:pt>
                <c:pt idx="43">
                  <c:v>12.428000000000001</c:v>
                </c:pt>
                <c:pt idx="44">
                  <c:v>12.634</c:v>
                </c:pt>
                <c:pt idx="45">
                  <c:v>12.997999999999999</c:v>
                </c:pt>
                <c:pt idx="46">
                  <c:v>13.291</c:v>
                </c:pt>
                <c:pt idx="47">
                  <c:v>13.561999999999999</c:v>
                </c:pt>
                <c:pt idx="48">
                  <c:v>13.778</c:v>
                </c:pt>
                <c:pt idx="49">
                  <c:v>14.045</c:v>
                </c:pt>
                <c:pt idx="50">
                  <c:v>14.435</c:v>
                </c:pt>
                <c:pt idx="51">
                  <c:v>14.696</c:v>
                </c:pt>
                <c:pt idx="52">
                  <c:v>14.891999999999999</c:v>
                </c:pt>
                <c:pt idx="53">
                  <c:v>15.238</c:v>
                </c:pt>
                <c:pt idx="54">
                  <c:v>15.523999999999999</c:v>
                </c:pt>
                <c:pt idx="55">
                  <c:v>15.867000000000001</c:v>
                </c:pt>
                <c:pt idx="56">
                  <c:v>16.068000000000001</c:v>
                </c:pt>
                <c:pt idx="57">
                  <c:v>16.385000000000002</c:v>
                </c:pt>
                <c:pt idx="58">
                  <c:v>16.652000000000001</c:v>
                </c:pt>
                <c:pt idx="59">
                  <c:v>16.927</c:v>
                </c:pt>
                <c:pt idx="60">
                  <c:v>17.263000000000002</c:v>
                </c:pt>
                <c:pt idx="61">
                  <c:v>17.498999999999999</c:v>
                </c:pt>
                <c:pt idx="62">
                  <c:v>17.866</c:v>
                </c:pt>
                <c:pt idx="63">
                  <c:v>18.149000000000001</c:v>
                </c:pt>
                <c:pt idx="64">
                  <c:v>18.356999999999999</c:v>
                </c:pt>
                <c:pt idx="65">
                  <c:v>18.672999999999998</c:v>
                </c:pt>
                <c:pt idx="66">
                  <c:v>19.007000000000001</c:v>
                </c:pt>
                <c:pt idx="67">
                  <c:v>19.3</c:v>
                </c:pt>
                <c:pt idx="68">
                  <c:v>19.501000000000001</c:v>
                </c:pt>
                <c:pt idx="69">
                  <c:v>19.864999999999998</c:v>
                </c:pt>
                <c:pt idx="70">
                  <c:v>20.082999999999998</c:v>
                </c:pt>
                <c:pt idx="71">
                  <c:v>20.388999999999999</c:v>
                </c:pt>
                <c:pt idx="72">
                  <c:v>20.725000000000001</c:v>
                </c:pt>
                <c:pt idx="73">
                  <c:v>20.940999999999999</c:v>
                </c:pt>
                <c:pt idx="74">
                  <c:v>21.295000000000002</c:v>
                </c:pt>
                <c:pt idx="75">
                  <c:v>21.513000000000002</c:v>
                </c:pt>
                <c:pt idx="76">
                  <c:v>21.849</c:v>
                </c:pt>
                <c:pt idx="77">
                  <c:v>22.16</c:v>
                </c:pt>
                <c:pt idx="78">
                  <c:v>22.446000000000002</c:v>
                </c:pt>
                <c:pt idx="79">
                  <c:v>22.667000000000002</c:v>
                </c:pt>
                <c:pt idx="80">
                  <c:v>22.952999999999999</c:v>
                </c:pt>
                <c:pt idx="81">
                  <c:v>23.21</c:v>
                </c:pt>
                <c:pt idx="82">
                  <c:v>23.484999999999999</c:v>
                </c:pt>
                <c:pt idx="83">
                  <c:v>23.771000000000001</c:v>
                </c:pt>
                <c:pt idx="84">
                  <c:v>24.047000000000001</c:v>
                </c:pt>
                <c:pt idx="85">
                  <c:v>24.323</c:v>
                </c:pt>
                <c:pt idx="86">
                  <c:v>24.608000000000001</c:v>
                </c:pt>
                <c:pt idx="87">
                  <c:v>24.902000000000001</c:v>
                </c:pt>
                <c:pt idx="88">
                  <c:v>25.175999999999998</c:v>
                </c:pt>
              </c:numCache>
            </c:numRef>
          </c:xVal>
          <c:yVal>
            <c:numRef>
              <c:f>'28.07.2015 VTG'!$AB$6:$AB$94</c:f>
              <c:numCache>
                <c:formatCode>#,##0" mbar"</c:formatCode>
                <c:ptCount val="89"/>
                <c:pt idx="0">
                  <c:v>1874</c:v>
                </c:pt>
                <c:pt idx="1">
                  <c:v>1870</c:v>
                </c:pt>
                <c:pt idx="2">
                  <c:v>1892</c:v>
                </c:pt>
                <c:pt idx="3">
                  <c:v>1911</c:v>
                </c:pt>
                <c:pt idx="4">
                  <c:v>1933</c:v>
                </c:pt>
                <c:pt idx="5">
                  <c:v>1948</c:v>
                </c:pt>
                <c:pt idx="6">
                  <c:v>1993</c:v>
                </c:pt>
                <c:pt idx="7">
                  <c:v>2002</c:v>
                </c:pt>
                <c:pt idx="8">
                  <c:v>2026</c:v>
                </c:pt>
                <c:pt idx="9">
                  <c:v>2057</c:v>
                </c:pt>
                <c:pt idx="10">
                  <c:v>2076</c:v>
                </c:pt>
                <c:pt idx="11">
                  <c:v>2101</c:v>
                </c:pt>
                <c:pt idx="12">
                  <c:v>2130</c:v>
                </c:pt>
                <c:pt idx="13">
                  <c:v>2152</c:v>
                </c:pt>
                <c:pt idx="14">
                  <c:v>2176</c:v>
                </c:pt>
                <c:pt idx="15">
                  <c:v>2217</c:v>
                </c:pt>
                <c:pt idx="16">
                  <c:v>2248</c:v>
                </c:pt>
                <c:pt idx="17">
                  <c:v>2255</c:v>
                </c:pt>
                <c:pt idx="18">
                  <c:v>2273</c:v>
                </c:pt>
                <c:pt idx="19">
                  <c:v>2282</c:v>
                </c:pt>
                <c:pt idx="20">
                  <c:v>2300</c:v>
                </c:pt>
                <c:pt idx="21">
                  <c:v>2317</c:v>
                </c:pt>
                <c:pt idx="22">
                  <c:v>2331</c:v>
                </c:pt>
                <c:pt idx="23">
                  <c:v>2346</c:v>
                </c:pt>
                <c:pt idx="24">
                  <c:v>2362</c:v>
                </c:pt>
                <c:pt idx="25">
                  <c:v>2379</c:v>
                </c:pt>
                <c:pt idx="26">
                  <c:v>2383</c:v>
                </c:pt>
                <c:pt idx="27">
                  <c:v>2385</c:v>
                </c:pt>
                <c:pt idx="28">
                  <c:v>2389</c:v>
                </c:pt>
                <c:pt idx="29">
                  <c:v>2391</c:v>
                </c:pt>
                <c:pt idx="30">
                  <c:v>2393</c:v>
                </c:pt>
                <c:pt idx="31">
                  <c:v>2395</c:v>
                </c:pt>
                <c:pt idx="32">
                  <c:v>2399</c:v>
                </c:pt>
                <c:pt idx="33">
                  <c:v>2401</c:v>
                </c:pt>
                <c:pt idx="34">
                  <c:v>2404</c:v>
                </c:pt>
                <c:pt idx="35">
                  <c:v>2404</c:v>
                </c:pt>
                <c:pt idx="36">
                  <c:v>2404</c:v>
                </c:pt>
                <c:pt idx="37">
                  <c:v>2404</c:v>
                </c:pt>
                <c:pt idx="38">
                  <c:v>2404</c:v>
                </c:pt>
                <c:pt idx="39">
                  <c:v>2404</c:v>
                </c:pt>
                <c:pt idx="40">
                  <c:v>2404</c:v>
                </c:pt>
                <c:pt idx="41">
                  <c:v>2404</c:v>
                </c:pt>
                <c:pt idx="42">
                  <c:v>2404</c:v>
                </c:pt>
                <c:pt idx="43">
                  <c:v>2405</c:v>
                </c:pt>
                <c:pt idx="44">
                  <c:v>2405</c:v>
                </c:pt>
                <c:pt idx="45">
                  <c:v>2405</c:v>
                </c:pt>
                <c:pt idx="46">
                  <c:v>2405</c:v>
                </c:pt>
                <c:pt idx="47">
                  <c:v>2405</c:v>
                </c:pt>
                <c:pt idx="48">
                  <c:v>2405</c:v>
                </c:pt>
                <c:pt idx="49">
                  <c:v>2405</c:v>
                </c:pt>
                <c:pt idx="50">
                  <c:v>2405</c:v>
                </c:pt>
                <c:pt idx="51">
                  <c:v>2405</c:v>
                </c:pt>
                <c:pt idx="52">
                  <c:v>2405</c:v>
                </c:pt>
                <c:pt idx="53">
                  <c:v>2405</c:v>
                </c:pt>
                <c:pt idx="54">
                  <c:v>2405</c:v>
                </c:pt>
                <c:pt idx="55">
                  <c:v>2405</c:v>
                </c:pt>
                <c:pt idx="56">
                  <c:v>2406</c:v>
                </c:pt>
                <c:pt idx="57">
                  <c:v>2406</c:v>
                </c:pt>
                <c:pt idx="58">
                  <c:v>2406</c:v>
                </c:pt>
                <c:pt idx="59">
                  <c:v>2407</c:v>
                </c:pt>
                <c:pt idx="60">
                  <c:v>2407</c:v>
                </c:pt>
                <c:pt idx="61">
                  <c:v>2407</c:v>
                </c:pt>
                <c:pt idx="62">
                  <c:v>2407</c:v>
                </c:pt>
                <c:pt idx="63">
                  <c:v>2408</c:v>
                </c:pt>
                <c:pt idx="64">
                  <c:v>2409</c:v>
                </c:pt>
                <c:pt idx="65">
                  <c:v>2410</c:v>
                </c:pt>
                <c:pt idx="66">
                  <c:v>2411</c:v>
                </c:pt>
                <c:pt idx="67">
                  <c:v>2412</c:v>
                </c:pt>
                <c:pt idx="68">
                  <c:v>2412</c:v>
                </c:pt>
                <c:pt idx="69">
                  <c:v>2413</c:v>
                </c:pt>
                <c:pt idx="70">
                  <c:v>2415</c:v>
                </c:pt>
                <c:pt idx="71">
                  <c:v>2415</c:v>
                </c:pt>
                <c:pt idx="72">
                  <c:v>2416</c:v>
                </c:pt>
                <c:pt idx="73">
                  <c:v>2416</c:v>
                </c:pt>
                <c:pt idx="74">
                  <c:v>2417</c:v>
                </c:pt>
                <c:pt idx="75">
                  <c:v>2418</c:v>
                </c:pt>
                <c:pt idx="76">
                  <c:v>2419</c:v>
                </c:pt>
                <c:pt idx="77">
                  <c:v>2420</c:v>
                </c:pt>
                <c:pt idx="78">
                  <c:v>2421</c:v>
                </c:pt>
                <c:pt idx="79">
                  <c:v>2421</c:v>
                </c:pt>
                <c:pt idx="80">
                  <c:v>2422</c:v>
                </c:pt>
                <c:pt idx="81">
                  <c:v>2423</c:v>
                </c:pt>
                <c:pt idx="82">
                  <c:v>2424</c:v>
                </c:pt>
                <c:pt idx="83">
                  <c:v>2424</c:v>
                </c:pt>
                <c:pt idx="84">
                  <c:v>2425</c:v>
                </c:pt>
                <c:pt idx="85">
                  <c:v>2426</c:v>
                </c:pt>
                <c:pt idx="86">
                  <c:v>2427</c:v>
                </c:pt>
                <c:pt idx="87">
                  <c:v>2427</c:v>
                </c:pt>
                <c:pt idx="88">
                  <c:v>2427</c:v>
                </c:pt>
              </c:numCache>
            </c:numRef>
          </c:yVal>
          <c:smooth val="1"/>
        </c:ser>
        <c:ser>
          <c:idx val="6"/>
          <c:order val="2"/>
          <c:tx>
            <c:strRef>
              <c:f>'28.07.2015 VTG'!$AA$5</c:f>
              <c:strCache>
                <c:ptCount val="1"/>
                <c:pt idx="0">
                  <c:v>akt. Ladedruck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'28.07.2015 VTG'!$X$6:$X$94</c:f>
              <c:numCache>
                <c:formatCode>0.000" s"</c:formatCode>
                <c:ptCount val="89"/>
                <c:pt idx="0">
                  <c:v>0.13500000000000001</c:v>
                </c:pt>
                <c:pt idx="1">
                  <c:v>0.36299999999999999</c:v>
                </c:pt>
                <c:pt idx="2">
                  <c:v>0.60899999999999999</c:v>
                </c:pt>
                <c:pt idx="3">
                  <c:v>0.94699999999999995</c:v>
                </c:pt>
                <c:pt idx="4">
                  <c:v>1.2769999999999999</c:v>
                </c:pt>
                <c:pt idx="5">
                  <c:v>1.4870000000000001</c:v>
                </c:pt>
                <c:pt idx="6">
                  <c:v>1.762</c:v>
                </c:pt>
                <c:pt idx="7">
                  <c:v>2.1389999999999998</c:v>
                </c:pt>
                <c:pt idx="8">
                  <c:v>2.4249999999999998</c:v>
                </c:pt>
                <c:pt idx="9">
                  <c:v>2.6709999999999998</c:v>
                </c:pt>
                <c:pt idx="10">
                  <c:v>2.9969999999999999</c:v>
                </c:pt>
                <c:pt idx="11">
                  <c:v>3.1829999999999998</c:v>
                </c:pt>
                <c:pt idx="12">
                  <c:v>3.4790000000000001</c:v>
                </c:pt>
                <c:pt idx="13">
                  <c:v>3.7349999999999999</c:v>
                </c:pt>
                <c:pt idx="14">
                  <c:v>4.141</c:v>
                </c:pt>
                <c:pt idx="15">
                  <c:v>4.4269999999999996</c:v>
                </c:pt>
                <c:pt idx="16">
                  <c:v>4.6630000000000003</c:v>
                </c:pt>
                <c:pt idx="17">
                  <c:v>4.9800000000000004</c:v>
                </c:pt>
                <c:pt idx="18">
                  <c:v>5.2249999999999996</c:v>
                </c:pt>
                <c:pt idx="19">
                  <c:v>5.4610000000000003</c:v>
                </c:pt>
                <c:pt idx="20">
                  <c:v>5.7670000000000003</c:v>
                </c:pt>
                <c:pt idx="21">
                  <c:v>6.0629999999999997</c:v>
                </c:pt>
                <c:pt idx="22">
                  <c:v>6.31</c:v>
                </c:pt>
                <c:pt idx="23">
                  <c:v>6.5949999999999998</c:v>
                </c:pt>
                <c:pt idx="24">
                  <c:v>6.8810000000000002</c:v>
                </c:pt>
                <c:pt idx="25">
                  <c:v>7.1669999999999998</c:v>
                </c:pt>
                <c:pt idx="26">
                  <c:v>7.4829999999999997</c:v>
                </c:pt>
                <c:pt idx="27">
                  <c:v>7.766</c:v>
                </c:pt>
                <c:pt idx="28">
                  <c:v>8.1359999999999992</c:v>
                </c:pt>
                <c:pt idx="29">
                  <c:v>8.3740000000000006</c:v>
                </c:pt>
                <c:pt idx="30">
                  <c:v>8.6300000000000008</c:v>
                </c:pt>
                <c:pt idx="31">
                  <c:v>8.8859999999999992</c:v>
                </c:pt>
                <c:pt idx="32">
                  <c:v>9.1920000000000002</c:v>
                </c:pt>
                <c:pt idx="33">
                  <c:v>9.5660000000000007</c:v>
                </c:pt>
                <c:pt idx="34">
                  <c:v>9.8040000000000003</c:v>
                </c:pt>
                <c:pt idx="35">
                  <c:v>10.138</c:v>
                </c:pt>
                <c:pt idx="36">
                  <c:v>10.387</c:v>
                </c:pt>
                <c:pt idx="37">
                  <c:v>10.612</c:v>
                </c:pt>
                <c:pt idx="38">
                  <c:v>10.907999999999999</c:v>
                </c:pt>
                <c:pt idx="39">
                  <c:v>11.289</c:v>
                </c:pt>
                <c:pt idx="40">
                  <c:v>11.48</c:v>
                </c:pt>
                <c:pt idx="41">
                  <c:v>11.805999999999999</c:v>
                </c:pt>
                <c:pt idx="42">
                  <c:v>12.112</c:v>
                </c:pt>
                <c:pt idx="43">
                  <c:v>12.428000000000001</c:v>
                </c:pt>
                <c:pt idx="44">
                  <c:v>12.634</c:v>
                </c:pt>
                <c:pt idx="45">
                  <c:v>12.997999999999999</c:v>
                </c:pt>
                <c:pt idx="46">
                  <c:v>13.291</c:v>
                </c:pt>
                <c:pt idx="47">
                  <c:v>13.561999999999999</c:v>
                </c:pt>
                <c:pt idx="48">
                  <c:v>13.778</c:v>
                </c:pt>
                <c:pt idx="49">
                  <c:v>14.045</c:v>
                </c:pt>
                <c:pt idx="50">
                  <c:v>14.435</c:v>
                </c:pt>
                <c:pt idx="51">
                  <c:v>14.696</c:v>
                </c:pt>
                <c:pt idx="52">
                  <c:v>14.891999999999999</c:v>
                </c:pt>
                <c:pt idx="53">
                  <c:v>15.238</c:v>
                </c:pt>
                <c:pt idx="54">
                  <c:v>15.523999999999999</c:v>
                </c:pt>
                <c:pt idx="55">
                  <c:v>15.867000000000001</c:v>
                </c:pt>
                <c:pt idx="56">
                  <c:v>16.068000000000001</c:v>
                </c:pt>
                <c:pt idx="57">
                  <c:v>16.385000000000002</c:v>
                </c:pt>
                <c:pt idx="58">
                  <c:v>16.652000000000001</c:v>
                </c:pt>
                <c:pt idx="59">
                  <c:v>16.927</c:v>
                </c:pt>
                <c:pt idx="60">
                  <c:v>17.263000000000002</c:v>
                </c:pt>
                <c:pt idx="61">
                  <c:v>17.498999999999999</c:v>
                </c:pt>
                <c:pt idx="62">
                  <c:v>17.866</c:v>
                </c:pt>
                <c:pt idx="63">
                  <c:v>18.149000000000001</c:v>
                </c:pt>
                <c:pt idx="64">
                  <c:v>18.356999999999999</c:v>
                </c:pt>
                <c:pt idx="65">
                  <c:v>18.672999999999998</c:v>
                </c:pt>
                <c:pt idx="66">
                  <c:v>19.007000000000001</c:v>
                </c:pt>
                <c:pt idx="67">
                  <c:v>19.3</c:v>
                </c:pt>
                <c:pt idx="68">
                  <c:v>19.501000000000001</c:v>
                </c:pt>
                <c:pt idx="69">
                  <c:v>19.864999999999998</c:v>
                </c:pt>
                <c:pt idx="70">
                  <c:v>20.082999999999998</c:v>
                </c:pt>
                <c:pt idx="71">
                  <c:v>20.388999999999999</c:v>
                </c:pt>
                <c:pt idx="72">
                  <c:v>20.725000000000001</c:v>
                </c:pt>
                <c:pt idx="73">
                  <c:v>20.940999999999999</c:v>
                </c:pt>
                <c:pt idx="74">
                  <c:v>21.295000000000002</c:v>
                </c:pt>
                <c:pt idx="75">
                  <c:v>21.513000000000002</c:v>
                </c:pt>
                <c:pt idx="76">
                  <c:v>21.849</c:v>
                </c:pt>
                <c:pt idx="77">
                  <c:v>22.16</c:v>
                </c:pt>
                <c:pt idx="78">
                  <c:v>22.446000000000002</c:v>
                </c:pt>
                <c:pt idx="79">
                  <c:v>22.667000000000002</c:v>
                </c:pt>
                <c:pt idx="80">
                  <c:v>22.952999999999999</c:v>
                </c:pt>
                <c:pt idx="81">
                  <c:v>23.21</c:v>
                </c:pt>
                <c:pt idx="82">
                  <c:v>23.484999999999999</c:v>
                </c:pt>
                <c:pt idx="83">
                  <c:v>23.771000000000001</c:v>
                </c:pt>
                <c:pt idx="84">
                  <c:v>24.047000000000001</c:v>
                </c:pt>
                <c:pt idx="85">
                  <c:v>24.323</c:v>
                </c:pt>
                <c:pt idx="86">
                  <c:v>24.608000000000001</c:v>
                </c:pt>
                <c:pt idx="87">
                  <c:v>24.902000000000001</c:v>
                </c:pt>
                <c:pt idx="88">
                  <c:v>25.175999999999998</c:v>
                </c:pt>
              </c:numCache>
            </c:numRef>
          </c:xVal>
          <c:yVal>
            <c:numRef>
              <c:f>'28.07.2015 VTG'!$AA$6:$AA$94</c:f>
              <c:numCache>
                <c:formatCode>#,##0" mbar"</c:formatCode>
                <c:ptCount val="89"/>
                <c:pt idx="0">
                  <c:v>1212</c:v>
                </c:pt>
                <c:pt idx="1">
                  <c:v>1276</c:v>
                </c:pt>
                <c:pt idx="2">
                  <c:v>1351</c:v>
                </c:pt>
                <c:pt idx="3">
                  <c:v>1436</c:v>
                </c:pt>
                <c:pt idx="4">
                  <c:v>1517</c:v>
                </c:pt>
                <c:pt idx="5">
                  <c:v>1602</c:v>
                </c:pt>
                <c:pt idx="6">
                  <c:v>1698</c:v>
                </c:pt>
                <c:pt idx="7">
                  <c:v>1794</c:v>
                </c:pt>
                <c:pt idx="8">
                  <c:v>1898</c:v>
                </c:pt>
                <c:pt idx="9">
                  <c:v>2016</c:v>
                </c:pt>
                <c:pt idx="10">
                  <c:v>2126</c:v>
                </c:pt>
                <c:pt idx="11">
                  <c:v>2223</c:v>
                </c:pt>
                <c:pt idx="12">
                  <c:v>2293</c:v>
                </c:pt>
                <c:pt idx="13">
                  <c:v>2263</c:v>
                </c:pt>
                <c:pt idx="14">
                  <c:v>2203</c:v>
                </c:pt>
                <c:pt idx="15">
                  <c:v>2183</c:v>
                </c:pt>
                <c:pt idx="16">
                  <c:v>2193</c:v>
                </c:pt>
                <c:pt idx="17">
                  <c:v>2221</c:v>
                </c:pt>
                <c:pt idx="18">
                  <c:v>2259</c:v>
                </c:pt>
                <c:pt idx="19">
                  <c:v>2303</c:v>
                </c:pt>
                <c:pt idx="20">
                  <c:v>2345</c:v>
                </c:pt>
                <c:pt idx="21">
                  <c:v>2390</c:v>
                </c:pt>
                <c:pt idx="22">
                  <c:v>2430</c:v>
                </c:pt>
                <c:pt idx="23">
                  <c:v>2453</c:v>
                </c:pt>
                <c:pt idx="24">
                  <c:v>2452</c:v>
                </c:pt>
                <c:pt idx="25">
                  <c:v>2428</c:v>
                </c:pt>
                <c:pt idx="26">
                  <c:v>2406</c:v>
                </c:pt>
                <c:pt idx="27">
                  <c:v>2399</c:v>
                </c:pt>
                <c:pt idx="28">
                  <c:v>2400</c:v>
                </c:pt>
                <c:pt idx="29">
                  <c:v>2405</c:v>
                </c:pt>
                <c:pt idx="30">
                  <c:v>2410</c:v>
                </c:pt>
                <c:pt idx="31">
                  <c:v>2405</c:v>
                </c:pt>
                <c:pt idx="32">
                  <c:v>2401</c:v>
                </c:pt>
                <c:pt idx="33">
                  <c:v>2400</c:v>
                </c:pt>
                <c:pt idx="34">
                  <c:v>2405</c:v>
                </c:pt>
                <c:pt idx="35">
                  <c:v>2410</c:v>
                </c:pt>
                <c:pt idx="36">
                  <c:v>2413</c:v>
                </c:pt>
                <c:pt idx="37">
                  <c:v>2418</c:v>
                </c:pt>
                <c:pt idx="38">
                  <c:v>2430</c:v>
                </c:pt>
                <c:pt idx="39">
                  <c:v>2442</c:v>
                </c:pt>
                <c:pt idx="40">
                  <c:v>2450</c:v>
                </c:pt>
                <c:pt idx="41">
                  <c:v>2480</c:v>
                </c:pt>
                <c:pt idx="42">
                  <c:v>2484</c:v>
                </c:pt>
                <c:pt idx="43">
                  <c:v>2485</c:v>
                </c:pt>
                <c:pt idx="44">
                  <c:v>2485</c:v>
                </c:pt>
                <c:pt idx="45">
                  <c:v>2485</c:v>
                </c:pt>
                <c:pt idx="46">
                  <c:v>2485</c:v>
                </c:pt>
                <c:pt idx="47">
                  <c:v>2485</c:v>
                </c:pt>
                <c:pt idx="48">
                  <c:v>2485</c:v>
                </c:pt>
                <c:pt idx="49">
                  <c:v>2485</c:v>
                </c:pt>
                <c:pt idx="50">
                  <c:v>2485</c:v>
                </c:pt>
                <c:pt idx="51">
                  <c:v>2485</c:v>
                </c:pt>
                <c:pt idx="52">
                  <c:v>2485</c:v>
                </c:pt>
                <c:pt idx="53">
                  <c:v>2485</c:v>
                </c:pt>
                <c:pt idx="54">
                  <c:v>2485</c:v>
                </c:pt>
                <c:pt idx="55">
                  <c:v>2485</c:v>
                </c:pt>
                <c:pt idx="56">
                  <c:v>2485</c:v>
                </c:pt>
                <c:pt idx="57">
                  <c:v>2483</c:v>
                </c:pt>
                <c:pt idx="58">
                  <c:v>2475</c:v>
                </c:pt>
                <c:pt idx="59">
                  <c:v>2457</c:v>
                </c:pt>
                <c:pt idx="60">
                  <c:v>2446</c:v>
                </c:pt>
                <c:pt idx="61">
                  <c:v>2438</c:v>
                </c:pt>
                <c:pt idx="62">
                  <c:v>2428</c:v>
                </c:pt>
                <c:pt idx="63">
                  <c:v>2427</c:v>
                </c:pt>
                <c:pt idx="64">
                  <c:v>2434</c:v>
                </c:pt>
                <c:pt idx="65">
                  <c:v>2441</c:v>
                </c:pt>
                <c:pt idx="66">
                  <c:v>2445</c:v>
                </c:pt>
                <c:pt idx="67">
                  <c:v>2443</c:v>
                </c:pt>
                <c:pt idx="68">
                  <c:v>2445</c:v>
                </c:pt>
                <c:pt idx="69">
                  <c:v>2443</c:v>
                </c:pt>
                <c:pt idx="70">
                  <c:v>2438</c:v>
                </c:pt>
                <c:pt idx="71">
                  <c:v>2437</c:v>
                </c:pt>
                <c:pt idx="72">
                  <c:v>2435</c:v>
                </c:pt>
                <c:pt idx="73">
                  <c:v>2433</c:v>
                </c:pt>
                <c:pt idx="74">
                  <c:v>2433</c:v>
                </c:pt>
                <c:pt idx="75">
                  <c:v>2432</c:v>
                </c:pt>
                <c:pt idx="76">
                  <c:v>2428</c:v>
                </c:pt>
                <c:pt idx="77">
                  <c:v>2427</c:v>
                </c:pt>
                <c:pt idx="78">
                  <c:v>2426</c:v>
                </c:pt>
                <c:pt idx="79">
                  <c:v>2427</c:v>
                </c:pt>
                <c:pt idx="80">
                  <c:v>2428</c:v>
                </c:pt>
                <c:pt idx="81">
                  <c:v>2427</c:v>
                </c:pt>
                <c:pt idx="82">
                  <c:v>2426</c:v>
                </c:pt>
                <c:pt idx="83">
                  <c:v>2424</c:v>
                </c:pt>
                <c:pt idx="84">
                  <c:v>2420</c:v>
                </c:pt>
                <c:pt idx="85">
                  <c:v>2421</c:v>
                </c:pt>
                <c:pt idx="86">
                  <c:v>2418</c:v>
                </c:pt>
                <c:pt idx="87">
                  <c:v>2415</c:v>
                </c:pt>
                <c:pt idx="88">
                  <c:v>2415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'28.07.2015 VTG'!$AJ$5</c:f>
              <c:strCache>
                <c:ptCount val="1"/>
                <c:pt idx="0">
                  <c:v>Raildruck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'28.07.2015 VTG'!$X$6:$X$94</c:f>
              <c:numCache>
                <c:formatCode>0.000" s"</c:formatCode>
                <c:ptCount val="89"/>
                <c:pt idx="0">
                  <c:v>0.13500000000000001</c:v>
                </c:pt>
                <c:pt idx="1">
                  <c:v>0.36299999999999999</c:v>
                </c:pt>
                <c:pt idx="2">
                  <c:v>0.60899999999999999</c:v>
                </c:pt>
                <c:pt idx="3">
                  <c:v>0.94699999999999995</c:v>
                </c:pt>
                <c:pt idx="4">
                  <c:v>1.2769999999999999</c:v>
                </c:pt>
                <c:pt idx="5">
                  <c:v>1.4870000000000001</c:v>
                </c:pt>
                <c:pt idx="6">
                  <c:v>1.762</c:v>
                </c:pt>
                <c:pt idx="7">
                  <c:v>2.1389999999999998</c:v>
                </c:pt>
                <c:pt idx="8">
                  <c:v>2.4249999999999998</c:v>
                </c:pt>
                <c:pt idx="9">
                  <c:v>2.6709999999999998</c:v>
                </c:pt>
                <c:pt idx="10">
                  <c:v>2.9969999999999999</c:v>
                </c:pt>
                <c:pt idx="11">
                  <c:v>3.1829999999999998</c:v>
                </c:pt>
                <c:pt idx="12">
                  <c:v>3.4790000000000001</c:v>
                </c:pt>
                <c:pt idx="13">
                  <c:v>3.7349999999999999</c:v>
                </c:pt>
                <c:pt idx="14">
                  <c:v>4.141</c:v>
                </c:pt>
                <c:pt idx="15">
                  <c:v>4.4269999999999996</c:v>
                </c:pt>
                <c:pt idx="16">
                  <c:v>4.6630000000000003</c:v>
                </c:pt>
                <c:pt idx="17">
                  <c:v>4.9800000000000004</c:v>
                </c:pt>
                <c:pt idx="18">
                  <c:v>5.2249999999999996</c:v>
                </c:pt>
                <c:pt idx="19">
                  <c:v>5.4610000000000003</c:v>
                </c:pt>
                <c:pt idx="20">
                  <c:v>5.7670000000000003</c:v>
                </c:pt>
                <c:pt idx="21">
                  <c:v>6.0629999999999997</c:v>
                </c:pt>
                <c:pt idx="22">
                  <c:v>6.31</c:v>
                </c:pt>
                <c:pt idx="23">
                  <c:v>6.5949999999999998</c:v>
                </c:pt>
                <c:pt idx="24">
                  <c:v>6.8810000000000002</c:v>
                </c:pt>
                <c:pt idx="25">
                  <c:v>7.1669999999999998</c:v>
                </c:pt>
                <c:pt idx="26">
                  <c:v>7.4829999999999997</c:v>
                </c:pt>
                <c:pt idx="27">
                  <c:v>7.766</c:v>
                </c:pt>
                <c:pt idx="28">
                  <c:v>8.1359999999999992</c:v>
                </c:pt>
                <c:pt idx="29">
                  <c:v>8.3740000000000006</c:v>
                </c:pt>
                <c:pt idx="30">
                  <c:v>8.6300000000000008</c:v>
                </c:pt>
                <c:pt idx="31">
                  <c:v>8.8859999999999992</c:v>
                </c:pt>
                <c:pt idx="32">
                  <c:v>9.1920000000000002</c:v>
                </c:pt>
                <c:pt idx="33">
                  <c:v>9.5660000000000007</c:v>
                </c:pt>
                <c:pt idx="34">
                  <c:v>9.8040000000000003</c:v>
                </c:pt>
                <c:pt idx="35">
                  <c:v>10.138</c:v>
                </c:pt>
                <c:pt idx="36">
                  <c:v>10.387</c:v>
                </c:pt>
                <c:pt idx="37">
                  <c:v>10.612</c:v>
                </c:pt>
                <c:pt idx="38">
                  <c:v>10.907999999999999</c:v>
                </c:pt>
                <c:pt idx="39">
                  <c:v>11.289</c:v>
                </c:pt>
                <c:pt idx="40">
                  <c:v>11.48</c:v>
                </c:pt>
                <c:pt idx="41">
                  <c:v>11.805999999999999</c:v>
                </c:pt>
                <c:pt idx="42">
                  <c:v>12.112</c:v>
                </c:pt>
                <c:pt idx="43">
                  <c:v>12.428000000000001</c:v>
                </c:pt>
                <c:pt idx="44">
                  <c:v>12.634</c:v>
                </c:pt>
                <c:pt idx="45">
                  <c:v>12.997999999999999</c:v>
                </c:pt>
                <c:pt idx="46">
                  <c:v>13.291</c:v>
                </c:pt>
                <c:pt idx="47">
                  <c:v>13.561999999999999</c:v>
                </c:pt>
                <c:pt idx="48">
                  <c:v>13.778</c:v>
                </c:pt>
                <c:pt idx="49">
                  <c:v>14.045</c:v>
                </c:pt>
                <c:pt idx="50">
                  <c:v>14.435</c:v>
                </c:pt>
                <c:pt idx="51">
                  <c:v>14.696</c:v>
                </c:pt>
                <c:pt idx="52">
                  <c:v>14.891999999999999</c:v>
                </c:pt>
                <c:pt idx="53">
                  <c:v>15.238</c:v>
                </c:pt>
                <c:pt idx="54">
                  <c:v>15.523999999999999</c:v>
                </c:pt>
                <c:pt idx="55">
                  <c:v>15.867000000000001</c:v>
                </c:pt>
                <c:pt idx="56">
                  <c:v>16.068000000000001</c:v>
                </c:pt>
                <c:pt idx="57">
                  <c:v>16.385000000000002</c:v>
                </c:pt>
                <c:pt idx="58">
                  <c:v>16.652000000000001</c:v>
                </c:pt>
                <c:pt idx="59">
                  <c:v>16.927</c:v>
                </c:pt>
                <c:pt idx="60">
                  <c:v>17.263000000000002</c:v>
                </c:pt>
                <c:pt idx="61">
                  <c:v>17.498999999999999</c:v>
                </c:pt>
                <c:pt idx="62">
                  <c:v>17.866</c:v>
                </c:pt>
                <c:pt idx="63">
                  <c:v>18.149000000000001</c:v>
                </c:pt>
                <c:pt idx="64">
                  <c:v>18.356999999999999</c:v>
                </c:pt>
                <c:pt idx="65">
                  <c:v>18.672999999999998</c:v>
                </c:pt>
                <c:pt idx="66">
                  <c:v>19.007000000000001</c:v>
                </c:pt>
                <c:pt idx="67">
                  <c:v>19.3</c:v>
                </c:pt>
                <c:pt idx="68">
                  <c:v>19.501000000000001</c:v>
                </c:pt>
                <c:pt idx="69">
                  <c:v>19.864999999999998</c:v>
                </c:pt>
                <c:pt idx="70">
                  <c:v>20.082999999999998</c:v>
                </c:pt>
                <c:pt idx="71">
                  <c:v>20.388999999999999</c:v>
                </c:pt>
                <c:pt idx="72">
                  <c:v>20.725000000000001</c:v>
                </c:pt>
                <c:pt idx="73">
                  <c:v>20.940999999999999</c:v>
                </c:pt>
                <c:pt idx="74">
                  <c:v>21.295000000000002</c:v>
                </c:pt>
                <c:pt idx="75">
                  <c:v>21.513000000000002</c:v>
                </c:pt>
                <c:pt idx="76">
                  <c:v>21.849</c:v>
                </c:pt>
                <c:pt idx="77">
                  <c:v>22.16</c:v>
                </c:pt>
                <c:pt idx="78">
                  <c:v>22.446000000000002</c:v>
                </c:pt>
                <c:pt idx="79">
                  <c:v>22.667000000000002</c:v>
                </c:pt>
                <c:pt idx="80">
                  <c:v>22.952999999999999</c:v>
                </c:pt>
                <c:pt idx="81">
                  <c:v>23.21</c:v>
                </c:pt>
                <c:pt idx="82">
                  <c:v>23.484999999999999</c:v>
                </c:pt>
                <c:pt idx="83">
                  <c:v>23.771000000000001</c:v>
                </c:pt>
                <c:pt idx="84">
                  <c:v>24.047000000000001</c:v>
                </c:pt>
                <c:pt idx="85">
                  <c:v>24.323</c:v>
                </c:pt>
                <c:pt idx="86">
                  <c:v>24.608000000000001</c:v>
                </c:pt>
                <c:pt idx="87">
                  <c:v>24.902000000000001</c:v>
                </c:pt>
                <c:pt idx="88">
                  <c:v>25.175999999999998</c:v>
                </c:pt>
              </c:numCache>
            </c:numRef>
          </c:xVal>
          <c:yVal>
            <c:numRef>
              <c:f>'28.07.2015 VTG'!$AJ$6:$AJ$94</c:f>
              <c:numCache>
                <c:formatCode>#,##0" bar"</c:formatCode>
                <c:ptCount val="89"/>
                <c:pt idx="0">
                  <c:v>675.53700000000003</c:v>
                </c:pt>
                <c:pt idx="1">
                  <c:v>880.24599999999998</c:v>
                </c:pt>
                <c:pt idx="2">
                  <c:v>880.24599999999998</c:v>
                </c:pt>
                <c:pt idx="3">
                  <c:v>900.71600000000001</c:v>
                </c:pt>
                <c:pt idx="4">
                  <c:v>890.48099999999999</c:v>
                </c:pt>
                <c:pt idx="5">
                  <c:v>910.952</c:v>
                </c:pt>
                <c:pt idx="6">
                  <c:v>900.71600000000001</c:v>
                </c:pt>
                <c:pt idx="7">
                  <c:v>900.71600000000001</c:v>
                </c:pt>
                <c:pt idx="8">
                  <c:v>921.18700000000001</c:v>
                </c:pt>
                <c:pt idx="9">
                  <c:v>931.423</c:v>
                </c:pt>
                <c:pt idx="10">
                  <c:v>941.65800000000002</c:v>
                </c:pt>
                <c:pt idx="11">
                  <c:v>931.423</c:v>
                </c:pt>
                <c:pt idx="12">
                  <c:v>951.89300000000003</c:v>
                </c:pt>
                <c:pt idx="13">
                  <c:v>962.12900000000002</c:v>
                </c:pt>
                <c:pt idx="14">
                  <c:v>951.89300000000003</c:v>
                </c:pt>
                <c:pt idx="15">
                  <c:v>962.12900000000002</c:v>
                </c:pt>
                <c:pt idx="16">
                  <c:v>962.12900000000002</c:v>
                </c:pt>
                <c:pt idx="17">
                  <c:v>992.83500000000004</c:v>
                </c:pt>
                <c:pt idx="18">
                  <c:v>992.83500000000004</c:v>
                </c:pt>
                <c:pt idx="19">
                  <c:v>1003.07</c:v>
                </c:pt>
                <c:pt idx="20">
                  <c:v>1003.07</c:v>
                </c:pt>
                <c:pt idx="21">
                  <c:v>1013.31</c:v>
                </c:pt>
                <c:pt idx="22">
                  <c:v>1013.31</c:v>
                </c:pt>
                <c:pt idx="23">
                  <c:v>1013.31</c:v>
                </c:pt>
                <c:pt idx="24">
                  <c:v>1033.78</c:v>
                </c:pt>
                <c:pt idx="25">
                  <c:v>1033.78</c:v>
                </c:pt>
                <c:pt idx="26">
                  <c:v>1054.25</c:v>
                </c:pt>
                <c:pt idx="27">
                  <c:v>1064.48</c:v>
                </c:pt>
                <c:pt idx="28">
                  <c:v>1074.72</c:v>
                </c:pt>
                <c:pt idx="29">
                  <c:v>1105.43</c:v>
                </c:pt>
                <c:pt idx="30">
                  <c:v>1105.43</c:v>
                </c:pt>
                <c:pt idx="31">
                  <c:v>1136.1300000000001</c:v>
                </c:pt>
                <c:pt idx="32">
                  <c:v>1136.1300000000001</c:v>
                </c:pt>
                <c:pt idx="33">
                  <c:v>1156.5999999999999</c:v>
                </c:pt>
                <c:pt idx="34">
                  <c:v>1187.31</c:v>
                </c:pt>
                <c:pt idx="35">
                  <c:v>1197.54</c:v>
                </c:pt>
                <c:pt idx="36">
                  <c:v>1207.78</c:v>
                </c:pt>
                <c:pt idx="37">
                  <c:v>1218.01</c:v>
                </c:pt>
                <c:pt idx="38">
                  <c:v>1228.25</c:v>
                </c:pt>
                <c:pt idx="39">
                  <c:v>1228.25</c:v>
                </c:pt>
                <c:pt idx="40">
                  <c:v>1248.72</c:v>
                </c:pt>
                <c:pt idx="41">
                  <c:v>1228.25</c:v>
                </c:pt>
                <c:pt idx="42">
                  <c:v>1248.72</c:v>
                </c:pt>
                <c:pt idx="43">
                  <c:v>1258.96</c:v>
                </c:pt>
                <c:pt idx="44">
                  <c:v>1279.43</c:v>
                </c:pt>
                <c:pt idx="45">
                  <c:v>1258.96</c:v>
                </c:pt>
                <c:pt idx="46">
                  <c:v>1269.19</c:v>
                </c:pt>
                <c:pt idx="47">
                  <c:v>1279.43</c:v>
                </c:pt>
                <c:pt idx="48">
                  <c:v>1289.6600000000001</c:v>
                </c:pt>
                <c:pt idx="49">
                  <c:v>1299.9000000000001</c:v>
                </c:pt>
                <c:pt idx="50">
                  <c:v>1299.9000000000001</c:v>
                </c:pt>
                <c:pt idx="51">
                  <c:v>1310.1300000000001</c:v>
                </c:pt>
                <c:pt idx="52">
                  <c:v>1320.37</c:v>
                </c:pt>
                <c:pt idx="53">
                  <c:v>1330.6</c:v>
                </c:pt>
                <c:pt idx="54">
                  <c:v>1330.6</c:v>
                </c:pt>
                <c:pt idx="55">
                  <c:v>1330.6</c:v>
                </c:pt>
                <c:pt idx="56">
                  <c:v>1340.84</c:v>
                </c:pt>
                <c:pt idx="57">
                  <c:v>1351.07</c:v>
                </c:pt>
                <c:pt idx="58">
                  <c:v>1351.07</c:v>
                </c:pt>
                <c:pt idx="59">
                  <c:v>1340.84</c:v>
                </c:pt>
                <c:pt idx="60">
                  <c:v>1340.84</c:v>
                </c:pt>
                <c:pt idx="61">
                  <c:v>1340.84</c:v>
                </c:pt>
                <c:pt idx="62">
                  <c:v>1330.6</c:v>
                </c:pt>
                <c:pt idx="63">
                  <c:v>1340.84</c:v>
                </c:pt>
                <c:pt idx="64">
                  <c:v>1351.07</c:v>
                </c:pt>
                <c:pt idx="65">
                  <c:v>1340.84</c:v>
                </c:pt>
                <c:pt idx="66">
                  <c:v>1340.84</c:v>
                </c:pt>
                <c:pt idx="67">
                  <c:v>1351.07</c:v>
                </c:pt>
                <c:pt idx="68">
                  <c:v>1340.84</c:v>
                </c:pt>
                <c:pt idx="69">
                  <c:v>1351.07</c:v>
                </c:pt>
                <c:pt idx="70">
                  <c:v>1351.07</c:v>
                </c:pt>
                <c:pt idx="71">
                  <c:v>1340.84</c:v>
                </c:pt>
                <c:pt idx="72">
                  <c:v>1351.07</c:v>
                </c:pt>
                <c:pt idx="73">
                  <c:v>1351.07</c:v>
                </c:pt>
                <c:pt idx="74">
                  <c:v>1340.84</c:v>
                </c:pt>
                <c:pt idx="75">
                  <c:v>1340.84</c:v>
                </c:pt>
                <c:pt idx="76">
                  <c:v>1340.84</c:v>
                </c:pt>
                <c:pt idx="77">
                  <c:v>1340.84</c:v>
                </c:pt>
                <c:pt idx="78">
                  <c:v>1351.07</c:v>
                </c:pt>
                <c:pt idx="79">
                  <c:v>1340.84</c:v>
                </c:pt>
                <c:pt idx="80">
                  <c:v>1351.07</c:v>
                </c:pt>
                <c:pt idx="81">
                  <c:v>1340.84</c:v>
                </c:pt>
                <c:pt idx="82">
                  <c:v>1340.84</c:v>
                </c:pt>
                <c:pt idx="83">
                  <c:v>1330.6</c:v>
                </c:pt>
                <c:pt idx="84">
                  <c:v>1340.84</c:v>
                </c:pt>
                <c:pt idx="85">
                  <c:v>1340.84</c:v>
                </c:pt>
                <c:pt idx="86">
                  <c:v>1340.84</c:v>
                </c:pt>
                <c:pt idx="87">
                  <c:v>1340.84</c:v>
                </c:pt>
                <c:pt idx="88">
                  <c:v>1351.07</c:v>
                </c:pt>
              </c:numCache>
            </c:numRef>
          </c:yVal>
          <c:smooth val="1"/>
        </c:ser>
        <c:ser>
          <c:idx val="3"/>
          <c:order val="4"/>
          <c:tx>
            <c:strRef>
              <c:f>'28.07.2015 VTG'!$AI$5</c:f>
              <c:strCache>
                <c:ptCount val="1"/>
                <c:pt idx="0">
                  <c:v>Raildruck Sollwert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'28.07.2015 VTG'!$X$6:$X$94</c:f>
              <c:numCache>
                <c:formatCode>0.000" s"</c:formatCode>
                <c:ptCount val="89"/>
                <c:pt idx="0">
                  <c:v>0.13500000000000001</c:v>
                </c:pt>
                <c:pt idx="1">
                  <c:v>0.36299999999999999</c:v>
                </c:pt>
                <c:pt idx="2">
                  <c:v>0.60899999999999999</c:v>
                </c:pt>
                <c:pt idx="3">
                  <c:v>0.94699999999999995</c:v>
                </c:pt>
                <c:pt idx="4">
                  <c:v>1.2769999999999999</c:v>
                </c:pt>
                <c:pt idx="5">
                  <c:v>1.4870000000000001</c:v>
                </c:pt>
                <c:pt idx="6">
                  <c:v>1.762</c:v>
                </c:pt>
                <c:pt idx="7">
                  <c:v>2.1389999999999998</c:v>
                </c:pt>
                <c:pt idx="8">
                  <c:v>2.4249999999999998</c:v>
                </c:pt>
                <c:pt idx="9">
                  <c:v>2.6709999999999998</c:v>
                </c:pt>
                <c:pt idx="10">
                  <c:v>2.9969999999999999</c:v>
                </c:pt>
                <c:pt idx="11">
                  <c:v>3.1829999999999998</c:v>
                </c:pt>
                <c:pt idx="12">
                  <c:v>3.4790000000000001</c:v>
                </c:pt>
                <c:pt idx="13">
                  <c:v>3.7349999999999999</c:v>
                </c:pt>
                <c:pt idx="14">
                  <c:v>4.141</c:v>
                </c:pt>
                <c:pt idx="15">
                  <c:v>4.4269999999999996</c:v>
                </c:pt>
                <c:pt idx="16">
                  <c:v>4.6630000000000003</c:v>
                </c:pt>
                <c:pt idx="17">
                  <c:v>4.9800000000000004</c:v>
                </c:pt>
                <c:pt idx="18">
                  <c:v>5.2249999999999996</c:v>
                </c:pt>
                <c:pt idx="19">
                  <c:v>5.4610000000000003</c:v>
                </c:pt>
                <c:pt idx="20">
                  <c:v>5.7670000000000003</c:v>
                </c:pt>
                <c:pt idx="21">
                  <c:v>6.0629999999999997</c:v>
                </c:pt>
                <c:pt idx="22">
                  <c:v>6.31</c:v>
                </c:pt>
                <c:pt idx="23">
                  <c:v>6.5949999999999998</c:v>
                </c:pt>
                <c:pt idx="24">
                  <c:v>6.8810000000000002</c:v>
                </c:pt>
                <c:pt idx="25">
                  <c:v>7.1669999999999998</c:v>
                </c:pt>
                <c:pt idx="26">
                  <c:v>7.4829999999999997</c:v>
                </c:pt>
                <c:pt idx="27">
                  <c:v>7.766</c:v>
                </c:pt>
                <c:pt idx="28">
                  <c:v>8.1359999999999992</c:v>
                </c:pt>
                <c:pt idx="29">
                  <c:v>8.3740000000000006</c:v>
                </c:pt>
                <c:pt idx="30">
                  <c:v>8.6300000000000008</c:v>
                </c:pt>
                <c:pt idx="31">
                  <c:v>8.8859999999999992</c:v>
                </c:pt>
                <c:pt idx="32">
                  <c:v>9.1920000000000002</c:v>
                </c:pt>
                <c:pt idx="33">
                  <c:v>9.5660000000000007</c:v>
                </c:pt>
                <c:pt idx="34">
                  <c:v>9.8040000000000003</c:v>
                </c:pt>
                <c:pt idx="35">
                  <c:v>10.138</c:v>
                </c:pt>
                <c:pt idx="36">
                  <c:v>10.387</c:v>
                </c:pt>
                <c:pt idx="37">
                  <c:v>10.612</c:v>
                </c:pt>
                <c:pt idx="38">
                  <c:v>10.907999999999999</c:v>
                </c:pt>
                <c:pt idx="39">
                  <c:v>11.289</c:v>
                </c:pt>
                <c:pt idx="40">
                  <c:v>11.48</c:v>
                </c:pt>
                <c:pt idx="41">
                  <c:v>11.805999999999999</c:v>
                </c:pt>
                <c:pt idx="42">
                  <c:v>12.112</c:v>
                </c:pt>
                <c:pt idx="43">
                  <c:v>12.428000000000001</c:v>
                </c:pt>
                <c:pt idx="44">
                  <c:v>12.634</c:v>
                </c:pt>
                <c:pt idx="45">
                  <c:v>12.997999999999999</c:v>
                </c:pt>
                <c:pt idx="46">
                  <c:v>13.291</c:v>
                </c:pt>
                <c:pt idx="47">
                  <c:v>13.561999999999999</c:v>
                </c:pt>
                <c:pt idx="48">
                  <c:v>13.778</c:v>
                </c:pt>
                <c:pt idx="49">
                  <c:v>14.045</c:v>
                </c:pt>
                <c:pt idx="50">
                  <c:v>14.435</c:v>
                </c:pt>
                <c:pt idx="51">
                  <c:v>14.696</c:v>
                </c:pt>
                <c:pt idx="52">
                  <c:v>14.891999999999999</c:v>
                </c:pt>
                <c:pt idx="53">
                  <c:v>15.238</c:v>
                </c:pt>
                <c:pt idx="54">
                  <c:v>15.523999999999999</c:v>
                </c:pt>
                <c:pt idx="55">
                  <c:v>15.867000000000001</c:v>
                </c:pt>
                <c:pt idx="56">
                  <c:v>16.068000000000001</c:v>
                </c:pt>
                <c:pt idx="57">
                  <c:v>16.385000000000002</c:v>
                </c:pt>
                <c:pt idx="58">
                  <c:v>16.652000000000001</c:v>
                </c:pt>
                <c:pt idx="59">
                  <c:v>16.927</c:v>
                </c:pt>
                <c:pt idx="60">
                  <c:v>17.263000000000002</c:v>
                </c:pt>
                <c:pt idx="61">
                  <c:v>17.498999999999999</c:v>
                </c:pt>
                <c:pt idx="62">
                  <c:v>17.866</c:v>
                </c:pt>
                <c:pt idx="63">
                  <c:v>18.149000000000001</c:v>
                </c:pt>
                <c:pt idx="64">
                  <c:v>18.356999999999999</c:v>
                </c:pt>
                <c:pt idx="65">
                  <c:v>18.672999999999998</c:v>
                </c:pt>
                <c:pt idx="66">
                  <c:v>19.007000000000001</c:v>
                </c:pt>
                <c:pt idx="67">
                  <c:v>19.3</c:v>
                </c:pt>
                <c:pt idx="68">
                  <c:v>19.501000000000001</c:v>
                </c:pt>
                <c:pt idx="69">
                  <c:v>19.864999999999998</c:v>
                </c:pt>
                <c:pt idx="70">
                  <c:v>20.082999999999998</c:v>
                </c:pt>
                <c:pt idx="71">
                  <c:v>20.388999999999999</c:v>
                </c:pt>
                <c:pt idx="72">
                  <c:v>20.725000000000001</c:v>
                </c:pt>
                <c:pt idx="73">
                  <c:v>20.940999999999999</c:v>
                </c:pt>
                <c:pt idx="74">
                  <c:v>21.295000000000002</c:v>
                </c:pt>
                <c:pt idx="75">
                  <c:v>21.513000000000002</c:v>
                </c:pt>
                <c:pt idx="76">
                  <c:v>21.849</c:v>
                </c:pt>
                <c:pt idx="77">
                  <c:v>22.16</c:v>
                </c:pt>
                <c:pt idx="78">
                  <c:v>22.446000000000002</c:v>
                </c:pt>
                <c:pt idx="79">
                  <c:v>22.667000000000002</c:v>
                </c:pt>
                <c:pt idx="80">
                  <c:v>22.952999999999999</c:v>
                </c:pt>
                <c:pt idx="81">
                  <c:v>23.21</c:v>
                </c:pt>
                <c:pt idx="82">
                  <c:v>23.484999999999999</c:v>
                </c:pt>
                <c:pt idx="83">
                  <c:v>23.771000000000001</c:v>
                </c:pt>
                <c:pt idx="84">
                  <c:v>24.047000000000001</c:v>
                </c:pt>
                <c:pt idx="85">
                  <c:v>24.323</c:v>
                </c:pt>
                <c:pt idx="86">
                  <c:v>24.608000000000001</c:v>
                </c:pt>
                <c:pt idx="87">
                  <c:v>24.902000000000001</c:v>
                </c:pt>
                <c:pt idx="88">
                  <c:v>25.175999999999998</c:v>
                </c:pt>
              </c:numCache>
            </c:numRef>
          </c:xVal>
          <c:yVal>
            <c:numRef>
              <c:f>'28.07.2015 VTG'!$AI$6:$AI$94</c:f>
              <c:numCache>
                <c:formatCode>#,##0" bar"</c:formatCode>
                <c:ptCount val="89"/>
                <c:pt idx="0">
                  <c:v>726.71400000000006</c:v>
                </c:pt>
                <c:pt idx="1">
                  <c:v>880.24599999999998</c:v>
                </c:pt>
                <c:pt idx="2">
                  <c:v>890.48099999999999</c:v>
                </c:pt>
                <c:pt idx="3">
                  <c:v>900.71600000000001</c:v>
                </c:pt>
                <c:pt idx="4">
                  <c:v>900.71600000000001</c:v>
                </c:pt>
                <c:pt idx="5">
                  <c:v>910.952</c:v>
                </c:pt>
                <c:pt idx="6">
                  <c:v>910.952</c:v>
                </c:pt>
                <c:pt idx="7">
                  <c:v>921.18700000000001</c:v>
                </c:pt>
                <c:pt idx="8">
                  <c:v>921.18700000000001</c:v>
                </c:pt>
                <c:pt idx="9">
                  <c:v>931.423</c:v>
                </c:pt>
                <c:pt idx="10">
                  <c:v>941.65800000000002</c:v>
                </c:pt>
                <c:pt idx="11">
                  <c:v>941.65800000000002</c:v>
                </c:pt>
                <c:pt idx="12">
                  <c:v>951.89300000000003</c:v>
                </c:pt>
                <c:pt idx="13">
                  <c:v>951.89300000000003</c:v>
                </c:pt>
                <c:pt idx="14">
                  <c:v>962.12900000000002</c:v>
                </c:pt>
                <c:pt idx="15">
                  <c:v>972.36400000000003</c:v>
                </c:pt>
                <c:pt idx="16">
                  <c:v>982.6</c:v>
                </c:pt>
                <c:pt idx="17">
                  <c:v>982.6</c:v>
                </c:pt>
                <c:pt idx="18">
                  <c:v>992.83500000000004</c:v>
                </c:pt>
                <c:pt idx="19">
                  <c:v>992.83500000000004</c:v>
                </c:pt>
                <c:pt idx="20">
                  <c:v>1003.07</c:v>
                </c:pt>
                <c:pt idx="21">
                  <c:v>1013.31</c:v>
                </c:pt>
                <c:pt idx="22">
                  <c:v>1013.31</c:v>
                </c:pt>
                <c:pt idx="23">
                  <c:v>1023.54</c:v>
                </c:pt>
                <c:pt idx="24">
                  <c:v>1033.78</c:v>
                </c:pt>
                <c:pt idx="25">
                  <c:v>1033.78</c:v>
                </c:pt>
                <c:pt idx="26">
                  <c:v>1054.25</c:v>
                </c:pt>
                <c:pt idx="27">
                  <c:v>1074.72</c:v>
                </c:pt>
                <c:pt idx="28">
                  <c:v>1084.95</c:v>
                </c:pt>
                <c:pt idx="29">
                  <c:v>1105.43</c:v>
                </c:pt>
                <c:pt idx="30">
                  <c:v>1115.6600000000001</c:v>
                </c:pt>
                <c:pt idx="31">
                  <c:v>1136.1300000000001</c:v>
                </c:pt>
                <c:pt idx="32">
                  <c:v>1156.5999999999999</c:v>
                </c:pt>
                <c:pt idx="33">
                  <c:v>1177.07</c:v>
                </c:pt>
                <c:pt idx="34">
                  <c:v>1187.31</c:v>
                </c:pt>
                <c:pt idx="35">
                  <c:v>1197.54</c:v>
                </c:pt>
                <c:pt idx="36">
                  <c:v>1207.78</c:v>
                </c:pt>
                <c:pt idx="37">
                  <c:v>1218.01</c:v>
                </c:pt>
                <c:pt idx="38">
                  <c:v>1228.25</c:v>
                </c:pt>
                <c:pt idx="39">
                  <c:v>1228.25</c:v>
                </c:pt>
                <c:pt idx="40">
                  <c:v>1238.48</c:v>
                </c:pt>
                <c:pt idx="41">
                  <c:v>1248.72</c:v>
                </c:pt>
                <c:pt idx="42">
                  <c:v>1258.96</c:v>
                </c:pt>
                <c:pt idx="43">
                  <c:v>1258.96</c:v>
                </c:pt>
                <c:pt idx="44">
                  <c:v>1269.19</c:v>
                </c:pt>
                <c:pt idx="45">
                  <c:v>1279.43</c:v>
                </c:pt>
                <c:pt idx="46">
                  <c:v>1279.43</c:v>
                </c:pt>
                <c:pt idx="47">
                  <c:v>1289.6600000000001</c:v>
                </c:pt>
                <c:pt idx="48">
                  <c:v>1289.6600000000001</c:v>
                </c:pt>
                <c:pt idx="49">
                  <c:v>1299.9000000000001</c:v>
                </c:pt>
                <c:pt idx="50">
                  <c:v>1299.9000000000001</c:v>
                </c:pt>
                <c:pt idx="51">
                  <c:v>1310.1300000000001</c:v>
                </c:pt>
                <c:pt idx="52">
                  <c:v>1320.37</c:v>
                </c:pt>
                <c:pt idx="53">
                  <c:v>1320.37</c:v>
                </c:pt>
                <c:pt idx="54">
                  <c:v>1330.6</c:v>
                </c:pt>
                <c:pt idx="55">
                  <c:v>1340.84</c:v>
                </c:pt>
                <c:pt idx="56">
                  <c:v>1340.84</c:v>
                </c:pt>
                <c:pt idx="57">
                  <c:v>1340.84</c:v>
                </c:pt>
                <c:pt idx="58">
                  <c:v>1340.84</c:v>
                </c:pt>
                <c:pt idx="59">
                  <c:v>1340.84</c:v>
                </c:pt>
                <c:pt idx="60">
                  <c:v>1340.84</c:v>
                </c:pt>
                <c:pt idx="61">
                  <c:v>1340.84</c:v>
                </c:pt>
                <c:pt idx="62">
                  <c:v>1340.84</c:v>
                </c:pt>
                <c:pt idx="63">
                  <c:v>1340.84</c:v>
                </c:pt>
                <c:pt idx="64">
                  <c:v>1340.84</c:v>
                </c:pt>
                <c:pt idx="65">
                  <c:v>1340.84</c:v>
                </c:pt>
                <c:pt idx="66">
                  <c:v>1340.84</c:v>
                </c:pt>
                <c:pt idx="67">
                  <c:v>1340.84</c:v>
                </c:pt>
                <c:pt idx="68">
                  <c:v>1340.84</c:v>
                </c:pt>
                <c:pt idx="69">
                  <c:v>1340.84</c:v>
                </c:pt>
                <c:pt idx="70">
                  <c:v>1340.84</c:v>
                </c:pt>
                <c:pt idx="71">
                  <c:v>1340.84</c:v>
                </c:pt>
                <c:pt idx="72">
                  <c:v>1340.84</c:v>
                </c:pt>
                <c:pt idx="73">
                  <c:v>1340.84</c:v>
                </c:pt>
                <c:pt idx="74">
                  <c:v>1340.84</c:v>
                </c:pt>
                <c:pt idx="75">
                  <c:v>1340.84</c:v>
                </c:pt>
                <c:pt idx="76">
                  <c:v>1340.84</c:v>
                </c:pt>
                <c:pt idx="77">
                  <c:v>1340.84</c:v>
                </c:pt>
                <c:pt idx="78">
                  <c:v>1340.84</c:v>
                </c:pt>
                <c:pt idx="79">
                  <c:v>1340.84</c:v>
                </c:pt>
                <c:pt idx="80">
                  <c:v>1340.84</c:v>
                </c:pt>
                <c:pt idx="81">
                  <c:v>1340.84</c:v>
                </c:pt>
                <c:pt idx="82">
                  <c:v>1340.84</c:v>
                </c:pt>
                <c:pt idx="83">
                  <c:v>1340.84</c:v>
                </c:pt>
                <c:pt idx="84">
                  <c:v>1340.84</c:v>
                </c:pt>
                <c:pt idx="85">
                  <c:v>1340.84</c:v>
                </c:pt>
                <c:pt idx="86">
                  <c:v>1340.84</c:v>
                </c:pt>
                <c:pt idx="87">
                  <c:v>1340.84</c:v>
                </c:pt>
                <c:pt idx="88">
                  <c:v>1340.84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'28.07.2015 VTG'!$AD$5</c:f>
              <c:strCache>
                <c:ptCount val="1"/>
                <c:pt idx="0">
                  <c:v>Ansteuerung VTG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'28.07.2015 VTG'!$X$6:$X$68</c:f>
              <c:numCache>
                <c:formatCode>0.000" s"</c:formatCode>
                <c:ptCount val="63"/>
                <c:pt idx="0">
                  <c:v>0.13500000000000001</c:v>
                </c:pt>
                <c:pt idx="1">
                  <c:v>0.36299999999999999</c:v>
                </c:pt>
                <c:pt idx="2">
                  <c:v>0.60899999999999999</c:v>
                </c:pt>
                <c:pt idx="3">
                  <c:v>0.94699999999999995</c:v>
                </c:pt>
                <c:pt idx="4">
                  <c:v>1.2769999999999999</c:v>
                </c:pt>
                <c:pt idx="5">
                  <c:v>1.4870000000000001</c:v>
                </c:pt>
                <c:pt idx="6">
                  <c:v>1.762</c:v>
                </c:pt>
                <c:pt idx="7">
                  <c:v>2.1389999999999998</c:v>
                </c:pt>
                <c:pt idx="8">
                  <c:v>2.4249999999999998</c:v>
                </c:pt>
                <c:pt idx="9">
                  <c:v>2.6709999999999998</c:v>
                </c:pt>
                <c:pt idx="10">
                  <c:v>2.9969999999999999</c:v>
                </c:pt>
                <c:pt idx="11">
                  <c:v>3.1829999999999998</c:v>
                </c:pt>
                <c:pt idx="12">
                  <c:v>3.4790000000000001</c:v>
                </c:pt>
                <c:pt idx="13">
                  <c:v>3.7349999999999999</c:v>
                </c:pt>
                <c:pt idx="14">
                  <c:v>4.141</c:v>
                </c:pt>
                <c:pt idx="15">
                  <c:v>4.4269999999999996</c:v>
                </c:pt>
                <c:pt idx="16">
                  <c:v>4.6630000000000003</c:v>
                </c:pt>
                <c:pt idx="17">
                  <c:v>4.9800000000000004</c:v>
                </c:pt>
                <c:pt idx="18">
                  <c:v>5.2249999999999996</c:v>
                </c:pt>
                <c:pt idx="19">
                  <c:v>5.4610000000000003</c:v>
                </c:pt>
                <c:pt idx="20">
                  <c:v>5.7670000000000003</c:v>
                </c:pt>
                <c:pt idx="21">
                  <c:v>6.0629999999999997</c:v>
                </c:pt>
                <c:pt idx="22">
                  <c:v>6.31</c:v>
                </c:pt>
                <c:pt idx="23">
                  <c:v>6.5949999999999998</c:v>
                </c:pt>
                <c:pt idx="24">
                  <c:v>6.8810000000000002</c:v>
                </c:pt>
                <c:pt idx="25">
                  <c:v>7.1669999999999998</c:v>
                </c:pt>
                <c:pt idx="26">
                  <c:v>7.4829999999999997</c:v>
                </c:pt>
                <c:pt idx="27">
                  <c:v>7.766</c:v>
                </c:pt>
                <c:pt idx="28">
                  <c:v>8.1359999999999992</c:v>
                </c:pt>
                <c:pt idx="29">
                  <c:v>8.3740000000000006</c:v>
                </c:pt>
                <c:pt idx="30">
                  <c:v>8.6300000000000008</c:v>
                </c:pt>
                <c:pt idx="31">
                  <c:v>8.8859999999999992</c:v>
                </c:pt>
                <c:pt idx="32">
                  <c:v>9.1920000000000002</c:v>
                </c:pt>
                <c:pt idx="33">
                  <c:v>9.5660000000000007</c:v>
                </c:pt>
                <c:pt idx="34">
                  <c:v>9.8040000000000003</c:v>
                </c:pt>
                <c:pt idx="35">
                  <c:v>10.138</c:v>
                </c:pt>
                <c:pt idx="36">
                  <c:v>10.387</c:v>
                </c:pt>
                <c:pt idx="37">
                  <c:v>10.612</c:v>
                </c:pt>
                <c:pt idx="38">
                  <c:v>10.907999999999999</c:v>
                </c:pt>
                <c:pt idx="39">
                  <c:v>11.289</c:v>
                </c:pt>
                <c:pt idx="40">
                  <c:v>11.48</c:v>
                </c:pt>
                <c:pt idx="41">
                  <c:v>11.805999999999999</c:v>
                </c:pt>
                <c:pt idx="42">
                  <c:v>12.112</c:v>
                </c:pt>
                <c:pt idx="43">
                  <c:v>12.428000000000001</c:v>
                </c:pt>
                <c:pt idx="44">
                  <c:v>12.634</c:v>
                </c:pt>
                <c:pt idx="45">
                  <c:v>12.997999999999999</c:v>
                </c:pt>
                <c:pt idx="46">
                  <c:v>13.291</c:v>
                </c:pt>
                <c:pt idx="47">
                  <c:v>13.561999999999999</c:v>
                </c:pt>
                <c:pt idx="48">
                  <c:v>13.778</c:v>
                </c:pt>
                <c:pt idx="49">
                  <c:v>14.045</c:v>
                </c:pt>
                <c:pt idx="50">
                  <c:v>14.435</c:v>
                </c:pt>
                <c:pt idx="51">
                  <c:v>14.696</c:v>
                </c:pt>
                <c:pt idx="52">
                  <c:v>14.891999999999999</c:v>
                </c:pt>
                <c:pt idx="53">
                  <c:v>15.238</c:v>
                </c:pt>
                <c:pt idx="54">
                  <c:v>15.523999999999999</c:v>
                </c:pt>
                <c:pt idx="55">
                  <c:v>15.867000000000001</c:v>
                </c:pt>
                <c:pt idx="56">
                  <c:v>16.068000000000001</c:v>
                </c:pt>
                <c:pt idx="57">
                  <c:v>16.385000000000002</c:v>
                </c:pt>
                <c:pt idx="58">
                  <c:v>16.652000000000001</c:v>
                </c:pt>
                <c:pt idx="59">
                  <c:v>16.927</c:v>
                </c:pt>
                <c:pt idx="60">
                  <c:v>17.263000000000002</c:v>
                </c:pt>
                <c:pt idx="61">
                  <c:v>17.498999999999999</c:v>
                </c:pt>
                <c:pt idx="62">
                  <c:v>17.866</c:v>
                </c:pt>
              </c:numCache>
            </c:numRef>
          </c:xVal>
          <c:yVal>
            <c:numRef>
              <c:f>'28.07.2015 VTG'!$AD$6:$AD$68</c:f>
              <c:numCache>
                <c:formatCode>0.00" %"</c:formatCode>
                <c:ptCount val="63"/>
                <c:pt idx="0">
                  <c:v>79.38</c:v>
                </c:pt>
                <c:pt idx="1">
                  <c:v>79.739999999999995</c:v>
                </c:pt>
                <c:pt idx="2">
                  <c:v>79.73</c:v>
                </c:pt>
                <c:pt idx="3">
                  <c:v>79.599999999999994</c:v>
                </c:pt>
                <c:pt idx="4">
                  <c:v>79.150000000000006</c:v>
                </c:pt>
                <c:pt idx="5">
                  <c:v>78.84</c:v>
                </c:pt>
                <c:pt idx="6">
                  <c:v>77.760000000000005</c:v>
                </c:pt>
                <c:pt idx="7">
                  <c:v>73.680000000000007</c:v>
                </c:pt>
                <c:pt idx="8">
                  <c:v>71.7</c:v>
                </c:pt>
                <c:pt idx="9">
                  <c:v>64.900000000000006</c:v>
                </c:pt>
                <c:pt idx="10">
                  <c:v>55.61</c:v>
                </c:pt>
                <c:pt idx="11">
                  <c:v>47.08</c:v>
                </c:pt>
                <c:pt idx="12">
                  <c:v>45.06</c:v>
                </c:pt>
                <c:pt idx="13">
                  <c:v>53.81</c:v>
                </c:pt>
                <c:pt idx="14">
                  <c:v>59.7</c:v>
                </c:pt>
                <c:pt idx="15">
                  <c:v>64.58</c:v>
                </c:pt>
                <c:pt idx="16">
                  <c:v>64.84</c:v>
                </c:pt>
                <c:pt idx="17">
                  <c:v>58.78</c:v>
                </c:pt>
                <c:pt idx="18">
                  <c:v>57.83</c:v>
                </c:pt>
                <c:pt idx="19">
                  <c:v>53.63</c:v>
                </c:pt>
                <c:pt idx="20">
                  <c:v>52.5</c:v>
                </c:pt>
                <c:pt idx="21">
                  <c:v>50.38</c:v>
                </c:pt>
                <c:pt idx="22">
                  <c:v>47.55</c:v>
                </c:pt>
                <c:pt idx="23">
                  <c:v>48.02</c:v>
                </c:pt>
                <c:pt idx="24">
                  <c:v>49.52</c:v>
                </c:pt>
                <c:pt idx="25">
                  <c:v>51.62</c:v>
                </c:pt>
                <c:pt idx="26">
                  <c:v>51.57</c:v>
                </c:pt>
                <c:pt idx="27">
                  <c:v>50.78</c:v>
                </c:pt>
                <c:pt idx="28">
                  <c:v>50.2</c:v>
                </c:pt>
                <c:pt idx="29">
                  <c:v>49.04</c:v>
                </c:pt>
                <c:pt idx="30">
                  <c:v>48.63</c:v>
                </c:pt>
                <c:pt idx="31">
                  <c:v>48.67</c:v>
                </c:pt>
                <c:pt idx="32">
                  <c:v>48.03</c:v>
                </c:pt>
                <c:pt idx="33">
                  <c:v>47.61</c:v>
                </c:pt>
                <c:pt idx="34">
                  <c:v>46.82</c:v>
                </c:pt>
                <c:pt idx="35">
                  <c:v>45.96</c:v>
                </c:pt>
                <c:pt idx="36">
                  <c:v>45.17</c:v>
                </c:pt>
                <c:pt idx="37">
                  <c:v>44.31</c:v>
                </c:pt>
                <c:pt idx="38">
                  <c:v>42.7</c:v>
                </c:pt>
                <c:pt idx="39">
                  <c:v>41.86</c:v>
                </c:pt>
                <c:pt idx="40">
                  <c:v>41.1</c:v>
                </c:pt>
                <c:pt idx="41">
                  <c:v>38.28</c:v>
                </c:pt>
                <c:pt idx="42">
                  <c:v>37.92</c:v>
                </c:pt>
                <c:pt idx="43">
                  <c:v>36.909999999999997</c:v>
                </c:pt>
                <c:pt idx="44">
                  <c:v>36.159999999999997</c:v>
                </c:pt>
                <c:pt idx="45">
                  <c:v>35.26</c:v>
                </c:pt>
                <c:pt idx="46">
                  <c:v>34.43</c:v>
                </c:pt>
                <c:pt idx="47">
                  <c:v>33.450000000000003</c:v>
                </c:pt>
                <c:pt idx="48">
                  <c:v>32.51</c:v>
                </c:pt>
                <c:pt idx="49">
                  <c:v>31.55</c:v>
                </c:pt>
                <c:pt idx="50">
                  <c:v>30.88</c:v>
                </c:pt>
                <c:pt idx="51">
                  <c:v>29.83</c:v>
                </c:pt>
                <c:pt idx="52">
                  <c:v>29.05</c:v>
                </c:pt>
                <c:pt idx="53">
                  <c:v>28.44</c:v>
                </c:pt>
                <c:pt idx="54">
                  <c:v>27.84</c:v>
                </c:pt>
                <c:pt idx="55">
                  <c:v>27.32</c:v>
                </c:pt>
                <c:pt idx="56">
                  <c:v>26.79</c:v>
                </c:pt>
                <c:pt idx="57">
                  <c:v>26.4</c:v>
                </c:pt>
                <c:pt idx="58">
                  <c:v>26.18</c:v>
                </c:pt>
                <c:pt idx="59">
                  <c:v>26.6</c:v>
                </c:pt>
                <c:pt idx="60">
                  <c:v>26.27</c:v>
                </c:pt>
                <c:pt idx="61">
                  <c:v>26.28</c:v>
                </c:pt>
                <c:pt idx="62">
                  <c:v>26.21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'28.07.2015 VTG'!$AE$5</c:f>
              <c:strCache>
                <c:ptCount val="1"/>
                <c:pt idx="0">
                  <c:v>Beschleunigung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'28.07.2015 VTG'!$X$6:$X$68</c:f>
              <c:numCache>
                <c:formatCode>0.000" s"</c:formatCode>
                <c:ptCount val="63"/>
                <c:pt idx="0">
                  <c:v>0.13500000000000001</c:v>
                </c:pt>
                <c:pt idx="1">
                  <c:v>0.36299999999999999</c:v>
                </c:pt>
                <c:pt idx="2">
                  <c:v>0.60899999999999999</c:v>
                </c:pt>
                <c:pt idx="3">
                  <c:v>0.94699999999999995</c:v>
                </c:pt>
                <c:pt idx="4">
                  <c:v>1.2769999999999999</c:v>
                </c:pt>
                <c:pt idx="5">
                  <c:v>1.4870000000000001</c:v>
                </c:pt>
                <c:pt idx="6">
                  <c:v>1.762</c:v>
                </c:pt>
                <c:pt idx="7">
                  <c:v>2.1389999999999998</c:v>
                </c:pt>
                <c:pt idx="8">
                  <c:v>2.4249999999999998</c:v>
                </c:pt>
                <c:pt idx="9">
                  <c:v>2.6709999999999998</c:v>
                </c:pt>
                <c:pt idx="10">
                  <c:v>2.9969999999999999</c:v>
                </c:pt>
                <c:pt idx="11">
                  <c:v>3.1829999999999998</c:v>
                </c:pt>
                <c:pt idx="12">
                  <c:v>3.4790000000000001</c:v>
                </c:pt>
                <c:pt idx="13">
                  <c:v>3.7349999999999999</c:v>
                </c:pt>
                <c:pt idx="14">
                  <c:v>4.141</c:v>
                </c:pt>
                <c:pt idx="15">
                  <c:v>4.4269999999999996</c:v>
                </c:pt>
                <c:pt idx="16">
                  <c:v>4.6630000000000003</c:v>
                </c:pt>
                <c:pt idx="17">
                  <c:v>4.9800000000000004</c:v>
                </c:pt>
                <c:pt idx="18">
                  <c:v>5.2249999999999996</c:v>
                </c:pt>
                <c:pt idx="19">
                  <c:v>5.4610000000000003</c:v>
                </c:pt>
                <c:pt idx="20">
                  <c:v>5.7670000000000003</c:v>
                </c:pt>
                <c:pt idx="21">
                  <c:v>6.0629999999999997</c:v>
                </c:pt>
                <c:pt idx="22">
                  <c:v>6.31</c:v>
                </c:pt>
                <c:pt idx="23">
                  <c:v>6.5949999999999998</c:v>
                </c:pt>
                <c:pt idx="24">
                  <c:v>6.8810000000000002</c:v>
                </c:pt>
                <c:pt idx="25">
                  <c:v>7.1669999999999998</c:v>
                </c:pt>
                <c:pt idx="26">
                  <c:v>7.4829999999999997</c:v>
                </c:pt>
                <c:pt idx="27">
                  <c:v>7.766</c:v>
                </c:pt>
                <c:pt idx="28">
                  <c:v>8.1359999999999992</c:v>
                </c:pt>
                <c:pt idx="29">
                  <c:v>8.3740000000000006</c:v>
                </c:pt>
                <c:pt idx="30">
                  <c:v>8.6300000000000008</c:v>
                </c:pt>
                <c:pt idx="31">
                  <c:v>8.8859999999999992</c:v>
                </c:pt>
                <c:pt idx="32">
                  <c:v>9.1920000000000002</c:v>
                </c:pt>
                <c:pt idx="33">
                  <c:v>9.5660000000000007</c:v>
                </c:pt>
                <c:pt idx="34">
                  <c:v>9.8040000000000003</c:v>
                </c:pt>
                <c:pt idx="35">
                  <c:v>10.138</c:v>
                </c:pt>
                <c:pt idx="36">
                  <c:v>10.387</c:v>
                </c:pt>
                <c:pt idx="37">
                  <c:v>10.612</c:v>
                </c:pt>
                <c:pt idx="38">
                  <c:v>10.907999999999999</c:v>
                </c:pt>
                <c:pt idx="39">
                  <c:v>11.289</c:v>
                </c:pt>
                <c:pt idx="40">
                  <c:v>11.48</c:v>
                </c:pt>
                <c:pt idx="41">
                  <c:v>11.805999999999999</c:v>
                </c:pt>
                <c:pt idx="42">
                  <c:v>12.112</c:v>
                </c:pt>
                <c:pt idx="43">
                  <c:v>12.428000000000001</c:v>
                </c:pt>
                <c:pt idx="44">
                  <c:v>12.634</c:v>
                </c:pt>
                <c:pt idx="45">
                  <c:v>12.997999999999999</c:v>
                </c:pt>
                <c:pt idx="46">
                  <c:v>13.291</c:v>
                </c:pt>
                <c:pt idx="47">
                  <c:v>13.561999999999999</c:v>
                </c:pt>
                <c:pt idx="48">
                  <c:v>13.778</c:v>
                </c:pt>
                <c:pt idx="49">
                  <c:v>14.045</c:v>
                </c:pt>
                <c:pt idx="50">
                  <c:v>14.435</c:v>
                </c:pt>
                <c:pt idx="51">
                  <c:v>14.696</c:v>
                </c:pt>
                <c:pt idx="52">
                  <c:v>14.891999999999999</c:v>
                </c:pt>
                <c:pt idx="53">
                  <c:v>15.238</c:v>
                </c:pt>
                <c:pt idx="54">
                  <c:v>15.523999999999999</c:v>
                </c:pt>
                <c:pt idx="55">
                  <c:v>15.867000000000001</c:v>
                </c:pt>
                <c:pt idx="56">
                  <c:v>16.068000000000001</c:v>
                </c:pt>
                <c:pt idx="57">
                  <c:v>16.385000000000002</c:v>
                </c:pt>
                <c:pt idx="58">
                  <c:v>16.652000000000001</c:v>
                </c:pt>
                <c:pt idx="59">
                  <c:v>16.927</c:v>
                </c:pt>
                <c:pt idx="60">
                  <c:v>17.263000000000002</c:v>
                </c:pt>
                <c:pt idx="61">
                  <c:v>17.498999999999999</c:v>
                </c:pt>
                <c:pt idx="62">
                  <c:v>17.866</c:v>
                </c:pt>
              </c:numCache>
            </c:numRef>
          </c:xVal>
          <c:yVal>
            <c:numRef>
              <c:f>'28.07.2015 VTG'!$AE$6:$AE$68</c:f>
              <c:numCache>
                <c:formatCode>#,##0.0" m/s2²"</c:formatCode>
                <c:ptCount val="63"/>
                <c:pt idx="0">
                  <c:v>0.25431999999999999</c:v>
                </c:pt>
                <c:pt idx="1">
                  <c:v>0.42386200000000002</c:v>
                </c:pt>
                <c:pt idx="2">
                  <c:v>0.67817499999999997</c:v>
                </c:pt>
                <c:pt idx="3">
                  <c:v>0.59340400000000004</c:v>
                </c:pt>
                <c:pt idx="4">
                  <c:v>0.76294600000000001</c:v>
                </c:pt>
                <c:pt idx="5">
                  <c:v>0.76294600000000001</c:v>
                </c:pt>
                <c:pt idx="6">
                  <c:v>0.76294600000000001</c:v>
                </c:pt>
                <c:pt idx="7">
                  <c:v>0.93248900000000001</c:v>
                </c:pt>
                <c:pt idx="8">
                  <c:v>1.0172600000000001</c:v>
                </c:pt>
                <c:pt idx="9">
                  <c:v>1.1020300000000001</c:v>
                </c:pt>
                <c:pt idx="10">
                  <c:v>1.2715700000000001</c:v>
                </c:pt>
                <c:pt idx="11">
                  <c:v>1.0172600000000001</c:v>
                </c:pt>
                <c:pt idx="12">
                  <c:v>1.1868000000000001</c:v>
                </c:pt>
                <c:pt idx="13">
                  <c:v>1.2715700000000001</c:v>
                </c:pt>
                <c:pt idx="14">
                  <c:v>1.1020300000000001</c:v>
                </c:pt>
                <c:pt idx="15">
                  <c:v>1.1020300000000001</c:v>
                </c:pt>
                <c:pt idx="16">
                  <c:v>1.44112</c:v>
                </c:pt>
                <c:pt idx="17">
                  <c:v>1.2715700000000001</c:v>
                </c:pt>
                <c:pt idx="18">
                  <c:v>1.3563400000000001</c:v>
                </c:pt>
                <c:pt idx="19">
                  <c:v>1.2715700000000001</c:v>
                </c:pt>
                <c:pt idx="20">
                  <c:v>1.2715700000000001</c:v>
                </c:pt>
                <c:pt idx="21">
                  <c:v>1.2715700000000001</c:v>
                </c:pt>
                <c:pt idx="22">
                  <c:v>1.3563400000000001</c:v>
                </c:pt>
                <c:pt idx="23">
                  <c:v>1.3563400000000001</c:v>
                </c:pt>
                <c:pt idx="24">
                  <c:v>1.3563400000000001</c:v>
                </c:pt>
                <c:pt idx="25">
                  <c:v>1.3563400000000001</c:v>
                </c:pt>
                <c:pt idx="26">
                  <c:v>1.1868000000000001</c:v>
                </c:pt>
                <c:pt idx="27">
                  <c:v>1.3563400000000001</c:v>
                </c:pt>
                <c:pt idx="28">
                  <c:v>1.3563400000000001</c:v>
                </c:pt>
                <c:pt idx="29">
                  <c:v>1.3563400000000001</c:v>
                </c:pt>
                <c:pt idx="30">
                  <c:v>1.2715700000000001</c:v>
                </c:pt>
                <c:pt idx="31">
                  <c:v>1.1868000000000001</c:v>
                </c:pt>
                <c:pt idx="32">
                  <c:v>1.3563400000000001</c:v>
                </c:pt>
                <c:pt idx="33">
                  <c:v>1.2715700000000001</c:v>
                </c:pt>
                <c:pt idx="34">
                  <c:v>1.44112</c:v>
                </c:pt>
                <c:pt idx="35">
                  <c:v>1.44112</c:v>
                </c:pt>
                <c:pt idx="36">
                  <c:v>1.3563400000000001</c:v>
                </c:pt>
                <c:pt idx="37">
                  <c:v>1.2715700000000001</c:v>
                </c:pt>
                <c:pt idx="38">
                  <c:v>1.2715700000000001</c:v>
                </c:pt>
                <c:pt idx="39">
                  <c:v>1.3563400000000001</c:v>
                </c:pt>
                <c:pt idx="40">
                  <c:v>1.44112</c:v>
                </c:pt>
                <c:pt idx="41">
                  <c:v>1.2715700000000001</c:v>
                </c:pt>
                <c:pt idx="42">
                  <c:v>1.1020300000000001</c:v>
                </c:pt>
                <c:pt idx="43">
                  <c:v>1.44112</c:v>
                </c:pt>
                <c:pt idx="44">
                  <c:v>1.3563400000000001</c:v>
                </c:pt>
                <c:pt idx="45">
                  <c:v>1.44112</c:v>
                </c:pt>
                <c:pt idx="46">
                  <c:v>1.3563400000000001</c:v>
                </c:pt>
                <c:pt idx="47">
                  <c:v>1.3563400000000001</c:v>
                </c:pt>
                <c:pt idx="48">
                  <c:v>1.3563400000000001</c:v>
                </c:pt>
                <c:pt idx="49">
                  <c:v>1.3563400000000001</c:v>
                </c:pt>
                <c:pt idx="50">
                  <c:v>1.44112</c:v>
                </c:pt>
                <c:pt idx="51">
                  <c:v>1.2715700000000001</c:v>
                </c:pt>
                <c:pt idx="52">
                  <c:v>1.0172600000000001</c:v>
                </c:pt>
                <c:pt idx="53">
                  <c:v>1.2715700000000001</c:v>
                </c:pt>
                <c:pt idx="54">
                  <c:v>1.1868000000000001</c:v>
                </c:pt>
                <c:pt idx="55">
                  <c:v>1.2715700000000001</c:v>
                </c:pt>
                <c:pt idx="56">
                  <c:v>1.0172600000000001</c:v>
                </c:pt>
                <c:pt idx="57">
                  <c:v>1.1868000000000001</c:v>
                </c:pt>
                <c:pt idx="58">
                  <c:v>1.0172600000000001</c:v>
                </c:pt>
                <c:pt idx="59">
                  <c:v>1.1868000000000001</c:v>
                </c:pt>
                <c:pt idx="60">
                  <c:v>1.1020300000000001</c:v>
                </c:pt>
                <c:pt idx="61">
                  <c:v>0.76294600000000001</c:v>
                </c:pt>
                <c:pt idx="62">
                  <c:v>0.93248900000000001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294824"/>
        <c:axId val="286289728"/>
      </c:scatterChart>
      <c:valAx>
        <c:axId val="283820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&quot; s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3820304"/>
        <c:crosses val="autoZero"/>
        <c:crossBetween val="midCat"/>
      </c:valAx>
      <c:valAx>
        <c:axId val="28382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&quot; bar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3820696"/>
        <c:crosses val="autoZero"/>
        <c:crossBetween val="midCat"/>
      </c:valAx>
      <c:valAx>
        <c:axId val="286289728"/>
        <c:scaling>
          <c:orientation val="minMax"/>
        </c:scaling>
        <c:delete val="0"/>
        <c:axPos val="r"/>
        <c:numFmt formatCode="#,##0&quot; 1/min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6294824"/>
        <c:crosses val="max"/>
        <c:crossBetween val="midCat"/>
      </c:valAx>
      <c:valAx>
        <c:axId val="286294824"/>
        <c:scaling>
          <c:orientation val="minMax"/>
        </c:scaling>
        <c:delete val="1"/>
        <c:axPos val="b"/>
        <c:numFmt formatCode="0.000&quot; s&quot;" sourceLinked="1"/>
        <c:majorTickMark val="out"/>
        <c:minorTickMark val="none"/>
        <c:tickLblPos val="nextTo"/>
        <c:crossAx val="286289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b="1"/>
              <a:t>Leistungsvergleich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5.57632949727438E-2"/>
          <c:y val="7.1976768891568108E-2"/>
          <c:w val="0.80575966081162931"/>
          <c:h val="0.872708867342151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'Leistungsprüfstand 27.05.20'!$AI$5</c:f>
              <c:strCache>
                <c:ptCount val="1"/>
                <c:pt idx="0">
                  <c:v>M-tune4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'Leistungsprüfstand 27.05.20'!$AH$6:$AH$373</c:f>
              <c:numCache>
                <c:formatCode>#,##0" 1/min"</c:formatCode>
                <c:ptCount val="368"/>
                <c:pt idx="0">
                  <c:v>1254.32809169708</c:v>
                </c:pt>
                <c:pt idx="1">
                  <c:v>1254.3374787682701</c:v>
                </c:pt>
                <c:pt idx="2">
                  <c:v>1254.35312388692</c:v>
                </c:pt>
                <c:pt idx="3">
                  <c:v>1254.35625291064</c:v>
                </c:pt>
                <c:pt idx="4">
                  <c:v>1254.3656399818301</c:v>
                </c:pt>
                <c:pt idx="5">
                  <c:v>1254.3708550213801</c:v>
                </c:pt>
                <c:pt idx="6">
                  <c:v>1254.3771130688399</c:v>
                </c:pt>
                <c:pt idx="7">
                  <c:v>1254.38650014002</c:v>
                </c:pt>
                <c:pt idx="8">
                  <c:v>1254.3948442033</c:v>
                </c:pt>
                <c:pt idx="9">
                  <c:v>1258.4448439164701</c:v>
                </c:pt>
                <c:pt idx="10">
                  <c:v>1262.48754257428</c:v>
                </c:pt>
                <c:pt idx="11">
                  <c:v>1268.54637552144</c:v>
                </c:pt>
                <c:pt idx="12">
                  <c:v>1268.5620206400799</c:v>
                </c:pt>
                <c:pt idx="13">
                  <c:v>1268.5703647033599</c:v>
                </c:pt>
                <c:pt idx="14">
                  <c:v>1274.6396277296201</c:v>
                </c:pt>
                <c:pt idx="15">
                  <c:v>1274.65527284826</c:v>
                </c:pt>
                <c:pt idx="16">
                  <c:v>1274.6594448799001</c:v>
                </c:pt>
                <c:pt idx="17">
                  <c:v>1274.66674593527</c:v>
                </c:pt>
                <c:pt idx="18">
                  <c:v>1276.6891382720801</c:v>
                </c:pt>
                <c:pt idx="19">
                  <c:v>1276.69435331163</c:v>
                </c:pt>
                <c:pt idx="20">
                  <c:v>1276.70269737491</c:v>
                </c:pt>
                <c:pt idx="21">
                  <c:v>1282.7625733299701</c:v>
                </c:pt>
                <c:pt idx="22">
                  <c:v>1282.7688313774299</c:v>
                </c:pt>
                <c:pt idx="23">
                  <c:v>1284.8298150068999</c:v>
                </c:pt>
                <c:pt idx="24">
                  <c:v>1284.8402450860001</c:v>
                </c:pt>
                <c:pt idx="25">
                  <c:v>1288.8433094432401</c:v>
                </c:pt>
                <c:pt idx="26">
                  <c:v>1288.84852448279</c:v>
                </c:pt>
                <c:pt idx="27">
                  <c:v>1296.9495669170401</c:v>
                </c:pt>
                <c:pt idx="28">
                  <c:v>1303.0146579116599</c:v>
                </c:pt>
                <c:pt idx="29">
                  <c:v>1311.0937971798101</c:v>
                </c:pt>
                <c:pt idx="30">
                  <c:v>1311.1146573379999</c:v>
                </c:pt>
                <c:pt idx="31">
                  <c:v>1319.1885815666101</c:v>
                </c:pt>
                <c:pt idx="32">
                  <c:v>1339.37182762625</c:v>
                </c:pt>
                <c:pt idx="33">
                  <c:v>1355.5134180360101</c:v>
                </c:pt>
                <c:pt idx="34">
                  <c:v>1379.7185025952599</c:v>
                </c:pt>
                <c:pt idx="35">
                  <c:v>1385.7721205028799</c:v>
                </c:pt>
                <c:pt idx="36">
                  <c:v>1397.87622729437</c:v>
                </c:pt>
                <c:pt idx="37">
                  <c:v>1403.92984520198</c:v>
                </c:pt>
                <c:pt idx="38">
                  <c:v>1416.0349950013799</c:v>
                </c:pt>
                <c:pt idx="39">
                  <c:v>1418.05530132238</c:v>
                </c:pt>
                <c:pt idx="40">
                  <c:v>1426.12609652725</c:v>
                </c:pt>
                <c:pt idx="41">
                  <c:v>1438.2281173029301</c:v>
                </c:pt>
                <c:pt idx="42">
                  <c:v>1446.2989125078</c:v>
                </c:pt>
                <c:pt idx="43">
                  <c:v>1450.3353531181499</c:v>
                </c:pt>
                <c:pt idx="44">
                  <c:v>1456.38688500994</c:v>
                </c:pt>
                <c:pt idx="45">
                  <c:v>1460.4285406598401</c:v>
                </c:pt>
                <c:pt idx="46">
                  <c:v>1464.45872322273</c:v>
                </c:pt>
                <c:pt idx="47">
                  <c:v>1476.5659590379501</c:v>
                </c:pt>
                <c:pt idx="48">
                  <c:v>1484.6336252190999</c:v>
                </c:pt>
                <c:pt idx="49">
                  <c:v>1490.68515711089</c:v>
                </c:pt>
                <c:pt idx="50">
                  <c:v>1500.77208660512</c:v>
                </c:pt>
                <c:pt idx="51">
                  <c:v>1506.8246615048199</c:v>
                </c:pt>
                <c:pt idx="52">
                  <c:v>1520.9490746173101</c:v>
                </c:pt>
                <c:pt idx="53">
                  <c:v>1527.0026925249199</c:v>
                </c:pt>
                <c:pt idx="54">
                  <c:v>1537.0937940507899</c:v>
                </c:pt>
                <c:pt idx="55">
                  <c:v>1545.1625032398399</c:v>
                </c:pt>
                <c:pt idx="56">
                  <c:v>1553.23329844472</c:v>
                </c:pt>
                <c:pt idx="57">
                  <c:v>1565.3384482441199</c:v>
                </c:pt>
                <c:pt idx="58">
                  <c:v>1571.3962381833701</c:v>
                </c:pt>
                <c:pt idx="59">
                  <c:v>1573.41967352809</c:v>
                </c:pt>
                <c:pt idx="60">
                  <c:v>1581.4904687329699</c:v>
                </c:pt>
                <c:pt idx="61">
                  <c:v>1599.6471504241699</c:v>
                </c:pt>
                <c:pt idx="62">
                  <c:v>1607.7158596132199</c:v>
                </c:pt>
                <c:pt idx="63">
                  <c:v>1625.8673262648699</c:v>
                </c:pt>
                <c:pt idx="64">
                  <c:v>1637.9703900484501</c:v>
                </c:pt>
                <c:pt idx="65">
                  <c:v>1646.0453572849699</c:v>
                </c:pt>
                <c:pt idx="66">
                  <c:v>1660.16664137372</c:v>
                </c:pt>
                <c:pt idx="67">
                  <c:v>1672.2770062126799</c:v>
                </c:pt>
                <c:pt idx="68">
                  <c:v>1678.3327101361101</c:v>
                </c:pt>
                <c:pt idx="69">
                  <c:v>1688.4269406856999</c:v>
                </c:pt>
                <c:pt idx="70">
                  <c:v>1698.5096981483</c:v>
                </c:pt>
                <c:pt idx="71">
                  <c:v>1700.53730552466</c:v>
                </c:pt>
                <c:pt idx="72">
                  <c:v>1712.6414123161501</c:v>
                </c:pt>
                <c:pt idx="73">
                  <c:v>1722.7325138420199</c:v>
                </c:pt>
                <c:pt idx="74">
                  <c:v>1732.8236153678899</c:v>
                </c:pt>
                <c:pt idx="75">
                  <c:v>1734.84287868097</c:v>
                </c:pt>
                <c:pt idx="76">
                  <c:v>1740.8975395964901</c:v>
                </c:pt>
                <c:pt idx="77">
                  <c:v>1746.9501144961901</c:v>
                </c:pt>
                <c:pt idx="78">
                  <c:v>1755.0250817327101</c:v>
                </c:pt>
                <c:pt idx="79">
                  <c:v>1763.09900596131</c:v>
                </c:pt>
                <c:pt idx="80">
                  <c:v>1769.15262386892</c:v>
                </c:pt>
                <c:pt idx="81">
                  <c:v>1773.19532252673</c:v>
                </c:pt>
                <c:pt idx="82">
                  <c:v>1775.2177148635401</c:v>
                </c:pt>
                <c:pt idx="83">
                  <c:v>1781.2765478107001</c:v>
                </c:pt>
                <c:pt idx="84">
                  <c:v>1787.33120872622</c:v>
                </c:pt>
                <c:pt idx="85">
                  <c:v>1793.3858696417401</c:v>
                </c:pt>
                <c:pt idx="86">
                  <c:v>1799.4426165730799</c:v>
                </c:pt>
                <c:pt idx="87">
                  <c:v>1801.4660519178001</c:v>
                </c:pt>
                <c:pt idx="88">
                  <c:v>1809.5410191543201</c:v>
                </c:pt>
                <c:pt idx="89">
                  <c:v>1823.6612602351699</c:v>
                </c:pt>
                <c:pt idx="90">
                  <c:v>1827.7039588929699</c:v>
                </c:pt>
                <c:pt idx="91">
                  <c:v>1833.7627918401299</c:v>
                </c:pt>
                <c:pt idx="92">
                  <c:v>1839.8205817793801</c:v>
                </c:pt>
                <c:pt idx="93">
                  <c:v>1847.89450600799</c:v>
                </c:pt>
                <c:pt idx="94">
                  <c:v>1849.92107037644</c:v>
                </c:pt>
                <c:pt idx="95">
                  <c:v>1860.0132149102201</c:v>
                </c:pt>
                <c:pt idx="96">
                  <c:v>1870.10535944399</c:v>
                </c:pt>
                <c:pt idx="97">
                  <c:v>1880.2027190173201</c:v>
                </c:pt>
                <c:pt idx="98">
                  <c:v>1896.3547395061701</c:v>
                </c:pt>
                <c:pt idx="99">
                  <c:v>1902.4083574137801</c:v>
                </c:pt>
                <c:pt idx="100">
                  <c:v>1914.52810932392</c:v>
                </c:pt>
                <c:pt idx="101">
                  <c:v>1922.5957755050599</c:v>
                </c:pt>
                <c:pt idx="102">
                  <c:v>1930.6759577811299</c:v>
                </c:pt>
                <c:pt idx="103">
                  <c:v>1940.77331735445</c:v>
                </c:pt>
                <c:pt idx="104">
                  <c:v>1944.8170590201701</c:v>
                </c:pt>
                <c:pt idx="105">
                  <c:v>1962.9747837192699</c:v>
                </c:pt>
                <c:pt idx="106">
                  <c:v>1971.0434929083301</c:v>
                </c:pt>
                <c:pt idx="107">
                  <c:v>1977.0991968317601</c:v>
                </c:pt>
                <c:pt idx="108">
                  <c:v>1983.15698677101</c:v>
                </c:pt>
                <c:pt idx="109">
                  <c:v>1991.23195400752</c:v>
                </c:pt>
                <c:pt idx="110">
                  <c:v>1991.2392550628899</c:v>
                </c:pt>
                <c:pt idx="111">
                  <c:v>1995.2756956732401</c:v>
                </c:pt>
                <c:pt idx="112">
                  <c:v>2003.3454478701999</c:v>
                </c:pt>
                <c:pt idx="113">
                  <c:v>2013.4407214277101</c:v>
                </c:pt>
                <c:pt idx="114">
                  <c:v>2023.5286939298501</c:v>
                </c:pt>
                <c:pt idx="115">
                  <c:v>2037.6604080976999</c:v>
                </c:pt>
                <c:pt idx="116">
                  <c:v>2047.7588106789401</c:v>
                </c:pt>
                <c:pt idx="117">
                  <c:v>2067.9337126753098</c:v>
                </c:pt>
                <c:pt idx="118">
                  <c:v>2078.0321152565498</c:v>
                </c:pt>
                <c:pt idx="119">
                  <c:v>2094.1820497295698</c:v>
                </c:pt>
                <c:pt idx="120">
                  <c:v>2104.2762802791699</c:v>
                </c:pt>
                <c:pt idx="121">
                  <c:v>2114.3830269236901</c:v>
                </c:pt>
                <c:pt idx="122">
                  <c:v>2124.47621446537</c:v>
                </c:pt>
                <c:pt idx="123">
                  <c:v>2144.65633150129</c:v>
                </c:pt>
                <c:pt idx="124">
                  <c:v>2158.78700266123</c:v>
                </c:pt>
                <c:pt idx="125">
                  <c:v>2178.9639906734201</c:v>
                </c:pt>
                <c:pt idx="126">
                  <c:v>2195.1170541701799</c:v>
                </c:pt>
                <c:pt idx="127">
                  <c:v>2205.2091987039598</c:v>
                </c:pt>
                <c:pt idx="128">
                  <c:v>2225.3778426528702</c:v>
                </c:pt>
                <c:pt idx="129">
                  <c:v>2237.4829924522701</c:v>
                </c:pt>
                <c:pt idx="130">
                  <c:v>2251.6084485726701</c:v>
                </c:pt>
                <c:pt idx="131">
                  <c:v>2271.7854365848598</c:v>
                </c:pt>
                <c:pt idx="132">
                  <c:v>2271.79378064814</c:v>
                </c:pt>
                <c:pt idx="133">
                  <c:v>2271.8062967430501</c:v>
                </c:pt>
                <c:pt idx="134">
                  <c:v>2285.9348818871799</c:v>
                </c:pt>
                <c:pt idx="135">
                  <c:v>2300.06138101548</c:v>
                </c:pt>
                <c:pt idx="136">
                  <c:v>2306.1181279468201</c:v>
                </c:pt>
                <c:pt idx="137">
                  <c:v>2326.2940729511001</c:v>
                </c:pt>
                <c:pt idx="138">
                  <c:v>2338.4033947821399</c:v>
                </c:pt>
                <c:pt idx="139">
                  <c:v>2354.5408131602599</c:v>
                </c:pt>
                <c:pt idx="140">
                  <c:v>2372.69436582772</c:v>
                </c:pt>
                <c:pt idx="141">
                  <c:v>2386.8146069085701</c:v>
                </c:pt>
                <c:pt idx="142">
                  <c:v>2419.08422862525</c:v>
                </c:pt>
                <c:pt idx="143">
                  <c:v>2425.1357605170401</c:v>
                </c:pt>
                <c:pt idx="144">
                  <c:v>2441.2690068635102</c:v>
                </c:pt>
                <c:pt idx="145">
                  <c:v>2453.3710276391898</c:v>
                </c:pt>
                <c:pt idx="146">
                  <c:v>2469.50531699357</c:v>
                </c:pt>
                <c:pt idx="147">
                  <c:v>2475.5568488853601</c:v>
                </c:pt>
                <c:pt idx="148">
                  <c:v>2485.64377837959</c:v>
                </c:pt>
                <c:pt idx="149">
                  <c:v>2499.7640194604401</c:v>
                </c:pt>
                <c:pt idx="150">
                  <c:v>2513.8707014384599</c:v>
                </c:pt>
                <c:pt idx="151">
                  <c:v>2515.8826636961799</c:v>
                </c:pt>
                <c:pt idx="152">
                  <c:v>2527.9732113848499</c:v>
                </c:pt>
                <c:pt idx="153">
                  <c:v>2542.0788503549602</c:v>
                </c:pt>
                <c:pt idx="154">
                  <c:v>2554.17148405945</c:v>
                </c:pt>
                <c:pt idx="155">
                  <c:v>2566.2651607718499</c:v>
                </c:pt>
                <c:pt idx="156">
                  <c:v>2570.2911713030999</c:v>
                </c:pt>
                <c:pt idx="157">
                  <c:v>2588.4353368993802</c:v>
                </c:pt>
                <c:pt idx="158">
                  <c:v>2596.4998740567898</c:v>
                </c:pt>
                <c:pt idx="159">
                  <c:v>2622.7127488421302</c:v>
                </c:pt>
                <c:pt idx="160">
                  <c:v>2628.76115171019</c:v>
                </c:pt>
                <c:pt idx="161">
                  <c:v>2642.8793067752199</c:v>
                </c:pt>
                <c:pt idx="162">
                  <c:v>2656.9985048481599</c:v>
                </c:pt>
                <c:pt idx="163">
                  <c:v>2681.1952453441399</c:v>
                </c:pt>
                <c:pt idx="164">
                  <c:v>2709.4273834425599</c:v>
                </c:pt>
                <c:pt idx="165">
                  <c:v>2723.5403234680398</c:v>
                </c:pt>
                <c:pt idx="166">
                  <c:v>2735.6308711567099</c:v>
                </c:pt>
                <c:pt idx="167">
                  <c:v>2741.6761450010499</c:v>
                </c:pt>
                <c:pt idx="168">
                  <c:v>2757.79896126842</c:v>
                </c:pt>
                <c:pt idx="169">
                  <c:v>2775.94938491216</c:v>
                </c:pt>
                <c:pt idx="170">
                  <c:v>2784.0139220695801</c:v>
                </c:pt>
                <c:pt idx="171">
                  <c:v>2796.1107278057002</c:v>
                </c:pt>
                <c:pt idx="172">
                  <c:v>2832.3959299745302</c:v>
                </c:pt>
                <c:pt idx="173">
                  <c:v>2844.4854346552902</c:v>
                </c:pt>
                <c:pt idx="174">
                  <c:v>2858.5931596412302</c:v>
                </c:pt>
                <c:pt idx="175">
                  <c:v>2882.78155607393</c:v>
                </c:pt>
                <c:pt idx="176">
                  <c:v>2908.9840007801699</c:v>
                </c:pt>
                <c:pt idx="177">
                  <c:v>2951.3061327300602</c:v>
                </c:pt>
                <c:pt idx="178">
                  <c:v>2957.35453559812</c:v>
                </c:pt>
                <c:pt idx="179">
                  <c:v>2993.6407807748601</c:v>
                </c:pt>
                <c:pt idx="180">
                  <c:v>3011.7828603553198</c:v>
                </c:pt>
                <c:pt idx="181">
                  <c:v>3029.92493993578</c:v>
                </c:pt>
                <c:pt idx="182">
                  <c:v>3054.1143793763999</c:v>
                </c:pt>
                <c:pt idx="183">
                  <c:v>3066.21014210461</c:v>
                </c:pt>
                <c:pt idx="184">
                  <c:v>3104.5104355548901</c:v>
                </c:pt>
                <c:pt idx="185">
                  <c:v>3114.5900639937499</c:v>
                </c:pt>
                <c:pt idx="186">
                  <c:v>3118.6233755803701</c:v>
                </c:pt>
                <c:pt idx="187">
                  <c:v>3124.6717784484299</c:v>
                </c:pt>
                <c:pt idx="188">
                  <c:v>3134.7514068872902</c:v>
                </c:pt>
                <c:pt idx="189">
                  <c:v>3152.89452947566</c:v>
                </c:pt>
                <c:pt idx="190">
                  <c:v>3158.93980332</c:v>
                </c:pt>
                <c:pt idx="191">
                  <c:v>3181.1162374949899</c:v>
                </c:pt>
                <c:pt idx="192">
                  <c:v>3187.1646403630498</c:v>
                </c:pt>
                <c:pt idx="193">
                  <c:v>3201.2786233964398</c:v>
                </c:pt>
                <c:pt idx="194">
                  <c:v>3213.3785581563002</c:v>
                </c:pt>
                <c:pt idx="195">
                  <c:v>3253.7033299591999</c:v>
                </c:pt>
                <c:pt idx="196">
                  <c:v>3259.7527758351798</c:v>
                </c:pt>
                <c:pt idx="197">
                  <c:v>3279.9151617366301</c:v>
                </c:pt>
                <c:pt idx="198">
                  <c:v>3300.0712895906199</c:v>
                </c:pt>
                <c:pt idx="199">
                  <c:v>3316.19306285009</c:v>
                </c:pt>
                <c:pt idx="200">
                  <c:v>3328.2836105387601</c:v>
                </c:pt>
                <c:pt idx="201">
                  <c:v>3340.3710292036999</c:v>
                </c:pt>
                <c:pt idx="202">
                  <c:v>3348.4282653057498</c:v>
                </c:pt>
                <c:pt idx="203">
                  <c:v>3372.6083176751799</c:v>
                </c:pt>
                <c:pt idx="204">
                  <c:v>3394.77536477898</c:v>
                </c:pt>
                <c:pt idx="205">
                  <c:v>3406.8669554755602</c:v>
                </c:pt>
                <c:pt idx="206">
                  <c:v>3422.98038467175</c:v>
                </c:pt>
                <c:pt idx="207">
                  <c:v>3429.02461550817</c:v>
                </c:pt>
                <c:pt idx="208">
                  <c:v>3437.08289461813</c:v>
                </c:pt>
                <c:pt idx="209">
                  <c:v>3449.17239929889</c:v>
                </c:pt>
                <c:pt idx="210">
                  <c:v>3467.3040488002498</c:v>
                </c:pt>
                <c:pt idx="211">
                  <c:v>3475.35815587858</c:v>
                </c:pt>
                <c:pt idx="212">
                  <c:v>3481.4013437070898</c:v>
                </c:pt>
                <c:pt idx="213">
                  <c:v>3495.4986386139299</c:v>
                </c:pt>
                <c:pt idx="214">
                  <c:v>3503.5590037397101</c:v>
                </c:pt>
                <c:pt idx="215">
                  <c:v>3527.7348840774898</c:v>
                </c:pt>
                <c:pt idx="216">
                  <c:v>3543.8535283132301</c:v>
                </c:pt>
                <c:pt idx="217">
                  <c:v>3570.04971497201</c:v>
                </c:pt>
                <c:pt idx="218">
                  <c:v>3584.15326792631</c:v>
                </c:pt>
                <c:pt idx="219">
                  <c:v>3596.2459016307898</c:v>
                </c:pt>
                <c:pt idx="220">
                  <c:v>3604.3073097644801</c:v>
                </c:pt>
                <c:pt idx="221">
                  <c:v>3616.3999434689699</c:v>
                </c:pt>
                <c:pt idx="222">
                  <c:v>3642.6003021593901</c:v>
                </c:pt>
                <c:pt idx="223">
                  <c:v>3650.6669253326299</c:v>
                </c:pt>
                <c:pt idx="224">
                  <c:v>3662.7647740766602</c:v>
                </c:pt>
                <c:pt idx="225">
                  <c:v>3703.0895458795699</c:v>
                </c:pt>
                <c:pt idx="226">
                  <c:v>3715.1863516157</c:v>
                </c:pt>
                <c:pt idx="227">
                  <c:v>3719.2186201944101</c:v>
                </c:pt>
                <c:pt idx="228">
                  <c:v>3725.2638940387401</c:v>
                </c:pt>
                <c:pt idx="229">
                  <c:v>3735.3424794696898</c:v>
                </c:pt>
                <c:pt idx="230">
                  <c:v>3755.4933922841401</c:v>
                </c:pt>
                <c:pt idx="231">
                  <c:v>3783.70884225601</c:v>
                </c:pt>
                <c:pt idx="232">
                  <c:v>3791.7692073817798</c:v>
                </c:pt>
                <c:pt idx="233">
                  <c:v>3811.9274212516002</c:v>
                </c:pt>
                <c:pt idx="234">
                  <c:v>3824.0210979640001</c:v>
                </c:pt>
                <c:pt idx="235">
                  <c:v>3832.07833406605</c:v>
                </c:pt>
                <c:pt idx="236">
                  <c:v>3850.2089405595002</c:v>
                </c:pt>
                <c:pt idx="237">
                  <c:v>3856.2531713959302</c:v>
                </c:pt>
                <c:pt idx="238">
                  <c:v>3872.3697296158398</c:v>
                </c:pt>
                <c:pt idx="239">
                  <c:v>3880.4290517337099</c:v>
                </c:pt>
                <c:pt idx="240">
                  <c:v>3886.4680675305899</c:v>
                </c:pt>
                <c:pt idx="241">
                  <c:v>3896.5383088982699</c:v>
                </c:pt>
                <c:pt idx="242">
                  <c:v>3904.5986740240401</c:v>
                </c:pt>
                <c:pt idx="243">
                  <c:v>3918.7084850258002</c:v>
                </c:pt>
                <c:pt idx="244">
                  <c:v>3936.84639257462</c:v>
                </c:pt>
                <c:pt idx="245">
                  <c:v>3944.9078007083099</c:v>
                </c:pt>
                <c:pt idx="246">
                  <c:v>3977.1617773063399</c:v>
                </c:pt>
                <c:pt idx="247">
                  <c:v>3985.2179704004802</c:v>
                </c:pt>
                <c:pt idx="248">
                  <c:v>3993.27833552626</c:v>
                </c:pt>
                <c:pt idx="249">
                  <c:v>4011.4162430750798</c:v>
                </c:pt>
                <c:pt idx="250">
                  <c:v>4019.4745221850399</c:v>
                </c:pt>
                <c:pt idx="251">
                  <c:v>4027.5359303187302</c:v>
                </c:pt>
                <c:pt idx="252">
                  <c:v>4033.5832901788799</c:v>
                </c:pt>
                <c:pt idx="253">
                  <c:v>4053.7446330724201</c:v>
                </c:pt>
                <c:pt idx="254">
                  <c:v>4059.79303594049</c:v>
                </c:pt>
                <c:pt idx="255">
                  <c:v>4077.9382445446799</c:v>
                </c:pt>
                <c:pt idx="256">
                  <c:v>4086.0027817021</c:v>
                </c:pt>
                <c:pt idx="257">
                  <c:v>4102.1245549615596</c:v>
                </c:pt>
                <c:pt idx="258">
                  <c:v>4114.2171886660499</c:v>
                </c:pt>
                <c:pt idx="259">
                  <c:v>4138.39828404339</c:v>
                </c:pt>
                <c:pt idx="260">
                  <c:v>4160.55803009182</c:v>
                </c:pt>
                <c:pt idx="261">
                  <c:v>4172.6506637963103</c:v>
                </c:pt>
                <c:pt idx="262">
                  <c:v>4186.7479587031403</c:v>
                </c:pt>
                <c:pt idx="263">
                  <c:v>4194.80728082101</c:v>
                </c:pt>
                <c:pt idx="264">
                  <c:v>4212.9347582907403</c:v>
                </c:pt>
                <c:pt idx="265">
                  <c:v>4214.9456775405497</c:v>
                </c:pt>
                <c:pt idx="266">
                  <c:v>4235.0830312521703</c:v>
                </c:pt>
                <c:pt idx="267">
                  <c:v>4239.1111277992404</c:v>
                </c:pt>
                <c:pt idx="268">
                  <c:v>4247.1641918696496</c:v>
                </c:pt>
                <c:pt idx="269">
                  <c:v>4253.2073796981604</c:v>
                </c:pt>
                <c:pt idx="270">
                  <c:v>4263.2692770025596</c:v>
                </c:pt>
                <c:pt idx="271">
                  <c:v>4275.3566956675004</c:v>
                </c:pt>
                <c:pt idx="272">
                  <c:v>4283.4170607932801</c:v>
                </c:pt>
                <c:pt idx="273">
                  <c:v>4301.5549683421004</c:v>
                </c:pt>
                <c:pt idx="274">
                  <c:v>4323.7188864221798</c:v>
                </c:pt>
                <c:pt idx="275">
                  <c:v>4339.8417026895504</c:v>
                </c:pt>
                <c:pt idx="276">
                  <c:v>4353.9515136912996</c:v>
                </c:pt>
                <c:pt idx="277">
                  <c:v>4364.0321851380804</c:v>
                </c:pt>
                <c:pt idx="278">
                  <c:v>4388.2257966103298</c:v>
                </c:pt>
                <c:pt idx="279">
                  <c:v>4394.2762854942102</c:v>
                </c:pt>
                <c:pt idx="280">
                  <c:v>4408.3902685275998</c:v>
                </c:pt>
                <c:pt idx="281">
                  <c:v>4414.4386713956601</c:v>
                </c:pt>
                <c:pt idx="282">
                  <c:v>4420.4756011767204</c:v>
                </c:pt>
                <c:pt idx="283">
                  <c:v>4422.4854774186197</c:v>
                </c:pt>
                <c:pt idx="284">
                  <c:v>4440.6119118804299</c:v>
                </c:pt>
                <c:pt idx="285">
                  <c:v>4448.6712339982996</c:v>
                </c:pt>
                <c:pt idx="286">
                  <c:v>4460.7576096553303</c:v>
                </c:pt>
                <c:pt idx="287">
                  <c:v>4462.7695719130497</c:v>
                </c:pt>
                <c:pt idx="288">
                  <c:v>4476.8793829147999</c:v>
                </c:pt>
                <c:pt idx="289">
                  <c:v>4484.9480921038603</c:v>
                </c:pt>
                <c:pt idx="290">
                  <c:v>4497.0438548320699</c:v>
                </c:pt>
                <c:pt idx="291">
                  <c:v>4505.1010909341203</c:v>
                </c:pt>
                <c:pt idx="292">
                  <c:v>4511.1453217705503</c:v>
                </c:pt>
                <c:pt idx="293">
                  <c:v>4521.2072190749504</c:v>
                </c:pt>
                <c:pt idx="294">
                  <c:v>4521.21243411449</c:v>
                </c:pt>
                <c:pt idx="295">
                  <c:v>4523.2191813326599</c:v>
                </c:pt>
                <c:pt idx="296">
                  <c:v>4525.2238425350097</c:v>
                </c:pt>
                <c:pt idx="297">
                  <c:v>4531.2659873556104</c:v>
                </c:pt>
                <c:pt idx="298">
                  <c:v>4537.3008311208496</c:v>
                </c:pt>
                <c:pt idx="299">
                  <c:v>4545.3591102308101</c:v>
                </c:pt>
                <c:pt idx="300">
                  <c:v>4557.4507009273902</c:v>
                </c:pt>
                <c:pt idx="301">
                  <c:v>4569.5412486160603</c:v>
                </c:pt>
                <c:pt idx="302">
                  <c:v>4577.6016137418401</c:v>
                </c:pt>
                <c:pt idx="303">
                  <c:v>4591.7009946644903</c:v>
                </c:pt>
                <c:pt idx="304">
                  <c:v>4597.7431394851001</c:v>
                </c:pt>
                <c:pt idx="305">
                  <c:v>4609.8284721342197</c:v>
                </c:pt>
                <c:pt idx="306">
                  <c:v>4621.9158907991596</c:v>
                </c:pt>
                <c:pt idx="307">
                  <c:v>4625.9419013304096</c:v>
                </c:pt>
                <c:pt idx="308">
                  <c:v>4638.0261909716201</c:v>
                </c:pt>
                <c:pt idx="309">
                  <c:v>4644.0683357922198</c:v>
                </c:pt>
                <c:pt idx="310">
                  <c:v>4646.0802980499402</c:v>
                </c:pt>
                <c:pt idx="311">
                  <c:v>4658.1531146041398</c:v>
                </c:pt>
                <c:pt idx="312">
                  <c:v>4662.1686950562998</c:v>
                </c:pt>
                <c:pt idx="313">
                  <c:v>4666.1915765638196</c:v>
                </c:pt>
                <c:pt idx="314">
                  <c:v>4672.2243343132404</c:v>
                </c:pt>
                <c:pt idx="315">
                  <c:v>4676.2461728128501</c:v>
                </c:pt>
                <c:pt idx="316">
                  <c:v>4682.2685004831701</c:v>
                </c:pt>
                <c:pt idx="317">
                  <c:v>4682.27893056227</c:v>
                </c:pt>
                <c:pt idx="318">
                  <c:v>4684.2658606301502</c:v>
                </c:pt>
                <c:pt idx="319">
                  <c:v>4686.2684358166798</c:v>
                </c:pt>
                <c:pt idx="320">
                  <c:v>4696.3376341764497</c:v>
                </c:pt>
                <c:pt idx="321">
                  <c:v>4702.3776929812302</c:v>
                </c:pt>
                <c:pt idx="322">
                  <c:v>4712.4395902856304</c:v>
                </c:pt>
                <c:pt idx="323">
                  <c:v>4718.4754770587797</c:v>
                </c:pt>
                <c:pt idx="324">
                  <c:v>4726.5035089393596</c:v>
                </c:pt>
                <c:pt idx="325">
                  <c:v>4726.5118530026402</c:v>
                </c:pt>
                <c:pt idx="326">
                  <c:v>4726.5191540580099</c:v>
                </c:pt>
                <c:pt idx="327">
                  <c:v>4736.56853526749</c:v>
                </c:pt>
                <c:pt idx="328">
                  <c:v>4742.6054650485403</c:v>
                </c:pt>
                <c:pt idx="329">
                  <c:v>4750.6491420477696</c:v>
                </c:pt>
                <c:pt idx="330">
                  <c:v>4756.68815784464</c:v>
                </c:pt>
                <c:pt idx="331">
                  <c:v>4766.7500551490402</c:v>
                </c:pt>
                <c:pt idx="332">
                  <c:v>4770.7760656802902</c:v>
                </c:pt>
                <c:pt idx="333">
                  <c:v>4778.8291297507103</c:v>
                </c:pt>
                <c:pt idx="334">
                  <c:v>4792.9212096179899</c:v>
                </c:pt>
                <c:pt idx="335">
                  <c:v>4792.9264246575403</c:v>
                </c:pt>
                <c:pt idx="336">
                  <c:v>4796.9357470622399</c:v>
                </c:pt>
                <c:pt idx="337">
                  <c:v>4798.93310720922</c:v>
                </c:pt>
                <c:pt idx="338">
                  <c:v>4798.9487523278603</c:v>
                </c:pt>
                <c:pt idx="339">
                  <c:v>4802.9549457088297</c:v>
                </c:pt>
                <c:pt idx="340">
                  <c:v>4804.9460478083502</c:v>
                </c:pt>
                <c:pt idx="341">
                  <c:v>4804.95543487954</c:v>
                </c:pt>
                <c:pt idx="342">
                  <c:v>4806.9507090106999</c:v>
                </c:pt>
                <c:pt idx="343">
                  <c:v>4810.9735905182197</c:v>
                </c:pt>
                <c:pt idx="344">
                  <c:v>4817.0084342834598</c:v>
                </c:pt>
                <c:pt idx="345">
                  <c:v>4819.0193535332701</c:v>
                </c:pt>
                <c:pt idx="346">
                  <c:v>4825.0510682747799</c:v>
                </c:pt>
                <c:pt idx="347">
                  <c:v>4827.05990150876</c:v>
                </c:pt>
                <c:pt idx="348">
                  <c:v>4831.0848690321</c:v>
                </c:pt>
                <c:pt idx="349">
                  <c:v>4837.1228418210703</c:v>
                </c:pt>
                <c:pt idx="350">
                  <c:v>4845.1717338598401</c:v>
                </c:pt>
                <c:pt idx="351">
                  <c:v>4845.1873789784904</c:v>
                </c:pt>
                <c:pt idx="352">
                  <c:v>4851.2117926646297</c:v>
                </c:pt>
                <c:pt idx="353">
                  <c:v>4857.2403783824102</c:v>
                </c:pt>
                <c:pt idx="354">
                  <c:v>4857.2497654536</c:v>
                </c:pt>
                <c:pt idx="355">
                  <c:v>4863.2700071080999</c:v>
                </c:pt>
                <c:pt idx="356">
                  <c:v>4863.2741791397402</c:v>
                </c:pt>
                <c:pt idx="357">
                  <c:v>4867.1781577455604</c:v>
                </c:pt>
                <c:pt idx="358">
                  <c:v>4867.18441579302</c:v>
                </c:pt>
                <c:pt idx="359">
                  <c:v>4867.1927598562897</c:v>
                </c:pt>
                <c:pt idx="360">
                  <c:v>4867.2052759512098</c:v>
                </c:pt>
                <c:pt idx="361">
                  <c:v>4867.2887165839802</c:v>
                </c:pt>
                <c:pt idx="362">
                  <c:v>4871.2479746090203</c:v>
                </c:pt>
                <c:pt idx="363">
                  <c:v>4871.2625767197496</c:v>
                </c:pt>
                <c:pt idx="364">
                  <c:v>4871.2688347672101</c:v>
                </c:pt>
                <c:pt idx="365">
                  <c:v>4871.2844798858496</c:v>
                </c:pt>
                <c:pt idx="366">
                  <c:v>4871.2938669570403</c:v>
                </c:pt>
                <c:pt idx="367">
                  <c:v>4871.3136841073201</c:v>
                </c:pt>
              </c:numCache>
            </c:numRef>
          </c:xVal>
          <c:yVal>
            <c:numRef>
              <c:f>'Leistungsprüfstand 27.05.20'!$AI$6:$AI$373</c:f>
              <c:numCache>
                <c:formatCode>#,##0.0" Nm"</c:formatCode>
                <c:ptCount val="368"/>
                <c:pt idx="0">
                  <c:v>79.236080146813805</c:v>
                </c:pt>
                <c:pt idx="1">
                  <c:v>81.750313293500994</c:v>
                </c:pt>
                <c:pt idx="2">
                  <c:v>85.940701871312697</c:v>
                </c:pt>
                <c:pt idx="3">
                  <c:v>86.778779586875103</c:v>
                </c:pt>
                <c:pt idx="4">
                  <c:v>89.293012733561994</c:v>
                </c:pt>
                <c:pt idx="5">
                  <c:v>90.689808926165995</c:v>
                </c:pt>
                <c:pt idx="6">
                  <c:v>92.365964357290807</c:v>
                </c:pt>
                <c:pt idx="7">
                  <c:v>94.880197503977698</c:v>
                </c:pt>
                <c:pt idx="8">
                  <c:v>97.11507141214409</c:v>
                </c:pt>
                <c:pt idx="9">
                  <c:v>101.86699458835351</c:v>
                </c:pt>
                <c:pt idx="10">
                  <c:v>104.6634030949173</c:v>
                </c:pt>
                <c:pt idx="11">
                  <c:v>107.46121966215929</c:v>
                </c:pt>
                <c:pt idx="12">
                  <c:v>111.65160823997101</c:v>
                </c:pt>
                <c:pt idx="13">
                  <c:v>113.8864821481374</c:v>
                </c:pt>
                <c:pt idx="14">
                  <c:v>119.4778911005871</c:v>
                </c:pt>
                <c:pt idx="15">
                  <c:v>123.6682796783991</c:v>
                </c:pt>
                <c:pt idx="16">
                  <c:v>124.78571663248199</c:v>
                </c:pt>
                <c:pt idx="17">
                  <c:v>126.7412313021276</c:v>
                </c:pt>
                <c:pt idx="18">
                  <c:v>128.41879479393032</c:v>
                </c:pt>
                <c:pt idx="19">
                  <c:v>129.81559098653429</c:v>
                </c:pt>
                <c:pt idx="20">
                  <c:v>132.05046489470038</c:v>
                </c:pt>
                <c:pt idx="21">
                  <c:v>135.12764070046319</c:v>
                </c:pt>
                <c:pt idx="22">
                  <c:v>136.803796131588</c:v>
                </c:pt>
                <c:pt idx="23">
                  <c:v>148.81765144865972</c:v>
                </c:pt>
                <c:pt idx="24">
                  <c:v>151.61124383386769</c:v>
                </c:pt>
                <c:pt idx="25">
                  <c:v>143.79200127664171</c:v>
                </c:pt>
                <c:pt idx="26">
                  <c:v>145.18879746924569</c:v>
                </c:pt>
                <c:pt idx="27">
                  <c:v>154.9720030601853</c:v>
                </c:pt>
                <c:pt idx="28">
                  <c:v>159.44597505855182</c:v>
                </c:pt>
                <c:pt idx="29">
                  <c:v>163.36263664055491</c:v>
                </c:pt>
                <c:pt idx="30">
                  <c:v>168.9498214109706</c:v>
                </c:pt>
                <c:pt idx="31">
                  <c:v>171.46968680036969</c:v>
                </c:pt>
                <c:pt idx="32">
                  <c:v>177.3503114160867</c:v>
                </c:pt>
                <c:pt idx="33">
                  <c:v>180.7138867637604</c:v>
                </c:pt>
                <c:pt idx="34">
                  <c:v>183.80373511562519</c:v>
                </c:pt>
                <c:pt idx="35">
                  <c:v>185.20475549026321</c:v>
                </c:pt>
                <c:pt idx="36">
                  <c:v>187.16871852397679</c:v>
                </c:pt>
                <c:pt idx="37">
                  <c:v>188.56973889861479</c:v>
                </c:pt>
                <c:pt idx="38">
                  <c:v>190.81306117084949</c:v>
                </c:pt>
                <c:pt idx="39">
                  <c:v>191.93190618561059</c:v>
                </c:pt>
                <c:pt idx="40">
                  <c:v>193.6136938594473</c:v>
                </c:pt>
                <c:pt idx="41">
                  <c:v>195.0189384161196</c:v>
                </c:pt>
                <c:pt idx="42">
                  <c:v>196.70072608995633</c:v>
                </c:pt>
                <c:pt idx="43">
                  <c:v>197.82097916539558</c:v>
                </c:pt>
                <c:pt idx="44">
                  <c:v>198.66328106299198</c:v>
                </c:pt>
                <c:pt idx="45">
                  <c:v>201.18033033103498</c:v>
                </c:pt>
                <c:pt idx="46">
                  <c:v>200.62442797534951</c:v>
                </c:pt>
                <c:pt idx="47">
                  <c:v>203.42646872462549</c:v>
                </c:pt>
                <c:pt idx="48">
                  <c:v>204.27017868290008</c:v>
                </c:pt>
                <c:pt idx="49">
                  <c:v>205.11248058049648</c:v>
                </c:pt>
                <c:pt idx="50">
                  <c:v>206.79567631501141</c:v>
                </c:pt>
                <c:pt idx="51">
                  <c:v>207.91733745112859</c:v>
                </c:pt>
                <c:pt idx="52">
                  <c:v>211.00014549960332</c:v>
                </c:pt>
                <c:pt idx="53">
                  <c:v>212.40116587424131</c:v>
                </c:pt>
                <c:pt idx="54">
                  <c:v>215.2017985628394</c:v>
                </c:pt>
                <c:pt idx="55">
                  <c:v>216.3248677596348</c:v>
                </c:pt>
                <c:pt idx="56">
                  <c:v>218.00665543347151</c:v>
                </c:pt>
                <c:pt idx="57">
                  <c:v>220.2499777057059</c:v>
                </c:pt>
                <c:pt idx="58">
                  <c:v>222.76843503442709</c:v>
                </c:pt>
                <c:pt idx="59">
                  <c:v>224.72535776475058</c:v>
                </c:pt>
                <c:pt idx="60">
                  <c:v>226.40714543858763</c:v>
                </c:pt>
                <c:pt idx="61">
                  <c:v>229.49276960841843</c:v>
                </c:pt>
                <c:pt idx="62">
                  <c:v>230.61583880521351</c:v>
                </c:pt>
                <c:pt idx="63">
                  <c:v>232.30466678244062</c:v>
                </c:pt>
                <c:pt idx="64">
                  <c:v>233.98927057763342</c:v>
                </c:pt>
                <c:pt idx="65">
                  <c:v>236.78849520555332</c:v>
                </c:pt>
                <c:pt idx="66">
                  <c:v>239.0332255384659</c:v>
                </c:pt>
                <c:pt idx="67">
                  <c:v>242.67334400330429</c:v>
                </c:pt>
                <c:pt idx="68">
                  <c:v>244.63308285498391</c:v>
                </c:pt>
                <c:pt idx="69">
                  <c:v>248.27179325914409</c:v>
                </c:pt>
                <c:pt idx="70">
                  <c:v>248.83755203957577</c:v>
                </c:pt>
                <c:pt idx="71">
                  <c:v>251.91191172398248</c:v>
                </c:pt>
                <c:pt idx="72">
                  <c:v>253.87587475769638</c:v>
                </c:pt>
                <c:pt idx="73">
                  <c:v>256.67650744629418</c:v>
                </c:pt>
                <c:pt idx="74">
                  <c:v>259.4771401348923</c:v>
                </c:pt>
                <c:pt idx="75">
                  <c:v>260.31662591113263</c:v>
                </c:pt>
                <c:pt idx="76">
                  <c:v>261.99700552429141</c:v>
                </c:pt>
                <c:pt idx="77">
                  <c:v>263.11866666040862</c:v>
                </c:pt>
                <c:pt idx="78">
                  <c:v>265.91789128832852</c:v>
                </c:pt>
                <c:pt idx="79">
                  <c:v>268.43775667772763</c:v>
                </c:pt>
                <c:pt idx="80">
                  <c:v>269.83877705236591</c:v>
                </c:pt>
                <c:pt idx="81">
                  <c:v>272.63518555892972</c:v>
                </c:pt>
                <c:pt idx="82">
                  <c:v>274.31274905073241</c:v>
                </c:pt>
                <c:pt idx="83">
                  <c:v>277.11056561797443</c:v>
                </c:pt>
                <c:pt idx="84">
                  <c:v>278.79094523113321</c:v>
                </c:pt>
                <c:pt idx="85">
                  <c:v>280.47132484429198</c:v>
                </c:pt>
                <c:pt idx="86">
                  <c:v>282.71042293449239</c:v>
                </c:pt>
                <c:pt idx="87">
                  <c:v>284.66734566481591</c:v>
                </c:pt>
                <c:pt idx="88">
                  <c:v>287.46657029273581</c:v>
                </c:pt>
                <c:pt idx="89">
                  <c:v>289.43194138712761</c:v>
                </c:pt>
                <c:pt idx="90">
                  <c:v>292.22834989369142</c:v>
                </c:pt>
                <c:pt idx="91">
                  <c:v>295.02616646093338</c:v>
                </c:pt>
                <c:pt idx="92">
                  <c:v>297.54462378965457</c:v>
                </c:pt>
                <c:pt idx="93">
                  <c:v>300.06448917905402</c:v>
                </c:pt>
                <c:pt idx="94">
                  <c:v>302.85948962493899</c:v>
                </c:pt>
                <c:pt idx="95">
                  <c:v>305.93948155205703</c:v>
                </c:pt>
                <c:pt idx="96">
                  <c:v>309.01947347917798</c:v>
                </c:pt>
                <c:pt idx="97">
                  <c:v>313.49626159889999</c:v>
                </c:pt>
                <c:pt idx="98">
                  <c:v>319.65342933178198</c:v>
                </c:pt>
                <c:pt idx="99">
                  <c:v>321.05444970641997</c:v>
                </c:pt>
                <c:pt idx="100">
                  <c:v>327.20880131794502</c:v>
                </c:pt>
                <c:pt idx="101">
                  <c:v>328.05251127621898</c:v>
                </c:pt>
                <c:pt idx="102">
                  <c:v>332.248532096742</c:v>
                </c:pt>
                <c:pt idx="103">
                  <c:v>336.72532021646703</c:v>
                </c:pt>
                <c:pt idx="104">
                  <c:v>339.80108796155099</c:v>
                </c:pt>
                <c:pt idx="105">
                  <c:v>343.166071369902</c:v>
                </c:pt>
                <c:pt idx="106">
                  <c:v>344.28914056669799</c:v>
                </c:pt>
                <c:pt idx="107">
                  <c:v>346.24887941837699</c:v>
                </c:pt>
                <c:pt idx="108">
                  <c:v>348.76733674709698</c:v>
                </c:pt>
                <c:pt idx="109">
                  <c:v>351.56656137501898</c:v>
                </c:pt>
                <c:pt idx="110">
                  <c:v>353.522076044664</c:v>
                </c:pt>
                <c:pt idx="111">
                  <c:v>354.642329120103</c:v>
                </c:pt>
                <c:pt idx="112">
                  <c:v>356.04475755541802</c:v>
                </c:pt>
                <c:pt idx="113">
                  <c:v>359.96282719809903</c:v>
                </c:pt>
                <c:pt idx="114">
                  <c:v>361.92538217113503</c:v>
                </c:pt>
                <c:pt idx="115">
                  <c:v>366.96370488925504</c:v>
                </c:pt>
                <c:pt idx="116">
                  <c:v>371.71985224749898</c:v>
                </c:pt>
                <c:pt idx="117">
                  <c:v>375.36560295504898</c:v>
                </c:pt>
                <c:pt idx="118">
                  <c:v>380.12175031329298</c:v>
                </c:pt>
                <c:pt idx="119">
                  <c:v>385.72019956913397</c:v>
                </c:pt>
                <c:pt idx="120">
                  <c:v>389.35890997329301</c:v>
                </c:pt>
                <c:pt idx="121">
                  <c:v>396.34993123970401</c:v>
                </c:pt>
                <c:pt idx="122">
                  <c:v>399.70928240534397</c:v>
                </c:pt>
                <c:pt idx="123">
                  <c:v>404.75182930549801</c:v>
                </c:pt>
                <c:pt idx="124">
                  <c:v>409.51079278509599</c:v>
                </c:pt>
                <c:pt idx="125">
                  <c:v>413.71526196969</c:v>
                </c:pt>
                <c:pt idx="126">
                  <c:v>420.15178894109101</c:v>
                </c:pt>
                <c:pt idx="127">
                  <c:v>423.231780868209</c:v>
                </c:pt>
                <c:pt idx="128">
                  <c:v>425.20137614463601</c:v>
                </c:pt>
                <c:pt idx="129">
                  <c:v>427.44469841687101</c:v>
                </c:pt>
                <c:pt idx="130">
                  <c:v>430.80686570386496</c:v>
                </c:pt>
                <c:pt idx="131">
                  <c:v>435.01133488845903</c:v>
                </c:pt>
                <c:pt idx="132">
                  <c:v>437.24620879662302</c:v>
                </c:pt>
                <c:pt idx="133">
                  <c:v>440.59851965887503</c:v>
                </c:pt>
                <c:pt idx="134">
                  <c:v>444.79876466143196</c:v>
                </c:pt>
                <c:pt idx="135">
                  <c:v>448.440291186948</c:v>
                </c:pt>
                <c:pt idx="136">
                  <c:v>450.67938927714897</c:v>
                </c:pt>
                <c:pt idx="137">
                  <c:v>454.60449922322101</c:v>
                </c:pt>
                <c:pt idx="138">
                  <c:v>457.965258449538</c:v>
                </c:pt>
                <c:pt idx="139">
                  <c:v>460.21139684312698</c:v>
                </c:pt>
                <c:pt idx="140">
                  <c:v>462.45894329739599</c:v>
                </c:pt>
                <c:pt idx="141">
                  <c:v>464.42431439178904</c:v>
                </c:pt>
                <c:pt idx="142">
                  <c:v>467.51979498636604</c:v>
                </c:pt>
                <c:pt idx="143">
                  <c:v>468.36209688396303</c:v>
                </c:pt>
                <c:pt idx="144">
                  <c:v>469.49079832347002</c:v>
                </c:pt>
                <c:pt idx="145">
                  <c:v>470.89604288014198</c:v>
                </c:pt>
                <c:pt idx="146">
                  <c:v>472.30410355816798</c:v>
                </c:pt>
                <c:pt idx="147">
                  <c:v>473.14640545576503</c:v>
                </c:pt>
                <c:pt idx="148">
                  <c:v>474.82960119028201</c:v>
                </c:pt>
                <c:pt idx="149">
                  <c:v>476.79497228467204</c:v>
                </c:pt>
                <c:pt idx="150">
                  <c:v>475.12867327829395</c:v>
                </c:pt>
                <c:pt idx="151">
                  <c:v>474.01264438488897</c:v>
                </c:pt>
                <c:pt idx="152">
                  <c:v>472.34493731783101</c:v>
                </c:pt>
                <c:pt idx="153">
                  <c:v>470.39927907293395</c:v>
                </c:pt>
                <c:pt idx="154">
                  <c:v>469.29029048291704</c:v>
                </c:pt>
                <c:pt idx="155">
                  <c:v>468.46066113142501</c:v>
                </c:pt>
                <c:pt idx="156">
                  <c:v>466.78732182165595</c:v>
                </c:pt>
                <c:pt idx="157">
                  <c:v>466.52063512923598</c:v>
                </c:pt>
                <c:pt idx="158">
                  <c:v>466.52626737195004</c:v>
                </c:pt>
                <c:pt idx="159">
                  <c:v>467.38264987632601</c:v>
                </c:pt>
                <c:pt idx="160">
                  <c:v>467.38687405835998</c:v>
                </c:pt>
                <c:pt idx="161">
                  <c:v>468.79352667570902</c:v>
                </c:pt>
                <c:pt idx="162">
                  <c:v>470.47953853158003</c:v>
                </c:pt>
                <c:pt idx="163">
                  <c:v>471.33451297527898</c:v>
                </c:pt>
                <c:pt idx="164">
                  <c:v>473.03038125589501</c:v>
                </c:pt>
                <c:pt idx="165">
                  <c:v>473.04023768064297</c:v>
                </c:pt>
                <c:pt idx="166">
                  <c:v>471.37253061358501</c:v>
                </c:pt>
                <c:pt idx="167">
                  <c:v>470.53867708005902</c:v>
                </c:pt>
                <c:pt idx="168">
                  <c:v>468.87378613435806</c:v>
                </c:pt>
                <c:pt idx="169">
                  <c:v>470.28325487306404</c:v>
                </c:pt>
                <c:pt idx="170">
                  <c:v>470.28888711577497</c:v>
                </c:pt>
                <c:pt idx="171">
                  <c:v>470.29733547984301</c:v>
                </c:pt>
                <c:pt idx="172">
                  <c:v>468.925884379443</c:v>
                </c:pt>
                <c:pt idx="173">
                  <c:v>466.97881807386602</c:v>
                </c:pt>
                <c:pt idx="174">
                  <c:v>465.59187830601002</c:v>
                </c:pt>
                <c:pt idx="175">
                  <c:v>464.21197884154196</c:v>
                </c:pt>
                <c:pt idx="176">
                  <c:v>462.27476896070999</c:v>
                </c:pt>
                <c:pt idx="177">
                  <c:v>457.83459041861704</c:v>
                </c:pt>
                <c:pt idx="178">
                  <c:v>457.83881460065101</c:v>
                </c:pt>
                <c:pt idx="179">
                  <c:v>456.74672273877297</c:v>
                </c:pt>
                <c:pt idx="180">
                  <c:v>455.92131756931201</c:v>
                </c:pt>
                <c:pt idx="181">
                  <c:v>455.09591239985093</c:v>
                </c:pt>
                <c:pt idx="182">
                  <c:v>453.99537217390503</c:v>
                </c:pt>
                <c:pt idx="183">
                  <c:v>453.72446129945098</c:v>
                </c:pt>
                <c:pt idx="184">
                  <c:v>452.07505902120903</c:v>
                </c:pt>
                <c:pt idx="185">
                  <c:v>451.80274008607802</c:v>
                </c:pt>
                <c:pt idx="186">
                  <c:v>452.08491544595699</c:v>
                </c:pt>
                <c:pt idx="187">
                  <c:v>452.08913962799102</c:v>
                </c:pt>
                <c:pt idx="188">
                  <c:v>451.81682069286001</c:v>
                </c:pt>
                <c:pt idx="189">
                  <c:v>451.27077476192096</c:v>
                </c:pt>
                <c:pt idx="190">
                  <c:v>450.43692122839195</c:v>
                </c:pt>
                <c:pt idx="191">
                  <c:v>450.17305065732899</c:v>
                </c:pt>
                <c:pt idx="192">
                  <c:v>450.17727483936301</c:v>
                </c:pt>
                <c:pt idx="193">
                  <c:v>450.46649050262999</c:v>
                </c:pt>
                <c:pt idx="194">
                  <c:v>451.31301658226107</c:v>
                </c:pt>
                <c:pt idx="195">
                  <c:v>451.89989627286297</c:v>
                </c:pt>
                <c:pt idx="196">
                  <c:v>452.18347969341897</c:v>
                </c:pt>
                <c:pt idx="197">
                  <c:v>452.47691953871998</c:v>
                </c:pt>
                <c:pt idx="198">
                  <c:v>451.09420395289499</c:v>
                </c:pt>
                <c:pt idx="199">
                  <c:v>449.149953768675</c:v>
                </c:pt>
                <c:pt idx="200">
                  <c:v>447.48224670161699</c:v>
                </c:pt>
                <c:pt idx="201">
                  <c:v>444.97646191899901</c:v>
                </c:pt>
                <c:pt idx="202">
                  <c:v>443.02657949206503</c:v>
                </c:pt>
                <c:pt idx="203">
                  <c:v>439.41180611943304</c:v>
                </c:pt>
                <c:pt idx="204">
                  <c:v>436.63370240168103</c:v>
                </c:pt>
                <c:pt idx="205">
                  <c:v>435.24535457314505</c:v>
                </c:pt>
                <c:pt idx="206">
                  <c:v>431.06623048075801</c:v>
                </c:pt>
                <c:pt idx="207">
                  <c:v>429.95301770870998</c:v>
                </c:pt>
                <c:pt idx="208">
                  <c:v>428.28249452029803</c:v>
                </c:pt>
                <c:pt idx="209">
                  <c:v>426.33542821472099</c:v>
                </c:pt>
                <c:pt idx="210">
                  <c:v>422.71643066005197</c:v>
                </c:pt>
                <c:pt idx="211">
                  <c:v>419.92847051755496</c:v>
                </c:pt>
                <c:pt idx="212">
                  <c:v>418.53589850698501</c:v>
                </c:pt>
                <c:pt idx="213">
                  <c:v>414.355366353921</c:v>
                </c:pt>
                <c:pt idx="214">
                  <c:v>413.24356164254993</c:v>
                </c:pt>
                <c:pt idx="215">
                  <c:v>408.511351315833</c:v>
                </c:pt>
                <c:pt idx="216">
                  <c:v>405.72902341605004</c:v>
                </c:pt>
                <c:pt idx="217">
                  <c:v>402.11565810409206</c:v>
                </c:pt>
                <c:pt idx="218">
                  <c:v>399.61128138215099</c:v>
                </c:pt>
                <c:pt idx="219">
                  <c:v>398.50229279213704</c:v>
                </c:pt>
                <c:pt idx="220">
                  <c:v>397.66984731928801</c:v>
                </c:pt>
                <c:pt idx="221">
                  <c:v>396.56085872927099</c:v>
                </c:pt>
                <c:pt idx="222">
                  <c:v>394.06493037139796</c:v>
                </c:pt>
                <c:pt idx="223">
                  <c:v>394.62928109115302</c:v>
                </c:pt>
                <c:pt idx="224">
                  <c:v>394.91708869374298</c:v>
                </c:pt>
                <c:pt idx="225">
                  <c:v>395.503968384345</c:v>
                </c:pt>
                <c:pt idx="226">
                  <c:v>395.51241674841299</c:v>
                </c:pt>
                <c:pt idx="227">
                  <c:v>395.51523286976703</c:v>
                </c:pt>
                <c:pt idx="228">
                  <c:v>394.68137933624098</c:v>
                </c:pt>
                <c:pt idx="229">
                  <c:v>394.12970116258793</c:v>
                </c:pt>
                <c:pt idx="230">
                  <c:v>391.35018938416204</c:v>
                </c:pt>
                <c:pt idx="231">
                  <c:v>388.57630984844695</c:v>
                </c:pt>
                <c:pt idx="232">
                  <c:v>387.464505137076</c:v>
                </c:pt>
                <c:pt idx="233">
                  <c:v>386.64050802829195</c:v>
                </c:pt>
                <c:pt idx="234">
                  <c:v>385.81087867679696</c:v>
                </c:pt>
                <c:pt idx="235">
                  <c:v>383.86099624986599</c:v>
                </c:pt>
                <c:pt idx="236">
                  <c:v>379.96263945667499</c:v>
                </c:pt>
                <c:pt idx="237">
                  <c:v>378.84942668462702</c:v>
                </c:pt>
                <c:pt idx="238">
                  <c:v>375.50838030780301</c:v>
                </c:pt>
                <c:pt idx="239">
                  <c:v>374.11721635791002</c:v>
                </c:pt>
                <c:pt idx="240">
                  <c:v>371.60720739325797</c:v>
                </c:pt>
                <c:pt idx="241">
                  <c:v>368.82065531144099</c:v>
                </c:pt>
                <c:pt idx="242">
                  <c:v>367.70885060006998</c:v>
                </c:pt>
                <c:pt idx="243">
                  <c:v>366.88062930925201</c:v>
                </c:pt>
                <c:pt idx="244">
                  <c:v>364.937787185709</c:v>
                </c:pt>
                <c:pt idx="245">
                  <c:v>364.10534171286002</c:v>
                </c:pt>
                <c:pt idx="246">
                  <c:v>363.01043372962499</c:v>
                </c:pt>
                <c:pt idx="247">
                  <c:v>360.78119206416898</c:v>
                </c:pt>
                <c:pt idx="248">
                  <c:v>359.66938735279803</c:v>
                </c:pt>
                <c:pt idx="249">
                  <c:v>357.72654522925501</c:v>
                </c:pt>
                <c:pt idx="250">
                  <c:v>356.056022040843</c:v>
                </c:pt>
                <c:pt idx="251">
                  <c:v>355.22357656799397</c:v>
                </c:pt>
                <c:pt idx="252">
                  <c:v>354.94844151150602</c:v>
                </c:pt>
                <c:pt idx="253">
                  <c:v>354.96252211828801</c:v>
                </c:pt>
                <c:pt idx="254">
                  <c:v>354.96674630032197</c:v>
                </c:pt>
                <c:pt idx="255">
                  <c:v>354.97941884642398</c:v>
                </c:pt>
                <c:pt idx="256">
                  <c:v>354.98505108913503</c:v>
                </c:pt>
                <c:pt idx="257">
                  <c:v>353.04080090491505</c:v>
                </c:pt>
                <c:pt idx="258">
                  <c:v>351.93181231489802</c:v>
                </c:pt>
                <c:pt idx="259">
                  <c:v>348.596398180785</c:v>
                </c:pt>
                <c:pt idx="260">
                  <c:v>343.86277979339098</c:v>
                </c:pt>
                <c:pt idx="261">
                  <c:v>342.75379120337698</c:v>
                </c:pt>
                <c:pt idx="262">
                  <c:v>338.57325905031001</c:v>
                </c:pt>
                <c:pt idx="263">
                  <c:v>337.18209510041697</c:v>
                </c:pt>
                <c:pt idx="264">
                  <c:v>332.44566059166601</c:v>
                </c:pt>
                <c:pt idx="265">
                  <c:v>331.05027245974202</c:v>
                </c:pt>
                <c:pt idx="266">
                  <c:v>324.63909058054202</c:v>
                </c:pt>
                <c:pt idx="267">
                  <c:v>323.52446974781697</c:v>
                </c:pt>
                <c:pt idx="268">
                  <c:v>320.45715036680099</c:v>
                </c:pt>
                <c:pt idx="269">
                  <c:v>319.06457835623098</c:v>
                </c:pt>
                <c:pt idx="270">
                  <c:v>314.043152366247</c:v>
                </c:pt>
                <c:pt idx="271">
                  <c:v>311.53736758362595</c:v>
                </c:pt>
                <c:pt idx="272">
                  <c:v>310.425562872255</c:v>
                </c:pt>
                <c:pt idx="273">
                  <c:v>308.48272074871198</c:v>
                </c:pt>
                <c:pt idx="274">
                  <c:v>304.86653931540002</c:v>
                </c:pt>
                <c:pt idx="275">
                  <c:v>303.201648369699</c:v>
                </c:pt>
                <c:pt idx="276">
                  <c:v>302.37342707888399</c:v>
                </c:pt>
                <c:pt idx="277">
                  <c:v>302.38046738227501</c:v>
                </c:pt>
                <c:pt idx="278">
                  <c:v>302.39736411041099</c:v>
                </c:pt>
                <c:pt idx="279">
                  <c:v>302.96030676948601</c:v>
                </c:pt>
                <c:pt idx="280">
                  <c:v>303.249522432753</c:v>
                </c:pt>
                <c:pt idx="281">
                  <c:v>303.25374661478702</c:v>
                </c:pt>
                <c:pt idx="282">
                  <c:v>300.18501917309402</c:v>
                </c:pt>
                <c:pt idx="283">
                  <c:v>298.51027180264623</c:v>
                </c:pt>
                <c:pt idx="284">
                  <c:v>293.49447805537443</c:v>
                </c:pt>
                <c:pt idx="285">
                  <c:v>292.10331410548258</c:v>
                </c:pt>
                <c:pt idx="286">
                  <c:v>289.31817008434291</c:v>
                </c:pt>
                <c:pt idx="287">
                  <c:v>288.2021411909376</c:v>
                </c:pt>
                <c:pt idx="288">
                  <c:v>287.37391990012173</c:v>
                </c:pt>
                <c:pt idx="289">
                  <c:v>288.49698909691682</c:v>
                </c:pt>
                <c:pt idx="290">
                  <c:v>288.22607822246425</c:v>
                </c:pt>
                <c:pt idx="291">
                  <c:v>286.2761957955309</c:v>
                </c:pt>
                <c:pt idx="292">
                  <c:v>285.16298302348173</c:v>
                </c:pt>
                <c:pt idx="293">
                  <c:v>280.14155703349769</c:v>
                </c:pt>
                <c:pt idx="294">
                  <c:v>281.53835322610166</c:v>
                </c:pt>
                <c:pt idx="295">
                  <c:v>279.02552814009272</c:v>
                </c:pt>
                <c:pt idx="296">
                  <c:v>275.95398457704209</c:v>
                </c:pt>
                <c:pt idx="297">
                  <c:v>274.2820533279513</c:v>
                </c:pt>
                <c:pt idx="298">
                  <c:v>270.6546074092152</c:v>
                </c:pt>
                <c:pt idx="299">
                  <c:v>268.98408422080263</c:v>
                </c:pt>
                <c:pt idx="300">
                  <c:v>267.59573639226687</c:v>
                </c:pt>
                <c:pt idx="301">
                  <c:v>265.92802932521039</c:v>
                </c:pt>
                <c:pt idx="302">
                  <c:v>264.81622461383938</c:v>
                </c:pt>
                <c:pt idx="303">
                  <c:v>261.19441093781518</c:v>
                </c:pt>
                <c:pt idx="304">
                  <c:v>259.52247968872473</c:v>
                </c:pt>
                <c:pt idx="305">
                  <c:v>256.45797642906422</c:v>
                </c:pt>
                <c:pt idx="306">
                  <c:v>253.95219164644533</c:v>
                </c:pt>
                <c:pt idx="307">
                  <c:v>252.27885233667661</c:v>
                </c:pt>
                <c:pt idx="308">
                  <c:v>248.93498983849531</c:v>
                </c:pt>
                <c:pt idx="309">
                  <c:v>247.26305858940481</c:v>
                </c:pt>
                <c:pt idx="310">
                  <c:v>246.14702969599978</c:v>
                </c:pt>
                <c:pt idx="311">
                  <c:v>239.7302155740897</c:v>
                </c:pt>
                <c:pt idx="312">
                  <c:v>235.26328387911332</c:v>
                </c:pt>
                <c:pt idx="313">
                  <c:v>232.75186685378219</c:v>
                </c:pt>
                <c:pt idx="314">
                  <c:v>228.56570245800452</c:v>
                </c:pt>
                <c:pt idx="315">
                  <c:v>225.7749261941529</c:v>
                </c:pt>
                <c:pt idx="316">
                  <c:v>218.7951694131672</c:v>
                </c:pt>
                <c:pt idx="317">
                  <c:v>221.58876179837523</c:v>
                </c:pt>
                <c:pt idx="318">
                  <c:v>213.76811118047129</c:v>
                </c:pt>
                <c:pt idx="319">
                  <c:v>210.13784914037882</c:v>
                </c:pt>
                <c:pt idx="320">
                  <c:v>207.07193782004038</c:v>
                </c:pt>
                <c:pt idx="321">
                  <c:v>204.8412880939083</c:v>
                </c:pt>
                <c:pt idx="322">
                  <c:v>199.81986210392432</c:v>
                </c:pt>
                <c:pt idx="323">
                  <c:v>196.471775423709</c:v>
                </c:pt>
                <c:pt idx="324">
                  <c:v>186.6998343181935</c:v>
                </c:pt>
                <c:pt idx="325">
                  <c:v>188.9347082263599</c:v>
                </c:pt>
                <c:pt idx="326">
                  <c:v>190.89022289600518</c:v>
                </c:pt>
                <c:pt idx="327">
                  <c:v>182.51648604377189</c:v>
                </c:pt>
                <c:pt idx="328">
                  <c:v>179.44775860207741</c:v>
                </c:pt>
                <c:pt idx="329">
                  <c:v>173.86620607437391</c:v>
                </c:pt>
                <c:pt idx="330">
                  <c:v>171.35619710972071</c:v>
                </c:pt>
                <c:pt idx="331">
                  <c:v>166.3347711197367</c:v>
                </c:pt>
                <c:pt idx="332">
                  <c:v>164.66143180996801</c:v>
                </c:pt>
                <c:pt idx="333">
                  <c:v>161.59411242895172</c:v>
                </c:pt>
                <c:pt idx="334">
                  <c:v>156.0167840832822</c:v>
                </c:pt>
                <c:pt idx="335">
                  <c:v>157.41358027588589</c:v>
                </c:pt>
                <c:pt idx="336">
                  <c:v>151.2704931497847</c:v>
                </c:pt>
                <c:pt idx="337">
                  <c:v>146.24343491708879</c:v>
                </c:pt>
                <c:pt idx="338">
                  <c:v>150.43382349490051</c:v>
                </c:pt>
                <c:pt idx="339">
                  <c:v>143.45265865323691</c:v>
                </c:pt>
                <c:pt idx="340">
                  <c:v>136.74944498941619</c:v>
                </c:pt>
                <c:pt idx="341">
                  <c:v>139.26367813610312</c:v>
                </c:pt>
                <c:pt idx="342">
                  <c:v>133.67790142636562</c:v>
                </c:pt>
                <c:pt idx="343">
                  <c:v>131.1664844010345</c:v>
                </c:pt>
                <c:pt idx="344">
                  <c:v>127.53903848229841</c:v>
                </c:pt>
                <c:pt idx="345">
                  <c:v>126.1436503503723</c:v>
                </c:pt>
                <c:pt idx="346">
                  <c:v>121.6781267160741</c:v>
                </c:pt>
                <c:pt idx="347">
                  <c:v>119.72402010710641</c:v>
                </c:pt>
                <c:pt idx="348">
                  <c:v>117.77132155881719</c:v>
                </c:pt>
                <c:pt idx="349">
                  <c:v>114.98195335564318</c:v>
                </c:pt>
                <c:pt idx="350">
                  <c:v>110.79719702054371</c:v>
                </c:pt>
                <c:pt idx="351">
                  <c:v>114.98758559835541</c:v>
                </c:pt>
                <c:pt idx="352">
                  <c:v>108.56654729441129</c:v>
                </c:pt>
                <c:pt idx="353">
                  <c:v>103.26294594455071</c:v>
                </c:pt>
                <c:pt idx="354">
                  <c:v>105.7771790912376</c:v>
                </c:pt>
                <c:pt idx="355">
                  <c:v>98.238703833210593</c:v>
                </c:pt>
                <c:pt idx="356">
                  <c:v>99.35614078729381</c:v>
                </c:pt>
                <c:pt idx="357">
                  <c:v>64.997770570592991</c:v>
                </c:pt>
                <c:pt idx="358">
                  <c:v>66.673926001717803</c:v>
                </c:pt>
                <c:pt idx="359">
                  <c:v>68.908799909884209</c:v>
                </c:pt>
                <c:pt idx="360">
                  <c:v>72.261110772133506</c:v>
                </c:pt>
                <c:pt idx="361">
                  <c:v>94.609849853796305</c:v>
                </c:pt>
                <c:pt idx="362">
                  <c:v>75.057519278697299</c:v>
                </c:pt>
                <c:pt idx="363">
                  <c:v>78.968548617988503</c:v>
                </c:pt>
                <c:pt idx="364">
                  <c:v>80.644704049113301</c:v>
                </c:pt>
                <c:pt idx="365">
                  <c:v>84.83509262692499</c:v>
                </c:pt>
                <c:pt idx="366">
                  <c:v>87.349325773611895</c:v>
                </c:pt>
                <c:pt idx="367">
                  <c:v>92.657151305506801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'Leistungsprüfstand 27.05.20'!$AL$5</c:f>
              <c:strCache>
                <c:ptCount val="1"/>
                <c:pt idx="0">
                  <c:v>M-tune1</c:v>
                </c:pt>
              </c:strCache>
            </c:strRef>
          </c:tx>
          <c:spPr>
            <a:ln w="31750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'Leistungsprüfstand 27.05.20'!$AK$6:$AK$302</c:f>
              <c:numCache>
                <c:formatCode>#,##0" 1/min"</c:formatCode>
                <c:ptCount val="297"/>
                <c:pt idx="0">
                  <c:v>1084.4529750479801</c:v>
                </c:pt>
                <c:pt idx="1">
                  <c:v>1092.13051823417</c:v>
                </c:pt>
                <c:pt idx="2">
                  <c:v>1099.80806142035</c:v>
                </c:pt>
                <c:pt idx="3">
                  <c:v>1099.80806142035</c:v>
                </c:pt>
                <c:pt idx="4">
                  <c:v>1099.80806142035</c:v>
                </c:pt>
                <c:pt idx="5">
                  <c:v>1107.4856046065299</c:v>
                </c:pt>
                <c:pt idx="6">
                  <c:v>1107.4856046065299</c:v>
                </c:pt>
                <c:pt idx="7">
                  <c:v>1107.4856046065299</c:v>
                </c:pt>
                <c:pt idx="8">
                  <c:v>1115.1631477927101</c:v>
                </c:pt>
                <c:pt idx="9">
                  <c:v>1115.1631477927101</c:v>
                </c:pt>
                <c:pt idx="10">
                  <c:v>1115.1631477927101</c:v>
                </c:pt>
                <c:pt idx="11">
                  <c:v>1115.1631477927101</c:v>
                </c:pt>
                <c:pt idx="12">
                  <c:v>1122.8406909788901</c:v>
                </c:pt>
                <c:pt idx="13">
                  <c:v>1122.8406909788901</c:v>
                </c:pt>
                <c:pt idx="14">
                  <c:v>1122.8406909788901</c:v>
                </c:pt>
                <c:pt idx="15">
                  <c:v>1130.51823416507</c:v>
                </c:pt>
                <c:pt idx="16">
                  <c:v>1130.51823416507</c:v>
                </c:pt>
                <c:pt idx="17">
                  <c:v>1130.51823416507</c:v>
                </c:pt>
                <c:pt idx="18">
                  <c:v>1138.1957773512499</c:v>
                </c:pt>
                <c:pt idx="19">
                  <c:v>1138.1957773512499</c:v>
                </c:pt>
                <c:pt idx="20">
                  <c:v>1138.1957773512499</c:v>
                </c:pt>
                <c:pt idx="21">
                  <c:v>1145.8733205374299</c:v>
                </c:pt>
                <c:pt idx="22">
                  <c:v>1153.5508637236101</c:v>
                </c:pt>
                <c:pt idx="23">
                  <c:v>1161.22840690979</c:v>
                </c:pt>
                <c:pt idx="24">
                  <c:v>1168.90595009597</c:v>
                </c:pt>
                <c:pt idx="25">
                  <c:v>1176.5834932821499</c:v>
                </c:pt>
                <c:pt idx="26">
                  <c:v>1191.93857965451</c:v>
                </c:pt>
                <c:pt idx="27">
                  <c:v>1214.9712092130501</c:v>
                </c:pt>
                <c:pt idx="28">
                  <c:v>1230.32629558541</c:v>
                </c:pt>
                <c:pt idx="29">
                  <c:v>1261.03646833013</c:v>
                </c:pt>
                <c:pt idx="30">
                  <c:v>1291.74664107486</c:v>
                </c:pt>
                <c:pt idx="31">
                  <c:v>1307.1017274472199</c:v>
                </c:pt>
                <c:pt idx="32">
                  <c:v>1330.13435700576</c:v>
                </c:pt>
                <c:pt idx="33">
                  <c:v>1391.5547024952</c:v>
                </c:pt>
                <c:pt idx="34">
                  <c:v>1414.5873320537401</c:v>
                </c:pt>
                <c:pt idx="35">
                  <c:v>1437.6199616122799</c:v>
                </c:pt>
                <c:pt idx="36">
                  <c:v>1460.65259117083</c:v>
                </c:pt>
                <c:pt idx="37">
                  <c:v>1483.68522072937</c:v>
                </c:pt>
                <c:pt idx="38">
                  <c:v>1506.7178502879101</c:v>
                </c:pt>
                <c:pt idx="39">
                  <c:v>1522.07293666027</c:v>
                </c:pt>
                <c:pt idx="40">
                  <c:v>1545.1055662188101</c:v>
                </c:pt>
                <c:pt idx="41">
                  <c:v>1575.8157389635301</c:v>
                </c:pt>
                <c:pt idx="42">
                  <c:v>1591.17082533589</c:v>
                </c:pt>
                <c:pt idx="43">
                  <c:v>1614.20345489443</c:v>
                </c:pt>
                <c:pt idx="44">
                  <c:v>1644.91362763916</c:v>
                </c:pt>
                <c:pt idx="45">
                  <c:v>1675.6238003838801</c:v>
                </c:pt>
                <c:pt idx="46">
                  <c:v>1706.3339731286001</c:v>
                </c:pt>
                <c:pt idx="47">
                  <c:v>1729.3666026871399</c:v>
                </c:pt>
                <c:pt idx="48">
                  <c:v>1752.39923224568</c:v>
                </c:pt>
                <c:pt idx="49">
                  <c:v>1783.1094049904</c:v>
                </c:pt>
                <c:pt idx="50">
                  <c:v>1806.14203454894</c:v>
                </c:pt>
                <c:pt idx="51">
                  <c:v>1829.1746641074899</c:v>
                </c:pt>
                <c:pt idx="52">
                  <c:v>1844.52975047985</c:v>
                </c:pt>
                <c:pt idx="53">
                  <c:v>1859.8848368522099</c:v>
                </c:pt>
                <c:pt idx="54">
                  <c:v>1867.5623800383901</c:v>
                </c:pt>
                <c:pt idx="55">
                  <c:v>1890.5950095969299</c:v>
                </c:pt>
                <c:pt idx="56">
                  <c:v>1921.3051823416499</c:v>
                </c:pt>
                <c:pt idx="57">
                  <c:v>1936.66026871401</c:v>
                </c:pt>
                <c:pt idx="58">
                  <c:v>1944.33781190019</c:v>
                </c:pt>
                <c:pt idx="59">
                  <c:v>1967.3704414587301</c:v>
                </c:pt>
                <c:pt idx="60">
                  <c:v>1982.7255278310899</c:v>
                </c:pt>
                <c:pt idx="61">
                  <c:v>1998.0806142034501</c:v>
                </c:pt>
                <c:pt idx="62">
                  <c:v>2013.43570057582</c:v>
                </c:pt>
                <c:pt idx="63">
                  <c:v>2021.1132437619999</c:v>
                </c:pt>
                <c:pt idx="64">
                  <c:v>2036.46833013436</c:v>
                </c:pt>
                <c:pt idx="65">
                  <c:v>2051.8234165067202</c:v>
                </c:pt>
                <c:pt idx="66">
                  <c:v>2067.17850287908</c:v>
                </c:pt>
                <c:pt idx="67">
                  <c:v>2082.5335892514399</c:v>
                </c:pt>
                <c:pt idx="68">
                  <c:v>2097.8886756237998</c:v>
                </c:pt>
                <c:pt idx="69">
                  <c:v>2120.9213051823399</c:v>
                </c:pt>
                <c:pt idx="70">
                  <c:v>2143.95393474088</c:v>
                </c:pt>
                <c:pt idx="71">
                  <c:v>2166.98656429942</c:v>
                </c:pt>
                <c:pt idx="72">
                  <c:v>2174.6641074856002</c:v>
                </c:pt>
                <c:pt idx="73">
                  <c:v>2190.0191938579701</c:v>
                </c:pt>
                <c:pt idx="74">
                  <c:v>2205.37428023033</c:v>
                </c:pt>
                <c:pt idx="75">
                  <c:v>2220.7293666026899</c:v>
                </c:pt>
                <c:pt idx="76">
                  <c:v>2243.7619961612299</c:v>
                </c:pt>
                <c:pt idx="77">
                  <c:v>2251.4395393474101</c:v>
                </c:pt>
                <c:pt idx="78">
                  <c:v>2266.79462571977</c:v>
                </c:pt>
                <c:pt idx="79">
                  <c:v>2282.1497120921299</c:v>
                </c:pt>
                <c:pt idx="80">
                  <c:v>2289.8272552783101</c:v>
                </c:pt>
                <c:pt idx="81">
                  <c:v>2297.5047984644898</c:v>
                </c:pt>
                <c:pt idx="82">
                  <c:v>2312.8598848368501</c:v>
                </c:pt>
                <c:pt idx="83">
                  <c:v>2320.5374280230299</c:v>
                </c:pt>
                <c:pt idx="84">
                  <c:v>2328.21497120921</c:v>
                </c:pt>
                <c:pt idx="85">
                  <c:v>2335.8925143953902</c:v>
                </c:pt>
                <c:pt idx="86">
                  <c:v>2343.5700575815699</c:v>
                </c:pt>
                <c:pt idx="87">
                  <c:v>2358.9251439539298</c:v>
                </c:pt>
                <c:pt idx="88">
                  <c:v>2366.60268714012</c:v>
                </c:pt>
                <c:pt idx="89">
                  <c:v>2381.9577735124799</c:v>
                </c:pt>
                <c:pt idx="90">
                  <c:v>2397.3128598848398</c:v>
                </c:pt>
                <c:pt idx="91">
                  <c:v>2412.6679462572001</c:v>
                </c:pt>
                <c:pt idx="92">
                  <c:v>2412.6679462572001</c:v>
                </c:pt>
                <c:pt idx="93">
                  <c:v>2428.02303262956</c:v>
                </c:pt>
                <c:pt idx="94">
                  <c:v>2435.7005758157402</c:v>
                </c:pt>
                <c:pt idx="95">
                  <c:v>2443.3781190019199</c:v>
                </c:pt>
                <c:pt idx="96">
                  <c:v>2458.7332053742798</c:v>
                </c:pt>
                <c:pt idx="97">
                  <c:v>2474.0882917466402</c:v>
                </c:pt>
                <c:pt idx="98">
                  <c:v>2474.0882917466402</c:v>
                </c:pt>
                <c:pt idx="99">
                  <c:v>2481.7658349328199</c:v>
                </c:pt>
                <c:pt idx="100">
                  <c:v>2489.443378119</c:v>
                </c:pt>
                <c:pt idx="101">
                  <c:v>2504.7984644913599</c:v>
                </c:pt>
                <c:pt idx="102">
                  <c:v>2512.4760076775401</c:v>
                </c:pt>
                <c:pt idx="103">
                  <c:v>2527.8310940499</c:v>
                </c:pt>
                <c:pt idx="104">
                  <c:v>2550.8637236084501</c:v>
                </c:pt>
                <c:pt idx="105">
                  <c:v>2566.21880998081</c:v>
                </c:pt>
                <c:pt idx="106">
                  <c:v>2581.5738963531699</c:v>
                </c:pt>
                <c:pt idx="107">
                  <c:v>2581.5738963531699</c:v>
                </c:pt>
                <c:pt idx="108">
                  <c:v>2589.25143953935</c:v>
                </c:pt>
                <c:pt idx="109">
                  <c:v>2604.6065259117099</c:v>
                </c:pt>
                <c:pt idx="110">
                  <c:v>2612.2840690978901</c:v>
                </c:pt>
                <c:pt idx="111">
                  <c:v>2627.63915547025</c:v>
                </c:pt>
                <c:pt idx="112">
                  <c:v>2642.9942418426099</c:v>
                </c:pt>
                <c:pt idx="113">
                  <c:v>2658.3493282149698</c:v>
                </c:pt>
                <c:pt idx="114">
                  <c:v>2666.0268714011499</c:v>
                </c:pt>
                <c:pt idx="115">
                  <c:v>2681.3819577735098</c:v>
                </c:pt>
                <c:pt idx="116">
                  <c:v>2696.7370441458702</c:v>
                </c:pt>
                <c:pt idx="117">
                  <c:v>2712.0921305182301</c:v>
                </c:pt>
                <c:pt idx="118">
                  <c:v>2727.4472168906</c:v>
                </c:pt>
                <c:pt idx="119">
                  <c:v>2742.8023032629599</c:v>
                </c:pt>
                <c:pt idx="120">
                  <c:v>2750.47984644914</c:v>
                </c:pt>
                <c:pt idx="121">
                  <c:v>2750.47984644914</c:v>
                </c:pt>
                <c:pt idx="122">
                  <c:v>2765.8349328214999</c:v>
                </c:pt>
                <c:pt idx="123">
                  <c:v>2773.5124760076801</c:v>
                </c:pt>
                <c:pt idx="124">
                  <c:v>2788.86756238004</c:v>
                </c:pt>
                <c:pt idx="125">
                  <c:v>2811.9001919385801</c:v>
                </c:pt>
                <c:pt idx="126">
                  <c:v>2827.25527831094</c:v>
                </c:pt>
                <c:pt idx="127">
                  <c:v>2850.28790786948</c:v>
                </c:pt>
                <c:pt idx="128">
                  <c:v>2873.3205374280201</c:v>
                </c:pt>
                <c:pt idx="129">
                  <c:v>2904.0307101727399</c:v>
                </c:pt>
                <c:pt idx="130">
                  <c:v>2911.7082533589301</c:v>
                </c:pt>
                <c:pt idx="131">
                  <c:v>2934.7408829174701</c:v>
                </c:pt>
                <c:pt idx="132">
                  <c:v>2965.4510556621899</c:v>
                </c:pt>
                <c:pt idx="133">
                  <c:v>3003.8387715930899</c:v>
                </c:pt>
                <c:pt idx="134">
                  <c:v>3019.1938579654502</c:v>
                </c:pt>
                <c:pt idx="135">
                  <c:v>3049.90403071017</c:v>
                </c:pt>
                <c:pt idx="136">
                  <c:v>3072.9366602687101</c:v>
                </c:pt>
                <c:pt idx="137">
                  <c:v>3095.9692898272601</c:v>
                </c:pt>
                <c:pt idx="138">
                  <c:v>3126.6794625719799</c:v>
                </c:pt>
                <c:pt idx="139">
                  <c:v>3149.71209213052</c:v>
                </c:pt>
                <c:pt idx="140">
                  <c:v>3165.0671785028799</c:v>
                </c:pt>
                <c:pt idx="141">
                  <c:v>3165.0671785028799</c:v>
                </c:pt>
                <c:pt idx="142">
                  <c:v>3180.4222648752402</c:v>
                </c:pt>
                <c:pt idx="143">
                  <c:v>3203.4548944337798</c:v>
                </c:pt>
                <c:pt idx="144">
                  <c:v>3218.8099808061402</c:v>
                </c:pt>
                <c:pt idx="145">
                  <c:v>3226.4875239923199</c:v>
                </c:pt>
                <c:pt idx="146">
                  <c:v>3241.8426103646798</c:v>
                </c:pt>
                <c:pt idx="147">
                  <c:v>3264.8752399232199</c:v>
                </c:pt>
                <c:pt idx="148">
                  <c:v>3272.55278310941</c:v>
                </c:pt>
                <c:pt idx="149">
                  <c:v>3295.5854126679501</c:v>
                </c:pt>
                <c:pt idx="150">
                  <c:v>3310.94049904031</c:v>
                </c:pt>
                <c:pt idx="151">
                  <c:v>3326.2955854126699</c:v>
                </c:pt>
                <c:pt idx="152">
                  <c:v>3349.3282149712099</c:v>
                </c:pt>
                <c:pt idx="153">
                  <c:v>3357.0057581573901</c:v>
                </c:pt>
                <c:pt idx="154">
                  <c:v>3372.36084452975</c:v>
                </c:pt>
                <c:pt idx="155">
                  <c:v>3380.0383877159302</c:v>
                </c:pt>
                <c:pt idx="156">
                  <c:v>3410.74856046065</c:v>
                </c:pt>
                <c:pt idx="157">
                  <c:v>3426.1036468330099</c:v>
                </c:pt>
                <c:pt idx="158">
                  <c:v>3433.78119001919</c:v>
                </c:pt>
                <c:pt idx="159">
                  <c:v>3456.8138195777401</c:v>
                </c:pt>
                <c:pt idx="160">
                  <c:v>3472.1689059501</c:v>
                </c:pt>
                <c:pt idx="161">
                  <c:v>3487.5239923224599</c:v>
                </c:pt>
                <c:pt idx="162">
                  <c:v>3502.8790786948198</c:v>
                </c:pt>
                <c:pt idx="163">
                  <c:v>3510.556621881</c:v>
                </c:pt>
                <c:pt idx="164">
                  <c:v>3525.9117082533598</c:v>
                </c:pt>
                <c:pt idx="165">
                  <c:v>3533.58925143954</c:v>
                </c:pt>
                <c:pt idx="166">
                  <c:v>3548.9443378118999</c:v>
                </c:pt>
                <c:pt idx="167">
                  <c:v>3571.97696737044</c:v>
                </c:pt>
                <c:pt idx="168">
                  <c:v>3579.6545105566202</c:v>
                </c:pt>
                <c:pt idx="169">
                  <c:v>3602.6871401151602</c:v>
                </c:pt>
                <c:pt idx="170">
                  <c:v>3610.3646833013399</c:v>
                </c:pt>
                <c:pt idx="171">
                  <c:v>3633.39731285988</c:v>
                </c:pt>
                <c:pt idx="172">
                  <c:v>3641.0748560460702</c:v>
                </c:pt>
                <c:pt idx="173">
                  <c:v>3648.7523992322499</c:v>
                </c:pt>
                <c:pt idx="174">
                  <c:v>3656.4299424184301</c:v>
                </c:pt>
                <c:pt idx="175">
                  <c:v>3671.78502879079</c:v>
                </c:pt>
                <c:pt idx="176">
                  <c:v>3694.81765834933</c:v>
                </c:pt>
                <c:pt idx="177">
                  <c:v>3710.1727447216899</c:v>
                </c:pt>
                <c:pt idx="178">
                  <c:v>3733.20537428023</c:v>
                </c:pt>
                <c:pt idx="179">
                  <c:v>3748.5604606525899</c:v>
                </c:pt>
                <c:pt idx="180">
                  <c:v>3771.5930902111299</c:v>
                </c:pt>
                <c:pt idx="181">
                  <c:v>3779.2706333973101</c:v>
                </c:pt>
                <c:pt idx="182">
                  <c:v>3786.9481765834898</c:v>
                </c:pt>
                <c:pt idx="183">
                  <c:v>3809.9808061420299</c:v>
                </c:pt>
                <c:pt idx="184">
                  <c:v>3817.6583493282201</c:v>
                </c:pt>
                <c:pt idx="185">
                  <c:v>3840.6909788867601</c:v>
                </c:pt>
                <c:pt idx="186">
                  <c:v>3856.04606525912</c:v>
                </c:pt>
                <c:pt idx="187">
                  <c:v>3871.4011516314799</c:v>
                </c:pt>
                <c:pt idx="188">
                  <c:v>3886.7562380038398</c:v>
                </c:pt>
                <c:pt idx="189">
                  <c:v>3909.7888675623799</c:v>
                </c:pt>
                <c:pt idx="190">
                  <c:v>3932.82149712092</c:v>
                </c:pt>
                <c:pt idx="191">
                  <c:v>3948.1765834932798</c:v>
                </c:pt>
                <c:pt idx="192">
                  <c:v>3955.85412667946</c:v>
                </c:pt>
                <c:pt idx="193">
                  <c:v>3963.5316698656402</c:v>
                </c:pt>
                <c:pt idx="194">
                  <c:v>3971.2092130518199</c:v>
                </c:pt>
                <c:pt idx="195">
                  <c:v>3986.5642994241798</c:v>
                </c:pt>
                <c:pt idx="196">
                  <c:v>3994.24184261036</c:v>
                </c:pt>
                <c:pt idx="197">
                  <c:v>4009.5969289827299</c:v>
                </c:pt>
                <c:pt idx="198">
                  <c:v>4017.2744721689101</c:v>
                </c:pt>
                <c:pt idx="199">
                  <c:v>4032.6295585412699</c:v>
                </c:pt>
                <c:pt idx="200">
                  <c:v>4032.6295585412699</c:v>
                </c:pt>
                <c:pt idx="201">
                  <c:v>4047.9846449136298</c:v>
                </c:pt>
                <c:pt idx="202">
                  <c:v>4063.3397312859902</c:v>
                </c:pt>
                <c:pt idx="203">
                  <c:v>4071.0172744721699</c:v>
                </c:pt>
                <c:pt idx="204">
                  <c:v>4086.3723608445298</c:v>
                </c:pt>
                <c:pt idx="205">
                  <c:v>4094.04990403071</c:v>
                </c:pt>
                <c:pt idx="206">
                  <c:v>4117.0825335892496</c:v>
                </c:pt>
                <c:pt idx="207">
                  <c:v>4124.7600767754302</c:v>
                </c:pt>
                <c:pt idx="208">
                  <c:v>4140.1151631477896</c:v>
                </c:pt>
                <c:pt idx="209">
                  <c:v>4155.47024952015</c:v>
                </c:pt>
                <c:pt idx="210">
                  <c:v>4170.8253358925103</c:v>
                </c:pt>
                <c:pt idx="211">
                  <c:v>4186.1804222648798</c:v>
                </c:pt>
                <c:pt idx="212">
                  <c:v>4201.5355086372401</c:v>
                </c:pt>
                <c:pt idx="213">
                  <c:v>4216.8905950095996</c:v>
                </c:pt>
                <c:pt idx="214">
                  <c:v>4239.9232245681396</c:v>
                </c:pt>
                <c:pt idx="215">
                  <c:v>4247.6007677543203</c:v>
                </c:pt>
                <c:pt idx="216">
                  <c:v>4278.31094049904</c:v>
                </c:pt>
                <c:pt idx="217">
                  <c:v>4285.9884836852198</c:v>
                </c:pt>
                <c:pt idx="218">
                  <c:v>4301.3435700575801</c:v>
                </c:pt>
                <c:pt idx="219">
                  <c:v>4316.6986564299395</c:v>
                </c:pt>
                <c:pt idx="220">
                  <c:v>4332.0537428022999</c:v>
                </c:pt>
                <c:pt idx="221">
                  <c:v>4355.08637236084</c:v>
                </c:pt>
                <c:pt idx="222">
                  <c:v>4362.7639155470297</c:v>
                </c:pt>
                <c:pt idx="223">
                  <c:v>4378.11900191939</c:v>
                </c:pt>
                <c:pt idx="224">
                  <c:v>4393.4740882917504</c:v>
                </c:pt>
                <c:pt idx="225">
                  <c:v>4408.8291746641098</c:v>
                </c:pt>
                <c:pt idx="226">
                  <c:v>4416.5067178502904</c:v>
                </c:pt>
                <c:pt idx="227">
                  <c:v>4424.1842610364702</c:v>
                </c:pt>
                <c:pt idx="228">
                  <c:v>4431.8618042226499</c:v>
                </c:pt>
                <c:pt idx="229">
                  <c:v>4439.5393474088296</c:v>
                </c:pt>
                <c:pt idx="230">
                  <c:v>4454.8944337811899</c:v>
                </c:pt>
                <c:pt idx="231">
                  <c:v>4462.5719769673697</c:v>
                </c:pt>
                <c:pt idx="232">
                  <c:v>4470.2495201535503</c:v>
                </c:pt>
                <c:pt idx="233">
                  <c:v>4477.92706333973</c:v>
                </c:pt>
                <c:pt idx="234">
                  <c:v>4477.92706333973</c:v>
                </c:pt>
                <c:pt idx="235">
                  <c:v>4485.6046065259097</c:v>
                </c:pt>
                <c:pt idx="236">
                  <c:v>4493.2821497120904</c:v>
                </c:pt>
                <c:pt idx="237">
                  <c:v>4493.2821497120904</c:v>
                </c:pt>
                <c:pt idx="238">
                  <c:v>4508.6372360844498</c:v>
                </c:pt>
                <c:pt idx="239">
                  <c:v>4508.6372360844498</c:v>
                </c:pt>
                <c:pt idx="240">
                  <c:v>4516.3147792706304</c:v>
                </c:pt>
                <c:pt idx="241">
                  <c:v>4516.3147792706304</c:v>
                </c:pt>
                <c:pt idx="242">
                  <c:v>4516.3147792706304</c:v>
                </c:pt>
                <c:pt idx="243">
                  <c:v>4531.6698656429899</c:v>
                </c:pt>
                <c:pt idx="244">
                  <c:v>4531.6698656429899</c:v>
                </c:pt>
                <c:pt idx="245">
                  <c:v>4531.6698656429899</c:v>
                </c:pt>
                <c:pt idx="246">
                  <c:v>4539.3474088291796</c:v>
                </c:pt>
                <c:pt idx="247">
                  <c:v>4547.0249520153502</c:v>
                </c:pt>
                <c:pt idx="248">
                  <c:v>4554.7024952015399</c:v>
                </c:pt>
                <c:pt idx="249">
                  <c:v>4562.3800383877197</c:v>
                </c:pt>
                <c:pt idx="250">
                  <c:v>4570.0575815739003</c:v>
                </c:pt>
                <c:pt idx="251">
                  <c:v>4585.4126679462597</c:v>
                </c:pt>
                <c:pt idx="252">
                  <c:v>4585.4126679462597</c:v>
                </c:pt>
                <c:pt idx="253">
                  <c:v>4593.0902111324403</c:v>
                </c:pt>
                <c:pt idx="254">
                  <c:v>4600.7677543186201</c:v>
                </c:pt>
                <c:pt idx="255">
                  <c:v>4608.4452975047998</c:v>
                </c:pt>
                <c:pt idx="256">
                  <c:v>4608.4452975047998</c:v>
                </c:pt>
                <c:pt idx="257">
                  <c:v>4616.1228406909804</c:v>
                </c:pt>
                <c:pt idx="258">
                  <c:v>4623.8003838771601</c:v>
                </c:pt>
                <c:pt idx="259">
                  <c:v>4623.8003838771601</c:v>
                </c:pt>
                <c:pt idx="260">
                  <c:v>4623.8003838771601</c:v>
                </c:pt>
                <c:pt idx="261">
                  <c:v>4623.8003838771601</c:v>
                </c:pt>
                <c:pt idx="262">
                  <c:v>4631.4779270633398</c:v>
                </c:pt>
                <c:pt idx="263">
                  <c:v>4639.1554702495196</c:v>
                </c:pt>
                <c:pt idx="264">
                  <c:v>4646.8330134357002</c:v>
                </c:pt>
                <c:pt idx="265">
                  <c:v>4654.5105566218799</c:v>
                </c:pt>
                <c:pt idx="266">
                  <c:v>4654.5105566218799</c:v>
                </c:pt>
                <c:pt idx="267">
                  <c:v>4662.1880998080596</c:v>
                </c:pt>
                <c:pt idx="268">
                  <c:v>4662.1880998080596</c:v>
                </c:pt>
                <c:pt idx="269">
                  <c:v>4669.8656429942403</c:v>
                </c:pt>
                <c:pt idx="270">
                  <c:v>4669.8656429942403</c:v>
                </c:pt>
                <c:pt idx="271">
                  <c:v>4677.54318618042</c:v>
                </c:pt>
                <c:pt idx="272">
                  <c:v>4685.2207293665997</c:v>
                </c:pt>
                <c:pt idx="273">
                  <c:v>4692.8982725527803</c:v>
                </c:pt>
                <c:pt idx="274">
                  <c:v>4700.57581573896</c:v>
                </c:pt>
                <c:pt idx="275">
                  <c:v>4700.57581573896</c:v>
                </c:pt>
                <c:pt idx="276">
                  <c:v>4708.2533589251398</c:v>
                </c:pt>
                <c:pt idx="277">
                  <c:v>4715.9309021113204</c:v>
                </c:pt>
                <c:pt idx="278">
                  <c:v>4715.9309021113204</c:v>
                </c:pt>
                <c:pt idx="279">
                  <c:v>4715.9309021113204</c:v>
                </c:pt>
                <c:pt idx="280">
                  <c:v>4723.6084452975001</c:v>
                </c:pt>
                <c:pt idx="281">
                  <c:v>4731.2859884836898</c:v>
                </c:pt>
                <c:pt idx="282">
                  <c:v>4738.9635316698696</c:v>
                </c:pt>
                <c:pt idx="283">
                  <c:v>4738.9635316698696</c:v>
                </c:pt>
                <c:pt idx="284">
                  <c:v>4746.6410748560502</c:v>
                </c:pt>
                <c:pt idx="285">
                  <c:v>4754.3186180422299</c:v>
                </c:pt>
                <c:pt idx="286">
                  <c:v>4754.3186180422299</c:v>
                </c:pt>
                <c:pt idx="287">
                  <c:v>4769.6737044145902</c:v>
                </c:pt>
                <c:pt idx="288">
                  <c:v>4777.35124760077</c:v>
                </c:pt>
                <c:pt idx="289">
                  <c:v>4777.35124760077</c:v>
                </c:pt>
                <c:pt idx="290">
                  <c:v>4785.0287907869497</c:v>
                </c:pt>
                <c:pt idx="291">
                  <c:v>4785.0287907869497</c:v>
                </c:pt>
                <c:pt idx="292">
                  <c:v>4792.7063339731303</c:v>
                </c:pt>
                <c:pt idx="293">
                  <c:v>4785.0287907869497</c:v>
                </c:pt>
                <c:pt idx="294">
                  <c:v>4792.7063339731303</c:v>
                </c:pt>
                <c:pt idx="295">
                  <c:v>4792.7063339731303</c:v>
                </c:pt>
                <c:pt idx="296">
                  <c:v>4792.7063339731303</c:v>
                </c:pt>
              </c:numCache>
            </c:numRef>
          </c:xVal>
          <c:yVal>
            <c:numRef>
              <c:f>'Leistungsprüfstand 27.05.20'!$AL$6:$AL$302</c:f>
              <c:numCache>
                <c:formatCode>#,##0.0" Nm"</c:formatCode>
                <c:ptCount val="297"/>
                <c:pt idx="0">
                  <c:v>67.235401667513798</c:v>
                </c:pt>
                <c:pt idx="1">
                  <c:v>72.179906382526795</c:v>
                </c:pt>
                <c:pt idx="2">
                  <c:v>79.100695682519898</c:v>
                </c:pt>
                <c:pt idx="3">
                  <c:v>82.0651225599903</c:v>
                </c:pt>
                <c:pt idx="4">
                  <c:v>85.029549437460602</c:v>
                </c:pt>
                <c:pt idx="5">
                  <c:v>89.974054152473599</c:v>
                </c:pt>
                <c:pt idx="6">
                  <c:v>91.950338737453805</c:v>
                </c:pt>
                <c:pt idx="7">
                  <c:v>94.914765614924207</c:v>
                </c:pt>
                <c:pt idx="8">
                  <c:v>97.882985744956898</c:v>
                </c:pt>
                <c:pt idx="9">
                  <c:v>99.859270329937104</c:v>
                </c:pt>
                <c:pt idx="10">
                  <c:v>104.799981792388</c:v>
                </c:pt>
                <c:pt idx="11">
                  <c:v>106.776266377368</c:v>
                </c:pt>
                <c:pt idx="12">
                  <c:v>111.720771092381</c:v>
                </c:pt>
                <c:pt idx="13">
                  <c:v>113.69705567736101</c:v>
                </c:pt>
                <c:pt idx="14">
                  <c:v>116.661482554831</c:v>
                </c:pt>
                <c:pt idx="15">
                  <c:v>120.617844977354</c:v>
                </c:pt>
                <c:pt idx="16">
                  <c:v>123.582271854825</c:v>
                </c:pt>
                <c:pt idx="17">
                  <c:v>127.534841024785</c:v>
                </c:pt>
                <c:pt idx="18">
                  <c:v>129.51491886232799</c:v>
                </c:pt>
                <c:pt idx="19">
                  <c:v>133.467488032288</c:v>
                </c:pt>
                <c:pt idx="20">
                  <c:v>136.431914909759</c:v>
                </c:pt>
                <c:pt idx="21">
                  <c:v>140.38827733228101</c:v>
                </c:pt>
                <c:pt idx="22">
                  <c:v>145.33278204729399</c:v>
                </c:pt>
                <c:pt idx="23">
                  <c:v>148.30100217732701</c:v>
                </c:pt>
                <c:pt idx="24">
                  <c:v>152.25736459985001</c:v>
                </c:pt>
                <c:pt idx="25">
                  <c:v>155.225584729882</c:v>
                </c:pt>
                <c:pt idx="26">
                  <c:v>158.197598112478</c:v>
                </c:pt>
                <c:pt idx="27">
                  <c:v>161.173404747635</c:v>
                </c:pt>
                <c:pt idx="28">
                  <c:v>164.14541813023001</c:v>
                </c:pt>
                <c:pt idx="29">
                  <c:v>166.13687572545999</c:v>
                </c:pt>
                <c:pt idx="30">
                  <c:v>167.14019102819901</c:v>
                </c:pt>
                <c:pt idx="31">
                  <c:v>167.14777753332399</c:v>
                </c:pt>
                <c:pt idx="32">
                  <c:v>168.147299583501</c:v>
                </c:pt>
                <c:pt idx="33">
                  <c:v>168.17764560399999</c:v>
                </c:pt>
                <c:pt idx="34">
                  <c:v>169.177167654177</c:v>
                </c:pt>
                <c:pt idx="35">
                  <c:v>169.18854741186399</c:v>
                </c:pt>
                <c:pt idx="36">
                  <c:v>170.188069462041</c:v>
                </c:pt>
                <c:pt idx="37">
                  <c:v>170.199449219728</c:v>
                </c:pt>
                <c:pt idx="38">
                  <c:v>171.198971269905</c:v>
                </c:pt>
                <c:pt idx="39">
                  <c:v>172.19470006751999</c:v>
                </c:pt>
                <c:pt idx="40">
                  <c:v>173.194222117697</c:v>
                </c:pt>
                <c:pt idx="41">
                  <c:v>175.185679712927</c:v>
                </c:pt>
                <c:pt idx="42">
                  <c:v>176.18140851054099</c:v>
                </c:pt>
                <c:pt idx="43">
                  <c:v>177.18093056071899</c:v>
                </c:pt>
                <c:pt idx="44">
                  <c:v>179.172388155948</c:v>
                </c:pt>
                <c:pt idx="45">
                  <c:v>183.14013033615799</c:v>
                </c:pt>
                <c:pt idx="46">
                  <c:v>185.131587931388</c:v>
                </c:pt>
                <c:pt idx="47">
                  <c:v>187.11925227405499</c:v>
                </c:pt>
                <c:pt idx="48">
                  <c:v>190.09505890921201</c:v>
                </c:pt>
                <c:pt idx="49">
                  <c:v>193.074658796932</c:v>
                </c:pt>
                <c:pt idx="50">
                  <c:v>196.050465432089</c:v>
                </c:pt>
                <c:pt idx="51">
                  <c:v>198.03812977475701</c:v>
                </c:pt>
                <c:pt idx="52">
                  <c:v>200.02200086486201</c:v>
                </c:pt>
                <c:pt idx="53">
                  <c:v>202.00587195496601</c:v>
                </c:pt>
                <c:pt idx="54">
                  <c:v>203.98594979250899</c:v>
                </c:pt>
                <c:pt idx="55">
                  <c:v>205.97361413517601</c:v>
                </c:pt>
                <c:pt idx="56">
                  <c:v>208.95321402289599</c:v>
                </c:pt>
                <c:pt idx="57">
                  <c:v>211.925227405491</c:v>
                </c:pt>
                <c:pt idx="58">
                  <c:v>213.90530524303401</c:v>
                </c:pt>
                <c:pt idx="59">
                  <c:v>216.88111187819101</c:v>
                </c:pt>
                <c:pt idx="60">
                  <c:v>218.864982968296</c:v>
                </c:pt>
                <c:pt idx="61">
                  <c:v>221.83699635089101</c:v>
                </c:pt>
                <c:pt idx="62">
                  <c:v>224.80900973348599</c:v>
                </c:pt>
                <c:pt idx="63">
                  <c:v>227.77722986351901</c:v>
                </c:pt>
                <c:pt idx="64">
                  <c:v>230.74924324611399</c:v>
                </c:pt>
                <c:pt idx="65">
                  <c:v>233.721256628709</c:v>
                </c:pt>
                <c:pt idx="66">
                  <c:v>237.68141230379399</c:v>
                </c:pt>
                <c:pt idx="67">
                  <c:v>240.653425686389</c:v>
                </c:pt>
                <c:pt idx="68">
                  <c:v>244.61358136147399</c:v>
                </c:pt>
                <c:pt idx="69">
                  <c:v>247.58938799663201</c:v>
                </c:pt>
                <c:pt idx="70">
                  <c:v>250.56519463178901</c:v>
                </c:pt>
                <c:pt idx="71">
                  <c:v>253.54100126694601</c:v>
                </c:pt>
                <c:pt idx="72">
                  <c:v>255.52107910448899</c:v>
                </c:pt>
                <c:pt idx="73">
                  <c:v>259.48123477957398</c:v>
                </c:pt>
                <c:pt idx="74">
                  <c:v>262.45324816216902</c:v>
                </c:pt>
                <c:pt idx="75">
                  <c:v>267.40154612974402</c:v>
                </c:pt>
                <c:pt idx="76">
                  <c:v>271.36549505739202</c:v>
                </c:pt>
                <c:pt idx="77">
                  <c:v>274.33371518742501</c:v>
                </c:pt>
                <c:pt idx="78">
                  <c:v>277.30572857001999</c:v>
                </c:pt>
                <c:pt idx="79">
                  <c:v>280.27774195261497</c:v>
                </c:pt>
                <c:pt idx="80">
                  <c:v>282.25781979015699</c:v>
                </c:pt>
                <c:pt idx="81">
                  <c:v>286.21418221267999</c:v>
                </c:pt>
                <c:pt idx="82">
                  <c:v>288.19805330278501</c:v>
                </c:pt>
                <c:pt idx="83">
                  <c:v>290.17813114032799</c:v>
                </c:pt>
                <c:pt idx="84">
                  <c:v>294.13449356285003</c:v>
                </c:pt>
                <c:pt idx="85">
                  <c:v>297.10271369288301</c:v>
                </c:pt>
                <c:pt idx="86">
                  <c:v>299.08279153042599</c:v>
                </c:pt>
                <c:pt idx="87">
                  <c:v>303.04294720551098</c:v>
                </c:pt>
                <c:pt idx="88">
                  <c:v>305.023025043053</c:v>
                </c:pt>
                <c:pt idx="89">
                  <c:v>308.98318071813901</c:v>
                </c:pt>
                <c:pt idx="90">
                  <c:v>311.95519410073399</c:v>
                </c:pt>
                <c:pt idx="91">
                  <c:v>315.91534977581898</c:v>
                </c:pt>
                <c:pt idx="92">
                  <c:v>317.891634360799</c:v>
                </c:pt>
                <c:pt idx="93">
                  <c:v>321.85179003588399</c:v>
                </c:pt>
                <c:pt idx="94">
                  <c:v>323.83186787342697</c:v>
                </c:pt>
                <c:pt idx="95">
                  <c:v>325.81194571096898</c:v>
                </c:pt>
                <c:pt idx="96">
                  <c:v>329.77210138605398</c:v>
                </c:pt>
                <c:pt idx="97">
                  <c:v>335.70854164612001</c:v>
                </c:pt>
                <c:pt idx="98">
                  <c:v>339.66111081608</c:v>
                </c:pt>
                <c:pt idx="99">
                  <c:v>344.60561553109301</c:v>
                </c:pt>
                <c:pt idx="100">
                  <c:v>347.573835661126</c:v>
                </c:pt>
                <c:pt idx="101">
                  <c:v>351.53399133621099</c:v>
                </c:pt>
                <c:pt idx="102">
                  <c:v>355.49035375873399</c:v>
                </c:pt>
                <c:pt idx="103">
                  <c:v>360.43865172630899</c:v>
                </c:pt>
                <c:pt idx="104">
                  <c:v>364.40260065395699</c:v>
                </c:pt>
                <c:pt idx="105">
                  <c:v>367.37461403655198</c:v>
                </c:pt>
                <c:pt idx="106">
                  <c:v>372.32291200412698</c:v>
                </c:pt>
                <c:pt idx="107">
                  <c:v>374.299196589107</c:v>
                </c:pt>
                <c:pt idx="108">
                  <c:v>376.27927442664998</c:v>
                </c:pt>
                <c:pt idx="109">
                  <c:v>380.23943010173502</c:v>
                </c:pt>
                <c:pt idx="110">
                  <c:v>384.19579252425802</c:v>
                </c:pt>
                <c:pt idx="111">
                  <c:v>388.15594819934302</c:v>
                </c:pt>
                <c:pt idx="112">
                  <c:v>393.10424616691802</c:v>
                </c:pt>
                <c:pt idx="113">
                  <c:v>396.076259549513</c:v>
                </c:pt>
                <c:pt idx="114">
                  <c:v>398.05633738705598</c:v>
                </c:pt>
                <c:pt idx="115">
                  <c:v>402.01649306214102</c:v>
                </c:pt>
                <c:pt idx="116">
                  <c:v>404.988506444736</c:v>
                </c:pt>
                <c:pt idx="117">
                  <c:v>408.94866211982099</c:v>
                </c:pt>
                <c:pt idx="118">
                  <c:v>411.92067550241597</c:v>
                </c:pt>
                <c:pt idx="119">
                  <c:v>415.88083117750102</c:v>
                </c:pt>
                <c:pt idx="120">
                  <c:v>418.84905130753401</c:v>
                </c:pt>
                <c:pt idx="121">
                  <c:v>420.82533589251398</c:v>
                </c:pt>
                <c:pt idx="122">
                  <c:v>423.79734927510901</c:v>
                </c:pt>
                <c:pt idx="123">
                  <c:v>426.765569405142</c:v>
                </c:pt>
                <c:pt idx="124">
                  <c:v>429.73758278773698</c:v>
                </c:pt>
                <c:pt idx="125">
                  <c:v>432.71338942289498</c:v>
                </c:pt>
                <c:pt idx="126">
                  <c:v>434.69726051299898</c:v>
                </c:pt>
                <c:pt idx="127">
                  <c:v>436.68492485566702</c:v>
                </c:pt>
                <c:pt idx="128">
                  <c:v>438.67258919833398</c:v>
                </c:pt>
                <c:pt idx="129">
                  <c:v>441.65218908605402</c:v>
                </c:pt>
                <c:pt idx="130">
                  <c:v>441.65598233861601</c:v>
                </c:pt>
                <c:pt idx="131">
                  <c:v>442.65550438879302</c:v>
                </c:pt>
                <c:pt idx="132">
                  <c:v>443.65881969153298</c:v>
                </c:pt>
                <c:pt idx="133">
                  <c:v>444.66592824683499</c:v>
                </c:pt>
                <c:pt idx="134">
                  <c:v>444.67351475195898</c:v>
                </c:pt>
                <c:pt idx="135">
                  <c:v>444.68868776220899</c:v>
                </c:pt>
                <c:pt idx="136">
                  <c:v>443.71192522740603</c:v>
                </c:pt>
                <c:pt idx="137">
                  <c:v>441.74702040011198</c:v>
                </c:pt>
                <c:pt idx="138">
                  <c:v>439.785908825381</c:v>
                </c:pt>
                <c:pt idx="139">
                  <c:v>437.82100399808797</c:v>
                </c:pt>
                <c:pt idx="140">
                  <c:v>434.864163625743</c:v>
                </c:pt>
                <c:pt idx="141">
                  <c:v>433.87602133325203</c:v>
                </c:pt>
                <c:pt idx="142">
                  <c:v>432.89546554588702</c:v>
                </c:pt>
                <c:pt idx="143">
                  <c:v>428.95427613361397</c:v>
                </c:pt>
                <c:pt idx="144">
                  <c:v>426.98557805375799</c:v>
                </c:pt>
                <c:pt idx="145">
                  <c:v>425.01308672134002</c:v>
                </c:pt>
                <c:pt idx="146">
                  <c:v>422.05624634899402</c:v>
                </c:pt>
                <c:pt idx="147">
                  <c:v>420.091341521701</c:v>
                </c:pt>
                <c:pt idx="148">
                  <c:v>419.10699248177298</c:v>
                </c:pt>
                <c:pt idx="149">
                  <c:v>417.14208765448001</c:v>
                </c:pt>
                <c:pt idx="150">
                  <c:v>416.161531867115</c:v>
                </c:pt>
                <c:pt idx="151">
                  <c:v>416.16911837223898</c:v>
                </c:pt>
                <c:pt idx="152">
                  <c:v>414.20421354494601</c:v>
                </c:pt>
                <c:pt idx="153">
                  <c:v>413.21986450501799</c:v>
                </c:pt>
                <c:pt idx="154">
                  <c:v>412.23930871765299</c:v>
                </c:pt>
                <c:pt idx="155">
                  <c:v>411.25495967772503</c:v>
                </c:pt>
                <c:pt idx="156">
                  <c:v>408.30570581050398</c:v>
                </c:pt>
                <c:pt idx="157">
                  <c:v>407.32515002313897</c:v>
                </c:pt>
                <c:pt idx="158">
                  <c:v>405.352658690721</c:v>
                </c:pt>
                <c:pt idx="159">
                  <c:v>403.38775386342797</c:v>
                </c:pt>
                <c:pt idx="160">
                  <c:v>401.41905578357199</c:v>
                </c:pt>
                <c:pt idx="161">
                  <c:v>399.45035770371697</c:v>
                </c:pt>
                <c:pt idx="162">
                  <c:v>397.48165962386099</c:v>
                </c:pt>
                <c:pt idx="163">
                  <c:v>395.50916829144302</c:v>
                </c:pt>
                <c:pt idx="164">
                  <c:v>392.55232791909702</c:v>
                </c:pt>
                <c:pt idx="165">
                  <c:v>390.57983658668002</c:v>
                </c:pt>
                <c:pt idx="166">
                  <c:v>388.61113850682398</c:v>
                </c:pt>
                <c:pt idx="167">
                  <c:v>385.658091387041</c:v>
                </c:pt>
                <c:pt idx="168">
                  <c:v>384.67374234711298</c:v>
                </c:pt>
                <c:pt idx="169">
                  <c:v>381.72069522733</c:v>
                </c:pt>
                <c:pt idx="170">
                  <c:v>380.73634618740198</c:v>
                </c:pt>
                <c:pt idx="171">
                  <c:v>377.783299067619</c:v>
                </c:pt>
                <c:pt idx="172">
                  <c:v>376.79895002769098</c:v>
                </c:pt>
                <c:pt idx="173">
                  <c:v>374.826458695273</c:v>
                </c:pt>
                <c:pt idx="174">
                  <c:v>372.85396736285497</c:v>
                </c:pt>
                <c:pt idx="175">
                  <c:v>372.86155386797998</c:v>
                </c:pt>
                <c:pt idx="176">
                  <c:v>373.86107591815698</c:v>
                </c:pt>
                <c:pt idx="177">
                  <c:v>374.856804715772</c:v>
                </c:pt>
                <c:pt idx="178">
                  <c:v>374.868184473459</c:v>
                </c:pt>
                <c:pt idx="179">
                  <c:v>373.88762868609302</c:v>
                </c:pt>
                <c:pt idx="180">
                  <c:v>371.9227238588</c:v>
                </c:pt>
                <c:pt idx="181">
                  <c:v>370.93837481887198</c:v>
                </c:pt>
                <c:pt idx="182">
                  <c:v>368.965883486454</c:v>
                </c:pt>
                <c:pt idx="183">
                  <c:v>367.00097865916098</c:v>
                </c:pt>
                <c:pt idx="184">
                  <c:v>366.01662961923302</c:v>
                </c:pt>
                <c:pt idx="185">
                  <c:v>365.03986708443</c:v>
                </c:pt>
                <c:pt idx="186">
                  <c:v>364.05931129706499</c:v>
                </c:pt>
                <c:pt idx="187">
                  <c:v>364.06689780218898</c:v>
                </c:pt>
                <c:pt idx="188">
                  <c:v>363.08634201482403</c:v>
                </c:pt>
                <c:pt idx="189">
                  <c:v>360.13329489504099</c:v>
                </c:pt>
                <c:pt idx="190">
                  <c:v>359.15653236023797</c:v>
                </c:pt>
                <c:pt idx="191">
                  <c:v>358.175976572872</c:v>
                </c:pt>
                <c:pt idx="192">
                  <c:v>357.19162753294398</c:v>
                </c:pt>
                <c:pt idx="193">
                  <c:v>357.195420785507</c:v>
                </c:pt>
                <c:pt idx="194">
                  <c:v>356.21107174557898</c:v>
                </c:pt>
                <c:pt idx="195">
                  <c:v>353.25423137323298</c:v>
                </c:pt>
                <c:pt idx="196">
                  <c:v>351.28174004081501</c:v>
                </c:pt>
                <c:pt idx="197">
                  <c:v>348.32489966846998</c:v>
                </c:pt>
                <c:pt idx="198">
                  <c:v>346.35240833605201</c:v>
                </c:pt>
                <c:pt idx="199">
                  <c:v>343.39556796370601</c:v>
                </c:pt>
                <c:pt idx="200">
                  <c:v>342.407425671216</c:v>
                </c:pt>
                <c:pt idx="201">
                  <c:v>338.46244300638</c:v>
                </c:pt>
                <c:pt idx="202">
                  <c:v>335.50560263403497</c:v>
                </c:pt>
                <c:pt idx="203">
                  <c:v>332.54496900912699</c:v>
                </c:pt>
                <c:pt idx="204">
                  <c:v>329.58812863678099</c:v>
                </c:pt>
                <c:pt idx="205">
                  <c:v>326.62749501187301</c:v>
                </c:pt>
                <c:pt idx="206">
                  <c:v>321.69816330710898</c:v>
                </c:pt>
                <c:pt idx="207">
                  <c:v>319.72567197469101</c:v>
                </c:pt>
                <c:pt idx="208">
                  <c:v>316.76883160234598</c:v>
                </c:pt>
                <c:pt idx="209">
                  <c:v>314.80013352249</c:v>
                </c:pt>
                <c:pt idx="210">
                  <c:v>312.83143544263498</c:v>
                </c:pt>
                <c:pt idx="211">
                  <c:v>310.862737362779</c:v>
                </c:pt>
                <c:pt idx="212">
                  <c:v>309.88218157541399</c:v>
                </c:pt>
                <c:pt idx="213">
                  <c:v>306.925341203068</c:v>
                </c:pt>
                <c:pt idx="214">
                  <c:v>304.96043637577498</c:v>
                </c:pt>
                <c:pt idx="215">
                  <c:v>302.987945043357</c:v>
                </c:pt>
                <c:pt idx="216">
                  <c:v>302.01497576111598</c:v>
                </c:pt>
                <c:pt idx="217">
                  <c:v>301.03062672118801</c:v>
                </c:pt>
                <c:pt idx="218">
                  <c:v>299.061928641333</c:v>
                </c:pt>
                <c:pt idx="219">
                  <c:v>295.11694597649699</c:v>
                </c:pt>
                <c:pt idx="220">
                  <c:v>293.14824789664101</c:v>
                </c:pt>
                <c:pt idx="221">
                  <c:v>292.17148536183799</c:v>
                </c:pt>
                <c:pt idx="222">
                  <c:v>290.19899402942002</c:v>
                </c:pt>
                <c:pt idx="223">
                  <c:v>289.21843824205502</c:v>
                </c:pt>
                <c:pt idx="224">
                  <c:v>286.26159786970902</c:v>
                </c:pt>
                <c:pt idx="225">
                  <c:v>283.30475749736399</c:v>
                </c:pt>
                <c:pt idx="226">
                  <c:v>279.355981579966</c:v>
                </c:pt>
                <c:pt idx="227">
                  <c:v>276.39534795505801</c:v>
                </c:pt>
                <c:pt idx="228">
                  <c:v>274.42285662263998</c:v>
                </c:pt>
                <c:pt idx="229">
                  <c:v>272.45036529022201</c:v>
                </c:pt>
                <c:pt idx="230">
                  <c:v>267.51724033289599</c:v>
                </c:pt>
                <c:pt idx="231">
                  <c:v>266.53289129296797</c:v>
                </c:pt>
                <c:pt idx="232">
                  <c:v>262.58411537556998</c:v>
                </c:pt>
                <c:pt idx="233">
                  <c:v>259.62348175066199</c:v>
                </c:pt>
                <c:pt idx="234">
                  <c:v>256.65905487319202</c:v>
                </c:pt>
                <c:pt idx="235">
                  <c:v>252.710278955793</c:v>
                </c:pt>
                <c:pt idx="236">
                  <c:v>248.76150303839501</c:v>
                </c:pt>
                <c:pt idx="237">
                  <c:v>247.77336074590499</c:v>
                </c:pt>
                <c:pt idx="238">
                  <c:v>244.81652037356</c:v>
                </c:pt>
                <c:pt idx="239">
                  <c:v>243.82837808106899</c:v>
                </c:pt>
                <c:pt idx="240">
                  <c:v>242.84402904114199</c:v>
                </c:pt>
                <c:pt idx="241">
                  <c:v>240.86774445616101</c:v>
                </c:pt>
                <c:pt idx="242">
                  <c:v>238.89145987118101</c:v>
                </c:pt>
                <c:pt idx="243">
                  <c:v>237.91090408381601</c:v>
                </c:pt>
                <c:pt idx="244">
                  <c:v>236.922761791326</c:v>
                </c:pt>
                <c:pt idx="245">
                  <c:v>233.958334913855</c:v>
                </c:pt>
                <c:pt idx="246">
                  <c:v>230.009558996457</c:v>
                </c:pt>
                <c:pt idx="247">
                  <c:v>225.072640786569</c:v>
                </c:pt>
                <c:pt idx="248">
                  <c:v>224.088291746641</c:v>
                </c:pt>
                <c:pt idx="249">
                  <c:v>218.16323124426299</c:v>
                </c:pt>
                <c:pt idx="250">
                  <c:v>215.202597619355</c:v>
                </c:pt>
                <c:pt idx="251">
                  <c:v>210.26947266202899</c:v>
                </c:pt>
                <c:pt idx="252">
                  <c:v>209.28133036953901</c:v>
                </c:pt>
                <c:pt idx="253">
                  <c:v>207.308839037121</c:v>
                </c:pt>
                <c:pt idx="254">
                  <c:v>203.36006311972301</c:v>
                </c:pt>
                <c:pt idx="255">
                  <c:v>201.38757178730501</c:v>
                </c:pt>
                <c:pt idx="256">
                  <c:v>198.42314490983401</c:v>
                </c:pt>
                <c:pt idx="257">
                  <c:v>195.46251128492599</c:v>
                </c:pt>
                <c:pt idx="258">
                  <c:v>192.50187766001801</c:v>
                </c:pt>
                <c:pt idx="259">
                  <c:v>189.53745078254801</c:v>
                </c:pt>
                <c:pt idx="260">
                  <c:v>187.56116619756801</c:v>
                </c:pt>
                <c:pt idx="261">
                  <c:v>186.573023905078</c:v>
                </c:pt>
                <c:pt idx="262">
                  <c:v>183.61239028016999</c:v>
                </c:pt>
                <c:pt idx="263">
                  <c:v>180.65175665526201</c:v>
                </c:pt>
                <c:pt idx="264">
                  <c:v>176.70298073786401</c:v>
                </c:pt>
                <c:pt idx="265">
                  <c:v>172.75420482046499</c:v>
                </c:pt>
                <c:pt idx="266">
                  <c:v>168.80163565050501</c:v>
                </c:pt>
                <c:pt idx="267">
                  <c:v>166.829144318087</c:v>
                </c:pt>
                <c:pt idx="268">
                  <c:v>163.864717440617</c:v>
                </c:pt>
                <c:pt idx="269">
                  <c:v>159.91594152321801</c:v>
                </c:pt>
                <c:pt idx="270">
                  <c:v>155.96337235325799</c:v>
                </c:pt>
                <c:pt idx="271">
                  <c:v>152.01459643586</c:v>
                </c:pt>
                <c:pt idx="272">
                  <c:v>148.065820518462</c:v>
                </c:pt>
                <c:pt idx="273">
                  <c:v>144.11704460106401</c:v>
                </c:pt>
                <c:pt idx="274">
                  <c:v>141.156410976156</c:v>
                </c:pt>
                <c:pt idx="275">
                  <c:v>138.191984098685</c:v>
                </c:pt>
                <c:pt idx="276">
                  <c:v>133.25506588879699</c:v>
                </c:pt>
                <c:pt idx="277">
                  <c:v>132.270716848869</c:v>
                </c:pt>
                <c:pt idx="278">
                  <c:v>129.306289971399</c:v>
                </c:pt>
                <c:pt idx="279">
                  <c:v>126.34186309392901</c:v>
                </c:pt>
                <c:pt idx="280">
                  <c:v>123.38122946902099</c:v>
                </c:pt>
                <c:pt idx="281">
                  <c:v>120.420595844113</c:v>
                </c:pt>
                <c:pt idx="282">
                  <c:v>115.48367763422399</c:v>
                </c:pt>
                <c:pt idx="283">
                  <c:v>111.53110846426399</c:v>
                </c:pt>
                <c:pt idx="284">
                  <c:v>108.570474839356</c:v>
                </c:pt>
                <c:pt idx="285">
                  <c:v>104.621698921958</c:v>
                </c:pt>
                <c:pt idx="286">
                  <c:v>101.657272044487</c:v>
                </c:pt>
                <c:pt idx="287">
                  <c:v>97.712289379651494</c:v>
                </c:pt>
                <c:pt idx="288">
                  <c:v>94.751655754743496</c:v>
                </c:pt>
                <c:pt idx="289">
                  <c:v>91.787228877273094</c:v>
                </c:pt>
                <c:pt idx="290">
                  <c:v>88.826595252365095</c:v>
                </c:pt>
                <c:pt idx="291">
                  <c:v>85.862168374894694</c:v>
                </c:pt>
                <c:pt idx="292">
                  <c:v>80.925250165006503</c:v>
                </c:pt>
                <c:pt idx="293">
                  <c:v>77.957030034973798</c:v>
                </c:pt>
                <c:pt idx="294">
                  <c:v>74.008254117575603</c:v>
                </c:pt>
                <c:pt idx="295">
                  <c:v>69.067542655125095</c:v>
                </c:pt>
                <c:pt idx="296">
                  <c:v>68.0794003626349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'Leistungsprüfstand 27.05.20'!$AO$5</c:f>
              <c:strCache>
                <c:ptCount val="1"/>
                <c:pt idx="0">
                  <c:v>M-Serie</c:v>
                </c:pt>
              </c:strCache>
            </c:strRef>
          </c:tx>
          <c:spPr>
            <a:ln w="3175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'Leistungsprüfstand 27.05.20'!$AN$6:$AN$148</c:f>
              <c:numCache>
                <c:formatCode>#,##0" 1/min"</c:formatCode>
                <c:ptCount val="143"/>
                <c:pt idx="0">
                  <c:v>995.76271186440704</c:v>
                </c:pt>
                <c:pt idx="1">
                  <c:v>1009.88700564972</c:v>
                </c:pt>
                <c:pt idx="2">
                  <c:v>1031.0734463276799</c:v>
                </c:pt>
                <c:pt idx="3">
                  <c:v>1045.19774011299</c:v>
                </c:pt>
                <c:pt idx="4">
                  <c:v>1059.3220338983101</c:v>
                </c:pt>
                <c:pt idx="5">
                  <c:v>1080.5084745762699</c:v>
                </c:pt>
                <c:pt idx="6">
                  <c:v>1101.69491525424</c:v>
                </c:pt>
                <c:pt idx="7">
                  <c:v>1144.06779661017</c:v>
                </c:pt>
                <c:pt idx="8">
                  <c:v>1158.1920903954799</c:v>
                </c:pt>
                <c:pt idx="9">
                  <c:v>1179.3785310734499</c:v>
                </c:pt>
                <c:pt idx="10">
                  <c:v>1186.4406779661001</c:v>
                </c:pt>
                <c:pt idx="11">
                  <c:v>1200.56497175141</c:v>
                </c:pt>
                <c:pt idx="12">
                  <c:v>1228.81355932203</c:v>
                </c:pt>
                <c:pt idx="13">
                  <c:v>1242.9378531073401</c:v>
                </c:pt>
                <c:pt idx="14">
                  <c:v>1250</c:v>
                </c:pt>
                <c:pt idx="15">
                  <c:v>1285.3107344632799</c:v>
                </c:pt>
                <c:pt idx="16">
                  <c:v>1292.3728813559301</c:v>
                </c:pt>
                <c:pt idx="17">
                  <c:v>1299.43502824859</c:v>
                </c:pt>
                <c:pt idx="18">
                  <c:v>1306.4971751412399</c:v>
                </c:pt>
                <c:pt idx="19">
                  <c:v>1334.7457627118599</c:v>
                </c:pt>
                <c:pt idx="20">
                  <c:v>1348.87005649718</c:v>
                </c:pt>
                <c:pt idx="21">
                  <c:v>1355.93220338983</c:v>
                </c:pt>
                <c:pt idx="22">
                  <c:v>1370.0564971751401</c:v>
                </c:pt>
                <c:pt idx="23">
                  <c:v>1398.30508474576</c:v>
                </c:pt>
                <c:pt idx="24">
                  <c:v>1398.30508474576</c:v>
                </c:pt>
                <c:pt idx="25">
                  <c:v>1398.30508474576</c:v>
                </c:pt>
                <c:pt idx="26">
                  <c:v>1412.4293785310699</c:v>
                </c:pt>
                <c:pt idx="27">
                  <c:v>1426.55367231638</c:v>
                </c:pt>
                <c:pt idx="28">
                  <c:v>1447.7401129943501</c:v>
                </c:pt>
                <c:pt idx="29">
                  <c:v>1468.9265536723201</c:v>
                </c:pt>
                <c:pt idx="30">
                  <c:v>1475.98870056497</c:v>
                </c:pt>
                <c:pt idx="31">
                  <c:v>1483.05084745763</c:v>
                </c:pt>
                <c:pt idx="32">
                  <c:v>1497.1751412429401</c:v>
                </c:pt>
                <c:pt idx="33">
                  <c:v>1518.3615819209001</c:v>
                </c:pt>
                <c:pt idx="34">
                  <c:v>1553.67231638418</c:v>
                </c:pt>
                <c:pt idx="35">
                  <c:v>1567.7966101694899</c:v>
                </c:pt>
                <c:pt idx="36">
                  <c:v>1588.9830508474599</c:v>
                </c:pt>
                <c:pt idx="37">
                  <c:v>1588.9830508474599</c:v>
                </c:pt>
                <c:pt idx="38">
                  <c:v>1596.0451977401101</c:v>
                </c:pt>
                <c:pt idx="39">
                  <c:v>1610.16949152542</c:v>
                </c:pt>
                <c:pt idx="40">
                  <c:v>1631.35593220339</c:v>
                </c:pt>
                <c:pt idx="41">
                  <c:v>1652.5423728813601</c:v>
                </c:pt>
                <c:pt idx="42">
                  <c:v>1687.85310734463</c:v>
                </c:pt>
                <c:pt idx="43">
                  <c:v>1709.0395480226</c:v>
                </c:pt>
                <c:pt idx="44">
                  <c:v>1737.28813559322</c:v>
                </c:pt>
                <c:pt idx="45">
                  <c:v>1751.4124293785301</c:v>
                </c:pt>
                <c:pt idx="46">
                  <c:v>1793.7853107344599</c:v>
                </c:pt>
                <c:pt idx="47">
                  <c:v>1793.7853107344599</c:v>
                </c:pt>
                <c:pt idx="48">
                  <c:v>1836.1581920904</c:v>
                </c:pt>
                <c:pt idx="49">
                  <c:v>1878.5310734463301</c:v>
                </c:pt>
                <c:pt idx="50">
                  <c:v>1892.65536723164</c:v>
                </c:pt>
                <c:pt idx="51">
                  <c:v>1906.7796610169501</c:v>
                </c:pt>
                <c:pt idx="52">
                  <c:v>1935.02824858757</c:v>
                </c:pt>
                <c:pt idx="53">
                  <c:v>1963.27683615819</c:v>
                </c:pt>
                <c:pt idx="54">
                  <c:v>1977.4011299435001</c:v>
                </c:pt>
                <c:pt idx="55">
                  <c:v>1991.52542372881</c:v>
                </c:pt>
                <c:pt idx="56">
                  <c:v>2005.6497175141201</c:v>
                </c:pt>
                <c:pt idx="57">
                  <c:v>2019.77401129944</c:v>
                </c:pt>
                <c:pt idx="58">
                  <c:v>2062.1468926553698</c:v>
                </c:pt>
                <c:pt idx="59">
                  <c:v>2076.2711864406801</c:v>
                </c:pt>
                <c:pt idx="60">
                  <c:v>2090.39548022599</c:v>
                </c:pt>
                <c:pt idx="61">
                  <c:v>2161.0169491525398</c:v>
                </c:pt>
                <c:pt idx="62">
                  <c:v>2182.2033898305099</c:v>
                </c:pt>
                <c:pt idx="63">
                  <c:v>2231.6384180791001</c:v>
                </c:pt>
                <c:pt idx="64">
                  <c:v>2274.0112994350302</c:v>
                </c:pt>
                <c:pt idx="65">
                  <c:v>2316.3841807909598</c:v>
                </c:pt>
                <c:pt idx="66">
                  <c:v>2394.0677966101698</c:v>
                </c:pt>
                <c:pt idx="67">
                  <c:v>2401.12994350283</c:v>
                </c:pt>
                <c:pt idx="68">
                  <c:v>2429.3785310734502</c:v>
                </c:pt>
                <c:pt idx="69">
                  <c:v>2443.5028248587601</c:v>
                </c:pt>
                <c:pt idx="70">
                  <c:v>2457.6271186440699</c:v>
                </c:pt>
                <c:pt idx="71">
                  <c:v>2507.0621468926602</c:v>
                </c:pt>
                <c:pt idx="72">
                  <c:v>2528.2485875706202</c:v>
                </c:pt>
                <c:pt idx="73">
                  <c:v>2549.4350282485898</c:v>
                </c:pt>
                <c:pt idx="74">
                  <c:v>2570.6214689265498</c:v>
                </c:pt>
                <c:pt idx="75">
                  <c:v>2612.9943502824899</c:v>
                </c:pt>
                <c:pt idx="76">
                  <c:v>2662.4293785310701</c:v>
                </c:pt>
                <c:pt idx="77">
                  <c:v>2704.8022598870102</c:v>
                </c:pt>
                <c:pt idx="78">
                  <c:v>2768.3615819208999</c:v>
                </c:pt>
                <c:pt idx="79">
                  <c:v>2789.5480225988699</c:v>
                </c:pt>
                <c:pt idx="80">
                  <c:v>2846.0451977401099</c:v>
                </c:pt>
                <c:pt idx="81">
                  <c:v>2895.4802259887001</c:v>
                </c:pt>
                <c:pt idx="82">
                  <c:v>2951.9774011299401</c:v>
                </c:pt>
                <c:pt idx="83">
                  <c:v>2966.1016949152499</c:v>
                </c:pt>
                <c:pt idx="84">
                  <c:v>2987.28813559322</c:v>
                </c:pt>
                <c:pt idx="85">
                  <c:v>3036.7231638418102</c:v>
                </c:pt>
                <c:pt idx="86">
                  <c:v>3072.0338983050801</c:v>
                </c:pt>
                <c:pt idx="87">
                  <c:v>3107.34463276836</c:v>
                </c:pt>
                <c:pt idx="88">
                  <c:v>3128.5310734463301</c:v>
                </c:pt>
                <c:pt idx="89">
                  <c:v>3206.2146892655401</c:v>
                </c:pt>
                <c:pt idx="90">
                  <c:v>3234.4632768361598</c:v>
                </c:pt>
                <c:pt idx="91">
                  <c:v>3283.8983050847501</c:v>
                </c:pt>
                <c:pt idx="92">
                  <c:v>3290.9604519774002</c:v>
                </c:pt>
                <c:pt idx="93">
                  <c:v>3333.3333333333298</c:v>
                </c:pt>
                <c:pt idx="94">
                  <c:v>3375.7062146892699</c:v>
                </c:pt>
                <c:pt idx="95">
                  <c:v>3411.0169491525398</c:v>
                </c:pt>
                <c:pt idx="96">
                  <c:v>3432.2033898305099</c:v>
                </c:pt>
                <c:pt idx="97">
                  <c:v>3474.57627118644</c:v>
                </c:pt>
                <c:pt idx="98">
                  <c:v>3524.0112994350302</c:v>
                </c:pt>
                <c:pt idx="99">
                  <c:v>3559.3220338983101</c:v>
                </c:pt>
                <c:pt idx="100">
                  <c:v>3573.44632768362</c:v>
                </c:pt>
                <c:pt idx="101">
                  <c:v>3580.5084745762701</c:v>
                </c:pt>
                <c:pt idx="102">
                  <c:v>3594.63276836158</c:v>
                </c:pt>
                <c:pt idx="103">
                  <c:v>3644.0677966101698</c:v>
                </c:pt>
                <c:pt idx="104">
                  <c:v>3672.31638418079</c:v>
                </c:pt>
                <c:pt idx="105">
                  <c:v>3700.5649717514102</c:v>
                </c:pt>
                <c:pt idx="106">
                  <c:v>3700.5649717514102</c:v>
                </c:pt>
                <c:pt idx="107">
                  <c:v>3714.6892655367201</c:v>
                </c:pt>
                <c:pt idx="108">
                  <c:v>3728.81355932203</c:v>
                </c:pt>
                <c:pt idx="109">
                  <c:v>3742.9378531073398</c:v>
                </c:pt>
                <c:pt idx="110">
                  <c:v>3742.9378531073398</c:v>
                </c:pt>
                <c:pt idx="111">
                  <c:v>3742.9378531073398</c:v>
                </c:pt>
                <c:pt idx="112">
                  <c:v>3778.2485875706202</c:v>
                </c:pt>
                <c:pt idx="113">
                  <c:v>3813.5593220339001</c:v>
                </c:pt>
                <c:pt idx="114">
                  <c:v>3827.68361581921</c:v>
                </c:pt>
                <c:pt idx="115">
                  <c:v>3884.1807909604499</c:v>
                </c:pt>
                <c:pt idx="116">
                  <c:v>3912.4293785310701</c:v>
                </c:pt>
                <c:pt idx="117">
                  <c:v>3933.6158192090402</c:v>
                </c:pt>
                <c:pt idx="118">
                  <c:v>3968.9265536723201</c:v>
                </c:pt>
                <c:pt idx="119">
                  <c:v>3990.1129943502801</c:v>
                </c:pt>
                <c:pt idx="120">
                  <c:v>4011.2994350282502</c:v>
                </c:pt>
                <c:pt idx="121">
                  <c:v>4039.5480225988699</c:v>
                </c:pt>
                <c:pt idx="122">
                  <c:v>4067.7966101694901</c:v>
                </c:pt>
                <c:pt idx="123">
                  <c:v>4096.0451977401099</c:v>
                </c:pt>
                <c:pt idx="124">
                  <c:v>4103.10734463277</c:v>
                </c:pt>
                <c:pt idx="125">
                  <c:v>4124.2937853107296</c:v>
                </c:pt>
                <c:pt idx="126">
                  <c:v>4145.4802259887001</c:v>
                </c:pt>
                <c:pt idx="127">
                  <c:v>4166.6666666666697</c:v>
                </c:pt>
                <c:pt idx="128">
                  <c:v>4187.8531073446302</c:v>
                </c:pt>
                <c:pt idx="129">
                  <c:v>4209.0395480225998</c:v>
                </c:pt>
                <c:pt idx="130">
                  <c:v>4237.2881355932204</c:v>
                </c:pt>
                <c:pt idx="131">
                  <c:v>4258.47457627119</c:v>
                </c:pt>
                <c:pt idx="132">
                  <c:v>4272.5988700565003</c:v>
                </c:pt>
                <c:pt idx="133">
                  <c:v>4307.9096045197703</c:v>
                </c:pt>
                <c:pt idx="134">
                  <c:v>4329.0960451977398</c:v>
                </c:pt>
                <c:pt idx="135">
                  <c:v>4350.2824858757103</c:v>
                </c:pt>
                <c:pt idx="136">
                  <c:v>4364.4067796610198</c:v>
                </c:pt>
                <c:pt idx="137">
                  <c:v>4392.6553672316404</c:v>
                </c:pt>
                <c:pt idx="138">
                  <c:v>4406.7796610169498</c:v>
                </c:pt>
                <c:pt idx="139">
                  <c:v>4420.9039548022602</c:v>
                </c:pt>
                <c:pt idx="140">
                  <c:v>4420.9039548022602</c:v>
                </c:pt>
                <c:pt idx="141">
                  <c:v>4427.9661016949103</c:v>
                </c:pt>
                <c:pt idx="142">
                  <c:v>4435.0282485875696</c:v>
                </c:pt>
              </c:numCache>
            </c:numRef>
          </c:xVal>
          <c:yVal>
            <c:numRef>
              <c:f>'Leistungsprüfstand 27.05.20'!$AO$6:$AO$148</c:f>
              <c:numCache>
                <c:formatCode>#,##0.0" Nm"</c:formatCode>
                <c:ptCount val="143"/>
                <c:pt idx="0">
                  <c:v>157.69738162838101</c:v>
                </c:pt>
                <c:pt idx="1">
                  <c:v>165.31637462120099</c:v>
                </c:pt>
                <c:pt idx="2">
                  <c:v>169.55366275679401</c:v>
                </c:pt>
                <c:pt idx="3">
                  <c:v>171.250489928972</c:v>
                </c:pt>
                <c:pt idx="4">
                  <c:v>178.02345923313001</c:v>
                </c:pt>
                <c:pt idx="5">
                  <c:v>182.260747368723</c:v>
                </c:pt>
                <c:pt idx="6">
                  <c:v>187.34405919297899</c:v>
                </c:pt>
                <c:pt idx="7">
                  <c:v>191.588517020849</c:v>
                </c:pt>
                <c:pt idx="8">
                  <c:v>194.977391570354</c:v>
                </c:pt>
                <c:pt idx="9">
                  <c:v>198.368656017284</c:v>
                </c:pt>
                <c:pt idx="10">
                  <c:v>203.44718804668901</c:v>
                </c:pt>
                <c:pt idx="11">
                  <c:v>205.99003890752999</c:v>
                </c:pt>
                <c:pt idx="12">
                  <c:v>210.229716940549</c:v>
                </c:pt>
                <c:pt idx="13">
                  <c:v>211.92654411272699</c:v>
                </c:pt>
                <c:pt idx="14">
                  <c:v>214.46700507614199</c:v>
                </c:pt>
                <c:pt idx="15">
                  <c:v>220.401120383913</c:v>
                </c:pt>
                <c:pt idx="16">
                  <c:v>225.47965241331801</c:v>
                </c:pt>
                <c:pt idx="17">
                  <c:v>226.32806599940699</c:v>
                </c:pt>
                <c:pt idx="18">
                  <c:v>230.560574340149</c:v>
                </c:pt>
                <c:pt idx="19">
                  <c:v>236.49229975049499</c:v>
                </c:pt>
                <c:pt idx="20">
                  <c:v>239.03515061133601</c:v>
                </c:pt>
                <c:pt idx="21">
                  <c:v>243.26765895207799</c:v>
                </c:pt>
                <c:pt idx="22">
                  <c:v>245.81050981291901</c:v>
                </c:pt>
                <c:pt idx="23">
                  <c:v>251.742235223264</c:v>
                </c:pt>
                <c:pt idx="24">
                  <c:v>254.28030628925401</c:v>
                </c:pt>
                <c:pt idx="25">
                  <c:v>255.972353666581</c:v>
                </c:pt>
                <c:pt idx="26">
                  <c:v>264.43737034806497</c:v>
                </c:pt>
                <c:pt idx="27">
                  <c:v>266.13419752024203</c:v>
                </c:pt>
                <c:pt idx="28">
                  <c:v>274.60160409915198</c:v>
                </c:pt>
                <c:pt idx="29">
                  <c:v>278.838892234745</c:v>
                </c:pt>
                <c:pt idx="30">
                  <c:v>284.76344795281398</c:v>
                </c:pt>
                <c:pt idx="31">
                  <c:v>288.14993260489302</c:v>
                </c:pt>
                <c:pt idx="32">
                  <c:v>292.38483084306</c:v>
                </c:pt>
                <c:pt idx="33">
                  <c:v>298.31416635597998</c:v>
                </c:pt>
                <c:pt idx="34">
                  <c:v>300.86418690909801</c:v>
                </c:pt>
                <c:pt idx="35">
                  <c:v>305.09908514726499</c:v>
                </c:pt>
                <c:pt idx="36">
                  <c:v>310.182396971522</c:v>
                </c:pt>
                <c:pt idx="37">
                  <c:v>311.87444434884901</c:v>
                </c:pt>
                <c:pt idx="38">
                  <c:v>313.56888162360099</c:v>
                </c:pt>
                <c:pt idx="39">
                  <c:v>316.11173248444197</c:v>
                </c:pt>
                <c:pt idx="40">
                  <c:v>318.65697324270798</c:v>
                </c:pt>
                <c:pt idx="41">
                  <c:v>322.89426137830202</c:v>
                </c:pt>
                <c:pt idx="42">
                  <c:v>327.98235299740901</c:v>
                </c:pt>
                <c:pt idx="43">
                  <c:v>330.52759375567598</c:v>
                </c:pt>
                <c:pt idx="44">
                  <c:v>333.92124810003202</c:v>
                </c:pt>
                <c:pt idx="45">
                  <c:v>335.61807527220901</c:v>
                </c:pt>
                <c:pt idx="46">
                  <c:v>340.70855678874301</c:v>
                </c:pt>
                <c:pt idx="47">
                  <c:v>342.400604166069</c:v>
                </c:pt>
                <c:pt idx="48">
                  <c:v>347.49108568260198</c:v>
                </c:pt>
                <c:pt idx="49">
                  <c:v>352.58156719913597</c:v>
                </c:pt>
                <c:pt idx="50">
                  <c:v>354.27839437131399</c:v>
                </c:pt>
                <c:pt idx="51">
                  <c:v>354.283174166165</c:v>
                </c:pt>
                <c:pt idx="52">
                  <c:v>351.75466268987702</c:v>
                </c:pt>
                <c:pt idx="53">
                  <c:v>350.07217490225298</c:v>
                </c:pt>
                <c:pt idx="54">
                  <c:v>349.23093100844102</c:v>
                </c:pt>
                <c:pt idx="55">
                  <c:v>347.54366342596597</c:v>
                </c:pt>
                <c:pt idx="56">
                  <c:v>347.54844322081698</c:v>
                </c:pt>
                <c:pt idx="57">
                  <c:v>346.70719932700501</c:v>
                </c:pt>
                <c:pt idx="58">
                  <c:v>346.72153871155803</c:v>
                </c:pt>
                <c:pt idx="59">
                  <c:v>346.72631850641</c:v>
                </c:pt>
                <c:pt idx="60">
                  <c:v>346.731098301261</c:v>
                </c:pt>
                <c:pt idx="61">
                  <c:v>346.75499727551698</c:v>
                </c:pt>
                <c:pt idx="62">
                  <c:v>346.76216696779397</c:v>
                </c:pt>
                <c:pt idx="63">
                  <c:v>349.31696731576301</c:v>
                </c:pt>
                <c:pt idx="64">
                  <c:v>351.02335407764298</c:v>
                </c:pt>
                <c:pt idx="65">
                  <c:v>352.729740839523</c:v>
                </c:pt>
                <c:pt idx="66">
                  <c:v>352.75602971120497</c:v>
                </c:pt>
                <c:pt idx="67">
                  <c:v>352.75841960862999</c:v>
                </c:pt>
                <c:pt idx="68">
                  <c:v>352.76797919833302</c:v>
                </c:pt>
                <c:pt idx="69">
                  <c:v>351.08071161585701</c:v>
                </c:pt>
                <c:pt idx="70">
                  <c:v>351.08549141070898</c:v>
                </c:pt>
                <c:pt idx="71">
                  <c:v>347.71812593803497</c:v>
                </c:pt>
                <c:pt idx="72">
                  <c:v>347.72529563031202</c:v>
                </c:pt>
                <c:pt idx="73">
                  <c:v>346.04041794526199</c:v>
                </c:pt>
                <c:pt idx="74">
                  <c:v>346.04758763753898</c:v>
                </c:pt>
                <c:pt idx="75">
                  <c:v>346.06192702209199</c:v>
                </c:pt>
                <c:pt idx="76">
                  <c:v>347.770703681398</c:v>
                </c:pt>
                <c:pt idx="77">
                  <c:v>347.78504306595198</c:v>
                </c:pt>
                <c:pt idx="78">
                  <c:v>346.11450476545502</c:v>
                </c:pt>
                <c:pt idx="79">
                  <c:v>346.12167445773201</c:v>
                </c:pt>
                <c:pt idx="80">
                  <c:v>346.14079363713699</c:v>
                </c:pt>
                <c:pt idx="81">
                  <c:v>345.31149923045302</c:v>
                </c:pt>
                <c:pt idx="82">
                  <c:v>346.17664209852097</c:v>
                </c:pt>
                <c:pt idx="83">
                  <c:v>346.18142189337198</c:v>
                </c:pt>
                <c:pt idx="84">
                  <c:v>345.342567896986</c:v>
                </c:pt>
                <c:pt idx="85">
                  <c:v>344.51327349030203</c:v>
                </c:pt>
                <c:pt idx="86">
                  <c:v>346.21727035475601</c:v>
                </c:pt>
                <c:pt idx="87">
                  <c:v>349.61331459653798</c:v>
                </c:pt>
                <c:pt idx="88">
                  <c:v>349.620484288814</c:v>
                </c:pt>
                <c:pt idx="89">
                  <c:v>354.72291529247599</c:v>
                </c:pt>
                <c:pt idx="90">
                  <c:v>355.57849857084102</c:v>
                </c:pt>
                <c:pt idx="91">
                  <c:v>358.97932260747399</c:v>
                </c:pt>
                <c:pt idx="92">
                  <c:v>358.98171250489901</c:v>
                </c:pt>
                <c:pt idx="93">
                  <c:v>358.15002820079002</c:v>
                </c:pt>
                <c:pt idx="94">
                  <c:v>354.78027283069002</c:v>
                </c:pt>
                <c:pt idx="95">
                  <c:v>353.94619862915499</c:v>
                </c:pt>
                <c:pt idx="96">
                  <c:v>353.95336832143198</c:v>
                </c:pt>
                <c:pt idx="97">
                  <c:v>353.12168401732202</c:v>
                </c:pt>
                <c:pt idx="98">
                  <c:v>350.60034223331098</c:v>
                </c:pt>
                <c:pt idx="99">
                  <c:v>348.92024434311298</c:v>
                </c:pt>
                <c:pt idx="100">
                  <c:v>348.07900044930102</c:v>
                </c:pt>
                <c:pt idx="101">
                  <c:v>345.543319280736</c:v>
                </c:pt>
                <c:pt idx="102">
                  <c:v>344.70207538692398</c:v>
                </c:pt>
                <c:pt idx="103">
                  <c:v>343.02675729157698</c:v>
                </c:pt>
                <c:pt idx="104">
                  <c:v>340.49824581528998</c:v>
                </c:pt>
                <c:pt idx="105">
                  <c:v>337.12371065033898</c:v>
                </c:pt>
                <c:pt idx="106">
                  <c:v>332.89359220702198</c:v>
                </c:pt>
                <c:pt idx="107">
                  <c:v>329.514277247221</c:v>
                </c:pt>
                <c:pt idx="108">
                  <c:v>327.82700966474499</c:v>
                </c:pt>
                <c:pt idx="109">
                  <c:v>323.60167101628002</c:v>
                </c:pt>
                <c:pt idx="110">
                  <c:v>322.755647327617</c:v>
                </c:pt>
                <c:pt idx="111">
                  <c:v>321.06359995028998</c:v>
                </c:pt>
                <c:pt idx="112">
                  <c:v>318.53747837142799</c:v>
                </c:pt>
                <c:pt idx="113">
                  <c:v>317.70340416989302</c:v>
                </c:pt>
                <c:pt idx="114">
                  <c:v>316.01613658741798</c:v>
                </c:pt>
                <c:pt idx="115">
                  <c:v>315.18923207815902</c:v>
                </c:pt>
                <c:pt idx="116">
                  <c:v>310.968673224545</c:v>
                </c:pt>
                <c:pt idx="117">
                  <c:v>308.43777185083201</c:v>
                </c:pt>
                <c:pt idx="118">
                  <c:v>305.06562658330699</c:v>
                </c:pt>
                <c:pt idx="119">
                  <c:v>302.534725209594</c:v>
                </c:pt>
                <c:pt idx="120">
                  <c:v>300.84984752454397</c:v>
                </c:pt>
                <c:pt idx="121">
                  <c:v>297.47531235959298</c:v>
                </c:pt>
                <c:pt idx="122">
                  <c:v>294.100777194643</c:v>
                </c:pt>
                <c:pt idx="123">
                  <c:v>290.726242029692</c:v>
                </c:pt>
                <c:pt idx="124">
                  <c:v>289.03658454979097</c:v>
                </c:pt>
                <c:pt idx="125">
                  <c:v>287.351706864741</c:v>
                </c:pt>
                <c:pt idx="126">
                  <c:v>281.43671073637501</c:v>
                </c:pt>
                <c:pt idx="127">
                  <c:v>279.75183305132498</c:v>
                </c:pt>
                <c:pt idx="128">
                  <c:v>276.37490798894902</c:v>
                </c:pt>
                <c:pt idx="129">
                  <c:v>272.15195923790998</c:v>
                </c:pt>
                <c:pt idx="130">
                  <c:v>268.77742407295898</c:v>
                </c:pt>
                <c:pt idx="131">
                  <c:v>267.09254638790901</c:v>
                </c:pt>
                <c:pt idx="132">
                  <c:v>262.86720773944398</c:v>
                </c:pt>
                <c:pt idx="133">
                  <c:v>258.64903878325498</c:v>
                </c:pt>
                <c:pt idx="134">
                  <c:v>255.27211372087899</c:v>
                </c:pt>
                <c:pt idx="135">
                  <c:v>251.895188658503</c:v>
                </c:pt>
                <c:pt idx="136">
                  <c:v>249.361897387364</c:v>
                </c:pt>
                <c:pt idx="137">
                  <c:v>244.29531484508701</c:v>
                </c:pt>
                <c:pt idx="138">
                  <c:v>240.915999885285</c:v>
                </c:pt>
                <c:pt idx="139">
                  <c:v>234.99861385949299</c:v>
                </c:pt>
                <c:pt idx="140">
                  <c:v>231.61451910484001</c:v>
                </c:pt>
                <c:pt idx="141">
                  <c:v>227.386790558949</c:v>
                </c:pt>
                <c:pt idx="142">
                  <c:v>224.00508570172201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674320"/>
        <c:axId val="289674712"/>
      </c:scatterChart>
      <c:scatterChart>
        <c:scatterStyle val="smoothMarker"/>
        <c:varyColors val="0"/>
        <c:ser>
          <c:idx val="1"/>
          <c:order val="1"/>
          <c:tx>
            <c:strRef>
              <c:f>'Leistungsprüfstand 27.05.20'!$AJ$5</c:f>
              <c:strCache>
                <c:ptCount val="1"/>
                <c:pt idx="0">
                  <c:v>P-tune4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'Leistungsprüfstand 27.05.20'!$AH$6:$AH$373</c:f>
              <c:numCache>
                <c:formatCode>#,##0" 1/min"</c:formatCode>
                <c:ptCount val="368"/>
                <c:pt idx="0">
                  <c:v>1254.32809169708</c:v>
                </c:pt>
                <c:pt idx="1">
                  <c:v>1254.3374787682701</c:v>
                </c:pt>
                <c:pt idx="2">
                  <c:v>1254.35312388692</c:v>
                </c:pt>
                <c:pt idx="3">
                  <c:v>1254.35625291064</c:v>
                </c:pt>
                <c:pt idx="4">
                  <c:v>1254.3656399818301</c:v>
                </c:pt>
                <c:pt idx="5">
                  <c:v>1254.3708550213801</c:v>
                </c:pt>
                <c:pt idx="6">
                  <c:v>1254.3771130688399</c:v>
                </c:pt>
                <c:pt idx="7">
                  <c:v>1254.38650014002</c:v>
                </c:pt>
                <c:pt idx="8">
                  <c:v>1254.3948442033</c:v>
                </c:pt>
                <c:pt idx="9">
                  <c:v>1258.4448439164701</c:v>
                </c:pt>
                <c:pt idx="10">
                  <c:v>1262.48754257428</c:v>
                </c:pt>
                <c:pt idx="11">
                  <c:v>1268.54637552144</c:v>
                </c:pt>
                <c:pt idx="12">
                  <c:v>1268.5620206400799</c:v>
                </c:pt>
                <c:pt idx="13">
                  <c:v>1268.5703647033599</c:v>
                </c:pt>
                <c:pt idx="14">
                  <c:v>1274.6396277296201</c:v>
                </c:pt>
                <c:pt idx="15">
                  <c:v>1274.65527284826</c:v>
                </c:pt>
                <c:pt idx="16">
                  <c:v>1274.6594448799001</c:v>
                </c:pt>
                <c:pt idx="17">
                  <c:v>1274.66674593527</c:v>
                </c:pt>
                <c:pt idx="18">
                  <c:v>1276.6891382720801</c:v>
                </c:pt>
                <c:pt idx="19">
                  <c:v>1276.69435331163</c:v>
                </c:pt>
                <c:pt idx="20">
                  <c:v>1276.70269737491</c:v>
                </c:pt>
                <c:pt idx="21">
                  <c:v>1282.7625733299701</c:v>
                </c:pt>
                <c:pt idx="22">
                  <c:v>1282.7688313774299</c:v>
                </c:pt>
                <c:pt idx="23">
                  <c:v>1284.8298150068999</c:v>
                </c:pt>
                <c:pt idx="24">
                  <c:v>1284.8402450860001</c:v>
                </c:pt>
                <c:pt idx="25">
                  <c:v>1288.8433094432401</c:v>
                </c:pt>
                <c:pt idx="26">
                  <c:v>1288.84852448279</c:v>
                </c:pt>
                <c:pt idx="27">
                  <c:v>1296.9495669170401</c:v>
                </c:pt>
                <c:pt idx="28">
                  <c:v>1303.0146579116599</c:v>
                </c:pt>
                <c:pt idx="29">
                  <c:v>1311.0937971798101</c:v>
                </c:pt>
                <c:pt idx="30">
                  <c:v>1311.1146573379999</c:v>
                </c:pt>
                <c:pt idx="31">
                  <c:v>1319.1885815666101</c:v>
                </c:pt>
                <c:pt idx="32">
                  <c:v>1339.37182762625</c:v>
                </c:pt>
                <c:pt idx="33">
                  <c:v>1355.5134180360101</c:v>
                </c:pt>
                <c:pt idx="34">
                  <c:v>1379.7185025952599</c:v>
                </c:pt>
                <c:pt idx="35">
                  <c:v>1385.7721205028799</c:v>
                </c:pt>
                <c:pt idx="36">
                  <c:v>1397.87622729437</c:v>
                </c:pt>
                <c:pt idx="37">
                  <c:v>1403.92984520198</c:v>
                </c:pt>
                <c:pt idx="38">
                  <c:v>1416.0349950013799</c:v>
                </c:pt>
                <c:pt idx="39">
                  <c:v>1418.05530132238</c:v>
                </c:pt>
                <c:pt idx="40">
                  <c:v>1426.12609652725</c:v>
                </c:pt>
                <c:pt idx="41">
                  <c:v>1438.2281173029301</c:v>
                </c:pt>
                <c:pt idx="42">
                  <c:v>1446.2989125078</c:v>
                </c:pt>
                <c:pt idx="43">
                  <c:v>1450.3353531181499</c:v>
                </c:pt>
                <c:pt idx="44">
                  <c:v>1456.38688500994</c:v>
                </c:pt>
                <c:pt idx="45">
                  <c:v>1460.4285406598401</c:v>
                </c:pt>
                <c:pt idx="46">
                  <c:v>1464.45872322273</c:v>
                </c:pt>
                <c:pt idx="47">
                  <c:v>1476.5659590379501</c:v>
                </c:pt>
                <c:pt idx="48">
                  <c:v>1484.6336252190999</c:v>
                </c:pt>
                <c:pt idx="49">
                  <c:v>1490.68515711089</c:v>
                </c:pt>
                <c:pt idx="50">
                  <c:v>1500.77208660512</c:v>
                </c:pt>
                <c:pt idx="51">
                  <c:v>1506.8246615048199</c:v>
                </c:pt>
                <c:pt idx="52">
                  <c:v>1520.9490746173101</c:v>
                </c:pt>
                <c:pt idx="53">
                  <c:v>1527.0026925249199</c:v>
                </c:pt>
                <c:pt idx="54">
                  <c:v>1537.0937940507899</c:v>
                </c:pt>
                <c:pt idx="55">
                  <c:v>1545.1625032398399</c:v>
                </c:pt>
                <c:pt idx="56">
                  <c:v>1553.23329844472</c:v>
                </c:pt>
                <c:pt idx="57">
                  <c:v>1565.3384482441199</c:v>
                </c:pt>
                <c:pt idx="58">
                  <c:v>1571.3962381833701</c:v>
                </c:pt>
                <c:pt idx="59">
                  <c:v>1573.41967352809</c:v>
                </c:pt>
                <c:pt idx="60">
                  <c:v>1581.4904687329699</c:v>
                </c:pt>
                <c:pt idx="61">
                  <c:v>1599.6471504241699</c:v>
                </c:pt>
                <c:pt idx="62">
                  <c:v>1607.7158596132199</c:v>
                </c:pt>
                <c:pt idx="63">
                  <c:v>1625.8673262648699</c:v>
                </c:pt>
                <c:pt idx="64">
                  <c:v>1637.9703900484501</c:v>
                </c:pt>
                <c:pt idx="65">
                  <c:v>1646.0453572849699</c:v>
                </c:pt>
                <c:pt idx="66">
                  <c:v>1660.16664137372</c:v>
                </c:pt>
                <c:pt idx="67">
                  <c:v>1672.2770062126799</c:v>
                </c:pt>
                <c:pt idx="68">
                  <c:v>1678.3327101361101</c:v>
                </c:pt>
                <c:pt idx="69">
                  <c:v>1688.4269406856999</c:v>
                </c:pt>
                <c:pt idx="70">
                  <c:v>1698.5096981483</c:v>
                </c:pt>
                <c:pt idx="71">
                  <c:v>1700.53730552466</c:v>
                </c:pt>
                <c:pt idx="72">
                  <c:v>1712.6414123161501</c:v>
                </c:pt>
                <c:pt idx="73">
                  <c:v>1722.7325138420199</c:v>
                </c:pt>
                <c:pt idx="74">
                  <c:v>1732.8236153678899</c:v>
                </c:pt>
                <c:pt idx="75">
                  <c:v>1734.84287868097</c:v>
                </c:pt>
                <c:pt idx="76">
                  <c:v>1740.8975395964901</c:v>
                </c:pt>
                <c:pt idx="77">
                  <c:v>1746.9501144961901</c:v>
                </c:pt>
                <c:pt idx="78">
                  <c:v>1755.0250817327101</c:v>
                </c:pt>
                <c:pt idx="79">
                  <c:v>1763.09900596131</c:v>
                </c:pt>
                <c:pt idx="80">
                  <c:v>1769.15262386892</c:v>
                </c:pt>
                <c:pt idx="81">
                  <c:v>1773.19532252673</c:v>
                </c:pt>
                <c:pt idx="82">
                  <c:v>1775.2177148635401</c:v>
                </c:pt>
                <c:pt idx="83">
                  <c:v>1781.2765478107001</c:v>
                </c:pt>
                <c:pt idx="84">
                  <c:v>1787.33120872622</c:v>
                </c:pt>
                <c:pt idx="85">
                  <c:v>1793.3858696417401</c:v>
                </c:pt>
                <c:pt idx="86">
                  <c:v>1799.4426165730799</c:v>
                </c:pt>
                <c:pt idx="87">
                  <c:v>1801.4660519178001</c:v>
                </c:pt>
                <c:pt idx="88">
                  <c:v>1809.5410191543201</c:v>
                </c:pt>
                <c:pt idx="89">
                  <c:v>1823.6612602351699</c:v>
                </c:pt>
                <c:pt idx="90">
                  <c:v>1827.7039588929699</c:v>
                </c:pt>
                <c:pt idx="91">
                  <c:v>1833.7627918401299</c:v>
                </c:pt>
                <c:pt idx="92">
                  <c:v>1839.8205817793801</c:v>
                </c:pt>
                <c:pt idx="93">
                  <c:v>1847.89450600799</c:v>
                </c:pt>
                <c:pt idx="94">
                  <c:v>1849.92107037644</c:v>
                </c:pt>
                <c:pt idx="95">
                  <c:v>1860.0132149102201</c:v>
                </c:pt>
                <c:pt idx="96">
                  <c:v>1870.10535944399</c:v>
                </c:pt>
                <c:pt idx="97">
                  <c:v>1880.2027190173201</c:v>
                </c:pt>
                <c:pt idx="98">
                  <c:v>1896.3547395061701</c:v>
                </c:pt>
                <c:pt idx="99">
                  <c:v>1902.4083574137801</c:v>
                </c:pt>
                <c:pt idx="100">
                  <c:v>1914.52810932392</c:v>
                </c:pt>
                <c:pt idx="101">
                  <c:v>1922.5957755050599</c:v>
                </c:pt>
                <c:pt idx="102">
                  <c:v>1930.6759577811299</c:v>
                </c:pt>
                <c:pt idx="103">
                  <c:v>1940.77331735445</c:v>
                </c:pt>
                <c:pt idx="104">
                  <c:v>1944.8170590201701</c:v>
                </c:pt>
                <c:pt idx="105">
                  <c:v>1962.9747837192699</c:v>
                </c:pt>
                <c:pt idx="106">
                  <c:v>1971.0434929083301</c:v>
                </c:pt>
                <c:pt idx="107">
                  <c:v>1977.0991968317601</c:v>
                </c:pt>
                <c:pt idx="108">
                  <c:v>1983.15698677101</c:v>
                </c:pt>
                <c:pt idx="109">
                  <c:v>1991.23195400752</c:v>
                </c:pt>
                <c:pt idx="110">
                  <c:v>1991.2392550628899</c:v>
                </c:pt>
                <c:pt idx="111">
                  <c:v>1995.2756956732401</c:v>
                </c:pt>
                <c:pt idx="112">
                  <c:v>2003.3454478701999</c:v>
                </c:pt>
                <c:pt idx="113">
                  <c:v>2013.4407214277101</c:v>
                </c:pt>
                <c:pt idx="114">
                  <c:v>2023.5286939298501</c:v>
                </c:pt>
                <c:pt idx="115">
                  <c:v>2037.6604080976999</c:v>
                </c:pt>
                <c:pt idx="116">
                  <c:v>2047.7588106789401</c:v>
                </c:pt>
                <c:pt idx="117">
                  <c:v>2067.9337126753098</c:v>
                </c:pt>
                <c:pt idx="118">
                  <c:v>2078.0321152565498</c:v>
                </c:pt>
                <c:pt idx="119">
                  <c:v>2094.1820497295698</c:v>
                </c:pt>
                <c:pt idx="120">
                  <c:v>2104.2762802791699</c:v>
                </c:pt>
                <c:pt idx="121">
                  <c:v>2114.3830269236901</c:v>
                </c:pt>
                <c:pt idx="122">
                  <c:v>2124.47621446537</c:v>
                </c:pt>
                <c:pt idx="123">
                  <c:v>2144.65633150129</c:v>
                </c:pt>
                <c:pt idx="124">
                  <c:v>2158.78700266123</c:v>
                </c:pt>
                <c:pt idx="125">
                  <c:v>2178.9639906734201</c:v>
                </c:pt>
                <c:pt idx="126">
                  <c:v>2195.1170541701799</c:v>
                </c:pt>
                <c:pt idx="127">
                  <c:v>2205.2091987039598</c:v>
                </c:pt>
                <c:pt idx="128">
                  <c:v>2225.3778426528702</c:v>
                </c:pt>
                <c:pt idx="129">
                  <c:v>2237.4829924522701</c:v>
                </c:pt>
                <c:pt idx="130">
                  <c:v>2251.6084485726701</c:v>
                </c:pt>
                <c:pt idx="131">
                  <c:v>2271.7854365848598</c:v>
                </c:pt>
                <c:pt idx="132">
                  <c:v>2271.79378064814</c:v>
                </c:pt>
                <c:pt idx="133">
                  <c:v>2271.8062967430501</c:v>
                </c:pt>
                <c:pt idx="134">
                  <c:v>2285.9348818871799</c:v>
                </c:pt>
                <c:pt idx="135">
                  <c:v>2300.06138101548</c:v>
                </c:pt>
                <c:pt idx="136">
                  <c:v>2306.1181279468201</c:v>
                </c:pt>
                <c:pt idx="137">
                  <c:v>2326.2940729511001</c:v>
                </c:pt>
                <c:pt idx="138">
                  <c:v>2338.4033947821399</c:v>
                </c:pt>
                <c:pt idx="139">
                  <c:v>2354.5408131602599</c:v>
                </c:pt>
                <c:pt idx="140">
                  <c:v>2372.69436582772</c:v>
                </c:pt>
                <c:pt idx="141">
                  <c:v>2386.8146069085701</c:v>
                </c:pt>
                <c:pt idx="142">
                  <c:v>2419.08422862525</c:v>
                </c:pt>
                <c:pt idx="143">
                  <c:v>2425.1357605170401</c:v>
                </c:pt>
                <c:pt idx="144">
                  <c:v>2441.2690068635102</c:v>
                </c:pt>
                <c:pt idx="145">
                  <c:v>2453.3710276391898</c:v>
                </c:pt>
                <c:pt idx="146">
                  <c:v>2469.50531699357</c:v>
                </c:pt>
                <c:pt idx="147">
                  <c:v>2475.5568488853601</c:v>
                </c:pt>
                <c:pt idx="148">
                  <c:v>2485.64377837959</c:v>
                </c:pt>
                <c:pt idx="149">
                  <c:v>2499.7640194604401</c:v>
                </c:pt>
                <c:pt idx="150">
                  <c:v>2513.8707014384599</c:v>
                </c:pt>
                <c:pt idx="151">
                  <c:v>2515.8826636961799</c:v>
                </c:pt>
                <c:pt idx="152">
                  <c:v>2527.9732113848499</c:v>
                </c:pt>
                <c:pt idx="153">
                  <c:v>2542.0788503549602</c:v>
                </c:pt>
                <c:pt idx="154">
                  <c:v>2554.17148405945</c:v>
                </c:pt>
                <c:pt idx="155">
                  <c:v>2566.2651607718499</c:v>
                </c:pt>
                <c:pt idx="156">
                  <c:v>2570.2911713030999</c:v>
                </c:pt>
                <c:pt idx="157">
                  <c:v>2588.4353368993802</c:v>
                </c:pt>
                <c:pt idx="158">
                  <c:v>2596.4998740567898</c:v>
                </c:pt>
                <c:pt idx="159">
                  <c:v>2622.7127488421302</c:v>
                </c:pt>
                <c:pt idx="160">
                  <c:v>2628.76115171019</c:v>
                </c:pt>
                <c:pt idx="161">
                  <c:v>2642.8793067752199</c:v>
                </c:pt>
                <c:pt idx="162">
                  <c:v>2656.9985048481599</c:v>
                </c:pt>
                <c:pt idx="163">
                  <c:v>2681.1952453441399</c:v>
                </c:pt>
                <c:pt idx="164">
                  <c:v>2709.4273834425599</c:v>
                </c:pt>
                <c:pt idx="165">
                  <c:v>2723.5403234680398</c:v>
                </c:pt>
                <c:pt idx="166">
                  <c:v>2735.6308711567099</c:v>
                </c:pt>
                <c:pt idx="167">
                  <c:v>2741.6761450010499</c:v>
                </c:pt>
                <c:pt idx="168">
                  <c:v>2757.79896126842</c:v>
                </c:pt>
                <c:pt idx="169">
                  <c:v>2775.94938491216</c:v>
                </c:pt>
                <c:pt idx="170">
                  <c:v>2784.0139220695801</c:v>
                </c:pt>
                <c:pt idx="171">
                  <c:v>2796.1107278057002</c:v>
                </c:pt>
                <c:pt idx="172">
                  <c:v>2832.3959299745302</c:v>
                </c:pt>
                <c:pt idx="173">
                  <c:v>2844.4854346552902</c:v>
                </c:pt>
                <c:pt idx="174">
                  <c:v>2858.5931596412302</c:v>
                </c:pt>
                <c:pt idx="175">
                  <c:v>2882.78155607393</c:v>
                </c:pt>
                <c:pt idx="176">
                  <c:v>2908.9840007801699</c:v>
                </c:pt>
                <c:pt idx="177">
                  <c:v>2951.3061327300602</c:v>
                </c:pt>
                <c:pt idx="178">
                  <c:v>2957.35453559812</c:v>
                </c:pt>
                <c:pt idx="179">
                  <c:v>2993.6407807748601</c:v>
                </c:pt>
                <c:pt idx="180">
                  <c:v>3011.7828603553198</c:v>
                </c:pt>
                <c:pt idx="181">
                  <c:v>3029.92493993578</c:v>
                </c:pt>
                <c:pt idx="182">
                  <c:v>3054.1143793763999</c:v>
                </c:pt>
                <c:pt idx="183">
                  <c:v>3066.21014210461</c:v>
                </c:pt>
                <c:pt idx="184">
                  <c:v>3104.5104355548901</c:v>
                </c:pt>
                <c:pt idx="185">
                  <c:v>3114.5900639937499</c:v>
                </c:pt>
                <c:pt idx="186">
                  <c:v>3118.6233755803701</c:v>
                </c:pt>
                <c:pt idx="187">
                  <c:v>3124.6717784484299</c:v>
                </c:pt>
                <c:pt idx="188">
                  <c:v>3134.7514068872902</c:v>
                </c:pt>
                <c:pt idx="189">
                  <c:v>3152.89452947566</c:v>
                </c:pt>
                <c:pt idx="190">
                  <c:v>3158.93980332</c:v>
                </c:pt>
                <c:pt idx="191">
                  <c:v>3181.1162374949899</c:v>
                </c:pt>
                <c:pt idx="192">
                  <c:v>3187.1646403630498</c:v>
                </c:pt>
                <c:pt idx="193">
                  <c:v>3201.2786233964398</c:v>
                </c:pt>
                <c:pt idx="194">
                  <c:v>3213.3785581563002</c:v>
                </c:pt>
                <c:pt idx="195">
                  <c:v>3253.7033299591999</c:v>
                </c:pt>
                <c:pt idx="196">
                  <c:v>3259.7527758351798</c:v>
                </c:pt>
                <c:pt idx="197">
                  <c:v>3279.9151617366301</c:v>
                </c:pt>
                <c:pt idx="198">
                  <c:v>3300.0712895906199</c:v>
                </c:pt>
                <c:pt idx="199">
                  <c:v>3316.19306285009</c:v>
                </c:pt>
                <c:pt idx="200">
                  <c:v>3328.2836105387601</c:v>
                </c:pt>
                <c:pt idx="201">
                  <c:v>3340.3710292036999</c:v>
                </c:pt>
                <c:pt idx="202">
                  <c:v>3348.4282653057498</c:v>
                </c:pt>
                <c:pt idx="203">
                  <c:v>3372.6083176751799</c:v>
                </c:pt>
                <c:pt idx="204">
                  <c:v>3394.77536477898</c:v>
                </c:pt>
                <c:pt idx="205">
                  <c:v>3406.8669554755602</c:v>
                </c:pt>
                <c:pt idx="206">
                  <c:v>3422.98038467175</c:v>
                </c:pt>
                <c:pt idx="207">
                  <c:v>3429.02461550817</c:v>
                </c:pt>
                <c:pt idx="208">
                  <c:v>3437.08289461813</c:v>
                </c:pt>
                <c:pt idx="209">
                  <c:v>3449.17239929889</c:v>
                </c:pt>
                <c:pt idx="210">
                  <c:v>3467.3040488002498</c:v>
                </c:pt>
                <c:pt idx="211">
                  <c:v>3475.35815587858</c:v>
                </c:pt>
                <c:pt idx="212">
                  <c:v>3481.4013437070898</c:v>
                </c:pt>
                <c:pt idx="213">
                  <c:v>3495.4986386139299</c:v>
                </c:pt>
                <c:pt idx="214">
                  <c:v>3503.5590037397101</c:v>
                </c:pt>
                <c:pt idx="215">
                  <c:v>3527.7348840774898</c:v>
                </c:pt>
                <c:pt idx="216">
                  <c:v>3543.8535283132301</c:v>
                </c:pt>
                <c:pt idx="217">
                  <c:v>3570.04971497201</c:v>
                </c:pt>
                <c:pt idx="218">
                  <c:v>3584.15326792631</c:v>
                </c:pt>
                <c:pt idx="219">
                  <c:v>3596.2459016307898</c:v>
                </c:pt>
                <c:pt idx="220">
                  <c:v>3604.3073097644801</c:v>
                </c:pt>
                <c:pt idx="221">
                  <c:v>3616.3999434689699</c:v>
                </c:pt>
                <c:pt idx="222">
                  <c:v>3642.6003021593901</c:v>
                </c:pt>
                <c:pt idx="223">
                  <c:v>3650.6669253326299</c:v>
                </c:pt>
                <c:pt idx="224">
                  <c:v>3662.7647740766602</c:v>
                </c:pt>
                <c:pt idx="225">
                  <c:v>3703.0895458795699</c:v>
                </c:pt>
                <c:pt idx="226">
                  <c:v>3715.1863516157</c:v>
                </c:pt>
                <c:pt idx="227">
                  <c:v>3719.2186201944101</c:v>
                </c:pt>
                <c:pt idx="228">
                  <c:v>3725.2638940387401</c:v>
                </c:pt>
                <c:pt idx="229">
                  <c:v>3735.3424794696898</c:v>
                </c:pt>
                <c:pt idx="230">
                  <c:v>3755.4933922841401</c:v>
                </c:pt>
                <c:pt idx="231">
                  <c:v>3783.70884225601</c:v>
                </c:pt>
                <c:pt idx="232">
                  <c:v>3791.7692073817798</c:v>
                </c:pt>
                <c:pt idx="233">
                  <c:v>3811.9274212516002</c:v>
                </c:pt>
                <c:pt idx="234">
                  <c:v>3824.0210979640001</c:v>
                </c:pt>
                <c:pt idx="235">
                  <c:v>3832.07833406605</c:v>
                </c:pt>
                <c:pt idx="236">
                  <c:v>3850.2089405595002</c:v>
                </c:pt>
                <c:pt idx="237">
                  <c:v>3856.2531713959302</c:v>
                </c:pt>
                <c:pt idx="238">
                  <c:v>3872.3697296158398</c:v>
                </c:pt>
                <c:pt idx="239">
                  <c:v>3880.4290517337099</c:v>
                </c:pt>
                <c:pt idx="240">
                  <c:v>3886.4680675305899</c:v>
                </c:pt>
                <c:pt idx="241">
                  <c:v>3896.5383088982699</c:v>
                </c:pt>
                <c:pt idx="242">
                  <c:v>3904.5986740240401</c:v>
                </c:pt>
                <c:pt idx="243">
                  <c:v>3918.7084850258002</c:v>
                </c:pt>
                <c:pt idx="244">
                  <c:v>3936.84639257462</c:v>
                </c:pt>
                <c:pt idx="245">
                  <c:v>3944.9078007083099</c:v>
                </c:pt>
                <c:pt idx="246">
                  <c:v>3977.1617773063399</c:v>
                </c:pt>
                <c:pt idx="247">
                  <c:v>3985.2179704004802</c:v>
                </c:pt>
                <c:pt idx="248">
                  <c:v>3993.27833552626</c:v>
                </c:pt>
                <c:pt idx="249">
                  <c:v>4011.4162430750798</c:v>
                </c:pt>
                <c:pt idx="250">
                  <c:v>4019.4745221850399</c:v>
                </c:pt>
                <c:pt idx="251">
                  <c:v>4027.5359303187302</c:v>
                </c:pt>
                <c:pt idx="252">
                  <c:v>4033.5832901788799</c:v>
                </c:pt>
                <c:pt idx="253">
                  <c:v>4053.7446330724201</c:v>
                </c:pt>
                <c:pt idx="254">
                  <c:v>4059.79303594049</c:v>
                </c:pt>
                <c:pt idx="255">
                  <c:v>4077.9382445446799</c:v>
                </c:pt>
                <c:pt idx="256">
                  <c:v>4086.0027817021</c:v>
                </c:pt>
                <c:pt idx="257">
                  <c:v>4102.1245549615596</c:v>
                </c:pt>
                <c:pt idx="258">
                  <c:v>4114.2171886660499</c:v>
                </c:pt>
                <c:pt idx="259">
                  <c:v>4138.39828404339</c:v>
                </c:pt>
                <c:pt idx="260">
                  <c:v>4160.55803009182</c:v>
                </c:pt>
                <c:pt idx="261">
                  <c:v>4172.6506637963103</c:v>
                </c:pt>
                <c:pt idx="262">
                  <c:v>4186.7479587031403</c:v>
                </c:pt>
                <c:pt idx="263">
                  <c:v>4194.80728082101</c:v>
                </c:pt>
                <c:pt idx="264">
                  <c:v>4212.9347582907403</c:v>
                </c:pt>
                <c:pt idx="265">
                  <c:v>4214.9456775405497</c:v>
                </c:pt>
                <c:pt idx="266">
                  <c:v>4235.0830312521703</c:v>
                </c:pt>
                <c:pt idx="267">
                  <c:v>4239.1111277992404</c:v>
                </c:pt>
                <c:pt idx="268">
                  <c:v>4247.1641918696496</c:v>
                </c:pt>
                <c:pt idx="269">
                  <c:v>4253.2073796981604</c:v>
                </c:pt>
                <c:pt idx="270">
                  <c:v>4263.2692770025596</c:v>
                </c:pt>
                <c:pt idx="271">
                  <c:v>4275.3566956675004</c:v>
                </c:pt>
                <c:pt idx="272">
                  <c:v>4283.4170607932801</c:v>
                </c:pt>
                <c:pt idx="273">
                  <c:v>4301.5549683421004</c:v>
                </c:pt>
                <c:pt idx="274">
                  <c:v>4323.7188864221798</c:v>
                </c:pt>
                <c:pt idx="275">
                  <c:v>4339.8417026895504</c:v>
                </c:pt>
                <c:pt idx="276">
                  <c:v>4353.9515136912996</c:v>
                </c:pt>
                <c:pt idx="277">
                  <c:v>4364.0321851380804</c:v>
                </c:pt>
                <c:pt idx="278">
                  <c:v>4388.2257966103298</c:v>
                </c:pt>
                <c:pt idx="279">
                  <c:v>4394.2762854942102</c:v>
                </c:pt>
                <c:pt idx="280">
                  <c:v>4408.3902685275998</c:v>
                </c:pt>
                <c:pt idx="281">
                  <c:v>4414.4386713956601</c:v>
                </c:pt>
                <c:pt idx="282">
                  <c:v>4420.4756011767204</c:v>
                </c:pt>
                <c:pt idx="283">
                  <c:v>4422.4854774186197</c:v>
                </c:pt>
                <c:pt idx="284">
                  <c:v>4440.6119118804299</c:v>
                </c:pt>
                <c:pt idx="285">
                  <c:v>4448.6712339982996</c:v>
                </c:pt>
                <c:pt idx="286">
                  <c:v>4460.7576096553303</c:v>
                </c:pt>
                <c:pt idx="287">
                  <c:v>4462.7695719130497</c:v>
                </c:pt>
                <c:pt idx="288">
                  <c:v>4476.8793829147999</c:v>
                </c:pt>
                <c:pt idx="289">
                  <c:v>4484.9480921038603</c:v>
                </c:pt>
                <c:pt idx="290">
                  <c:v>4497.0438548320699</c:v>
                </c:pt>
                <c:pt idx="291">
                  <c:v>4505.1010909341203</c:v>
                </c:pt>
                <c:pt idx="292">
                  <c:v>4511.1453217705503</c:v>
                </c:pt>
                <c:pt idx="293">
                  <c:v>4521.2072190749504</c:v>
                </c:pt>
                <c:pt idx="294">
                  <c:v>4521.21243411449</c:v>
                </c:pt>
                <c:pt idx="295">
                  <c:v>4523.2191813326599</c:v>
                </c:pt>
                <c:pt idx="296">
                  <c:v>4525.2238425350097</c:v>
                </c:pt>
                <c:pt idx="297">
                  <c:v>4531.2659873556104</c:v>
                </c:pt>
                <c:pt idx="298">
                  <c:v>4537.3008311208496</c:v>
                </c:pt>
                <c:pt idx="299">
                  <c:v>4545.3591102308101</c:v>
                </c:pt>
                <c:pt idx="300">
                  <c:v>4557.4507009273902</c:v>
                </c:pt>
                <c:pt idx="301">
                  <c:v>4569.5412486160603</c:v>
                </c:pt>
                <c:pt idx="302">
                  <c:v>4577.6016137418401</c:v>
                </c:pt>
                <c:pt idx="303">
                  <c:v>4591.7009946644903</c:v>
                </c:pt>
                <c:pt idx="304">
                  <c:v>4597.7431394851001</c:v>
                </c:pt>
                <c:pt idx="305">
                  <c:v>4609.8284721342197</c:v>
                </c:pt>
                <c:pt idx="306">
                  <c:v>4621.9158907991596</c:v>
                </c:pt>
                <c:pt idx="307">
                  <c:v>4625.9419013304096</c:v>
                </c:pt>
                <c:pt idx="308">
                  <c:v>4638.0261909716201</c:v>
                </c:pt>
                <c:pt idx="309">
                  <c:v>4644.0683357922198</c:v>
                </c:pt>
                <c:pt idx="310">
                  <c:v>4646.0802980499402</c:v>
                </c:pt>
                <c:pt idx="311">
                  <c:v>4658.1531146041398</c:v>
                </c:pt>
                <c:pt idx="312">
                  <c:v>4662.1686950562998</c:v>
                </c:pt>
                <c:pt idx="313">
                  <c:v>4666.1915765638196</c:v>
                </c:pt>
                <c:pt idx="314">
                  <c:v>4672.2243343132404</c:v>
                </c:pt>
                <c:pt idx="315">
                  <c:v>4676.2461728128501</c:v>
                </c:pt>
                <c:pt idx="316">
                  <c:v>4682.2685004831701</c:v>
                </c:pt>
                <c:pt idx="317">
                  <c:v>4682.27893056227</c:v>
                </c:pt>
                <c:pt idx="318">
                  <c:v>4684.2658606301502</c:v>
                </c:pt>
                <c:pt idx="319">
                  <c:v>4686.2684358166798</c:v>
                </c:pt>
                <c:pt idx="320">
                  <c:v>4696.3376341764497</c:v>
                </c:pt>
                <c:pt idx="321">
                  <c:v>4702.3776929812302</c:v>
                </c:pt>
                <c:pt idx="322">
                  <c:v>4712.4395902856304</c:v>
                </c:pt>
                <c:pt idx="323">
                  <c:v>4718.4754770587797</c:v>
                </c:pt>
                <c:pt idx="324">
                  <c:v>4726.5035089393596</c:v>
                </c:pt>
                <c:pt idx="325">
                  <c:v>4726.5118530026402</c:v>
                </c:pt>
                <c:pt idx="326">
                  <c:v>4726.5191540580099</c:v>
                </c:pt>
                <c:pt idx="327">
                  <c:v>4736.56853526749</c:v>
                </c:pt>
                <c:pt idx="328">
                  <c:v>4742.6054650485403</c:v>
                </c:pt>
                <c:pt idx="329">
                  <c:v>4750.6491420477696</c:v>
                </c:pt>
                <c:pt idx="330">
                  <c:v>4756.68815784464</c:v>
                </c:pt>
                <c:pt idx="331">
                  <c:v>4766.7500551490402</c:v>
                </c:pt>
                <c:pt idx="332">
                  <c:v>4770.7760656802902</c:v>
                </c:pt>
                <c:pt idx="333">
                  <c:v>4778.8291297507103</c:v>
                </c:pt>
                <c:pt idx="334">
                  <c:v>4792.9212096179899</c:v>
                </c:pt>
                <c:pt idx="335">
                  <c:v>4792.9264246575403</c:v>
                </c:pt>
                <c:pt idx="336">
                  <c:v>4796.9357470622399</c:v>
                </c:pt>
                <c:pt idx="337">
                  <c:v>4798.93310720922</c:v>
                </c:pt>
                <c:pt idx="338">
                  <c:v>4798.9487523278603</c:v>
                </c:pt>
                <c:pt idx="339">
                  <c:v>4802.9549457088297</c:v>
                </c:pt>
                <c:pt idx="340">
                  <c:v>4804.9460478083502</c:v>
                </c:pt>
                <c:pt idx="341">
                  <c:v>4804.95543487954</c:v>
                </c:pt>
                <c:pt idx="342">
                  <c:v>4806.9507090106999</c:v>
                </c:pt>
                <c:pt idx="343">
                  <c:v>4810.9735905182197</c:v>
                </c:pt>
                <c:pt idx="344">
                  <c:v>4817.0084342834598</c:v>
                </c:pt>
                <c:pt idx="345">
                  <c:v>4819.0193535332701</c:v>
                </c:pt>
                <c:pt idx="346">
                  <c:v>4825.0510682747799</c:v>
                </c:pt>
                <c:pt idx="347">
                  <c:v>4827.05990150876</c:v>
                </c:pt>
                <c:pt idx="348">
                  <c:v>4831.0848690321</c:v>
                </c:pt>
                <c:pt idx="349">
                  <c:v>4837.1228418210703</c:v>
                </c:pt>
                <c:pt idx="350">
                  <c:v>4845.1717338598401</c:v>
                </c:pt>
                <c:pt idx="351">
                  <c:v>4845.1873789784904</c:v>
                </c:pt>
                <c:pt idx="352">
                  <c:v>4851.2117926646297</c:v>
                </c:pt>
                <c:pt idx="353">
                  <c:v>4857.2403783824102</c:v>
                </c:pt>
                <c:pt idx="354">
                  <c:v>4857.2497654536</c:v>
                </c:pt>
                <c:pt idx="355">
                  <c:v>4863.2700071080999</c:v>
                </c:pt>
                <c:pt idx="356">
                  <c:v>4863.2741791397402</c:v>
                </c:pt>
                <c:pt idx="357">
                  <c:v>4867.1781577455604</c:v>
                </c:pt>
                <c:pt idx="358">
                  <c:v>4867.18441579302</c:v>
                </c:pt>
                <c:pt idx="359">
                  <c:v>4867.1927598562897</c:v>
                </c:pt>
                <c:pt idx="360">
                  <c:v>4867.2052759512098</c:v>
                </c:pt>
                <c:pt idx="361">
                  <c:v>4867.2887165839802</c:v>
                </c:pt>
                <c:pt idx="362">
                  <c:v>4871.2479746090203</c:v>
                </c:pt>
                <c:pt idx="363">
                  <c:v>4871.2625767197496</c:v>
                </c:pt>
                <c:pt idx="364">
                  <c:v>4871.2688347672101</c:v>
                </c:pt>
                <c:pt idx="365">
                  <c:v>4871.2844798858496</c:v>
                </c:pt>
                <c:pt idx="366">
                  <c:v>4871.2938669570403</c:v>
                </c:pt>
                <c:pt idx="367">
                  <c:v>4871.3136841073201</c:v>
                </c:pt>
              </c:numCache>
            </c:numRef>
          </c:xVal>
          <c:yVal>
            <c:numRef>
              <c:f>'Leistungsprüfstand 27.05.20'!$AJ$6:$AJ$373</c:f>
              <c:numCache>
                <c:formatCode>#,##0.0" PS"</c:formatCode>
                <c:ptCount val="368"/>
                <c:pt idx="0">
                  <c:v>14.154732217935173</c:v>
                </c:pt>
                <c:pt idx="1">
                  <c:v>14.60398408277262</c:v>
                </c:pt>
                <c:pt idx="2">
                  <c:v>15.352752129805394</c:v>
                </c:pt>
                <c:pt idx="3">
                  <c:v>15.5025079800574</c:v>
                </c:pt>
                <c:pt idx="4">
                  <c:v>15.951780012504861</c:v>
                </c:pt>
                <c:pt idx="5">
                  <c:v>16.201378490886615</c:v>
                </c:pt>
                <c:pt idx="6">
                  <c:v>16.500899403755962</c:v>
                </c:pt>
                <c:pt idx="7">
                  <c:v>16.950186375173708</c:v>
                </c:pt>
                <c:pt idx="8">
                  <c:v>17.349558215600698</c:v>
                </c:pt>
                <c:pt idx="9">
                  <c:v>18.257243391859141</c:v>
                </c:pt>
                <c:pt idx="10">
                  <c:v>18.818693951641542</c:v>
                </c:pt>
                <c:pt idx="11">
                  <c:v>19.41447453301905</c:v>
                </c:pt>
                <c:pt idx="12">
                  <c:v>20.171779601149545</c:v>
                </c:pt>
                <c:pt idx="13">
                  <c:v>20.575683272959687</c:v>
                </c:pt>
                <c:pt idx="14">
                  <c:v>21.689147933361042</c:v>
                </c:pt>
                <c:pt idx="15">
                  <c:v>22.450116170941378</c:v>
                </c:pt>
                <c:pt idx="16">
                  <c:v>22.65304418807877</c:v>
                </c:pt>
                <c:pt idx="17">
                  <c:v>23.008171413349086</c:v>
                </c:pt>
                <c:pt idx="18">
                  <c:v>23.349698633140893</c:v>
                </c:pt>
                <c:pt idx="19">
                  <c:v>23.603766987466557</c:v>
                </c:pt>
                <c:pt idx="20">
                  <c:v>24.010280670090136</c:v>
                </c:pt>
                <c:pt idx="21">
                  <c:v>24.686413584766466</c:v>
                </c:pt>
                <c:pt idx="22">
                  <c:v>24.992751665372094</c:v>
                </c:pt>
                <c:pt idx="23">
                  <c:v>27.231250098988205</c:v>
                </c:pt>
                <c:pt idx="24">
                  <c:v>27.742658035555806</c:v>
                </c:pt>
                <c:pt idx="25">
                  <c:v>26.393827619310631</c:v>
                </c:pt>
                <c:pt idx="26">
                  <c:v>26.650325222489425</c:v>
                </c:pt>
                <c:pt idx="27">
                  <c:v>28.624892296149248</c:v>
                </c:pt>
                <c:pt idx="28">
                  <c:v>29.589006841364231</c:v>
                </c:pt>
                <c:pt idx="29">
                  <c:v>30.503805514302577</c:v>
                </c:pt>
                <c:pt idx="30">
                  <c:v>31.547571687942956</c:v>
                </c:pt>
                <c:pt idx="31">
                  <c:v>32.215269177710553</c:v>
                </c:pt>
                <c:pt idx="32">
                  <c:v>33.829894348955442</c:v>
                </c:pt>
                <c:pt idx="33">
                  <c:v>34.886939655768735</c:v>
                </c:pt>
                <c:pt idx="34">
                  <c:v>36.117056392928525</c:v>
                </c:pt>
                <c:pt idx="35">
                  <c:v>36.552028188120971</c:v>
                </c:pt>
                <c:pt idx="36">
                  <c:v>37.262287509220847</c:v>
                </c:pt>
                <c:pt idx="37">
                  <c:v>37.703783465152114</c:v>
                </c:pt>
                <c:pt idx="38">
                  <c:v>38.481289045139391</c:v>
                </c:pt>
                <c:pt idx="39">
                  <c:v>38.762151147585413</c:v>
                </c:pt>
                <c:pt idx="40">
                  <c:v>39.324347402984372</c:v>
                </c:pt>
                <c:pt idx="41">
                  <c:v>39.945888856828105</c:v>
                </c:pt>
                <c:pt idx="42">
                  <c:v>40.516465209003435</c:v>
                </c:pt>
                <c:pt idx="43">
                  <c:v>40.860935636439777</c:v>
                </c:pt>
                <c:pt idx="44">
                  <c:v>41.20613581281529</c:v>
                </c:pt>
                <c:pt idx="45">
                  <c:v>41.844015556655407</c:v>
                </c:pt>
                <c:pt idx="46">
                  <c:v>41.843545204853484</c:v>
                </c:pt>
                <c:pt idx="47">
                  <c:v>42.77872520000831</c:v>
                </c:pt>
                <c:pt idx="48">
                  <c:v>43.190853643879393</c:v>
                </c:pt>
                <c:pt idx="49">
                  <c:v>43.545726487602487</c:v>
                </c:pt>
                <c:pt idx="50">
                  <c:v>44.200148060790482</c:v>
                </c:pt>
                <c:pt idx="51">
                  <c:v>44.619114884066548</c:v>
                </c:pt>
                <c:pt idx="52">
                  <c:v>45.705130583006813</c:v>
                </c:pt>
                <c:pt idx="53">
                  <c:v>46.191729728165363</c:v>
                </c:pt>
                <c:pt idx="54">
                  <c:v>47.110074618080397</c:v>
                </c:pt>
                <c:pt idx="55">
                  <c:v>47.604513779067098</c:v>
                </c:pt>
                <c:pt idx="56">
                  <c:v>48.225192622155625</c:v>
                </c:pt>
                <c:pt idx="57">
                  <c:v>49.101148668573053</c:v>
                </c:pt>
                <c:pt idx="58">
                  <c:v>49.854789787237308</c:v>
                </c:pt>
                <c:pt idx="59">
                  <c:v>50.357502502787575</c:v>
                </c:pt>
                <c:pt idx="60">
                  <c:v>50.994605259824837</c:v>
                </c:pt>
                <c:pt idx="61">
                  <c:v>52.283027787134003</c:v>
                </c:pt>
                <c:pt idx="62">
                  <c:v>52.803894397743669</c:v>
                </c:pt>
                <c:pt idx="63">
                  <c:v>53.791117193427844</c:v>
                </c:pt>
                <c:pt idx="64">
                  <c:v>54.584522637216729</c:v>
                </c:pt>
                <c:pt idx="65">
                  <c:v>55.50983316872793</c:v>
                </c:pt>
                <c:pt idx="66">
                  <c:v>56.516789250891193</c:v>
                </c:pt>
                <c:pt idx="67">
                  <c:v>57.796004910539921</c:v>
                </c:pt>
                <c:pt idx="68">
                  <c:v>58.473726699548521</c:v>
                </c:pt>
                <c:pt idx="69">
                  <c:v>59.700391710769367</c:v>
                </c:pt>
                <c:pt idx="70">
                  <c:v>60.1937607236598</c:v>
                </c:pt>
                <c:pt idx="71">
                  <c:v>61.010192286815972</c:v>
                </c:pt>
                <c:pt idx="72">
                  <c:v>61.923486469814648</c:v>
                </c:pt>
                <c:pt idx="73">
                  <c:v>62.975481691457432</c:v>
                </c:pt>
                <c:pt idx="74">
                  <c:v>64.035526845829935</c:v>
                </c:pt>
                <c:pt idx="75">
                  <c:v>64.317562999877495</c:v>
                </c:pt>
                <c:pt idx="76">
                  <c:v>64.958661192646957</c:v>
                </c:pt>
                <c:pt idx="77">
                  <c:v>65.463570619668914</c:v>
                </c:pt>
                <c:pt idx="78">
                  <c:v>66.465826881597451</c:v>
                </c:pt>
                <c:pt idx="79">
                  <c:v>67.404334895554342</c:v>
                </c:pt>
                <c:pt idx="80">
                  <c:v>67.988770438697713</c:v>
                </c:pt>
                <c:pt idx="81">
                  <c:v>68.850327014749425</c:v>
                </c:pt>
                <c:pt idx="82">
                  <c:v>69.352982405263575</c:v>
                </c:pt>
                <c:pt idx="83">
                  <c:v>70.299455491951292</c:v>
                </c:pt>
                <c:pt idx="84">
                  <c:v>70.966147466170582</c:v>
                </c:pt>
                <c:pt idx="85">
                  <c:v>71.63573741617256</c:v>
                </c:pt>
                <c:pt idx="86">
                  <c:v>72.451494508114735</c:v>
                </c:pt>
                <c:pt idx="87">
                  <c:v>73.035038173640885</c:v>
                </c:pt>
                <c:pt idx="88">
                  <c:v>74.083809467435131</c:v>
                </c:pt>
                <c:pt idx="89">
                  <c:v>75.17235509314672</c:v>
                </c:pt>
                <c:pt idx="90">
                  <c:v>76.06690124421435</c:v>
                </c:pt>
                <c:pt idx="91">
                  <c:v>77.049747328464122</c:v>
                </c:pt>
                <c:pt idx="92">
                  <c:v>77.964178450586942</c:v>
                </c:pt>
                <c:pt idx="93">
                  <c:v>78.969484486091503</c:v>
                </c:pt>
                <c:pt idx="94">
                  <c:v>79.792470454415678</c:v>
                </c:pt>
                <c:pt idx="95">
                  <c:v>81.043666832747405</c:v>
                </c:pt>
                <c:pt idx="96">
                  <c:v>82.303717028497658</c:v>
                </c:pt>
                <c:pt idx="97">
                  <c:v>83.946881817630526</c:v>
                </c:pt>
                <c:pt idx="98">
                  <c:v>86.330941215075541</c:v>
                </c:pt>
                <c:pt idx="99">
                  <c:v>86.986121067469625</c:v>
                </c:pt>
                <c:pt idx="100">
                  <c:v>89.218362975628452</c:v>
                </c:pt>
                <c:pt idx="101">
                  <c:v>89.82534144569081</c:v>
                </c:pt>
                <c:pt idx="102">
                  <c:v>91.356612098997942</c:v>
                </c:pt>
                <c:pt idx="103">
                  <c:v>93.071800087701462</c:v>
                </c:pt>
                <c:pt idx="104">
                  <c:v>94.117643892168758</c:v>
                </c:pt>
                <c:pt idx="105">
                  <c:v>95.937100772287394</c:v>
                </c:pt>
                <c:pt idx="106">
                  <c:v>96.646706403749121</c:v>
                </c:pt>
                <c:pt idx="107">
                  <c:v>97.495453237783579</c:v>
                </c:pt>
                <c:pt idx="108">
                  <c:v>98.505487731987472</c:v>
                </c:pt>
                <c:pt idx="109">
                  <c:v>99.70040913423361</c:v>
                </c:pt>
                <c:pt idx="110">
                  <c:v>100.25533917653335</c:v>
                </c:pt>
                <c:pt idx="111">
                  <c:v>100.7769033577069</c:v>
                </c:pt>
                <c:pt idx="112">
                  <c:v>101.58462118576246</c:v>
                </c:pt>
                <c:pt idx="113">
                  <c:v>103.22004127396112</c:v>
                </c:pt>
                <c:pt idx="114">
                  <c:v>104.30279230349939</c:v>
                </c:pt>
                <c:pt idx="115">
                  <c:v>106.49333928559531</c:v>
                </c:pt>
                <c:pt idx="116">
                  <c:v>108.40818799474651</c:v>
                </c:pt>
                <c:pt idx="117">
                  <c:v>110.54996585879395</c:v>
                </c:pt>
                <c:pt idx="118">
                  <c:v>112.4974042839242</c:v>
                </c:pt>
                <c:pt idx="119">
                  <c:v>115.04144864014317</c:v>
                </c:pt>
                <c:pt idx="120">
                  <c:v>116.68644360889165</c:v>
                </c:pt>
                <c:pt idx="121">
                  <c:v>119.35207597441112</c:v>
                </c:pt>
                <c:pt idx="122">
                  <c:v>120.93823702834224</c:v>
                </c:pt>
                <c:pt idx="123">
                  <c:v>123.62720638754686</c:v>
                </c:pt>
                <c:pt idx="124">
                  <c:v>125.90491182637277</c:v>
                </c:pt>
                <c:pt idx="125">
                  <c:v>128.38642974441154</c:v>
                </c:pt>
                <c:pt idx="126">
                  <c:v>131.35040833851252</c:v>
                </c:pt>
                <c:pt idx="127">
                  <c:v>132.92161018096022</c:v>
                </c:pt>
                <c:pt idx="128">
                  <c:v>134.76153444637757</c:v>
                </c:pt>
                <c:pt idx="129">
                  <c:v>136.2094389597865</c:v>
                </c:pt>
                <c:pt idx="130">
                  <c:v>138.14749421345581</c:v>
                </c:pt>
                <c:pt idx="131">
                  <c:v>140.74578926718459</c:v>
                </c:pt>
                <c:pt idx="132">
                  <c:v>141.46939138928036</c:v>
                </c:pt>
                <c:pt idx="133">
                  <c:v>142.55480453173894</c:v>
                </c:pt>
                <c:pt idx="134">
                  <c:v>144.808799615586</c:v>
                </c:pt>
                <c:pt idx="135">
                  <c:v>146.89654397587537</c:v>
                </c:pt>
                <c:pt idx="136">
                  <c:v>148.01876392337934</c:v>
                </c:pt>
                <c:pt idx="137">
                  <c:v>150.61418293473875</c:v>
                </c:pt>
                <c:pt idx="138">
                  <c:v>152.51743491539833</c:v>
                </c:pt>
                <c:pt idx="139">
                  <c:v>154.32316394295606</c:v>
                </c:pt>
                <c:pt idx="140">
                  <c:v>156.27248125898544</c:v>
                </c:pt>
                <c:pt idx="141">
                  <c:v>157.87056453378489</c:v>
                </c:pt>
                <c:pt idx="142">
                  <c:v>161.07143216168825</c:v>
                </c:pt>
                <c:pt idx="143">
                  <c:v>161.76528369388788</c:v>
                </c:pt>
                <c:pt idx="144">
                  <c:v>163.23385932981026</c:v>
                </c:pt>
                <c:pt idx="145">
                  <c:v>164.53405438502324</c:v>
                </c:pt>
                <c:pt idx="146">
                  <c:v>166.11131290780438</c:v>
                </c:pt>
                <c:pt idx="147">
                  <c:v>166.81533630514582</c:v>
                </c:pt>
                <c:pt idx="148">
                  <c:v>168.0908994134887</c:v>
                </c:pt>
                <c:pt idx="149">
                  <c:v>169.74547515169979</c:v>
                </c:pt>
                <c:pt idx="150">
                  <c:v>170.1068110139328</c:v>
                </c:pt>
                <c:pt idx="151">
                  <c:v>169.84307166856453</c:v>
                </c:pt>
                <c:pt idx="152">
                  <c:v>170.05885814065476</c:v>
                </c:pt>
                <c:pt idx="153">
                  <c:v>170.3033501022324</c:v>
                </c:pt>
                <c:pt idx="154">
                  <c:v>170.71007262895949</c:v>
                </c:pt>
                <c:pt idx="155">
                  <c:v>171.21514635133801</c:v>
                </c:pt>
                <c:pt idx="156">
                  <c:v>170.87121309074229</c:v>
                </c:pt>
                <c:pt idx="157">
                  <c:v>171.97911298541581</c:v>
                </c:pt>
                <c:pt idx="158">
                  <c:v>172.51701439305438</c:v>
                </c:pt>
                <c:pt idx="159">
                  <c:v>174.57853318094911</c:v>
                </c:pt>
                <c:pt idx="160">
                  <c:v>174.98272119043042</c:v>
                </c:pt>
                <c:pt idx="161">
                  <c:v>176.45195031915208</c:v>
                </c:pt>
                <c:pt idx="162">
                  <c:v>178.03261739482596</c:v>
                </c:pt>
                <c:pt idx="163">
                  <c:v>179.98039830695902</c:v>
                </c:pt>
                <c:pt idx="164">
                  <c:v>182.52992574994209</c:v>
                </c:pt>
                <c:pt idx="165">
                  <c:v>183.48451580242613</c:v>
                </c:pt>
                <c:pt idx="166">
                  <c:v>183.64930648236665</c:v>
                </c:pt>
                <c:pt idx="167">
                  <c:v>183.72954807609366</c:v>
                </c:pt>
                <c:pt idx="168">
                  <c:v>184.15608889635885</c:v>
                </c:pt>
                <c:pt idx="169">
                  <c:v>185.92534021286039</c:v>
                </c:pt>
                <c:pt idx="170">
                  <c:v>186.4677135602976</c:v>
                </c:pt>
                <c:pt idx="171">
                  <c:v>187.28129783971104</c:v>
                </c:pt>
                <c:pt idx="172">
                  <c:v>189.15842712557682</c:v>
                </c:pt>
                <c:pt idx="173">
                  <c:v>189.1770384128022</c:v>
                </c:pt>
                <c:pt idx="174">
                  <c:v>189.55064756492979</c:v>
                </c:pt>
                <c:pt idx="175">
                  <c:v>190.58802263305577</c:v>
                </c:pt>
                <c:pt idx="176">
                  <c:v>191.51775808482216</c:v>
                </c:pt>
                <c:pt idx="177">
                  <c:v>192.4378021390977</c:v>
                </c:pt>
                <c:pt idx="178">
                  <c:v>192.83396306918624</c:v>
                </c:pt>
                <c:pt idx="179">
                  <c:v>194.7343891423811</c:v>
                </c:pt>
                <c:pt idx="180">
                  <c:v>195.56047471937626</c:v>
                </c:pt>
                <c:pt idx="181">
                  <c:v>196.38229497484829</c:v>
                </c:pt>
                <c:pt idx="182">
                  <c:v>197.47142037088773</c:v>
                </c:pt>
                <c:pt idx="183">
                  <c:v>198.1351991949027</c:v>
                </c:pt>
                <c:pt idx="184">
                  <c:v>199.88085479507711</c:v>
                </c:pt>
                <c:pt idx="185">
                  <c:v>200.4090275211517</c:v>
                </c:pt>
                <c:pt idx="186">
                  <c:v>200.79388031431827</c:v>
                </c:pt>
                <c:pt idx="187">
                  <c:v>201.18518909454983</c:v>
                </c:pt>
                <c:pt idx="188">
                  <c:v>201.71260010924507</c:v>
                </c:pt>
                <c:pt idx="189">
                  <c:v>202.63486805256485</c:v>
                </c:pt>
                <c:pt idx="190">
                  <c:v>202.6482500560391</c:v>
                </c:pt>
                <c:pt idx="191">
                  <c:v>203.95133736756134</c:v>
                </c:pt>
                <c:pt idx="192">
                  <c:v>204.34103685059307</c:v>
                </c:pt>
                <c:pt idx="193">
                  <c:v>205.37779697350064</c:v>
                </c:pt>
                <c:pt idx="194">
                  <c:v>206.54147645546101</c:v>
                </c:pt>
                <c:pt idx="195">
                  <c:v>209.40532430176884</c:v>
                </c:pt>
                <c:pt idx="196">
                  <c:v>209.92631470686123</c:v>
                </c:pt>
                <c:pt idx="197">
                  <c:v>211.3618335968238</c:v>
                </c:pt>
                <c:pt idx="198">
                  <c:v>212.01085383907537</c:v>
                </c:pt>
                <c:pt idx="199">
                  <c:v>212.12833936399377</c:v>
                </c:pt>
                <c:pt idx="200">
                  <c:v>212.11123013502547</c:v>
                </c:pt>
                <c:pt idx="201">
                  <c:v>211.68947864539305</c:v>
                </c:pt>
                <c:pt idx="202">
                  <c:v>211.27023153648184</c:v>
                </c:pt>
                <c:pt idx="203">
                  <c:v>211.05962125562721</c:v>
                </c:pt>
                <c:pt idx="204">
                  <c:v>211.10368909139731</c:v>
                </c:pt>
                <c:pt idx="205">
                  <c:v>211.18197384776477</c:v>
                </c:pt>
                <c:pt idx="206">
                  <c:v>210.14348899677415</c:v>
                </c:pt>
                <c:pt idx="207">
                  <c:v>209.97091005860591</c:v>
                </c:pt>
                <c:pt idx="208">
                  <c:v>209.64661585335352</c:v>
                </c:pt>
                <c:pt idx="209">
                  <c:v>209.42756934979391</c:v>
                </c:pt>
                <c:pt idx="210">
                  <c:v>208.74139520326452</c:v>
                </c:pt>
                <c:pt idx="211">
                  <c:v>207.84635576962725</c:v>
                </c:pt>
                <c:pt idx="212">
                  <c:v>207.51731186783951</c:v>
                </c:pt>
                <c:pt idx="213">
                  <c:v>206.276441849967</c:v>
                </c:pt>
                <c:pt idx="214">
                  <c:v>206.19733986732948</c:v>
                </c:pt>
                <c:pt idx="215">
                  <c:v>205.24264118049919</c:v>
                </c:pt>
                <c:pt idx="216">
                  <c:v>204.77614627243148</c:v>
                </c:pt>
                <c:pt idx="217">
                  <c:v>204.45266452171577</c:v>
                </c:pt>
                <c:pt idx="218">
                  <c:v>203.9819971499029</c:v>
                </c:pt>
                <c:pt idx="219">
                  <c:v>204.10222105875195</c:v>
                </c:pt>
                <c:pt idx="220">
                  <c:v>204.13242814624215</c:v>
                </c:pt>
                <c:pt idx="221">
                  <c:v>204.24612533261384</c:v>
                </c:pt>
                <c:pt idx="222">
                  <c:v>204.43103733960643</c:v>
                </c:pt>
                <c:pt idx="223">
                  <c:v>205.17717402855993</c:v>
                </c:pt>
                <c:pt idx="224">
                  <c:v>206.00723916628942</c:v>
                </c:pt>
                <c:pt idx="225">
                  <c:v>208.58476566154954</c:v>
                </c:pt>
                <c:pt idx="226">
                  <c:v>209.27061532104531</c:v>
                </c:pt>
                <c:pt idx="227">
                  <c:v>209.49923834307822</c:v>
                </c:pt>
                <c:pt idx="228">
                  <c:v>209.39736234360436</c:v>
                </c:pt>
                <c:pt idx="229">
                  <c:v>209.67039684085682</c:v>
                </c:pt>
                <c:pt idx="230">
                  <c:v>209.31486738426926</c:v>
                </c:pt>
                <c:pt idx="231">
                  <c:v>209.39270914523919</c:v>
                </c:pt>
                <c:pt idx="232">
                  <c:v>209.23837837384343</c:v>
                </c:pt>
                <c:pt idx="233">
                  <c:v>209.90341398124605</c:v>
                </c:pt>
                <c:pt idx="234">
                  <c:v>210.11752439296924</c:v>
                </c:pt>
                <c:pt idx="235">
                  <c:v>209.49607498681138</c:v>
                </c:pt>
                <c:pt idx="236">
                  <c:v>208.34962368622735</c:v>
                </c:pt>
                <c:pt idx="237">
                  <c:v>208.06532025369276</c:v>
                </c:pt>
                <c:pt idx="238">
                  <c:v>207.09231198919608</c:v>
                </c:pt>
                <c:pt idx="239">
                  <c:v>206.75449870761332</c:v>
                </c:pt>
                <c:pt idx="240">
                  <c:v>205.6869596498945</c:v>
                </c:pt>
                <c:pt idx="241">
                  <c:v>204.67354506626069</c:v>
                </c:pt>
                <c:pt idx="242">
                  <c:v>204.47867018968182</c:v>
                </c:pt>
                <c:pt idx="243">
                  <c:v>204.75535367239425</c:v>
                </c:pt>
                <c:pt idx="244">
                  <c:v>204.61375740690215</c:v>
                </c:pt>
                <c:pt idx="245">
                  <c:v>204.56504898747815</c:v>
                </c:pt>
                <c:pt idx="246">
                  <c:v>205.61741318380683</c:v>
                </c:pt>
                <c:pt idx="247">
                  <c:v>204.76866341775977</c:v>
                </c:pt>
                <c:pt idx="248">
                  <c:v>204.55051794281496</c:v>
                </c:pt>
                <c:pt idx="249">
                  <c:v>204.36966045777208</c:v>
                </c:pt>
                <c:pt idx="250">
                  <c:v>203.82391633738911</c:v>
                </c:pt>
                <c:pt idx="251">
                  <c:v>203.75521473782572</c:v>
                </c:pt>
                <c:pt idx="252">
                  <c:v>203.90310030057586</c:v>
                </c:pt>
                <c:pt idx="253">
                  <c:v>204.93041265258523</c:v>
                </c:pt>
                <c:pt idx="254">
                  <c:v>205.23862212605553</c:v>
                </c:pt>
                <c:pt idx="255">
                  <c:v>206.163294211329</c:v>
                </c:pt>
                <c:pt idx="256">
                  <c:v>206.57428060638446</c:v>
                </c:pt>
                <c:pt idx="257">
                  <c:v>206.25347243581459</c:v>
                </c:pt>
                <c:pt idx="258">
                  <c:v>206.21168291900713</c:v>
                </c:pt>
                <c:pt idx="259">
                  <c:v>205.45783487458232</c:v>
                </c:pt>
                <c:pt idx="260">
                  <c:v>203.75312570871287</c:v>
                </c:pt>
                <c:pt idx="261">
                  <c:v>203.68630059225308</c:v>
                </c:pt>
                <c:pt idx="262">
                  <c:v>201.88172064495285</c:v>
                </c:pt>
                <c:pt idx="263">
                  <c:v>201.43922612102261</c:v>
                </c:pt>
                <c:pt idx="264">
                  <c:v>199.46786007138402</c:v>
                </c:pt>
                <c:pt idx="265">
                  <c:v>198.72543567393379</c:v>
                </c:pt>
                <c:pt idx="266">
                  <c:v>195.80792662811237</c:v>
                </c:pt>
                <c:pt idx="267">
                  <c:v>195.32123521948125</c:v>
                </c:pt>
                <c:pt idx="268">
                  <c:v>193.83693927135624</c:v>
                </c:pt>
                <c:pt idx="269">
                  <c:v>193.26921283397527</c:v>
                </c:pt>
                <c:pt idx="270">
                  <c:v>190.67757453750497</c:v>
                </c:pt>
                <c:pt idx="271">
                  <c:v>189.69244148924668</c:v>
                </c:pt>
                <c:pt idx="272">
                  <c:v>189.37182552456082</c:v>
                </c:pt>
                <c:pt idx="273">
                  <c:v>188.98348174171599</c:v>
                </c:pt>
                <c:pt idx="274">
                  <c:v>187.73045687900202</c:v>
                </c:pt>
                <c:pt idx="275">
                  <c:v>187.40146132696674</c:v>
                </c:pt>
                <c:pt idx="276">
                  <c:v>187.49717857094493</c:v>
                </c:pt>
                <c:pt idx="277">
                  <c:v>187.93566508224663</c:v>
                </c:pt>
                <c:pt idx="278">
                  <c:v>188.98811518744373</c:v>
                </c:pt>
                <c:pt idx="279">
                  <c:v>189.60099733039704</c:v>
                </c:pt>
                <c:pt idx="280">
                  <c:v>190.39155764545049</c:v>
                </c:pt>
                <c:pt idx="281">
                  <c:v>190.65543455132828</c:v>
                </c:pt>
                <c:pt idx="282">
                  <c:v>188.98421847581324</c:v>
                </c:pt>
                <c:pt idx="283">
                  <c:v>188.0153128470034</c:v>
                </c:pt>
                <c:pt idx="284">
                  <c:v>185.61380794573452</c:v>
                </c:pt>
                <c:pt idx="285">
                  <c:v>185.06927446274759</c:v>
                </c:pt>
                <c:pt idx="286">
                  <c:v>183.80268907464958</c:v>
                </c:pt>
                <c:pt idx="287">
                  <c:v>183.17626217378205</c:v>
                </c:pt>
                <c:pt idx="288">
                  <c:v>183.22733798323131</c:v>
                </c:pt>
                <c:pt idx="289">
                  <c:v>184.27492041617356</c:v>
                </c:pt>
                <c:pt idx="290">
                  <c:v>184.59839539814789</c:v>
                </c:pt>
                <c:pt idx="291">
                  <c:v>183.6780687451909</c:v>
                </c:pt>
                <c:pt idx="292">
                  <c:v>183.20929061032629</c:v>
                </c:pt>
                <c:pt idx="293">
                  <c:v>180.38460795573545</c:v>
                </c:pt>
                <c:pt idx="294">
                  <c:v>181.28422140485728</c:v>
                </c:pt>
                <c:pt idx="295">
                  <c:v>179.74594349869719</c:v>
                </c:pt>
                <c:pt idx="296">
                  <c:v>177.84606577086547</c:v>
                </c:pt>
                <c:pt idx="297">
                  <c:v>177.00456804938517</c:v>
                </c:pt>
                <c:pt idx="298">
                  <c:v>174.89626123144424</c:v>
                </c:pt>
                <c:pt idx="299">
                  <c:v>174.12547359999155</c:v>
                </c:pt>
                <c:pt idx="300">
                  <c:v>173.68755248435858</c:v>
                </c:pt>
                <c:pt idx="301">
                  <c:v>173.06300627117105</c:v>
                </c:pt>
                <c:pt idx="302">
                  <c:v>172.6434513938685</c:v>
                </c:pt>
                <c:pt idx="303">
                  <c:v>170.80674068912631</c:v>
                </c:pt>
                <c:pt idx="304">
                  <c:v>169.93671294950715</c:v>
                </c:pt>
                <c:pt idx="305">
                  <c:v>168.37146994483433</c:v>
                </c:pt>
                <c:pt idx="306">
                  <c:v>167.16352843435499</c:v>
                </c:pt>
                <c:pt idx="307">
                  <c:v>166.20670775219793</c:v>
                </c:pt>
                <c:pt idx="308">
                  <c:v>164.43212435997384</c:v>
                </c:pt>
                <c:pt idx="309">
                  <c:v>163.5405164960018</c:v>
                </c:pt>
                <c:pt idx="310">
                  <c:v>162.87290300391297</c:v>
                </c:pt>
                <c:pt idx="311">
                  <c:v>159.03915590682078</c:v>
                </c:pt>
                <c:pt idx="312">
                  <c:v>156.21029947392105</c:v>
                </c:pt>
                <c:pt idx="313">
                  <c:v>154.67611834139151</c:v>
                </c:pt>
                <c:pt idx="314">
                  <c:v>152.09056597339776</c:v>
                </c:pt>
                <c:pt idx="315">
                  <c:v>150.36286810301962</c:v>
                </c:pt>
                <c:pt idx="316">
                  <c:v>145.90210912949811</c:v>
                </c:pt>
                <c:pt idx="317">
                  <c:v>147.76532685987917</c:v>
                </c:pt>
                <c:pt idx="318">
                  <c:v>142.61065750809709</c:v>
                </c:pt>
                <c:pt idx="319">
                  <c:v>140.24874090554002</c:v>
                </c:pt>
                <c:pt idx="320">
                  <c:v>138.49946194112766</c:v>
                </c:pt>
                <c:pt idx="321">
                  <c:v>137.18370660578063</c:v>
                </c:pt>
                <c:pt idx="322">
                  <c:v>134.10716361287632</c:v>
                </c:pt>
                <c:pt idx="323">
                  <c:v>132.02901957418831</c:v>
                </c:pt>
                <c:pt idx="324">
                  <c:v>125.67573781008275</c:v>
                </c:pt>
                <c:pt idx="325">
                  <c:v>127.18035267152877</c:v>
                </c:pt>
                <c:pt idx="326">
                  <c:v>128.49689503249348</c:v>
                </c:pt>
                <c:pt idx="327">
                  <c:v>123.12137324675778</c:v>
                </c:pt>
                <c:pt idx="328">
                  <c:v>121.20556542583815</c:v>
                </c:pt>
                <c:pt idx="329">
                  <c:v>117.63475728683642</c:v>
                </c:pt>
                <c:pt idx="330">
                  <c:v>116.08390851847251</c:v>
                </c:pt>
                <c:pt idx="331">
                  <c:v>112.92054135494769</c:v>
                </c:pt>
                <c:pt idx="332">
                  <c:v>111.8789664419287</c:v>
                </c:pt>
                <c:pt idx="333">
                  <c:v>109.98021444497775</c:v>
                </c:pt>
                <c:pt idx="334">
                  <c:v>106.49743252167922</c:v>
                </c:pt>
                <c:pt idx="335">
                  <c:v>107.45100588061513</c:v>
                </c:pt>
                <c:pt idx="336">
                  <c:v>103.34409118120222</c:v>
                </c:pt>
                <c:pt idx="337">
                  <c:v>99.951335592231828</c:v>
                </c:pt>
                <c:pt idx="338">
                  <c:v>102.81562795975285</c:v>
                </c:pt>
                <c:pt idx="339">
                  <c:v>98.126123139000569</c:v>
                </c:pt>
                <c:pt idx="340">
                  <c:v>93.579692611556283</c:v>
                </c:pt>
                <c:pt idx="341">
                  <c:v>95.300406177857127</c:v>
                </c:pt>
                <c:pt idx="342">
                  <c:v>91.515954616054913</c:v>
                </c:pt>
                <c:pt idx="343">
                  <c:v>89.871787099546552</c:v>
                </c:pt>
                <c:pt idx="344">
                  <c:v>87.49597431104965</c:v>
                </c:pt>
                <c:pt idx="345">
                  <c:v>86.574818805909231</c:v>
                </c:pt>
                <c:pt idx="346">
                  <c:v>83.614569016033684</c:v>
                </c:pt>
                <c:pt idx="347">
                  <c:v>82.30600188008286</c:v>
                </c:pt>
                <c:pt idx="348">
                  <c:v>81.031101349861999</c:v>
                </c:pt>
                <c:pt idx="349">
                  <c:v>79.210786477385085</c:v>
                </c:pt>
                <c:pt idx="350">
                  <c:v>76.454926459455365</c:v>
                </c:pt>
                <c:pt idx="351">
                  <c:v>79.34673461527305</c:v>
                </c:pt>
                <c:pt idx="352">
                  <c:v>75.009071227152319</c:v>
                </c:pt>
                <c:pt idx="353">
                  <c:v>71.433451328250712</c:v>
                </c:pt>
                <c:pt idx="354">
                  <c:v>73.172845379052561</c:v>
                </c:pt>
                <c:pt idx="355">
                  <c:v>68.042228990460913</c:v>
                </c:pt>
                <c:pt idx="356">
                  <c:v>68.816248777679078</c:v>
                </c:pt>
                <c:pt idx="357">
                  <c:v>45.055024513159651</c:v>
                </c:pt>
                <c:pt idx="358">
                  <c:v>46.216958004207022</c:v>
                </c:pt>
                <c:pt idx="359">
                  <c:v>47.766207306616444</c:v>
                </c:pt>
                <c:pt idx="360">
                  <c:v>50.090091219544107</c:v>
                </c:pt>
                <c:pt idx="361">
                  <c:v>65.582956058012869</c:v>
                </c:pt>
                <c:pt idx="362">
                  <c:v>52.071725730610225</c:v>
                </c:pt>
                <c:pt idx="363">
                  <c:v>54.785196350248526</c:v>
                </c:pt>
                <c:pt idx="364">
                  <c:v>55.948117309750351</c:v>
                </c:pt>
                <c:pt idx="365">
                  <c:v>58.855432780103719</c:v>
                </c:pt>
                <c:pt idx="366">
                  <c:v>60.599831025697988</c:v>
                </c:pt>
                <c:pt idx="367">
                  <c:v>64.282471620653396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'Leistungsprüfstand 27.05.20'!$AM$5</c:f>
              <c:strCache>
                <c:ptCount val="1"/>
                <c:pt idx="0">
                  <c:v>P-tune1</c:v>
                </c:pt>
              </c:strCache>
            </c:strRef>
          </c:tx>
          <c:spPr>
            <a:ln w="317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'Leistungsprüfstand 27.05.20'!$AK$6:$AK$302</c:f>
              <c:numCache>
                <c:formatCode>#,##0" 1/min"</c:formatCode>
                <c:ptCount val="297"/>
                <c:pt idx="0">
                  <c:v>1084.4529750479801</c:v>
                </c:pt>
                <c:pt idx="1">
                  <c:v>1092.13051823417</c:v>
                </c:pt>
                <c:pt idx="2">
                  <c:v>1099.80806142035</c:v>
                </c:pt>
                <c:pt idx="3">
                  <c:v>1099.80806142035</c:v>
                </c:pt>
                <c:pt idx="4">
                  <c:v>1099.80806142035</c:v>
                </c:pt>
                <c:pt idx="5">
                  <c:v>1107.4856046065299</c:v>
                </c:pt>
                <c:pt idx="6">
                  <c:v>1107.4856046065299</c:v>
                </c:pt>
                <c:pt idx="7">
                  <c:v>1107.4856046065299</c:v>
                </c:pt>
                <c:pt idx="8">
                  <c:v>1115.1631477927101</c:v>
                </c:pt>
                <c:pt idx="9">
                  <c:v>1115.1631477927101</c:v>
                </c:pt>
                <c:pt idx="10">
                  <c:v>1115.1631477927101</c:v>
                </c:pt>
                <c:pt idx="11">
                  <c:v>1115.1631477927101</c:v>
                </c:pt>
                <c:pt idx="12">
                  <c:v>1122.8406909788901</c:v>
                </c:pt>
                <c:pt idx="13">
                  <c:v>1122.8406909788901</c:v>
                </c:pt>
                <c:pt idx="14">
                  <c:v>1122.8406909788901</c:v>
                </c:pt>
                <c:pt idx="15">
                  <c:v>1130.51823416507</c:v>
                </c:pt>
                <c:pt idx="16">
                  <c:v>1130.51823416507</c:v>
                </c:pt>
                <c:pt idx="17">
                  <c:v>1130.51823416507</c:v>
                </c:pt>
                <c:pt idx="18">
                  <c:v>1138.1957773512499</c:v>
                </c:pt>
                <c:pt idx="19">
                  <c:v>1138.1957773512499</c:v>
                </c:pt>
                <c:pt idx="20">
                  <c:v>1138.1957773512499</c:v>
                </c:pt>
                <c:pt idx="21">
                  <c:v>1145.8733205374299</c:v>
                </c:pt>
                <c:pt idx="22">
                  <c:v>1153.5508637236101</c:v>
                </c:pt>
                <c:pt idx="23">
                  <c:v>1161.22840690979</c:v>
                </c:pt>
                <c:pt idx="24">
                  <c:v>1168.90595009597</c:v>
                </c:pt>
                <c:pt idx="25">
                  <c:v>1176.5834932821499</c:v>
                </c:pt>
                <c:pt idx="26">
                  <c:v>1191.93857965451</c:v>
                </c:pt>
                <c:pt idx="27">
                  <c:v>1214.9712092130501</c:v>
                </c:pt>
                <c:pt idx="28">
                  <c:v>1230.32629558541</c:v>
                </c:pt>
                <c:pt idx="29">
                  <c:v>1261.03646833013</c:v>
                </c:pt>
                <c:pt idx="30">
                  <c:v>1291.74664107486</c:v>
                </c:pt>
                <c:pt idx="31">
                  <c:v>1307.1017274472199</c:v>
                </c:pt>
                <c:pt idx="32">
                  <c:v>1330.13435700576</c:v>
                </c:pt>
                <c:pt idx="33">
                  <c:v>1391.5547024952</c:v>
                </c:pt>
                <c:pt idx="34">
                  <c:v>1414.5873320537401</c:v>
                </c:pt>
                <c:pt idx="35">
                  <c:v>1437.6199616122799</c:v>
                </c:pt>
                <c:pt idx="36">
                  <c:v>1460.65259117083</c:v>
                </c:pt>
                <c:pt idx="37">
                  <c:v>1483.68522072937</c:v>
                </c:pt>
                <c:pt idx="38">
                  <c:v>1506.7178502879101</c:v>
                </c:pt>
                <c:pt idx="39">
                  <c:v>1522.07293666027</c:v>
                </c:pt>
                <c:pt idx="40">
                  <c:v>1545.1055662188101</c:v>
                </c:pt>
                <c:pt idx="41">
                  <c:v>1575.8157389635301</c:v>
                </c:pt>
                <c:pt idx="42">
                  <c:v>1591.17082533589</c:v>
                </c:pt>
                <c:pt idx="43">
                  <c:v>1614.20345489443</c:v>
                </c:pt>
                <c:pt idx="44">
                  <c:v>1644.91362763916</c:v>
                </c:pt>
                <c:pt idx="45">
                  <c:v>1675.6238003838801</c:v>
                </c:pt>
                <c:pt idx="46">
                  <c:v>1706.3339731286001</c:v>
                </c:pt>
                <c:pt idx="47">
                  <c:v>1729.3666026871399</c:v>
                </c:pt>
                <c:pt idx="48">
                  <c:v>1752.39923224568</c:v>
                </c:pt>
                <c:pt idx="49">
                  <c:v>1783.1094049904</c:v>
                </c:pt>
                <c:pt idx="50">
                  <c:v>1806.14203454894</c:v>
                </c:pt>
                <c:pt idx="51">
                  <c:v>1829.1746641074899</c:v>
                </c:pt>
                <c:pt idx="52">
                  <c:v>1844.52975047985</c:v>
                </c:pt>
                <c:pt idx="53">
                  <c:v>1859.8848368522099</c:v>
                </c:pt>
                <c:pt idx="54">
                  <c:v>1867.5623800383901</c:v>
                </c:pt>
                <c:pt idx="55">
                  <c:v>1890.5950095969299</c:v>
                </c:pt>
                <c:pt idx="56">
                  <c:v>1921.3051823416499</c:v>
                </c:pt>
                <c:pt idx="57">
                  <c:v>1936.66026871401</c:v>
                </c:pt>
                <c:pt idx="58">
                  <c:v>1944.33781190019</c:v>
                </c:pt>
                <c:pt idx="59">
                  <c:v>1967.3704414587301</c:v>
                </c:pt>
                <c:pt idx="60">
                  <c:v>1982.7255278310899</c:v>
                </c:pt>
                <c:pt idx="61">
                  <c:v>1998.0806142034501</c:v>
                </c:pt>
                <c:pt idx="62">
                  <c:v>2013.43570057582</c:v>
                </c:pt>
                <c:pt idx="63">
                  <c:v>2021.1132437619999</c:v>
                </c:pt>
                <c:pt idx="64">
                  <c:v>2036.46833013436</c:v>
                </c:pt>
                <c:pt idx="65">
                  <c:v>2051.8234165067202</c:v>
                </c:pt>
                <c:pt idx="66">
                  <c:v>2067.17850287908</c:v>
                </c:pt>
                <c:pt idx="67">
                  <c:v>2082.5335892514399</c:v>
                </c:pt>
                <c:pt idx="68">
                  <c:v>2097.8886756237998</c:v>
                </c:pt>
                <c:pt idx="69">
                  <c:v>2120.9213051823399</c:v>
                </c:pt>
                <c:pt idx="70">
                  <c:v>2143.95393474088</c:v>
                </c:pt>
                <c:pt idx="71">
                  <c:v>2166.98656429942</c:v>
                </c:pt>
                <c:pt idx="72">
                  <c:v>2174.6641074856002</c:v>
                </c:pt>
                <c:pt idx="73">
                  <c:v>2190.0191938579701</c:v>
                </c:pt>
                <c:pt idx="74">
                  <c:v>2205.37428023033</c:v>
                </c:pt>
                <c:pt idx="75">
                  <c:v>2220.7293666026899</c:v>
                </c:pt>
                <c:pt idx="76">
                  <c:v>2243.7619961612299</c:v>
                </c:pt>
                <c:pt idx="77">
                  <c:v>2251.4395393474101</c:v>
                </c:pt>
                <c:pt idx="78">
                  <c:v>2266.79462571977</c:v>
                </c:pt>
                <c:pt idx="79">
                  <c:v>2282.1497120921299</c:v>
                </c:pt>
                <c:pt idx="80">
                  <c:v>2289.8272552783101</c:v>
                </c:pt>
                <c:pt idx="81">
                  <c:v>2297.5047984644898</c:v>
                </c:pt>
                <c:pt idx="82">
                  <c:v>2312.8598848368501</c:v>
                </c:pt>
                <c:pt idx="83">
                  <c:v>2320.5374280230299</c:v>
                </c:pt>
                <c:pt idx="84">
                  <c:v>2328.21497120921</c:v>
                </c:pt>
                <c:pt idx="85">
                  <c:v>2335.8925143953902</c:v>
                </c:pt>
                <c:pt idx="86">
                  <c:v>2343.5700575815699</c:v>
                </c:pt>
                <c:pt idx="87">
                  <c:v>2358.9251439539298</c:v>
                </c:pt>
                <c:pt idx="88">
                  <c:v>2366.60268714012</c:v>
                </c:pt>
                <c:pt idx="89">
                  <c:v>2381.9577735124799</c:v>
                </c:pt>
                <c:pt idx="90">
                  <c:v>2397.3128598848398</c:v>
                </c:pt>
                <c:pt idx="91">
                  <c:v>2412.6679462572001</c:v>
                </c:pt>
                <c:pt idx="92">
                  <c:v>2412.6679462572001</c:v>
                </c:pt>
                <c:pt idx="93">
                  <c:v>2428.02303262956</c:v>
                </c:pt>
                <c:pt idx="94">
                  <c:v>2435.7005758157402</c:v>
                </c:pt>
                <c:pt idx="95">
                  <c:v>2443.3781190019199</c:v>
                </c:pt>
                <c:pt idx="96">
                  <c:v>2458.7332053742798</c:v>
                </c:pt>
                <c:pt idx="97">
                  <c:v>2474.0882917466402</c:v>
                </c:pt>
                <c:pt idx="98">
                  <c:v>2474.0882917466402</c:v>
                </c:pt>
                <c:pt idx="99">
                  <c:v>2481.7658349328199</c:v>
                </c:pt>
                <c:pt idx="100">
                  <c:v>2489.443378119</c:v>
                </c:pt>
                <c:pt idx="101">
                  <c:v>2504.7984644913599</c:v>
                </c:pt>
                <c:pt idx="102">
                  <c:v>2512.4760076775401</c:v>
                </c:pt>
                <c:pt idx="103">
                  <c:v>2527.8310940499</c:v>
                </c:pt>
                <c:pt idx="104">
                  <c:v>2550.8637236084501</c:v>
                </c:pt>
                <c:pt idx="105">
                  <c:v>2566.21880998081</c:v>
                </c:pt>
                <c:pt idx="106">
                  <c:v>2581.5738963531699</c:v>
                </c:pt>
                <c:pt idx="107">
                  <c:v>2581.5738963531699</c:v>
                </c:pt>
                <c:pt idx="108">
                  <c:v>2589.25143953935</c:v>
                </c:pt>
                <c:pt idx="109">
                  <c:v>2604.6065259117099</c:v>
                </c:pt>
                <c:pt idx="110">
                  <c:v>2612.2840690978901</c:v>
                </c:pt>
                <c:pt idx="111">
                  <c:v>2627.63915547025</c:v>
                </c:pt>
                <c:pt idx="112">
                  <c:v>2642.9942418426099</c:v>
                </c:pt>
                <c:pt idx="113">
                  <c:v>2658.3493282149698</c:v>
                </c:pt>
                <c:pt idx="114">
                  <c:v>2666.0268714011499</c:v>
                </c:pt>
                <c:pt idx="115">
                  <c:v>2681.3819577735098</c:v>
                </c:pt>
                <c:pt idx="116">
                  <c:v>2696.7370441458702</c:v>
                </c:pt>
                <c:pt idx="117">
                  <c:v>2712.0921305182301</c:v>
                </c:pt>
                <c:pt idx="118">
                  <c:v>2727.4472168906</c:v>
                </c:pt>
                <c:pt idx="119">
                  <c:v>2742.8023032629599</c:v>
                </c:pt>
                <c:pt idx="120">
                  <c:v>2750.47984644914</c:v>
                </c:pt>
                <c:pt idx="121">
                  <c:v>2750.47984644914</c:v>
                </c:pt>
                <c:pt idx="122">
                  <c:v>2765.8349328214999</c:v>
                </c:pt>
                <c:pt idx="123">
                  <c:v>2773.5124760076801</c:v>
                </c:pt>
                <c:pt idx="124">
                  <c:v>2788.86756238004</c:v>
                </c:pt>
                <c:pt idx="125">
                  <c:v>2811.9001919385801</c:v>
                </c:pt>
                <c:pt idx="126">
                  <c:v>2827.25527831094</c:v>
                </c:pt>
                <c:pt idx="127">
                  <c:v>2850.28790786948</c:v>
                </c:pt>
                <c:pt idx="128">
                  <c:v>2873.3205374280201</c:v>
                </c:pt>
                <c:pt idx="129">
                  <c:v>2904.0307101727399</c:v>
                </c:pt>
                <c:pt idx="130">
                  <c:v>2911.7082533589301</c:v>
                </c:pt>
                <c:pt idx="131">
                  <c:v>2934.7408829174701</c:v>
                </c:pt>
                <c:pt idx="132">
                  <c:v>2965.4510556621899</c:v>
                </c:pt>
                <c:pt idx="133">
                  <c:v>3003.8387715930899</c:v>
                </c:pt>
                <c:pt idx="134">
                  <c:v>3019.1938579654502</c:v>
                </c:pt>
                <c:pt idx="135">
                  <c:v>3049.90403071017</c:v>
                </c:pt>
                <c:pt idx="136">
                  <c:v>3072.9366602687101</c:v>
                </c:pt>
                <c:pt idx="137">
                  <c:v>3095.9692898272601</c:v>
                </c:pt>
                <c:pt idx="138">
                  <c:v>3126.6794625719799</c:v>
                </c:pt>
                <c:pt idx="139">
                  <c:v>3149.71209213052</c:v>
                </c:pt>
                <c:pt idx="140">
                  <c:v>3165.0671785028799</c:v>
                </c:pt>
                <c:pt idx="141">
                  <c:v>3165.0671785028799</c:v>
                </c:pt>
                <c:pt idx="142">
                  <c:v>3180.4222648752402</c:v>
                </c:pt>
                <c:pt idx="143">
                  <c:v>3203.4548944337798</c:v>
                </c:pt>
                <c:pt idx="144">
                  <c:v>3218.8099808061402</c:v>
                </c:pt>
                <c:pt idx="145">
                  <c:v>3226.4875239923199</c:v>
                </c:pt>
                <c:pt idx="146">
                  <c:v>3241.8426103646798</c:v>
                </c:pt>
                <c:pt idx="147">
                  <c:v>3264.8752399232199</c:v>
                </c:pt>
                <c:pt idx="148">
                  <c:v>3272.55278310941</c:v>
                </c:pt>
                <c:pt idx="149">
                  <c:v>3295.5854126679501</c:v>
                </c:pt>
                <c:pt idx="150">
                  <c:v>3310.94049904031</c:v>
                </c:pt>
                <c:pt idx="151">
                  <c:v>3326.2955854126699</c:v>
                </c:pt>
                <c:pt idx="152">
                  <c:v>3349.3282149712099</c:v>
                </c:pt>
                <c:pt idx="153">
                  <c:v>3357.0057581573901</c:v>
                </c:pt>
                <c:pt idx="154">
                  <c:v>3372.36084452975</c:v>
                </c:pt>
                <c:pt idx="155">
                  <c:v>3380.0383877159302</c:v>
                </c:pt>
                <c:pt idx="156">
                  <c:v>3410.74856046065</c:v>
                </c:pt>
                <c:pt idx="157">
                  <c:v>3426.1036468330099</c:v>
                </c:pt>
                <c:pt idx="158">
                  <c:v>3433.78119001919</c:v>
                </c:pt>
                <c:pt idx="159">
                  <c:v>3456.8138195777401</c:v>
                </c:pt>
                <c:pt idx="160">
                  <c:v>3472.1689059501</c:v>
                </c:pt>
                <c:pt idx="161">
                  <c:v>3487.5239923224599</c:v>
                </c:pt>
                <c:pt idx="162">
                  <c:v>3502.8790786948198</c:v>
                </c:pt>
                <c:pt idx="163">
                  <c:v>3510.556621881</c:v>
                </c:pt>
                <c:pt idx="164">
                  <c:v>3525.9117082533598</c:v>
                </c:pt>
                <c:pt idx="165">
                  <c:v>3533.58925143954</c:v>
                </c:pt>
                <c:pt idx="166">
                  <c:v>3548.9443378118999</c:v>
                </c:pt>
                <c:pt idx="167">
                  <c:v>3571.97696737044</c:v>
                </c:pt>
                <c:pt idx="168">
                  <c:v>3579.6545105566202</c:v>
                </c:pt>
                <c:pt idx="169">
                  <c:v>3602.6871401151602</c:v>
                </c:pt>
                <c:pt idx="170">
                  <c:v>3610.3646833013399</c:v>
                </c:pt>
                <c:pt idx="171">
                  <c:v>3633.39731285988</c:v>
                </c:pt>
                <c:pt idx="172">
                  <c:v>3641.0748560460702</c:v>
                </c:pt>
                <c:pt idx="173">
                  <c:v>3648.7523992322499</c:v>
                </c:pt>
                <c:pt idx="174">
                  <c:v>3656.4299424184301</c:v>
                </c:pt>
                <c:pt idx="175">
                  <c:v>3671.78502879079</c:v>
                </c:pt>
                <c:pt idx="176">
                  <c:v>3694.81765834933</c:v>
                </c:pt>
                <c:pt idx="177">
                  <c:v>3710.1727447216899</c:v>
                </c:pt>
                <c:pt idx="178">
                  <c:v>3733.20537428023</c:v>
                </c:pt>
                <c:pt idx="179">
                  <c:v>3748.5604606525899</c:v>
                </c:pt>
                <c:pt idx="180">
                  <c:v>3771.5930902111299</c:v>
                </c:pt>
                <c:pt idx="181">
                  <c:v>3779.2706333973101</c:v>
                </c:pt>
                <c:pt idx="182">
                  <c:v>3786.9481765834898</c:v>
                </c:pt>
                <c:pt idx="183">
                  <c:v>3809.9808061420299</c:v>
                </c:pt>
                <c:pt idx="184">
                  <c:v>3817.6583493282201</c:v>
                </c:pt>
                <c:pt idx="185">
                  <c:v>3840.6909788867601</c:v>
                </c:pt>
                <c:pt idx="186">
                  <c:v>3856.04606525912</c:v>
                </c:pt>
                <c:pt idx="187">
                  <c:v>3871.4011516314799</c:v>
                </c:pt>
                <c:pt idx="188">
                  <c:v>3886.7562380038398</c:v>
                </c:pt>
                <c:pt idx="189">
                  <c:v>3909.7888675623799</c:v>
                </c:pt>
                <c:pt idx="190">
                  <c:v>3932.82149712092</c:v>
                </c:pt>
                <c:pt idx="191">
                  <c:v>3948.1765834932798</c:v>
                </c:pt>
                <c:pt idx="192">
                  <c:v>3955.85412667946</c:v>
                </c:pt>
                <c:pt idx="193">
                  <c:v>3963.5316698656402</c:v>
                </c:pt>
                <c:pt idx="194">
                  <c:v>3971.2092130518199</c:v>
                </c:pt>
                <c:pt idx="195">
                  <c:v>3986.5642994241798</c:v>
                </c:pt>
                <c:pt idx="196">
                  <c:v>3994.24184261036</c:v>
                </c:pt>
                <c:pt idx="197">
                  <c:v>4009.5969289827299</c:v>
                </c:pt>
                <c:pt idx="198">
                  <c:v>4017.2744721689101</c:v>
                </c:pt>
                <c:pt idx="199">
                  <c:v>4032.6295585412699</c:v>
                </c:pt>
                <c:pt idx="200">
                  <c:v>4032.6295585412699</c:v>
                </c:pt>
                <c:pt idx="201">
                  <c:v>4047.9846449136298</c:v>
                </c:pt>
                <c:pt idx="202">
                  <c:v>4063.3397312859902</c:v>
                </c:pt>
                <c:pt idx="203">
                  <c:v>4071.0172744721699</c:v>
                </c:pt>
                <c:pt idx="204">
                  <c:v>4086.3723608445298</c:v>
                </c:pt>
                <c:pt idx="205">
                  <c:v>4094.04990403071</c:v>
                </c:pt>
                <c:pt idx="206">
                  <c:v>4117.0825335892496</c:v>
                </c:pt>
                <c:pt idx="207">
                  <c:v>4124.7600767754302</c:v>
                </c:pt>
                <c:pt idx="208">
                  <c:v>4140.1151631477896</c:v>
                </c:pt>
                <c:pt idx="209">
                  <c:v>4155.47024952015</c:v>
                </c:pt>
                <c:pt idx="210">
                  <c:v>4170.8253358925103</c:v>
                </c:pt>
                <c:pt idx="211">
                  <c:v>4186.1804222648798</c:v>
                </c:pt>
                <c:pt idx="212">
                  <c:v>4201.5355086372401</c:v>
                </c:pt>
                <c:pt idx="213">
                  <c:v>4216.8905950095996</c:v>
                </c:pt>
                <c:pt idx="214">
                  <c:v>4239.9232245681396</c:v>
                </c:pt>
                <c:pt idx="215">
                  <c:v>4247.6007677543203</c:v>
                </c:pt>
                <c:pt idx="216">
                  <c:v>4278.31094049904</c:v>
                </c:pt>
                <c:pt idx="217">
                  <c:v>4285.9884836852198</c:v>
                </c:pt>
                <c:pt idx="218">
                  <c:v>4301.3435700575801</c:v>
                </c:pt>
                <c:pt idx="219">
                  <c:v>4316.6986564299395</c:v>
                </c:pt>
                <c:pt idx="220">
                  <c:v>4332.0537428022999</c:v>
                </c:pt>
                <c:pt idx="221">
                  <c:v>4355.08637236084</c:v>
                </c:pt>
                <c:pt idx="222">
                  <c:v>4362.7639155470297</c:v>
                </c:pt>
                <c:pt idx="223">
                  <c:v>4378.11900191939</c:v>
                </c:pt>
                <c:pt idx="224">
                  <c:v>4393.4740882917504</c:v>
                </c:pt>
                <c:pt idx="225">
                  <c:v>4408.8291746641098</c:v>
                </c:pt>
                <c:pt idx="226">
                  <c:v>4416.5067178502904</c:v>
                </c:pt>
                <c:pt idx="227">
                  <c:v>4424.1842610364702</c:v>
                </c:pt>
                <c:pt idx="228">
                  <c:v>4431.8618042226499</c:v>
                </c:pt>
                <c:pt idx="229">
                  <c:v>4439.5393474088296</c:v>
                </c:pt>
                <c:pt idx="230">
                  <c:v>4454.8944337811899</c:v>
                </c:pt>
                <c:pt idx="231">
                  <c:v>4462.5719769673697</c:v>
                </c:pt>
                <c:pt idx="232">
                  <c:v>4470.2495201535503</c:v>
                </c:pt>
                <c:pt idx="233">
                  <c:v>4477.92706333973</c:v>
                </c:pt>
                <c:pt idx="234">
                  <c:v>4477.92706333973</c:v>
                </c:pt>
                <c:pt idx="235">
                  <c:v>4485.6046065259097</c:v>
                </c:pt>
                <c:pt idx="236">
                  <c:v>4493.2821497120904</c:v>
                </c:pt>
                <c:pt idx="237">
                  <c:v>4493.2821497120904</c:v>
                </c:pt>
                <c:pt idx="238">
                  <c:v>4508.6372360844498</c:v>
                </c:pt>
                <c:pt idx="239">
                  <c:v>4508.6372360844498</c:v>
                </c:pt>
                <c:pt idx="240">
                  <c:v>4516.3147792706304</c:v>
                </c:pt>
                <c:pt idx="241">
                  <c:v>4516.3147792706304</c:v>
                </c:pt>
                <c:pt idx="242">
                  <c:v>4516.3147792706304</c:v>
                </c:pt>
                <c:pt idx="243">
                  <c:v>4531.6698656429899</c:v>
                </c:pt>
                <c:pt idx="244">
                  <c:v>4531.6698656429899</c:v>
                </c:pt>
                <c:pt idx="245">
                  <c:v>4531.6698656429899</c:v>
                </c:pt>
                <c:pt idx="246">
                  <c:v>4539.3474088291796</c:v>
                </c:pt>
                <c:pt idx="247">
                  <c:v>4547.0249520153502</c:v>
                </c:pt>
                <c:pt idx="248">
                  <c:v>4554.7024952015399</c:v>
                </c:pt>
                <c:pt idx="249">
                  <c:v>4562.3800383877197</c:v>
                </c:pt>
                <c:pt idx="250">
                  <c:v>4570.0575815739003</c:v>
                </c:pt>
                <c:pt idx="251">
                  <c:v>4585.4126679462597</c:v>
                </c:pt>
                <c:pt idx="252">
                  <c:v>4585.4126679462597</c:v>
                </c:pt>
                <c:pt idx="253">
                  <c:v>4593.0902111324403</c:v>
                </c:pt>
                <c:pt idx="254">
                  <c:v>4600.7677543186201</c:v>
                </c:pt>
                <c:pt idx="255">
                  <c:v>4608.4452975047998</c:v>
                </c:pt>
                <c:pt idx="256">
                  <c:v>4608.4452975047998</c:v>
                </c:pt>
                <c:pt idx="257">
                  <c:v>4616.1228406909804</c:v>
                </c:pt>
                <c:pt idx="258">
                  <c:v>4623.8003838771601</c:v>
                </c:pt>
                <c:pt idx="259">
                  <c:v>4623.8003838771601</c:v>
                </c:pt>
                <c:pt idx="260">
                  <c:v>4623.8003838771601</c:v>
                </c:pt>
                <c:pt idx="261">
                  <c:v>4623.8003838771601</c:v>
                </c:pt>
                <c:pt idx="262">
                  <c:v>4631.4779270633398</c:v>
                </c:pt>
                <c:pt idx="263">
                  <c:v>4639.1554702495196</c:v>
                </c:pt>
                <c:pt idx="264">
                  <c:v>4646.8330134357002</c:v>
                </c:pt>
                <c:pt idx="265">
                  <c:v>4654.5105566218799</c:v>
                </c:pt>
                <c:pt idx="266">
                  <c:v>4654.5105566218799</c:v>
                </c:pt>
                <c:pt idx="267">
                  <c:v>4662.1880998080596</c:v>
                </c:pt>
                <c:pt idx="268">
                  <c:v>4662.1880998080596</c:v>
                </c:pt>
                <c:pt idx="269">
                  <c:v>4669.8656429942403</c:v>
                </c:pt>
                <c:pt idx="270">
                  <c:v>4669.8656429942403</c:v>
                </c:pt>
                <c:pt idx="271">
                  <c:v>4677.54318618042</c:v>
                </c:pt>
                <c:pt idx="272">
                  <c:v>4685.2207293665997</c:v>
                </c:pt>
                <c:pt idx="273">
                  <c:v>4692.8982725527803</c:v>
                </c:pt>
                <c:pt idx="274">
                  <c:v>4700.57581573896</c:v>
                </c:pt>
                <c:pt idx="275">
                  <c:v>4700.57581573896</c:v>
                </c:pt>
                <c:pt idx="276">
                  <c:v>4708.2533589251398</c:v>
                </c:pt>
                <c:pt idx="277">
                  <c:v>4715.9309021113204</c:v>
                </c:pt>
                <c:pt idx="278">
                  <c:v>4715.9309021113204</c:v>
                </c:pt>
                <c:pt idx="279">
                  <c:v>4715.9309021113204</c:v>
                </c:pt>
                <c:pt idx="280">
                  <c:v>4723.6084452975001</c:v>
                </c:pt>
                <c:pt idx="281">
                  <c:v>4731.2859884836898</c:v>
                </c:pt>
                <c:pt idx="282">
                  <c:v>4738.9635316698696</c:v>
                </c:pt>
                <c:pt idx="283">
                  <c:v>4738.9635316698696</c:v>
                </c:pt>
                <c:pt idx="284">
                  <c:v>4746.6410748560502</c:v>
                </c:pt>
                <c:pt idx="285">
                  <c:v>4754.3186180422299</c:v>
                </c:pt>
                <c:pt idx="286">
                  <c:v>4754.3186180422299</c:v>
                </c:pt>
                <c:pt idx="287">
                  <c:v>4769.6737044145902</c:v>
                </c:pt>
                <c:pt idx="288">
                  <c:v>4777.35124760077</c:v>
                </c:pt>
                <c:pt idx="289">
                  <c:v>4777.35124760077</c:v>
                </c:pt>
                <c:pt idx="290">
                  <c:v>4785.0287907869497</c:v>
                </c:pt>
                <c:pt idx="291">
                  <c:v>4785.0287907869497</c:v>
                </c:pt>
                <c:pt idx="292">
                  <c:v>4792.7063339731303</c:v>
                </c:pt>
                <c:pt idx="293">
                  <c:v>4785.0287907869497</c:v>
                </c:pt>
                <c:pt idx="294">
                  <c:v>4792.7063339731303</c:v>
                </c:pt>
                <c:pt idx="295">
                  <c:v>4792.7063339731303</c:v>
                </c:pt>
                <c:pt idx="296">
                  <c:v>4792.7063339731303</c:v>
                </c:pt>
              </c:numCache>
            </c:numRef>
          </c:xVal>
          <c:yVal>
            <c:numRef>
              <c:f>'Leistungsprüfstand 27.05.20'!$AM$6:$AM$302</c:f>
              <c:numCache>
                <c:formatCode>#,##0.0" PS"</c:formatCode>
                <c:ptCount val="297"/>
                <c:pt idx="0">
                  <c:v>10.384276765409931</c:v>
                </c:pt>
                <c:pt idx="1">
                  <c:v>11.226861987844192</c:v>
                </c:pt>
                <c:pt idx="2">
                  <c:v>12.389812329663016</c:v>
                </c:pt>
                <c:pt idx="3">
                  <c:v>12.854140643844755</c:v>
                </c:pt>
                <c:pt idx="4">
                  <c:v>13.318468958026479</c:v>
                </c:pt>
                <c:pt idx="5">
                  <c:v>14.191323692033549</c:v>
                </c:pt>
                <c:pt idx="6">
                  <c:v>14.503036824416158</c:v>
                </c:pt>
                <c:pt idx="7">
                  <c:v>14.970606522990092</c:v>
                </c:pt>
                <c:pt idx="8">
                  <c:v>15.545802418936931</c:v>
                </c:pt>
                <c:pt idx="9">
                  <c:v>15.859676474247667</c:v>
                </c:pt>
                <c:pt idx="10">
                  <c:v>16.644361612524584</c:v>
                </c:pt>
                <c:pt idx="11">
                  <c:v>16.958235667835293</c:v>
                </c:pt>
                <c:pt idx="12">
                  <c:v>17.865681759271528</c:v>
                </c:pt>
                <c:pt idx="13">
                  <c:v>18.181716737510364</c:v>
                </c:pt>
                <c:pt idx="14">
                  <c:v>18.655769204868616</c:v>
                </c:pt>
                <c:pt idx="15">
                  <c:v>19.42033256297189</c:v>
                </c:pt>
                <c:pt idx="16">
                  <c:v>19.897626414722499</c:v>
                </c:pt>
                <c:pt idx="17">
                  <c:v>20.534018217056431</c:v>
                </c:pt>
                <c:pt idx="18">
                  <c:v>20.994439968315127</c:v>
                </c:pt>
                <c:pt idx="19">
                  <c:v>21.635153616505313</c:v>
                </c:pt>
                <c:pt idx="20">
                  <c:v>22.115688852648116</c:v>
                </c:pt>
                <c:pt idx="21">
                  <c:v>22.910521722324138</c:v>
                </c:pt>
                <c:pt idx="22">
                  <c:v>23.87634591397806</c:v>
                </c:pt>
                <c:pt idx="23">
                  <c:v>24.526143422682704</c:v>
                </c:pt>
                <c:pt idx="24">
                  <c:v>25.34693225336509</c:v>
                </c:pt>
                <c:pt idx="25">
                  <c:v>26.010792351681499</c:v>
                </c:pt>
                <c:pt idx="26">
                  <c:v>26.85476081364849</c:v>
                </c:pt>
                <c:pt idx="27">
                  <c:v>27.888611564179431</c:v>
                </c:pt>
                <c:pt idx="28">
                  <c:v>28.761835438571502</c:v>
                </c:pt>
                <c:pt idx="29">
                  <c:v>29.837416161646274</c:v>
                </c:pt>
                <c:pt idx="30">
                  <c:v>30.748629351450127</c:v>
                </c:pt>
                <c:pt idx="31">
                  <c:v>31.115552820353042</c:v>
                </c:pt>
                <c:pt idx="32">
                  <c:v>31.853190187028126</c:v>
                </c:pt>
                <c:pt idx="33">
                  <c:v>33.330058652883423</c:v>
                </c:pt>
                <c:pt idx="34">
                  <c:v>34.0830962246106</c:v>
                </c:pt>
                <c:pt idx="35">
                  <c:v>34.640374813582049</c:v>
                </c:pt>
                <c:pt idx="36">
                  <c:v>35.403285853697973</c:v>
                </c:pt>
                <c:pt idx="37">
                  <c:v>35.963955142273562</c:v>
                </c:pt>
                <c:pt idx="38">
                  <c:v>36.736739650777743</c:v>
                </c:pt>
                <c:pt idx="39">
                  <c:v>37.326972832858822</c:v>
                </c:pt>
                <c:pt idx="40">
                  <c:v>38.111766846810994</c:v>
                </c:pt>
                <c:pt idx="41">
                  <c:v>39.316202450131819</c:v>
                </c:pt>
                <c:pt idx="42">
                  <c:v>39.92495279231369</c:v>
                </c:pt>
                <c:pt idx="43">
                  <c:v>40.732660469829341</c:v>
                </c:pt>
                <c:pt idx="44">
                  <c:v>41.974130393352219</c:v>
                </c:pt>
                <c:pt idx="45">
                  <c:v>43.70464185399706</c:v>
                </c:pt>
                <c:pt idx="46">
                  <c:v>44.989595685348171</c:v>
                </c:pt>
                <c:pt idx="47">
                  <c:v>46.086429977164585</c:v>
                </c:pt>
                <c:pt idx="48">
                  <c:v>47.44291979332845</c:v>
                </c:pt>
                <c:pt idx="49">
                  <c:v>49.031004761565647</c:v>
                </c:pt>
                <c:pt idx="50">
                  <c:v>50.429806775908595</c:v>
                </c:pt>
                <c:pt idx="51">
                  <c:v>51.590711810397856</c:v>
                </c:pt>
                <c:pt idx="52">
                  <c:v>52.544946964092929</c:v>
                </c:pt>
                <c:pt idx="53">
                  <c:v>53.50785899065847</c:v>
                </c:pt>
                <c:pt idx="54">
                  <c:v>54.255391082401687</c:v>
                </c:pt>
                <c:pt idx="55">
                  <c:v>55.459713662402216</c:v>
                </c:pt>
                <c:pt idx="56">
                  <c:v>57.175890344246746</c:v>
                </c:pt>
                <c:pt idx="57">
                  <c:v>58.452572216548262</c:v>
                </c:pt>
                <c:pt idx="58">
                  <c:v>59.232601105108927</c:v>
                </c:pt>
                <c:pt idx="59">
                  <c:v>60.768063867165722</c:v>
                </c:pt>
                <c:pt idx="60">
                  <c:v>61.802551799625427</c:v>
                </c:pt>
                <c:pt idx="61">
                  <c:v>63.126906700978594</c:v>
                </c:pt>
                <c:pt idx="62">
                  <c:v>64.464260321059072</c:v>
                </c:pt>
                <c:pt idx="63">
                  <c:v>65.564458871244327</c:v>
                </c:pt>
                <c:pt idx="64">
                  <c:v>66.924551953807153</c:v>
                </c:pt>
                <c:pt idx="65">
                  <c:v>68.297643755096956</c:v>
                </c:pt>
                <c:pt idx="66">
                  <c:v>69.974648524313054</c:v>
                </c:pt>
                <c:pt idx="67">
                  <c:v>71.375898685984936</c:v>
                </c:pt>
                <c:pt idx="68">
                  <c:v>73.085383661439408</c:v>
                </c:pt>
                <c:pt idx="69">
                  <c:v>74.786654744871441</c:v>
                </c:pt>
                <c:pt idx="70">
                  <c:v>76.507448792262309</c:v>
                </c:pt>
                <c:pt idx="71">
                  <c:v>78.247765803612296</c:v>
                </c:pt>
                <c:pt idx="72">
                  <c:v>79.1382506201941</c:v>
                </c:pt>
                <c:pt idx="73">
                  <c:v>80.932210676795179</c:v>
                </c:pt>
                <c:pt idx="74">
                  <c:v>82.433128742426646</c:v>
                </c:pt>
                <c:pt idx="75">
                  <c:v>84.572092483746346</c:v>
                </c:pt>
                <c:pt idx="76">
                  <c:v>86.715940595245243</c:v>
                </c:pt>
                <c:pt idx="77">
                  <c:v>87.96441122469389</c:v>
                </c:pt>
                <c:pt idx="78">
                  <c:v>89.523806934017642</c:v>
                </c:pt>
                <c:pt idx="79">
                  <c:v>91.096201362068385</c:v>
                </c:pt>
                <c:pt idx="80">
                  <c:v>92.048396911444826</c:v>
                </c:pt>
                <c:pt idx="81">
                  <c:v>93.651578788209903</c:v>
                </c:pt>
                <c:pt idx="82">
                  <c:v>94.930964406449633</c:v>
                </c:pt>
                <c:pt idx="83">
                  <c:v>95.900480520409616</c:v>
                </c:pt>
                <c:pt idx="84">
                  <c:v>97.529626653470132</c:v>
                </c:pt>
                <c:pt idx="85">
                  <c:v>98.838694373091485</c:v>
                </c:pt>
                <c:pt idx="86">
                  <c:v>99.824442294881081</c:v>
                </c:pt>
                <c:pt idx="87">
                  <c:v>101.8089285618974</c:v>
                </c:pt>
                <c:pt idx="88">
                  <c:v>102.80766690712456</c:v>
                </c:pt>
                <c:pt idx="89">
                  <c:v>104.81813402101606</c:v>
                </c:pt>
                <c:pt idx="90">
                  <c:v>106.50854760733638</c:v>
                </c:pt>
                <c:pt idx="91">
                  <c:v>108.55149492746592</c:v>
                </c:pt>
                <c:pt idx="92">
                  <c:v>109.23056495763041</c:v>
                </c:pt>
                <c:pt idx="93">
                  <c:v>111.29515468819943</c:v>
                </c:pt>
                <c:pt idx="94">
                  <c:v>112.33394476520283</c:v>
                </c:pt>
                <c:pt idx="95">
                  <c:v>113.3770649833517</c:v>
                </c:pt>
                <c:pt idx="96">
                  <c:v>115.47629584308719</c:v>
                </c:pt>
                <c:pt idx="97">
                  <c:v>118.28920468099577</c:v>
                </c:pt>
                <c:pt idx="98">
                  <c:v>119.68191950817479</c:v>
                </c:pt>
                <c:pt idx="99">
                  <c:v>121.80095070561389</c:v>
                </c:pt>
                <c:pt idx="100">
                  <c:v>123.23011555353743</c:v>
                </c:pt>
                <c:pt idx="101">
                  <c:v>125.40291733630389</c:v>
                </c:pt>
                <c:pt idx="102">
                  <c:v>127.20297546763622</c:v>
                </c:pt>
                <c:pt idx="103">
                  <c:v>129.76182188017702</c:v>
                </c:pt>
                <c:pt idx="104">
                  <c:v>132.38422939353907</c:v>
                </c:pt>
                <c:pt idx="105">
                  <c:v>134.26733011320312</c:v>
                </c:pt>
                <c:pt idx="106">
                  <c:v>136.89003988617745</c:v>
                </c:pt>
                <c:pt idx="107">
                  <c:v>137.61665022076079</c:v>
                </c:pt>
                <c:pt idx="108">
                  <c:v>138.75608911971321</c:v>
                </c:pt>
                <c:pt idx="109">
                  <c:v>141.04795734105517</c:v>
                </c:pt>
                <c:pt idx="110">
                  <c:v>142.93564068974084</c:v>
                </c:pt>
                <c:pt idx="111">
                  <c:v>145.25781160381391</c:v>
                </c:pt>
                <c:pt idx="112">
                  <c:v>147.96925194147431</c:v>
                </c:pt>
                <c:pt idx="113">
                  <c:v>149.95411512570965</c:v>
                </c:pt>
                <c:pt idx="114">
                  <c:v>151.13901635904833</c:v>
                </c:pt>
                <c:pt idx="115">
                  <c:v>153.52180924916271</c:v>
                </c:pt>
                <c:pt idx="116">
                  <c:v>155.54241061460772</c:v>
                </c:pt>
                <c:pt idx="117">
                  <c:v>157.95768371096037</c:v>
                </c:pt>
                <c:pt idx="118">
                  <c:v>160.006443436788</c:v>
                </c:pt>
                <c:pt idx="119">
                  <c:v>162.45419673937911</c:v>
                </c:pt>
                <c:pt idx="120">
                  <c:v>164.07164392189461</c:v>
                </c:pt>
                <c:pt idx="121">
                  <c:v>164.84579456089673</c:v>
                </c:pt>
                <c:pt idx="122">
                  <c:v>166.93677523671786</c:v>
                </c:pt>
                <c:pt idx="123">
                  <c:v>168.57261514999115</c:v>
                </c:pt>
                <c:pt idx="124">
                  <c:v>170.68633528829488</c:v>
                </c:pt>
                <c:pt idx="125">
                  <c:v>173.28770957654342</c:v>
                </c:pt>
                <c:pt idx="126">
                  <c:v>175.03280519313034</c:v>
                </c:pt>
                <c:pt idx="127">
                  <c:v>177.26559643611023</c:v>
                </c:pt>
                <c:pt idx="128">
                  <c:v>179.51142787426443</c:v>
                </c:pt>
                <c:pt idx="129">
                  <c:v>182.66238272278062</c:v>
                </c:pt>
                <c:pt idx="130">
                  <c:v>183.1468701459394</c:v>
                </c:pt>
                <c:pt idx="131">
                  <c:v>185.01338858179022</c:v>
                </c:pt>
                <c:pt idx="132">
                  <c:v>187.37317085714491</c:v>
                </c:pt>
                <c:pt idx="133">
                  <c:v>190.22955789986995</c:v>
                </c:pt>
                <c:pt idx="134">
                  <c:v>191.20523948778856</c:v>
                </c:pt>
                <c:pt idx="135">
                  <c:v>193.15670220710118</c:v>
                </c:pt>
                <c:pt idx="136">
                  <c:v>194.1879316461339</c:v>
                </c:pt>
                <c:pt idx="137">
                  <c:v>194.77705688860445</c:v>
                </c:pt>
                <c:pt idx="138">
                  <c:v>195.83585001944948</c:v>
                </c:pt>
                <c:pt idx="139">
                  <c:v>196.39705746493476</c:v>
                </c:pt>
                <c:pt idx="140">
                  <c:v>196.0216670976782</c:v>
                </c:pt>
                <c:pt idx="141">
                  <c:v>195.57624685911719</c:v>
                </c:pt>
                <c:pt idx="142">
                  <c:v>196.08092553549926</c:v>
                </c:pt>
                <c:pt idx="143">
                  <c:v>195.70284593906109</c:v>
                </c:pt>
                <c:pt idx="144">
                  <c:v>195.73841717756827</c:v>
                </c:pt>
                <c:pt idx="145">
                  <c:v>195.29890992509092</c:v>
                </c:pt>
                <c:pt idx="146">
                  <c:v>194.8631796216373</c:v>
                </c:pt>
                <c:pt idx="147">
                  <c:v>195.33400159217101</c:v>
                </c:pt>
                <c:pt idx="148">
                  <c:v>195.33456204267173</c:v>
                </c:pt>
                <c:pt idx="149">
                  <c:v>195.78711571179099</c:v>
                </c:pt>
                <c:pt idx="150">
                  <c:v>196.23697289335047</c:v>
                </c:pt>
                <c:pt idx="151">
                  <c:v>197.15065133951742</c:v>
                </c:pt>
                <c:pt idx="152">
                  <c:v>197.57852859604372</c:v>
                </c:pt>
                <c:pt idx="153">
                  <c:v>197.56081244983983</c:v>
                </c:pt>
                <c:pt idx="154">
                  <c:v>197.99351497260719</c:v>
                </c:pt>
                <c:pt idx="155">
                  <c:v>197.97042140495171</c:v>
                </c:pt>
                <c:pt idx="156">
                  <c:v>198.33651586335489</c:v>
                </c:pt>
                <c:pt idx="157">
                  <c:v>198.75096667528686</c:v>
                </c:pt>
                <c:pt idx="158">
                  <c:v>198.23172924728667</c:v>
                </c:pt>
                <c:pt idx="159">
                  <c:v>198.59404675666673</c:v>
                </c:pt>
                <c:pt idx="160">
                  <c:v>198.50267103152467</c:v>
                </c:pt>
                <c:pt idx="161">
                  <c:v>198.40268479582878</c:v>
                </c:pt>
                <c:pt idx="162">
                  <c:v>198.29408804957802</c:v>
                </c:pt>
                <c:pt idx="163">
                  <c:v>197.74251973055144</c:v>
                </c:pt>
                <c:pt idx="164">
                  <c:v>197.12264436816955</c:v>
                </c:pt>
                <c:pt idx="165">
                  <c:v>196.55921585890735</c:v>
                </c:pt>
                <c:pt idx="166">
                  <c:v>196.41830481220933</c:v>
                </c:pt>
                <c:pt idx="167">
                  <c:v>196.19079353487348</c:v>
                </c:pt>
                <c:pt idx="168">
                  <c:v>196.11065118715084</c:v>
                </c:pt>
                <c:pt idx="169">
                  <c:v>195.85730837815208</c:v>
                </c:pt>
                <c:pt idx="170">
                  <c:v>195.76855551987515</c:v>
                </c:pt>
                <c:pt idx="171">
                  <c:v>195.48938117921344</c:v>
                </c:pt>
                <c:pt idx="172">
                  <c:v>195.39201781038275</c:v>
                </c:pt>
                <c:pt idx="173">
                  <c:v>194.77901250311632</c:v>
                </c:pt>
                <c:pt idx="174">
                  <c:v>194.16169364528324</c:v>
                </c:pt>
                <c:pt idx="175">
                  <c:v>194.98103805867254</c:v>
                </c:pt>
                <c:pt idx="176">
                  <c:v>196.73008897300898</c:v>
                </c:pt>
                <c:pt idx="177">
                  <c:v>198.07381026473109</c:v>
                </c:pt>
                <c:pt idx="178">
                  <c:v>199.30949629761415</c:v>
                </c:pt>
                <c:pt idx="179">
                  <c:v>199.60579315282084</c:v>
                </c:pt>
                <c:pt idx="180">
                  <c:v>199.77680884221164</c:v>
                </c:pt>
                <c:pt idx="181">
                  <c:v>199.65366371345479</c:v>
                </c:pt>
                <c:pt idx="182">
                  <c:v>198.99542833990961</c:v>
                </c:pt>
                <c:pt idx="183">
                  <c:v>199.13955692204212</c:v>
                </c:pt>
                <c:pt idx="184">
                  <c:v>199.00564865509293</c:v>
                </c:pt>
                <c:pt idx="185">
                  <c:v>199.67200978320915</c:v>
                </c:pt>
                <c:pt idx="186">
                  <c:v>199.93180321674561</c:v>
                </c:pt>
                <c:pt idx="187">
                  <c:v>200.73213067883793</c:v>
                </c:pt>
                <c:pt idx="188">
                  <c:v>200.98550770590646</c:v>
                </c:pt>
                <c:pt idx="189">
                  <c:v>200.53219449933781</c:v>
                </c:pt>
                <c:pt idx="190">
                  <c:v>201.16644041395597</c:v>
                </c:pt>
                <c:pt idx="191">
                  <c:v>201.40050185930355</c:v>
                </c:pt>
                <c:pt idx="192">
                  <c:v>201.23757044803602</c:v>
                </c:pt>
                <c:pt idx="193">
                  <c:v>201.63027463995365</c:v>
                </c:pt>
                <c:pt idx="194">
                  <c:v>201.46411843487297</c:v>
                </c:pt>
                <c:pt idx="195">
                  <c:v>200.56431852658045</c:v>
                </c:pt>
                <c:pt idx="196">
                  <c:v>199.82851390044056</c:v>
                </c:pt>
                <c:pt idx="197">
                  <c:v>198.90823499606915</c:v>
                </c:pt>
                <c:pt idx="198">
                  <c:v>198.16057017969322</c:v>
                </c:pt>
                <c:pt idx="199">
                  <c:v>197.21981227924084</c:v>
                </c:pt>
                <c:pt idx="200">
                  <c:v>196.65229989524101</c:v>
                </c:pt>
                <c:pt idx="201">
                  <c:v>195.12677540852198</c:v>
                </c:pt>
                <c:pt idx="202">
                  <c:v>194.15583094939294</c:v>
                </c:pt>
                <c:pt idx="203">
                  <c:v>192.80613704919386</c:v>
                </c:pt>
                <c:pt idx="204">
                  <c:v>191.81255267105607</c:v>
                </c:pt>
                <c:pt idx="205">
                  <c:v>190.44667673476471</c:v>
                </c:pt>
                <c:pt idx="206">
                  <c:v>188.62779192533969</c:v>
                </c:pt>
                <c:pt idx="207">
                  <c:v>187.8208178624939</c:v>
                </c:pt>
                <c:pt idx="208">
                  <c:v>186.77656792959937</c:v>
                </c:pt>
                <c:pt idx="209">
                  <c:v>186.30418540771859</c:v>
                </c:pt>
                <c:pt idx="210">
                  <c:v>185.82319237528407</c:v>
                </c:pt>
                <c:pt idx="211">
                  <c:v>185.33358883229511</c:v>
                </c:pt>
                <c:pt idx="212">
                  <c:v>185.42665731496118</c:v>
                </c:pt>
                <c:pt idx="213">
                  <c:v>184.32855021465386</c:v>
                </c:pt>
                <c:pt idx="214">
                  <c:v>184.14885350474762</c:v>
                </c:pt>
                <c:pt idx="215">
                  <c:v>183.28906955479547</c:v>
                </c:pt>
                <c:pt idx="216">
                  <c:v>184.02140830526943</c:v>
                </c:pt>
                <c:pt idx="217">
                  <c:v>183.75078744504611</c:v>
                </c:pt>
                <c:pt idx="218">
                  <c:v>183.20308784168435</c:v>
                </c:pt>
                <c:pt idx="219">
                  <c:v>181.43179881142723</c:v>
                </c:pt>
                <c:pt idx="220">
                  <c:v>180.86255634110003</c:v>
                </c:pt>
                <c:pt idx="221">
                  <c:v>181.21833145930142</c:v>
                </c:pt>
                <c:pt idx="222">
                  <c:v>180.31221209573815</c:v>
                </c:pt>
                <c:pt idx="223">
                  <c:v>180.33543216655946</c:v>
                </c:pt>
                <c:pt idx="224">
                  <c:v>179.11777542706037</c:v>
                </c:pt>
                <c:pt idx="225">
                  <c:v>177.88718633115133</c:v>
                </c:pt>
                <c:pt idx="226">
                  <c:v>175.71320350653491</c:v>
                </c:pt>
                <c:pt idx="227">
                  <c:v>174.15320120416266</c:v>
                </c:pt>
                <c:pt idx="228">
                  <c:v>173.2104208084267</c:v>
                </c:pt>
                <c:pt idx="229">
                  <c:v>172.26332686212407</c:v>
                </c:pt>
                <c:pt idx="230">
                  <c:v>169.72926055329535</c:v>
                </c:pt>
                <c:pt idx="231">
                  <c:v>169.39616371981589</c:v>
                </c:pt>
                <c:pt idx="232">
                  <c:v>167.17361819634348</c:v>
                </c:pt>
                <c:pt idx="233">
                  <c:v>165.57261642536363</c:v>
                </c:pt>
                <c:pt idx="234">
                  <c:v>163.68207897861697</c:v>
                </c:pt>
                <c:pt idx="235">
                  <c:v>161.44010173936982</c:v>
                </c:pt>
                <c:pt idx="236">
                  <c:v>159.1894891037004</c:v>
                </c:pt>
                <c:pt idx="237">
                  <c:v>158.55714903185668</c:v>
                </c:pt>
                <c:pt idx="238">
                  <c:v>157.20036162218045</c:v>
                </c:pt>
                <c:pt idx="239">
                  <c:v>156.56586062740797</c:v>
                </c:pt>
                <c:pt idx="240">
                  <c:v>156.19932755557011</c:v>
                </c:pt>
                <c:pt idx="241">
                  <c:v>154.92816464309769</c:v>
                </c:pt>
                <c:pt idx="242">
                  <c:v>153.65700173062595</c:v>
                </c:pt>
                <c:pt idx="243">
                  <c:v>153.54657639148527</c:v>
                </c:pt>
                <c:pt idx="244">
                  <c:v>152.90883401232125</c:v>
                </c:pt>
                <c:pt idx="245">
                  <c:v>150.99560687482858</c:v>
                </c:pt>
                <c:pt idx="246">
                  <c:v>148.69858416794196</c:v>
                </c:pt>
                <c:pt idx="247">
                  <c:v>145.75302276253962</c:v>
                </c:pt>
                <c:pt idx="248">
                  <c:v>145.36060009201165</c:v>
                </c:pt>
                <c:pt idx="249">
                  <c:v>141.75570366874337</c:v>
                </c:pt>
                <c:pt idx="250">
                  <c:v>140.06728406264895</c:v>
                </c:pt>
                <c:pt idx="251">
                  <c:v>137.31632703938794</c:v>
                </c:pt>
                <c:pt idx="252">
                  <c:v>136.6710214299755</c:v>
                </c:pt>
                <c:pt idx="253">
                  <c:v>135.60956447427307</c:v>
                </c:pt>
                <c:pt idx="254">
                  <c:v>133.24886090332274</c:v>
                </c:pt>
                <c:pt idx="255">
                  <c:v>132.17661592355873</c:v>
                </c:pt>
                <c:pt idx="256">
                  <c:v>130.23097494214412</c:v>
                </c:pt>
                <c:pt idx="257">
                  <c:v>128.50154757215253</c:v>
                </c:pt>
                <c:pt idx="258">
                  <c:v>126.76564572866607</c:v>
                </c:pt>
                <c:pt idx="259">
                  <c:v>124.81352197846775</c:v>
                </c:pt>
                <c:pt idx="260">
                  <c:v>123.51210614500218</c:v>
                </c:pt>
                <c:pt idx="261">
                  <c:v>122.86139822826939</c:v>
                </c:pt>
                <c:pt idx="262">
                  <c:v>121.11253914250369</c:v>
                </c:pt>
                <c:pt idx="263">
                  <c:v>119.35720558324324</c:v>
                </c:pt>
                <c:pt idx="264">
                  <c:v>116.94144824936294</c:v>
                </c:pt>
                <c:pt idx="265">
                  <c:v>114.51705551905899</c:v>
                </c:pt>
                <c:pt idx="266">
                  <c:v>111.89693646870282</c:v>
                </c:pt>
                <c:pt idx="267">
                  <c:v>110.77180694422653</c:v>
                </c:pt>
                <c:pt idx="268">
                  <c:v>108.80347627206721</c:v>
                </c:pt>
                <c:pt idx="269">
                  <c:v>106.35641044159705</c:v>
                </c:pt>
                <c:pt idx="270">
                  <c:v>103.72764769952838</c:v>
                </c:pt>
                <c:pt idx="271">
                  <c:v>101.26762462677961</c:v>
                </c:pt>
                <c:pt idx="272">
                  <c:v>98.798966157607893</c:v>
                </c:pt>
                <c:pt idx="273">
                  <c:v>96.321672292013247</c:v>
                </c:pt>
                <c:pt idx="274">
                  <c:v>94.497255561369002</c:v>
                </c:pt>
                <c:pt idx="275">
                  <c:v>92.512717967248079</c:v>
                </c:pt>
                <c:pt idx="276">
                  <c:v>89.35339939304184</c:v>
                </c:pt>
                <c:pt idx="277">
                  <c:v>88.837978316690752</c:v>
                </c:pt>
                <c:pt idx="278">
                  <c:v>86.846957953786102</c:v>
                </c:pt>
                <c:pt idx="279">
                  <c:v>84.855937590881453</c:v>
                </c:pt>
                <c:pt idx="280">
                  <c:v>83.002373286576145</c:v>
                </c:pt>
                <c:pt idx="281">
                  <c:v>81.142334508776173</c:v>
                </c:pt>
                <c:pt idx="282">
                  <c:v>77.941991580093017</c:v>
                </c:pt>
                <c:pt idx="283">
                  <c:v>75.274332225318034</c:v>
                </c:pt>
                <c:pt idx="284">
                  <c:v>73.394861731743831</c:v>
                </c:pt>
                <c:pt idx="285">
                  <c:v>70.839841003052925</c:v>
                </c:pt>
                <c:pt idx="286">
                  <c:v>68.832613718186607</c:v>
                </c:pt>
                <c:pt idx="287">
                  <c:v>66.375130040951888</c:v>
                </c:pt>
                <c:pt idx="288">
                  <c:v>64.467600730470224</c:v>
                </c:pt>
                <c:pt idx="289">
                  <c:v>62.450649292427741</c:v>
                </c:pt>
                <c:pt idx="290">
                  <c:v>60.533404124059032</c:v>
                </c:pt>
                <c:pt idx="291">
                  <c:v>58.513211301624352</c:v>
                </c:pt>
                <c:pt idx="292">
                  <c:v>55.237294137484113</c:v>
                </c:pt>
                <c:pt idx="293">
                  <c:v>53.126030441798662</c:v>
                </c:pt>
                <c:pt idx="294">
                  <c:v>50.515947654888109</c:v>
                </c:pt>
                <c:pt idx="295">
                  <c:v>47.143557310176753</c:v>
                </c:pt>
                <c:pt idx="296">
                  <c:v>46.469079241234425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'Leistungsprüfstand 27.05.20'!$AP$5</c:f>
              <c:strCache>
                <c:ptCount val="1"/>
                <c:pt idx="0">
                  <c:v>P-Serie</c:v>
                </c:pt>
              </c:strCache>
            </c:strRef>
          </c:tx>
          <c:spPr>
            <a:ln w="317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'Leistungsprüfstand 27.05.20'!$AN$6:$AN$148</c:f>
              <c:numCache>
                <c:formatCode>#,##0" 1/min"</c:formatCode>
                <c:ptCount val="143"/>
                <c:pt idx="0">
                  <c:v>995.76271186440704</c:v>
                </c:pt>
                <c:pt idx="1">
                  <c:v>1009.88700564972</c:v>
                </c:pt>
                <c:pt idx="2">
                  <c:v>1031.0734463276799</c:v>
                </c:pt>
                <c:pt idx="3">
                  <c:v>1045.19774011299</c:v>
                </c:pt>
                <c:pt idx="4">
                  <c:v>1059.3220338983101</c:v>
                </c:pt>
                <c:pt idx="5">
                  <c:v>1080.5084745762699</c:v>
                </c:pt>
                <c:pt idx="6">
                  <c:v>1101.69491525424</c:v>
                </c:pt>
                <c:pt idx="7">
                  <c:v>1144.06779661017</c:v>
                </c:pt>
                <c:pt idx="8">
                  <c:v>1158.1920903954799</c:v>
                </c:pt>
                <c:pt idx="9">
                  <c:v>1179.3785310734499</c:v>
                </c:pt>
                <c:pt idx="10">
                  <c:v>1186.4406779661001</c:v>
                </c:pt>
                <c:pt idx="11">
                  <c:v>1200.56497175141</c:v>
                </c:pt>
                <c:pt idx="12">
                  <c:v>1228.81355932203</c:v>
                </c:pt>
                <c:pt idx="13">
                  <c:v>1242.9378531073401</c:v>
                </c:pt>
                <c:pt idx="14">
                  <c:v>1250</c:v>
                </c:pt>
                <c:pt idx="15">
                  <c:v>1285.3107344632799</c:v>
                </c:pt>
                <c:pt idx="16">
                  <c:v>1292.3728813559301</c:v>
                </c:pt>
                <c:pt idx="17">
                  <c:v>1299.43502824859</c:v>
                </c:pt>
                <c:pt idx="18">
                  <c:v>1306.4971751412399</c:v>
                </c:pt>
                <c:pt idx="19">
                  <c:v>1334.7457627118599</c:v>
                </c:pt>
                <c:pt idx="20">
                  <c:v>1348.87005649718</c:v>
                </c:pt>
                <c:pt idx="21">
                  <c:v>1355.93220338983</c:v>
                </c:pt>
                <c:pt idx="22">
                  <c:v>1370.0564971751401</c:v>
                </c:pt>
                <c:pt idx="23">
                  <c:v>1398.30508474576</c:v>
                </c:pt>
                <c:pt idx="24">
                  <c:v>1398.30508474576</c:v>
                </c:pt>
                <c:pt idx="25">
                  <c:v>1398.30508474576</c:v>
                </c:pt>
                <c:pt idx="26">
                  <c:v>1412.4293785310699</c:v>
                </c:pt>
                <c:pt idx="27">
                  <c:v>1426.55367231638</c:v>
                </c:pt>
                <c:pt idx="28">
                  <c:v>1447.7401129943501</c:v>
                </c:pt>
                <c:pt idx="29">
                  <c:v>1468.9265536723201</c:v>
                </c:pt>
                <c:pt idx="30">
                  <c:v>1475.98870056497</c:v>
                </c:pt>
                <c:pt idx="31">
                  <c:v>1483.05084745763</c:v>
                </c:pt>
                <c:pt idx="32">
                  <c:v>1497.1751412429401</c:v>
                </c:pt>
                <c:pt idx="33">
                  <c:v>1518.3615819209001</c:v>
                </c:pt>
                <c:pt idx="34">
                  <c:v>1553.67231638418</c:v>
                </c:pt>
                <c:pt idx="35">
                  <c:v>1567.7966101694899</c:v>
                </c:pt>
                <c:pt idx="36">
                  <c:v>1588.9830508474599</c:v>
                </c:pt>
                <c:pt idx="37">
                  <c:v>1588.9830508474599</c:v>
                </c:pt>
                <c:pt idx="38">
                  <c:v>1596.0451977401101</c:v>
                </c:pt>
                <c:pt idx="39">
                  <c:v>1610.16949152542</c:v>
                </c:pt>
                <c:pt idx="40">
                  <c:v>1631.35593220339</c:v>
                </c:pt>
                <c:pt idx="41">
                  <c:v>1652.5423728813601</c:v>
                </c:pt>
                <c:pt idx="42">
                  <c:v>1687.85310734463</c:v>
                </c:pt>
                <c:pt idx="43">
                  <c:v>1709.0395480226</c:v>
                </c:pt>
                <c:pt idx="44">
                  <c:v>1737.28813559322</c:v>
                </c:pt>
                <c:pt idx="45">
                  <c:v>1751.4124293785301</c:v>
                </c:pt>
                <c:pt idx="46">
                  <c:v>1793.7853107344599</c:v>
                </c:pt>
                <c:pt idx="47">
                  <c:v>1793.7853107344599</c:v>
                </c:pt>
                <c:pt idx="48">
                  <c:v>1836.1581920904</c:v>
                </c:pt>
                <c:pt idx="49">
                  <c:v>1878.5310734463301</c:v>
                </c:pt>
                <c:pt idx="50">
                  <c:v>1892.65536723164</c:v>
                </c:pt>
                <c:pt idx="51">
                  <c:v>1906.7796610169501</c:v>
                </c:pt>
                <c:pt idx="52">
                  <c:v>1935.02824858757</c:v>
                </c:pt>
                <c:pt idx="53">
                  <c:v>1963.27683615819</c:v>
                </c:pt>
                <c:pt idx="54">
                  <c:v>1977.4011299435001</c:v>
                </c:pt>
                <c:pt idx="55">
                  <c:v>1991.52542372881</c:v>
                </c:pt>
                <c:pt idx="56">
                  <c:v>2005.6497175141201</c:v>
                </c:pt>
                <c:pt idx="57">
                  <c:v>2019.77401129944</c:v>
                </c:pt>
                <c:pt idx="58">
                  <c:v>2062.1468926553698</c:v>
                </c:pt>
                <c:pt idx="59">
                  <c:v>2076.2711864406801</c:v>
                </c:pt>
                <c:pt idx="60">
                  <c:v>2090.39548022599</c:v>
                </c:pt>
                <c:pt idx="61">
                  <c:v>2161.0169491525398</c:v>
                </c:pt>
                <c:pt idx="62">
                  <c:v>2182.2033898305099</c:v>
                </c:pt>
                <c:pt idx="63">
                  <c:v>2231.6384180791001</c:v>
                </c:pt>
                <c:pt idx="64">
                  <c:v>2274.0112994350302</c:v>
                </c:pt>
                <c:pt idx="65">
                  <c:v>2316.3841807909598</c:v>
                </c:pt>
                <c:pt idx="66">
                  <c:v>2394.0677966101698</c:v>
                </c:pt>
                <c:pt idx="67">
                  <c:v>2401.12994350283</c:v>
                </c:pt>
                <c:pt idx="68">
                  <c:v>2429.3785310734502</c:v>
                </c:pt>
                <c:pt idx="69">
                  <c:v>2443.5028248587601</c:v>
                </c:pt>
                <c:pt idx="70">
                  <c:v>2457.6271186440699</c:v>
                </c:pt>
                <c:pt idx="71">
                  <c:v>2507.0621468926602</c:v>
                </c:pt>
                <c:pt idx="72">
                  <c:v>2528.2485875706202</c:v>
                </c:pt>
                <c:pt idx="73">
                  <c:v>2549.4350282485898</c:v>
                </c:pt>
                <c:pt idx="74">
                  <c:v>2570.6214689265498</c:v>
                </c:pt>
                <c:pt idx="75">
                  <c:v>2612.9943502824899</c:v>
                </c:pt>
                <c:pt idx="76">
                  <c:v>2662.4293785310701</c:v>
                </c:pt>
                <c:pt idx="77">
                  <c:v>2704.8022598870102</c:v>
                </c:pt>
                <c:pt idx="78">
                  <c:v>2768.3615819208999</c:v>
                </c:pt>
                <c:pt idx="79">
                  <c:v>2789.5480225988699</c:v>
                </c:pt>
                <c:pt idx="80">
                  <c:v>2846.0451977401099</c:v>
                </c:pt>
                <c:pt idx="81">
                  <c:v>2895.4802259887001</c:v>
                </c:pt>
                <c:pt idx="82">
                  <c:v>2951.9774011299401</c:v>
                </c:pt>
                <c:pt idx="83">
                  <c:v>2966.1016949152499</c:v>
                </c:pt>
                <c:pt idx="84">
                  <c:v>2987.28813559322</c:v>
                </c:pt>
                <c:pt idx="85">
                  <c:v>3036.7231638418102</c:v>
                </c:pt>
                <c:pt idx="86">
                  <c:v>3072.0338983050801</c:v>
                </c:pt>
                <c:pt idx="87">
                  <c:v>3107.34463276836</c:v>
                </c:pt>
                <c:pt idx="88">
                  <c:v>3128.5310734463301</c:v>
                </c:pt>
                <c:pt idx="89">
                  <c:v>3206.2146892655401</c:v>
                </c:pt>
                <c:pt idx="90">
                  <c:v>3234.4632768361598</c:v>
                </c:pt>
                <c:pt idx="91">
                  <c:v>3283.8983050847501</c:v>
                </c:pt>
                <c:pt idx="92">
                  <c:v>3290.9604519774002</c:v>
                </c:pt>
                <c:pt idx="93">
                  <c:v>3333.3333333333298</c:v>
                </c:pt>
                <c:pt idx="94">
                  <c:v>3375.7062146892699</c:v>
                </c:pt>
                <c:pt idx="95">
                  <c:v>3411.0169491525398</c:v>
                </c:pt>
                <c:pt idx="96">
                  <c:v>3432.2033898305099</c:v>
                </c:pt>
                <c:pt idx="97">
                  <c:v>3474.57627118644</c:v>
                </c:pt>
                <c:pt idx="98">
                  <c:v>3524.0112994350302</c:v>
                </c:pt>
                <c:pt idx="99">
                  <c:v>3559.3220338983101</c:v>
                </c:pt>
                <c:pt idx="100">
                  <c:v>3573.44632768362</c:v>
                </c:pt>
                <c:pt idx="101">
                  <c:v>3580.5084745762701</c:v>
                </c:pt>
                <c:pt idx="102">
                  <c:v>3594.63276836158</c:v>
                </c:pt>
                <c:pt idx="103">
                  <c:v>3644.0677966101698</c:v>
                </c:pt>
                <c:pt idx="104">
                  <c:v>3672.31638418079</c:v>
                </c:pt>
                <c:pt idx="105">
                  <c:v>3700.5649717514102</c:v>
                </c:pt>
                <c:pt idx="106">
                  <c:v>3700.5649717514102</c:v>
                </c:pt>
                <c:pt idx="107">
                  <c:v>3714.6892655367201</c:v>
                </c:pt>
                <c:pt idx="108">
                  <c:v>3728.81355932203</c:v>
                </c:pt>
                <c:pt idx="109">
                  <c:v>3742.9378531073398</c:v>
                </c:pt>
                <c:pt idx="110">
                  <c:v>3742.9378531073398</c:v>
                </c:pt>
                <c:pt idx="111">
                  <c:v>3742.9378531073398</c:v>
                </c:pt>
                <c:pt idx="112">
                  <c:v>3778.2485875706202</c:v>
                </c:pt>
                <c:pt idx="113">
                  <c:v>3813.5593220339001</c:v>
                </c:pt>
                <c:pt idx="114">
                  <c:v>3827.68361581921</c:v>
                </c:pt>
                <c:pt idx="115">
                  <c:v>3884.1807909604499</c:v>
                </c:pt>
                <c:pt idx="116">
                  <c:v>3912.4293785310701</c:v>
                </c:pt>
                <c:pt idx="117">
                  <c:v>3933.6158192090402</c:v>
                </c:pt>
                <c:pt idx="118">
                  <c:v>3968.9265536723201</c:v>
                </c:pt>
                <c:pt idx="119">
                  <c:v>3990.1129943502801</c:v>
                </c:pt>
                <c:pt idx="120">
                  <c:v>4011.2994350282502</c:v>
                </c:pt>
                <c:pt idx="121">
                  <c:v>4039.5480225988699</c:v>
                </c:pt>
                <c:pt idx="122">
                  <c:v>4067.7966101694901</c:v>
                </c:pt>
                <c:pt idx="123">
                  <c:v>4096.0451977401099</c:v>
                </c:pt>
                <c:pt idx="124">
                  <c:v>4103.10734463277</c:v>
                </c:pt>
                <c:pt idx="125">
                  <c:v>4124.2937853107296</c:v>
                </c:pt>
                <c:pt idx="126">
                  <c:v>4145.4802259887001</c:v>
                </c:pt>
                <c:pt idx="127">
                  <c:v>4166.6666666666697</c:v>
                </c:pt>
                <c:pt idx="128">
                  <c:v>4187.8531073446302</c:v>
                </c:pt>
                <c:pt idx="129">
                  <c:v>4209.0395480225998</c:v>
                </c:pt>
                <c:pt idx="130">
                  <c:v>4237.2881355932204</c:v>
                </c:pt>
                <c:pt idx="131">
                  <c:v>4258.47457627119</c:v>
                </c:pt>
                <c:pt idx="132">
                  <c:v>4272.5988700565003</c:v>
                </c:pt>
                <c:pt idx="133">
                  <c:v>4307.9096045197703</c:v>
                </c:pt>
                <c:pt idx="134">
                  <c:v>4329.0960451977398</c:v>
                </c:pt>
                <c:pt idx="135">
                  <c:v>4350.2824858757103</c:v>
                </c:pt>
                <c:pt idx="136">
                  <c:v>4364.4067796610198</c:v>
                </c:pt>
                <c:pt idx="137">
                  <c:v>4392.6553672316404</c:v>
                </c:pt>
                <c:pt idx="138">
                  <c:v>4406.7796610169498</c:v>
                </c:pt>
                <c:pt idx="139">
                  <c:v>4420.9039548022602</c:v>
                </c:pt>
                <c:pt idx="140">
                  <c:v>4420.9039548022602</c:v>
                </c:pt>
                <c:pt idx="141">
                  <c:v>4427.9661016949103</c:v>
                </c:pt>
                <c:pt idx="142">
                  <c:v>4435.0282485875696</c:v>
                </c:pt>
              </c:numCache>
            </c:numRef>
          </c:xVal>
          <c:yVal>
            <c:numRef>
              <c:f>'Leistungsprüfstand 27.05.20'!$AP$6:$AP$148</c:f>
              <c:numCache>
                <c:formatCode>#,##0.0" PS"</c:formatCode>
                <c:ptCount val="143"/>
                <c:pt idx="0">
                  <c:v>22.363916811053123</c:v>
                </c:pt>
                <c:pt idx="1">
                  <c:v>23.776952113299899</c:v>
                </c:pt>
                <c:pt idx="2">
                  <c:v>24.897990951439755</c:v>
                </c:pt>
                <c:pt idx="3">
                  <c:v>25.491642018994817</c:v>
                </c:pt>
                <c:pt idx="4">
                  <c:v>26.85794423386605</c:v>
                </c:pt>
                <c:pt idx="5">
                  <c:v>28.047157324868543</c:v>
                </c:pt>
                <c:pt idx="6">
                  <c:v>29.394684097629966</c:v>
                </c:pt>
                <c:pt idx="7">
                  <c:v>31.216827413723379</c:v>
                </c:pt>
                <c:pt idx="8">
                  <c:v>32.161209797253974</c:v>
                </c:pt>
                <c:pt idx="9">
                  <c:v>33.319140900852702</c:v>
                </c:pt>
                <c:pt idx="10">
                  <c:v>34.376784077720423</c:v>
                </c:pt>
                <c:pt idx="11">
                  <c:v>35.220816037849509</c:v>
                </c:pt>
                <c:pt idx="12">
                  <c:v>36.791511210530771</c:v>
                </c:pt>
                <c:pt idx="13">
                  <c:v>37.514770758247842</c:v>
                </c:pt>
                <c:pt idx="14">
                  <c:v>38.180184829794705</c:v>
                </c:pt>
                <c:pt idx="15">
                  <c:v>40.344975757880363</c:v>
                </c:pt>
                <c:pt idx="16">
                  <c:v>41.501397326509498</c:v>
                </c:pt>
                <c:pt idx="17">
                  <c:v>41.885191785004203</c:v>
                </c:pt>
                <c:pt idx="18">
                  <c:v>42.900370877848538</c:v>
                </c:pt>
                <c:pt idx="19">
                  <c:v>44.95552581949741</c:v>
                </c:pt>
                <c:pt idx="20">
                  <c:v>45.919738877385363</c:v>
                </c:pt>
                <c:pt idx="21">
                  <c:v>46.977497432722082</c:v>
                </c:pt>
                <c:pt idx="22">
                  <c:v>47.963012240446403</c:v>
                </c:pt>
                <c:pt idx="23">
                  <c:v>50.13321393798369</c:v>
                </c:pt>
                <c:pt idx="24">
                  <c:v>50.638658165998251</c:v>
                </c:pt>
                <c:pt idx="25">
                  <c:v>50.975620984674677</c:v>
                </c:pt>
                <c:pt idx="26">
                  <c:v>53.193320151945009</c:v>
                </c:pt>
                <c:pt idx="27">
                  <c:v>54.06999460392484</c:v>
                </c:pt>
                <c:pt idx="28">
                  <c:v>56.618870840395708</c:v>
                </c:pt>
                <c:pt idx="29">
                  <c:v>58.333892459189244</c:v>
                </c:pt>
                <c:pt idx="30">
                  <c:v>59.859736655769808</c:v>
                </c:pt>
                <c:pt idx="31">
                  <c:v>60.861421275179325</c:v>
                </c:pt>
                <c:pt idx="32">
                  <c:v>62.344044216533746</c:v>
                </c:pt>
                <c:pt idx="33">
                  <c:v>64.508450549722454</c:v>
                </c:pt>
                <c:pt idx="34">
                  <c:v>66.57289586184298</c:v>
                </c:pt>
                <c:pt idx="35">
                  <c:v>68.123688248623836</c:v>
                </c:pt>
                <c:pt idx="36">
                  <c:v>70.194638021933613</c:v>
                </c:pt>
                <c:pt idx="37">
                  <c:v>70.57755031588411</c:v>
                </c:pt>
                <c:pt idx="38">
                  <c:v>71.276385683947211</c:v>
                </c:pt>
                <c:pt idx="39">
                  <c:v>72.490272941286335</c:v>
                </c:pt>
                <c:pt idx="40">
                  <c:v>74.035443031422389</c:v>
                </c:pt>
                <c:pt idx="41">
                  <c:v>75.994201665951067</c:v>
                </c:pt>
                <c:pt idx="42">
                  <c:v>78.841095680378288</c:v>
                </c:pt>
                <c:pt idx="43">
                  <c:v>80.450243131567845</c:v>
                </c:pt>
                <c:pt idx="44">
                  <c:v>82.619666024439638</c:v>
                </c:pt>
                <c:pt idx="45">
                  <c:v>83.714617309997891</c:v>
                </c:pt>
                <c:pt idx="46">
                  <c:v>87.040430523163707</c:v>
                </c:pt>
                <c:pt idx="47">
                  <c:v>87.47269595722311</c:v>
                </c:pt>
                <c:pt idx="48">
                  <c:v>90.870159199630052</c:v>
                </c:pt>
                <c:pt idx="49">
                  <c:v>94.329061476772353</c:v>
                </c:pt>
                <c:pt idx="50">
                  <c:v>95.495682021316554</c:v>
                </c:pt>
                <c:pt idx="51">
                  <c:v>96.209634372535248</c:v>
                </c:pt>
                <c:pt idx="52">
                  <c:v>96.938143640590951</c:v>
                </c:pt>
                <c:pt idx="53">
                  <c:v>97.882862544655978</c:v>
                </c:pt>
                <c:pt idx="54">
                  <c:v>98.350145344053075</c:v>
                </c:pt>
                <c:pt idx="55">
                  <c:v>98.574085337484348</c:v>
                </c:pt>
                <c:pt idx="56">
                  <c:v>99.274557637576393</c:v>
                </c:pt>
                <c:pt idx="57">
                  <c:v>99.731687131703112</c:v>
                </c:pt>
                <c:pt idx="58">
                  <c:v>101.82817160242999</c:v>
                </c:pt>
                <c:pt idx="59">
                  <c:v>102.52703821882893</c:v>
                </c:pt>
                <c:pt idx="60">
                  <c:v>103.22592406497236</c:v>
                </c:pt>
                <c:pt idx="61">
                  <c:v>106.72064174186239</c:v>
                </c:pt>
                <c:pt idx="62">
                  <c:v>107.76915078993579</c:v>
                </c:pt>
                <c:pt idx="63">
                  <c:v>111.02250872829596</c:v>
                </c:pt>
                <c:pt idx="64">
                  <c:v>113.68316506775186</c:v>
                </c:pt>
                <c:pt idx="65">
                  <c:v>116.36441646392188</c:v>
                </c:pt>
                <c:pt idx="66">
                  <c:v>120.27584511502154</c:v>
                </c:pt>
                <c:pt idx="67">
                  <c:v>120.63145838246606</c:v>
                </c:pt>
                <c:pt idx="68">
                  <c:v>122.05395952660616</c:v>
                </c:pt>
                <c:pt idx="69">
                  <c:v>122.17640492681831</c:v>
                </c:pt>
                <c:pt idx="70">
                  <c:v>122.88429990841549</c:v>
                </c:pt>
                <c:pt idx="71">
                  <c:v>124.15378276177971</c:v>
                </c:pt>
                <c:pt idx="72">
                  <c:v>125.20555125160149</c:v>
                </c:pt>
                <c:pt idx="73">
                  <c:v>125.64300150561125</c:v>
                </c:pt>
                <c:pt idx="74">
                  <c:v>126.68975103203211</c:v>
                </c:pt>
                <c:pt idx="75">
                  <c:v>128.78337988565201</c:v>
                </c:pt>
                <c:pt idx="76">
                  <c:v>131.86775644130802</c:v>
                </c:pt>
                <c:pt idx="77">
                  <c:v>133.97197126945784</c:v>
                </c:pt>
                <c:pt idx="78">
                  <c:v>136.46149970594254</c:v>
                </c:pt>
                <c:pt idx="79">
                  <c:v>137.50869632393122</c:v>
                </c:pt>
                <c:pt idx="80">
                  <c:v>140.30143216575999</c:v>
                </c:pt>
                <c:pt idx="81">
                  <c:v>142.39645277216206</c:v>
                </c:pt>
                <c:pt idx="82">
                  <c:v>145.53864115193491</c:v>
                </c:pt>
                <c:pt idx="83">
                  <c:v>146.23701740984035</c:v>
                </c:pt>
                <c:pt idx="84">
                  <c:v>146.92468029615719</c:v>
                </c:pt>
                <c:pt idx="85">
                  <c:v>148.99739920599134</c:v>
                </c:pt>
                <c:pt idx="86">
                  <c:v>151.47545229224824</c:v>
                </c:pt>
                <c:pt idx="87">
                  <c:v>154.71945015231222</c:v>
                </c:pt>
                <c:pt idx="88">
                  <c:v>155.77755003561973</c:v>
                </c:pt>
                <c:pt idx="89">
                  <c:v>161.9755155330493</c:v>
                </c:pt>
                <c:pt idx="90">
                  <c:v>163.79673582139046</c:v>
                </c:pt>
                <c:pt idx="91">
                  <c:v>167.89070763273637</c:v>
                </c:pt>
                <c:pt idx="92">
                  <c:v>168.25288305060391</c:v>
                </c:pt>
                <c:pt idx="93">
                  <c:v>170.02440406342956</c:v>
                </c:pt>
                <c:pt idx="94">
                  <c:v>170.56567330606475</c:v>
                </c:pt>
                <c:pt idx="95">
                  <c:v>171.94464551906103</c:v>
                </c:pt>
                <c:pt idx="96">
                  <c:v>173.01612930477145</c:v>
                </c:pt>
                <c:pt idx="97">
                  <c:v>174.74057590224999</c:v>
                </c:pt>
                <c:pt idx="98">
                  <c:v>175.96129693015848</c:v>
                </c:pt>
                <c:pt idx="99">
                  <c:v>176.872770009129</c:v>
                </c:pt>
                <c:pt idx="100">
                  <c:v>177.14651504167293</c:v>
                </c:pt>
                <c:pt idx="101">
                  <c:v>176.20358210015843</c:v>
                </c:pt>
                <c:pt idx="102">
                  <c:v>176.46799589902301</c:v>
                </c:pt>
                <c:pt idx="103">
                  <c:v>178.02540091430816</c:v>
                </c:pt>
                <c:pt idx="104">
                  <c:v>178.08301322982246</c:v>
                </c:pt>
                <c:pt idx="105">
                  <c:v>177.674400381905</c:v>
                </c:pt>
                <c:pt idx="106">
                  <c:v>175.44499991490457</c:v>
                </c:pt>
                <c:pt idx="107">
                  <c:v>174.32683832733539</c:v>
                </c:pt>
                <c:pt idx="108">
                  <c:v>174.09364882663996</c:v>
                </c:pt>
                <c:pt idx="109">
                  <c:v>172.50071445406155</c:v>
                </c:pt>
                <c:pt idx="110">
                  <c:v>172.04972886340897</c:v>
                </c:pt>
                <c:pt idx="111">
                  <c:v>171.14775768210333</c:v>
                </c:pt>
                <c:pt idx="112">
                  <c:v>171.40306860050859</c:v>
                </c:pt>
                <c:pt idx="113">
                  <c:v>172.55196172403683</c:v>
                </c:pt>
                <c:pt idx="114">
                  <c:v>172.27125552386417</c:v>
                </c:pt>
                <c:pt idx="115">
                  <c:v>174.35657712771643</c:v>
                </c:pt>
                <c:pt idx="116">
                  <c:v>173.27291370237381</c:v>
                </c:pt>
                <c:pt idx="117">
                  <c:v>172.79335030718408</c:v>
                </c:pt>
                <c:pt idx="118">
                  <c:v>172.43835239157445</c:v>
                </c:pt>
                <c:pt idx="119">
                  <c:v>171.92061314545825</c:v>
                </c:pt>
                <c:pt idx="120">
                  <c:v>171.87092108109647</c:v>
                </c:pt>
                <c:pt idx="121">
                  <c:v>171.13988310159499</c:v>
                </c:pt>
                <c:pt idx="122">
                  <c:v>170.3816927223925</c:v>
                </c:pt>
                <c:pt idx="123">
                  <c:v>169.59634994348784</c:v>
                </c:pt>
                <c:pt idx="124">
                  <c:v>168.90138936900811</c:v>
                </c:pt>
                <c:pt idx="125">
                  <c:v>168.7838547648816</c:v>
                </c:pt>
                <c:pt idx="126">
                  <c:v>166.15871336041084</c:v>
                </c:pt>
                <c:pt idx="127">
                  <c:v>166.00807955799405</c:v>
                </c:pt>
                <c:pt idx="128">
                  <c:v>164.83809140438629</c:v>
                </c:pt>
                <c:pt idx="129">
                  <c:v>163.14057846826216</c:v>
                </c:pt>
                <c:pt idx="130">
                  <c:v>162.19905170183887</c:v>
                </c:pt>
                <c:pt idx="131">
                  <c:v>161.98819033861093</c:v>
                </c:pt>
                <c:pt idx="132">
                  <c:v>159.95435156910753</c:v>
                </c:pt>
                <c:pt idx="133">
                  <c:v>158.68832526237617</c:v>
                </c:pt>
                <c:pt idx="134">
                  <c:v>157.38673354258054</c:v>
                </c:pt>
                <c:pt idx="135">
                  <c:v>156.06476310070011</c:v>
                </c:pt>
                <c:pt idx="136">
                  <c:v>154.99683922150155</c:v>
                </c:pt>
                <c:pt idx="137">
                  <c:v>152.8304161688236</c:v>
                </c:pt>
                <c:pt idx="138">
                  <c:v>151.20094528106583</c:v>
                </c:pt>
                <c:pt idx="139">
                  <c:v>147.95985832362595</c:v>
                </c:pt>
                <c:pt idx="140">
                  <c:v>145.82916413684427</c:v>
                </c:pt>
                <c:pt idx="141">
                  <c:v>143.39600288989482</c:v>
                </c:pt>
                <c:pt idx="142">
                  <c:v>141.48871266740753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675496"/>
        <c:axId val="289675104"/>
      </c:scatterChart>
      <c:valAx>
        <c:axId val="289674320"/>
        <c:scaling>
          <c:orientation val="minMax"/>
          <c:max val="5000"/>
          <c:min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 1/min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74712"/>
        <c:crosses val="autoZero"/>
        <c:crossBetween val="midCat"/>
      </c:valAx>
      <c:valAx>
        <c:axId val="289674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&quot; Nm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74320"/>
        <c:crosses val="autoZero"/>
        <c:crossBetween val="midCat"/>
      </c:valAx>
      <c:valAx>
        <c:axId val="289675104"/>
        <c:scaling>
          <c:orientation val="minMax"/>
        </c:scaling>
        <c:delete val="0"/>
        <c:axPos val="r"/>
        <c:numFmt formatCode="#,##0.0&quot; PS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75496"/>
        <c:crosses val="max"/>
        <c:crossBetween val="midCat"/>
      </c:valAx>
      <c:valAx>
        <c:axId val="289675496"/>
        <c:scaling>
          <c:orientation val="minMax"/>
        </c:scaling>
        <c:delete val="1"/>
        <c:axPos val="b"/>
        <c:numFmt formatCode="#,##0&quot; 1/min&quot;" sourceLinked="1"/>
        <c:majorTickMark val="out"/>
        <c:minorTickMark val="none"/>
        <c:tickLblPos val="nextTo"/>
        <c:crossAx val="2896751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'Leistungsprüfstand 27.05.20'!$BF$5</c:f>
              <c:strCache>
                <c:ptCount val="1"/>
                <c:pt idx="0">
                  <c:v>Soll Ladedruck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'Leistungsprüfstand 27.05.20'!$BD$59:$BD$87</c:f>
              <c:numCache>
                <c:formatCode>#,##0" 1/min"</c:formatCode>
                <c:ptCount val="29"/>
                <c:pt idx="0">
                  <c:v>1219</c:v>
                </c:pt>
                <c:pt idx="1">
                  <c:v>1226</c:v>
                </c:pt>
                <c:pt idx="2">
                  <c:v>1237</c:v>
                </c:pt>
                <c:pt idx="3">
                  <c:v>1258</c:v>
                </c:pt>
                <c:pt idx="4">
                  <c:v>1310</c:v>
                </c:pt>
                <c:pt idx="5">
                  <c:v>1381</c:v>
                </c:pt>
                <c:pt idx="6">
                  <c:v>1466</c:v>
                </c:pt>
                <c:pt idx="7">
                  <c:v>1571</c:v>
                </c:pt>
                <c:pt idx="8">
                  <c:v>1693</c:v>
                </c:pt>
                <c:pt idx="9">
                  <c:v>1823</c:v>
                </c:pt>
                <c:pt idx="10">
                  <c:v>2011</c:v>
                </c:pt>
                <c:pt idx="11">
                  <c:v>2209</c:v>
                </c:pt>
                <c:pt idx="12">
                  <c:v>2444</c:v>
                </c:pt>
                <c:pt idx="13">
                  <c:v>2698</c:v>
                </c:pt>
                <c:pt idx="14">
                  <c:v>2959</c:v>
                </c:pt>
                <c:pt idx="15">
                  <c:v>3203</c:v>
                </c:pt>
                <c:pt idx="16">
                  <c:v>3411</c:v>
                </c:pt>
                <c:pt idx="17">
                  <c:v>3632</c:v>
                </c:pt>
                <c:pt idx="18">
                  <c:v>3833</c:v>
                </c:pt>
                <c:pt idx="19">
                  <c:v>4011</c:v>
                </c:pt>
                <c:pt idx="20">
                  <c:v>4168</c:v>
                </c:pt>
                <c:pt idx="21">
                  <c:v>4320</c:v>
                </c:pt>
                <c:pt idx="22">
                  <c:v>4459</c:v>
                </c:pt>
                <c:pt idx="23">
                  <c:v>4567</c:v>
                </c:pt>
                <c:pt idx="24">
                  <c:v>4679</c:v>
                </c:pt>
                <c:pt idx="25">
                  <c:v>4737</c:v>
                </c:pt>
                <c:pt idx="26">
                  <c:v>4785</c:v>
                </c:pt>
                <c:pt idx="27">
                  <c:v>4815</c:v>
                </c:pt>
                <c:pt idx="28">
                  <c:v>4815</c:v>
                </c:pt>
              </c:numCache>
            </c:numRef>
          </c:xVal>
          <c:yVal>
            <c:numRef>
              <c:f>'Leistungsprüfstand 27.05.20'!$BF$59:$BF$87</c:f>
              <c:numCache>
                <c:formatCode>#,##0" mbar"</c:formatCode>
                <c:ptCount val="29"/>
                <c:pt idx="0">
                  <c:v>1029</c:v>
                </c:pt>
                <c:pt idx="1">
                  <c:v>1061</c:v>
                </c:pt>
                <c:pt idx="2">
                  <c:v>1074</c:v>
                </c:pt>
                <c:pt idx="3">
                  <c:v>1071</c:v>
                </c:pt>
                <c:pt idx="4">
                  <c:v>1727</c:v>
                </c:pt>
                <c:pt idx="5">
                  <c:v>1826</c:v>
                </c:pt>
                <c:pt idx="6">
                  <c:v>1942</c:v>
                </c:pt>
                <c:pt idx="7">
                  <c:v>2062</c:v>
                </c:pt>
                <c:pt idx="8">
                  <c:v>2188</c:v>
                </c:pt>
                <c:pt idx="9">
                  <c:v>2286</c:v>
                </c:pt>
                <c:pt idx="10">
                  <c:v>2381</c:v>
                </c:pt>
                <c:pt idx="11">
                  <c:v>2399</c:v>
                </c:pt>
                <c:pt idx="12">
                  <c:v>2404</c:v>
                </c:pt>
                <c:pt idx="13">
                  <c:v>2405</c:v>
                </c:pt>
                <c:pt idx="14">
                  <c:v>2407</c:v>
                </c:pt>
                <c:pt idx="15">
                  <c:v>2416</c:v>
                </c:pt>
                <c:pt idx="16">
                  <c:v>2425</c:v>
                </c:pt>
                <c:pt idx="17">
                  <c:v>2410</c:v>
                </c:pt>
                <c:pt idx="18">
                  <c:v>2381</c:v>
                </c:pt>
                <c:pt idx="19">
                  <c:v>2347</c:v>
                </c:pt>
                <c:pt idx="20">
                  <c:v>2267</c:v>
                </c:pt>
                <c:pt idx="21">
                  <c:v>2211</c:v>
                </c:pt>
                <c:pt idx="22">
                  <c:v>2139</c:v>
                </c:pt>
                <c:pt idx="23">
                  <c:v>2065</c:v>
                </c:pt>
                <c:pt idx="24">
                  <c:v>2053</c:v>
                </c:pt>
                <c:pt idx="25">
                  <c:v>2053</c:v>
                </c:pt>
                <c:pt idx="26">
                  <c:v>2053</c:v>
                </c:pt>
                <c:pt idx="27">
                  <c:v>2053</c:v>
                </c:pt>
                <c:pt idx="28">
                  <c:v>2059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'Leistungsprüfstand 27.05.20'!$BG$5</c:f>
              <c:strCache>
                <c:ptCount val="1"/>
                <c:pt idx="0">
                  <c:v>akt. Ladedruck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'Leistungsprüfstand 27.05.20'!$BD$59:$BD$87</c:f>
              <c:numCache>
                <c:formatCode>#,##0" 1/min"</c:formatCode>
                <c:ptCount val="29"/>
                <c:pt idx="0">
                  <c:v>1219</c:v>
                </c:pt>
                <c:pt idx="1">
                  <c:v>1226</c:v>
                </c:pt>
                <c:pt idx="2">
                  <c:v>1237</c:v>
                </c:pt>
                <c:pt idx="3">
                  <c:v>1258</c:v>
                </c:pt>
                <c:pt idx="4">
                  <c:v>1310</c:v>
                </c:pt>
                <c:pt idx="5">
                  <c:v>1381</c:v>
                </c:pt>
                <c:pt idx="6">
                  <c:v>1466</c:v>
                </c:pt>
                <c:pt idx="7">
                  <c:v>1571</c:v>
                </c:pt>
                <c:pt idx="8">
                  <c:v>1693</c:v>
                </c:pt>
                <c:pt idx="9">
                  <c:v>1823</c:v>
                </c:pt>
                <c:pt idx="10">
                  <c:v>2011</c:v>
                </c:pt>
                <c:pt idx="11">
                  <c:v>2209</c:v>
                </c:pt>
                <c:pt idx="12">
                  <c:v>2444</c:v>
                </c:pt>
                <c:pt idx="13">
                  <c:v>2698</c:v>
                </c:pt>
                <c:pt idx="14">
                  <c:v>2959</c:v>
                </c:pt>
                <c:pt idx="15">
                  <c:v>3203</c:v>
                </c:pt>
                <c:pt idx="16">
                  <c:v>3411</c:v>
                </c:pt>
                <c:pt idx="17">
                  <c:v>3632</c:v>
                </c:pt>
                <c:pt idx="18">
                  <c:v>3833</c:v>
                </c:pt>
                <c:pt idx="19">
                  <c:v>4011</c:v>
                </c:pt>
                <c:pt idx="20">
                  <c:v>4168</c:v>
                </c:pt>
                <c:pt idx="21">
                  <c:v>4320</c:v>
                </c:pt>
                <c:pt idx="22">
                  <c:v>4459</c:v>
                </c:pt>
                <c:pt idx="23">
                  <c:v>4567</c:v>
                </c:pt>
                <c:pt idx="24">
                  <c:v>4679</c:v>
                </c:pt>
                <c:pt idx="25">
                  <c:v>4737</c:v>
                </c:pt>
                <c:pt idx="26">
                  <c:v>4785</c:v>
                </c:pt>
                <c:pt idx="27">
                  <c:v>4815</c:v>
                </c:pt>
                <c:pt idx="28">
                  <c:v>4815</c:v>
                </c:pt>
              </c:numCache>
            </c:numRef>
          </c:xVal>
          <c:yVal>
            <c:numRef>
              <c:f>'Leistungsprüfstand 27.05.20'!$BG$59:$BG$87</c:f>
              <c:numCache>
                <c:formatCode>#,##0" mbar"</c:formatCode>
                <c:ptCount val="29"/>
                <c:pt idx="0">
                  <c:v>1096</c:v>
                </c:pt>
                <c:pt idx="1">
                  <c:v>1101</c:v>
                </c:pt>
                <c:pt idx="2">
                  <c:v>1110</c:v>
                </c:pt>
                <c:pt idx="3">
                  <c:v>1118</c:v>
                </c:pt>
                <c:pt idx="4">
                  <c:v>1132</c:v>
                </c:pt>
                <c:pt idx="5">
                  <c:v>1179</c:v>
                </c:pt>
                <c:pt idx="6">
                  <c:v>1243</c:v>
                </c:pt>
                <c:pt idx="7">
                  <c:v>1323</c:v>
                </c:pt>
                <c:pt idx="8">
                  <c:v>1442</c:v>
                </c:pt>
                <c:pt idx="9">
                  <c:v>1617</c:v>
                </c:pt>
                <c:pt idx="10">
                  <c:v>1918</c:v>
                </c:pt>
                <c:pt idx="11">
                  <c:v>2345</c:v>
                </c:pt>
                <c:pt idx="12">
                  <c:v>2481</c:v>
                </c:pt>
                <c:pt idx="13">
                  <c:v>2481</c:v>
                </c:pt>
                <c:pt idx="14">
                  <c:v>2482</c:v>
                </c:pt>
                <c:pt idx="15">
                  <c:v>2484</c:v>
                </c:pt>
                <c:pt idx="16">
                  <c:v>2484</c:v>
                </c:pt>
                <c:pt idx="17">
                  <c:v>2485</c:v>
                </c:pt>
                <c:pt idx="18">
                  <c:v>2476</c:v>
                </c:pt>
                <c:pt idx="19">
                  <c:v>2416</c:v>
                </c:pt>
                <c:pt idx="20">
                  <c:v>2374</c:v>
                </c:pt>
                <c:pt idx="21">
                  <c:v>2297</c:v>
                </c:pt>
                <c:pt idx="22">
                  <c:v>2170</c:v>
                </c:pt>
                <c:pt idx="23">
                  <c:v>2074</c:v>
                </c:pt>
                <c:pt idx="24">
                  <c:v>1955</c:v>
                </c:pt>
                <c:pt idx="25">
                  <c:v>1864</c:v>
                </c:pt>
                <c:pt idx="26">
                  <c:v>1821</c:v>
                </c:pt>
                <c:pt idx="27">
                  <c:v>1825</c:v>
                </c:pt>
                <c:pt idx="28">
                  <c:v>1814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676280"/>
        <c:axId val="292388224"/>
      </c:scatterChart>
      <c:scatterChart>
        <c:scatterStyle val="smoothMarker"/>
        <c:varyColors val="0"/>
        <c:ser>
          <c:idx val="2"/>
          <c:order val="2"/>
          <c:tx>
            <c:strRef>
              <c:f>'Leistungsprüfstand 27.05.20'!$BL$5</c:f>
              <c:strCache>
                <c:ptCount val="1"/>
                <c:pt idx="0">
                  <c:v>Einspritzmenge nach ARD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'Leistungsprüfstand 27.05.20'!$BD$59:$BD$87</c:f>
              <c:numCache>
                <c:formatCode>#,##0" 1/min"</c:formatCode>
                <c:ptCount val="29"/>
                <c:pt idx="0">
                  <c:v>1219</c:v>
                </c:pt>
                <c:pt idx="1">
                  <c:v>1226</c:v>
                </c:pt>
                <c:pt idx="2">
                  <c:v>1237</c:v>
                </c:pt>
                <c:pt idx="3">
                  <c:v>1258</c:v>
                </c:pt>
                <c:pt idx="4">
                  <c:v>1310</c:v>
                </c:pt>
                <c:pt idx="5">
                  <c:v>1381</c:v>
                </c:pt>
                <c:pt idx="6">
                  <c:v>1466</c:v>
                </c:pt>
                <c:pt idx="7">
                  <c:v>1571</c:v>
                </c:pt>
                <c:pt idx="8">
                  <c:v>1693</c:v>
                </c:pt>
                <c:pt idx="9">
                  <c:v>1823</c:v>
                </c:pt>
                <c:pt idx="10">
                  <c:v>2011</c:v>
                </c:pt>
                <c:pt idx="11">
                  <c:v>2209</c:v>
                </c:pt>
                <c:pt idx="12">
                  <c:v>2444</c:v>
                </c:pt>
                <c:pt idx="13">
                  <c:v>2698</c:v>
                </c:pt>
                <c:pt idx="14">
                  <c:v>2959</c:v>
                </c:pt>
                <c:pt idx="15">
                  <c:v>3203</c:v>
                </c:pt>
                <c:pt idx="16">
                  <c:v>3411</c:v>
                </c:pt>
                <c:pt idx="17">
                  <c:v>3632</c:v>
                </c:pt>
                <c:pt idx="18">
                  <c:v>3833</c:v>
                </c:pt>
                <c:pt idx="19">
                  <c:v>4011</c:v>
                </c:pt>
                <c:pt idx="20">
                  <c:v>4168</c:v>
                </c:pt>
                <c:pt idx="21">
                  <c:v>4320</c:v>
                </c:pt>
                <c:pt idx="22">
                  <c:v>4459</c:v>
                </c:pt>
                <c:pt idx="23">
                  <c:v>4567</c:v>
                </c:pt>
                <c:pt idx="24">
                  <c:v>4679</c:v>
                </c:pt>
                <c:pt idx="25">
                  <c:v>4737</c:v>
                </c:pt>
                <c:pt idx="26">
                  <c:v>4785</c:v>
                </c:pt>
                <c:pt idx="27">
                  <c:v>4815</c:v>
                </c:pt>
                <c:pt idx="28">
                  <c:v>4815</c:v>
                </c:pt>
              </c:numCache>
            </c:numRef>
          </c:xVal>
          <c:yVal>
            <c:numRef>
              <c:f>'Leistungsprüfstand 27.05.20'!$BL$59:$BL$87</c:f>
              <c:numCache>
                <c:formatCode>0.0" mm³"</c:formatCode>
                <c:ptCount val="29"/>
                <c:pt idx="0">
                  <c:v>10.47</c:v>
                </c:pt>
                <c:pt idx="1">
                  <c:v>11.85</c:v>
                </c:pt>
                <c:pt idx="2">
                  <c:v>14.45</c:v>
                </c:pt>
                <c:pt idx="3">
                  <c:v>14.48</c:v>
                </c:pt>
                <c:pt idx="4">
                  <c:v>29.05</c:v>
                </c:pt>
                <c:pt idx="5">
                  <c:v>36.51</c:v>
                </c:pt>
                <c:pt idx="6">
                  <c:v>38.78</c:v>
                </c:pt>
                <c:pt idx="7">
                  <c:v>41.29</c:v>
                </c:pt>
                <c:pt idx="8">
                  <c:v>47.65</c:v>
                </c:pt>
                <c:pt idx="9">
                  <c:v>56.63</c:v>
                </c:pt>
                <c:pt idx="10">
                  <c:v>66.94</c:v>
                </c:pt>
                <c:pt idx="11">
                  <c:v>70.95</c:v>
                </c:pt>
                <c:pt idx="12">
                  <c:v>71.569999999999993</c:v>
                </c:pt>
                <c:pt idx="13">
                  <c:v>71.92</c:v>
                </c:pt>
                <c:pt idx="14">
                  <c:v>72.23</c:v>
                </c:pt>
                <c:pt idx="15">
                  <c:v>72.099999999999994</c:v>
                </c:pt>
                <c:pt idx="16">
                  <c:v>70.84</c:v>
                </c:pt>
                <c:pt idx="17">
                  <c:v>69.290000000000006</c:v>
                </c:pt>
                <c:pt idx="18">
                  <c:v>68.48</c:v>
                </c:pt>
                <c:pt idx="19">
                  <c:v>68.03</c:v>
                </c:pt>
                <c:pt idx="20">
                  <c:v>64.23</c:v>
                </c:pt>
                <c:pt idx="21">
                  <c:v>59.87</c:v>
                </c:pt>
                <c:pt idx="22">
                  <c:v>55.19</c:v>
                </c:pt>
                <c:pt idx="23">
                  <c:v>48.24</c:v>
                </c:pt>
                <c:pt idx="24">
                  <c:v>37.31</c:v>
                </c:pt>
                <c:pt idx="25">
                  <c:v>30.35</c:v>
                </c:pt>
                <c:pt idx="26">
                  <c:v>26.66</c:v>
                </c:pt>
                <c:pt idx="27">
                  <c:v>23.18</c:v>
                </c:pt>
                <c:pt idx="28">
                  <c:v>22.18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389008"/>
        <c:axId val="292388616"/>
      </c:scatterChart>
      <c:valAx>
        <c:axId val="289676280"/>
        <c:scaling>
          <c:orientation val="minMax"/>
          <c:max val="5000"/>
          <c:min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 1/min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2388224"/>
        <c:crosses val="autoZero"/>
        <c:crossBetween val="midCat"/>
        <c:majorUnit val="1000"/>
        <c:minorUnit val="500"/>
      </c:valAx>
      <c:valAx>
        <c:axId val="29238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 mbar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76280"/>
        <c:crosses val="autoZero"/>
        <c:crossBetween val="midCat"/>
      </c:valAx>
      <c:valAx>
        <c:axId val="292388616"/>
        <c:scaling>
          <c:orientation val="minMax"/>
        </c:scaling>
        <c:delete val="0"/>
        <c:axPos val="r"/>
        <c:numFmt formatCode="0.0&quot; mm³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2389008"/>
        <c:crosses val="max"/>
        <c:crossBetween val="midCat"/>
      </c:valAx>
      <c:valAx>
        <c:axId val="292389008"/>
        <c:scaling>
          <c:orientation val="minMax"/>
        </c:scaling>
        <c:delete val="1"/>
        <c:axPos val="b"/>
        <c:numFmt formatCode="#,##0&quot; 1/min&quot;" sourceLinked="1"/>
        <c:majorTickMark val="out"/>
        <c:minorTickMark val="none"/>
        <c:tickLblPos val="nextTo"/>
        <c:crossAx val="2923886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346963795130763E-2"/>
          <c:y val="2.0504057069105245E-2"/>
          <c:w val="0.76068160083543568"/>
          <c:h val="0.96238028060977765"/>
        </c:manualLayout>
      </c:layout>
      <c:scatterChart>
        <c:scatterStyle val="lineMarker"/>
        <c:varyColors val="0"/>
        <c:ser>
          <c:idx val="4"/>
          <c:order val="4"/>
          <c:tx>
            <c:strRef>
              <c:f>'Beschl. 5. Gang(10.06.2014)II'!$Q$2</c:f>
              <c:strCache>
                <c:ptCount val="1"/>
                <c:pt idx="0">
                  <c:v>akt. Railruck</c:v>
                </c:pt>
              </c:strCache>
            </c:strRef>
          </c:tx>
          <c:marker>
            <c:symbol val="none"/>
          </c:marker>
          <c:xVal>
            <c:numRef>
              <c:f>'Beschl. 5. Gang(10.06.2014)II'!$K$3:$K$199</c:f>
              <c:numCache>
                <c:formatCode>0.000" s"</c:formatCode>
                <c:ptCount val="197"/>
                <c:pt idx="0">
                  <c:v>1.071</c:v>
                </c:pt>
                <c:pt idx="1">
                  <c:v>1.262</c:v>
                </c:pt>
                <c:pt idx="2">
                  <c:v>1.4419999999999999</c:v>
                </c:pt>
                <c:pt idx="3">
                  <c:v>1.6319999999999999</c:v>
                </c:pt>
                <c:pt idx="4">
                  <c:v>1.8220000000000001</c:v>
                </c:pt>
                <c:pt idx="5">
                  <c:v>2.0129999999999999</c:v>
                </c:pt>
                <c:pt idx="6">
                  <c:v>2.2130000000000001</c:v>
                </c:pt>
                <c:pt idx="7">
                  <c:v>2.383</c:v>
                </c:pt>
                <c:pt idx="8">
                  <c:v>2.573</c:v>
                </c:pt>
                <c:pt idx="9">
                  <c:v>2.774</c:v>
                </c:pt>
                <c:pt idx="10">
                  <c:v>2.964</c:v>
                </c:pt>
                <c:pt idx="11">
                  <c:v>3.1539999999999999</c:v>
                </c:pt>
                <c:pt idx="12">
                  <c:v>3.3450000000000002</c:v>
                </c:pt>
                <c:pt idx="13">
                  <c:v>3.5350000000000001</c:v>
                </c:pt>
                <c:pt idx="14">
                  <c:v>3.7250000000000001</c:v>
                </c:pt>
                <c:pt idx="15">
                  <c:v>3.915</c:v>
                </c:pt>
                <c:pt idx="16">
                  <c:v>4.1159999999999997</c:v>
                </c:pt>
                <c:pt idx="17">
                  <c:v>4.2859999999999996</c:v>
                </c:pt>
                <c:pt idx="18">
                  <c:v>4.476</c:v>
                </c:pt>
                <c:pt idx="19">
                  <c:v>4.6760000000000002</c:v>
                </c:pt>
                <c:pt idx="20">
                  <c:v>4.867</c:v>
                </c:pt>
                <c:pt idx="21">
                  <c:v>5.0570000000000004</c:v>
                </c:pt>
                <c:pt idx="22">
                  <c:v>5.2270000000000003</c:v>
                </c:pt>
                <c:pt idx="23">
                  <c:v>5.4279999999999999</c:v>
                </c:pt>
                <c:pt idx="24">
                  <c:v>5.6180000000000003</c:v>
                </c:pt>
                <c:pt idx="25">
                  <c:v>5.7880000000000003</c:v>
                </c:pt>
                <c:pt idx="26">
                  <c:v>5.9880000000000004</c:v>
                </c:pt>
                <c:pt idx="27">
                  <c:v>6.1589999999999998</c:v>
                </c:pt>
                <c:pt idx="28">
                  <c:v>6.3490000000000002</c:v>
                </c:pt>
                <c:pt idx="29">
                  <c:v>6.5389999999999997</c:v>
                </c:pt>
                <c:pt idx="30">
                  <c:v>6.7190000000000003</c:v>
                </c:pt>
                <c:pt idx="31">
                  <c:v>6.91</c:v>
                </c:pt>
                <c:pt idx="32">
                  <c:v>7.09</c:v>
                </c:pt>
                <c:pt idx="33">
                  <c:v>7.28</c:v>
                </c:pt>
                <c:pt idx="34">
                  <c:v>7.4710000000000001</c:v>
                </c:pt>
                <c:pt idx="35">
                  <c:v>7.6609999999999996</c:v>
                </c:pt>
                <c:pt idx="36">
                  <c:v>7.851</c:v>
                </c:pt>
                <c:pt idx="37">
                  <c:v>8.0510000000000002</c:v>
                </c:pt>
                <c:pt idx="38">
                  <c:v>8.2420000000000009</c:v>
                </c:pt>
                <c:pt idx="39">
                  <c:v>8.4320000000000004</c:v>
                </c:pt>
                <c:pt idx="40">
                  <c:v>8.6020000000000003</c:v>
                </c:pt>
                <c:pt idx="41">
                  <c:v>8.8019999999999996</c:v>
                </c:pt>
                <c:pt idx="42">
                  <c:v>8.9930000000000003</c:v>
                </c:pt>
                <c:pt idx="43">
                  <c:v>9.1829999999999998</c:v>
                </c:pt>
                <c:pt idx="44">
                  <c:v>9.3729999999999993</c:v>
                </c:pt>
                <c:pt idx="45">
                  <c:v>9.5530000000000008</c:v>
                </c:pt>
                <c:pt idx="46">
                  <c:v>9.7439999999999998</c:v>
                </c:pt>
                <c:pt idx="47">
                  <c:v>9.9139999999999997</c:v>
                </c:pt>
                <c:pt idx="48">
                  <c:v>10.114000000000001</c:v>
                </c:pt>
                <c:pt idx="49">
                  <c:v>10.305</c:v>
                </c:pt>
                <c:pt idx="50">
                  <c:v>10.494999999999999</c:v>
                </c:pt>
                <c:pt idx="51">
                  <c:v>10.685</c:v>
                </c:pt>
                <c:pt idx="52">
                  <c:v>10.875</c:v>
                </c:pt>
                <c:pt idx="53">
                  <c:v>11.066000000000001</c:v>
                </c:pt>
                <c:pt idx="54">
                  <c:v>11.266</c:v>
                </c:pt>
                <c:pt idx="55">
                  <c:v>11.456</c:v>
                </c:pt>
                <c:pt idx="56">
                  <c:v>11.647</c:v>
                </c:pt>
                <c:pt idx="57">
                  <c:v>11.837</c:v>
                </c:pt>
                <c:pt idx="58">
                  <c:v>12.026999999999999</c:v>
                </c:pt>
                <c:pt idx="59">
                  <c:v>12.217000000000001</c:v>
                </c:pt>
                <c:pt idx="60">
                  <c:v>12.417999999999999</c:v>
                </c:pt>
                <c:pt idx="61">
                  <c:v>12.608000000000001</c:v>
                </c:pt>
                <c:pt idx="62">
                  <c:v>12.798</c:v>
                </c:pt>
                <c:pt idx="63">
                  <c:v>12.988</c:v>
                </c:pt>
                <c:pt idx="64">
                  <c:v>13.179</c:v>
                </c:pt>
                <c:pt idx="65">
                  <c:v>13.369</c:v>
                </c:pt>
                <c:pt idx="66">
                  <c:v>13.569000000000001</c:v>
                </c:pt>
                <c:pt idx="67">
                  <c:v>13.76</c:v>
                </c:pt>
                <c:pt idx="68">
                  <c:v>13.95</c:v>
                </c:pt>
                <c:pt idx="69">
                  <c:v>14.14</c:v>
                </c:pt>
                <c:pt idx="70">
                  <c:v>14.33</c:v>
                </c:pt>
                <c:pt idx="71">
                  <c:v>14.521000000000001</c:v>
                </c:pt>
                <c:pt idx="72">
                  <c:v>14.721</c:v>
                </c:pt>
                <c:pt idx="73">
                  <c:v>14.891</c:v>
                </c:pt>
                <c:pt idx="74">
                  <c:v>15.071</c:v>
                </c:pt>
                <c:pt idx="75">
                  <c:v>15.242000000000001</c:v>
                </c:pt>
                <c:pt idx="76">
                  <c:v>15.432</c:v>
                </c:pt>
                <c:pt idx="77">
                  <c:v>15.612</c:v>
                </c:pt>
                <c:pt idx="78">
                  <c:v>15.802</c:v>
                </c:pt>
                <c:pt idx="79">
                  <c:v>15.983000000000001</c:v>
                </c:pt>
                <c:pt idx="80">
                  <c:v>16.152999999999999</c:v>
                </c:pt>
                <c:pt idx="81">
                  <c:v>16.343</c:v>
                </c:pt>
                <c:pt idx="82">
                  <c:v>16.524000000000001</c:v>
                </c:pt>
                <c:pt idx="83">
                  <c:v>16.713999999999999</c:v>
                </c:pt>
                <c:pt idx="84">
                  <c:v>16.904</c:v>
                </c:pt>
                <c:pt idx="85">
                  <c:v>17.103999999999999</c:v>
                </c:pt>
                <c:pt idx="86">
                  <c:v>17.295000000000002</c:v>
                </c:pt>
                <c:pt idx="87">
                  <c:v>17.484999999999999</c:v>
                </c:pt>
                <c:pt idx="88">
                  <c:v>17.675000000000001</c:v>
                </c:pt>
                <c:pt idx="89">
                  <c:v>17.864999999999998</c:v>
                </c:pt>
                <c:pt idx="90">
                  <c:v>18.056000000000001</c:v>
                </c:pt>
                <c:pt idx="91">
                  <c:v>18.256</c:v>
                </c:pt>
                <c:pt idx="92">
                  <c:v>18.446000000000002</c:v>
                </c:pt>
                <c:pt idx="93">
                  <c:v>18.637</c:v>
                </c:pt>
                <c:pt idx="94">
                  <c:v>18.827000000000002</c:v>
                </c:pt>
                <c:pt idx="95">
                  <c:v>19.016999999999999</c:v>
                </c:pt>
                <c:pt idx="96">
                  <c:v>19.207000000000001</c:v>
                </c:pt>
                <c:pt idx="97">
                  <c:v>19.408000000000001</c:v>
                </c:pt>
                <c:pt idx="98">
                  <c:v>19.597999999999999</c:v>
                </c:pt>
                <c:pt idx="99">
                  <c:v>19.788</c:v>
                </c:pt>
                <c:pt idx="100">
                  <c:v>19.978000000000002</c:v>
                </c:pt>
                <c:pt idx="101">
                  <c:v>20.169</c:v>
                </c:pt>
                <c:pt idx="102">
                  <c:v>20.359000000000002</c:v>
                </c:pt>
                <c:pt idx="103">
                  <c:v>20.539000000000001</c:v>
                </c:pt>
                <c:pt idx="104">
                  <c:v>20.73</c:v>
                </c:pt>
                <c:pt idx="105">
                  <c:v>20.91</c:v>
                </c:pt>
                <c:pt idx="106">
                  <c:v>21.1</c:v>
                </c:pt>
                <c:pt idx="107">
                  <c:v>21.29</c:v>
                </c:pt>
                <c:pt idx="108">
                  <c:v>21.471</c:v>
                </c:pt>
                <c:pt idx="109">
                  <c:v>21.661000000000001</c:v>
                </c:pt>
                <c:pt idx="110">
                  <c:v>21.831</c:v>
                </c:pt>
                <c:pt idx="111">
                  <c:v>22.021000000000001</c:v>
                </c:pt>
                <c:pt idx="112">
                  <c:v>22.222000000000001</c:v>
                </c:pt>
                <c:pt idx="113">
                  <c:v>22.391999999999999</c:v>
                </c:pt>
                <c:pt idx="114">
                  <c:v>22.582000000000001</c:v>
                </c:pt>
                <c:pt idx="115">
                  <c:v>22.762</c:v>
                </c:pt>
                <c:pt idx="116">
                  <c:v>22.952999999999999</c:v>
                </c:pt>
                <c:pt idx="117">
                  <c:v>23.143000000000001</c:v>
                </c:pt>
                <c:pt idx="118">
                  <c:v>23.332999999999998</c:v>
                </c:pt>
                <c:pt idx="119">
                  <c:v>23.533999999999999</c:v>
                </c:pt>
                <c:pt idx="120">
                  <c:v>23.724</c:v>
                </c:pt>
                <c:pt idx="121">
                  <c:v>23.914000000000001</c:v>
                </c:pt>
                <c:pt idx="122">
                  <c:v>24.103999999999999</c:v>
                </c:pt>
                <c:pt idx="123">
                  <c:v>24.295000000000002</c:v>
                </c:pt>
                <c:pt idx="124">
                  <c:v>24.484999999999999</c:v>
                </c:pt>
                <c:pt idx="125">
                  <c:v>24.684999999999999</c:v>
                </c:pt>
                <c:pt idx="126">
                  <c:v>24.876000000000001</c:v>
                </c:pt>
                <c:pt idx="127">
                  <c:v>25.065999999999999</c:v>
                </c:pt>
                <c:pt idx="128">
                  <c:v>25.256</c:v>
                </c:pt>
                <c:pt idx="129">
                  <c:v>25.446000000000002</c:v>
                </c:pt>
                <c:pt idx="130">
                  <c:v>25.637</c:v>
                </c:pt>
                <c:pt idx="131">
                  <c:v>25.837</c:v>
                </c:pt>
                <c:pt idx="132">
                  <c:v>26.027000000000001</c:v>
                </c:pt>
                <c:pt idx="133">
                  <c:v>26.216999999999999</c:v>
                </c:pt>
                <c:pt idx="134">
                  <c:v>26.408000000000001</c:v>
                </c:pt>
                <c:pt idx="135">
                  <c:v>26.597999999999999</c:v>
                </c:pt>
                <c:pt idx="136">
                  <c:v>26.788</c:v>
                </c:pt>
                <c:pt idx="137">
                  <c:v>26.989000000000001</c:v>
                </c:pt>
                <c:pt idx="138">
                  <c:v>27.178999999999998</c:v>
                </c:pt>
                <c:pt idx="139">
                  <c:v>27.369</c:v>
                </c:pt>
                <c:pt idx="140">
                  <c:v>27.559000000000001</c:v>
                </c:pt>
                <c:pt idx="141">
                  <c:v>27.75</c:v>
                </c:pt>
                <c:pt idx="142">
                  <c:v>27.94</c:v>
                </c:pt>
                <c:pt idx="143">
                  <c:v>28.12</c:v>
                </c:pt>
                <c:pt idx="144">
                  <c:v>28.31</c:v>
                </c:pt>
                <c:pt idx="145">
                  <c:v>28.501000000000001</c:v>
                </c:pt>
                <c:pt idx="146">
                  <c:v>28.690999999999999</c:v>
                </c:pt>
                <c:pt idx="147">
                  <c:v>28.890999999999998</c:v>
                </c:pt>
                <c:pt idx="148">
                  <c:v>29.062000000000001</c:v>
                </c:pt>
                <c:pt idx="149">
                  <c:v>29.251999999999999</c:v>
                </c:pt>
                <c:pt idx="150">
                  <c:v>29.452000000000002</c:v>
                </c:pt>
                <c:pt idx="151">
                  <c:v>29.622</c:v>
                </c:pt>
                <c:pt idx="152">
                  <c:v>29.812999999999999</c:v>
                </c:pt>
                <c:pt idx="153">
                  <c:v>29.992999999999999</c:v>
                </c:pt>
                <c:pt idx="154">
                  <c:v>30.183</c:v>
                </c:pt>
                <c:pt idx="155">
                  <c:v>30.373000000000001</c:v>
                </c:pt>
                <c:pt idx="156">
                  <c:v>30.564</c:v>
                </c:pt>
                <c:pt idx="157">
                  <c:v>30.763999999999999</c:v>
                </c:pt>
                <c:pt idx="158">
                  <c:v>30.954000000000001</c:v>
                </c:pt>
                <c:pt idx="159">
                  <c:v>31.145</c:v>
                </c:pt>
                <c:pt idx="160">
                  <c:v>31.335000000000001</c:v>
                </c:pt>
                <c:pt idx="161">
                  <c:v>31.524999999999999</c:v>
                </c:pt>
                <c:pt idx="162">
                  <c:v>31.715</c:v>
                </c:pt>
                <c:pt idx="163">
                  <c:v>31.905999999999999</c:v>
                </c:pt>
                <c:pt idx="164">
                  <c:v>32.106000000000002</c:v>
                </c:pt>
                <c:pt idx="165">
                  <c:v>32.295999999999999</c:v>
                </c:pt>
                <c:pt idx="166">
                  <c:v>32.485999999999997</c:v>
                </c:pt>
                <c:pt idx="167">
                  <c:v>32.677</c:v>
                </c:pt>
                <c:pt idx="168">
                  <c:v>32.866999999999997</c:v>
                </c:pt>
                <c:pt idx="169">
                  <c:v>33.057000000000002</c:v>
                </c:pt>
                <c:pt idx="170">
                  <c:v>33.258000000000003</c:v>
                </c:pt>
                <c:pt idx="171">
                  <c:v>33.448</c:v>
                </c:pt>
                <c:pt idx="172">
                  <c:v>33.637999999999998</c:v>
                </c:pt>
                <c:pt idx="173">
                  <c:v>33.828000000000003</c:v>
                </c:pt>
                <c:pt idx="174">
                  <c:v>34.018999999999998</c:v>
                </c:pt>
                <c:pt idx="175">
                  <c:v>34.209000000000003</c:v>
                </c:pt>
                <c:pt idx="176">
                  <c:v>34.389000000000003</c:v>
                </c:pt>
                <c:pt idx="177">
                  <c:v>34.579000000000001</c:v>
                </c:pt>
                <c:pt idx="178">
                  <c:v>34.770000000000003</c:v>
                </c:pt>
                <c:pt idx="179">
                  <c:v>34.950000000000003</c:v>
                </c:pt>
                <c:pt idx="180">
                  <c:v>35.14</c:v>
                </c:pt>
                <c:pt idx="181">
                  <c:v>35.320999999999998</c:v>
                </c:pt>
                <c:pt idx="182">
                  <c:v>35.511000000000003</c:v>
                </c:pt>
                <c:pt idx="183">
                  <c:v>35.701000000000001</c:v>
                </c:pt>
                <c:pt idx="184">
                  <c:v>35.881</c:v>
                </c:pt>
                <c:pt idx="185">
                  <c:v>36.072000000000003</c:v>
                </c:pt>
                <c:pt idx="186">
                  <c:v>36.241999999999997</c:v>
                </c:pt>
                <c:pt idx="187">
                  <c:v>36.432000000000002</c:v>
                </c:pt>
                <c:pt idx="188">
                  <c:v>36.612000000000002</c:v>
                </c:pt>
                <c:pt idx="189">
                  <c:v>36.792999999999999</c:v>
                </c:pt>
                <c:pt idx="190">
                  <c:v>36.982999999999997</c:v>
                </c:pt>
                <c:pt idx="191">
                  <c:v>37.152999999999999</c:v>
                </c:pt>
                <c:pt idx="192">
                  <c:v>37.332999999999998</c:v>
                </c:pt>
                <c:pt idx="193">
                  <c:v>37.524000000000001</c:v>
                </c:pt>
                <c:pt idx="194">
                  <c:v>37.713999999999999</c:v>
                </c:pt>
                <c:pt idx="195">
                  <c:v>37.904000000000003</c:v>
                </c:pt>
                <c:pt idx="196">
                  <c:v>38.104999999999997</c:v>
                </c:pt>
              </c:numCache>
            </c:numRef>
          </c:xVal>
          <c:yVal>
            <c:numRef>
              <c:f>'Beschl. 5. Gang(10.06.2014)II'!$Q$3:$Q$199</c:f>
            </c:numRef>
          </c:yVal>
          <c:smooth val="0"/>
        </c:ser>
        <c:ser>
          <c:idx val="5"/>
          <c:order val="5"/>
          <c:tx>
            <c:strRef>
              <c:f>'Beschl. 5. Gang(10.06.2014)II'!$R$2</c:f>
              <c:strCache>
                <c:ptCount val="1"/>
                <c:pt idx="0">
                  <c:v>Railruck, SOLL</c:v>
                </c:pt>
              </c:strCache>
            </c:strRef>
          </c:tx>
          <c:marker>
            <c:symbol val="none"/>
          </c:marker>
          <c:xVal>
            <c:numRef>
              <c:f>'Beschl. 5. Gang(10.06.2014)II'!$K$3:$K$199</c:f>
              <c:numCache>
                <c:formatCode>0.000" s"</c:formatCode>
                <c:ptCount val="197"/>
                <c:pt idx="0">
                  <c:v>1.071</c:v>
                </c:pt>
                <c:pt idx="1">
                  <c:v>1.262</c:v>
                </c:pt>
                <c:pt idx="2">
                  <c:v>1.4419999999999999</c:v>
                </c:pt>
                <c:pt idx="3">
                  <c:v>1.6319999999999999</c:v>
                </c:pt>
                <c:pt idx="4">
                  <c:v>1.8220000000000001</c:v>
                </c:pt>
                <c:pt idx="5">
                  <c:v>2.0129999999999999</c:v>
                </c:pt>
                <c:pt idx="6">
                  <c:v>2.2130000000000001</c:v>
                </c:pt>
                <c:pt idx="7">
                  <c:v>2.383</c:v>
                </c:pt>
                <c:pt idx="8">
                  <c:v>2.573</c:v>
                </c:pt>
                <c:pt idx="9">
                  <c:v>2.774</c:v>
                </c:pt>
                <c:pt idx="10">
                  <c:v>2.964</c:v>
                </c:pt>
                <c:pt idx="11">
                  <c:v>3.1539999999999999</c:v>
                </c:pt>
                <c:pt idx="12">
                  <c:v>3.3450000000000002</c:v>
                </c:pt>
                <c:pt idx="13">
                  <c:v>3.5350000000000001</c:v>
                </c:pt>
                <c:pt idx="14">
                  <c:v>3.7250000000000001</c:v>
                </c:pt>
                <c:pt idx="15">
                  <c:v>3.915</c:v>
                </c:pt>
                <c:pt idx="16">
                  <c:v>4.1159999999999997</c:v>
                </c:pt>
                <c:pt idx="17">
                  <c:v>4.2859999999999996</c:v>
                </c:pt>
                <c:pt idx="18">
                  <c:v>4.476</c:v>
                </c:pt>
                <c:pt idx="19">
                  <c:v>4.6760000000000002</c:v>
                </c:pt>
                <c:pt idx="20">
                  <c:v>4.867</c:v>
                </c:pt>
                <c:pt idx="21">
                  <c:v>5.0570000000000004</c:v>
                </c:pt>
                <c:pt idx="22">
                  <c:v>5.2270000000000003</c:v>
                </c:pt>
                <c:pt idx="23">
                  <c:v>5.4279999999999999</c:v>
                </c:pt>
                <c:pt idx="24">
                  <c:v>5.6180000000000003</c:v>
                </c:pt>
                <c:pt idx="25">
                  <c:v>5.7880000000000003</c:v>
                </c:pt>
                <c:pt idx="26">
                  <c:v>5.9880000000000004</c:v>
                </c:pt>
                <c:pt idx="27">
                  <c:v>6.1589999999999998</c:v>
                </c:pt>
                <c:pt idx="28">
                  <c:v>6.3490000000000002</c:v>
                </c:pt>
                <c:pt idx="29">
                  <c:v>6.5389999999999997</c:v>
                </c:pt>
                <c:pt idx="30">
                  <c:v>6.7190000000000003</c:v>
                </c:pt>
                <c:pt idx="31">
                  <c:v>6.91</c:v>
                </c:pt>
                <c:pt idx="32">
                  <c:v>7.09</c:v>
                </c:pt>
                <c:pt idx="33">
                  <c:v>7.28</c:v>
                </c:pt>
                <c:pt idx="34">
                  <c:v>7.4710000000000001</c:v>
                </c:pt>
                <c:pt idx="35">
                  <c:v>7.6609999999999996</c:v>
                </c:pt>
                <c:pt idx="36">
                  <c:v>7.851</c:v>
                </c:pt>
                <c:pt idx="37">
                  <c:v>8.0510000000000002</c:v>
                </c:pt>
                <c:pt idx="38">
                  <c:v>8.2420000000000009</c:v>
                </c:pt>
                <c:pt idx="39">
                  <c:v>8.4320000000000004</c:v>
                </c:pt>
                <c:pt idx="40">
                  <c:v>8.6020000000000003</c:v>
                </c:pt>
                <c:pt idx="41">
                  <c:v>8.8019999999999996</c:v>
                </c:pt>
                <c:pt idx="42">
                  <c:v>8.9930000000000003</c:v>
                </c:pt>
                <c:pt idx="43">
                  <c:v>9.1829999999999998</c:v>
                </c:pt>
                <c:pt idx="44">
                  <c:v>9.3729999999999993</c:v>
                </c:pt>
                <c:pt idx="45">
                  <c:v>9.5530000000000008</c:v>
                </c:pt>
                <c:pt idx="46">
                  <c:v>9.7439999999999998</c:v>
                </c:pt>
                <c:pt idx="47">
                  <c:v>9.9139999999999997</c:v>
                </c:pt>
                <c:pt idx="48">
                  <c:v>10.114000000000001</c:v>
                </c:pt>
                <c:pt idx="49">
                  <c:v>10.305</c:v>
                </c:pt>
                <c:pt idx="50">
                  <c:v>10.494999999999999</c:v>
                </c:pt>
                <c:pt idx="51">
                  <c:v>10.685</c:v>
                </c:pt>
                <c:pt idx="52">
                  <c:v>10.875</c:v>
                </c:pt>
                <c:pt idx="53">
                  <c:v>11.066000000000001</c:v>
                </c:pt>
                <c:pt idx="54">
                  <c:v>11.266</c:v>
                </c:pt>
                <c:pt idx="55">
                  <c:v>11.456</c:v>
                </c:pt>
                <c:pt idx="56">
                  <c:v>11.647</c:v>
                </c:pt>
                <c:pt idx="57">
                  <c:v>11.837</c:v>
                </c:pt>
                <c:pt idx="58">
                  <c:v>12.026999999999999</c:v>
                </c:pt>
                <c:pt idx="59">
                  <c:v>12.217000000000001</c:v>
                </c:pt>
                <c:pt idx="60">
                  <c:v>12.417999999999999</c:v>
                </c:pt>
                <c:pt idx="61">
                  <c:v>12.608000000000001</c:v>
                </c:pt>
                <c:pt idx="62">
                  <c:v>12.798</c:v>
                </c:pt>
                <c:pt idx="63">
                  <c:v>12.988</c:v>
                </c:pt>
                <c:pt idx="64">
                  <c:v>13.179</c:v>
                </c:pt>
                <c:pt idx="65">
                  <c:v>13.369</c:v>
                </c:pt>
                <c:pt idx="66">
                  <c:v>13.569000000000001</c:v>
                </c:pt>
                <c:pt idx="67">
                  <c:v>13.76</c:v>
                </c:pt>
                <c:pt idx="68">
                  <c:v>13.95</c:v>
                </c:pt>
                <c:pt idx="69">
                  <c:v>14.14</c:v>
                </c:pt>
                <c:pt idx="70">
                  <c:v>14.33</c:v>
                </c:pt>
                <c:pt idx="71">
                  <c:v>14.521000000000001</c:v>
                </c:pt>
                <c:pt idx="72">
                  <c:v>14.721</c:v>
                </c:pt>
                <c:pt idx="73">
                  <c:v>14.891</c:v>
                </c:pt>
                <c:pt idx="74">
                  <c:v>15.071</c:v>
                </c:pt>
                <c:pt idx="75">
                  <c:v>15.242000000000001</c:v>
                </c:pt>
                <c:pt idx="76">
                  <c:v>15.432</c:v>
                </c:pt>
                <c:pt idx="77">
                  <c:v>15.612</c:v>
                </c:pt>
                <c:pt idx="78">
                  <c:v>15.802</c:v>
                </c:pt>
                <c:pt idx="79">
                  <c:v>15.983000000000001</c:v>
                </c:pt>
                <c:pt idx="80">
                  <c:v>16.152999999999999</c:v>
                </c:pt>
                <c:pt idx="81">
                  <c:v>16.343</c:v>
                </c:pt>
                <c:pt idx="82">
                  <c:v>16.524000000000001</c:v>
                </c:pt>
                <c:pt idx="83">
                  <c:v>16.713999999999999</c:v>
                </c:pt>
                <c:pt idx="84">
                  <c:v>16.904</c:v>
                </c:pt>
                <c:pt idx="85">
                  <c:v>17.103999999999999</c:v>
                </c:pt>
                <c:pt idx="86">
                  <c:v>17.295000000000002</c:v>
                </c:pt>
                <c:pt idx="87">
                  <c:v>17.484999999999999</c:v>
                </c:pt>
                <c:pt idx="88">
                  <c:v>17.675000000000001</c:v>
                </c:pt>
                <c:pt idx="89">
                  <c:v>17.864999999999998</c:v>
                </c:pt>
                <c:pt idx="90">
                  <c:v>18.056000000000001</c:v>
                </c:pt>
                <c:pt idx="91">
                  <c:v>18.256</c:v>
                </c:pt>
                <c:pt idx="92">
                  <c:v>18.446000000000002</c:v>
                </c:pt>
                <c:pt idx="93">
                  <c:v>18.637</c:v>
                </c:pt>
                <c:pt idx="94">
                  <c:v>18.827000000000002</c:v>
                </c:pt>
                <c:pt idx="95">
                  <c:v>19.016999999999999</c:v>
                </c:pt>
                <c:pt idx="96">
                  <c:v>19.207000000000001</c:v>
                </c:pt>
                <c:pt idx="97">
                  <c:v>19.408000000000001</c:v>
                </c:pt>
                <c:pt idx="98">
                  <c:v>19.597999999999999</c:v>
                </c:pt>
                <c:pt idx="99">
                  <c:v>19.788</c:v>
                </c:pt>
                <c:pt idx="100">
                  <c:v>19.978000000000002</c:v>
                </c:pt>
                <c:pt idx="101">
                  <c:v>20.169</c:v>
                </c:pt>
                <c:pt idx="102">
                  <c:v>20.359000000000002</c:v>
                </c:pt>
                <c:pt idx="103">
                  <c:v>20.539000000000001</c:v>
                </c:pt>
                <c:pt idx="104">
                  <c:v>20.73</c:v>
                </c:pt>
                <c:pt idx="105">
                  <c:v>20.91</c:v>
                </c:pt>
                <c:pt idx="106">
                  <c:v>21.1</c:v>
                </c:pt>
                <c:pt idx="107">
                  <c:v>21.29</c:v>
                </c:pt>
                <c:pt idx="108">
                  <c:v>21.471</c:v>
                </c:pt>
                <c:pt idx="109">
                  <c:v>21.661000000000001</c:v>
                </c:pt>
                <c:pt idx="110">
                  <c:v>21.831</c:v>
                </c:pt>
                <c:pt idx="111">
                  <c:v>22.021000000000001</c:v>
                </c:pt>
                <c:pt idx="112">
                  <c:v>22.222000000000001</c:v>
                </c:pt>
                <c:pt idx="113">
                  <c:v>22.391999999999999</c:v>
                </c:pt>
                <c:pt idx="114">
                  <c:v>22.582000000000001</c:v>
                </c:pt>
                <c:pt idx="115">
                  <c:v>22.762</c:v>
                </c:pt>
                <c:pt idx="116">
                  <c:v>22.952999999999999</c:v>
                </c:pt>
                <c:pt idx="117">
                  <c:v>23.143000000000001</c:v>
                </c:pt>
                <c:pt idx="118">
                  <c:v>23.332999999999998</c:v>
                </c:pt>
                <c:pt idx="119">
                  <c:v>23.533999999999999</c:v>
                </c:pt>
                <c:pt idx="120">
                  <c:v>23.724</c:v>
                </c:pt>
                <c:pt idx="121">
                  <c:v>23.914000000000001</c:v>
                </c:pt>
                <c:pt idx="122">
                  <c:v>24.103999999999999</c:v>
                </c:pt>
                <c:pt idx="123">
                  <c:v>24.295000000000002</c:v>
                </c:pt>
                <c:pt idx="124">
                  <c:v>24.484999999999999</c:v>
                </c:pt>
                <c:pt idx="125">
                  <c:v>24.684999999999999</c:v>
                </c:pt>
                <c:pt idx="126">
                  <c:v>24.876000000000001</c:v>
                </c:pt>
                <c:pt idx="127">
                  <c:v>25.065999999999999</c:v>
                </c:pt>
                <c:pt idx="128">
                  <c:v>25.256</c:v>
                </c:pt>
                <c:pt idx="129">
                  <c:v>25.446000000000002</c:v>
                </c:pt>
                <c:pt idx="130">
                  <c:v>25.637</c:v>
                </c:pt>
                <c:pt idx="131">
                  <c:v>25.837</c:v>
                </c:pt>
                <c:pt idx="132">
                  <c:v>26.027000000000001</c:v>
                </c:pt>
                <c:pt idx="133">
                  <c:v>26.216999999999999</c:v>
                </c:pt>
                <c:pt idx="134">
                  <c:v>26.408000000000001</c:v>
                </c:pt>
                <c:pt idx="135">
                  <c:v>26.597999999999999</c:v>
                </c:pt>
                <c:pt idx="136">
                  <c:v>26.788</c:v>
                </c:pt>
                <c:pt idx="137">
                  <c:v>26.989000000000001</c:v>
                </c:pt>
                <c:pt idx="138">
                  <c:v>27.178999999999998</c:v>
                </c:pt>
                <c:pt idx="139">
                  <c:v>27.369</c:v>
                </c:pt>
                <c:pt idx="140">
                  <c:v>27.559000000000001</c:v>
                </c:pt>
                <c:pt idx="141">
                  <c:v>27.75</c:v>
                </c:pt>
                <c:pt idx="142">
                  <c:v>27.94</c:v>
                </c:pt>
                <c:pt idx="143">
                  <c:v>28.12</c:v>
                </c:pt>
                <c:pt idx="144">
                  <c:v>28.31</c:v>
                </c:pt>
                <c:pt idx="145">
                  <c:v>28.501000000000001</c:v>
                </c:pt>
                <c:pt idx="146">
                  <c:v>28.690999999999999</c:v>
                </c:pt>
                <c:pt idx="147">
                  <c:v>28.890999999999998</c:v>
                </c:pt>
                <c:pt idx="148">
                  <c:v>29.062000000000001</c:v>
                </c:pt>
                <c:pt idx="149">
                  <c:v>29.251999999999999</c:v>
                </c:pt>
                <c:pt idx="150">
                  <c:v>29.452000000000002</c:v>
                </c:pt>
                <c:pt idx="151">
                  <c:v>29.622</c:v>
                </c:pt>
                <c:pt idx="152">
                  <c:v>29.812999999999999</c:v>
                </c:pt>
                <c:pt idx="153">
                  <c:v>29.992999999999999</c:v>
                </c:pt>
                <c:pt idx="154">
                  <c:v>30.183</c:v>
                </c:pt>
                <c:pt idx="155">
                  <c:v>30.373000000000001</c:v>
                </c:pt>
                <c:pt idx="156">
                  <c:v>30.564</c:v>
                </c:pt>
                <c:pt idx="157">
                  <c:v>30.763999999999999</c:v>
                </c:pt>
                <c:pt idx="158">
                  <c:v>30.954000000000001</c:v>
                </c:pt>
                <c:pt idx="159">
                  <c:v>31.145</c:v>
                </c:pt>
                <c:pt idx="160">
                  <c:v>31.335000000000001</c:v>
                </c:pt>
                <c:pt idx="161">
                  <c:v>31.524999999999999</c:v>
                </c:pt>
                <c:pt idx="162">
                  <c:v>31.715</c:v>
                </c:pt>
                <c:pt idx="163">
                  <c:v>31.905999999999999</c:v>
                </c:pt>
                <c:pt idx="164">
                  <c:v>32.106000000000002</c:v>
                </c:pt>
                <c:pt idx="165">
                  <c:v>32.295999999999999</c:v>
                </c:pt>
                <c:pt idx="166">
                  <c:v>32.485999999999997</c:v>
                </c:pt>
                <c:pt idx="167">
                  <c:v>32.677</c:v>
                </c:pt>
                <c:pt idx="168">
                  <c:v>32.866999999999997</c:v>
                </c:pt>
                <c:pt idx="169">
                  <c:v>33.057000000000002</c:v>
                </c:pt>
                <c:pt idx="170">
                  <c:v>33.258000000000003</c:v>
                </c:pt>
                <c:pt idx="171">
                  <c:v>33.448</c:v>
                </c:pt>
                <c:pt idx="172">
                  <c:v>33.637999999999998</c:v>
                </c:pt>
                <c:pt idx="173">
                  <c:v>33.828000000000003</c:v>
                </c:pt>
                <c:pt idx="174">
                  <c:v>34.018999999999998</c:v>
                </c:pt>
                <c:pt idx="175">
                  <c:v>34.209000000000003</c:v>
                </c:pt>
                <c:pt idx="176">
                  <c:v>34.389000000000003</c:v>
                </c:pt>
                <c:pt idx="177">
                  <c:v>34.579000000000001</c:v>
                </c:pt>
                <c:pt idx="178">
                  <c:v>34.770000000000003</c:v>
                </c:pt>
                <c:pt idx="179">
                  <c:v>34.950000000000003</c:v>
                </c:pt>
                <c:pt idx="180">
                  <c:v>35.14</c:v>
                </c:pt>
                <c:pt idx="181">
                  <c:v>35.320999999999998</c:v>
                </c:pt>
                <c:pt idx="182">
                  <c:v>35.511000000000003</c:v>
                </c:pt>
                <c:pt idx="183">
                  <c:v>35.701000000000001</c:v>
                </c:pt>
                <c:pt idx="184">
                  <c:v>35.881</c:v>
                </c:pt>
                <c:pt idx="185">
                  <c:v>36.072000000000003</c:v>
                </c:pt>
                <c:pt idx="186">
                  <c:v>36.241999999999997</c:v>
                </c:pt>
                <c:pt idx="187">
                  <c:v>36.432000000000002</c:v>
                </c:pt>
                <c:pt idx="188">
                  <c:v>36.612000000000002</c:v>
                </c:pt>
                <c:pt idx="189">
                  <c:v>36.792999999999999</c:v>
                </c:pt>
                <c:pt idx="190">
                  <c:v>36.982999999999997</c:v>
                </c:pt>
                <c:pt idx="191">
                  <c:v>37.152999999999999</c:v>
                </c:pt>
                <c:pt idx="192">
                  <c:v>37.332999999999998</c:v>
                </c:pt>
                <c:pt idx="193">
                  <c:v>37.524000000000001</c:v>
                </c:pt>
                <c:pt idx="194">
                  <c:v>37.713999999999999</c:v>
                </c:pt>
                <c:pt idx="195">
                  <c:v>37.904000000000003</c:v>
                </c:pt>
                <c:pt idx="196">
                  <c:v>38.104999999999997</c:v>
                </c:pt>
              </c:numCache>
            </c:numRef>
          </c:xVal>
          <c:yVal>
            <c:numRef>
              <c:f>'Beschl. 5. Gang(10.06.2014)II'!$R$3:$R$199</c:f>
            </c:numRef>
          </c:yVal>
          <c:smooth val="0"/>
        </c:ser>
        <c:ser>
          <c:idx val="6"/>
          <c:order val="6"/>
          <c:tx>
            <c:strRef>
              <c:f>'Beschl. 5. Gang(10.06.2014)II'!$S$2</c:f>
              <c:strCache>
                <c:ptCount val="1"/>
                <c:pt idx="0">
                  <c:v>Abw., Raildruck</c:v>
                </c:pt>
              </c:strCache>
            </c:strRef>
          </c:tx>
          <c:marker>
            <c:symbol val="none"/>
          </c:marker>
          <c:xVal>
            <c:numRef>
              <c:f>'Beschl. 5. Gang(10.06.2014)II'!$K$3:$K$199</c:f>
              <c:numCache>
                <c:formatCode>0.000" s"</c:formatCode>
                <c:ptCount val="197"/>
                <c:pt idx="0">
                  <c:v>1.071</c:v>
                </c:pt>
                <c:pt idx="1">
                  <c:v>1.262</c:v>
                </c:pt>
                <c:pt idx="2">
                  <c:v>1.4419999999999999</c:v>
                </c:pt>
                <c:pt idx="3">
                  <c:v>1.6319999999999999</c:v>
                </c:pt>
                <c:pt idx="4">
                  <c:v>1.8220000000000001</c:v>
                </c:pt>
                <c:pt idx="5">
                  <c:v>2.0129999999999999</c:v>
                </c:pt>
                <c:pt idx="6">
                  <c:v>2.2130000000000001</c:v>
                </c:pt>
                <c:pt idx="7">
                  <c:v>2.383</c:v>
                </c:pt>
                <c:pt idx="8">
                  <c:v>2.573</c:v>
                </c:pt>
                <c:pt idx="9">
                  <c:v>2.774</c:v>
                </c:pt>
                <c:pt idx="10">
                  <c:v>2.964</c:v>
                </c:pt>
                <c:pt idx="11">
                  <c:v>3.1539999999999999</c:v>
                </c:pt>
                <c:pt idx="12">
                  <c:v>3.3450000000000002</c:v>
                </c:pt>
                <c:pt idx="13">
                  <c:v>3.5350000000000001</c:v>
                </c:pt>
                <c:pt idx="14">
                  <c:v>3.7250000000000001</c:v>
                </c:pt>
                <c:pt idx="15">
                  <c:v>3.915</c:v>
                </c:pt>
                <c:pt idx="16">
                  <c:v>4.1159999999999997</c:v>
                </c:pt>
                <c:pt idx="17">
                  <c:v>4.2859999999999996</c:v>
                </c:pt>
                <c:pt idx="18">
                  <c:v>4.476</c:v>
                </c:pt>
                <c:pt idx="19">
                  <c:v>4.6760000000000002</c:v>
                </c:pt>
                <c:pt idx="20">
                  <c:v>4.867</c:v>
                </c:pt>
                <c:pt idx="21">
                  <c:v>5.0570000000000004</c:v>
                </c:pt>
                <c:pt idx="22">
                  <c:v>5.2270000000000003</c:v>
                </c:pt>
                <c:pt idx="23">
                  <c:v>5.4279999999999999</c:v>
                </c:pt>
                <c:pt idx="24">
                  <c:v>5.6180000000000003</c:v>
                </c:pt>
                <c:pt idx="25">
                  <c:v>5.7880000000000003</c:v>
                </c:pt>
                <c:pt idx="26">
                  <c:v>5.9880000000000004</c:v>
                </c:pt>
                <c:pt idx="27">
                  <c:v>6.1589999999999998</c:v>
                </c:pt>
                <c:pt idx="28">
                  <c:v>6.3490000000000002</c:v>
                </c:pt>
                <c:pt idx="29">
                  <c:v>6.5389999999999997</c:v>
                </c:pt>
                <c:pt idx="30">
                  <c:v>6.7190000000000003</c:v>
                </c:pt>
                <c:pt idx="31">
                  <c:v>6.91</c:v>
                </c:pt>
                <c:pt idx="32">
                  <c:v>7.09</c:v>
                </c:pt>
                <c:pt idx="33">
                  <c:v>7.28</c:v>
                </c:pt>
                <c:pt idx="34">
                  <c:v>7.4710000000000001</c:v>
                </c:pt>
                <c:pt idx="35">
                  <c:v>7.6609999999999996</c:v>
                </c:pt>
                <c:pt idx="36">
                  <c:v>7.851</c:v>
                </c:pt>
                <c:pt idx="37">
                  <c:v>8.0510000000000002</c:v>
                </c:pt>
                <c:pt idx="38">
                  <c:v>8.2420000000000009</c:v>
                </c:pt>
                <c:pt idx="39">
                  <c:v>8.4320000000000004</c:v>
                </c:pt>
                <c:pt idx="40">
                  <c:v>8.6020000000000003</c:v>
                </c:pt>
                <c:pt idx="41">
                  <c:v>8.8019999999999996</c:v>
                </c:pt>
                <c:pt idx="42">
                  <c:v>8.9930000000000003</c:v>
                </c:pt>
                <c:pt idx="43">
                  <c:v>9.1829999999999998</c:v>
                </c:pt>
                <c:pt idx="44">
                  <c:v>9.3729999999999993</c:v>
                </c:pt>
                <c:pt idx="45">
                  <c:v>9.5530000000000008</c:v>
                </c:pt>
                <c:pt idx="46">
                  <c:v>9.7439999999999998</c:v>
                </c:pt>
                <c:pt idx="47">
                  <c:v>9.9139999999999997</c:v>
                </c:pt>
                <c:pt idx="48">
                  <c:v>10.114000000000001</c:v>
                </c:pt>
                <c:pt idx="49">
                  <c:v>10.305</c:v>
                </c:pt>
                <c:pt idx="50">
                  <c:v>10.494999999999999</c:v>
                </c:pt>
                <c:pt idx="51">
                  <c:v>10.685</c:v>
                </c:pt>
                <c:pt idx="52">
                  <c:v>10.875</c:v>
                </c:pt>
                <c:pt idx="53">
                  <c:v>11.066000000000001</c:v>
                </c:pt>
                <c:pt idx="54">
                  <c:v>11.266</c:v>
                </c:pt>
                <c:pt idx="55">
                  <c:v>11.456</c:v>
                </c:pt>
                <c:pt idx="56">
                  <c:v>11.647</c:v>
                </c:pt>
                <c:pt idx="57">
                  <c:v>11.837</c:v>
                </c:pt>
                <c:pt idx="58">
                  <c:v>12.026999999999999</c:v>
                </c:pt>
                <c:pt idx="59">
                  <c:v>12.217000000000001</c:v>
                </c:pt>
                <c:pt idx="60">
                  <c:v>12.417999999999999</c:v>
                </c:pt>
                <c:pt idx="61">
                  <c:v>12.608000000000001</c:v>
                </c:pt>
                <c:pt idx="62">
                  <c:v>12.798</c:v>
                </c:pt>
                <c:pt idx="63">
                  <c:v>12.988</c:v>
                </c:pt>
                <c:pt idx="64">
                  <c:v>13.179</c:v>
                </c:pt>
                <c:pt idx="65">
                  <c:v>13.369</c:v>
                </c:pt>
                <c:pt idx="66">
                  <c:v>13.569000000000001</c:v>
                </c:pt>
                <c:pt idx="67">
                  <c:v>13.76</c:v>
                </c:pt>
                <c:pt idx="68">
                  <c:v>13.95</c:v>
                </c:pt>
                <c:pt idx="69">
                  <c:v>14.14</c:v>
                </c:pt>
                <c:pt idx="70">
                  <c:v>14.33</c:v>
                </c:pt>
                <c:pt idx="71">
                  <c:v>14.521000000000001</c:v>
                </c:pt>
                <c:pt idx="72">
                  <c:v>14.721</c:v>
                </c:pt>
                <c:pt idx="73">
                  <c:v>14.891</c:v>
                </c:pt>
                <c:pt idx="74">
                  <c:v>15.071</c:v>
                </c:pt>
                <c:pt idx="75">
                  <c:v>15.242000000000001</c:v>
                </c:pt>
                <c:pt idx="76">
                  <c:v>15.432</c:v>
                </c:pt>
                <c:pt idx="77">
                  <c:v>15.612</c:v>
                </c:pt>
                <c:pt idx="78">
                  <c:v>15.802</c:v>
                </c:pt>
                <c:pt idx="79">
                  <c:v>15.983000000000001</c:v>
                </c:pt>
                <c:pt idx="80">
                  <c:v>16.152999999999999</c:v>
                </c:pt>
                <c:pt idx="81">
                  <c:v>16.343</c:v>
                </c:pt>
                <c:pt idx="82">
                  <c:v>16.524000000000001</c:v>
                </c:pt>
                <c:pt idx="83">
                  <c:v>16.713999999999999</c:v>
                </c:pt>
                <c:pt idx="84">
                  <c:v>16.904</c:v>
                </c:pt>
                <c:pt idx="85">
                  <c:v>17.103999999999999</c:v>
                </c:pt>
                <c:pt idx="86">
                  <c:v>17.295000000000002</c:v>
                </c:pt>
                <c:pt idx="87">
                  <c:v>17.484999999999999</c:v>
                </c:pt>
                <c:pt idx="88">
                  <c:v>17.675000000000001</c:v>
                </c:pt>
                <c:pt idx="89">
                  <c:v>17.864999999999998</c:v>
                </c:pt>
                <c:pt idx="90">
                  <c:v>18.056000000000001</c:v>
                </c:pt>
                <c:pt idx="91">
                  <c:v>18.256</c:v>
                </c:pt>
                <c:pt idx="92">
                  <c:v>18.446000000000002</c:v>
                </c:pt>
                <c:pt idx="93">
                  <c:v>18.637</c:v>
                </c:pt>
                <c:pt idx="94">
                  <c:v>18.827000000000002</c:v>
                </c:pt>
                <c:pt idx="95">
                  <c:v>19.016999999999999</c:v>
                </c:pt>
                <c:pt idx="96">
                  <c:v>19.207000000000001</c:v>
                </c:pt>
                <c:pt idx="97">
                  <c:v>19.408000000000001</c:v>
                </c:pt>
                <c:pt idx="98">
                  <c:v>19.597999999999999</c:v>
                </c:pt>
                <c:pt idx="99">
                  <c:v>19.788</c:v>
                </c:pt>
                <c:pt idx="100">
                  <c:v>19.978000000000002</c:v>
                </c:pt>
                <c:pt idx="101">
                  <c:v>20.169</c:v>
                </c:pt>
                <c:pt idx="102">
                  <c:v>20.359000000000002</c:v>
                </c:pt>
                <c:pt idx="103">
                  <c:v>20.539000000000001</c:v>
                </c:pt>
                <c:pt idx="104">
                  <c:v>20.73</c:v>
                </c:pt>
                <c:pt idx="105">
                  <c:v>20.91</c:v>
                </c:pt>
                <c:pt idx="106">
                  <c:v>21.1</c:v>
                </c:pt>
                <c:pt idx="107">
                  <c:v>21.29</c:v>
                </c:pt>
                <c:pt idx="108">
                  <c:v>21.471</c:v>
                </c:pt>
                <c:pt idx="109">
                  <c:v>21.661000000000001</c:v>
                </c:pt>
                <c:pt idx="110">
                  <c:v>21.831</c:v>
                </c:pt>
                <c:pt idx="111">
                  <c:v>22.021000000000001</c:v>
                </c:pt>
                <c:pt idx="112">
                  <c:v>22.222000000000001</c:v>
                </c:pt>
                <c:pt idx="113">
                  <c:v>22.391999999999999</c:v>
                </c:pt>
                <c:pt idx="114">
                  <c:v>22.582000000000001</c:v>
                </c:pt>
                <c:pt idx="115">
                  <c:v>22.762</c:v>
                </c:pt>
                <c:pt idx="116">
                  <c:v>22.952999999999999</c:v>
                </c:pt>
                <c:pt idx="117">
                  <c:v>23.143000000000001</c:v>
                </c:pt>
                <c:pt idx="118">
                  <c:v>23.332999999999998</c:v>
                </c:pt>
                <c:pt idx="119">
                  <c:v>23.533999999999999</c:v>
                </c:pt>
                <c:pt idx="120">
                  <c:v>23.724</c:v>
                </c:pt>
                <c:pt idx="121">
                  <c:v>23.914000000000001</c:v>
                </c:pt>
                <c:pt idx="122">
                  <c:v>24.103999999999999</c:v>
                </c:pt>
                <c:pt idx="123">
                  <c:v>24.295000000000002</c:v>
                </c:pt>
                <c:pt idx="124">
                  <c:v>24.484999999999999</c:v>
                </c:pt>
                <c:pt idx="125">
                  <c:v>24.684999999999999</c:v>
                </c:pt>
                <c:pt idx="126">
                  <c:v>24.876000000000001</c:v>
                </c:pt>
                <c:pt idx="127">
                  <c:v>25.065999999999999</c:v>
                </c:pt>
                <c:pt idx="128">
                  <c:v>25.256</c:v>
                </c:pt>
                <c:pt idx="129">
                  <c:v>25.446000000000002</c:v>
                </c:pt>
                <c:pt idx="130">
                  <c:v>25.637</c:v>
                </c:pt>
                <c:pt idx="131">
                  <c:v>25.837</c:v>
                </c:pt>
                <c:pt idx="132">
                  <c:v>26.027000000000001</c:v>
                </c:pt>
                <c:pt idx="133">
                  <c:v>26.216999999999999</c:v>
                </c:pt>
                <c:pt idx="134">
                  <c:v>26.408000000000001</c:v>
                </c:pt>
                <c:pt idx="135">
                  <c:v>26.597999999999999</c:v>
                </c:pt>
                <c:pt idx="136">
                  <c:v>26.788</c:v>
                </c:pt>
                <c:pt idx="137">
                  <c:v>26.989000000000001</c:v>
                </c:pt>
                <c:pt idx="138">
                  <c:v>27.178999999999998</c:v>
                </c:pt>
                <c:pt idx="139">
                  <c:v>27.369</c:v>
                </c:pt>
                <c:pt idx="140">
                  <c:v>27.559000000000001</c:v>
                </c:pt>
                <c:pt idx="141">
                  <c:v>27.75</c:v>
                </c:pt>
                <c:pt idx="142">
                  <c:v>27.94</c:v>
                </c:pt>
                <c:pt idx="143">
                  <c:v>28.12</c:v>
                </c:pt>
                <c:pt idx="144">
                  <c:v>28.31</c:v>
                </c:pt>
                <c:pt idx="145">
                  <c:v>28.501000000000001</c:v>
                </c:pt>
                <c:pt idx="146">
                  <c:v>28.690999999999999</c:v>
                </c:pt>
                <c:pt idx="147">
                  <c:v>28.890999999999998</c:v>
                </c:pt>
                <c:pt idx="148">
                  <c:v>29.062000000000001</c:v>
                </c:pt>
                <c:pt idx="149">
                  <c:v>29.251999999999999</c:v>
                </c:pt>
                <c:pt idx="150">
                  <c:v>29.452000000000002</c:v>
                </c:pt>
                <c:pt idx="151">
                  <c:v>29.622</c:v>
                </c:pt>
                <c:pt idx="152">
                  <c:v>29.812999999999999</c:v>
                </c:pt>
                <c:pt idx="153">
                  <c:v>29.992999999999999</c:v>
                </c:pt>
                <c:pt idx="154">
                  <c:v>30.183</c:v>
                </c:pt>
                <c:pt idx="155">
                  <c:v>30.373000000000001</c:v>
                </c:pt>
                <c:pt idx="156">
                  <c:v>30.564</c:v>
                </c:pt>
                <c:pt idx="157">
                  <c:v>30.763999999999999</c:v>
                </c:pt>
                <c:pt idx="158">
                  <c:v>30.954000000000001</c:v>
                </c:pt>
                <c:pt idx="159">
                  <c:v>31.145</c:v>
                </c:pt>
                <c:pt idx="160">
                  <c:v>31.335000000000001</c:v>
                </c:pt>
                <c:pt idx="161">
                  <c:v>31.524999999999999</c:v>
                </c:pt>
                <c:pt idx="162">
                  <c:v>31.715</c:v>
                </c:pt>
                <c:pt idx="163">
                  <c:v>31.905999999999999</c:v>
                </c:pt>
                <c:pt idx="164">
                  <c:v>32.106000000000002</c:v>
                </c:pt>
                <c:pt idx="165">
                  <c:v>32.295999999999999</c:v>
                </c:pt>
                <c:pt idx="166">
                  <c:v>32.485999999999997</c:v>
                </c:pt>
                <c:pt idx="167">
                  <c:v>32.677</c:v>
                </c:pt>
                <c:pt idx="168">
                  <c:v>32.866999999999997</c:v>
                </c:pt>
                <c:pt idx="169">
                  <c:v>33.057000000000002</c:v>
                </c:pt>
                <c:pt idx="170">
                  <c:v>33.258000000000003</c:v>
                </c:pt>
                <c:pt idx="171">
                  <c:v>33.448</c:v>
                </c:pt>
                <c:pt idx="172">
                  <c:v>33.637999999999998</c:v>
                </c:pt>
                <c:pt idx="173">
                  <c:v>33.828000000000003</c:v>
                </c:pt>
                <c:pt idx="174">
                  <c:v>34.018999999999998</c:v>
                </c:pt>
                <c:pt idx="175">
                  <c:v>34.209000000000003</c:v>
                </c:pt>
                <c:pt idx="176">
                  <c:v>34.389000000000003</c:v>
                </c:pt>
                <c:pt idx="177">
                  <c:v>34.579000000000001</c:v>
                </c:pt>
                <c:pt idx="178">
                  <c:v>34.770000000000003</c:v>
                </c:pt>
                <c:pt idx="179">
                  <c:v>34.950000000000003</c:v>
                </c:pt>
                <c:pt idx="180">
                  <c:v>35.14</c:v>
                </c:pt>
                <c:pt idx="181">
                  <c:v>35.320999999999998</c:v>
                </c:pt>
                <c:pt idx="182">
                  <c:v>35.511000000000003</c:v>
                </c:pt>
                <c:pt idx="183">
                  <c:v>35.701000000000001</c:v>
                </c:pt>
                <c:pt idx="184">
                  <c:v>35.881</c:v>
                </c:pt>
                <c:pt idx="185">
                  <c:v>36.072000000000003</c:v>
                </c:pt>
                <c:pt idx="186">
                  <c:v>36.241999999999997</c:v>
                </c:pt>
                <c:pt idx="187">
                  <c:v>36.432000000000002</c:v>
                </c:pt>
                <c:pt idx="188">
                  <c:v>36.612000000000002</c:v>
                </c:pt>
                <c:pt idx="189">
                  <c:v>36.792999999999999</c:v>
                </c:pt>
                <c:pt idx="190">
                  <c:v>36.982999999999997</c:v>
                </c:pt>
                <c:pt idx="191">
                  <c:v>37.152999999999999</c:v>
                </c:pt>
                <c:pt idx="192">
                  <c:v>37.332999999999998</c:v>
                </c:pt>
                <c:pt idx="193">
                  <c:v>37.524000000000001</c:v>
                </c:pt>
                <c:pt idx="194">
                  <c:v>37.713999999999999</c:v>
                </c:pt>
                <c:pt idx="195">
                  <c:v>37.904000000000003</c:v>
                </c:pt>
                <c:pt idx="196">
                  <c:v>38.104999999999997</c:v>
                </c:pt>
              </c:numCache>
            </c:numRef>
          </c:xVal>
          <c:yVal>
            <c:numRef>
              <c:f>'Beschl. 5. Gang(10.06.2014)II'!$S$3:$S$199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390184"/>
        <c:axId val="292390576"/>
      </c:scatterChart>
      <c:scatterChart>
        <c:scatterStyle val="lineMarker"/>
        <c:varyColors val="0"/>
        <c:ser>
          <c:idx val="0"/>
          <c:order val="0"/>
          <c:tx>
            <c:strRef>
              <c:f>'Beschl. 5. Gang(27.08.2014)'!$L$2</c:f>
              <c:strCache>
                <c:ptCount val="1"/>
                <c:pt idx="0">
                  <c:v>STAT_DZMNMIT_WERT</c:v>
                </c:pt>
              </c:strCache>
            </c:strRef>
          </c:tx>
          <c:marker>
            <c:symbol val="none"/>
          </c:marker>
          <c:xVal>
            <c:numRef>
              <c:f>'Beschl. 5. Gang(27.08.2014)'!$K$3:$K$294</c:f>
              <c:numCache>
                <c:formatCode>0.000" s"</c:formatCode>
                <c:ptCount val="292"/>
                <c:pt idx="0">
                  <c:v>0.14099999999999999</c:v>
                </c:pt>
                <c:pt idx="1">
                  <c:v>0.34100000000000003</c:v>
                </c:pt>
                <c:pt idx="2">
                  <c:v>0.54100000000000004</c:v>
                </c:pt>
                <c:pt idx="3">
                  <c:v>0.71099999999999997</c:v>
                </c:pt>
                <c:pt idx="4">
                  <c:v>0.90200000000000002</c:v>
                </c:pt>
                <c:pt idx="5">
                  <c:v>1.0920000000000001</c:v>
                </c:pt>
                <c:pt idx="6">
                  <c:v>1.272</c:v>
                </c:pt>
                <c:pt idx="7">
                  <c:v>1.452</c:v>
                </c:pt>
                <c:pt idx="8">
                  <c:v>1.643</c:v>
                </c:pt>
                <c:pt idx="9">
                  <c:v>1.823</c:v>
                </c:pt>
                <c:pt idx="10">
                  <c:v>2.0129999999999999</c:v>
                </c:pt>
                <c:pt idx="11">
                  <c:v>2.2130000000000001</c:v>
                </c:pt>
                <c:pt idx="12">
                  <c:v>2.4140000000000001</c:v>
                </c:pt>
                <c:pt idx="13">
                  <c:v>2.5840000000000001</c:v>
                </c:pt>
                <c:pt idx="14">
                  <c:v>2.7639999999999998</c:v>
                </c:pt>
                <c:pt idx="15">
                  <c:v>2.9550000000000001</c:v>
                </c:pt>
                <c:pt idx="16">
                  <c:v>3.105</c:v>
                </c:pt>
                <c:pt idx="17">
                  <c:v>3.335</c:v>
                </c:pt>
                <c:pt idx="18">
                  <c:v>3.5049999999999999</c:v>
                </c:pt>
                <c:pt idx="19">
                  <c:v>3.6960000000000002</c:v>
                </c:pt>
                <c:pt idx="20">
                  <c:v>3.8860000000000001</c:v>
                </c:pt>
                <c:pt idx="21">
                  <c:v>4.0860000000000003</c:v>
                </c:pt>
                <c:pt idx="22">
                  <c:v>4.2759999999999998</c:v>
                </c:pt>
                <c:pt idx="23">
                  <c:v>4.4470000000000001</c:v>
                </c:pt>
                <c:pt idx="24">
                  <c:v>4.6269999999999998</c:v>
                </c:pt>
                <c:pt idx="25">
                  <c:v>4.8070000000000004</c:v>
                </c:pt>
                <c:pt idx="26">
                  <c:v>4.9980000000000002</c:v>
                </c:pt>
                <c:pt idx="27">
                  <c:v>5.1879999999999997</c:v>
                </c:pt>
                <c:pt idx="28">
                  <c:v>5.3780000000000001</c:v>
                </c:pt>
                <c:pt idx="29">
                  <c:v>5.5679999999999996</c:v>
                </c:pt>
                <c:pt idx="30">
                  <c:v>5.7690000000000001</c:v>
                </c:pt>
                <c:pt idx="31">
                  <c:v>5.9489999999999998</c:v>
                </c:pt>
                <c:pt idx="32">
                  <c:v>6.1689999999999996</c:v>
                </c:pt>
                <c:pt idx="33">
                  <c:v>6.3390000000000004</c:v>
                </c:pt>
                <c:pt idx="34">
                  <c:v>6.53</c:v>
                </c:pt>
                <c:pt idx="35">
                  <c:v>6.72</c:v>
                </c:pt>
                <c:pt idx="36">
                  <c:v>6.92</c:v>
                </c:pt>
                <c:pt idx="37">
                  <c:v>7.1109999999999998</c:v>
                </c:pt>
                <c:pt idx="38">
                  <c:v>7.3010000000000002</c:v>
                </c:pt>
                <c:pt idx="39">
                  <c:v>7.4909999999999997</c:v>
                </c:pt>
                <c:pt idx="40">
                  <c:v>7.6710000000000003</c:v>
                </c:pt>
                <c:pt idx="41">
                  <c:v>7.8719999999999999</c:v>
                </c:pt>
                <c:pt idx="42">
                  <c:v>8.0719999999999992</c:v>
                </c:pt>
                <c:pt idx="43">
                  <c:v>8.2520000000000007</c:v>
                </c:pt>
                <c:pt idx="44">
                  <c:v>8.452</c:v>
                </c:pt>
                <c:pt idx="45">
                  <c:v>8.6329999999999991</c:v>
                </c:pt>
                <c:pt idx="46">
                  <c:v>8.8330000000000002</c:v>
                </c:pt>
                <c:pt idx="47">
                  <c:v>9.0329999999999995</c:v>
                </c:pt>
                <c:pt idx="48">
                  <c:v>9.2140000000000004</c:v>
                </c:pt>
                <c:pt idx="49">
                  <c:v>9.4039999999999999</c:v>
                </c:pt>
                <c:pt idx="50">
                  <c:v>9.6039999999999992</c:v>
                </c:pt>
                <c:pt idx="51">
                  <c:v>9.7940000000000005</c:v>
                </c:pt>
                <c:pt idx="52">
                  <c:v>9.9749999999999996</c:v>
                </c:pt>
                <c:pt idx="53">
                  <c:v>10.154999999999999</c:v>
                </c:pt>
                <c:pt idx="54">
                  <c:v>10.355</c:v>
                </c:pt>
                <c:pt idx="55">
                  <c:v>10.525</c:v>
                </c:pt>
                <c:pt idx="56">
                  <c:v>10.706</c:v>
                </c:pt>
                <c:pt idx="57">
                  <c:v>10.885999999999999</c:v>
                </c:pt>
                <c:pt idx="58">
                  <c:v>11.055999999999999</c:v>
                </c:pt>
                <c:pt idx="59">
                  <c:v>11.246</c:v>
                </c:pt>
                <c:pt idx="60">
                  <c:v>11.427</c:v>
                </c:pt>
                <c:pt idx="61">
                  <c:v>11.617000000000001</c:v>
                </c:pt>
                <c:pt idx="62">
                  <c:v>11.817</c:v>
                </c:pt>
                <c:pt idx="63">
                  <c:v>11.997999999999999</c:v>
                </c:pt>
                <c:pt idx="64">
                  <c:v>12.188000000000001</c:v>
                </c:pt>
                <c:pt idx="65">
                  <c:v>12.378</c:v>
                </c:pt>
                <c:pt idx="66">
                  <c:v>12.577999999999999</c:v>
                </c:pt>
                <c:pt idx="67">
                  <c:v>12.769</c:v>
                </c:pt>
                <c:pt idx="68">
                  <c:v>12.959</c:v>
                </c:pt>
                <c:pt idx="69">
                  <c:v>13.148999999999999</c:v>
                </c:pt>
                <c:pt idx="70">
                  <c:v>13.339</c:v>
                </c:pt>
                <c:pt idx="71">
                  <c:v>13.54</c:v>
                </c:pt>
                <c:pt idx="72">
                  <c:v>13.73</c:v>
                </c:pt>
                <c:pt idx="73">
                  <c:v>13.91</c:v>
                </c:pt>
                <c:pt idx="74">
                  <c:v>14.111000000000001</c:v>
                </c:pt>
                <c:pt idx="75">
                  <c:v>14.301</c:v>
                </c:pt>
                <c:pt idx="76">
                  <c:v>14.491</c:v>
                </c:pt>
                <c:pt idx="77">
                  <c:v>14.691000000000001</c:v>
                </c:pt>
                <c:pt idx="78">
                  <c:v>14.882</c:v>
                </c:pt>
                <c:pt idx="79">
                  <c:v>15.071999999999999</c:v>
                </c:pt>
                <c:pt idx="80">
                  <c:v>15.252000000000001</c:v>
                </c:pt>
                <c:pt idx="81">
                  <c:v>15.401999999999999</c:v>
                </c:pt>
                <c:pt idx="82">
                  <c:v>15.632999999999999</c:v>
                </c:pt>
                <c:pt idx="83">
                  <c:v>15.823</c:v>
                </c:pt>
                <c:pt idx="84">
                  <c:v>15.993</c:v>
                </c:pt>
                <c:pt idx="85">
                  <c:v>16.184000000000001</c:v>
                </c:pt>
                <c:pt idx="86">
                  <c:v>16.353999999999999</c:v>
                </c:pt>
                <c:pt idx="87">
                  <c:v>16.564</c:v>
                </c:pt>
                <c:pt idx="88">
                  <c:v>16.744</c:v>
                </c:pt>
                <c:pt idx="89">
                  <c:v>16.925000000000001</c:v>
                </c:pt>
                <c:pt idx="90">
                  <c:v>17.114999999999998</c:v>
                </c:pt>
                <c:pt idx="91">
                  <c:v>17.305</c:v>
                </c:pt>
                <c:pt idx="92">
                  <c:v>17.495000000000001</c:v>
                </c:pt>
                <c:pt idx="93">
                  <c:v>19.709</c:v>
                </c:pt>
                <c:pt idx="94">
                  <c:v>19.899000000000001</c:v>
                </c:pt>
                <c:pt idx="95">
                  <c:v>20.088999999999999</c:v>
                </c:pt>
                <c:pt idx="96">
                  <c:v>20.289000000000001</c:v>
                </c:pt>
                <c:pt idx="97">
                  <c:v>20.49</c:v>
                </c:pt>
                <c:pt idx="98">
                  <c:v>20.67</c:v>
                </c:pt>
                <c:pt idx="99">
                  <c:v>20.86</c:v>
                </c:pt>
                <c:pt idx="100">
                  <c:v>21.050999999999998</c:v>
                </c:pt>
                <c:pt idx="101">
                  <c:v>21.241</c:v>
                </c:pt>
                <c:pt idx="102">
                  <c:v>21.420999999999999</c:v>
                </c:pt>
                <c:pt idx="103">
                  <c:v>21.631</c:v>
                </c:pt>
                <c:pt idx="104">
                  <c:v>21.821999999999999</c:v>
                </c:pt>
                <c:pt idx="105">
                  <c:v>22.012</c:v>
                </c:pt>
                <c:pt idx="106">
                  <c:v>22.202000000000002</c:v>
                </c:pt>
                <c:pt idx="107">
                  <c:v>22.402999999999999</c:v>
                </c:pt>
                <c:pt idx="108">
                  <c:v>22.582999999999998</c:v>
                </c:pt>
                <c:pt idx="109">
                  <c:v>22.783000000000001</c:v>
                </c:pt>
                <c:pt idx="110">
                  <c:v>22.963000000000001</c:v>
                </c:pt>
                <c:pt idx="111">
                  <c:v>23.164000000000001</c:v>
                </c:pt>
                <c:pt idx="112">
                  <c:v>23.364000000000001</c:v>
                </c:pt>
                <c:pt idx="113">
                  <c:v>23.544</c:v>
                </c:pt>
                <c:pt idx="114">
                  <c:v>23.734000000000002</c:v>
                </c:pt>
                <c:pt idx="115">
                  <c:v>23.914999999999999</c:v>
                </c:pt>
                <c:pt idx="116">
                  <c:v>24.114999999999998</c:v>
                </c:pt>
                <c:pt idx="117">
                  <c:v>24.324999999999999</c:v>
                </c:pt>
                <c:pt idx="118">
                  <c:v>24.495999999999999</c:v>
                </c:pt>
                <c:pt idx="119">
                  <c:v>24.686</c:v>
                </c:pt>
                <c:pt idx="120">
                  <c:v>24.856000000000002</c:v>
                </c:pt>
                <c:pt idx="121">
                  <c:v>25.056000000000001</c:v>
                </c:pt>
                <c:pt idx="122">
                  <c:v>25.247</c:v>
                </c:pt>
                <c:pt idx="123">
                  <c:v>25.407</c:v>
                </c:pt>
                <c:pt idx="124">
                  <c:v>25.606999999999999</c:v>
                </c:pt>
                <c:pt idx="125">
                  <c:v>25.806999999999999</c:v>
                </c:pt>
                <c:pt idx="126">
                  <c:v>25.998000000000001</c:v>
                </c:pt>
                <c:pt idx="127">
                  <c:v>26.187999999999999</c:v>
                </c:pt>
                <c:pt idx="128">
                  <c:v>26.378</c:v>
                </c:pt>
                <c:pt idx="129">
                  <c:v>26.568999999999999</c:v>
                </c:pt>
                <c:pt idx="130">
                  <c:v>26.759</c:v>
                </c:pt>
                <c:pt idx="131">
                  <c:v>26.959</c:v>
                </c:pt>
                <c:pt idx="132">
                  <c:v>27.149000000000001</c:v>
                </c:pt>
                <c:pt idx="133">
                  <c:v>27.33</c:v>
                </c:pt>
                <c:pt idx="134">
                  <c:v>27.53</c:v>
                </c:pt>
                <c:pt idx="135">
                  <c:v>27.72</c:v>
                </c:pt>
                <c:pt idx="136">
                  <c:v>27.92</c:v>
                </c:pt>
                <c:pt idx="137">
                  <c:v>28.111000000000001</c:v>
                </c:pt>
                <c:pt idx="138">
                  <c:v>28.300999999999998</c:v>
                </c:pt>
                <c:pt idx="139">
                  <c:v>28.491</c:v>
                </c:pt>
                <c:pt idx="140">
                  <c:v>28.681999999999999</c:v>
                </c:pt>
                <c:pt idx="141">
                  <c:v>28.872</c:v>
                </c:pt>
                <c:pt idx="142">
                  <c:v>29.071999999999999</c:v>
                </c:pt>
                <c:pt idx="143">
                  <c:v>29.242000000000001</c:v>
                </c:pt>
                <c:pt idx="144">
                  <c:v>29.413</c:v>
                </c:pt>
                <c:pt idx="145">
                  <c:v>29.623000000000001</c:v>
                </c:pt>
                <c:pt idx="146">
                  <c:v>29.823</c:v>
                </c:pt>
                <c:pt idx="147">
                  <c:v>30.013000000000002</c:v>
                </c:pt>
                <c:pt idx="148">
                  <c:v>30.184000000000001</c:v>
                </c:pt>
                <c:pt idx="149">
                  <c:v>30.384</c:v>
                </c:pt>
                <c:pt idx="150">
                  <c:v>30.564</c:v>
                </c:pt>
                <c:pt idx="151">
                  <c:v>30.754999999999999</c:v>
                </c:pt>
                <c:pt idx="152">
                  <c:v>30.945</c:v>
                </c:pt>
                <c:pt idx="153">
                  <c:v>31.114999999999998</c:v>
                </c:pt>
                <c:pt idx="154">
                  <c:v>31.305</c:v>
                </c:pt>
                <c:pt idx="155">
                  <c:v>31.495999999999999</c:v>
                </c:pt>
                <c:pt idx="156">
                  <c:v>31.675999999999998</c:v>
                </c:pt>
                <c:pt idx="157">
                  <c:v>31.876000000000001</c:v>
                </c:pt>
                <c:pt idx="158">
                  <c:v>32.036000000000001</c:v>
                </c:pt>
                <c:pt idx="159">
                  <c:v>32.237000000000002</c:v>
                </c:pt>
                <c:pt idx="160">
                  <c:v>32.417000000000002</c:v>
                </c:pt>
                <c:pt idx="161">
                  <c:v>32.616999999999997</c:v>
                </c:pt>
                <c:pt idx="162">
                  <c:v>32.817999999999998</c:v>
                </c:pt>
                <c:pt idx="163">
                  <c:v>32.997999999999998</c:v>
                </c:pt>
                <c:pt idx="164">
                  <c:v>33.207999999999998</c:v>
                </c:pt>
                <c:pt idx="165">
                  <c:v>33.387999999999998</c:v>
                </c:pt>
                <c:pt idx="166">
                  <c:v>33.579000000000001</c:v>
                </c:pt>
                <c:pt idx="167">
                  <c:v>33.768999999999998</c:v>
                </c:pt>
                <c:pt idx="168">
                  <c:v>33.959000000000003</c:v>
                </c:pt>
                <c:pt idx="169">
                  <c:v>34.149000000000001</c:v>
                </c:pt>
                <c:pt idx="170">
                  <c:v>34.35</c:v>
                </c:pt>
                <c:pt idx="171">
                  <c:v>34.53</c:v>
                </c:pt>
                <c:pt idx="172">
                  <c:v>34.729999999999997</c:v>
                </c:pt>
                <c:pt idx="173">
                  <c:v>34.920999999999999</c:v>
                </c:pt>
                <c:pt idx="174">
                  <c:v>35.110999999999997</c:v>
                </c:pt>
                <c:pt idx="175">
                  <c:v>35.301000000000002</c:v>
                </c:pt>
                <c:pt idx="176">
                  <c:v>35.500999999999998</c:v>
                </c:pt>
                <c:pt idx="177">
                  <c:v>35.712000000000003</c:v>
                </c:pt>
                <c:pt idx="178">
                  <c:v>35.881999999999998</c:v>
                </c:pt>
                <c:pt idx="179">
                  <c:v>36.072000000000003</c:v>
                </c:pt>
                <c:pt idx="180">
                  <c:v>36.252000000000002</c:v>
                </c:pt>
                <c:pt idx="181">
                  <c:v>36.442999999999998</c:v>
                </c:pt>
                <c:pt idx="182">
                  <c:v>36.593000000000004</c:v>
                </c:pt>
                <c:pt idx="183">
                  <c:v>36.823</c:v>
                </c:pt>
                <c:pt idx="184">
                  <c:v>36.994</c:v>
                </c:pt>
                <c:pt idx="185">
                  <c:v>37.183999999999997</c:v>
                </c:pt>
                <c:pt idx="186">
                  <c:v>37.384</c:v>
                </c:pt>
                <c:pt idx="187">
                  <c:v>37.564</c:v>
                </c:pt>
                <c:pt idx="188">
                  <c:v>37.755000000000003</c:v>
                </c:pt>
                <c:pt idx="189">
                  <c:v>37.945</c:v>
                </c:pt>
                <c:pt idx="190">
                  <c:v>38.125</c:v>
                </c:pt>
                <c:pt idx="191">
                  <c:v>38.314999999999998</c:v>
                </c:pt>
                <c:pt idx="192">
                  <c:v>38.496000000000002</c:v>
                </c:pt>
                <c:pt idx="193">
                  <c:v>38.676000000000002</c:v>
                </c:pt>
                <c:pt idx="194">
                  <c:v>38.866</c:v>
                </c:pt>
                <c:pt idx="195">
                  <c:v>39.066000000000003</c:v>
                </c:pt>
                <c:pt idx="196">
                  <c:v>39.256999999999998</c:v>
                </c:pt>
                <c:pt idx="197">
                  <c:v>39.457000000000001</c:v>
                </c:pt>
                <c:pt idx="198">
                  <c:v>39.627000000000002</c:v>
                </c:pt>
                <c:pt idx="199">
                  <c:v>39.832682788051201</c:v>
                </c:pt>
                <c:pt idx="200">
                  <c:v>40.021920231972899</c:v>
                </c:pt>
                <c:pt idx="201">
                  <c:v>40.211157675894498</c:v>
                </c:pt>
                <c:pt idx="202">
                  <c:v>40.400395119816203</c:v>
                </c:pt>
                <c:pt idx="203">
                  <c:v>40.589632563737801</c:v>
                </c:pt>
                <c:pt idx="204">
                  <c:v>40.778870007659499</c:v>
                </c:pt>
                <c:pt idx="205">
                  <c:v>40.968107451581098</c:v>
                </c:pt>
                <c:pt idx="206">
                  <c:v>41.157344895502803</c:v>
                </c:pt>
                <c:pt idx="207">
                  <c:v>41.346582339424401</c:v>
                </c:pt>
                <c:pt idx="208">
                  <c:v>41.535819783346099</c:v>
                </c:pt>
                <c:pt idx="209">
                  <c:v>41.725057227267797</c:v>
                </c:pt>
                <c:pt idx="210">
                  <c:v>41.914294671189396</c:v>
                </c:pt>
                <c:pt idx="211">
                  <c:v>42.103532115111101</c:v>
                </c:pt>
                <c:pt idx="212">
                  <c:v>42.292769559032699</c:v>
                </c:pt>
                <c:pt idx="213">
                  <c:v>42.482007002954397</c:v>
                </c:pt>
                <c:pt idx="214">
                  <c:v>42.671244446876003</c:v>
                </c:pt>
                <c:pt idx="215">
                  <c:v>42.860481890797601</c:v>
                </c:pt>
                <c:pt idx="216">
                  <c:v>43.049719334719299</c:v>
                </c:pt>
                <c:pt idx="217">
                  <c:v>43.238956778640905</c:v>
                </c:pt>
                <c:pt idx="218">
                  <c:v>43.428194222562595</c:v>
                </c:pt>
                <c:pt idx="219">
                  <c:v>43.6174316664843</c:v>
                </c:pt>
                <c:pt idx="220">
                  <c:v>43.806669110405899</c:v>
                </c:pt>
                <c:pt idx="221">
                  <c:v>43.995906554327604</c:v>
                </c:pt>
                <c:pt idx="222">
                  <c:v>44.185143998249202</c:v>
                </c:pt>
                <c:pt idx="223">
                  <c:v>44.3743814421709</c:v>
                </c:pt>
                <c:pt idx="224">
                  <c:v>44.563618886092506</c:v>
                </c:pt>
                <c:pt idx="225">
                  <c:v>44.752856330014197</c:v>
                </c:pt>
                <c:pt idx="226">
                  <c:v>44.942093773935795</c:v>
                </c:pt>
                <c:pt idx="227">
                  <c:v>45.1313312178575</c:v>
                </c:pt>
                <c:pt idx="228">
                  <c:v>45.320568661779099</c:v>
                </c:pt>
                <c:pt idx="229">
                  <c:v>45.509806105700804</c:v>
                </c:pt>
                <c:pt idx="230">
                  <c:v>45.699043549622502</c:v>
                </c:pt>
                <c:pt idx="231">
                  <c:v>45.888280993544093</c:v>
                </c:pt>
                <c:pt idx="232">
                  <c:v>46.077518437465798</c:v>
                </c:pt>
                <c:pt idx="233">
                  <c:v>46.266755881387397</c:v>
                </c:pt>
                <c:pt idx="234">
                  <c:v>46.455993325309102</c:v>
                </c:pt>
                <c:pt idx="235">
                  <c:v>46.6452307692307</c:v>
                </c:pt>
                <c:pt idx="236">
                  <c:v>46.834468213152405</c:v>
                </c:pt>
                <c:pt idx="237">
                  <c:v>47.023705657074004</c:v>
                </c:pt>
                <c:pt idx="238">
                  <c:v>47.212943100995695</c:v>
                </c:pt>
                <c:pt idx="239">
                  <c:v>47.4021805449173</c:v>
                </c:pt>
                <c:pt idx="240">
                  <c:v>47.591417988838998</c:v>
                </c:pt>
                <c:pt idx="241">
                  <c:v>47.780655432760703</c:v>
                </c:pt>
                <c:pt idx="242">
                  <c:v>47.969892876682302</c:v>
                </c:pt>
                <c:pt idx="243">
                  <c:v>48.159130320604</c:v>
                </c:pt>
                <c:pt idx="244">
                  <c:v>48.348367764525605</c:v>
                </c:pt>
                <c:pt idx="245">
                  <c:v>48.537605208447296</c:v>
                </c:pt>
                <c:pt idx="246">
                  <c:v>48.726842652368894</c:v>
                </c:pt>
                <c:pt idx="247">
                  <c:v>48.916080096290599</c:v>
                </c:pt>
                <c:pt idx="248">
                  <c:v>49.105317540212198</c:v>
                </c:pt>
                <c:pt idx="249">
                  <c:v>49.294554984133903</c:v>
                </c:pt>
                <c:pt idx="250">
                  <c:v>49.483792428055501</c:v>
                </c:pt>
                <c:pt idx="251">
                  <c:v>49.673029871977207</c:v>
                </c:pt>
                <c:pt idx="252">
                  <c:v>49.862267315898798</c:v>
                </c:pt>
                <c:pt idx="253">
                  <c:v>50.051504759820496</c:v>
                </c:pt>
                <c:pt idx="254">
                  <c:v>50.240742203742201</c:v>
                </c:pt>
                <c:pt idx="255">
                  <c:v>50.429979647663799</c:v>
                </c:pt>
                <c:pt idx="256">
                  <c:v>50.619217091585504</c:v>
                </c:pt>
                <c:pt idx="257">
                  <c:v>50.808454535507103</c:v>
                </c:pt>
                <c:pt idx="258">
                  <c:v>50.997691979428794</c:v>
                </c:pt>
                <c:pt idx="259">
                  <c:v>51.186929423350399</c:v>
                </c:pt>
                <c:pt idx="260">
                  <c:v>51.376166867272097</c:v>
                </c:pt>
                <c:pt idx="261">
                  <c:v>51.565404311193696</c:v>
                </c:pt>
                <c:pt idx="262">
                  <c:v>51.754641755115401</c:v>
                </c:pt>
                <c:pt idx="263">
                  <c:v>51.943879199036999</c:v>
                </c:pt>
                <c:pt idx="264">
                  <c:v>52.133116642958704</c:v>
                </c:pt>
                <c:pt idx="265">
                  <c:v>52.322354086880395</c:v>
                </c:pt>
                <c:pt idx="266">
                  <c:v>52.511591530802001</c:v>
                </c:pt>
                <c:pt idx="267">
                  <c:v>52.700828974723699</c:v>
                </c:pt>
                <c:pt idx="268">
                  <c:v>52.890066418645297</c:v>
                </c:pt>
                <c:pt idx="269">
                  <c:v>53.079303862567002</c:v>
                </c:pt>
                <c:pt idx="270">
                  <c:v>53.268541306488601</c:v>
                </c:pt>
                <c:pt idx="271">
                  <c:v>53.457778750410306</c:v>
                </c:pt>
                <c:pt idx="272">
                  <c:v>53.647016194331904</c:v>
                </c:pt>
                <c:pt idx="273">
                  <c:v>53.836253638253595</c:v>
                </c:pt>
                <c:pt idx="274">
                  <c:v>54.025491082175201</c:v>
                </c:pt>
                <c:pt idx="275">
                  <c:v>54.214728526096899</c:v>
                </c:pt>
                <c:pt idx="276">
                  <c:v>54.403965970018604</c:v>
                </c:pt>
                <c:pt idx="277">
                  <c:v>54.593203413940202</c:v>
                </c:pt>
                <c:pt idx="278">
                  <c:v>54.7824408578619</c:v>
                </c:pt>
                <c:pt idx="279">
                  <c:v>54.971678301783498</c:v>
                </c:pt>
                <c:pt idx="280">
                  <c:v>55.160915745705196</c:v>
                </c:pt>
                <c:pt idx="281">
                  <c:v>55.350153189626802</c:v>
                </c:pt>
                <c:pt idx="282">
                  <c:v>55.5393906335485</c:v>
                </c:pt>
                <c:pt idx="283">
                  <c:v>55.728628077470098</c:v>
                </c:pt>
                <c:pt idx="284">
                  <c:v>55.917865521391803</c:v>
                </c:pt>
                <c:pt idx="285">
                  <c:v>56.107102965313402</c:v>
                </c:pt>
                <c:pt idx="286">
                  <c:v>56.2963404092351</c:v>
                </c:pt>
                <c:pt idx="287">
                  <c:v>56.485577853156798</c:v>
                </c:pt>
                <c:pt idx="288">
                  <c:v>56.674815297078396</c:v>
                </c:pt>
                <c:pt idx="289">
                  <c:v>56.864052741000101</c:v>
                </c:pt>
                <c:pt idx="290">
                  <c:v>57.0532901849217</c:v>
                </c:pt>
                <c:pt idx="291">
                  <c:v>57.242527628843405</c:v>
                </c:pt>
              </c:numCache>
            </c:numRef>
          </c:xVal>
          <c:yVal>
            <c:numRef>
              <c:f>'Beschl. 5. Gang(27.08.2014)'!$L$3:$L$294</c:f>
              <c:numCache>
                <c:formatCode>#,##0" 1/min"</c:formatCode>
                <c:ptCount val="292"/>
                <c:pt idx="0">
                  <c:v>1353</c:v>
                </c:pt>
                <c:pt idx="1">
                  <c:v>1353</c:v>
                </c:pt>
                <c:pt idx="2">
                  <c:v>1353</c:v>
                </c:pt>
                <c:pt idx="3">
                  <c:v>1353</c:v>
                </c:pt>
                <c:pt idx="4">
                  <c:v>1353</c:v>
                </c:pt>
                <c:pt idx="5">
                  <c:v>1371</c:v>
                </c:pt>
                <c:pt idx="6">
                  <c:v>1371</c:v>
                </c:pt>
                <c:pt idx="7">
                  <c:v>1371</c:v>
                </c:pt>
                <c:pt idx="8">
                  <c:v>1371</c:v>
                </c:pt>
                <c:pt idx="9">
                  <c:v>1371</c:v>
                </c:pt>
                <c:pt idx="10">
                  <c:v>1405</c:v>
                </c:pt>
                <c:pt idx="11">
                  <c:v>1405</c:v>
                </c:pt>
                <c:pt idx="12">
                  <c:v>1405</c:v>
                </c:pt>
                <c:pt idx="13">
                  <c:v>1405</c:v>
                </c:pt>
                <c:pt idx="14">
                  <c:v>1405</c:v>
                </c:pt>
                <c:pt idx="15">
                  <c:v>1449</c:v>
                </c:pt>
                <c:pt idx="16">
                  <c:v>1449</c:v>
                </c:pt>
                <c:pt idx="17">
                  <c:v>1449</c:v>
                </c:pt>
                <c:pt idx="18">
                  <c:v>1449</c:v>
                </c:pt>
                <c:pt idx="19">
                  <c:v>1449</c:v>
                </c:pt>
                <c:pt idx="20">
                  <c:v>1510</c:v>
                </c:pt>
                <c:pt idx="21">
                  <c:v>1510</c:v>
                </c:pt>
                <c:pt idx="22">
                  <c:v>1510</c:v>
                </c:pt>
                <c:pt idx="23">
                  <c:v>1510</c:v>
                </c:pt>
                <c:pt idx="24">
                  <c:v>1510</c:v>
                </c:pt>
                <c:pt idx="25">
                  <c:v>1572</c:v>
                </c:pt>
                <c:pt idx="26">
                  <c:v>1572</c:v>
                </c:pt>
                <c:pt idx="27">
                  <c:v>1572</c:v>
                </c:pt>
                <c:pt idx="28">
                  <c:v>1572</c:v>
                </c:pt>
                <c:pt idx="29">
                  <c:v>1572</c:v>
                </c:pt>
                <c:pt idx="30">
                  <c:v>1629</c:v>
                </c:pt>
                <c:pt idx="31">
                  <c:v>1629</c:v>
                </c:pt>
                <c:pt idx="32">
                  <c:v>1629</c:v>
                </c:pt>
                <c:pt idx="33">
                  <c:v>1629</c:v>
                </c:pt>
                <c:pt idx="34">
                  <c:v>1629</c:v>
                </c:pt>
                <c:pt idx="35">
                  <c:v>1691</c:v>
                </c:pt>
                <c:pt idx="36">
                  <c:v>1691</c:v>
                </c:pt>
                <c:pt idx="37">
                  <c:v>1691</c:v>
                </c:pt>
                <c:pt idx="38">
                  <c:v>1691</c:v>
                </c:pt>
                <c:pt idx="39">
                  <c:v>1691</c:v>
                </c:pt>
                <c:pt idx="40">
                  <c:v>1762</c:v>
                </c:pt>
                <c:pt idx="41">
                  <c:v>1762</c:v>
                </c:pt>
                <c:pt idx="42">
                  <c:v>1762</c:v>
                </c:pt>
                <c:pt idx="43">
                  <c:v>1762</c:v>
                </c:pt>
                <c:pt idx="44">
                  <c:v>1762</c:v>
                </c:pt>
                <c:pt idx="45">
                  <c:v>1823</c:v>
                </c:pt>
                <c:pt idx="46">
                  <c:v>1823</c:v>
                </c:pt>
                <c:pt idx="47">
                  <c:v>1823</c:v>
                </c:pt>
                <c:pt idx="48">
                  <c:v>1823</c:v>
                </c:pt>
                <c:pt idx="49">
                  <c:v>1823</c:v>
                </c:pt>
                <c:pt idx="50">
                  <c:v>1905</c:v>
                </c:pt>
                <c:pt idx="51">
                  <c:v>1905</c:v>
                </c:pt>
                <c:pt idx="52">
                  <c:v>1905</c:v>
                </c:pt>
                <c:pt idx="53">
                  <c:v>1905</c:v>
                </c:pt>
                <c:pt idx="54">
                  <c:v>1905</c:v>
                </c:pt>
                <c:pt idx="55">
                  <c:v>1971</c:v>
                </c:pt>
                <c:pt idx="56">
                  <c:v>1971</c:v>
                </c:pt>
                <c:pt idx="57">
                  <c:v>1971</c:v>
                </c:pt>
                <c:pt idx="58">
                  <c:v>1971</c:v>
                </c:pt>
                <c:pt idx="59">
                  <c:v>1971</c:v>
                </c:pt>
                <c:pt idx="60">
                  <c:v>2049</c:v>
                </c:pt>
                <c:pt idx="61">
                  <c:v>2049</c:v>
                </c:pt>
                <c:pt idx="62">
                  <c:v>2049</c:v>
                </c:pt>
                <c:pt idx="63">
                  <c:v>2049</c:v>
                </c:pt>
                <c:pt idx="64">
                  <c:v>2049</c:v>
                </c:pt>
                <c:pt idx="65">
                  <c:v>2128</c:v>
                </c:pt>
                <c:pt idx="66">
                  <c:v>2128</c:v>
                </c:pt>
                <c:pt idx="67">
                  <c:v>2128</c:v>
                </c:pt>
                <c:pt idx="68">
                  <c:v>2128</c:v>
                </c:pt>
                <c:pt idx="69">
                  <c:v>2128</c:v>
                </c:pt>
                <c:pt idx="70">
                  <c:v>2210</c:v>
                </c:pt>
                <c:pt idx="71">
                  <c:v>2210</c:v>
                </c:pt>
                <c:pt idx="72">
                  <c:v>2210</c:v>
                </c:pt>
                <c:pt idx="73">
                  <c:v>2210</c:v>
                </c:pt>
                <c:pt idx="74">
                  <c:v>2210</c:v>
                </c:pt>
                <c:pt idx="75">
                  <c:v>2293</c:v>
                </c:pt>
                <c:pt idx="76">
                  <c:v>2293</c:v>
                </c:pt>
                <c:pt idx="77">
                  <c:v>2293</c:v>
                </c:pt>
                <c:pt idx="78">
                  <c:v>2293</c:v>
                </c:pt>
                <c:pt idx="79">
                  <c:v>2293</c:v>
                </c:pt>
                <c:pt idx="80">
                  <c:v>2369</c:v>
                </c:pt>
                <c:pt idx="81">
                  <c:v>2369</c:v>
                </c:pt>
                <c:pt idx="82">
                  <c:v>2369</c:v>
                </c:pt>
                <c:pt idx="83">
                  <c:v>2369</c:v>
                </c:pt>
                <c:pt idx="84">
                  <c:v>2369</c:v>
                </c:pt>
                <c:pt idx="85">
                  <c:v>2443</c:v>
                </c:pt>
                <c:pt idx="86">
                  <c:v>2443</c:v>
                </c:pt>
                <c:pt idx="87">
                  <c:v>2443</c:v>
                </c:pt>
                <c:pt idx="88">
                  <c:v>2443</c:v>
                </c:pt>
                <c:pt idx="89">
                  <c:v>2443</c:v>
                </c:pt>
                <c:pt idx="90">
                  <c:v>2518</c:v>
                </c:pt>
                <c:pt idx="91">
                  <c:v>2518</c:v>
                </c:pt>
                <c:pt idx="92">
                  <c:v>2518</c:v>
                </c:pt>
                <c:pt idx="93">
                  <c:v>2518</c:v>
                </c:pt>
                <c:pt idx="94">
                  <c:v>2518</c:v>
                </c:pt>
                <c:pt idx="95">
                  <c:v>2746</c:v>
                </c:pt>
                <c:pt idx="96">
                  <c:v>2746</c:v>
                </c:pt>
                <c:pt idx="97">
                  <c:v>2746</c:v>
                </c:pt>
                <c:pt idx="98">
                  <c:v>2746</c:v>
                </c:pt>
                <c:pt idx="99">
                  <c:v>2746</c:v>
                </c:pt>
                <c:pt idx="100">
                  <c:v>2825</c:v>
                </c:pt>
                <c:pt idx="101">
                  <c:v>2825</c:v>
                </c:pt>
                <c:pt idx="102">
                  <c:v>2825</c:v>
                </c:pt>
                <c:pt idx="103">
                  <c:v>2825</c:v>
                </c:pt>
                <c:pt idx="104">
                  <c:v>2825</c:v>
                </c:pt>
                <c:pt idx="105">
                  <c:v>2896</c:v>
                </c:pt>
                <c:pt idx="106">
                  <c:v>2896</c:v>
                </c:pt>
                <c:pt idx="107">
                  <c:v>2896</c:v>
                </c:pt>
                <c:pt idx="108">
                  <c:v>2896</c:v>
                </c:pt>
                <c:pt idx="109">
                  <c:v>2896</c:v>
                </c:pt>
                <c:pt idx="110">
                  <c:v>2981</c:v>
                </c:pt>
                <c:pt idx="111">
                  <c:v>2981</c:v>
                </c:pt>
                <c:pt idx="112">
                  <c:v>2981</c:v>
                </c:pt>
                <c:pt idx="113">
                  <c:v>2981</c:v>
                </c:pt>
                <c:pt idx="114">
                  <c:v>2981</c:v>
                </c:pt>
                <c:pt idx="115">
                  <c:v>3046</c:v>
                </c:pt>
                <c:pt idx="116">
                  <c:v>3046</c:v>
                </c:pt>
                <c:pt idx="117">
                  <c:v>3046</c:v>
                </c:pt>
                <c:pt idx="118">
                  <c:v>3046</c:v>
                </c:pt>
                <c:pt idx="119">
                  <c:v>3046</c:v>
                </c:pt>
                <c:pt idx="120">
                  <c:v>3116</c:v>
                </c:pt>
                <c:pt idx="121">
                  <c:v>3116</c:v>
                </c:pt>
                <c:pt idx="122">
                  <c:v>3116</c:v>
                </c:pt>
                <c:pt idx="123">
                  <c:v>3116</c:v>
                </c:pt>
                <c:pt idx="124">
                  <c:v>3116</c:v>
                </c:pt>
                <c:pt idx="125">
                  <c:v>3193</c:v>
                </c:pt>
                <c:pt idx="126">
                  <c:v>3193</c:v>
                </c:pt>
                <c:pt idx="127">
                  <c:v>3193</c:v>
                </c:pt>
                <c:pt idx="128">
                  <c:v>3193</c:v>
                </c:pt>
                <c:pt idx="129">
                  <c:v>3193</c:v>
                </c:pt>
                <c:pt idx="130">
                  <c:v>3255</c:v>
                </c:pt>
                <c:pt idx="131">
                  <c:v>3255</c:v>
                </c:pt>
                <c:pt idx="132">
                  <c:v>3255</c:v>
                </c:pt>
                <c:pt idx="133">
                  <c:v>3255</c:v>
                </c:pt>
                <c:pt idx="134">
                  <c:v>3255</c:v>
                </c:pt>
                <c:pt idx="135">
                  <c:v>3333</c:v>
                </c:pt>
                <c:pt idx="136">
                  <c:v>3333</c:v>
                </c:pt>
                <c:pt idx="137">
                  <c:v>3333</c:v>
                </c:pt>
                <c:pt idx="138">
                  <c:v>3333</c:v>
                </c:pt>
                <c:pt idx="139">
                  <c:v>3333</c:v>
                </c:pt>
                <c:pt idx="140">
                  <c:v>3399</c:v>
                </c:pt>
                <c:pt idx="141">
                  <c:v>3399</c:v>
                </c:pt>
                <c:pt idx="142">
                  <c:v>3399</c:v>
                </c:pt>
                <c:pt idx="143">
                  <c:v>3399</c:v>
                </c:pt>
                <c:pt idx="144">
                  <c:v>3399</c:v>
                </c:pt>
                <c:pt idx="145">
                  <c:v>3465</c:v>
                </c:pt>
                <c:pt idx="146">
                  <c:v>3465</c:v>
                </c:pt>
                <c:pt idx="147">
                  <c:v>3465</c:v>
                </c:pt>
                <c:pt idx="148">
                  <c:v>3465</c:v>
                </c:pt>
                <c:pt idx="149">
                  <c:v>3465</c:v>
                </c:pt>
                <c:pt idx="150">
                  <c:v>3512</c:v>
                </c:pt>
                <c:pt idx="151">
                  <c:v>3512</c:v>
                </c:pt>
                <c:pt idx="152">
                  <c:v>3512</c:v>
                </c:pt>
                <c:pt idx="153">
                  <c:v>3512</c:v>
                </c:pt>
                <c:pt idx="154">
                  <c:v>3512</c:v>
                </c:pt>
                <c:pt idx="155">
                  <c:v>3586</c:v>
                </c:pt>
                <c:pt idx="156">
                  <c:v>3586</c:v>
                </c:pt>
                <c:pt idx="157">
                  <c:v>3586</c:v>
                </c:pt>
                <c:pt idx="158">
                  <c:v>3586</c:v>
                </c:pt>
                <c:pt idx="159">
                  <c:v>3586</c:v>
                </c:pt>
                <c:pt idx="160">
                  <c:v>3602</c:v>
                </c:pt>
                <c:pt idx="161">
                  <c:v>3602</c:v>
                </c:pt>
                <c:pt idx="162">
                  <c:v>3602</c:v>
                </c:pt>
                <c:pt idx="163">
                  <c:v>3602</c:v>
                </c:pt>
                <c:pt idx="164">
                  <c:v>3602</c:v>
                </c:pt>
                <c:pt idx="165">
                  <c:v>3663</c:v>
                </c:pt>
                <c:pt idx="166">
                  <c:v>3663</c:v>
                </c:pt>
                <c:pt idx="167">
                  <c:v>3663</c:v>
                </c:pt>
                <c:pt idx="168">
                  <c:v>3663</c:v>
                </c:pt>
                <c:pt idx="169">
                  <c:v>3663</c:v>
                </c:pt>
                <c:pt idx="170">
                  <c:v>3698</c:v>
                </c:pt>
                <c:pt idx="171">
                  <c:v>3698</c:v>
                </c:pt>
                <c:pt idx="172">
                  <c:v>3698</c:v>
                </c:pt>
                <c:pt idx="173">
                  <c:v>3698</c:v>
                </c:pt>
                <c:pt idx="174">
                  <c:v>3698</c:v>
                </c:pt>
                <c:pt idx="175">
                  <c:v>3757</c:v>
                </c:pt>
                <c:pt idx="176">
                  <c:v>3757</c:v>
                </c:pt>
                <c:pt idx="177">
                  <c:v>3757</c:v>
                </c:pt>
                <c:pt idx="178">
                  <c:v>3757</c:v>
                </c:pt>
                <c:pt idx="179">
                  <c:v>3757</c:v>
                </c:pt>
                <c:pt idx="180">
                  <c:v>3805</c:v>
                </c:pt>
                <c:pt idx="181">
                  <c:v>3805</c:v>
                </c:pt>
                <c:pt idx="182">
                  <c:v>3805</c:v>
                </c:pt>
                <c:pt idx="183">
                  <c:v>3805</c:v>
                </c:pt>
                <c:pt idx="184">
                  <c:v>3805</c:v>
                </c:pt>
                <c:pt idx="185">
                  <c:v>3848</c:v>
                </c:pt>
                <c:pt idx="186">
                  <c:v>3848</c:v>
                </c:pt>
                <c:pt idx="187">
                  <c:v>3848</c:v>
                </c:pt>
                <c:pt idx="188">
                  <c:v>3848</c:v>
                </c:pt>
                <c:pt idx="189">
                  <c:v>3848</c:v>
                </c:pt>
                <c:pt idx="190">
                  <c:v>3897</c:v>
                </c:pt>
                <c:pt idx="191">
                  <c:v>3897</c:v>
                </c:pt>
                <c:pt idx="192">
                  <c:v>3897</c:v>
                </c:pt>
                <c:pt idx="193">
                  <c:v>3897</c:v>
                </c:pt>
                <c:pt idx="194">
                  <c:v>3897</c:v>
                </c:pt>
                <c:pt idx="195">
                  <c:v>3922</c:v>
                </c:pt>
                <c:pt idx="196">
                  <c:v>3922</c:v>
                </c:pt>
                <c:pt idx="197">
                  <c:v>3922</c:v>
                </c:pt>
                <c:pt idx="198">
                  <c:v>3922</c:v>
                </c:pt>
                <c:pt idx="199">
                  <c:v>3922</c:v>
                </c:pt>
                <c:pt idx="200">
                  <c:v>3953</c:v>
                </c:pt>
                <c:pt idx="201">
                  <c:v>3953</c:v>
                </c:pt>
                <c:pt idx="202">
                  <c:v>3953</c:v>
                </c:pt>
                <c:pt idx="203">
                  <c:v>3953</c:v>
                </c:pt>
                <c:pt idx="204">
                  <c:v>3953</c:v>
                </c:pt>
                <c:pt idx="205">
                  <c:v>4016</c:v>
                </c:pt>
                <c:pt idx="206">
                  <c:v>4016</c:v>
                </c:pt>
                <c:pt idx="207">
                  <c:v>4016</c:v>
                </c:pt>
                <c:pt idx="208">
                  <c:v>4016</c:v>
                </c:pt>
                <c:pt idx="209">
                  <c:v>4016</c:v>
                </c:pt>
                <c:pt idx="210">
                  <c:v>4041</c:v>
                </c:pt>
                <c:pt idx="211">
                  <c:v>4041</c:v>
                </c:pt>
                <c:pt idx="212">
                  <c:v>4041</c:v>
                </c:pt>
                <c:pt idx="213">
                  <c:v>4041</c:v>
                </c:pt>
                <c:pt idx="214">
                  <c:v>4041</c:v>
                </c:pt>
                <c:pt idx="215">
                  <c:v>4060</c:v>
                </c:pt>
                <c:pt idx="216">
                  <c:v>4060</c:v>
                </c:pt>
                <c:pt idx="217">
                  <c:v>4060</c:v>
                </c:pt>
                <c:pt idx="218">
                  <c:v>4060</c:v>
                </c:pt>
                <c:pt idx="219">
                  <c:v>4060</c:v>
                </c:pt>
                <c:pt idx="220">
                  <c:v>4106</c:v>
                </c:pt>
                <c:pt idx="221">
                  <c:v>4106</c:v>
                </c:pt>
                <c:pt idx="222">
                  <c:v>4106</c:v>
                </c:pt>
                <c:pt idx="223">
                  <c:v>4106</c:v>
                </c:pt>
                <c:pt idx="224">
                  <c:v>4106</c:v>
                </c:pt>
                <c:pt idx="225">
                  <c:v>4126</c:v>
                </c:pt>
                <c:pt idx="226">
                  <c:v>4126</c:v>
                </c:pt>
                <c:pt idx="227">
                  <c:v>4126</c:v>
                </c:pt>
                <c:pt idx="228">
                  <c:v>4126</c:v>
                </c:pt>
                <c:pt idx="229">
                  <c:v>4126</c:v>
                </c:pt>
                <c:pt idx="230">
                  <c:v>4161</c:v>
                </c:pt>
                <c:pt idx="231">
                  <c:v>4161</c:v>
                </c:pt>
                <c:pt idx="232">
                  <c:v>4161</c:v>
                </c:pt>
                <c:pt idx="233">
                  <c:v>4161</c:v>
                </c:pt>
                <c:pt idx="234">
                  <c:v>4161</c:v>
                </c:pt>
                <c:pt idx="235">
                  <c:v>4179</c:v>
                </c:pt>
                <c:pt idx="236">
                  <c:v>4179</c:v>
                </c:pt>
                <c:pt idx="237">
                  <c:v>4179</c:v>
                </c:pt>
                <c:pt idx="238">
                  <c:v>4179</c:v>
                </c:pt>
                <c:pt idx="239">
                  <c:v>4179</c:v>
                </c:pt>
                <c:pt idx="240">
                  <c:v>4202</c:v>
                </c:pt>
                <c:pt idx="241">
                  <c:v>4202</c:v>
                </c:pt>
                <c:pt idx="242">
                  <c:v>4202</c:v>
                </c:pt>
                <c:pt idx="243">
                  <c:v>4202</c:v>
                </c:pt>
                <c:pt idx="244">
                  <c:v>4202</c:v>
                </c:pt>
                <c:pt idx="245">
                  <c:v>4222</c:v>
                </c:pt>
                <c:pt idx="246">
                  <c:v>4222</c:v>
                </c:pt>
                <c:pt idx="247">
                  <c:v>4222</c:v>
                </c:pt>
                <c:pt idx="248">
                  <c:v>4222</c:v>
                </c:pt>
                <c:pt idx="249">
                  <c:v>4222</c:v>
                </c:pt>
                <c:pt idx="250">
                  <c:v>4239</c:v>
                </c:pt>
                <c:pt idx="251">
                  <c:v>4239</c:v>
                </c:pt>
                <c:pt idx="252">
                  <c:v>4239</c:v>
                </c:pt>
                <c:pt idx="253">
                  <c:v>4239</c:v>
                </c:pt>
                <c:pt idx="254">
                  <c:v>4239</c:v>
                </c:pt>
                <c:pt idx="255">
                  <c:v>4259</c:v>
                </c:pt>
                <c:pt idx="256">
                  <c:v>4259</c:v>
                </c:pt>
                <c:pt idx="257">
                  <c:v>4259</c:v>
                </c:pt>
                <c:pt idx="258">
                  <c:v>4259</c:v>
                </c:pt>
                <c:pt idx="259">
                  <c:v>4259</c:v>
                </c:pt>
                <c:pt idx="260">
                  <c:v>4267</c:v>
                </c:pt>
                <c:pt idx="261">
                  <c:v>4267</c:v>
                </c:pt>
                <c:pt idx="262">
                  <c:v>4267</c:v>
                </c:pt>
                <c:pt idx="263">
                  <c:v>4267</c:v>
                </c:pt>
                <c:pt idx="264">
                  <c:v>4267</c:v>
                </c:pt>
                <c:pt idx="265">
                  <c:v>4283</c:v>
                </c:pt>
                <c:pt idx="266">
                  <c:v>4283</c:v>
                </c:pt>
                <c:pt idx="267">
                  <c:v>4283</c:v>
                </c:pt>
                <c:pt idx="268">
                  <c:v>4283</c:v>
                </c:pt>
                <c:pt idx="269">
                  <c:v>4283</c:v>
                </c:pt>
                <c:pt idx="270">
                  <c:v>4278</c:v>
                </c:pt>
                <c:pt idx="271">
                  <c:v>4278</c:v>
                </c:pt>
                <c:pt idx="272">
                  <c:v>4278</c:v>
                </c:pt>
                <c:pt idx="273">
                  <c:v>4278</c:v>
                </c:pt>
                <c:pt idx="274">
                  <c:v>4278</c:v>
                </c:pt>
                <c:pt idx="275">
                  <c:v>4296</c:v>
                </c:pt>
                <c:pt idx="276">
                  <c:v>4296</c:v>
                </c:pt>
                <c:pt idx="277">
                  <c:v>4296</c:v>
                </c:pt>
                <c:pt idx="278">
                  <c:v>4296</c:v>
                </c:pt>
                <c:pt idx="279">
                  <c:v>4296</c:v>
                </c:pt>
                <c:pt idx="280">
                  <c:v>4320</c:v>
                </c:pt>
                <c:pt idx="281">
                  <c:v>4320</c:v>
                </c:pt>
                <c:pt idx="282">
                  <c:v>4320</c:v>
                </c:pt>
                <c:pt idx="283">
                  <c:v>4320</c:v>
                </c:pt>
                <c:pt idx="284">
                  <c:v>4320</c:v>
                </c:pt>
                <c:pt idx="285">
                  <c:v>4327</c:v>
                </c:pt>
                <c:pt idx="286">
                  <c:v>4327</c:v>
                </c:pt>
                <c:pt idx="287">
                  <c:v>4327</c:v>
                </c:pt>
                <c:pt idx="288">
                  <c:v>4327</c:v>
                </c:pt>
                <c:pt idx="289">
                  <c:v>4327</c:v>
                </c:pt>
                <c:pt idx="290">
                  <c:v>4328</c:v>
                </c:pt>
                <c:pt idx="291">
                  <c:v>4328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'Beschl. 5. Gang(27.08.2014)'!$N$2</c:f>
              <c:strCache>
                <c:ptCount val="1"/>
                <c:pt idx="0">
                  <c:v>STAT_LDMP_LLIN_WERT</c:v>
                </c:pt>
              </c:strCache>
            </c:strRef>
          </c:tx>
          <c:marker>
            <c:symbol val="none"/>
          </c:marker>
          <c:xVal>
            <c:numRef>
              <c:f>'Beschl. 5. Gang(27.08.2014)'!$K$3:$K$294</c:f>
              <c:numCache>
                <c:formatCode>0.000" s"</c:formatCode>
                <c:ptCount val="292"/>
                <c:pt idx="0">
                  <c:v>0.14099999999999999</c:v>
                </c:pt>
                <c:pt idx="1">
                  <c:v>0.34100000000000003</c:v>
                </c:pt>
                <c:pt idx="2">
                  <c:v>0.54100000000000004</c:v>
                </c:pt>
                <c:pt idx="3">
                  <c:v>0.71099999999999997</c:v>
                </c:pt>
                <c:pt idx="4">
                  <c:v>0.90200000000000002</c:v>
                </c:pt>
                <c:pt idx="5">
                  <c:v>1.0920000000000001</c:v>
                </c:pt>
                <c:pt idx="6">
                  <c:v>1.272</c:v>
                </c:pt>
                <c:pt idx="7">
                  <c:v>1.452</c:v>
                </c:pt>
                <c:pt idx="8">
                  <c:v>1.643</c:v>
                </c:pt>
                <c:pt idx="9">
                  <c:v>1.823</c:v>
                </c:pt>
                <c:pt idx="10">
                  <c:v>2.0129999999999999</c:v>
                </c:pt>
                <c:pt idx="11">
                  <c:v>2.2130000000000001</c:v>
                </c:pt>
                <c:pt idx="12">
                  <c:v>2.4140000000000001</c:v>
                </c:pt>
                <c:pt idx="13">
                  <c:v>2.5840000000000001</c:v>
                </c:pt>
                <c:pt idx="14">
                  <c:v>2.7639999999999998</c:v>
                </c:pt>
                <c:pt idx="15">
                  <c:v>2.9550000000000001</c:v>
                </c:pt>
                <c:pt idx="16">
                  <c:v>3.105</c:v>
                </c:pt>
                <c:pt idx="17">
                  <c:v>3.335</c:v>
                </c:pt>
                <c:pt idx="18">
                  <c:v>3.5049999999999999</c:v>
                </c:pt>
                <c:pt idx="19">
                  <c:v>3.6960000000000002</c:v>
                </c:pt>
                <c:pt idx="20">
                  <c:v>3.8860000000000001</c:v>
                </c:pt>
                <c:pt idx="21">
                  <c:v>4.0860000000000003</c:v>
                </c:pt>
                <c:pt idx="22">
                  <c:v>4.2759999999999998</c:v>
                </c:pt>
                <c:pt idx="23">
                  <c:v>4.4470000000000001</c:v>
                </c:pt>
                <c:pt idx="24">
                  <c:v>4.6269999999999998</c:v>
                </c:pt>
                <c:pt idx="25">
                  <c:v>4.8070000000000004</c:v>
                </c:pt>
                <c:pt idx="26">
                  <c:v>4.9980000000000002</c:v>
                </c:pt>
                <c:pt idx="27">
                  <c:v>5.1879999999999997</c:v>
                </c:pt>
                <c:pt idx="28">
                  <c:v>5.3780000000000001</c:v>
                </c:pt>
                <c:pt idx="29">
                  <c:v>5.5679999999999996</c:v>
                </c:pt>
                <c:pt idx="30">
                  <c:v>5.7690000000000001</c:v>
                </c:pt>
                <c:pt idx="31">
                  <c:v>5.9489999999999998</c:v>
                </c:pt>
                <c:pt idx="32">
                  <c:v>6.1689999999999996</c:v>
                </c:pt>
                <c:pt idx="33">
                  <c:v>6.3390000000000004</c:v>
                </c:pt>
                <c:pt idx="34">
                  <c:v>6.53</c:v>
                </c:pt>
                <c:pt idx="35">
                  <c:v>6.72</c:v>
                </c:pt>
                <c:pt idx="36">
                  <c:v>6.92</c:v>
                </c:pt>
                <c:pt idx="37">
                  <c:v>7.1109999999999998</c:v>
                </c:pt>
                <c:pt idx="38">
                  <c:v>7.3010000000000002</c:v>
                </c:pt>
                <c:pt idx="39">
                  <c:v>7.4909999999999997</c:v>
                </c:pt>
                <c:pt idx="40">
                  <c:v>7.6710000000000003</c:v>
                </c:pt>
                <c:pt idx="41">
                  <c:v>7.8719999999999999</c:v>
                </c:pt>
                <c:pt idx="42">
                  <c:v>8.0719999999999992</c:v>
                </c:pt>
                <c:pt idx="43">
                  <c:v>8.2520000000000007</c:v>
                </c:pt>
                <c:pt idx="44">
                  <c:v>8.452</c:v>
                </c:pt>
                <c:pt idx="45">
                  <c:v>8.6329999999999991</c:v>
                </c:pt>
                <c:pt idx="46">
                  <c:v>8.8330000000000002</c:v>
                </c:pt>
                <c:pt idx="47">
                  <c:v>9.0329999999999995</c:v>
                </c:pt>
                <c:pt idx="48">
                  <c:v>9.2140000000000004</c:v>
                </c:pt>
                <c:pt idx="49">
                  <c:v>9.4039999999999999</c:v>
                </c:pt>
                <c:pt idx="50">
                  <c:v>9.6039999999999992</c:v>
                </c:pt>
                <c:pt idx="51">
                  <c:v>9.7940000000000005</c:v>
                </c:pt>
                <c:pt idx="52">
                  <c:v>9.9749999999999996</c:v>
                </c:pt>
                <c:pt idx="53">
                  <c:v>10.154999999999999</c:v>
                </c:pt>
                <c:pt idx="54">
                  <c:v>10.355</c:v>
                </c:pt>
                <c:pt idx="55">
                  <c:v>10.525</c:v>
                </c:pt>
                <c:pt idx="56">
                  <c:v>10.706</c:v>
                </c:pt>
                <c:pt idx="57">
                  <c:v>10.885999999999999</c:v>
                </c:pt>
                <c:pt idx="58">
                  <c:v>11.055999999999999</c:v>
                </c:pt>
                <c:pt idx="59">
                  <c:v>11.246</c:v>
                </c:pt>
                <c:pt idx="60">
                  <c:v>11.427</c:v>
                </c:pt>
                <c:pt idx="61">
                  <c:v>11.617000000000001</c:v>
                </c:pt>
                <c:pt idx="62">
                  <c:v>11.817</c:v>
                </c:pt>
                <c:pt idx="63">
                  <c:v>11.997999999999999</c:v>
                </c:pt>
                <c:pt idx="64">
                  <c:v>12.188000000000001</c:v>
                </c:pt>
                <c:pt idx="65">
                  <c:v>12.378</c:v>
                </c:pt>
                <c:pt idx="66">
                  <c:v>12.577999999999999</c:v>
                </c:pt>
                <c:pt idx="67">
                  <c:v>12.769</c:v>
                </c:pt>
                <c:pt idx="68">
                  <c:v>12.959</c:v>
                </c:pt>
                <c:pt idx="69">
                  <c:v>13.148999999999999</c:v>
                </c:pt>
                <c:pt idx="70">
                  <c:v>13.339</c:v>
                </c:pt>
                <c:pt idx="71">
                  <c:v>13.54</c:v>
                </c:pt>
                <c:pt idx="72">
                  <c:v>13.73</c:v>
                </c:pt>
                <c:pt idx="73">
                  <c:v>13.91</c:v>
                </c:pt>
                <c:pt idx="74">
                  <c:v>14.111000000000001</c:v>
                </c:pt>
                <c:pt idx="75">
                  <c:v>14.301</c:v>
                </c:pt>
                <c:pt idx="76">
                  <c:v>14.491</c:v>
                </c:pt>
                <c:pt idx="77">
                  <c:v>14.691000000000001</c:v>
                </c:pt>
                <c:pt idx="78">
                  <c:v>14.882</c:v>
                </c:pt>
                <c:pt idx="79">
                  <c:v>15.071999999999999</c:v>
                </c:pt>
                <c:pt idx="80">
                  <c:v>15.252000000000001</c:v>
                </c:pt>
                <c:pt idx="81">
                  <c:v>15.401999999999999</c:v>
                </c:pt>
                <c:pt idx="82">
                  <c:v>15.632999999999999</c:v>
                </c:pt>
                <c:pt idx="83">
                  <c:v>15.823</c:v>
                </c:pt>
                <c:pt idx="84">
                  <c:v>15.993</c:v>
                </c:pt>
                <c:pt idx="85">
                  <c:v>16.184000000000001</c:v>
                </c:pt>
                <c:pt idx="86">
                  <c:v>16.353999999999999</c:v>
                </c:pt>
                <c:pt idx="87">
                  <c:v>16.564</c:v>
                </c:pt>
                <c:pt idx="88">
                  <c:v>16.744</c:v>
                </c:pt>
                <c:pt idx="89">
                  <c:v>16.925000000000001</c:v>
                </c:pt>
                <c:pt idx="90">
                  <c:v>17.114999999999998</c:v>
                </c:pt>
                <c:pt idx="91">
                  <c:v>17.305</c:v>
                </c:pt>
                <c:pt idx="92">
                  <c:v>17.495000000000001</c:v>
                </c:pt>
                <c:pt idx="93">
                  <c:v>19.709</c:v>
                </c:pt>
                <c:pt idx="94">
                  <c:v>19.899000000000001</c:v>
                </c:pt>
                <c:pt idx="95">
                  <c:v>20.088999999999999</c:v>
                </c:pt>
                <c:pt idx="96">
                  <c:v>20.289000000000001</c:v>
                </c:pt>
                <c:pt idx="97">
                  <c:v>20.49</c:v>
                </c:pt>
                <c:pt idx="98">
                  <c:v>20.67</c:v>
                </c:pt>
                <c:pt idx="99">
                  <c:v>20.86</c:v>
                </c:pt>
                <c:pt idx="100">
                  <c:v>21.050999999999998</c:v>
                </c:pt>
                <c:pt idx="101">
                  <c:v>21.241</c:v>
                </c:pt>
                <c:pt idx="102">
                  <c:v>21.420999999999999</c:v>
                </c:pt>
                <c:pt idx="103">
                  <c:v>21.631</c:v>
                </c:pt>
                <c:pt idx="104">
                  <c:v>21.821999999999999</c:v>
                </c:pt>
                <c:pt idx="105">
                  <c:v>22.012</c:v>
                </c:pt>
                <c:pt idx="106">
                  <c:v>22.202000000000002</c:v>
                </c:pt>
                <c:pt idx="107">
                  <c:v>22.402999999999999</c:v>
                </c:pt>
                <c:pt idx="108">
                  <c:v>22.582999999999998</c:v>
                </c:pt>
                <c:pt idx="109">
                  <c:v>22.783000000000001</c:v>
                </c:pt>
                <c:pt idx="110">
                  <c:v>22.963000000000001</c:v>
                </c:pt>
                <c:pt idx="111">
                  <c:v>23.164000000000001</c:v>
                </c:pt>
                <c:pt idx="112">
                  <c:v>23.364000000000001</c:v>
                </c:pt>
                <c:pt idx="113">
                  <c:v>23.544</c:v>
                </c:pt>
                <c:pt idx="114">
                  <c:v>23.734000000000002</c:v>
                </c:pt>
                <c:pt idx="115">
                  <c:v>23.914999999999999</c:v>
                </c:pt>
                <c:pt idx="116">
                  <c:v>24.114999999999998</c:v>
                </c:pt>
                <c:pt idx="117">
                  <c:v>24.324999999999999</c:v>
                </c:pt>
                <c:pt idx="118">
                  <c:v>24.495999999999999</c:v>
                </c:pt>
                <c:pt idx="119">
                  <c:v>24.686</c:v>
                </c:pt>
                <c:pt idx="120">
                  <c:v>24.856000000000002</c:v>
                </c:pt>
                <c:pt idx="121">
                  <c:v>25.056000000000001</c:v>
                </c:pt>
                <c:pt idx="122">
                  <c:v>25.247</c:v>
                </c:pt>
                <c:pt idx="123">
                  <c:v>25.407</c:v>
                </c:pt>
                <c:pt idx="124">
                  <c:v>25.606999999999999</c:v>
                </c:pt>
                <c:pt idx="125">
                  <c:v>25.806999999999999</c:v>
                </c:pt>
                <c:pt idx="126">
                  <c:v>25.998000000000001</c:v>
                </c:pt>
                <c:pt idx="127">
                  <c:v>26.187999999999999</c:v>
                </c:pt>
                <c:pt idx="128">
                  <c:v>26.378</c:v>
                </c:pt>
                <c:pt idx="129">
                  <c:v>26.568999999999999</c:v>
                </c:pt>
                <c:pt idx="130">
                  <c:v>26.759</c:v>
                </c:pt>
                <c:pt idx="131">
                  <c:v>26.959</c:v>
                </c:pt>
                <c:pt idx="132">
                  <c:v>27.149000000000001</c:v>
                </c:pt>
                <c:pt idx="133">
                  <c:v>27.33</c:v>
                </c:pt>
                <c:pt idx="134">
                  <c:v>27.53</c:v>
                </c:pt>
                <c:pt idx="135">
                  <c:v>27.72</c:v>
                </c:pt>
                <c:pt idx="136">
                  <c:v>27.92</c:v>
                </c:pt>
                <c:pt idx="137">
                  <c:v>28.111000000000001</c:v>
                </c:pt>
                <c:pt idx="138">
                  <c:v>28.300999999999998</c:v>
                </c:pt>
                <c:pt idx="139">
                  <c:v>28.491</c:v>
                </c:pt>
                <c:pt idx="140">
                  <c:v>28.681999999999999</c:v>
                </c:pt>
                <c:pt idx="141">
                  <c:v>28.872</c:v>
                </c:pt>
                <c:pt idx="142">
                  <c:v>29.071999999999999</c:v>
                </c:pt>
                <c:pt idx="143">
                  <c:v>29.242000000000001</c:v>
                </c:pt>
                <c:pt idx="144">
                  <c:v>29.413</c:v>
                </c:pt>
                <c:pt idx="145">
                  <c:v>29.623000000000001</c:v>
                </c:pt>
                <c:pt idx="146">
                  <c:v>29.823</c:v>
                </c:pt>
                <c:pt idx="147">
                  <c:v>30.013000000000002</c:v>
                </c:pt>
                <c:pt idx="148">
                  <c:v>30.184000000000001</c:v>
                </c:pt>
                <c:pt idx="149">
                  <c:v>30.384</c:v>
                </c:pt>
                <c:pt idx="150">
                  <c:v>30.564</c:v>
                </c:pt>
                <c:pt idx="151">
                  <c:v>30.754999999999999</c:v>
                </c:pt>
                <c:pt idx="152">
                  <c:v>30.945</c:v>
                </c:pt>
                <c:pt idx="153">
                  <c:v>31.114999999999998</c:v>
                </c:pt>
                <c:pt idx="154">
                  <c:v>31.305</c:v>
                </c:pt>
                <c:pt idx="155">
                  <c:v>31.495999999999999</c:v>
                </c:pt>
                <c:pt idx="156">
                  <c:v>31.675999999999998</c:v>
                </c:pt>
                <c:pt idx="157">
                  <c:v>31.876000000000001</c:v>
                </c:pt>
                <c:pt idx="158">
                  <c:v>32.036000000000001</c:v>
                </c:pt>
                <c:pt idx="159">
                  <c:v>32.237000000000002</c:v>
                </c:pt>
                <c:pt idx="160">
                  <c:v>32.417000000000002</c:v>
                </c:pt>
                <c:pt idx="161">
                  <c:v>32.616999999999997</c:v>
                </c:pt>
                <c:pt idx="162">
                  <c:v>32.817999999999998</c:v>
                </c:pt>
                <c:pt idx="163">
                  <c:v>32.997999999999998</c:v>
                </c:pt>
                <c:pt idx="164">
                  <c:v>33.207999999999998</c:v>
                </c:pt>
                <c:pt idx="165">
                  <c:v>33.387999999999998</c:v>
                </c:pt>
                <c:pt idx="166">
                  <c:v>33.579000000000001</c:v>
                </c:pt>
                <c:pt idx="167">
                  <c:v>33.768999999999998</c:v>
                </c:pt>
                <c:pt idx="168">
                  <c:v>33.959000000000003</c:v>
                </c:pt>
                <c:pt idx="169">
                  <c:v>34.149000000000001</c:v>
                </c:pt>
                <c:pt idx="170">
                  <c:v>34.35</c:v>
                </c:pt>
                <c:pt idx="171">
                  <c:v>34.53</c:v>
                </c:pt>
                <c:pt idx="172">
                  <c:v>34.729999999999997</c:v>
                </c:pt>
                <c:pt idx="173">
                  <c:v>34.920999999999999</c:v>
                </c:pt>
                <c:pt idx="174">
                  <c:v>35.110999999999997</c:v>
                </c:pt>
                <c:pt idx="175">
                  <c:v>35.301000000000002</c:v>
                </c:pt>
                <c:pt idx="176">
                  <c:v>35.500999999999998</c:v>
                </c:pt>
                <c:pt idx="177">
                  <c:v>35.712000000000003</c:v>
                </c:pt>
                <c:pt idx="178">
                  <c:v>35.881999999999998</c:v>
                </c:pt>
                <c:pt idx="179">
                  <c:v>36.072000000000003</c:v>
                </c:pt>
                <c:pt idx="180">
                  <c:v>36.252000000000002</c:v>
                </c:pt>
                <c:pt idx="181">
                  <c:v>36.442999999999998</c:v>
                </c:pt>
                <c:pt idx="182">
                  <c:v>36.593000000000004</c:v>
                </c:pt>
                <c:pt idx="183">
                  <c:v>36.823</c:v>
                </c:pt>
                <c:pt idx="184">
                  <c:v>36.994</c:v>
                </c:pt>
                <c:pt idx="185">
                  <c:v>37.183999999999997</c:v>
                </c:pt>
                <c:pt idx="186">
                  <c:v>37.384</c:v>
                </c:pt>
                <c:pt idx="187">
                  <c:v>37.564</c:v>
                </c:pt>
                <c:pt idx="188">
                  <c:v>37.755000000000003</c:v>
                </c:pt>
                <c:pt idx="189">
                  <c:v>37.945</c:v>
                </c:pt>
                <c:pt idx="190">
                  <c:v>38.125</c:v>
                </c:pt>
                <c:pt idx="191">
                  <c:v>38.314999999999998</c:v>
                </c:pt>
                <c:pt idx="192">
                  <c:v>38.496000000000002</c:v>
                </c:pt>
                <c:pt idx="193">
                  <c:v>38.676000000000002</c:v>
                </c:pt>
                <c:pt idx="194">
                  <c:v>38.866</c:v>
                </c:pt>
                <c:pt idx="195">
                  <c:v>39.066000000000003</c:v>
                </c:pt>
                <c:pt idx="196">
                  <c:v>39.256999999999998</c:v>
                </c:pt>
                <c:pt idx="197">
                  <c:v>39.457000000000001</c:v>
                </c:pt>
                <c:pt idx="198">
                  <c:v>39.627000000000002</c:v>
                </c:pt>
                <c:pt idx="199">
                  <c:v>39.832682788051201</c:v>
                </c:pt>
                <c:pt idx="200">
                  <c:v>40.021920231972899</c:v>
                </c:pt>
                <c:pt idx="201">
                  <c:v>40.211157675894498</c:v>
                </c:pt>
                <c:pt idx="202">
                  <c:v>40.400395119816203</c:v>
                </c:pt>
                <c:pt idx="203">
                  <c:v>40.589632563737801</c:v>
                </c:pt>
                <c:pt idx="204">
                  <c:v>40.778870007659499</c:v>
                </c:pt>
                <c:pt idx="205">
                  <c:v>40.968107451581098</c:v>
                </c:pt>
                <c:pt idx="206">
                  <c:v>41.157344895502803</c:v>
                </c:pt>
                <c:pt idx="207">
                  <c:v>41.346582339424401</c:v>
                </c:pt>
                <c:pt idx="208">
                  <c:v>41.535819783346099</c:v>
                </c:pt>
                <c:pt idx="209">
                  <c:v>41.725057227267797</c:v>
                </c:pt>
                <c:pt idx="210">
                  <c:v>41.914294671189396</c:v>
                </c:pt>
                <c:pt idx="211">
                  <c:v>42.103532115111101</c:v>
                </c:pt>
                <c:pt idx="212">
                  <c:v>42.292769559032699</c:v>
                </c:pt>
                <c:pt idx="213">
                  <c:v>42.482007002954397</c:v>
                </c:pt>
                <c:pt idx="214">
                  <c:v>42.671244446876003</c:v>
                </c:pt>
                <c:pt idx="215">
                  <c:v>42.860481890797601</c:v>
                </c:pt>
                <c:pt idx="216">
                  <c:v>43.049719334719299</c:v>
                </c:pt>
                <c:pt idx="217">
                  <c:v>43.238956778640905</c:v>
                </c:pt>
                <c:pt idx="218">
                  <c:v>43.428194222562595</c:v>
                </c:pt>
                <c:pt idx="219">
                  <c:v>43.6174316664843</c:v>
                </c:pt>
                <c:pt idx="220">
                  <c:v>43.806669110405899</c:v>
                </c:pt>
                <c:pt idx="221">
                  <c:v>43.995906554327604</c:v>
                </c:pt>
                <c:pt idx="222">
                  <c:v>44.185143998249202</c:v>
                </c:pt>
                <c:pt idx="223">
                  <c:v>44.3743814421709</c:v>
                </c:pt>
                <c:pt idx="224">
                  <c:v>44.563618886092506</c:v>
                </c:pt>
                <c:pt idx="225">
                  <c:v>44.752856330014197</c:v>
                </c:pt>
                <c:pt idx="226">
                  <c:v>44.942093773935795</c:v>
                </c:pt>
                <c:pt idx="227">
                  <c:v>45.1313312178575</c:v>
                </c:pt>
                <c:pt idx="228">
                  <c:v>45.320568661779099</c:v>
                </c:pt>
                <c:pt idx="229">
                  <c:v>45.509806105700804</c:v>
                </c:pt>
                <c:pt idx="230">
                  <c:v>45.699043549622502</c:v>
                </c:pt>
                <c:pt idx="231">
                  <c:v>45.888280993544093</c:v>
                </c:pt>
                <c:pt idx="232">
                  <c:v>46.077518437465798</c:v>
                </c:pt>
                <c:pt idx="233">
                  <c:v>46.266755881387397</c:v>
                </c:pt>
                <c:pt idx="234">
                  <c:v>46.455993325309102</c:v>
                </c:pt>
                <c:pt idx="235">
                  <c:v>46.6452307692307</c:v>
                </c:pt>
                <c:pt idx="236">
                  <c:v>46.834468213152405</c:v>
                </c:pt>
                <c:pt idx="237">
                  <c:v>47.023705657074004</c:v>
                </c:pt>
                <c:pt idx="238">
                  <c:v>47.212943100995695</c:v>
                </c:pt>
                <c:pt idx="239">
                  <c:v>47.4021805449173</c:v>
                </c:pt>
                <c:pt idx="240">
                  <c:v>47.591417988838998</c:v>
                </c:pt>
                <c:pt idx="241">
                  <c:v>47.780655432760703</c:v>
                </c:pt>
                <c:pt idx="242">
                  <c:v>47.969892876682302</c:v>
                </c:pt>
                <c:pt idx="243">
                  <c:v>48.159130320604</c:v>
                </c:pt>
                <c:pt idx="244">
                  <c:v>48.348367764525605</c:v>
                </c:pt>
                <c:pt idx="245">
                  <c:v>48.537605208447296</c:v>
                </c:pt>
                <c:pt idx="246">
                  <c:v>48.726842652368894</c:v>
                </c:pt>
                <c:pt idx="247">
                  <c:v>48.916080096290599</c:v>
                </c:pt>
                <c:pt idx="248">
                  <c:v>49.105317540212198</c:v>
                </c:pt>
                <c:pt idx="249">
                  <c:v>49.294554984133903</c:v>
                </c:pt>
                <c:pt idx="250">
                  <c:v>49.483792428055501</c:v>
                </c:pt>
                <c:pt idx="251">
                  <c:v>49.673029871977207</c:v>
                </c:pt>
                <c:pt idx="252">
                  <c:v>49.862267315898798</c:v>
                </c:pt>
                <c:pt idx="253">
                  <c:v>50.051504759820496</c:v>
                </c:pt>
                <c:pt idx="254">
                  <c:v>50.240742203742201</c:v>
                </c:pt>
                <c:pt idx="255">
                  <c:v>50.429979647663799</c:v>
                </c:pt>
                <c:pt idx="256">
                  <c:v>50.619217091585504</c:v>
                </c:pt>
                <c:pt idx="257">
                  <c:v>50.808454535507103</c:v>
                </c:pt>
                <c:pt idx="258">
                  <c:v>50.997691979428794</c:v>
                </c:pt>
                <c:pt idx="259">
                  <c:v>51.186929423350399</c:v>
                </c:pt>
                <c:pt idx="260">
                  <c:v>51.376166867272097</c:v>
                </c:pt>
                <c:pt idx="261">
                  <c:v>51.565404311193696</c:v>
                </c:pt>
                <c:pt idx="262">
                  <c:v>51.754641755115401</c:v>
                </c:pt>
                <c:pt idx="263">
                  <c:v>51.943879199036999</c:v>
                </c:pt>
                <c:pt idx="264">
                  <c:v>52.133116642958704</c:v>
                </c:pt>
                <c:pt idx="265">
                  <c:v>52.322354086880395</c:v>
                </c:pt>
                <c:pt idx="266">
                  <c:v>52.511591530802001</c:v>
                </c:pt>
                <c:pt idx="267">
                  <c:v>52.700828974723699</c:v>
                </c:pt>
                <c:pt idx="268">
                  <c:v>52.890066418645297</c:v>
                </c:pt>
                <c:pt idx="269">
                  <c:v>53.079303862567002</c:v>
                </c:pt>
                <c:pt idx="270">
                  <c:v>53.268541306488601</c:v>
                </c:pt>
                <c:pt idx="271">
                  <c:v>53.457778750410306</c:v>
                </c:pt>
                <c:pt idx="272">
                  <c:v>53.647016194331904</c:v>
                </c:pt>
                <c:pt idx="273">
                  <c:v>53.836253638253595</c:v>
                </c:pt>
                <c:pt idx="274">
                  <c:v>54.025491082175201</c:v>
                </c:pt>
                <c:pt idx="275">
                  <c:v>54.214728526096899</c:v>
                </c:pt>
                <c:pt idx="276">
                  <c:v>54.403965970018604</c:v>
                </c:pt>
                <c:pt idx="277">
                  <c:v>54.593203413940202</c:v>
                </c:pt>
                <c:pt idx="278">
                  <c:v>54.7824408578619</c:v>
                </c:pt>
                <c:pt idx="279">
                  <c:v>54.971678301783498</c:v>
                </c:pt>
                <c:pt idx="280">
                  <c:v>55.160915745705196</c:v>
                </c:pt>
                <c:pt idx="281">
                  <c:v>55.350153189626802</c:v>
                </c:pt>
                <c:pt idx="282">
                  <c:v>55.5393906335485</c:v>
                </c:pt>
                <c:pt idx="283">
                  <c:v>55.728628077470098</c:v>
                </c:pt>
                <c:pt idx="284">
                  <c:v>55.917865521391803</c:v>
                </c:pt>
                <c:pt idx="285">
                  <c:v>56.107102965313402</c:v>
                </c:pt>
                <c:pt idx="286">
                  <c:v>56.2963404092351</c:v>
                </c:pt>
                <c:pt idx="287">
                  <c:v>56.485577853156798</c:v>
                </c:pt>
                <c:pt idx="288">
                  <c:v>56.674815297078396</c:v>
                </c:pt>
                <c:pt idx="289">
                  <c:v>56.864052741000101</c:v>
                </c:pt>
                <c:pt idx="290">
                  <c:v>57.0532901849217</c:v>
                </c:pt>
                <c:pt idx="291">
                  <c:v>57.242527628843405</c:v>
                </c:pt>
              </c:numCache>
            </c:numRef>
          </c:xVal>
          <c:yVal>
            <c:numRef>
              <c:f>'Beschl. 5. Gang(27.08.2014)'!$N$3:$N$294</c:f>
              <c:numCache>
                <c:formatCode>#,##0" mbar"</c:formatCode>
                <c:ptCount val="292"/>
                <c:pt idx="0">
                  <c:v>0</c:v>
                </c:pt>
                <c:pt idx="1">
                  <c:v>1226</c:v>
                </c:pt>
                <c:pt idx="2">
                  <c:v>1226</c:v>
                </c:pt>
                <c:pt idx="3">
                  <c:v>1226</c:v>
                </c:pt>
                <c:pt idx="4">
                  <c:v>1226</c:v>
                </c:pt>
                <c:pt idx="5">
                  <c:v>1226</c:v>
                </c:pt>
                <c:pt idx="6">
                  <c:v>1492</c:v>
                </c:pt>
                <c:pt idx="7">
                  <c:v>1492</c:v>
                </c:pt>
                <c:pt idx="8">
                  <c:v>1492</c:v>
                </c:pt>
                <c:pt idx="9">
                  <c:v>1492</c:v>
                </c:pt>
                <c:pt idx="10">
                  <c:v>1492</c:v>
                </c:pt>
                <c:pt idx="11">
                  <c:v>1766</c:v>
                </c:pt>
                <c:pt idx="12">
                  <c:v>1766</c:v>
                </c:pt>
                <c:pt idx="13">
                  <c:v>1766</c:v>
                </c:pt>
                <c:pt idx="14">
                  <c:v>1766</c:v>
                </c:pt>
                <c:pt idx="15">
                  <c:v>1766</c:v>
                </c:pt>
                <c:pt idx="16">
                  <c:v>1991</c:v>
                </c:pt>
                <c:pt idx="17">
                  <c:v>1991</c:v>
                </c:pt>
                <c:pt idx="18">
                  <c:v>1991</c:v>
                </c:pt>
                <c:pt idx="19">
                  <c:v>1991</c:v>
                </c:pt>
                <c:pt idx="20">
                  <c:v>1991</c:v>
                </c:pt>
                <c:pt idx="21">
                  <c:v>1918</c:v>
                </c:pt>
                <c:pt idx="22">
                  <c:v>1918</c:v>
                </c:pt>
                <c:pt idx="23">
                  <c:v>1918</c:v>
                </c:pt>
                <c:pt idx="24">
                  <c:v>1918</c:v>
                </c:pt>
                <c:pt idx="25">
                  <c:v>1918</c:v>
                </c:pt>
                <c:pt idx="26">
                  <c:v>2077</c:v>
                </c:pt>
                <c:pt idx="27">
                  <c:v>2077</c:v>
                </c:pt>
                <c:pt idx="28">
                  <c:v>2077</c:v>
                </c:pt>
                <c:pt idx="29">
                  <c:v>2077</c:v>
                </c:pt>
                <c:pt idx="30">
                  <c:v>2077</c:v>
                </c:pt>
                <c:pt idx="31">
                  <c:v>2045</c:v>
                </c:pt>
                <c:pt idx="32">
                  <c:v>2045</c:v>
                </c:pt>
                <c:pt idx="33">
                  <c:v>2045</c:v>
                </c:pt>
                <c:pt idx="34">
                  <c:v>2045</c:v>
                </c:pt>
                <c:pt idx="35">
                  <c:v>2045</c:v>
                </c:pt>
                <c:pt idx="36">
                  <c:v>2116</c:v>
                </c:pt>
                <c:pt idx="37">
                  <c:v>2116</c:v>
                </c:pt>
                <c:pt idx="38">
                  <c:v>2116</c:v>
                </c:pt>
                <c:pt idx="39">
                  <c:v>2116</c:v>
                </c:pt>
                <c:pt idx="40">
                  <c:v>2116</c:v>
                </c:pt>
                <c:pt idx="41">
                  <c:v>2216</c:v>
                </c:pt>
                <c:pt idx="42">
                  <c:v>2216</c:v>
                </c:pt>
                <c:pt idx="43">
                  <c:v>2216</c:v>
                </c:pt>
                <c:pt idx="44">
                  <c:v>2216</c:v>
                </c:pt>
                <c:pt idx="45">
                  <c:v>2216</c:v>
                </c:pt>
                <c:pt idx="46">
                  <c:v>2269</c:v>
                </c:pt>
                <c:pt idx="47">
                  <c:v>2269</c:v>
                </c:pt>
                <c:pt idx="48">
                  <c:v>2269</c:v>
                </c:pt>
                <c:pt idx="49">
                  <c:v>2269</c:v>
                </c:pt>
                <c:pt idx="50">
                  <c:v>2269</c:v>
                </c:pt>
                <c:pt idx="51">
                  <c:v>2350</c:v>
                </c:pt>
                <c:pt idx="52">
                  <c:v>2350</c:v>
                </c:pt>
                <c:pt idx="53">
                  <c:v>2350</c:v>
                </c:pt>
                <c:pt idx="54">
                  <c:v>2350</c:v>
                </c:pt>
                <c:pt idx="55">
                  <c:v>2350</c:v>
                </c:pt>
                <c:pt idx="56">
                  <c:v>2396</c:v>
                </c:pt>
                <c:pt idx="57">
                  <c:v>2396</c:v>
                </c:pt>
                <c:pt idx="58">
                  <c:v>2396</c:v>
                </c:pt>
                <c:pt idx="59">
                  <c:v>2396</c:v>
                </c:pt>
                <c:pt idx="60">
                  <c:v>2396</c:v>
                </c:pt>
                <c:pt idx="61">
                  <c:v>2422</c:v>
                </c:pt>
                <c:pt idx="62">
                  <c:v>2422</c:v>
                </c:pt>
                <c:pt idx="63">
                  <c:v>2422</c:v>
                </c:pt>
                <c:pt idx="64">
                  <c:v>2422</c:v>
                </c:pt>
                <c:pt idx="65">
                  <c:v>2422</c:v>
                </c:pt>
                <c:pt idx="66">
                  <c:v>2437</c:v>
                </c:pt>
                <c:pt idx="67">
                  <c:v>2437</c:v>
                </c:pt>
                <c:pt idx="68">
                  <c:v>2437</c:v>
                </c:pt>
                <c:pt idx="69">
                  <c:v>2437</c:v>
                </c:pt>
                <c:pt idx="70">
                  <c:v>2437</c:v>
                </c:pt>
                <c:pt idx="71">
                  <c:v>2437</c:v>
                </c:pt>
                <c:pt idx="72">
                  <c:v>2437</c:v>
                </c:pt>
                <c:pt idx="73">
                  <c:v>2437</c:v>
                </c:pt>
                <c:pt idx="74">
                  <c:v>2437</c:v>
                </c:pt>
                <c:pt idx="75">
                  <c:v>2437</c:v>
                </c:pt>
                <c:pt idx="76">
                  <c:v>2435</c:v>
                </c:pt>
                <c:pt idx="77">
                  <c:v>2435</c:v>
                </c:pt>
                <c:pt idx="78">
                  <c:v>2435</c:v>
                </c:pt>
                <c:pt idx="79">
                  <c:v>2435</c:v>
                </c:pt>
                <c:pt idx="80">
                  <c:v>2435</c:v>
                </c:pt>
                <c:pt idx="81">
                  <c:v>2436</c:v>
                </c:pt>
                <c:pt idx="82">
                  <c:v>2436</c:v>
                </c:pt>
                <c:pt idx="83">
                  <c:v>2436</c:v>
                </c:pt>
                <c:pt idx="84">
                  <c:v>2436</c:v>
                </c:pt>
                <c:pt idx="85">
                  <c:v>2436</c:v>
                </c:pt>
                <c:pt idx="86">
                  <c:v>2420</c:v>
                </c:pt>
                <c:pt idx="87">
                  <c:v>2420</c:v>
                </c:pt>
                <c:pt idx="88">
                  <c:v>2420</c:v>
                </c:pt>
                <c:pt idx="89">
                  <c:v>2420</c:v>
                </c:pt>
                <c:pt idx="90">
                  <c:v>2420</c:v>
                </c:pt>
                <c:pt idx="91">
                  <c:v>2450</c:v>
                </c:pt>
                <c:pt idx="92">
                  <c:v>2450</c:v>
                </c:pt>
                <c:pt idx="93">
                  <c:v>2450</c:v>
                </c:pt>
                <c:pt idx="94">
                  <c:v>2450</c:v>
                </c:pt>
                <c:pt idx="95">
                  <c:v>2450</c:v>
                </c:pt>
                <c:pt idx="96">
                  <c:v>2426</c:v>
                </c:pt>
                <c:pt idx="97">
                  <c:v>2426</c:v>
                </c:pt>
                <c:pt idx="98">
                  <c:v>2426</c:v>
                </c:pt>
                <c:pt idx="99">
                  <c:v>2426</c:v>
                </c:pt>
                <c:pt idx="100">
                  <c:v>2426</c:v>
                </c:pt>
                <c:pt idx="101">
                  <c:v>2419</c:v>
                </c:pt>
                <c:pt idx="102">
                  <c:v>2419</c:v>
                </c:pt>
                <c:pt idx="103">
                  <c:v>2419</c:v>
                </c:pt>
                <c:pt idx="104">
                  <c:v>2419</c:v>
                </c:pt>
                <c:pt idx="105">
                  <c:v>2419</c:v>
                </c:pt>
                <c:pt idx="106">
                  <c:v>2427</c:v>
                </c:pt>
                <c:pt idx="107">
                  <c:v>2427</c:v>
                </c:pt>
                <c:pt idx="108">
                  <c:v>2427</c:v>
                </c:pt>
                <c:pt idx="109">
                  <c:v>2427</c:v>
                </c:pt>
                <c:pt idx="110">
                  <c:v>2427</c:v>
                </c:pt>
                <c:pt idx="111">
                  <c:v>2449</c:v>
                </c:pt>
                <c:pt idx="112">
                  <c:v>2449</c:v>
                </c:pt>
                <c:pt idx="113">
                  <c:v>2449</c:v>
                </c:pt>
                <c:pt idx="114">
                  <c:v>2449</c:v>
                </c:pt>
                <c:pt idx="115">
                  <c:v>2449</c:v>
                </c:pt>
                <c:pt idx="116">
                  <c:v>2461</c:v>
                </c:pt>
                <c:pt idx="117">
                  <c:v>2461</c:v>
                </c:pt>
                <c:pt idx="118">
                  <c:v>2461</c:v>
                </c:pt>
                <c:pt idx="119">
                  <c:v>2461</c:v>
                </c:pt>
                <c:pt idx="120">
                  <c:v>2461</c:v>
                </c:pt>
                <c:pt idx="121">
                  <c:v>2460</c:v>
                </c:pt>
                <c:pt idx="122">
                  <c:v>2460</c:v>
                </c:pt>
                <c:pt idx="123">
                  <c:v>2460</c:v>
                </c:pt>
                <c:pt idx="124">
                  <c:v>2460</c:v>
                </c:pt>
                <c:pt idx="125">
                  <c:v>2460</c:v>
                </c:pt>
                <c:pt idx="126">
                  <c:v>2445</c:v>
                </c:pt>
                <c:pt idx="127">
                  <c:v>2445</c:v>
                </c:pt>
                <c:pt idx="128">
                  <c:v>2445</c:v>
                </c:pt>
                <c:pt idx="129">
                  <c:v>2445</c:v>
                </c:pt>
                <c:pt idx="130">
                  <c:v>2445</c:v>
                </c:pt>
                <c:pt idx="131">
                  <c:v>2426</c:v>
                </c:pt>
                <c:pt idx="132">
                  <c:v>2426</c:v>
                </c:pt>
                <c:pt idx="133">
                  <c:v>2426</c:v>
                </c:pt>
                <c:pt idx="134">
                  <c:v>2426</c:v>
                </c:pt>
                <c:pt idx="135">
                  <c:v>2426</c:v>
                </c:pt>
                <c:pt idx="136">
                  <c:v>2405</c:v>
                </c:pt>
                <c:pt idx="137">
                  <c:v>2405</c:v>
                </c:pt>
                <c:pt idx="138">
                  <c:v>2405</c:v>
                </c:pt>
                <c:pt idx="139">
                  <c:v>2405</c:v>
                </c:pt>
                <c:pt idx="140">
                  <c:v>2405</c:v>
                </c:pt>
                <c:pt idx="141">
                  <c:v>2392</c:v>
                </c:pt>
                <c:pt idx="142">
                  <c:v>2392</c:v>
                </c:pt>
                <c:pt idx="143">
                  <c:v>2392</c:v>
                </c:pt>
                <c:pt idx="144">
                  <c:v>2392</c:v>
                </c:pt>
                <c:pt idx="145">
                  <c:v>2392</c:v>
                </c:pt>
                <c:pt idx="146">
                  <c:v>2393</c:v>
                </c:pt>
                <c:pt idx="147">
                  <c:v>2393</c:v>
                </c:pt>
                <c:pt idx="148">
                  <c:v>2393</c:v>
                </c:pt>
                <c:pt idx="149">
                  <c:v>2393</c:v>
                </c:pt>
                <c:pt idx="150">
                  <c:v>2393</c:v>
                </c:pt>
                <c:pt idx="151">
                  <c:v>2392</c:v>
                </c:pt>
                <c:pt idx="152">
                  <c:v>2392</c:v>
                </c:pt>
                <c:pt idx="153">
                  <c:v>2392</c:v>
                </c:pt>
                <c:pt idx="154">
                  <c:v>2392</c:v>
                </c:pt>
                <c:pt idx="155">
                  <c:v>2392</c:v>
                </c:pt>
                <c:pt idx="156">
                  <c:v>2398</c:v>
                </c:pt>
                <c:pt idx="157">
                  <c:v>2398</c:v>
                </c:pt>
                <c:pt idx="158">
                  <c:v>2398</c:v>
                </c:pt>
                <c:pt idx="159">
                  <c:v>2398</c:v>
                </c:pt>
                <c:pt idx="160">
                  <c:v>2436</c:v>
                </c:pt>
                <c:pt idx="161">
                  <c:v>2432</c:v>
                </c:pt>
                <c:pt idx="162">
                  <c:v>2432</c:v>
                </c:pt>
                <c:pt idx="163">
                  <c:v>2432</c:v>
                </c:pt>
                <c:pt idx="164">
                  <c:v>2432</c:v>
                </c:pt>
                <c:pt idx="165">
                  <c:v>2432</c:v>
                </c:pt>
                <c:pt idx="166">
                  <c:v>2437</c:v>
                </c:pt>
                <c:pt idx="167">
                  <c:v>2437</c:v>
                </c:pt>
                <c:pt idx="168">
                  <c:v>2437</c:v>
                </c:pt>
                <c:pt idx="169">
                  <c:v>2437</c:v>
                </c:pt>
                <c:pt idx="170">
                  <c:v>2437</c:v>
                </c:pt>
                <c:pt idx="171">
                  <c:v>2431</c:v>
                </c:pt>
                <c:pt idx="172">
                  <c:v>2431</c:v>
                </c:pt>
                <c:pt idx="173">
                  <c:v>2431</c:v>
                </c:pt>
                <c:pt idx="174">
                  <c:v>2431</c:v>
                </c:pt>
                <c:pt idx="175">
                  <c:v>2431</c:v>
                </c:pt>
                <c:pt idx="176">
                  <c:v>2420</c:v>
                </c:pt>
                <c:pt idx="177">
                  <c:v>2420</c:v>
                </c:pt>
                <c:pt idx="178">
                  <c:v>2420</c:v>
                </c:pt>
                <c:pt idx="179">
                  <c:v>2420</c:v>
                </c:pt>
                <c:pt idx="180">
                  <c:v>2420</c:v>
                </c:pt>
                <c:pt idx="181">
                  <c:v>2406</c:v>
                </c:pt>
                <c:pt idx="182">
                  <c:v>2406</c:v>
                </c:pt>
                <c:pt idx="183">
                  <c:v>2406</c:v>
                </c:pt>
                <c:pt idx="184">
                  <c:v>2406</c:v>
                </c:pt>
                <c:pt idx="185">
                  <c:v>2406</c:v>
                </c:pt>
                <c:pt idx="186">
                  <c:v>2376</c:v>
                </c:pt>
                <c:pt idx="187">
                  <c:v>2376</c:v>
                </c:pt>
                <c:pt idx="188">
                  <c:v>2376</c:v>
                </c:pt>
                <c:pt idx="189">
                  <c:v>2376</c:v>
                </c:pt>
                <c:pt idx="190">
                  <c:v>2376</c:v>
                </c:pt>
                <c:pt idx="191">
                  <c:v>2354</c:v>
                </c:pt>
                <c:pt idx="192">
                  <c:v>2354</c:v>
                </c:pt>
                <c:pt idx="193">
                  <c:v>2354</c:v>
                </c:pt>
                <c:pt idx="194">
                  <c:v>2354</c:v>
                </c:pt>
                <c:pt idx="195">
                  <c:v>2354</c:v>
                </c:pt>
                <c:pt idx="196">
                  <c:v>2347</c:v>
                </c:pt>
                <c:pt idx="197">
                  <c:v>2347</c:v>
                </c:pt>
                <c:pt idx="198">
                  <c:v>2347</c:v>
                </c:pt>
                <c:pt idx="199">
                  <c:v>2347</c:v>
                </c:pt>
                <c:pt idx="200">
                  <c:v>2347</c:v>
                </c:pt>
                <c:pt idx="201">
                  <c:v>2349</c:v>
                </c:pt>
                <c:pt idx="202">
                  <c:v>2349</c:v>
                </c:pt>
                <c:pt idx="203">
                  <c:v>2349</c:v>
                </c:pt>
                <c:pt idx="204">
                  <c:v>2349</c:v>
                </c:pt>
                <c:pt idx="205">
                  <c:v>2349</c:v>
                </c:pt>
                <c:pt idx="206">
                  <c:v>2412</c:v>
                </c:pt>
                <c:pt idx="207">
                  <c:v>2412</c:v>
                </c:pt>
                <c:pt idx="208">
                  <c:v>2412</c:v>
                </c:pt>
                <c:pt idx="209">
                  <c:v>2412</c:v>
                </c:pt>
                <c:pt idx="210">
                  <c:v>2412</c:v>
                </c:pt>
                <c:pt idx="211">
                  <c:v>2406</c:v>
                </c:pt>
                <c:pt idx="212">
                  <c:v>2406</c:v>
                </c:pt>
                <c:pt idx="213">
                  <c:v>2406</c:v>
                </c:pt>
                <c:pt idx="214">
                  <c:v>2406</c:v>
                </c:pt>
                <c:pt idx="215">
                  <c:v>2406</c:v>
                </c:pt>
                <c:pt idx="216">
                  <c:v>2383</c:v>
                </c:pt>
                <c:pt idx="217">
                  <c:v>2383</c:v>
                </c:pt>
                <c:pt idx="218">
                  <c:v>2383</c:v>
                </c:pt>
                <c:pt idx="219">
                  <c:v>2383</c:v>
                </c:pt>
                <c:pt idx="220">
                  <c:v>2383</c:v>
                </c:pt>
                <c:pt idx="221">
                  <c:v>2356</c:v>
                </c:pt>
                <c:pt idx="222">
                  <c:v>2356</c:v>
                </c:pt>
                <c:pt idx="223">
                  <c:v>2356</c:v>
                </c:pt>
                <c:pt idx="224">
                  <c:v>2356</c:v>
                </c:pt>
                <c:pt idx="225">
                  <c:v>2356</c:v>
                </c:pt>
                <c:pt idx="226">
                  <c:v>2322</c:v>
                </c:pt>
                <c:pt idx="227">
                  <c:v>2322</c:v>
                </c:pt>
                <c:pt idx="228">
                  <c:v>2322</c:v>
                </c:pt>
                <c:pt idx="229">
                  <c:v>2322</c:v>
                </c:pt>
                <c:pt idx="230">
                  <c:v>2322</c:v>
                </c:pt>
                <c:pt idx="231">
                  <c:v>2301</c:v>
                </c:pt>
                <c:pt idx="232">
                  <c:v>2301</c:v>
                </c:pt>
                <c:pt idx="233">
                  <c:v>2301</c:v>
                </c:pt>
                <c:pt idx="234">
                  <c:v>2301</c:v>
                </c:pt>
                <c:pt idx="235">
                  <c:v>2301</c:v>
                </c:pt>
                <c:pt idx="236">
                  <c:v>2289</c:v>
                </c:pt>
                <c:pt idx="237">
                  <c:v>2289</c:v>
                </c:pt>
                <c:pt idx="238">
                  <c:v>2289</c:v>
                </c:pt>
                <c:pt idx="239">
                  <c:v>2289</c:v>
                </c:pt>
                <c:pt idx="240">
                  <c:v>2289</c:v>
                </c:pt>
                <c:pt idx="241">
                  <c:v>2277</c:v>
                </c:pt>
                <c:pt idx="242">
                  <c:v>2277</c:v>
                </c:pt>
                <c:pt idx="243">
                  <c:v>2277</c:v>
                </c:pt>
                <c:pt idx="244">
                  <c:v>2277</c:v>
                </c:pt>
                <c:pt idx="245">
                  <c:v>2277</c:v>
                </c:pt>
                <c:pt idx="246">
                  <c:v>2257</c:v>
                </c:pt>
                <c:pt idx="247">
                  <c:v>2257</c:v>
                </c:pt>
                <c:pt idx="248">
                  <c:v>2257</c:v>
                </c:pt>
                <c:pt idx="249">
                  <c:v>2257</c:v>
                </c:pt>
                <c:pt idx="250">
                  <c:v>2257</c:v>
                </c:pt>
                <c:pt idx="251">
                  <c:v>2243</c:v>
                </c:pt>
                <c:pt idx="252">
                  <c:v>2243</c:v>
                </c:pt>
                <c:pt idx="253">
                  <c:v>2243</c:v>
                </c:pt>
                <c:pt idx="254">
                  <c:v>2243</c:v>
                </c:pt>
                <c:pt idx="255">
                  <c:v>2243</c:v>
                </c:pt>
                <c:pt idx="256">
                  <c:v>2213</c:v>
                </c:pt>
                <c:pt idx="257">
                  <c:v>2213</c:v>
                </c:pt>
                <c:pt idx="258">
                  <c:v>2213</c:v>
                </c:pt>
                <c:pt idx="259">
                  <c:v>2213</c:v>
                </c:pt>
                <c:pt idx="260">
                  <c:v>2213</c:v>
                </c:pt>
                <c:pt idx="261">
                  <c:v>2183</c:v>
                </c:pt>
                <c:pt idx="262">
                  <c:v>2183</c:v>
                </c:pt>
                <c:pt idx="263">
                  <c:v>2183</c:v>
                </c:pt>
                <c:pt idx="264">
                  <c:v>2183</c:v>
                </c:pt>
                <c:pt idx="265">
                  <c:v>2183</c:v>
                </c:pt>
                <c:pt idx="266">
                  <c:v>2174</c:v>
                </c:pt>
                <c:pt idx="267">
                  <c:v>2174</c:v>
                </c:pt>
                <c:pt idx="268">
                  <c:v>2174</c:v>
                </c:pt>
                <c:pt idx="269">
                  <c:v>2174</c:v>
                </c:pt>
                <c:pt idx="270">
                  <c:v>2174</c:v>
                </c:pt>
                <c:pt idx="271">
                  <c:v>2168</c:v>
                </c:pt>
                <c:pt idx="272">
                  <c:v>2168</c:v>
                </c:pt>
                <c:pt idx="273">
                  <c:v>2168</c:v>
                </c:pt>
                <c:pt idx="274">
                  <c:v>2168</c:v>
                </c:pt>
                <c:pt idx="275">
                  <c:v>2168</c:v>
                </c:pt>
                <c:pt idx="276">
                  <c:v>2167</c:v>
                </c:pt>
                <c:pt idx="277">
                  <c:v>2167</c:v>
                </c:pt>
                <c:pt idx="278">
                  <c:v>2167</c:v>
                </c:pt>
                <c:pt idx="279">
                  <c:v>2167</c:v>
                </c:pt>
                <c:pt idx="280">
                  <c:v>2167</c:v>
                </c:pt>
                <c:pt idx="281">
                  <c:v>2168</c:v>
                </c:pt>
                <c:pt idx="282">
                  <c:v>2168</c:v>
                </c:pt>
                <c:pt idx="283">
                  <c:v>2168</c:v>
                </c:pt>
                <c:pt idx="284">
                  <c:v>2168</c:v>
                </c:pt>
                <c:pt idx="285">
                  <c:v>2168</c:v>
                </c:pt>
                <c:pt idx="286">
                  <c:v>2166</c:v>
                </c:pt>
                <c:pt idx="287">
                  <c:v>2166</c:v>
                </c:pt>
                <c:pt idx="288">
                  <c:v>2166</c:v>
                </c:pt>
                <c:pt idx="289">
                  <c:v>2166</c:v>
                </c:pt>
                <c:pt idx="290">
                  <c:v>2166</c:v>
                </c:pt>
                <c:pt idx="291">
                  <c:v>2167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'Beschl. 5. Gang(27.08.2014)'!$O$2</c:f>
              <c:strCache>
                <c:ptCount val="1"/>
                <c:pt idx="0">
                  <c:v>STAT_LDMP_LSOLL_WERT</c:v>
                </c:pt>
              </c:strCache>
            </c:strRef>
          </c:tx>
          <c:marker>
            <c:symbol val="none"/>
          </c:marker>
          <c:xVal>
            <c:numRef>
              <c:f>'Beschl. 5. Gang(27.08.2014)'!$K$3:$K$294</c:f>
              <c:numCache>
                <c:formatCode>0.000" s"</c:formatCode>
                <c:ptCount val="292"/>
                <c:pt idx="0">
                  <c:v>0.14099999999999999</c:v>
                </c:pt>
                <c:pt idx="1">
                  <c:v>0.34100000000000003</c:v>
                </c:pt>
                <c:pt idx="2">
                  <c:v>0.54100000000000004</c:v>
                </c:pt>
                <c:pt idx="3">
                  <c:v>0.71099999999999997</c:v>
                </c:pt>
                <c:pt idx="4">
                  <c:v>0.90200000000000002</c:v>
                </c:pt>
                <c:pt idx="5">
                  <c:v>1.0920000000000001</c:v>
                </c:pt>
                <c:pt idx="6">
                  <c:v>1.272</c:v>
                </c:pt>
                <c:pt idx="7">
                  <c:v>1.452</c:v>
                </c:pt>
                <c:pt idx="8">
                  <c:v>1.643</c:v>
                </c:pt>
                <c:pt idx="9">
                  <c:v>1.823</c:v>
                </c:pt>
                <c:pt idx="10">
                  <c:v>2.0129999999999999</c:v>
                </c:pt>
                <c:pt idx="11">
                  <c:v>2.2130000000000001</c:v>
                </c:pt>
                <c:pt idx="12">
                  <c:v>2.4140000000000001</c:v>
                </c:pt>
                <c:pt idx="13">
                  <c:v>2.5840000000000001</c:v>
                </c:pt>
                <c:pt idx="14">
                  <c:v>2.7639999999999998</c:v>
                </c:pt>
                <c:pt idx="15">
                  <c:v>2.9550000000000001</c:v>
                </c:pt>
                <c:pt idx="16">
                  <c:v>3.105</c:v>
                </c:pt>
                <c:pt idx="17">
                  <c:v>3.335</c:v>
                </c:pt>
                <c:pt idx="18">
                  <c:v>3.5049999999999999</c:v>
                </c:pt>
                <c:pt idx="19">
                  <c:v>3.6960000000000002</c:v>
                </c:pt>
                <c:pt idx="20">
                  <c:v>3.8860000000000001</c:v>
                </c:pt>
                <c:pt idx="21">
                  <c:v>4.0860000000000003</c:v>
                </c:pt>
                <c:pt idx="22">
                  <c:v>4.2759999999999998</c:v>
                </c:pt>
                <c:pt idx="23">
                  <c:v>4.4470000000000001</c:v>
                </c:pt>
                <c:pt idx="24">
                  <c:v>4.6269999999999998</c:v>
                </c:pt>
                <c:pt idx="25">
                  <c:v>4.8070000000000004</c:v>
                </c:pt>
                <c:pt idx="26">
                  <c:v>4.9980000000000002</c:v>
                </c:pt>
                <c:pt idx="27">
                  <c:v>5.1879999999999997</c:v>
                </c:pt>
                <c:pt idx="28">
                  <c:v>5.3780000000000001</c:v>
                </c:pt>
                <c:pt idx="29">
                  <c:v>5.5679999999999996</c:v>
                </c:pt>
                <c:pt idx="30">
                  <c:v>5.7690000000000001</c:v>
                </c:pt>
                <c:pt idx="31">
                  <c:v>5.9489999999999998</c:v>
                </c:pt>
                <c:pt idx="32">
                  <c:v>6.1689999999999996</c:v>
                </c:pt>
                <c:pt idx="33">
                  <c:v>6.3390000000000004</c:v>
                </c:pt>
                <c:pt idx="34">
                  <c:v>6.53</c:v>
                </c:pt>
                <c:pt idx="35">
                  <c:v>6.72</c:v>
                </c:pt>
                <c:pt idx="36">
                  <c:v>6.92</c:v>
                </c:pt>
                <c:pt idx="37">
                  <c:v>7.1109999999999998</c:v>
                </c:pt>
                <c:pt idx="38">
                  <c:v>7.3010000000000002</c:v>
                </c:pt>
                <c:pt idx="39">
                  <c:v>7.4909999999999997</c:v>
                </c:pt>
                <c:pt idx="40">
                  <c:v>7.6710000000000003</c:v>
                </c:pt>
                <c:pt idx="41">
                  <c:v>7.8719999999999999</c:v>
                </c:pt>
                <c:pt idx="42">
                  <c:v>8.0719999999999992</c:v>
                </c:pt>
                <c:pt idx="43">
                  <c:v>8.2520000000000007</c:v>
                </c:pt>
                <c:pt idx="44">
                  <c:v>8.452</c:v>
                </c:pt>
                <c:pt idx="45">
                  <c:v>8.6329999999999991</c:v>
                </c:pt>
                <c:pt idx="46">
                  <c:v>8.8330000000000002</c:v>
                </c:pt>
                <c:pt idx="47">
                  <c:v>9.0329999999999995</c:v>
                </c:pt>
                <c:pt idx="48">
                  <c:v>9.2140000000000004</c:v>
                </c:pt>
                <c:pt idx="49">
                  <c:v>9.4039999999999999</c:v>
                </c:pt>
                <c:pt idx="50">
                  <c:v>9.6039999999999992</c:v>
                </c:pt>
                <c:pt idx="51">
                  <c:v>9.7940000000000005</c:v>
                </c:pt>
                <c:pt idx="52">
                  <c:v>9.9749999999999996</c:v>
                </c:pt>
                <c:pt idx="53">
                  <c:v>10.154999999999999</c:v>
                </c:pt>
                <c:pt idx="54">
                  <c:v>10.355</c:v>
                </c:pt>
                <c:pt idx="55">
                  <c:v>10.525</c:v>
                </c:pt>
                <c:pt idx="56">
                  <c:v>10.706</c:v>
                </c:pt>
                <c:pt idx="57">
                  <c:v>10.885999999999999</c:v>
                </c:pt>
                <c:pt idx="58">
                  <c:v>11.055999999999999</c:v>
                </c:pt>
                <c:pt idx="59">
                  <c:v>11.246</c:v>
                </c:pt>
                <c:pt idx="60">
                  <c:v>11.427</c:v>
                </c:pt>
                <c:pt idx="61">
                  <c:v>11.617000000000001</c:v>
                </c:pt>
                <c:pt idx="62">
                  <c:v>11.817</c:v>
                </c:pt>
                <c:pt idx="63">
                  <c:v>11.997999999999999</c:v>
                </c:pt>
                <c:pt idx="64">
                  <c:v>12.188000000000001</c:v>
                </c:pt>
                <c:pt idx="65">
                  <c:v>12.378</c:v>
                </c:pt>
                <c:pt idx="66">
                  <c:v>12.577999999999999</c:v>
                </c:pt>
                <c:pt idx="67">
                  <c:v>12.769</c:v>
                </c:pt>
                <c:pt idx="68">
                  <c:v>12.959</c:v>
                </c:pt>
                <c:pt idx="69">
                  <c:v>13.148999999999999</c:v>
                </c:pt>
                <c:pt idx="70">
                  <c:v>13.339</c:v>
                </c:pt>
                <c:pt idx="71">
                  <c:v>13.54</c:v>
                </c:pt>
                <c:pt idx="72">
                  <c:v>13.73</c:v>
                </c:pt>
                <c:pt idx="73">
                  <c:v>13.91</c:v>
                </c:pt>
                <c:pt idx="74">
                  <c:v>14.111000000000001</c:v>
                </c:pt>
                <c:pt idx="75">
                  <c:v>14.301</c:v>
                </c:pt>
                <c:pt idx="76">
                  <c:v>14.491</c:v>
                </c:pt>
                <c:pt idx="77">
                  <c:v>14.691000000000001</c:v>
                </c:pt>
                <c:pt idx="78">
                  <c:v>14.882</c:v>
                </c:pt>
                <c:pt idx="79">
                  <c:v>15.071999999999999</c:v>
                </c:pt>
                <c:pt idx="80">
                  <c:v>15.252000000000001</c:v>
                </c:pt>
                <c:pt idx="81">
                  <c:v>15.401999999999999</c:v>
                </c:pt>
                <c:pt idx="82">
                  <c:v>15.632999999999999</c:v>
                </c:pt>
                <c:pt idx="83">
                  <c:v>15.823</c:v>
                </c:pt>
                <c:pt idx="84">
                  <c:v>15.993</c:v>
                </c:pt>
                <c:pt idx="85">
                  <c:v>16.184000000000001</c:v>
                </c:pt>
                <c:pt idx="86">
                  <c:v>16.353999999999999</c:v>
                </c:pt>
                <c:pt idx="87">
                  <c:v>16.564</c:v>
                </c:pt>
                <c:pt idx="88">
                  <c:v>16.744</c:v>
                </c:pt>
                <c:pt idx="89">
                  <c:v>16.925000000000001</c:v>
                </c:pt>
                <c:pt idx="90">
                  <c:v>17.114999999999998</c:v>
                </c:pt>
                <c:pt idx="91">
                  <c:v>17.305</c:v>
                </c:pt>
                <c:pt idx="92">
                  <c:v>17.495000000000001</c:v>
                </c:pt>
                <c:pt idx="93">
                  <c:v>19.709</c:v>
                </c:pt>
                <c:pt idx="94">
                  <c:v>19.899000000000001</c:v>
                </c:pt>
                <c:pt idx="95">
                  <c:v>20.088999999999999</c:v>
                </c:pt>
                <c:pt idx="96">
                  <c:v>20.289000000000001</c:v>
                </c:pt>
                <c:pt idx="97">
                  <c:v>20.49</c:v>
                </c:pt>
                <c:pt idx="98">
                  <c:v>20.67</c:v>
                </c:pt>
                <c:pt idx="99">
                  <c:v>20.86</c:v>
                </c:pt>
                <c:pt idx="100">
                  <c:v>21.050999999999998</c:v>
                </c:pt>
                <c:pt idx="101">
                  <c:v>21.241</c:v>
                </c:pt>
                <c:pt idx="102">
                  <c:v>21.420999999999999</c:v>
                </c:pt>
                <c:pt idx="103">
                  <c:v>21.631</c:v>
                </c:pt>
                <c:pt idx="104">
                  <c:v>21.821999999999999</c:v>
                </c:pt>
                <c:pt idx="105">
                  <c:v>22.012</c:v>
                </c:pt>
                <c:pt idx="106">
                  <c:v>22.202000000000002</c:v>
                </c:pt>
                <c:pt idx="107">
                  <c:v>22.402999999999999</c:v>
                </c:pt>
                <c:pt idx="108">
                  <c:v>22.582999999999998</c:v>
                </c:pt>
                <c:pt idx="109">
                  <c:v>22.783000000000001</c:v>
                </c:pt>
                <c:pt idx="110">
                  <c:v>22.963000000000001</c:v>
                </c:pt>
                <c:pt idx="111">
                  <c:v>23.164000000000001</c:v>
                </c:pt>
                <c:pt idx="112">
                  <c:v>23.364000000000001</c:v>
                </c:pt>
                <c:pt idx="113">
                  <c:v>23.544</c:v>
                </c:pt>
                <c:pt idx="114">
                  <c:v>23.734000000000002</c:v>
                </c:pt>
                <c:pt idx="115">
                  <c:v>23.914999999999999</c:v>
                </c:pt>
                <c:pt idx="116">
                  <c:v>24.114999999999998</c:v>
                </c:pt>
                <c:pt idx="117">
                  <c:v>24.324999999999999</c:v>
                </c:pt>
                <c:pt idx="118">
                  <c:v>24.495999999999999</c:v>
                </c:pt>
                <c:pt idx="119">
                  <c:v>24.686</c:v>
                </c:pt>
                <c:pt idx="120">
                  <c:v>24.856000000000002</c:v>
                </c:pt>
                <c:pt idx="121">
                  <c:v>25.056000000000001</c:v>
                </c:pt>
                <c:pt idx="122">
                  <c:v>25.247</c:v>
                </c:pt>
                <c:pt idx="123">
                  <c:v>25.407</c:v>
                </c:pt>
                <c:pt idx="124">
                  <c:v>25.606999999999999</c:v>
                </c:pt>
                <c:pt idx="125">
                  <c:v>25.806999999999999</c:v>
                </c:pt>
                <c:pt idx="126">
                  <c:v>25.998000000000001</c:v>
                </c:pt>
                <c:pt idx="127">
                  <c:v>26.187999999999999</c:v>
                </c:pt>
                <c:pt idx="128">
                  <c:v>26.378</c:v>
                </c:pt>
                <c:pt idx="129">
                  <c:v>26.568999999999999</c:v>
                </c:pt>
                <c:pt idx="130">
                  <c:v>26.759</c:v>
                </c:pt>
                <c:pt idx="131">
                  <c:v>26.959</c:v>
                </c:pt>
                <c:pt idx="132">
                  <c:v>27.149000000000001</c:v>
                </c:pt>
                <c:pt idx="133">
                  <c:v>27.33</c:v>
                </c:pt>
                <c:pt idx="134">
                  <c:v>27.53</c:v>
                </c:pt>
                <c:pt idx="135">
                  <c:v>27.72</c:v>
                </c:pt>
                <c:pt idx="136">
                  <c:v>27.92</c:v>
                </c:pt>
                <c:pt idx="137">
                  <c:v>28.111000000000001</c:v>
                </c:pt>
                <c:pt idx="138">
                  <c:v>28.300999999999998</c:v>
                </c:pt>
                <c:pt idx="139">
                  <c:v>28.491</c:v>
                </c:pt>
                <c:pt idx="140">
                  <c:v>28.681999999999999</c:v>
                </c:pt>
                <c:pt idx="141">
                  <c:v>28.872</c:v>
                </c:pt>
                <c:pt idx="142">
                  <c:v>29.071999999999999</c:v>
                </c:pt>
                <c:pt idx="143">
                  <c:v>29.242000000000001</c:v>
                </c:pt>
                <c:pt idx="144">
                  <c:v>29.413</c:v>
                </c:pt>
                <c:pt idx="145">
                  <c:v>29.623000000000001</c:v>
                </c:pt>
                <c:pt idx="146">
                  <c:v>29.823</c:v>
                </c:pt>
                <c:pt idx="147">
                  <c:v>30.013000000000002</c:v>
                </c:pt>
                <c:pt idx="148">
                  <c:v>30.184000000000001</c:v>
                </c:pt>
                <c:pt idx="149">
                  <c:v>30.384</c:v>
                </c:pt>
                <c:pt idx="150">
                  <c:v>30.564</c:v>
                </c:pt>
                <c:pt idx="151">
                  <c:v>30.754999999999999</c:v>
                </c:pt>
                <c:pt idx="152">
                  <c:v>30.945</c:v>
                </c:pt>
                <c:pt idx="153">
                  <c:v>31.114999999999998</c:v>
                </c:pt>
                <c:pt idx="154">
                  <c:v>31.305</c:v>
                </c:pt>
                <c:pt idx="155">
                  <c:v>31.495999999999999</c:v>
                </c:pt>
                <c:pt idx="156">
                  <c:v>31.675999999999998</c:v>
                </c:pt>
                <c:pt idx="157">
                  <c:v>31.876000000000001</c:v>
                </c:pt>
                <c:pt idx="158">
                  <c:v>32.036000000000001</c:v>
                </c:pt>
                <c:pt idx="159">
                  <c:v>32.237000000000002</c:v>
                </c:pt>
                <c:pt idx="160">
                  <c:v>32.417000000000002</c:v>
                </c:pt>
                <c:pt idx="161">
                  <c:v>32.616999999999997</c:v>
                </c:pt>
                <c:pt idx="162">
                  <c:v>32.817999999999998</c:v>
                </c:pt>
                <c:pt idx="163">
                  <c:v>32.997999999999998</c:v>
                </c:pt>
                <c:pt idx="164">
                  <c:v>33.207999999999998</c:v>
                </c:pt>
                <c:pt idx="165">
                  <c:v>33.387999999999998</c:v>
                </c:pt>
                <c:pt idx="166">
                  <c:v>33.579000000000001</c:v>
                </c:pt>
                <c:pt idx="167">
                  <c:v>33.768999999999998</c:v>
                </c:pt>
                <c:pt idx="168">
                  <c:v>33.959000000000003</c:v>
                </c:pt>
                <c:pt idx="169">
                  <c:v>34.149000000000001</c:v>
                </c:pt>
                <c:pt idx="170">
                  <c:v>34.35</c:v>
                </c:pt>
                <c:pt idx="171">
                  <c:v>34.53</c:v>
                </c:pt>
                <c:pt idx="172">
                  <c:v>34.729999999999997</c:v>
                </c:pt>
                <c:pt idx="173">
                  <c:v>34.920999999999999</c:v>
                </c:pt>
                <c:pt idx="174">
                  <c:v>35.110999999999997</c:v>
                </c:pt>
                <c:pt idx="175">
                  <c:v>35.301000000000002</c:v>
                </c:pt>
                <c:pt idx="176">
                  <c:v>35.500999999999998</c:v>
                </c:pt>
                <c:pt idx="177">
                  <c:v>35.712000000000003</c:v>
                </c:pt>
                <c:pt idx="178">
                  <c:v>35.881999999999998</c:v>
                </c:pt>
                <c:pt idx="179">
                  <c:v>36.072000000000003</c:v>
                </c:pt>
                <c:pt idx="180">
                  <c:v>36.252000000000002</c:v>
                </c:pt>
                <c:pt idx="181">
                  <c:v>36.442999999999998</c:v>
                </c:pt>
                <c:pt idx="182">
                  <c:v>36.593000000000004</c:v>
                </c:pt>
                <c:pt idx="183">
                  <c:v>36.823</c:v>
                </c:pt>
                <c:pt idx="184">
                  <c:v>36.994</c:v>
                </c:pt>
                <c:pt idx="185">
                  <c:v>37.183999999999997</c:v>
                </c:pt>
                <c:pt idx="186">
                  <c:v>37.384</c:v>
                </c:pt>
                <c:pt idx="187">
                  <c:v>37.564</c:v>
                </c:pt>
                <c:pt idx="188">
                  <c:v>37.755000000000003</c:v>
                </c:pt>
                <c:pt idx="189">
                  <c:v>37.945</c:v>
                </c:pt>
                <c:pt idx="190">
                  <c:v>38.125</c:v>
                </c:pt>
                <c:pt idx="191">
                  <c:v>38.314999999999998</c:v>
                </c:pt>
                <c:pt idx="192">
                  <c:v>38.496000000000002</c:v>
                </c:pt>
                <c:pt idx="193">
                  <c:v>38.676000000000002</c:v>
                </c:pt>
                <c:pt idx="194">
                  <c:v>38.866</c:v>
                </c:pt>
                <c:pt idx="195">
                  <c:v>39.066000000000003</c:v>
                </c:pt>
                <c:pt idx="196">
                  <c:v>39.256999999999998</c:v>
                </c:pt>
                <c:pt idx="197">
                  <c:v>39.457000000000001</c:v>
                </c:pt>
                <c:pt idx="198">
                  <c:v>39.627000000000002</c:v>
                </c:pt>
                <c:pt idx="199">
                  <c:v>39.832682788051201</c:v>
                </c:pt>
                <c:pt idx="200">
                  <c:v>40.021920231972899</c:v>
                </c:pt>
                <c:pt idx="201">
                  <c:v>40.211157675894498</c:v>
                </c:pt>
                <c:pt idx="202">
                  <c:v>40.400395119816203</c:v>
                </c:pt>
                <c:pt idx="203">
                  <c:v>40.589632563737801</c:v>
                </c:pt>
                <c:pt idx="204">
                  <c:v>40.778870007659499</c:v>
                </c:pt>
                <c:pt idx="205">
                  <c:v>40.968107451581098</c:v>
                </c:pt>
                <c:pt idx="206">
                  <c:v>41.157344895502803</c:v>
                </c:pt>
                <c:pt idx="207">
                  <c:v>41.346582339424401</c:v>
                </c:pt>
                <c:pt idx="208">
                  <c:v>41.535819783346099</c:v>
                </c:pt>
                <c:pt idx="209">
                  <c:v>41.725057227267797</c:v>
                </c:pt>
                <c:pt idx="210">
                  <c:v>41.914294671189396</c:v>
                </c:pt>
                <c:pt idx="211">
                  <c:v>42.103532115111101</c:v>
                </c:pt>
                <c:pt idx="212">
                  <c:v>42.292769559032699</c:v>
                </c:pt>
                <c:pt idx="213">
                  <c:v>42.482007002954397</c:v>
                </c:pt>
                <c:pt idx="214">
                  <c:v>42.671244446876003</c:v>
                </c:pt>
                <c:pt idx="215">
                  <c:v>42.860481890797601</c:v>
                </c:pt>
                <c:pt idx="216">
                  <c:v>43.049719334719299</c:v>
                </c:pt>
                <c:pt idx="217">
                  <c:v>43.238956778640905</c:v>
                </c:pt>
                <c:pt idx="218">
                  <c:v>43.428194222562595</c:v>
                </c:pt>
                <c:pt idx="219">
                  <c:v>43.6174316664843</c:v>
                </c:pt>
                <c:pt idx="220">
                  <c:v>43.806669110405899</c:v>
                </c:pt>
                <c:pt idx="221">
                  <c:v>43.995906554327604</c:v>
                </c:pt>
                <c:pt idx="222">
                  <c:v>44.185143998249202</c:v>
                </c:pt>
                <c:pt idx="223">
                  <c:v>44.3743814421709</c:v>
                </c:pt>
                <c:pt idx="224">
                  <c:v>44.563618886092506</c:v>
                </c:pt>
                <c:pt idx="225">
                  <c:v>44.752856330014197</c:v>
                </c:pt>
                <c:pt idx="226">
                  <c:v>44.942093773935795</c:v>
                </c:pt>
                <c:pt idx="227">
                  <c:v>45.1313312178575</c:v>
                </c:pt>
                <c:pt idx="228">
                  <c:v>45.320568661779099</c:v>
                </c:pt>
                <c:pt idx="229">
                  <c:v>45.509806105700804</c:v>
                </c:pt>
                <c:pt idx="230">
                  <c:v>45.699043549622502</c:v>
                </c:pt>
                <c:pt idx="231">
                  <c:v>45.888280993544093</c:v>
                </c:pt>
                <c:pt idx="232">
                  <c:v>46.077518437465798</c:v>
                </c:pt>
                <c:pt idx="233">
                  <c:v>46.266755881387397</c:v>
                </c:pt>
                <c:pt idx="234">
                  <c:v>46.455993325309102</c:v>
                </c:pt>
                <c:pt idx="235">
                  <c:v>46.6452307692307</c:v>
                </c:pt>
                <c:pt idx="236">
                  <c:v>46.834468213152405</c:v>
                </c:pt>
                <c:pt idx="237">
                  <c:v>47.023705657074004</c:v>
                </c:pt>
                <c:pt idx="238">
                  <c:v>47.212943100995695</c:v>
                </c:pt>
                <c:pt idx="239">
                  <c:v>47.4021805449173</c:v>
                </c:pt>
                <c:pt idx="240">
                  <c:v>47.591417988838998</c:v>
                </c:pt>
                <c:pt idx="241">
                  <c:v>47.780655432760703</c:v>
                </c:pt>
                <c:pt idx="242">
                  <c:v>47.969892876682302</c:v>
                </c:pt>
                <c:pt idx="243">
                  <c:v>48.159130320604</c:v>
                </c:pt>
                <c:pt idx="244">
                  <c:v>48.348367764525605</c:v>
                </c:pt>
                <c:pt idx="245">
                  <c:v>48.537605208447296</c:v>
                </c:pt>
                <c:pt idx="246">
                  <c:v>48.726842652368894</c:v>
                </c:pt>
                <c:pt idx="247">
                  <c:v>48.916080096290599</c:v>
                </c:pt>
                <c:pt idx="248">
                  <c:v>49.105317540212198</c:v>
                </c:pt>
                <c:pt idx="249">
                  <c:v>49.294554984133903</c:v>
                </c:pt>
                <c:pt idx="250">
                  <c:v>49.483792428055501</c:v>
                </c:pt>
                <c:pt idx="251">
                  <c:v>49.673029871977207</c:v>
                </c:pt>
                <c:pt idx="252">
                  <c:v>49.862267315898798</c:v>
                </c:pt>
                <c:pt idx="253">
                  <c:v>50.051504759820496</c:v>
                </c:pt>
                <c:pt idx="254">
                  <c:v>50.240742203742201</c:v>
                </c:pt>
                <c:pt idx="255">
                  <c:v>50.429979647663799</c:v>
                </c:pt>
                <c:pt idx="256">
                  <c:v>50.619217091585504</c:v>
                </c:pt>
                <c:pt idx="257">
                  <c:v>50.808454535507103</c:v>
                </c:pt>
                <c:pt idx="258">
                  <c:v>50.997691979428794</c:v>
                </c:pt>
                <c:pt idx="259">
                  <c:v>51.186929423350399</c:v>
                </c:pt>
                <c:pt idx="260">
                  <c:v>51.376166867272097</c:v>
                </c:pt>
                <c:pt idx="261">
                  <c:v>51.565404311193696</c:v>
                </c:pt>
                <c:pt idx="262">
                  <c:v>51.754641755115401</c:v>
                </c:pt>
                <c:pt idx="263">
                  <c:v>51.943879199036999</c:v>
                </c:pt>
                <c:pt idx="264">
                  <c:v>52.133116642958704</c:v>
                </c:pt>
                <c:pt idx="265">
                  <c:v>52.322354086880395</c:v>
                </c:pt>
                <c:pt idx="266">
                  <c:v>52.511591530802001</c:v>
                </c:pt>
                <c:pt idx="267">
                  <c:v>52.700828974723699</c:v>
                </c:pt>
                <c:pt idx="268">
                  <c:v>52.890066418645297</c:v>
                </c:pt>
                <c:pt idx="269">
                  <c:v>53.079303862567002</c:v>
                </c:pt>
                <c:pt idx="270">
                  <c:v>53.268541306488601</c:v>
                </c:pt>
                <c:pt idx="271">
                  <c:v>53.457778750410306</c:v>
                </c:pt>
                <c:pt idx="272">
                  <c:v>53.647016194331904</c:v>
                </c:pt>
                <c:pt idx="273">
                  <c:v>53.836253638253595</c:v>
                </c:pt>
                <c:pt idx="274">
                  <c:v>54.025491082175201</c:v>
                </c:pt>
                <c:pt idx="275">
                  <c:v>54.214728526096899</c:v>
                </c:pt>
                <c:pt idx="276">
                  <c:v>54.403965970018604</c:v>
                </c:pt>
                <c:pt idx="277">
                  <c:v>54.593203413940202</c:v>
                </c:pt>
                <c:pt idx="278">
                  <c:v>54.7824408578619</c:v>
                </c:pt>
                <c:pt idx="279">
                  <c:v>54.971678301783498</c:v>
                </c:pt>
                <c:pt idx="280">
                  <c:v>55.160915745705196</c:v>
                </c:pt>
                <c:pt idx="281">
                  <c:v>55.350153189626802</c:v>
                </c:pt>
                <c:pt idx="282">
                  <c:v>55.5393906335485</c:v>
                </c:pt>
                <c:pt idx="283">
                  <c:v>55.728628077470098</c:v>
                </c:pt>
                <c:pt idx="284">
                  <c:v>55.917865521391803</c:v>
                </c:pt>
                <c:pt idx="285">
                  <c:v>56.107102965313402</c:v>
                </c:pt>
                <c:pt idx="286">
                  <c:v>56.2963404092351</c:v>
                </c:pt>
                <c:pt idx="287">
                  <c:v>56.485577853156798</c:v>
                </c:pt>
                <c:pt idx="288">
                  <c:v>56.674815297078396</c:v>
                </c:pt>
                <c:pt idx="289">
                  <c:v>56.864052741000101</c:v>
                </c:pt>
                <c:pt idx="290">
                  <c:v>57.0532901849217</c:v>
                </c:pt>
                <c:pt idx="291">
                  <c:v>57.242527628843405</c:v>
                </c:pt>
              </c:numCache>
            </c:numRef>
          </c:xVal>
          <c:yVal>
            <c:numRef>
              <c:f>'Beschl. 5. Gang(27.08.2014)'!$O$3:$O$294</c:f>
              <c:numCache>
                <c:formatCode>#,##0" mbar"</c:formatCode>
                <c:ptCount val="2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1738</c:v>
                </c:pt>
                <c:pt idx="5">
                  <c:v>1738</c:v>
                </c:pt>
                <c:pt idx="6">
                  <c:v>1738</c:v>
                </c:pt>
                <c:pt idx="7">
                  <c:v>1738</c:v>
                </c:pt>
                <c:pt idx="8">
                  <c:v>1738</c:v>
                </c:pt>
                <c:pt idx="9">
                  <c:v>1778</c:v>
                </c:pt>
                <c:pt idx="10">
                  <c:v>1778</c:v>
                </c:pt>
                <c:pt idx="11">
                  <c:v>1778</c:v>
                </c:pt>
                <c:pt idx="12">
                  <c:v>1778</c:v>
                </c:pt>
                <c:pt idx="13">
                  <c:v>1778</c:v>
                </c:pt>
                <c:pt idx="14">
                  <c:v>1834</c:v>
                </c:pt>
                <c:pt idx="15">
                  <c:v>1834</c:v>
                </c:pt>
                <c:pt idx="16">
                  <c:v>1834</c:v>
                </c:pt>
                <c:pt idx="17">
                  <c:v>1834</c:v>
                </c:pt>
                <c:pt idx="18">
                  <c:v>1834</c:v>
                </c:pt>
                <c:pt idx="19">
                  <c:v>1880</c:v>
                </c:pt>
                <c:pt idx="20">
                  <c:v>1880</c:v>
                </c:pt>
                <c:pt idx="21">
                  <c:v>1880</c:v>
                </c:pt>
                <c:pt idx="22">
                  <c:v>1880</c:v>
                </c:pt>
                <c:pt idx="23">
                  <c:v>1880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1942</c:v>
                </c:pt>
                <c:pt idx="28">
                  <c:v>1942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2064</c:v>
                </c:pt>
                <c:pt idx="35">
                  <c:v>2064</c:v>
                </c:pt>
                <c:pt idx="36">
                  <c:v>2064</c:v>
                </c:pt>
                <c:pt idx="37">
                  <c:v>2064</c:v>
                </c:pt>
                <c:pt idx="38">
                  <c:v>2064</c:v>
                </c:pt>
                <c:pt idx="39">
                  <c:v>2126</c:v>
                </c:pt>
                <c:pt idx="40">
                  <c:v>2126</c:v>
                </c:pt>
                <c:pt idx="41">
                  <c:v>2126</c:v>
                </c:pt>
                <c:pt idx="42">
                  <c:v>2126</c:v>
                </c:pt>
                <c:pt idx="43">
                  <c:v>2126</c:v>
                </c:pt>
                <c:pt idx="44">
                  <c:v>2209</c:v>
                </c:pt>
                <c:pt idx="45">
                  <c:v>2209</c:v>
                </c:pt>
                <c:pt idx="46">
                  <c:v>2209</c:v>
                </c:pt>
                <c:pt idx="47">
                  <c:v>2209</c:v>
                </c:pt>
                <c:pt idx="48">
                  <c:v>2209</c:v>
                </c:pt>
                <c:pt idx="49">
                  <c:v>2268</c:v>
                </c:pt>
                <c:pt idx="50">
                  <c:v>2268</c:v>
                </c:pt>
                <c:pt idx="51">
                  <c:v>2268</c:v>
                </c:pt>
                <c:pt idx="52">
                  <c:v>2268</c:v>
                </c:pt>
                <c:pt idx="53">
                  <c:v>2268</c:v>
                </c:pt>
                <c:pt idx="54">
                  <c:v>2342</c:v>
                </c:pt>
                <c:pt idx="55">
                  <c:v>2342</c:v>
                </c:pt>
                <c:pt idx="56">
                  <c:v>2342</c:v>
                </c:pt>
                <c:pt idx="57">
                  <c:v>2342</c:v>
                </c:pt>
                <c:pt idx="58">
                  <c:v>2342</c:v>
                </c:pt>
                <c:pt idx="59">
                  <c:v>2383</c:v>
                </c:pt>
                <c:pt idx="60">
                  <c:v>2383</c:v>
                </c:pt>
                <c:pt idx="61">
                  <c:v>2383</c:v>
                </c:pt>
                <c:pt idx="62">
                  <c:v>2383</c:v>
                </c:pt>
                <c:pt idx="63">
                  <c:v>2383</c:v>
                </c:pt>
                <c:pt idx="64">
                  <c:v>2391</c:v>
                </c:pt>
                <c:pt idx="65">
                  <c:v>2391</c:v>
                </c:pt>
                <c:pt idx="66">
                  <c:v>2391</c:v>
                </c:pt>
                <c:pt idx="67">
                  <c:v>2391</c:v>
                </c:pt>
                <c:pt idx="68">
                  <c:v>2391</c:v>
                </c:pt>
                <c:pt idx="69">
                  <c:v>2395</c:v>
                </c:pt>
                <c:pt idx="70">
                  <c:v>2395</c:v>
                </c:pt>
                <c:pt idx="71">
                  <c:v>2395</c:v>
                </c:pt>
                <c:pt idx="72">
                  <c:v>2395</c:v>
                </c:pt>
                <c:pt idx="73">
                  <c:v>2395</c:v>
                </c:pt>
                <c:pt idx="74">
                  <c:v>2399</c:v>
                </c:pt>
                <c:pt idx="75">
                  <c:v>2399</c:v>
                </c:pt>
                <c:pt idx="76">
                  <c:v>2399</c:v>
                </c:pt>
                <c:pt idx="77">
                  <c:v>2399</c:v>
                </c:pt>
                <c:pt idx="78">
                  <c:v>2399</c:v>
                </c:pt>
                <c:pt idx="79">
                  <c:v>2403</c:v>
                </c:pt>
                <c:pt idx="80">
                  <c:v>2403</c:v>
                </c:pt>
                <c:pt idx="81">
                  <c:v>2403</c:v>
                </c:pt>
                <c:pt idx="82">
                  <c:v>2403</c:v>
                </c:pt>
                <c:pt idx="83">
                  <c:v>2403</c:v>
                </c:pt>
                <c:pt idx="84">
                  <c:v>2404</c:v>
                </c:pt>
                <c:pt idx="85">
                  <c:v>2404</c:v>
                </c:pt>
                <c:pt idx="86">
                  <c:v>2404</c:v>
                </c:pt>
                <c:pt idx="87">
                  <c:v>2404</c:v>
                </c:pt>
                <c:pt idx="88">
                  <c:v>2404</c:v>
                </c:pt>
                <c:pt idx="89">
                  <c:v>2405</c:v>
                </c:pt>
                <c:pt idx="90">
                  <c:v>2405</c:v>
                </c:pt>
                <c:pt idx="91">
                  <c:v>2405</c:v>
                </c:pt>
                <c:pt idx="92">
                  <c:v>2405</c:v>
                </c:pt>
                <c:pt idx="93">
                  <c:v>2405</c:v>
                </c:pt>
                <c:pt idx="94">
                  <c:v>2405</c:v>
                </c:pt>
                <c:pt idx="95">
                  <c:v>2405</c:v>
                </c:pt>
                <c:pt idx="96">
                  <c:v>2405</c:v>
                </c:pt>
                <c:pt idx="97">
                  <c:v>2405</c:v>
                </c:pt>
                <c:pt idx="98">
                  <c:v>2405</c:v>
                </c:pt>
                <c:pt idx="99">
                  <c:v>2405</c:v>
                </c:pt>
                <c:pt idx="100">
                  <c:v>2405</c:v>
                </c:pt>
                <c:pt idx="101">
                  <c:v>2405</c:v>
                </c:pt>
                <c:pt idx="102">
                  <c:v>2405</c:v>
                </c:pt>
                <c:pt idx="103">
                  <c:v>2405</c:v>
                </c:pt>
                <c:pt idx="104">
                  <c:v>2406</c:v>
                </c:pt>
                <c:pt idx="105">
                  <c:v>2406</c:v>
                </c:pt>
                <c:pt idx="106">
                  <c:v>2406</c:v>
                </c:pt>
                <c:pt idx="107">
                  <c:v>2406</c:v>
                </c:pt>
                <c:pt idx="108">
                  <c:v>2406</c:v>
                </c:pt>
                <c:pt idx="109">
                  <c:v>2407</c:v>
                </c:pt>
                <c:pt idx="110">
                  <c:v>2407</c:v>
                </c:pt>
                <c:pt idx="111">
                  <c:v>2407</c:v>
                </c:pt>
                <c:pt idx="112">
                  <c:v>2407</c:v>
                </c:pt>
                <c:pt idx="113">
                  <c:v>2407</c:v>
                </c:pt>
                <c:pt idx="114">
                  <c:v>2409</c:v>
                </c:pt>
                <c:pt idx="115">
                  <c:v>2409</c:v>
                </c:pt>
                <c:pt idx="116">
                  <c:v>2409</c:v>
                </c:pt>
                <c:pt idx="117">
                  <c:v>2409</c:v>
                </c:pt>
                <c:pt idx="118">
                  <c:v>2409</c:v>
                </c:pt>
                <c:pt idx="119">
                  <c:v>2412</c:v>
                </c:pt>
                <c:pt idx="120">
                  <c:v>2412</c:v>
                </c:pt>
                <c:pt idx="121">
                  <c:v>2412</c:v>
                </c:pt>
                <c:pt idx="122">
                  <c:v>2412</c:v>
                </c:pt>
                <c:pt idx="123">
                  <c:v>2412</c:v>
                </c:pt>
                <c:pt idx="124">
                  <c:v>2415</c:v>
                </c:pt>
                <c:pt idx="125">
                  <c:v>2415</c:v>
                </c:pt>
                <c:pt idx="126">
                  <c:v>2415</c:v>
                </c:pt>
                <c:pt idx="127">
                  <c:v>2415</c:v>
                </c:pt>
                <c:pt idx="128">
                  <c:v>2415</c:v>
                </c:pt>
                <c:pt idx="129">
                  <c:v>2418</c:v>
                </c:pt>
                <c:pt idx="130">
                  <c:v>2418</c:v>
                </c:pt>
                <c:pt idx="131">
                  <c:v>2418</c:v>
                </c:pt>
                <c:pt idx="132">
                  <c:v>2418</c:v>
                </c:pt>
                <c:pt idx="133">
                  <c:v>2418</c:v>
                </c:pt>
                <c:pt idx="134">
                  <c:v>2421</c:v>
                </c:pt>
                <c:pt idx="135">
                  <c:v>2421</c:v>
                </c:pt>
                <c:pt idx="136">
                  <c:v>2421</c:v>
                </c:pt>
                <c:pt idx="137">
                  <c:v>2421</c:v>
                </c:pt>
                <c:pt idx="138">
                  <c:v>2421</c:v>
                </c:pt>
                <c:pt idx="139">
                  <c:v>2424</c:v>
                </c:pt>
                <c:pt idx="140">
                  <c:v>2424</c:v>
                </c:pt>
                <c:pt idx="141">
                  <c:v>2424</c:v>
                </c:pt>
                <c:pt idx="142">
                  <c:v>2424</c:v>
                </c:pt>
                <c:pt idx="143">
                  <c:v>2424</c:v>
                </c:pt>
                <c:pt idx="144">
                  <c:v>2427</c:v>
                </c:pt>
                <c:pt idx="145">
                  <c:v>2427</c:v>
                </c:pt>
                <c:pt idx="146">
                  <c:v>2427</c:v>
                </c:pt>
                <c:pt idx="147">
                  <c:v>2427</c:v>
                </c:pt>
                <c:pt idx="148">
                  <c:v>2427</c:v>
                </c:pt>
                <c:pt idx="149">
                  <c:v>2429</c:v>
                </c:pt>
                <c:pt idx="150">
                  <c:v>2429</c:v>
                </c:pt>
                <c:pt idx="151">
                  <c:v>2429</c:v>
                </c:pt>
                <c:pt idx="152">
                  <c:v>2429</c:v>
                </c:pt>
                <c:pt idx="153">
                  <c:v>2429</c:v>
                </c:pt>
                <c:pt idx="154">
                  <c:v>2419</c:v>
                </c:pt>
                <c:pt idx="155">
                  <c:v>2419</c:v>
                </c:pt>
                <c:pt idx="156">
                  <c:v>2419</c:v>
                </c:pt>
                <c:pt idx="157">
                  <c:v>2419</c:v>
                </c:pt>
                <c:pt idx="158">
                  <c:v>2419</c:v>
                </c:pt>
                <c:pt idx="159">
                  <c:v>2411</c:v>
                </c:pt>
                <c:pt idx="160">
                  <c:v>2416</c:v>
                </c:pt>
                <c:pt idx="161">
                  <c:v>2416</c:v>
                </c:pt>
                <c:pt idx="162">
                  <c:v>2416</c:v>
                </c:pt>
                <c:pt idx="163">
                  <c:v>2416</c:v>
                </c:pt>
                <c:pt idx="164">
                  <c:v>2409</c:v>
                </c:pt>
                <c:pt idx="165">
                  <c:v>2409</c:v>
                </c:pt>
                <c:pt idx="166">
                  <c:v>2409</c:v>
                </c:pt>
                <c:pt idx="167">
                  <c:v>2409</c:v>
                </c:pt>
                <c:pt idx="168">
                  <c:v>2409</c:v>
                </c:pt>
                <c:pt idx="169">
                  <c:v>2399</c:v>
                </c:pt>
                <c:pt idx="170">
                  <c:v>2399</c:v>
                </c:pt>
                <c:pt idx="171">
                  <c:v>2399</c:v>
                </c:pt>
                <c:pt idx="172">
                  <c:v>2399</c:v>
                </c:pt>
                <c:pt idx="173">
                  <c:v>2399</c:v>
                </c:pt>
                <c:pt idx="174">
                  <c:v>2390</c:v>
                </c:pt>
                <c:pt idx="175">
                  <c:v>2390</c:v>
                </c:pt>
                <c:pt idx="176">
                  <c:v>2390</c:v>
                </c:pt>
                <c:pt idx="177">
                  <c:v>2390</c:v>
                </c:pt>
                <c:pt idx="178">
                  <c:v>2390</c:v>
                </c:pt>
                <c:pt idx="179">
                  <c:v>2386</c:v>
                </c:pt>
                <c:pt idx="180">
                  <c:v>2386</c:v>
                </c:pt>
                <c:pt idx="181">
                  <c:v>2386</c:v>
                </c:pt>
                <c:pt idx="182">
                  <c:v>2386</c:v>
                </c:pt>
                <c:pt idx="183">
                  <c:v>2386</c:v>
                </c:pt>
                <c:pt idx="184">
                  <c:v>2378</c:v>
                </c:pt>
                <c:pt idx="185">
                  <c:v>2378</c:v>
                </c:pt>
                <c:pt idx="186">
                  <c:v>2378</c:v>
                </c:pt>
                <c:pt idx="187">
                  <c:v>2378</c:v>
                </c:pt>
                <c:pt idx="188">
                  <c:v>2378</c:v>
                </c:pt>
                <c:pt idx="189">
                  <c:v>2371</c:v>
                </c:pt>
                <c:pt idx="190">
                  <c:v>2371</c:v>
                </c:pt>
                <c:pt idx="191">
                  <c:v>2371</c:v>
                </c:pt>
                <c:pt idx="192">
                  <c:v>2371</c:v>
                </c:pt>
                <c:pt idx="193">
                  <c:v>2371</c:v>
                </c:pt>
                <c:pt idx="194">
                  <c:v>2360</c:v>
                </c:pt>
                <c:pt idx="195">
                  <c:v>2360</c:v>
                </c:pt>
                <c:pt idx="196">
                  <c:v>2360</c:v>
                </c:pt>
                <c:pt idx="197">
                  <c:v>2360</c:v>
                </c:pt>
                <c:pt idx="198">
                  <c:v>2360</c:v>
                </c:pt>
                <c:pt idx="199">
                  <c:v>2357</c:v>
                </c:pt>
                <c:pt idx="200">
                  <c:v>2357</c:v>
                </c:pt>
                <c:pt idx="201">
                  <c:v>2357</c:v>
                </c:pt>
                <c:pt idx="202">
                  <c:v>2357</c:v>
                </c:pt>
                <c:pt idx="203">
                  <c:v>2357</c:v>
                </c:pt>
                <c:pt idx="204">
                  <c:v>2347</c:v>
                </c:pt>
                <c:pt idx="205">
                  <c:v>2347</c:v>
                </c:pt>
                <c:pt idx="206">
                  <c:v>2347</c:v>
                </c:pt>
                <c:pt idx="207">
                  <c:v>2347</c:v>
                </c:pt>
                <c:pt idx="208">
                  <c:v>2347</c:v>
                </c:pt>
                <c:pt idx="209">
                  <c:v>2336</c:v>
                </c:pt>
                <c:pt idx="210">
                  <c:v>2336</c:v>
                </c:pt>
                <c:pt idx="211">
                  <c:v>2336</c:v>
                </c:pt>
                <c:pt idx="212">
                  <c:v>2336</c:v>
                </c:pt>
                <c:pt idx="213">
                  <c:v>2336</c:v>
                </c:pt>
                <c:pt idx="214">
                  <c:v>2321</c:v>
                </c:pt>
                <c:pt idx="215">
                  <c:v>2321</c:v>
                </c:pt>
                <c:pt idx="216">
                  <c:v>2321</c:v>
                </c:pt>
                <c:pt idx="217">
                  <c:v>2321</c:v>
                </c:pt>
                <c:pt idx="218">
                  <c:v>2321</c:v>
                </c:pt>
                <c:pt idx="219">
                  <c:v>2303</c:v>
                </c:pt>
                <c:pt idx="220">
                  <c:v>2303</c:v>
                </c:pt>
                <c:pt idx="221">
                  <c:v>2303</c:v>
                </c:pt>
                <c:pt idx="222">
                  <c:v>2303</c:v>
                </c:pt>
                <c:pt idx="223">
                  <c:v>2303</c:v>
                </c:pt>
                <c:pt idx="224">
                  <c:v>2290</c:v>
                </c:pt>
                <c:pt idx="225">
                  <c:v>2290</c:v>
                </c:pt>
                <c:pt idx="226">
                  <c:v>2290</c:v>
                </c:pt>
                <c:pt idx="227">
                  <c:v>2290</c:v>
                </c:pt>
                <c:pt idx="228">
                  <c:v>2290</c:v>
                </c:pt>
                <c:pt idx="229">
                  <c:v>2274</c:v>
                </c:pt>
                <c:pt idx="230">
                  <c:v>2274</c:v>
                </c:pt>
                <c:pt idx="231">
                  <c:v>2274</c:v>
                </c:pt>
                <c:pt idx="232">
                  <c:v>2274</c:v>
                </c:pt>
                <c:pt idx="233">
                  <c:v>2274</c:v>
                </c:pt>
                <c:pt idx="234">
                  <c:v>2267</c:v>
                </c:pt>
                <c:pt idx="235">
                  <c:v>2267</c:v>
                </c:pt>
                <c:pt idx="236">
                  <c:v>2267</c:v>
                </c:pt>
                <c:pt idx="237">
                  <c:v>2267</c:v>
                </c:pt>
                <c:pt idx="238">
                  <c:v>2267</c:v>
                </c:pt>
                <c:pt idx="239">
                  <c:v>2253</c:v>
                </c:pt>
                <c:pt idx="240">
                  <c:v>2253</c:v>
                </c:pt>
                <c:pt idx="241">
                  <c:v>2253</c:v>
                </c:pt>
                <c:pt idx="242">
                  <c:v>2253</c:v>
                </c:pt>
                <c:pt idx="243">
                  <c:v>2253</c:v>
                </c:pt>
                <c:pt idx="244">
                  <c:v>2247</c:v>
                </c:pt>
                <c:pt idx="245">
                  <c:v>2247</c:v>
                </c:pt>
                <c:pt idx="246">
                  <c:v>2247</c:v>
                </c:pt>
                <c:pt idx="247">
                  <c:v>2247</c:v>
                </c:pt>
                <c:pt idx="248">
                  <c:v>2247</c:v>
                </c:pt>
                <c:pt idx="249">
                  <c:v>2238</c:v>
                </c:pt>
                <c:pt idx="250">
                  <c:v>2238</c:v>
                </c:pt>
                <c:pt idx="251">
                  <c:v>2238</c:v>
                </c:pt>
                <c:pt idx="252">
                  <c:v>2238</c:v>
                </c:pt>
                <c:pt idx="253">
                  <c:v>2238</c:v>
                </c:pt>
                <c:pt idx="254">
                  <c:v>2237</c:v>
                </c:pt>
                <c:pt idx="255">
                  <c:v>2237</c:v>
                </c:pt>
                <c:pt idx="256">
                  <c:v>2237</c:v>
                </c:pt>
                <c:pt idx="257">
                  <c:v>2237</c:v>
                </c:pt>
                <c:pt idx="258">
                  <c:v>2237</c:v>
                </c:pt>
                <c:pt idx="259">
                  <c:v>2232</c:v>
                </c:pt>
                <c:pt idx="260">
                  <c:v>2232</c:v>
                </c:pt>
                <c:pt idx="261">
                  <c:v>2232</c:v>
                </c:pt>
                <c:pt idx="262">
                  <c:v>2232</c:v>
                </c:pt>
                <c:pt idx="263">
                  <c:v>2232</c:v>
                </c:pt>
                <c:pt idx="264">
                  <c:v>2227</c:v>
                </c:pt>
                <c:pt idx="265">
                  <c:v>2227</c:v>
                </c:pt>
                <c:pt idx="266">
                  <c:v>2227</c:v>
                </c:pt>
                <c:pt idx="267">
                  <c:v>2227</c:v>
                </c:pt>
                <c:pt idx="268">
                  <c:v>2227</c:v>
                </c:pt>
                <c:pt idx="269">
                  <c:v>2220</c:v>
                </c:pt>
                <c:pt idx="270">
                  <c:v>2220</c:v>
                </c:pt>
                <c:pt idx="271">
                  <c:v>2220</c:v>
                </c:pt>
                <c:pt idx="272">
                  <c:v>2220</c:v>
                </c:pt>
                <c:pt idx="273">
                  <c:v>2220</c:v>
                </c:pt>
                <c:pt idx="274">
                  <c:v>2218</c:v>
                </c:pt>
                <c:pt idx="275">
                  <c:v>2218</c:v>
                </c:pt>
                <c:pt idx="276">
                  <c:v>2218</c:v>
                </c:pt>
                <c:pt idx="277">
                  <c:v>2218</c:v>
                </c:pt>
                <c:pt idx="278">
                  <c:v>2218</c:v>
                </c:pt>
                <c:pt idx="279">
                  <c:v>2214</c:v>
                </c:pt>
                <c:pt idx="280">
                  <c:v>2214</c:v>
                </c:pt>
                <c:pt idx="281">
                  <c:v>2214</c:v>
                </c:pt>
                <c:pt idx="282">
                  <c:v>2214</c:v>
                </c:pt>
                <c:pt idx="283">
                  <c:v>2214</c:v>
                </c:pt>
                <c:pt idx="284">
                  <c:v>2213</c:v>
                </c:pt>
                <c:pt idx="285">
                  <c:v>2213</c:v>
                </c:pt>
                <c:pt idx="286">
                  <c:v>2213</c:v>
                </c:pt>
                <c:pt idx="287">
                  <c:v>2213</c:v>
                </c:pt>
                <c:pt idx="288">
                  <c:v>2213</c:v>
                </c:pt>
                <c:pt idx="289">
                  <c:v>2206</c:v>
                </c:pt>
                <c:pt idx="290">
                  <c:v>2206</c:v>
                </c:pt>
                <c:pt idx="291">
                  <c:v>2206</c:v>
                </c:pt>
              </c:numCache>
            </c:numRef>
          </c:yVal>
          <c:smooth val="0"/>
        </c:ser>
        <c:ser>
          <c:idx val="7"/>
          <c:order val="3"/>
          <c:tx>
            <c:strRef>
              <c:f>'Beschl. 5. Gang(27.08.2014)'!$P$2</c:f>
              <c:strCache>
                <c:ptCount val="1"/>
                <c:pt idx="0">
                  <c:v>Abw., Ladedruck</c:v>
                </c:pt>
              </c:strCache>
            </c:strRef>
          </c:tx>
          <c:marker>
            <c:symbol val="none"/>
          </c:marker>
          <c:xVal>
            <c:numRef>
              <c:f>'Beschl. 5. Gang(27.08.2014)'!$K$3:$K$294</c:f>
              <c:numCache>
                <c:formatCode>0.000" s"</c:formatCode>
                <c:ptCount val="292"/>
                <c:pt idx="0">
                  <c:v>0.14099999999999999</c:v>
                </c:pt>
                <c:pt idx="1">
                  <c:v>0.34100000000000003</c:v>
                </c:pt>
                <c:pt idx="2">
                  <c:v>0.54100000000000004</c:v>
                </c:pt>
                <c:pt idx="3">
                  <c:v>0.71099999999999997</c:v>
                </c:pt>
                <c:pt idx="4">
                  <c:v>0.90200000000000002</c:v>
                </c:pt>
                <c:pt idx="5">
                  <c:v>1.0920000000000001</c:v>
                </c:pt>
                <c:pt idx="6">
                  <c:v>1.272</c:v>
                </c:pt>
                <c:pt idx="7">
                  <c:v>1.452</c:v>
                </c:pt>
                <c:pt idx="8">
                  <c:v>1.643</c:v>
                </c:pt>
                <c:pt idx="9">
                  <c:v>1.823</c:v>
                </c:pt>
                <c:pt idx="10">
                  <c:v>2.0129999999999999</c:v>
                </c:pt>
                <c:pt idx="11">
                  <c:v>2.2130000000000001</c:v>
                </c:pt>
                <c:pt idx="12">
                  <c:v>2.4140000000000001</c:v>
                </c:pt>
                <c:pt idx="13">
                  <c:v>2.5840000000000001</c:v>
                </c:pt>
                <c:pt idx="14">
                  <c:v>2.7639999999999998</c:v>
                </c:pt>
                <c:pt idx="15">
                  <c:v>2.9550000000000001</c:v>
                </c:pt>
                <c:pt idx="16">
                  <c:v>3.105</c:v>
                </c:pt>
                <c:pt idx="17">
                  <c:v>3.335</c:v>
                </c:pt>
                <c:pt idx="18">
                  <c:v>3.5049999999999999</c:v>
                </c:pt>
                <c:pt idx="19">
                  <c:v>3.6960000000000002</c:v>
                </c:pt>
                <c:pt idx="20">
                  <c:v>3.8860000000000001</c:v>
                </c:pt>
                <c:pt idx="21">
                  <c:v>4.0860000000000003</c:v>
                </c:pt>
                <c:pt idx="22">
                  <c:v>4.2759999999999998</c:v>
                </c:pt>
                <c:pt idx="23">
                  <c:v>4.4470000000000001</c:v>
                </c:pt>
                <c:pt idx="24">
                  <c:v>4.6269999999999998</c:v>
                </c:pt>
                <c:pt idx="25">
                  <c:v>4.8070000000000004</c:v>
                </c:pt>
                <c:pt idx="26">
                  <c:v>4.9980000000000002</c:v>
                </c:pt>
                <c:pt idx="27">
                  <c:v>5.1879999999999997</c:v>
                </c:pt>
                <c:pt idx="28">
                  <c:v>5.3780000000000001</c:v>
                </c:pt>
                <c:pt idx="29">
                  <c:v>5.5679999999999996</c:v>
                </c:pt>
                <c:pt idx="30">
                  <c:v>5.7690000000000001</c:v>
                </c:pt>
                <c:pt idx="31">
                  <c:v>5.9489999999999998</c:v>
                </c:pt>
                <c:pt idx="32">
                  <c:v>6.1689999999999996</c:v>
                </c:pt>
                <c:pt idx="33">
                  <c:v>6.3390000000000004</c:v>
                </c:pt>
                <c:pt idx="34">
                  <c:v>6.53</c:v>
                </c:pt>
                <c:pt idx="35">
                  <c:v>6.72</c:v>
                </c:pt>
                <c:pt idx="36">
                  <c:v>6.92</c:v>
                </c:pt>
                <c:pt idx="37">
                  <c:v>7.1109999999999998</c:v>
                </c:pt>
                <c:pt idx="38">
                  <c:v>7.3010000000000002</c:v>
                </c:pt>
                <c:pt idx="39">
                  <c:v>7.4909999999999997</c:v>
                </c:pt>
                <c:pt idx="40">
                  <c:v>7.6710000000000003</c:v>
                </c:pt>
                <c:pt idx="41">
                  <c:v>7.8719999999999999</c:v>
                </c:pt>
                <c:pt idx="42">
                  <c:v>8.0719999999999992</c:v>
                </c:pt>
                <c:pt idx="43">
                  <c:v>8.2520000000000007</c:v>
                </c:pt>
                <c:pt idx="44">
                  <c:v>8.452</c:v>
                </c:pt>
                <c:pt idx="45">
                  <c:v>8.6329999999999991</c:v>
                </c:pt>
                <c:pt idx="46">
                  <c:v>8.8330000000000002</c:v>
                </c:pt>
                <c:pt idx="47">
                  <c:v>9.0329999999999995</c:v>
                </c:pt>
                <c:pt idx="48">
                  <c:v>9.2140000000000004</c:v>
                </c:pt>
                <c:pt idx="49">
                  <c:v>9.4039999999999999</c:v>
                </c:pt>
                <c:pt idx="50">
                  <c:v>9.6039999999999992</c:v>
                </c:pt>
                <c:pt idx="51">
                  <c:v>9.7940000000000005</c:v>
                </c:pt>
                <c:pt idx="52">
                  <c:v>9.9749999999999996</c:v>
                </c:pt>
                <c:pt idx="53">
                  <c:v>10.154999999999999</c:v>
                </c:pt>
                <c:pt idx="54">
                  <c:v>10.355</c:v>
                </c:pt>
                <c:pt idx="55">
                  <c:v>10.525</c:v>
                </c:pt>
                <c:pt idx="56">
                  <c:v>10.706</c:v>
                </c:pt>
                <c:pt idx="57">
                  <c:v>10.885999999999999</c:v>
                </c:pt>
                <c:pt idx="58">
                  <c:v>11.055999999999999</c:v>
                </c:pt>
                <c:pt idx="59">
                  <c:v>11.246</c:v>
                </c:pt>
                <c:pt idx="60">
                  <c:v>11.427</c:v>
                </c:pt>
                <c:pt idx="61">
                  <c:v>11.617000000000001</c:v>
                </c:pt>
                <c:pt idx="62">
                  <c:v>11.817</c:v>
                </c:pt>
                <c:pt idx="63">
                  <c:v>11.997999999999999</c:v>
                </c:pt>
                <c:pt idx="64">
                  <c:v>12.188000000000001</c:v>
                </c:pt>
                <c:pt idx="65">
                  <c:v>12.378</c:v>
                </c:pt>
                <c:pt idx="66">
                  <c:v>12.577999999999999</c:v>
                </c:pt>
                <c:pt idx="67">
                  <c:v>12.769</c:v>
                </c:pt>
                <c:pt idx="68">
                  <c:v>12.959</c:v>
                </c:pt>
                <c:pt idx="69">
                  <c:v>13.148999999999999</c:v>
                </c:pt>
                <c:pt idx="70">
                  <c:v>13.339</c:v>
                </c:pt>
                <c:pt idx="71">
                  <c:v>13.54</c:v>
                </c:pt>
                <c:pt idx="72">
                  <c:v>13.73</c:v>
                </c:pt>
                <c:pt idx="73">
                  <c:v>13.91</c:v>
                </c:pt>
                <c:pt idx="74">
                  <c:v>14.111000000000001</c:v>
                </c:pt>
                <c:pt idx="75">
                  <c:v>14.301</c:v>
                </c:pt>
                <c:pt idx="76">
                  <c:v>14.491</c:v>
                </c:pt>
                <c:pt idx="77">
                  <c:v>14.691000000000001</c:v>
                </c:pt>
                <c:pt idx="78">
                  <c:v>14.882</c:v>
                </c:pt>
                <c:pt idx="79">
                  <c:v>15.071999999999999</c:v>
                </c:pt>
                <c:pt idx="80">
                  <c:v>15.252000000000001</c:v>
                </c:pt>
                <c:pt idx="81">
                  <c:v>15.401999999999999</c:v>
                </c:pt>
                <c:pt idx="82">
                  <c:v>15.632999999999999</c:v>
                </c:pt>
                <c:pt idx="83">
                  <c:v>15.823</c:v>
                </c:pt>
                <c:pt idx="84">
                  <c:v>15.993</c:v>
                </c:pt>
                <c:pt idx="85">
                  <c:v>16.184000000000001</c:v>
                </c:pt>
                <c:pt idx="86">
                  <c:v>16.353999999999999</c:v>
                </c:pt>
                <c:pt idx="87">
                  <c:v>16.564</c:v>
                </c:pt>
                <c:pt idx="88">
                  <c:v>16.744</c:v>
                </c:pt>
                <c:pt idx="89">
                  <c:v>16.925000000000001</c:v>
                </c:pt>
                <c:pt idx="90">
                  <c:v>17.114999999999998</c:v>
                </c:pt>
                <c:pt idx="91">
                  <c:v>17.305</c:v>
                </c:pt>
                <c:pt idx="92">
                  <c:v>17.495000000000001</c:v>
                </c:pt>
                <c:pt idx="93">
                  <c:v>19.709</c:v>
                </c:pt>
                <c:pt idx="94">
                  <c:v>19.899000000000001</c:v>
                </c:pt>
                <c:pt idx="95">
                  <c:v>20.088999999999999</c:v>
                </c:pt>
                <c:pt idx="96">
                  <c:v>20.289000000000001</c:v>
                </c:pt>
                <c:pt idx="97">
                  <c:v>20.49</c:v>
                </c:pt>
                <c:pt idx="98">
                  <c:v>20.67</c:v>
                </c:pt>
                <c:pt idx="99">
                  <c:v>20.86</c:v>
                </c:pt>
                <c:pt idx="100">
                  <c:v>21.050999999999998</c:v>
                </c:pt>
                <c:pt idx="101">
                  <c:v>21.241</c:v>
                </c:pt>
                <c:pt idx="102">
                  <c:v>21.420999999999999</c:v>
                </c:pt>
                <c:pt idx="103">
                  <c:v>21.631</c:v>
                </c:pt>
                <c:pt idx="104">
                  <c:v>21.821999999999999</c:v>
                </c:pt>
                <c:pt idx="105">
                  <c:v>22.012</c:v>
                </c:pt>
                <c:pt idx="106">
                  <c:v>22.202000000000002</c:v>
                </c:pt>
                <c:pt idx="107">
                  <c:v>22.402999999999999</c:v>
                </c:pt>
                <c:pt idx="108">
                  <c:v>22.582999999999998</c:v>
                </c:pt>
                <c:pt idx="109">
                  <c:v>22.783000000000001</c:v>
                </c:pt>
                <c:pt idx="110">
                  <c:v>22.963000000000001</c:v>
                </c:pt>
                <c:pt idx="111">
                  <c:v>23.164000000000001</c:v>
                </c:pt>
                <c:pt idx="112">
                  <c:v>23.364000000000001</c:v>
                </c:pt>
                <c:pt idx="113">
                  <c:v>23.544</c:v>
                </c:pt>
                <c:pt idx="114">
                  <c:v>23.734000000000002</c:v>
                </c:pt>
                <c:pt idx="115">
                  <c:v>23.914999999999999</c:v>
                </c:pt>
                <c:pt idx="116">
                  <c:v>24.114999999999998</c:v>
                </c:pt>
                <c:pt idx="117">
                  <c:v>24.324999999999999</c:v>
                </c:pt>
                <c:pt idx="118">
                  <c:v>24.495999999999999</c:v>
                </c:pt>
                <c:pt idx="119">
                  <c:v>24.686</c:v>
                </c:pt>
                <c:pt idx="120">
                  <c:v>24.856000000000002</c:v>
                </c:pt>
                <c:pt idx="121">
                  <c:v>25.056000000000001</c:v>
                </c:pt>
                <c:pt idx="122">
                  <c:v>25.247</c:v>
                </c:pt>
                <c:pt idx="123">
                  <c:v>25.407</c:v>
                </c:pt>
                <c:pt idx="124">
                  <c:v>25.606999999999999</c:v>
                </c:pt>
                <c:pt idx="125">
                  <c:v>25.806999999999999</c:v>
                </c:pt>
                <c:pt idx="126">
                  <c:v>25.998000000000001</c:v>
                </c:pt>
                <c:pt idx="127">
                  <c:v>26.187999999999999</c:v>
                </c:pt>
                <c:pt idx="128">
                  <c:v>26.378</c:v>
                </c:pt>
                <c:pt idx="129">
                  <c:v>26.568999999999999</c:v>
                </c:pt>
                <c:pt idx="130">
                  <c:v>26.759</c:v>
                </c:pt>
                <c:pt idx="131">
                  <c:v>26.959</c:v>
                </c:pt>
                <c:pt idx="132">
                  <c:v>27.149000000000001</c:v>
                </c:pt>
                <c:pt idx="133">
                  <c:v>27.33</c:v>
                </c:pt>
                <c:pt idx="134">
                  <c:v>27.53</c:v>
                </c:pt>
                <c:pt idx="135">
                  <c:v>27.72</c:v>
                </c:pt>
                <c:pt idx="136">
                  <c:v>27.92</c:v>
                </c:pt>
                <c:pt idx="137">
                  <c:v>28.111000000000001</c:v>
                </c:pt>
                <c:pt idx="138">
                  <c:v>28.300999999999998</c:v>
                </c:pt>
                <c:pt idx="139">
                  <c:v>28.491</c:v>
                </c:pt>
                <c:pt idx="140">
                  <c:v>28.681999999999999</c:v>
                </c:pt>
                <c:pt idx="141">
                  <c:v>28.872</c:v>
                </c:pt>
                <c:pt idx="142">
                  <c:v>29.071999999999999</c:v>
                </c:pt>
                <c:pt idx="143">
                  <c:v>29.242000000000001</c:v>
                </c:pt>
                <c:pt idx="144">
                  <c:v>29.413</c:v>
                </c:pt>
                <c:pt idx="145">
                  <c:v>29.623000000000001</c:v>
                </c:pt>
                <c:pt idx="146">
                  <c:v>29.823</c:v>
                </c:pt>
                <c:pt idx="147">
                  <c:v>30.013000000000002</c:v>
                </c:pt>
                <c:pt idx="148">
                  <c:v>30.184000000000001</c:v>
                </c:pt>
                <c:pt idx="149">
                  <c:v>30.384</c:v>
                </c:pt>
                <c:pt idx="150">
                  <c:v>30.564</c:v>
                </c:pt>
                <c:pt idx="151">
                  <c:v>30.754999999999999</c:v>
                </c:pt>
                <c:pt idx="152">
                  <c:v>30.945</c:v>
                </c:pt>
                <c:pt idx="153">
                  <c:v>31.114999999999998</c:v>
                </c:pt>
                <c:pt idx="154">
                  <c:v>31.305</c:v>
                </c:pt>
                <c:pt idx="155">
                  <c:v>31.495999999999999</c:v>
                </c:pt>
                <c:pt idx="156">
                  <c:v>31.675999999999998</c:v>
                </c:pt>
                <c:pt idx="157">
                  <c:v>31.876000000000001</c:v>
                </c:pt>
                <c:pt idx="158">
                  <c:v>32.036000000000001</c:v>
                </c:pt>
                <c:pt idx="159">
                  <c:v>32.237000000000002</c:v>
                </c:pt>
                <c:pt idx="160">
                  <c:v>32.417000000000002</c:v>
                </c:pt>
                <c:pt idx="161">
                  <c:v>32.616999999999997</c:v>
                </c:pt>
                <c:pt idx="162">
                  <c:v>32.817999999999998</c:v>
                </c:pt>
                <c:pt idx="163">
                  <c:v>32.997999999999998</c:v>
                </c:pt>
                <c:pt idx="164">
                  <c:v>33.207999999999998</c:v>
                </c:pt>
                <c:pt idx="165">
                  <c:v>33.387999999999998</c:v>
                </c:pt>
                <c:pt idx="166">
                  <c:v>33.579000000000001</c:v>
                </c:pt>
                <c:pt idx="167">
                  <c:v>33.768999999999998</c:v>
                </c:pt>
                <c:pt idx="168">
                  <c:v>33.959000000000003</c:v>
                </c:pt>
                <c:pt idx="169">
                  <c:v>34.149000000000001</c:v>
                </c:pt>
                <c:pt idx="170">
                  <c:v>34.35</c:v>
                </c:pt>
                <c:pt idx="171">
                  <c:v>34.53</c:v>
                </c:pt>
                <c:pt idx="172">
                  <c:v>34.729999999999997</c:v>
                </c:pt>
                <c:pt idx="173">
                  <c:v>34.920999999999999</c:v>
                </c:pt>
                <c:pt idx="174">
                  <c:v>35.110999999999997</c:v>
                </c:pt>
                <c:pt idx="175">
                  <c:v>35.301000000000002</c:v>
                </c:pt>
                <c:pt idx="176">
                  <c:v>35.500999999999998</c:v>
                </c:pt>
                <c:pt idx="177">
                  <c:v>35.712000000000003</c:v>
                </c:pt>
                <c:pt idx="178">
                  <c:v>35.881999999999998</c:v>
                </c:pt>
                <c:pt idx="179">
                  <c:v>36.072000000000003</c:v>
                </c:pt>
                <c:pt idx="180">
                  <c:v>36.252000000000002</c:v>
                </c:pt>
                <c:pt idx="181">
                  <c:v>36.442999999999998</c:v>
                </c:pt>
                <c:pt idx="182">
                  <c:v>36.593000000000004</c:v>
                </c:pt>
                <c:pt idx="183">
                  <c:v>36.823</c:v>
                </c:pt>
                <c:pt idx="184">
                  <c:v>36.994</c:v>
                </c:pt>
                <c:pt idx="185">
                  <c:v>37.183999999999997</c:v>
                </c:pt>
                <c:pt idx="186">
                  <c:v>37.384</c:v>
                </c:pt>
                <c:pt idx="187">
                  <c:v>37.564</c:v>
                </c:pt>
                <c:pt idx="188">
                  <c:v>37.755000000000003</c:v>
                </c:pt>
                <c:pt idx="189">
                  <c:v>37.945</c:v>
                </c:pt>
                <c:pt idx="190">
                  <c:v>38.125</c:v>
                </c:pt>
                <c:pt idx="191">
                  <c:v>38.314999999999998</c:v>
                </c:pt>
                <c:pt idx="192">
                  <c:v>38.496000000000002</c:v>
                </c:pt>
                <c:pt idx="193">
                  <c:v>38.676000000000002</c:v>
                </c:pt>
                <c:pt idx="194">
                  <c:v>38.866</c:v>
                </c:pt>
                <c:pt idx="195">
                  <c:v>39.066000000000003</c:v>
                </c:pt>
                <c:pt idx="196">
                  <c:v>39.256999999999998</c:v>
                </c:pt>
                <c:pt idx="197">
                  <c:v>39.457000000000001</c:v>
                </c:pt>
                <c:pt idx="198">
                  <c:v>39.627000000000002</c:v>
                </c:pt>
                <c:pt idx="199">
                  <c:v>39.832682788051201</c:v>
                </c:pt>
                <c:pt idx="200">
                  <c:v>40.021920231972899</c:v>
                </c:pt>
                <c:pt idx="201">
                  <c:v>40.211157675894498</c:v>
                </c:pt>
                <c:pt idx="202">
                  <c:v>40.400395119816203</c:v>
                </c:pt>
                <c:pt idx="203">
                  <c:v>40.589632563737801</c:v>
                </c:pt>
                <c:pt idx="204">
                  <c:v>40.778870007659499</c:v>
                </c:pt>
                <c:pt idx="205">
                  <c:v>40.968107451581098</c:v>
                </c:pt>
                <c:pt idx="206">
                  <c:v>41.157344895502803</c:v>
                </c:pt>
                <c:pt idx="207">
                  <c:v>41.346582339424401</c:v>
                </c:pt>
                <c:pt idx="208">
                  <c:v>41.535819783346099</c:v>
                </c:pt>
                <c:pt idx="209">
                  <c:v>41.725057227267797</c:v>
                </c:pt>
                <c:pt idx="210">
                  <c:v>41.914294671189396</c:v>
                </c:pt>
                <c:pt idx="211">
                  <c:v>42.103532115111101</c:v>
                </c:pt>
                <c:pt idx="212">
                  <c:v>42.292769559032699</c:v>
                </c:pt>
                <c:pt idx="213">
                  <c:v>42.482007002954397</c:v>
                </c:pt>
                <c:pt idx="214">
                  <c:v>42.671244446876003</c:v>
                </c:pt>
                <c:pt idx="215">
                  <c:v>42.860481890797601</c:v>
                </c:pt>
                <c:pt idx="216">
                  <c:v>43.049719334719299</c:v>
                </c:pt>
                <c:pt idx="217">
                  <c:v>43.238956778640905</c:v>
                </c:pt>
                <c:pt idx="218">
                  <c:v>43.428194222562595</c:v>
                </c:pt>
                <c:pt idx="219">
                  <c:v>43.6174316664843</c:v>
                </c:pt>
                <c:pt idx="220">
                  <c:v>43.806669110405899</c:v>
                </c:pt>
                <c:pt idx="221">
                  <c:v>43.995906554327604</c:v>
                </c:pt>
                <c:pt idx="222">
                  <c:v>44.185143998249202</c:v>
                </c:pt>
                <c:pt idx="223">
                  <c:v>44.3743814421709</c:v>
                </c:pt>
                <c:pt idx="224">
                  <c:v>44.563618886092506</c:v>
                </c:pt>
                <c:pt idx="225">
                  <c:v>44.752856330014197</c:v>
                </c:pt>
                <c:pt idx="226">
                  <c:v>44.942093773935795</c:v>
                </c:pt>
                <c:pt idx="227">
                  <c:v>45.1313312178575</c:v>
                </c:pt>
                <c:pt idx="228">
                  <c:v>45.320568661779099</c:v>
                </c:pt>
                <c:pt idx="229">
                  <c:v>45.509806105700804</c:v>
                </c:pt>
                <c:pt idx="230">
                  <c:v>45.699043549622502</c:v>
                </c:pt>
                <c:pt idx="231">
                  <c:v>45.888280993544093</c:v>
                </c:pt>
                <c:pt idx="232">
                  <c:v>46.077518437465798</c:v>
                </c:pt>
                <c:pt idx="233">
                  <c:v>46.266755881387397</c:v>
                </c:pt>
                <c:pt idx="234">
                  <c:v>46.455993325309102</c:v>
                </c:pt>
                <c:pt idx="235">
                  <c:v>46.6452307692307</c:v>
                </c:pt>
                <c:pt idx="236">
                  <c:v>46.834468213152405</c:v>
                </c:pt>
                <c:pt idx="237">
                  <c:v>47.023705657074004</c:v>
                </c:pt>
                <c:pt idx="238">
                  <c:v>47.212943100995695</c:v>
                </c:pt>
                <c:pt idx="239">
                  <c:v>47.4021805449173</c:v>
                </c:pt>
                <c:pt idx="240">
                  <c:v>47.591417988838998</c:v>
                </c:pt>
                <c:pt idx="241">
                  <c:v>47.780655432760703</c:v>
                </c:pt>
                <c:pt idx="242">
                  <c:v>47.969892876682302</c:v>
                </c:pt>
                <c:pt idx="243">
                  <c:v>48.159130320604</c:v>
                </c:pt>
                <c:pt idx="244">
                  <c:v>48.348367764525605</c:v>
                </c:pt>
                <c:pt idx="245">
                  <c:v>48.537605208447296</c:v>
                </c:pt>
                <c:pt idx="246">
                  <c:v>48.726842652368894</c:v>
                </c:pt>
                <c:pt idx="247">
                  <c:v>48.916080096290599</c:v>
                </c:pt>
                <c:pt idx="248">
                  <c:v>49.105317540212198</c:v>
                </c:pt>
                <c:pt idx="249">
                  <c:v>49.294554984133903</c:v>
                </c:pt>
                <c:pt idx="250">
                  <c:v>49.483792428055501</c:v>
                </c:pt>
                <c:pt idx="251">
                  <c:v>49.673029871977207</c:v>
                </c:pt>
                <c:pt idx="252">
                  <c:v>49.862267315898798</c:v>
                </c:pt>
                <c:pt idx="253">
                  <c:v>50.051504759820496</c:v>
                </c:pt>
                <c:pt idx="254">
                  <c:v>50.240742203742201</c:v>
                </c:pt>
                <c:pt idx="255">
                  <c:v>50.429979647663799</c:v>
                </c:pt>
                <c:pt idx="256">
                  <c:v>50.619217091585504</c:v>
                </c:pt>
                <c:pt idx="257">
                  <c:v>50.808454535507103</c:v>
                </c:pt>
                <c:pt idx="258">
                  <c:v>50.997691979428794</c:v>
                </c:pt>
                <c:pt idx="259">
                  <c:v>51.186929423350399</c:v>
                </c:pt>
                <c:pt idx="260">
                  <c:v>51.376166867272097</c:v>
                </c:pt>
                <c:pt idx="261">
                  <c:v>51.565404311193696</c:v>
                </c:pt>
                <c:pt idx="262">
                  <c:v>51.754641755115401</c:v>
                </c:pt>
                <c:pt idx="263">
                  <c:v>51.943879199036999</c:v>
                </c:pt>
                <c:pt idx="264">
                  <c:v>52.133116642958704</c:v>
                </c:pt>
                <c:pt idx="265">
                  <c:v>52.322354086880395</c:v>
                </c:pt>
                <c:pt idx="266">
                  <c:v>52.511591530802001</c:v>
                </c:pt>
                <c:pt idx="267">
                  <c:v>52.700828974723699</c:v>
                </c:pt>
                <c:pt idx="268">
                  <c:v>52.890066418645297</c:v>
                </c:pt>
                <c:pt idx="269">
                  <c:v>53.079303862567002</c:v>
                </c:pt>
                <c:pt idx="270">
                  <c:v>53.268541306488601</c:v>
                </c:pt>
                <c:pt idx="271">
                  <c:v>53.457778750410306</c:v>
                </c:pt>
                <c:pt idx="272">
                  <c:v>53.647016194331904</c:v>
                </c:pt>
                <c:pt idx="273">
                  <c:v>53.836253638253595</c:v>
                </c:pt>
                <c:pt idx="274">
                  <c:v>54.025491082175201</c:v>
                </c:pt>
                <c:pt idx="275">
                  <c:v>54.214728526096899</c:v>
                </c:pt>
                <c:pt idx="276">
                  <c:v>54.403965970018604</c:v>
                </c:pt>
                <c:pt idx="277">
                  <c:v>54.593203413940202</c:v>
                </c:pt>
                <c:pt idx="278">
                  <c:v>54.7824408578619</c:v>
                </c:pt>
                <c:pt idx="279">
                  <c:v>54.971678301783498</c:v>
                </c:pt>
                <c:pt idx="280">
                  <c:v>55.160915745705196</c:v>
                </c:pt>
                <c:pt idx="281">
                  <c:v>55.350153189626802</c:v>
                </c:pt>
                <c:pt idx="282">
                  <c:v>55.5393906335485</c:v>
                </c:pt>
                <c:pt idx="283">
                  <c:v>55.728628077470098</c:v>
                </c:pt>
                <c:pt idx="284">
                  <c:v>55.917865521391803</c:v>
                </c:pt>
                <c:pt idx="285">
                  <c:v>56.107102965313402</c:v>
                </c:pt>
                <c:pt idx="286">
                  <c:v>56.2963404092351</c:v>
                </c:pt>
                <c:pt idx="287">
                  <c:v>56.485577853156798</c:v>
                </c:pt>
                <c:pt idx="288">
                  <c:v>56.674815297078396</c:v>
                </c:pt>
                <c:pt idx="289">
                  <c:v>56.864052741000101</c:v>
                </c:pt>
                <c:pt idx="290">
                  <c:v>57.0532901849217</c:v>
                </c:pt>
                <c:pt idx="291">
                  <c:v>57.242527628843405</c:v>
                </c:pt>
              </c:numCache>
            </c:numRef>
          </c:xVal>
          <c:yVal>
            <c:numRef>
              <c:f>'Beschl. 5. Gang(27.08.2014)'!$P$3:$P$294</c:f>
              <c:numCache>
                <c:formatCode>#,##0" mbar"</c:formatCode>
                <c:ptCount val="292"/>
                <c:pt idx="0">
                  <c:v>0</c:v>
                </c:pt>
                <c:pt idx="1">
                  <c:v>1226</c:v>
                </c:pt>
                <c:pt idx="2">
                  <c:v>1226</c:v>
                </c:pt>
                <c:pt idx="3">
                  <c:v>1226</c:v>
                </c:pt>
                <c:pt idx="4">
                  <c:v>-512</c:v>
                </c:pt>
                <c:pt idx="5">
                  <c:v>-512</c:v>
                </c:pt>
                <c:pt idx="6">
                  <c:v>-246</c:v>
                </c:pt>
                <c:pt idx="7">
                  <c:v>-246</c:v>
                </c:pt>
                <c:pt idx="8">
                  <c:v>-246</c:v>
                </c:pt>
                <c:pt idx="9">
                  <c:v>-286</c:v>
                </c:pt>
                <c:pt idx="10">
                  <c:v>-286</c:v>
                </c:pt>
                <c:pt idx="11">
                  <c:v>-12</c:v>
                </c:pt>
                <c:pt idx="12">
                  <c:v>-12</c:v>
                </c:pt>
                <c:pt idx="13">
                  <c:v>-12</c:v>
                </c:pt>
                <c:pt idx="14">
                  <c:v>-68</c:v>
                </c:pt>
                <c:pt idx="15">
                  <c:v>-68</c:v>
                </c:pt>
                <c:pt idx="16">
                  <c:v>157</c:v>
                </c:pt>
                <c:pt idx="17">
                  <c:v>157</c:v>
                </c:pt>
                <c:pt idx="18">
                  <c:v>157</c:v>
                </c:pt>
                <c:pt idx="19">
                  <c:v>111</c:v>
                </c:pt>
                <c:pt idx="20">
                  <c:v>111</c:v>
                </c:pt>
                <c:pt idx="21">
                  <c:v>38</c:v>
                </c:pt>
                <c:pt idx="22">
                  <c:v>38</c:v>
                </c:pt>
                <c:pt idx="23">
                  <c:v>38</c:v>
                </c:pt>
                <c:pt idx="24">
                  <c:v>-24</c:v>
                </c:pt>
                <c:pt idx="25">
                  <c:v>-24</c:v>
                </c:pt>
                <c:pt idx="26">
                  <c:v>135</c:v>
                </c:pt>
                <c:pt idx="27">
                  <c:v>135</c:v>
                </c:pt>
                <c:pt idx="28">
                  <c:v>135</c:v>
                </c:pt>
                <c:pt idx="29">
                  <c:v>70</c:v>
                </c:pt>
                <c:pt idx="30">
                  <c:v>70</c:v>
                </c:pt>
                <c:pt idx="31">
                  <c:v>38</c:v>
                </c:pt>
                <c:pt idx="32">
                  <c:v>38</c:v>
                </c:pt>
                <c:pt idx="33">
                  <c:v>38</c:v>
                </c:pt>
                <c:pt idx="34">
                  <c:v>-19</c:v>
                </c:pt>
                <c:pt idx="35">
                  <c:v>-19</c:v>
                </c:pt>
                <c:pt idx="36">
                  <c:v>52</c:v>
                </c:pt>
                <c:pt idx="37">
                  <c:v>52</c:v>
                </c:pt>
                <c:pt idx="38">
                  <c:v>52</c:v>
                </c:pt>
                <c:pt idx="39">
                  <c:v>-10</c:v>
                </c:pt>
                <c:pt idx="40">
                  <c:v>-10</c:v>
                </c:pt>
                <c:pt idx="41">
                  <c:v>90</c:v>
                </c:pt>
                <c:pt idx="42">
                  <c:v>90</c:v>
                </c:pt>
                <c:pt idx="43">
                  <c:v>90</c:v>
                </c:pt>
                <c:pt idx="44">
                  <c:v>7</c:v>
                </c:pt>
                <c:pt idx="45">
                  <c:v>7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1</c:v>
                </c:pt>
                <c:pt idx="50">
                  <c:v>1</c:v>
                </c:pt>
                <c:pt idx="51">
                  <c:v>82</c:v>
                </c:pt>
                <c:pt idx="52">
                  <c:v>82</c:v>
                </c:pt>
                <c:pt idx="53">
                  <c:v>82</c:v>
                </c:pt>
                <c:pt idx="54">
                  <c:v>8</c:v>
                </c:pt>
                <c:pt idx="55">
                  <c:v>8</c:v>
                </c:pt>
                <c:pt idx="56">
                  <c:v>54</c:v>
                </c:pt>
                <c:pt idx="57">
                  <c:v>54</c:v>
                </c:pt>
                <c:pt idx="58">
                  <c:v>54</c:v>
                </c:pt>
                <c:pt idx="59">
                  <c:v>13</c:v>
                </c:pt>
                <c:pt idx="60">
                  <c:v>13</c:v>
                </c:pt>
                <c:pt idx="61">
                  <c:v>39</c:v>
                </c:pt>
                <c:pt idx="62">
                  <c:v>39</c:v>
                </c:pt>
                <c:pt idx="63">
                  <c:v>39</c:v>
                </c:pt>
                <c:pt idx="64">
                  <c:v>31</c:v>
                </c:pt>
                <c:pt idx="65">
                  <c:v>31</c:v>
                </c:pt>
                <c:pt idx="66">
                  <c:v>46</c:v>
                </c:pt>
                <c:pt idx="67">
                  <c:v>46</c:v>
                </c:pt>
                <c:pt idx="68">
                  <c:v>46</c:v>
                </c:pt>
                <c:pt idx="69">
                  <c:v>42</c:v>
                </c:pt>
                <c:pt idx="70">
                  <c:v>42</c:v>
                </c:pt>
                <c:pt idx="71">
                  <c:v>42</c:v>
                </c:pt>
                <c:pt idx="72">
                  <c:v>42</c:v>
                </c:pt>
                <c:pt idx="73">
                  <c:v>42</c:v>
                </c:pt>
                <c:pt idx="74">
                  <c:v>38</c:v>
                </c:pt>
                <c:pt idx="75">
                  <c:v>38</c:v>
                </c:pt>
                <c:pt idx="76">
                  <c:v>36</c:v>
                </c:pt>
                <c:pt idx="77">
                  <c:v>36</c:v>
                </c:pt>
                <c:pt idx="78">
                  <c:v>36</c:v>
                </c:pt>
                <c:pt idx="79">
                  <c:v>32</c:v>
                </c:pt>
                <c:pt idx="80">
                  <c:v>32</c:v>
                </c:pt>
                <c:pt idx="81">
                  <c:v>33</c:v>
                </c:pt>
                <c:pt idx="82">
                  <c:v>33</c:v>
                </c:pt>
                <c:pt idx="83">
                  <c:v>33</c:v>
                </c:pt>
                <c:pt idx="84">
                  <c:v>32</c:v>
                </c:pt>
                <c:pt idx="85">
                  <c:v>32</c:v>
                </c:pt>
                <c:pt idx="86">
                  <c:v>16</c:v>
                </c:pt>
                <c:pt idx="87">
                  <c:v>16</c:v>
                </c:pt>
                <c:pt idx="88">
                  <c:v>16</c:v>
                </c:pt>
                <c:pt idx="89">
                  <c:v>15</c:v>
                </c:pt>
                <c:pt idx="90">
                  <c:v>15</c:v>
                </c:pt>
                <c:pt idx="91">
                  <c:v>45</c:v>
                </c:pt>
                <c:pt idx="92">
                  <c:v>45</c:v>
                </c:pt>
                <c:pt idx="93">
                  <c:v>45</c:v>
                </c:pt>
                <c:pt idx="94">
                  <c:v>45</c:v>
                </c:pt>
                <c:pt idx="95">
                  <c:v>45</c:v>
                </c:pt>
                <c:pt idx="96">
                  <c:v>21</c:v>
                </c:pt>
                <c:pt idx="97">
                  <c:v>21</c:v>
                </c:pt>
                <c:pt idx="98">
                  <c:v>21</c:v>
                </c:pt>
                <c:pt idx="99">
                  <c:v>21</c:v>
                </c:pt>
                <c:pt idx="100">
                  <c:v>21</c:v>
                </c:pt>
                <c:pt idx="101">
                  <c:v>14</c:v>
                </c:pt>
                <c:pt idx="102">
                  <c:v>14</c:v>
                </c:pt>
                <c:pt idx="103">
                  <c:v>14</c:v>
                </c:pt>
                <c:pt idx="104">
                  <c:v>13</c:v>
                </c:pt>
                <c:pt idx="105">
                  <c:v>13</c:v>
                </c:pt>
                <c:pt idx="106">
                  <c:v>21</c:v>
                </c:pt>
                <c:pt idx="107">
                  <c:v>21</c:v>
                </c:pt>
                <c:pt idx="108">
                  <c:v>21</c:v>
                </c:pt>
                <c:pt idx="109">
                  <c:v>20</c:v>
                </c:pt>
                <c:pt idx="110">
                  <c:v>20</c:v>
                </c:pt>
                <c:pt idx="111">
                  <c:v>42</c:v>
                </c:pt>
                <c:pt idx="112">
                  <c:v>42</c:v>
                </c:pt>
                <c:pt idx="113">
                  <c:v>42</c:v>
                </c:pt>
                <c:pt idx="114">
                  <c:v>40</c:v>
                </c:pt>
                <c:pt idx="115">
                  <c:v>40</c:v>
                </c:pt>
                <c:pt idx="116">
                  <c:v>52</c:v>
                </c:pt>
                <c:pt idx="117">
                  <c:v>52</c:v>
                </c:pt>
                <c:pt idx="118">
                  <c:v>52</c:v>
                </c:pt>
                <c:pt idx="119">
                  <c:v>49</c:v>
                </c:pt>
                <c:pt idx="120">
                  <c:v>49</c:v>
                </c:pt>
                <c:pt idx="121">
                  <c:v>48</c:v>
                </c:pt>
                <c:pt idx="122">
                  <c:v>48</c:v>
                </c:pt>
                <c:pt idx="123">
                  <c:v>48</c:v>
                </c:pt>
                <c:pt idx="124">
                  <c:v>45</c:v>
                </c:pt>
                <c:pt idx="125">
                  <c:v>45</c:v>
                </c:pt>
                <c:pt idx="126">
                  <c:v>30</c:v>
                </c:pt>
                <c:pt idx="127">
                  <c:v>30</c:v>
                </c:pt>
                <c:pt idx="128">
                  <c:v>30</c:v>
                </c:pt>
                <c:pt idx="129">
                  <c:v>27</c:v>
                </c:pt>
                <c:pt idx="130">
                  <c:v>27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5</c:v>
                </c:pt>
                <c:pt idx="135">
                  <c:v>5</c:v>
                </c:pt>
                <c:pt idx="136">
                  <c:v>-16</c:v>
                </c:pt>
                <c:pt idx="137">
                  <c:v>-16</c:v>
                </c:pt>
                <c:pt idx="138">
                  <c:v>-16</c:v>
                </c:pt>
                <c:pt idx="139">
                  <c:v>-19</c:v>
                </c:pt>
                <c:pt idx="140">
                  <c:v>-19</c:v>
                </c:pt>
                <c:pt idx="141">
                  <c:v>-32</c:v>
                </c:pt>
                <c:pt idx="142">
                  <c:v>-32</c:v>
                </c:pt>
                <c:pt idx="143">
                  <c:v>-32</c:v>
                </c:pt>
                <c:pt idx="144">
                  <c:v>-35</c:v>
                </c:pt>
                <c:pt idx="145">
                  <c:v>-35</c:v>
                </c:pt>
                <c:pt idx="146">
                  <c:v>-34</c:v>
                </c:pt>
                <c:pt idx="147">
                  <c:v>-34</c:v>
                </c:pt>
                <c:pt idx="148">
                  <c:v>-34</c:v>
                </c:pt>
                <c:pt idx="149">
                  <c:v>-36</c:v>
                </c:pt>
                <c:pt idx="150">
                  <c:v>-36</c:v>
                </c:pt>
                <c:pt idx="151">
                  <c:v>-37</c:v>
                </c:pt>
                <c:pt idx="152">
                  <c:v>-37</c:v>
                </c:pt>
                <c:pt idx="153">
                  <c:v>-37</c:v>
                </c:pt>
                <c:pt idx="154">
                  <c:v>-27</c:v>
                </c:pt>
                <c:pt idx="155">
                  <c:v>-27</c:v>
                </c:pt>
                <c:pt idx="156">
                  <c:v>-21</c:v>
                </c:pt>
                <c:pt idx="157">
                  <c:v>-21</c:v>
                </c:pt>
                <c:pt idx="158">
                  <c:v>-21</c:v>
                </c:pt>
                <c:pt idx="159">
                  <c:v>-13</c:v>
                </c:pt>
                <c:pt idx="160">
                  <c:v>20</c:v>
                </c:pt>
                <c:pt idx="161">
                  <c:v>16</c:v>
                </c:pt>
                <c:pt idx="162">
                  <c:v>16</c:v>
                </c:pt>
                <c:pt idx="163">
                  <c:v>16</c:v>
                </c:pt>
                <c:pt idx="164">
                  <c:v>23</c:v>
                </c:pt>
                <c:pt idx="165">
                  <c:v>23</c:v>
                </c:pt>
                <c:pt idx="166">
                  <c:v>28</c:v>
                </c:pt>
                <c:pt idx="167">
                  <c:v>28</c:v>
                </c:pt>
                <c:pt idx="168">
                  <c:v>28</c:v>
                </c:pt>
                <c:pt idx="169">
                  <c:v>38</c:v>
                </c:pt>
                <c:pt idx="170">
                  <c:v>38</c:v>
                </c:pt>
                <c:pt idx="171">
                  <c:v>32</c:v>
                </c:pt>
                <c:pt idx="172">
                  <c:v>32</c:v>
                </c:pt>
                <c:pt idx="173">
                  <c:v>32</c:v>
                </c:pt>
                <c:pt idx="174">
                  <c:v>41</c:v>
                </c:pt>
                <c:pt idx="175">
                  <c:v>41</c:v>
                </c:pt>
                <c:pt idx="176">
                  <c:v>30</c:v>
                </c:pt>
                <c:pt idx="177">
                  <c:v>30</c:v>
                </c:pt>
                <c:pt idx="178">
                  <c:v>30</c:v>
                </c:pt>
                <c:pt idx="179">
                  <c:v>34</c:v>
                </c:pt>
                <c:pt idx="180">
                  <c:v>34</c:v>
                </c:pt>
                <c:pt idx="181">
                  <c:v>20</c:v>
                </c:pt>
                <c:pt idx="182">
                  <c:v>20</c:v>
                </c:pt>
                <c:pt idx="183">
                  <c:v>20</c:v>
                </c:pt>
                <c:pt idx="184">
                  <c:v>28</c:v>
                </c:pt>
                <c:pt idx="185">
                  <c:v>28</c:v>
                </c:pt>
                <c:pt idx="186">
                  <c:v>-2</c:v>
                </c:pt>
                <c:pt idx="187">
                  <c:v>-2</c:v>
                </c:pt>
                <c:pt idx="188">
                  <c:v>-2</c:v>
                </c:pt>
                <c:pt idx="189">
                  <c:v>5</c:v>
                </c:pt>
                <c:pt idx="190">
                  <c:v>5</c:v>
                </c:pt>
                <c:pt idx="191">
                  <c:v>-17</c:v>
                </c:pt>
                <c:pt idx="192">
                  <c:v>-17</c:v>
                </c:pt>
                <c:pt idx="193">
                  <c:v>-17</c:v>
                </c:pt>
                <c:pt idx="194">
                  <c:v>-6</c:v>
                </c:pt>
                <c:pt idx="195">
                  <c:v>-6</c:v>
                </c:pt>
                <c:pt idx="196">
                  <c:v>-13</c:v>
                </c:pt>
                <c:pt idx="197">
                  <c:v>-13</c:v>
                </c:pt>
                <c:pt idx="198">
                  <c:v>-13</c:v>
                </c:pt>
                <c:pt idx="199">
                  <c:v>-10</c:v>
                </c:pt>
                <c:pt idx="200">
                  <c:v>-10</c:v>
                </c:pt>
                <c:pt idx="201">
                  <c:v>-8</c:v>
                </c:pt>
                <c:pt idx="202">
                  <c:v>-8</c:v>
                </c:pt>
                <c:pt idx="203">
                  <c:v>-8</c:v>
                </c:pt>
                <c:pt idx="204">
                  <c:v>2</c:v>
                </c:pt>
                <c:pt idx="205">
                  <c:v>2</c:v>
                </c:pt>
                <c:pt idx="206">
                  <c:v>65</c:v>
                </c:pt>
                <c:pt idx="207">
                  <c:v>65</c:v>
                </c:pt>
                <c:pt idx="208">
                  <c:v>65</c:v>
                </c:pt>
                <c:pt idx="209">
                  <c:v>76</c:v>
                </c:pt>
                <c:pt idx="210">
                  <c:v>76</c:v>
                </c:pt>
                <c:pt idx="211">
                  <c:v>70</c:v>
                </c:pt>
                <c:pt idx="212">
                  <c:v>70</c:v>
                </c:pt>
                <c:pt idx="213">
                  <c:v>70</c:v>
                </c:pt>
                <c:pt idx="214">
                  <c:v>85</c:v>
                </c:pt>
                <c:pt idx="215">
                  <c:v>85</c:v>
                </c:pt>
                <c:pt idx="216">
                  <c:v>62</c:v>
                </c:pt>
                <c:pt idx="217">
                  <c:v>62</c:v>
                </c:pt>
                <c:pt idx="218">
                  <c:v>62</c:v>
                </c:pt>
                <c:pt idx="219">
                  <c:v>80</c:v>
                </c:pt>
                <c:pt idx="220">
                  <c:v>80</c:v>
                </c:pt>
                <c:pt idx="221">
                  <c:v>53</c:v>
                </c:pt>
                <c:pt idx="222">
                  <c:v>53</c:v>
                </c:pt>
                <c:pt idx="223">
                  <c:v>53</c:v>
                </c:pt>
                <c:pt idx="224">
                  <c:v>66</c:v>
                </c:pt>
                <c:pt idx="225">
                  <c:v>66</c:v>
                </c:pt>
                <c:pt idx="226">
                  <c:v>32</c:v>
                </c:pt>
                <c:pt idx="227">
                  <c:v>32</c:v>
                </c:pt>
                <c:pt idx="228">
                  <c:v>32</c:v>
                </c:pt>
                <c:pt idx="229">
                  <c:v>48</c:v>
                </c:pt>
                <c:pt idx="230">
                  <c:v>48</c:v>
                </c:pt>
                <c:pt idx="231">
                  <c:v>27</c:v>
                </c:pt>
                <c:pt idx="232">
                  <c:v>27</c:v>
                </c:pt>
                <c:pt idx="233">
                  <c:v>27</c:v>
                </c:pt>
                <c:pt idx="234">
                  <c:v>34</c:v>
                </c:pt>
                <c:pt idx="235">
                  <c:v>34</c:v>
                </c:pt>
                <c:pt idx="236">
                  <c:v>22</c:v>
                </c:pt>
                <c:pt idx="237">
                  <c:v>22</c:v>
                </c:pt>
                <c:pt idx="238">
                  <c:v>22</c:v>
                </c:pt>
                <c:pt idx="239">
                  <c:v>36</c:v>
                </c:pt>
                <c:pt idx="240">
                  <c:v>36</c:v>
                </c:pt>
                <c:pt idx="241">
                  <c:v>24</c:v>
                </c:pt>
                <c:pt idx="242">
                  <c:v>24</c:v>
                </c:pt>
                <c:pt idx="243">
                  <c:v>24</c:v>
                </c:pt>
                <c:pt idx="244">
                  <c:v>30</c:v>
                </c:pt>
                <c:pt idx="245">
                  <c:v>30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19</c:v>
                </c:pt>
                <c:pt idx="250">
                  <c:v>19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6</c:v>
                </c:pt>
                <c:pt idx="255">
                  <c:v>6</c:v>
                </c:pt>
                <c:pt idx="256">
                  <c:v>-24</c:v>
                </c:pt>
                <c:pt idx="257">
                  <c:v>-24</c:v>
                </c:pt>
                <c:pt idx="258">
                  <c:v>-24</c:v>
                </c:pt>
                <c:pt idx="259">
                  <c:v>-19</c:v>
                </c:pt>
                <c:pt idx="260">
                  <c:v>-19</c:v>
                </c:pt>
                <c:pt idx="261">
                  <c:v>-49</c:v>
                </c:pt>
                <c:pt idx="262">
                  <c:v>-49</c:v>
                </c:pt>
                <c:pt idx="263">
                  <c:v>-49</c:v>
                </c:pt>
                <c:pt idx="264">
                  <c:v>-44</c:v>
                </c:pt>
                <c:pt idx="265">
                  <c:v>-44</c:v>
                </c:pt>
                <c:pt idx="266">
                  <c:v>-53</c:v>
                </c:pt>
                <c:pt idx="267">
                  <c:v>-53</c:v>
                </c:pt>
                <c:pt idx="268">
                  <c:v>-53</c:v>
                </c:pt>
                <c:pt idx="269">
                  <c:v>-46</c:v>
                </c:pt>
                <c:pt idx="270">
                  <c:v>-46</c:v>
                </c:pt>
                <c:pt idx="271">
                  <c:v>-52</c:v>
                </c:pt>
                <c:pt idx="272">
                  <c:v>-52</c:v>
                </c:pt>
                <c:pt idx="273">
                  <c:v>-52</c:v>
                </c:pt>
                <c:pt idx="274">
                  <c:v>-50</c:v>
                </c:pt>
                <c:pt idx="275">
                  <c:v>-50</c:v>
                </c:pt>
                <c:pt idx="276">
                  <c:v>-51</c:v>
                </c:pt>
                <c:pt idx="277">
                  <c:v>-51</c:v>
                </c:pt>
                <c:pt idx="278">
                  <c:v>-51</c:v>
                </c:pt>
                <c:pt idx="279">
                  <c:v>-47</c:v>
                </c:pt>
                <c:pt idx="280">
                  <c:v>-47</c:v>
                </c:pt>
                <c:pt idx="281">
                  <c:v>-46</c:v>
                </c:pt>
                <c:pt idx="282">
                  <c:v>-46</c:v>
                </c:pt>
                <c:pt idx="283">
                  <c:v>-46</c:v>
                </c:pt>
                <c:pt idx="284">
                  <c:v>-45</c:v>
                </c:pt>
                <c:pt idx="285">
                  <c:v>-45</c:v>
                </c:pt>
                <c:pt idx="286">
                  <c:v>-47</c:v>
                </c:pt>
                <c:pt idx="287">
                  <c:v>-47</c:v>
                </c:pt>
                <c:pt idx="288">
                  <c:v>-47</c:v>
                </c:pt>
                <c:pt idx="289">
                  <c:v>-40</c:v>
                </c:pt>
                <c:pt idx="290">
                  <c:v>-40</c:v>
                </c:pt>
                <c:pt idx="291">
                  <c:v>-39</c:v>
                </c:pt>
              </c:numCache>
            </c:numRef>
          </c:yVal>
          <c:smooth val="0"/>
        </c:ser>
        <c:ser>
          <c:idx val="1"/>
          <c:order val="8"/>
          <c:tx>
            <c:strRef>
              <c:f>'Beschl. 5. Gang(27.08.2014)'!$U$2</c:f>
              <c:strCache>
                <c:ptCount val="1"/>
                <c:pt idx="0">
                  <c:v>STAT_MROMD_FAHR_WERT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xVal>
            <c:numRef>
              <c:f>'Beschl. 5. Gang(27.08.2014)'!$K$3:$K$294</c:f>
              <c:numCache>
                <c:formatCode>0.000" s"</c:formatCode>
                <c:ptCount val="292"/>
                <c:pt idx="0">
                  <c:v>0.14099999999999999</c:v>
                </c:pt>
                <c:pt idx="1">
                  <c:v>0.34100000000000003</c:v>
                </c:pt>
                <c:pt idx="2">
                  <c:v>0.54100000000000004</c:v>
                </c:pt>
                <c:pt idx="3">
                  <c:v>0.71099999999999997</c:v>
                </c:pt>
                <c:pt idx="4">
                  <c:v>0.90200000000000002</c:v>
                </c:pt>
                <c:pt idx="5">
                  <c:v>1.0920000000000001</c:v>
                </c:pt>
                <c:pt idx="6">
                  <c:v>1.272</c:v>
                </c:pt>
                <c:pt idx="7">
                  <c:v>1.452</c:v>
                </c:pt>
                <c:pt idx="8">
                  <c:v>1.643</c:v>
                </c:pt>
                <c:pt idx="9">
                  <c:v>1.823</c:v>
                </c:pt>
                <c:pt idx="10">
                  <c:v>2.0129999999999999</c:v>
                </c:pt>
                <c:pt idx="11">
                  <c:v>2.2130000000000001</c:v>
                </c:pt>
                <c:pt idx="12">
                  <c:v>2.4140000000000001</c:v>
                </c:pt>
                <c:pt idx="13">
                  <c:v>2.5840000000000001</c:v>
                </c:pt>
                <c:pt idx="14">
                  <c:v>2.7639999999999998</c:v>
                </c:pt>
                <c:pt idx="15">
                  <c:v>2.9550000000000001</c:v>
                </c:pt>
                <c:pt idx="16">
                  <c:v>3.105</c:v>
                </c:pt>
                <c:pt idx="17">
                  <c:v>3.335</c:v>
                </c:pt>
                <c:pt idx="18">
                  <c:v>3.5049999999999999</c:v>
                </c:pt>
                <c:pt idx="19">
                  <c:v>3.6960000000000002</c:v>
                </c:pt>
                <c:pt idx="20">
                  <c:v>3.8860000000000001</c:v>
                </c:pt>
                <c:pt idx="21">
                  <c:v>4.0860000000000003</c:v>
                </c:pt>
                <c:pt idx="22">
                  <c:v>4.2759999999999998</c:v>
                </c:pt>
                <c:pt idx="23">
                  <c:v>4.4470000000000001</c:v>
                </c:pt>
                <c:pt idx="24">
                  <c:v>4.6269999999999998</c:v>
                </c:pt>
                <c:pt idx="25">
                  <c:v>4.8070000000000004</c:v>
                </c:pt>
                <c:pt idx="26">
                  <c:v>4.9980000000000002</c:v>
                </c:pt>
                <c:pt idx="27">
                  <c:v>5.1879999999999997</c:v>
                </c:pt>
                <c:pt idx="28">
                  <c:v>5.3780000000000001</c:v>
                </c:pt>
                <c:pt idx="29">
                  <c:v>5.5679999999999996</c:v>
                </c:pt>
                <c:pt idx="30">
                  <c:v>5.7690000000000001</c:v>
                </c:pt>
                <c:pt idx="31">
                  <c:v>5.9489999999999998</c:v>
                </c:pt>
                <c:pt idx="32">
                  <c:v>6.1689999999999996</c:v>
                </c:pt>
                <c:pt idx="33">
                  <c:v>6.3390000000000004</c:v>
                </c:pt>
                <c:pt idx="34">
                  <c:v>6.53</c:v>
                </c:pt>
                <c:pt idx="35">
                  <c:v>6.72</c:v>
                </c:pt>
                <c:pt idx="36">
                  <c:v>6.92</c:v>
                </c:pt>
                <c:pt idx="37">
                  <c:v>7.1109999999999998</c:v>
                </c:pt>
                <c:pt idx="38">
                  <c:v>7.3010000000000002</c:v>
                </c:pt>
                <c:pt idx="39">
                  <c:v>7.4909999999999997</c:v>
                </c:pt>
                <c:pt idx="40">
                  <c:v>7.6710000000000003</c:v>
                </c:pt>
                <c:pt idx="41">
                  <c:v>7.8719999999999999</c:v>
                </c:pt>
                <c:pt idx="42">
                  <c:v>8.0719999999999992</c:v>
                </c:pt>
                <c:pt idx="43">
                  <c:v>8.2520000000000007</c:v>
                </c:pt>
                <c:pt idx="44">
                  <c:v>8.452</c:v>
                </c:pt>
                <c:pt idx="45">
                  <c:v>8.6329999999999991</c:v>
                </c:pt>
                <c:pt idx="46">
                  <c:v>8.8330000000000002</c:v>
                </c:pt>
                <c:pt idx="47">
                  <c:v>9.0329999999999995</c:v>
                </c:pt>
                <c:pt idx="48">
                  <c:v>9.2140000000000004</c:v>
                </c:pt>
                <c:pt idx="49">
                  <c:v>9.4039999999999999</c:v>
                </c:pt>
                <c:pt idx="50">
                  <c:v>9.6039999999999992</c:v>
                </c:pt>
                <c:pt idx="51">
                  <c:v>9.7940000000000005</c:v>
                </c:pt>
                <c:pt idx="52">
                  <c:v>9.9749999999999996</c:v>
                </c:pt>
                <c:pt idx="53">
                  <c:v>10.154999999999999</c:v>
                </c:pt>
                <c:pt idx="54">
                  <c:v>10.355</c:v>
                </c:pt>
                <c:pt idx="55">
                  <c:v>10.525</c:v>
                </c:pt>
                <c:pt idx="56">
                  <c:v>10.706</c:v>
                </c:pt>
                <c:pt idx="57">
                  <c:v>10.885999999999999</c:v>
                </c:pt>
                <c:pt idx="58">
                  <c:v>11.055999999999999</c:v>
                </c:pt>
                <c:pt idx="59">
                  <c:v>11.246</c:v>
                </c:pt>
                <c:pt idx="60">
                  <c:v>11.427</c:v>
                </c:pt>
                <c:pt idx="61">
                  <c:v>11.617000000000001</c:v>
                </c:pt>
                <c:pt idx="62">
                  <c:v>11.817</c:v>
                </c:pt>
                <c:pt idx="63">
                  <c:v>11.997999999999999</c:v>
                </c:pt>
                <c:pt idx="64">
                  <c:v>12.188000000000001</c:v>
                </c:pt>
                <c:pt idx="65">
                  <c:v>12.378</c:v>
                </c:pt>
                <c:pt idx="66">
                  <c:v>12.577999999999999</c:v>
                </c:pt>
                <c:pt idx="67">
                  <c:v>12.769</c:v>
                </c:pt>
                <c:pt idx="68">
                  <c:v>12.959</c:v>
                </c:pt>
                <c:pt idx="69">
                  <c:v>13.148999999999999</c:v>
                </c:pt>
                <c:pt idx="70">
                  <c:v>13.339</c:v>
                </c:pt>
                <c:pt idx="71">
                  <c:v>13.54</c:v>
                </c:pt>
                <c:pt idx="72">
                  <c:v>13.73</c:v>
                </c:pt>
                <c:pt idx="73">
                  <c:v>13.91</c:v>
                </c:pt>
                <c:pt idx="74">
                  <c:v>14.111000000000001</c:v>
                </c:pt>
                <c:pt idx="75">
                  <c:v>14.301</c:v>
                </c:pt>
                <c:pt idx="76">
                  <c:v>14.491</c:v>
                </c:pt>
                <c:pt idx="77">
                  <c:v>14.691000000000001</c:v>
                </c:pt>
                <c:pt idx="78">
                  <c:v>14.882</c:v>
                </c:pt>
                <c:pt idx="79">
                  <c:v>15.071999999999999</c:v>
                </c:pt>
                <c:pt idx="80">
                  <c:v>15.252000000000001</c:v>
                </c:pt>
                <c:pt idx="81">
                  <c:v>15.401999999999999</c:v>
                </c:pt>
                <c:pt idx="82">
                  <c:v>15.632999999999999</c:v>
                </c:pt>
                <c:pt idx="83">
                  <c:v>15.823</c:v>
                </c:pt>
                <c:pt idx="84">
                  <c:v>15.993</c:v>
                </c:pt>
                <c:pt idx="85">
                  <c:v>16.184000000000001</c:v>
                </c:pt>
                <c:pt idx="86">
                  <c:v>16.353999999999999</c:v>
                </c:pt>
                <c:pt idx="87">
                  <c:v>16.564</c:v>
                </c:pt>
                <c:pt idx="88">
                  <c:v>16.744</c:v>
                </c:pt>
                <c:pt idx="89">
                  <c:v>16.925000000000001</c:v>
                </c:pt>
                <c:pt idx="90">
                  <c:v>17.114999999999998</c:v>
                </c:pt>
                <c:pt idx="91">
                  <c:v>17.305</c:v>
                </c:pt>
                <c:pt idx="92">
                  <c:v>17.495000000000001</c:v>
                </c:pt>
                <c:pt idx="93">
                  <c:v>19.709</c:v>
                </c:pt>
                <c:pt idx="94">
                  <c:v>19.899000000000001</c:v>
                </c:pt>
                <c:pt idx="95">
                  <c:v>20.088999999999999</c:v>
                </c:pt>
                <c:pt idx="96">
                  <c:v>20.289000000000001</c:v>
                </c:pt>
                <c:pt idx="97">
                  <c:v>20.49</c:v>
                </c:pt>
                <c:pt idx="98">
                  <c:v>20.67</c:v>
                </c:pt>
                <c:pt idx="99">
                  <c:v>20.86</c:v>
                </c:pt>
                <c:pt idx="100">
                  <c:v>21.050999999999998</c:v>
                </c:pt>
                <c:pt idx="101">
                  <c:v>21.241</c:v>
                </c:pt>
                <c:pt idx="102">
                  <c:v>21.420999999999999</c:v>
                </c:pt>
                <c:pt idx="103">
                  <c:v>21.631</c:v>
                </c:pt>
                <c:pt idx="104">
                  <c:v>21.821999999999999</c:v>
                </c:pt>
                <c:pt idx="105">
                  <c:v>22.012</c:v>
                </c:pt>
                <c:pt idx="106">
                  <c:v>22.202000000000002</c:v>
                </c:pt>
                <c:pt idx="107">
                  <c:v>22.402999999999999</c:v>
                </c:pt>
                <c:pt idx="108">
                  <c:v>22.582999999999998</c:v>
                </c:pt>
                <c:pt idx="109">
                  <c:v>22.783000000000001</c:v>
                </c:pt>
                <c:pt idx="110">
                  <c:v>22.963000000000001</c:v>
                </c:pt>
                <c:pt idx="111">
                  <c:v>23.164000000000001</c:v>
                </c:pt>
                <c:pt idx="112">
                  <c:v>23.364000000000001</c:v>
                </c:pt>
                <c:pt idx="113">
                  <c:v>23.544</c:v>
                </c:pt>
                <c:pt idx="114">
                  <c:v>23.734000000000002</c:v>
                </c:pt>
                <c:pt idx="115">
                  <c:v>23.914999999999999</c:v>
                </c:pt>
                <c:pt idx="116">
                  <c:v>24.114999999999998</c:v>
                </c:pt>
                <c:pt idx="117">
                  <c:v>24.324999999999999</c:v>
                </c:pt>
                <c:pt idx="118">
                  <c:v>24.495999999999999</c:v>
                </c:pt>
                <c:pt idx="119">
                  <c:v>24.686</c:v>
                </c:pt>
                <c:pt idx="120">
                  <c:v>24.856000000000002</c:v>
                </c:pt>
                <c:pt idx="121">
                  <c:v>25.056000000000001</c:v>
                </c:pt>
                <c:pt idx="122">
                  <c:v>25.247</c:v>
                </c:pt>
                <c:pt idx="123">
                  <c:v>25.407</c:v>
                </c:pt>
                <c:pt idx="124">
                  <c:v>25.606999999999999</c:v>
                </c:pt>
                <c:pt idx="125">
                  <c:v>25.806999999999999</c:v>
                </c:pt>
                <c:pt idx="126">
                  <c:v>25.998000000000001</c:v>
                </c:pt>
                <c:pt idx="127">
                  <c:v>26.187999999999999</c:v>
                </c:pt>
                <c:pt idx="128">
                  <c:v>26.378</c:v>
                </c:pt>
                <c:pt idx="129">
                  <c:v>26.568999999999999</c:v>
                </c:pt>
                <c:pt idx="130">
                  <c:v>26.759</c:v>
                </c:pt>
                <c:pt idx="131">
                  <c:v>26.959</c:v>
                </c:pt>
                <c:pt idx="132">
                  <c:v>27.149000000000001</c:v>
                </c:pt>
                <c:pt idx="133">
                  <c:v>27.33</c:v>
                </c:pt>
                <c:pt idx="134">
                  <c:v>27.53</c:v>
                </c:pt>
                <c:pt idx="135">
                  <c:v>27.72</c:v>
                </c:pt>
                <c:pt idx="136">
                  <c:v>27.92</c:v>
                </c:pt>
                <c:pt idx="137">
                  <c:v>28.111000000000001</c:v>
                </c:pt>
                <c:pt idx="138">
                  <c:v>28.300999999999998</c:v>
                </c:pt>
                <c:pt idx="139">
                  <c:v>28.491</c:v>
                </c:pt>
                <c:pt idx="140">
                  <c:v>28.681999999999999</c:v>
                </c:pt>
                <c:pt idx="141">
                  <c:v>28.872</c:v>
                </c:pt>
                <c:pt idx="142">
                  <c:v>29.071999999999999</c:v>
                </c:pt>
                <c:pt idx="143">
                  <c:v>29.242000000000001</c:v>
                </c:pt>
                <c:pt idx="144">
                  <c:v>29.413</c:v>
                </c:pt>
                <c:pt idx="145">
                  <c:v>29.623000000000001</c:v>
                </c:pt>
                <c:pt idx="146">
                  <c:v>29.823</c:v>
                </c:pt>
                <c:pt idx="147">
                  <c:v>30.013000000000002</c:v>
                </c:pt>
                <c:pt idx="148">
                  <c:v>30.184000000000001</c:v>
                </c:pt>
                <c:pt idx="149">
                  <c:v>30.384</c:v>
                </c:pt>
                <c:pt idx="150">
                  <c:v>30.564</c:v>
                </c:pt>
                <c:pt idx="151">
                  <c:v>30.754999999999999</c:v>
                </c:pt>
                <c:pt idx="152">
                  <c:v>30.945</c:v>
                </c:pt>
                <c:pt idx="153">
                  <c:v>31.114999999999998</c:v>
                </c:pt>
                <c:pt idx="154">
                  <c:v>31.305</c:v>
                </c:pt>
                <c:pt idx="155">
                  <c:v>31.495999999999999</c:v>
                </c:pt>
                <c:pt idx="156">
                  <c:v>31.675999999999998</c:v>
                </c:pt>
                <c:pt idx="157">
                  <c:v>31.876000000000001</c:v>
                </c:pt>
                <c:pt idx="158">
                  <c:v>32.036000000000001</c:v>
                </c:pt>
                <c:pt idx="159">
                  <c:v>32.237000000000002</c:v>
                </c:pt>
                <c:pt idx="160">
                  <c:v>32.417000000000002</c:v>
                </c:pt>
                <c:pt idx="161">
                  <c:v>32.616999999999997</c:v>
                </c:pt>
                <c:pt idx="162">
                  <c:v>32.817999999999998</c:v>
                </c:pt>
                <c:pt idx="163">
                  <c:v>32.997999999999998</c:v>
                </c:pt>
                <c:pt idx="164">
                  <c:v>33.207999999999998</c:v>
                </c:pt>
                <c:pt idx="165">
                  <c:v>33.387999999999998</c:v>
                </c:pt>
                <c:pt idx="166">
                  <c:v>33.579000000000001</c:v>
                </c:pt>
                <c:pt idx="167">
                  <c:v>33.768999999999998</c:v>
                </c:pt>
                <c:pt idx="168">
                  <c:v>33.959000000000003</c:v>
                </c:pt>
                <c:pt idx="169">
                  <c:v>34.149000000000001</c:v>
                </c:pt>
                <c:pt idx="170">
                  <c:v>34.35</c:v>
                </c:pt>
                <c:pt idx="171">
                  <c:v>34.53</c:v>
                </c:pt>
                <c:pt idx="172">
                  <c:v>34.729999999999997</c:v>
                </c:pt>
                <c:pt idx="173">
                  <c:v>34.920999999999999</c:v>
                </c:pt>
                <c:pt idx="174">
                  <c:v>35.110999999999997</c:v>
                </c:pt>
                <c:pt idx="175">
                  <c:v>35.301000000000002</c:v>
                </c:pt>
                <c:pt idx="176">
                  <c:v>35.500999999999998</c:v>
                </c:pt>
                <c:pt idx="177">
                  <c:v>35.712000000000003</c:v>
                </c:pt>
                <c:pt idx="178">
                  <c:v>35.881999999999998</c:v>
                </c:pt>
                <c:pt idx="179">
                  <c:v>36.072000000000003</c:v>
                </c:pt>
                <c:pt idx="180">
                  <c:v>36.252000000000002</c:v>
                </c:pt>
                <c:pt idx="181">
                  <c:v>36.442999999999998</c:v>
                </c:pt>
                <c:pt idx="182">
                  <c:v>36.593000000000004</c:v>
                </c:pt>
                <c:pt idx="183">
                  <c:v>36.823</c:v>
                </c:pt>
                <c:pt idx="184">
                  <c:v>36.994</c:v>
                </c:pt>
                <c:pt idx="185">
                  <c:v>37.183999999999997</c:v>
                </c:pt>
                <c:pt idx="186">
                  <c:v>37.384</c:v>
                </c:pt>
                <c:pt idx="187">
                  <c:v>37.564</c:v>
                </c:pt>
                <c:pt idx="188">
                  <c:v>37.755000000000003</c:v>
                </c:pt>
                <c:pt idx="189">
                  <c:v>37.945</c:v>
                </c:pt>
                <c:pt idx="190">
                  <c:v>38.125</c:v>
                </c:pt>
                <c:pt idx="191">
                  <c:v>38.314999999999998</c:v>
                </c:pt>
                <c:pt idx="192">
                  <c:v>38.496000000000002</c:v>
                </c:pt>
                <c:pt idx="193">
                  <c:v>38.676000000000002</c:v>
                </c:pt>
                <c:pt idx="194">
                  <c:v>38.866</c:v>
                </c:pt>
                <c:pt idx="195">
                  <c:v>39.066000000000003</c:v>
                </c:pt>
                <c:pt idx="196">
                  <c:v>39.256999999999998</c:v>
                </c:pt>
                <c:pt idx="197">
                  <c:v>39.457000000000001</c:v>
                </c:pt>
                <c:pt idx="198">
                  <c:v>39.627000000000002</c:v>
                </c:pt>
                <c:pt idx="199">
                  <c:v>39.832682788051201</c:v>
                </c:pt>
                <c:pt idx="200">
                  <c:v>40.021920231972899</c:v>
                </c:pt>
                <c:pt idx="201">
                  <c:v>40.211157675894498</c:v>
                </c:pt>
                <c:pt idx="202">
                  <c:v>40.400395119816203</c:v>
                </c:pt>
                <c:pt idx="203">
                  <c:v>40.589632563737801</c:v>
                </c:pt>
                <c:pt idx="204">
                  <c:v>40.778870007659499</c:v>
                </c:pt>
                <c:pt idx="205">
                  <c:v>40.968107451581098</c:v>
                </c:pt>
                <c:pt idx="206">
                  <c:v>41.157344895502803</c:v>
                </c:pt>
                <c:pt idx="207">
                  <c:v>41.346582339424401</c:v>
                </c:pt>
                <c:pt idx="208">
                  <c:v>41.535819783346099</c:v>
                </c:pt>
                <c:pt idx="209">
                  <c:v>41.725057227267797</c:v>
                </c:pt>
                <c:pt idx="210">
                  <c:v>41.914294671189396</c:v>
                </c:pt>
                <c:pt idx="211">
                  <c:v>42.103532115111101</c:v>
                </c:pt>
                <c:pt idx="212">
                  <c:v>42.292769559032699</c:v>
                </c:pt>
                <c:pt idx="213">
                  <c:v>42.482007002954397</c:v>
                </c:pt>
                <c:pt idx="214">
                  <c:v>42.671244446876003</c:v>
                </c:pt>
                <c:pt idx="215">
                  <c:v>42.860481890797601</c:v>
                </c:pt>
                <c:pt idx="216">
                  <c:v>43.049719334719299</c:v>
                </c:pt>
                <c:pt idx="217">
                  <c:v>43.238956778640905</c:v>
                </c:pt>
                <c:pt idx="218">
                  <c:v>43.428194222562595</c:v>
                </c:pt>
                <c:pt idx="219">
                  <c:v>43.6174316664843</c:v>
                </c:pt>
                <c:pt idx="220">
                  <c:v>43.806669110405899</c:v>
                </c:pt>
                <c:pt idx="221">
                  <c:v>43.995906554327604</c:v>
                </c:pt>
                <c:pt idx="222">
                  <c:v>44.185143998249202</c:v>
                </c:pt>
                <c:pt idx="223">
                  <c:v>44.3743814421709</c:v>
                </c:pt>
                <c:pt idx="224">
                  <c:v>44.563618886092506</c:v>
                </c:pt>
                <c:pt idx="225">
                  <c:v>44.752856330014197</c:v>
                </c:pt>
                <c:pt idx="226">
                  <c:v>44.942093773935795</c:v>
                </c:pt>
                <c:pt idx="227">
                  <c:v>45.1313312178575</c:v>
                </c:pt>
                <c:pt idx="228">
                  <c:v>45.320568661779099</c:v>
                </c:pt>
                <c:pt idx="229">
                  <c:v>45.509806105700804</c:v>
                </c:pt>
                <c:pt idx="230">
                  <c:v>45.699043549622502</c:v>
                </c:pt>
                <c:pt idx="231">
                  <c:v>45.888280993544093</c:v>
                </c:pt>
                <c:pt idx="232">
                  <c:v>46.077518437465798</c:v>
                </c:pt>
                <c:pt idx="233">
                  <c:v>46.266755881387397</c:v>
                </c:pt>
                <c:pt idx="234">
                  <c:v>46.455993325309102</c:v>
                </c:pt>
                <c:pt idx="235">
                  <c:v>46.6452307692307</c:v>
                </c:pt>
                <c:pt idx="236">
                  <c:v>46.834468213152405</c:v>
                </c:pt>
                <c:pt idx="237">
                  <c:v>47.023705657074004</c:v>
                </c:pt>
                <c:pt idx="238">
                  <c:v>47.212943100995695</c:v>
                </c:pt>
                <c:pt idx="239">
                  <c:v>47.4021805449173</c:v>
                </c:pt>
                <c:pt idx="240">
                  <c:v>47.591417988838998</c:v>
                </c:pt>
                <c:pt idx="241">
                  <c:v>47.780655432760703</c:v>
                </c:pt>
                <c:pt idx="242">
                  <c:v>47.969892876682302</c:v>
                </c:pt>
                <c:pt idx="243">
                  <c:v>48.159130320604</c:v>
                </c:pt>
                <c:pt idx="244">
                  <c:v>48.348367764525605</c:v>
                </c:pt>
                <c:pt idx="245">
                  <c:v>48.537605208447296</c:v>
                </c:pt>
                <c:pt idx="246">
                  <c:v>48.726842652368894</c:v>
                </c:pt>
                <c:pt idx="247">
                  <c:v>48.916080096290599</c:v>
                </c:pt>
                <c:pt idx="248">
                  <c:v>49.105317540212198</c:v>
                </c:pt>
                <c:pt idx="249">
                  <c:v>49.294554984133903</c:v>
                </c:pt>
                <c:pt idx="250">
                  <c:v>49.483792428055501</c:v>
                </c:pt>
                <c:pt idx="251">
                  <c:v>49.673029871977207</c:v>
                </c:pt>
                <c:pt idx="252">
                  <c:v>49.862267315898798</c:v>
                </c:pt>
                <c:pt idx="253">
                  <c:v>50.051504759820496</c:v>
                </c:pt>
                <c:pt idx="254">
                  <c:v>50.240742203742201</c:v>
                </c:pt>
                <c:pt idx="255">
                  <c:v>50.429979647663799</c:v>
                </c:pt>
                <c:pt idx="256">
                  <c:v>50.619217091585504</c:v>
                </c:pt>
                <c:pt idx="257">
                  <c:v>50.808454535507103</c:v>
                </c:pt>
                <c:pt idx="258">
                  <c:v>50.997691979428794</c:v>
                </c:pt>
                <c:pt idx="259">
                  <c:v>51.186929423350399</c:v>
                </c:pt>
                <c:pt idx="260">
                  <c:v>51.376166867272097</c:v>
                </c:pt>
                <c:pt idx="261">
                  <c:v>51.565404311193696</c:v>
                </c:pt>
                <c:pt idx="262">
                  <c:v>51.754641755115401</c:v>
                </c:pt>
                <c:pt idx="263">
                  <c:v>51.943879199036999</c:v>
                </c:pt>
                <c:pt idx="264">
                  <c:v>52.133116642958704</c:v>
                </c:pt>
                <c:pt idx="265">
                  <c:v>52.322354086880395</c:v>
                </c:pt>
                <c:pt idx="266">
                  <c:v>52.511591530802001</c:v>
                </c:pt>
                <c:pt idx="267">
                  <c:v>52.700828974723699</c:v>
                </c:pt>
                <c:pt idx="268">
                  <c:v>52.890066418645297</c:v>
                </c:pt>
                <c:pt idx="269">
                  <c:v>53.079303862567002</c:v>
                </c:pt>
                <c:pt idx="270">
                  <c:v>53.268541306488601</c:v>
                </c:pt>
                <c:pt idx="271">
                  <c:v>53.457778750410306</c:v>
                </c:pt>
                <c:pt idx="272">
                  <c:v>53.647016194331904</c:v>
                </c:pt>
                <c:pt idx="273">
                  <c:v>53.836253638253595</c:v>
                </c:pt>
                <c:pt idx="274">
                  <c:v>54.025491082175201</c:v>
                </c:pt>
                <c:pt idx="275">
                  <c:v>54.214728526096899</c:v>
                </c:pt>
                <c:pt idx="276">
                  <c:v>54.403965970018604</c:v>
                </c:pt>
                <c:pt idx="277">
                  <c:v>54.593203413940202</c:v>
                </c:pt>
                <c:pt idx="278">
                  <c:v>54.7824408578619</c:v>
                </c:pt>
                <c:pt idx="279">
                  <c:v>54.971678301783498</c:v>
                </c:pt>
                <c:pt idx="280">
                  <c:v>55.160915745705196</c:v>
                </c:pt>
                <c:pt idx="281">
                  <c:v>55.350153189626802</c:v>
                </c:pt>
                <c:pt idx="282">
                  <c:v>55.5393906335485</c:v>
                </c:pt>
                <c:pt idx="283">
                  <c:v>55.728628077470098</c:v>
                </c:pt>
                <c:pt idx="284">
                  <c:v>55.917865521391803</c:v>
                </c:pt>
                <c:pt idx="285">
                  <c:v>56.107102965313402</c:v>
                </c:pt>
                <c:pt idx="286">
                  <c:v>56.2963404092351</c:v>
                </c:pt>
                <c:pt idx="287">
                  <c:v>56.485577853156798</c:v>
                </c:pt>
                <c:pt idx="288">
                  <c:v>56.674815297078396</c:v>
                </c:pt>
                <c:pt idx="289">
                  <c:v>56.864052741000101</c:v>
                </c:pt>
                <c:pt idx="290">
                  <c:v>57.0532901849217</c:v>
                </c:pt>
                <c:pt idx="291">
                  <c:v>57.242527628843405</c:v>
                </c:pt>
              </c:numCache>
            </c:numRef>
          </c:xVal>
          <c:yVal>
            <c:numRef>
              <c:f>'Beschl. 5. Gang(27.08.2014)'!$U$3:$U$294</c:f>
              <c:numCache>
                <c:formatCode>#,##0" Nm"</c:formatCode>
                <c:ptCount val="292"/>
                <c:pt idx="0">
                  <c:v>0</c:v>
                </c:pt>
                <c:pt idx="1">
                  <c:v>0</c:v>
                </c:pt>
                <c:pt idx="2">
                  <c:v>292</c:v>
                </c:pt>
                <c:pt idx="3">
                  <c:v>292</c:v>
                </c:pt>
                <c:pt idx="4">
                  <c:v>292</c:v>
                </c:pt>
                <c:pt idx="5">
                  <c:v>292</c:v>
                </c:pt>
                <c:pt idx="6">
                  <c:v>292</c:v>
                </c:pt>
                <c:pt idx="7">
                  <c:v>376</c:v>
                </c:pt>
                <c:pt idx="8">
                  <c:v>376</c:v>
                </c:pt>
                <c:pt idx="9">
                  <c:v>376</c:v>
                </c:pt>
                <c:pt idx="10">
                  <c:v>376</c:v>
                </c:pt>
                <c:pt idx="11">
                  <c:v>376</c:v>
                </c:pt>
                <c:pt idx="12">
                  <c:v>418</c:v>
                </c:pt>
                <c:pt idx="13">
                  <c:v>418</c:v>
                </c:pt>
                <c:pt idx="14">
                  <c:v>418</c:v>
                </c:pt>
                <c:pt idx="15">
                  <c:v>418</c:v>
                </c:pt>
                <c:pt idx="16">
                  <c:v>418</c:v>
                </c:pt>
                <c:pt idx="17">
                  <c:v>434</c:v>
                </c:pt>
                <c:pt idx="18">
                  <c:v>434</c:v>
                </c:pt>
                <c:pt idx="19">
                  <c:v>434</c:v>
                </c:pt>
                <c:pt idx="20">
                  <c:v>434</c:v>
                </c:pt>
                <c:pt idx="21">
                  <c:v>434</c:v>
                </c:pt>
                <c:pt idx="22">
                  <c:v>454</c:v>
                </c:pt>
                <c:pt idx="23">
                  <c:v>454</c:v>
                </c:pt>
                <c:pt idx="24">
                  <c:v>454</c:v>
                </c:pt>
                <c:pt idx="25">
                  <c:v>454</c:v>
                </c:pt>
                <c:pt idx="26">
                  <c:v>454</c:v>
                </c:pt>
                <c:pt idx="27">
                  <c:v>476</c:v>
                </c:pt>
                <c:pt idx="28">
                  <c:v>476</c:v>
                </c:pt>
                <c:pt idx="29">
                  <c:v>476</c:v>
                </c:pt>
                <c:pt idx="30">
                  <c:v>476</c:v>
                </c:pt>
                <c:pt idx="31">
                  <c:v>476</c:v>
                </c:pt>
                <c:pt idx="32">
                  <c:v>482</c:v>
                </c:pt>
                <c:pt idx="33">
                  <c:v>482</c:v>
                </c:pt>
                <c:pt idx="34">
                  <c:v>482</c:v>
                </c:pt>
                <c:pt idx="35">
                  <c:v>482</c:v>
                </c:pt>
                <c:pt idx="36">
                  <c:v>482</c:v>
                </c:pt>
                <c:pt idx="37">
                  <c:v>490</c:v>
                </c:pt>
                <c:pt idx="38">
                  <c:v>490</c:v>
                </c:pt>
                <c:pt idx="39">
                  <c:v>490</c:v>
                </c:pt>
                <c:pt idx="40">
                  <c:v>490</c:v>
                </c:pt>
                <c:pt idx="41">
                  <c:v>490</c:v>
                </c:pt>
                <c:pt idx="42">
                  <c:v>498</c:v>
                </c:pt>
                <c:pt idx="43">
                  <c:v>498</c:v>
                </c:pt>
                <c:pt idx="44">
                  <c:v>498</c:v>
                </c:pt>
                <c:pt idx="45">
                  <c:v>498</c:v>
                </c:pt>
                <c:pt idx="46">
                  <c:v>498</c:v>
                </c:pt>
                <c:pt idx="47">
                  <c:v>504</c:v>
                </c:pt>
                <c:pt idx="48">
                  <c:v>504</c:v>
                </c:pt>
                <c:pt idx="49">
                  <c:v>504</c:v>
                </c:pt>
                <c:pt idx="50">
                  <c:v>504</c:v>
                </c:pt>
                <c:pt idx="51">
                  <c:v>504</c:v>
                </c:pt>
                <c:pt idx="52">
                  <c:v>510</c:v>
                </c:pt>
                <c:pt idx="53">
                  <c:v>510</c:v>
                </c:pt>
                <c:pt idx="54">
                  <c:v>510</c:v>
                </c:pt>
                <c:pt idx="55">
                  <c:v>510</c:v>
                </c:pt>
                <c:pt idx="56">
                  <c:v>510</c:v>
                </c:pt>
                <c:pt idx="57">
                  <c:v>510</c:v>
                </c:pt>
                <c:pt idx="58">
                  <c:v>510</c:v>
                </c:pt>
                <c:pt idx="59">
                  <c:v>510</c:v>
                </c:pt>
                <c:pt idx="60">
                  <c:v>510</c:v>
                </c:pt>
                <c:pt idx="61">
                  <c:v>510</c:v>
                </c:pt>
                <c:pt idx="62">
                  <c:v>510</c:v>
                </c:pt>
                <c:pt idx="63">
                  <c:v>510</c:v>
                </c:pt>
                <c:pt idx="64">
                  <c:v>510</c:v>
                </c:pt>
                <c:pt idx="65">
                  <c:v>510</c:v>
                </c:pt>
                <c:pt idx="66">
                  <c:v>510</c:v>
                </c:pt>
                <c:pt idx="67">
                  <c:v>510</c:v>
                </c:pt>
                <c:pt idx="68">
                  <c:v>510</c:v>
                </c:pt>
                <c:pt idx="69">
                  <c:v>510</c:v>
                </c:pt>
                <c:pt idx="70">
                  <c:v>510</c:v>
                </c:pt>
                <c:pt idx="71">
                  <c:v>510</c:v>
                </c:pt>
                <c:pt idx="72">
                  <c:v>510</c:v>
                </c:pt>
                <c:pt idx="73">
                  <c:v>510</c:v>
                </c:pt>
                <c:pt idx="74">
                  <c:v>510</c:v>
                </c:pt>
                <c:pt idx="75">
                  <c:v>510</c:v>
                </c:pt>
                <c:pt idx="76">
                  <c:v>510</c:v>
                </c:pt>
                <c:pt idx="77">
                  <c:v>510</c:v>
                </c:pt>
                <c:pt idx="78">
                  <c:v>510</c:v>
                </c:pt>
                <c:pt idx="79">
                  <c:v>510</c:v>
                </c:pt>
                <c:pt idx="80">
                  <c:v>510</c:v>
                </c:pt>
                <c:pt idx="81">
                  <c:v>510</c:v>
                </c:pt>
                <c:pt idx="82">
                  <c:v>510</c:v>
                </c:pt>
                <c:pt idx="83">
                  <c:v>510</c:v>
                </c:pt>
                <c:pt idx="84">
                  <c:v>510</c:v>
                </c:pt>
                <c:pt idx="85">
                  <c:v>510</c:v>
                </c:pt>
                <c:pt idx="86">
                  <c:v>510</c:v>
                </c:pt>
                <c:pt idx="87">
                  <c:v>510</c:v>
                </c:pt>
                <c:pt idx="88">
                  <c:v>510</c:v>
                </c:pt>
                <c:pt idx="89">
                  <c:v>510</c:v>
                </c:pt>
                <c:pt idx="90">
                  <c:v>510</c:v>
                </c:pt>
                <c:pt idx="91">
                  <c:v>510</c:v>
                </c:pt>
                <c:pt idx="92">
                  <c:v>510</c:v>
                </c:pt>
                <c:pt idx="93">
                  <c:v>510</c:v>
                </c:pt>
                <c:pt idx="94">
                  <c:v>510</c:v>
                </c:pt>
                <c:pt idx="95">
                  <c:v>510</c:v>
                </c:pt>
                <c:pt idx="96">
                  <c:v>510</c:v>
                </c:pt>
                <c:pt idx="97">
                  <c:v>510</c:v>
                </c:pt>
                <c:pt idx="98">
                  <c:v>510</c:v>
                </c:pt>
                <c:pt idx="99">
                  <c:v>510</c:v>
                </c:pt>
                <c:pt idx="100">
                  <c:v>510</c:v>
                </c:pt>
                <c:pt idx="101">
                  <c:v>510</c:v>
                </c:pt>
                <c:pt idx="102">
                  <c:v>510</c:v>
                </c:pt>
                <c:pt idx="103">
                  <c:v>510</c:v>
                </c:pt>
                <c:pt idx="104">
                  <c:v>510</c:v>
                </c:pt>
                <c:pt idx="105">
                  <c:v>510</c:v>
                </c:pt>
                <c:pt idx="106">
                  <c:v>510</c:v>
                </c:pt>
                <c:pt idx="107">
                  <c:v>510</c:v>
                </c:pt>
                <c:pt idx="108">
                  <c:v>510</c:v>
                </c:pt>
                <c:pt idx="109">
                  <c:v>510</c:v>
                </c:pt>
                <c:pt idx="110">
                  <c:v>510</c:v>
                </c:pt>
                <c:pt idx="111">
                  <c:v>510</c:v>
                </c:pt>
                <c:pt idx="112">
                  <c:v>510</c:v>
                </c:pt>
                <c:pt idx="113">
                  <c:v>510</c:v>
                </c:pt>
                <c:pt idx="114">
                  <c:v>510</c:v>
                </c:pt>
                <c:pt idx="115">
                  <c:v>510</c:v>
                </c:pt>
                <c:pt idx="116">
                  <c:v>510</c:v>
                </c:pt>
                <c:pt idx="117">
                  <c:v>510</c:v>
                </c:pt>
                <c:pt idx="118">
                  <c:v>510</c:v>
                </c:pt>
                <c:pt idx="119">
                  <c:v>510</c:v>
                </c:pt>
                <c:pt idx="120">
                  <c:v>510</c:v>
                </c:pt>
                <c:pt idx="121">
                  <c:v>510</c:v>
                </c:pt>
                <c:pt idx="122">
                  <c:v>510</c:v>
                </c:pt>
                <c:pt idx="123">
                  <c:v>510</c:v>
                </c:pt>
                <c:pt idx="124">
                  <c:v>510</c:v>
                </c:pt>
                <c:pt idx="125">
                  <c:v>510</c:v>
                </c:pt>
                <c:pt idx="126">
                  <c:v>510</c:v>
                </c:pt>
                <c:pt idx="127">
                  <c:v>510</c:v>
                </c:pt>
                <c:pt idx="128">
                  <c:v>510</c:v>
                </c:pt>
                <c:pt idx="129">
                  <c:v>510</c:v>
                </c:pt>
                <c:pt idx="130">
                  <c:v>510</c:v>
                </c:pt>
                <c:pt idx="131">
                  <c:v>510</c:v>
                </c:pt>
                <c:pt idx="132">
                  <c:v>510</c:v>
                </c:pt>
                <c:pt idx="133">
                  <c:v>510</c:v>
                </c:pt>
                <c:pt idx="134">
                  <c:v>510</c:v>
                </c:pt>
                <c:pt idx="135">
                  <c:v>510</c:v>
                </c:pt>
                <c:pt idx="136">
                  <c:v>510</c:v>
                </c:pt>
                <c:pt idx="137">
                  <c:v>504</c:v>
                </c:pt>
                <c:pt idx="138">
                  <c:v>504</c:v>
                </c:pt>
                <c:pt idx="139">
                  <c:v>504</c:v>
                </c:pt>
                <c:pt idx="140">
                  <c:v>504</c:v>
                </c:pt>
                <c:pt idx="141">
                  <c:v>504</c:v>
                </c:pt>
                <c:pt idx="142">
                  <c:v>498</c:v>
                </c:pt>
                <c:pt idx="143">
                  <c:v>498</c:v>
                </c:pt>
                <c:pt idx="144">
                  <c:v>498</c:v>
                </c:pt>
                <c:pt idx="145">
                  <c:v>498</c:v>
                </c:pt>
                <c:pt idx="146">
                  <c:v>498</c:v>
                </c:pt>
                <c:pt idx="147">
                  <c:v>498</c:v>
                </c:pt>
                <c:pt idx="148">
                  <c:v>498</c:v>
                </c:pt>
                <c:pt idx="149">
                  <c:v>498</c:v>
                </c:pt>
                <c:pt idx="150">
                  <c:v>498</c:v>
                </c:pt>
                <c:pt idx="151">
                  <c:v>498</c:v>
                </c:pt>
                <c:pt idx="152">
                  <c:v>498</c:v>
                </c:pt>
                <c:pt idx="153">
                  <c:v>498</c:v>
                </c:pt>
                <c:pt idx="154">
                  <c:v>498</c:v>
                </c:pt>
                <c:pt idx="155">
                  <c:v>498</c:v>
                </c:pt>
                <c:pt idx="156">
                  <c:v>498</c:v>
                </c:pt>
                <c:pt idx="157">
                  <c:v>494</c:v>
                </c:pt>
                <c:pt idx="158">
                  <c:v>494</c:v>
                </c:pt>
                <c:pt idx="159">
                  <c:v>494</c:v>
                </c:pt>
                <c:pt idx="160">
                  <c:v>496</c:v>
                </c:pt>
                <c:pt idx="161">
                  <c:v>496</c:v>
                </c:pt>
                <c:pt idx="162">
                  <c:v>492</c:v>
                </c:pt>
                <c:pt idx="163">
                  <c:v>492</c:v>
                </c:pt>
                <c:pt idx="164">
                  <c:v>492</c:v>
                </c:pt>
                <c:pt idx="165">
                  <c:v>492</c:v>
                </c:pt>
                <c:pt idx="166">
                  <c:v>492</c:v>
                </c:pt>
                <c:pt idx="167">
                  <c:v>496</c:v>
                </c:pt>
                <c:pt idx="168">
                  <c:v>496</c:v>
                </c:pt>
                <c:pt idx="169">
                  <c:v>496</c:v>
                </c:pt>
                <c:pt idx="170">
                  <c:v>496</c:v>
                </c:pt>
                <c:pt idx="171">
                  <c:v>496</c:v>
                </c:pt>
                <c:pt idx="172">
                  <c:v>494</c:v>
                </c:pt>
                <c:pt idx="173">
                  <c:v>494</c:v>
                </c:pt>
                <c:pt idx="174">
                  <c:v>494</c:v>
                </c:pt>
                <c:pt idx="175">
                  <c:v>494</c:v>
                </c:pt>
                <c:pt idx="176">
                  <c:v>494</c:v>
                </c:pt>
                <c:pt idx="177">
                  <c:v>492</c:v>
                </c:pt>
                <c:pt idx="178">
                  <c:v>492</c:v>
                </c:pt>
                <c:pt idx="179">
                  <c:v>492</c:v>
                </c:pt>
                <c:pt idx="180">
                  <c:v>492</c:v>
                </c:pt>
                <c:pt idx="181">
                  <c:v>492</c:v>
                </c:pt>
                <c:pt idx="182">
                  <c:v>490</c:v>
                </c:pt>
                <c:pt idx="183">
                  <c:v>490</c:v>
                </c:pt>
                <c:pt idx="184">
                  <c:v>490</c:v>
                </c:pt>
                <c:pt idx="185">
                  <c:v>490</c:v>
                </c:pt>
                <c:pt idx="186">
                  <c:v>490</c:v>
                </c:pt>
                <c:pt idx="187">
                  <c:v>484</c:v>
                </c:pt>
                <c:pt idx="188">
                  <c:v>484</c:v>
                </c:pt>
                <c:pt idx="189">
                  <c:v>484</c:v>
                </c:pt>
                <c:pt idx="190">
                  <c:v>484</c:v>
                </c:pt>
                <c:pt idx="191">
                  <c:v>484</c:v>
                </c:pt>
                <c:pt idx="192">
                  <c:v>480</c:v>
                </c:pt>
                <c:pt idx="193">
                  <c:v>480</c:v>
                </c:pt>
                <c:pt idx="194">
                  <c:v>480</c:v>
                </c:pt>
                <c:pt idx="195">
                  <c:v>480</c:v>
                </c:pt>
                <c:pt idx="196">
                  <c:v>480</c:v>
                </c:pt>
                <c:pt idx="197">
                  <c:v>480</c:v>
                </c:pt>
                <c:pt idx="198">
                  <c:v>480</c:v>
                </c:pt>
                <c:pt idx="199">
                  <c:v>480</c:v>
                </c:pt>
                <c:pt idx="200">
                  <c:v>480</c:v>
                </c:pt>
                <c:pt idx="201">
                  <c:v>480</c:v>
                </c:pt>
                <c:pt idx="202">
                  <c:v>478</c:v>
                </c:pt>
                <c:pt idx="203">
                  <c:v>478</c:v>
                </c:pt>
                <c:pt idx="204">
                  <c:v>478</c:v>
                </c:pt>
                <c:pt idx="205">
                  <c:v>478</c:v>
                </c:pt>
                <c:pt idx="206">
                  <c:v>478</c:v>
                </c:pt>
                <c:pt idx="207">
                  <c:v>478</c:v>
                </c:pt>
                <c:pt idx="208">
                  <c:v>478</c:v>
                </c:pt>
                <c:pt idx="209">
                  <c:v>478</c:v>
                </c:pt>
                <c:pt idx="210">
                  <c:v>478</c:v>
                </c:pt>
                <c:pt idx="211">
                  <c:v>478</c:v>
                </c:pt>
                <c:pt idx="212">
                  <c:v>472</c:v>
                </c:pt>
                <c:pt idx="213">
                  <c:v>472</c:v>
                </c:pt>
                <c:pt idx="214">
                  <c:v>472</c:v>
                </c:pt>
                <c:pt idx="215">
                  <c:v>472</c:v>
                </c:pt>
                <c:pt idx="216">
                  <c:v>472</c:v>
                </c:pt>
                <c:pt idx="217">
                  <c:v>470</c:v>
                </c:pt>
                <c:pt idx="218">
                  <c:v>470</c:v>
                </c:pt>
                <c:pt idx="219">
                  <c:v>470</c:v>
                </c:pt>
                <c:pt idx="220">
                  <c:v>470</c:v>
                </c:pt>
                <c:pt idx="221">
                  <c:v>470</c:v>
                </c:pt>
                <c:pt idx="222">
                  <c:v>464</c:v>
                </c:pt>
                <c:pt idx="223">
                  <c:v>464</c:v>
                </c:pt>
                <c:pt idx="224">
                  <c:v>464</c:v>
                </c:pt>
                <c:pt idx="225">
                  <c:v>464</c:v>
                </c:pt>
                <c:pt idx="226">
                  <c:v>464</c:v>
                </c:pt>
                <c:pt idx="227">
                  <c:v>460</c:v>
                </c:pt>
                <c:pt idx="228">
                  <c:v>460</c:v>
                </c:pt>
                <c:pt idx="229">
                  <c:v>460</c:v>
                </c:pt>
                <c:pt idx="230">
                  <c:v>460</c:v>
                </c:pt>
                <c:pt idx="231">
                  <c:v>460</c:v>
                </c:pt>
                <c:pt idx="232">
                  <c:v>460</c:v>
                </c:pt>
                <c:pt idx="233">
                  <c:v>460</c:v>
                </c:pt>
                <c:pt idx="234">
                  <c:v>460</c:v>
                </c:pt>
                <c:pt idx="235">
                  <c:v>460</c:v>
                </c:pt>
                <c:pt idx="236">
                  <c:v>460</c:v>
                </c:pt>
                <c:pt idx="237">
                  <c:v>456</c:v>
                </c:pt>
                <c:pt idx="238">
                  <c:v>456</c:v>
                </c:pt>
                <c:pt idx="239">
                  <c:v>456</c:v>
                </c:pt>
                <c:pt idx="240">
                  <c:v>456</c:v>
                </c:pt>
                <c:pt idx="241">
                  <c:v>456</c:v>
                </c:pt>
                <c:pt idx="242">
                  <c:v>458</c:v>
                </c:pt>
                <c:pt idx="243">
                  <c:v>458</c:v>
                </c:pt>
                <c:pt idx="244">
                  <c:v>458</c:v>
                </c:pt>
                <c:pt idx="245">
                  <c:v>458</c:v>
                </c:pt>
                <c:pt idx="246">
                  <c:v>458</c:v>
                </c:pt>
                <c:pt idx="247">
                  <c:v>452</c:v>
                </c:pt>
                <c:pt idx="248">
                  <c:v>452</c:v>
                </c:pt>
                <c:pt idx="249">
                  <c:v>452</c:v>
                </c:pt>
                <c:pt idx="250">
                  <c:v>452</c:v>
                </c:pt>
                <c:pt idx="251">
                  <c:v>452</c:v>
                </c:pt>
                <c:pt idx="252">
                  <c:v>454</c:v>
                </c:pt>
                <c:pt idx="253">
                  <c:v>454</c:v>
                </c:pt>
                <c:pt idx="254">
                  <c:v>454</c:v>
                </c:pt>
                <c:pt idx="255">
                  <c:v>454</c:v>
                </c:pt>
                <c:pt idx="256">
                  <c:v>454</c:v>
                </c:pt>
                <c:pt idx="257">
                  <c:v>444</c:v>
                </c:pt>
                <c:pt idx="258">
                  <c:v>444</c:v>
                </c:pt>
                <c:pt idx="259">
                  <c:v>444</c:v>
                </c:pt>
                <c:pt idx="260">
                  <c:v>444</c:v>
                </c:pt>
                <c:pt idx="261">
                  <c:v>444</c:v>
                </c:pt>
                <c:pt idx="262">
                  <c:v>448</c:v>
                </c:pt>
                <c:pt idx="263">
                  <c:v>448</c:v>
                </c:pt>
                <c:pt idx="264">
                  <c:v>448</c:v>
                </c:pt>
                <c:pt idx="265">
                  <c:v>448</c:v>
                </c:pt>
                <c:pt idx="266">
                  <c:v>448</c:v>
                </c:pt>
                <c:pt idx="267">
                  <c:v>442</c:v>
                </c:pt>
                <c:pt idx="268">
                  <c:v>442</c:v>
                </c:pt>
                <c:pt idx="269">
                  <c:v>442</c:v>
                </c:pt>
                <c:pt idx="270">
                  <c:v>442</c:v>
                </c:pt>
                <c:pt idx="271">
                  <c:v>442</c:v>
                </c:pt>
                <c:pt idx="272">
                  <c:v>440</c:v>
                </c:pt>
                <c:pt idx="273">
                  <c:v>440</c:v>
                </c:pt>
                <c:pt idx="274">
                  <c:v>440</c:v>
                </c:pt>
                <c:pt idx="275">
                  <c:v>440</c:v>
                </c:pt>
                <c:pt idx="276">
                  <c:v>440</c:v>
                </c:pt>
                <c:pt idx="277">
                  <c:v>444</c:v>
                </c:pt>
                <c:pt idx="278">
                  <c:v>444</c:v>
                </c:pt>
                <c:pt idx="279">
                  <c:v>444</c:v>
                </c:pt>
                <c:pt idx="280">
                  <c:v>444</c:v>
                </c:pt>
                <c:pt idx="281">
                  <c:v>444</c:v>
                </c:pt>
                <c:pt idx="282">
                  <c:v>440</c:v>
                </c:pt>
                <c:pt idx="283">
                  <c:v>440</c:v>
                </c:pt>
                <c:pt idx="284">
                  <c:v>440</c:v>
                </c:pt>
                <c:pt idx="285">
                  <c:v>440</c:v>
                </c:pt>
                <c:pt idx="286">
                  <c:v>440</c:v>
                </c:pt>
                <c:pt idx="287">
                  <c:v>440</c:v>
                </c:pt>
                <c:pt idx="288">
                  <c:v>440</c:v>
                </c:pt>
                <c:pt idx="289">
                  <c:v>440</c:v>
                </c:pt>
                <c:pt idx="290">
                  <c:v>440</c:v>
                </c:pt>
                <c:pt idx="291">
                  <c:v>440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390184"/>
        <c:axId val="292390576"/>
      </c:scatterChart>
      <c:scatterChart>
        <c:scatterStyle val="lineMarker"/>
        <c:varyColors val="0"/>
        <c:ser>
          <c:idx val="8"/>
          <c:order val="7"/>
          <c:tx>
            <c:strRef>
              <c:f>'Beschl. 5. Gang(27.08.2014)'!$T$2</c:f>
              <c:strCache>
                <c:ptCount val="1"/>
                <c:pt idx="0">
                  <c:v>STAT_MRMM_EMOT_WERT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'Beschl. 5. Gang(27.08.2014)'!$K$3:$K$294</c:f>
              <c:numCache>
                <c:formatCode>0.000" s"</c:formatCode>
                <c:ptCount val="292"/>
                <c:pt idx="0">
                  <c:v>0.14099999999999999</c:v>
                </c:pt>
                <c:pt idx="1">
                  <c:v>0.34100000000000003</c:v>
                </c:pt>
                <c:pt idx="2">
                  <c:v>0.54100000000000004</c:v>
                </c:pt>
                <c:pt idx="3">
                  <c:v>0.71099999999999997</c:v>
                </c:pt>
                <c:pt idx="4">
                  <c:v>0.90200000000000002</c:v>
                </c:pt>
                <c:pt idx="5">
                  <c:v>1.0920000000000001</c:v>
                </c:pt>
                <c:pt idx="6">
                  <c:v>1.272</c:v>
                </c:pt>
                <c:pt idx="7">
                  <c:v>1.452</c:v>
                </c:pt>
                <c:pt idx="8">
                  <c:v>1.643</c:v>
                </c:pt>
                <c:pt idx="9">
                  <c:v>1.823</c:v>
                </c:pt>
                <c:pt idx="10">
                  <c:v>2.0129999999999999</c:v>
                </c:pt>
                <c:pt idx="11">
                  <c:v>2.2130000000000001</c:v>
                </c:pt>
                <c:pt idx="12">
                  <c:v>2.4140000000000001</c:v>
                </c:pt>
                <c:pt idx="13">
                  <c:v>2.5840000000000001</c:v>
                </c:pt>
                <c:pt idx="14">
                  <c:v>2.7639999999999998</c:v>
                </c:pt>
                <c:pt idx="15">
                  <c:v>2.9550000000000001</c:v>
                </c:pt>
                <c:pt idx="16">
                  <c:v>3.105</c:v>
                </c:pt>
                <c:pt idx="17">
                  <c:v>3.335</c:v>
                </c:pt>
                <c:pt idx="18">
                  <c:v>3.5049999999999999</c:v>
                </c:pt>
                <c:pt idx="19">
                  <c:v>3.6960000000000002</c:v>
                </c:pt>
                <c:pt idx="20">
                  <c:v>3.8860000000000001</c:v>
                </c:pt>
                <c:pt idx="21">
                  <c:v>4.0860000000000003</c:v>
                </c:pt>
                <c:pt idx="22">
                  <c:v>4.2759999999999998</c:v>
                </c:pt>
                <c:pt idx="23">
                  <c:v>4.4470000000000001</c:v>
                </c:pt>
                <c:pt idx="24">
                  <c:v>4.6269999999999998</c:v>
                </c:pt>
                <c:pt idx="25">
                  <c:v>4.8070000000000004</c:v>
                </c:pt>
                <c:pt idx="26">
                  <c:v>4.9980000000000002</c:v>
                </c:pt>
                <c:pt idx="27">
                  <c:v>5.1879999999999997</c:v>
                </c:pt>
                <c:pt idx="28">
                  <c:v>5.3780000000000001</c:v>
                </c:pt>
                <c:pt idx="29">
                  <c:v>5.5679999999999996</c:v>
                </c:pt>
                <c:pt idx="30">
                  <c:v>5.7690000000000001</c:v>
                </c:pt>
                <c:pt idx="31">
                  <c:v>5.9489999999999998</c:v>
                </c:pt>
                <c:pt idx="32">
                  <c:v>6.1689999999999996</c:v>
                </c:pt>
                <c:pt idx="33">
                  <c:v>6.3390000000000004</c:v>
                </c:pt>
                <c:pt idx="34">
                  <c:v>6.53</c:v>
                </c:pt>
                <c:pt idx="35">
                  <c:v>6.72</c:v>
                </c:pt>
                <c:pt idx="36">
                  <c:v>6.92</c:v>
                </c:pt>
                <c:pt idx="37">
                  <c:v>7.1109999999999998</c:v>
                </c:pt>
                <c:pt idx="38">
                  <c:v>7.3010000000000002</c:v>
                </c:pt>
                <c:pt idx="39">
                  <c:v>7.4909999999999997</c:v>
                </c:pt>
                <c:pt idx="40">
                  <c:v>7.6710000000000003</c:v>
                </c:pt>
                <c:pt idx="41">
                  <c:v>7.8719999999999999</c:v>
                </c:pt>
                <c:pt idx="42">
                  <c:v>8.0719999999999992</c:v>
                </c:pt>
                <c:pt idx="43">
                  <c:v>8.2520000000000007</c:v>
                </c:pt>
                <c:pt idx="44">
                  <c:v>8.452</c:v>
                </c:pt>
                <c:pt idx="45">
                  <c:v>8.6329999999999991</c:v>
                </c:pt>
                <c:pt idx="46">
                  <c:v>8.8330000000000002</c:v>
                </c:pt>
                <c:pt idx="47">
                  <c:v>9.0329999999999995</c:v>
                </c:pt>
                <c:pt idx="48">
                  <c:v>9.2140000000000004</c:v>
                </c:pt>
                <c:pt idx="49">
                  <c:v>9.4039999999999999</c:v>
                </c:pt>
                <c:pt idx="50">
                  <c:v>9.6039999999999992</c:v>
                </c:pt>
                <c:pt idx="51">
                  <c:v>9.7940000000000005</c:v>
                </c:pt>
                <c:pt idx="52">
                  <c:v>9.9749999999999996</c:v>
                </c:pt>
                <c:pt idx="53">
                  <c:v>10.154999999999999</c:v>
                </c:pt>
                <c:pt idx="54">
                  <c:v>10.355</c:v>
                </c:pt>
                <c:pt idx="55">
                  <c:v>10.525</c:v>
                </c:pt>
                <c:pt idx="56">
                  <c:v>10.706</c:v>
                </c:pt>
                <c:pt idx="57">
                  <c:v>10.885999999999999</c:v>
                </c:pt>
                <c:pt idx="58">
                  <c:v>11.055999999999999</c:v>
                </c:pt>
                <c:pt idx="59">
                  <c:v>11.246</c:v>
                </c:pt>
                <c:pt idx="60">
                  <c:v>11.427</c:v>
                </c:pt>
                <c:pt idx="61">
                  <c:v>11.617000000000001</c:v>
                </c:pt>
                <c:pt idx="62">
                  <c:v>11.817</c:v>
                </c:pt>
                <c:pt idx="63">
                  <c:v>11.997999999999999</c:v>
                </c:pt>
                <c:pt idx="64">
                  <c:v>12.188000000000001</c:v>
                </c:pt>
                <c:pt idx="65">
                  <c:v>12.378</c:v>
                </c:pt>
                <c:pt idx="66">
                  <c:v>12.577999999999999</c:v>
                </c:pt>
                <c:pt idx="67">
                  <c:v>12.769</c:v>
                </c:pt>
                <c:pt idx="68">
                  <c:v>12.959</c:v>
                </c:pt>
                <c:pt idx="69">
                  <c:v>13.148999999999999</c:v>
                </c:pt>
                <c:pt idx="70">
                  <c:v>13.339</c:v>
                </c:pt>
                <c:pt idx="71">
                  <c:v>13.54</c:v>
                </c:pt>
                <c:pt idx="72">
                  <c:v>13.73</c:v>
                </c:pt>
                <c:pt idx="73">
                  <c:v>13.91</c:v>
                </c:pt>
                <c:pt idx="74">
                  <c:v>14.111000000000001</c:v>
                </c:pt>
                <c:pt idx="75">
                  <c:v>14.301</c:v>
                </c:pt>
                <c:pt idx="76">
                  <c:v>14.491</c:v>
                </c:pt>
                <c:pt idx="77">
                  <c:v>14.691000000000001</c:v>
                </c:pt>
                <c:pt idx="78">
                  <c:v>14.882</c:v>
                </c:pt>
                <c:pt idx="79">
                  <c:v>15.071999999999999</c:v>
                </c:pt>
                <c:pt idx="80">
                  <c:v>15.252000000000001</c:v>
                </c:pt>
                <c:pt idx="81">
                  <c:v>15.401999999999999</c:v>
                </c:pt>
                <c:pt idx="82">
                  <c:v>15.632999999999999</c:v>
                </c:pt>
                <c:pt idx="83">
                  <c:v>15.823</c:v>
                </c:pt>
                <c:pt idx="84">
                  <c:v>15.993</c:v>
                </c:pt>
                <c:pt idx="85">
                  <c:v>16.184000000000001</c:v>
                </c:pt>
                <c:pt idx="86">
                  <c:v>16.353999999999999</c:v>
                </c:pt>
                <c:pt idx="87">
                  <c:v>16.564</c:v>
                </c:pt>
                <c:pt idx="88">
                  <c:v>16.744</c:v>
                </c:pt>
                <c:pt idx="89">
                  <c:v>16.925000000000001</c:v>
                </c:pt>
                <c:pt idx="90">
                  <c:v>17.114999999999998</c:v>
                </c:pt>
                <c:pt idx="91">
                  <c:v>17.305</c:v>
                </c:pt>
                <c:pt idx="92">
                  <c:v>17.495000000000001</c:v>
                </c:pt>
                <c:pt idx="93">
                  <c:v>19.709</c:v>
                </c:pt>
                <c:pt idx="94">
                  <c:v>19.899000000000001</c:v>
                </c:pt>
                <c:pt idx="95">
                  <c:v>20.088999999999999</c:v>
                </c:pt>
                <c:pt idx="96">
                  <c:v>20.289000000000001</c:v>
                </c:pt>
                <c:pt idx="97">
                  <c:v>20.49</c:v>
                </c:pt>
                <c:pt idx="98">
                  <c:v>20.67</c:v>
                </c:pt>
                <c:pt idx="99">
                  <c:v>20.86</c:v>
                </c:pt>
                <c:pt idx="100">
                  <c:v>21.050999999999998</c:v>
                </c:pt>
                <c:pt idx="101">
                  <c:v>21.241</c:v>
                </c:pt>
                <c:pt idx="102">
                  <c:v>21.420999999999999</c:v>
                </c:pt>
                <c:pt idx="103">
                  <c:v>21.631</c:v>
                </c:pt>
                <c:pt idx="104">
                  <c:v>21.821999999999999</c:v>
                </c:pt>
                <c:pt idx="105">
                  <c:v>22.012</c:v>
                </c:pt>
                <c:pt idx="106">
                  <c:v>22.202000000000002</c:v>
                </c:pt>
                <c:pt idx="107">
                  <c:v>22.402999999999999</c:v>
                </c:pt>
                <c:pt idx="108">
                  <c:v>22.582999999999998</c:v>
                </c:pt>
                <c:pt idx="109">
                  <c:v>22.783000000000001</c:v>
                </c:pt>
                <c:pt idx="110">
                  <c:v>22.963000000000001</c:v>
                </c:pt>
                <c:pt idx="111">
                  <c:v>23.164000000000001</c:v>
                </c:pt>
                <c:pt idx="112">
                  <c:v>23.364000000000001</c:v>
                </c:pt>
                <c:pt idx="113">
                  <c:v>23.544</c:v>
                </c:pt>
                <c:pt idx="114">
                  <c:v>23.734000000000002</c:v>
                </c:pt>
                <c:pt idx="115">
                  <c:v>23.914999999999999</c:v>
                </c:pt>
                <c:pt idx="116">
                  <c:v>24.114999999999998</c:v>
                </c:pt>
                <c:pt idx="117">
                  <c:v>24.324999999999999</c:v>
                </c:pt>
                <c:pt idx="118">
                  <c:v>24.495999999999999</c:v>
                </c:pt>
                <c:pt idx="119">
                  <c:v>24.686</c:v>
                </c:pt>
                <c:pt idx="120">
                  <c:v>24.856000000000002</c:v>
                </c:pt>
                <c:pt idx="121">
                  <c:v>25.056000000000001</c:v>
                </c:pt>
                <c:pt idx="122">
                  <c:v>25.247</c:v>
                </c:pt>
                <c:pt idx="123">
                  <c:v>25.407</c:v>
                </c:pt>
                <c:pt idx="124">
                  <c:v>25.606999999999999</c:v>
                </c:pt>
                <c:pt idx="125">
                  <c:v>25.806999999999999</c:v>
                </c:pt>
                <c:pt idx="126">
                  <c:v>25.998000000000001</c:v>
                </c:pt>
                <c:pt idx="127">
                  <c:v>26.187999999999999</c:v>
                </c:pt>
                <c:pt idx="128">
                  <c:v>26.378</c:v>
                </c:pt>
                <c:pt idx="129">
                  <c:v>26.568999999999999</c:v>
                </c:pt>
                <c:pt idx="130">
                  <c:v>26.759</c:v>
                </c:pt>
                <c:pt idx="131">
                  <c:v>26.959</c:v>
                </c:pt>
                <c:pt idx="132">
                  <c:v>27.149000000000001</c:v>
                </c:pt>
                <c:pt idx="133">
                  <c:v>27.33</c:v>
                </c:pt>
                <c:pt idx="134">
                  <c:v>27.53</c:v>
                </c:pt>
                <c:pt idx="135">
                  <c:v>27.72</c:v>
                </c:pt>
                <c:pt idx="136">
                  <c:v>27.92</c:v>
                </c:pt>
                <c:pt idx="137">
                  <c:v>28.111000000000001</c:v>
                </c:pt>
                <c:pt idx="138">
                  <c:v>28.300999999999998</c:v>
                </c:pt>
                <c:pt idx="139">
                  <c:v>28.491</c:v>
                </c:pt>
                <c:pt idx="140">
                  <c:v>28.681999999999999</c:v>
                </c:pt>
                <c:pt idx="141">
                  <c:v>28.872</c:v>
                </c:pt>
                <c:pt idx="142">
                  <c:v>29.071999999999999</c:v>
                </c:pt>
                <c:pt idx="143">
                  <c:v>29.242000000000001</c:v>
                </c:pt>
                <c:pt idx="144">
                  <c:v>29.413</c:v>
                </c:pt>
                <c:pt idx="145">
                  <c:v>29.623000000000001</c:v>
                </c:pt>
                <c:pt idx="146">
                  <c:v>29.823</c:v>
                </c:pt>
                <c:pt idx="147">
                  <c:v>30.013000000000002</c:v>
                </c:pt>
                <c:pt idx="148">
                  <c:v>30.184000000000001</c:v>
                </c:pt>
                <c:pt idx="149">
                  <c:v>30.384</c:v>
                </c:pt>
                <c:pt idx="150">
                  <c:v>30.564</c:v>
                </c:pt>
                <c:pt idx="151">
                  <c:v>30.754999999999999</c:v>
                </c:pt>
                <c:pt idx="152">
                  <c:v>30.945</c:v>
                </c:pt>
                <c:pt idx="153">
                  <c:v>31.114999999999998</c:v>
                </c:pt>
                <c:pt idx="154">
                  <c:v>31.305</c:v>
                </c:pt>
                <c:pt idx="155">
                  <c:v>31.495999999999999</c:v>
                </c:pt>
                <c:pt idx="156">
                  <c:v>31.675999999999998</c:v>
                </c:pt>
                <c:pt idx="157">
                  <c:v>31.876000000000001</c:v>
                </c:pt>
                <c:pt idx="158">
                  <c:v>32.036000000000001</c:v>
                </c:pt>
                <c:pt idx="159">
                  <c:v>32.237000000000002</c:v>
                </c:pt>
                <c:pt idx="160">
                  <c:v>32.417000000000002</c:v>
                </c:pt>
                <c:pt idx="161">
                  <c:v>32.616999999999997</c:v>
                </c:pt>
                <c:pt idx="162">
                  <c:v>32.817999999999998</c:v>
                </c:pt>
                <c:pt idx="163">
                  <c:v>32.997999999999998</c:v>
                </c:pt>
                <c:pt idx="164">
                  <c:v>33.207999999999998</c:v>
                </c:pt>
                <c:pt idx="165">
                  <c:v>33.387999999999998</c:v>
                </c:pt>
                <c:pt idx="166">
                  <c:v>33.579000000000001</c:v>
                </c:pt>
                <c:pt idx="167">
                  <c:v>33.768999999999998</c:v>
                </c:pt>
                <c:pt idx="168">
                  <c:v>33.959000000000003</c:v>
                </c:pt>
                <c:pt idx="169">
                  <c:v>34.149000000000001</c:v>
                </c:pt>
                <c:pt idx="170">
                  <c:v>34.35</c:v>
                </c:pt>
                <c:pt idx="171">
                  <c:v>34.53</c:v>
                </c:pt>
                <c:pt idx="172">
                  <c:v>34.729999999999997</c:v>
                </c:pt>
                <c:pt idx="173">
                  <c:v>34.920999999999999</c:v>
                </c:pt>
                <c:pt idx="174">
                  <c:v>35.110999999999997</c:v>
                </c:pt>
                <c:pt idx="175">
                  <c:v>35.301000000000002</c:v>
                </c:pt>
                <c:pt idx="176">
                  <c:v>35.500999999999998</c:v>
                </c:pt>
                <c:pt idx="177">
                  <c:v>35.712000000000003</c:v>
                </c:pt>
                <c:pt idx="178">
                  <c:v>35.881999999999998</c:v>
                </c:pt>
                <c:pt idx="179">
                  <c:v>36.072000000000003</c:v>
                </c:pt>
                <c:pt idx="180">
                  <c:v>36.252000000000002</c:v>
                </c:pt>
                <c:pt idx="181">
                  <c:v>36.442999999999998</c:v>
                </c:pt>
                <c:pt idx="182">
                  <c:v>36.593000000000004</c:v>
                </c:pt>
                <c:pt idx="183">
                  <c:v>36.823</c:v>
                </c:pt>
                <c:pt idx="184">
                  <c:v>36.994</c:v>
                </c:pt>
                <c:pt idx="185">
                  <c:v>37.183999999999997</c:v>
                </c:pt>
                <c:pt idx="186">
                  <c:v>37.384</c:v>
                </c:pt>
                <c:pt idx="187">
                  <c:v>37.564</c:v>
                </c:pt>
                <c:pt idx="188">
                  <c:v>37.755000000000003</c:v>
                </c:pt>
                <c:pt idx="189">
                  <c:v>37.945</c:v>
                </c:pt>
                <c:pt idx="190">
                  <c:v>38.125</c:v>
                </c:pt>
                <c:pt idx="191">
                  <c:v>38.314999999999998</c:v>
                </c:pt>
                <c:pt idx="192">
                  <c:v>38.496000000000002</c:v>
                </c:pt>
                <c:pt idx="193">
                  <c:v>38.676000000000002</c:v>
                </c:pt>
                <c:pt idx="194">
                  <c:v>38.866</c:v>
                </c:pt>
                <c:pt idx="195">
                  <c:v>39.066000000000003</c:v>
                </c:pt>
                <c:pt idx="196">
                  <c:v>39.256999999999998</c:v>
                </c:pt>
                <c:pt idx="197">
                  <c:v>39.457000000000001</c:v>
                </c:pt>
                <c:pt idx="198">
                  <c:v>39.627000000000002</c:v>
                </c:pt>
                <c:pt idx="199">
                  <c:v>39.832682788051201</c:v>
                </c:pt>
                <c:pt idx="200">
                  <c:v>40.021920231972899</c:v>
                </c:pt>
                <c:pt idx="201">
                  <c:v>40.211157675894498</c:v>
                </c:pt>
                <c:pt idx="202">
                  <c:v>40.400395119816203</c:v>
                </c:pt>
                <c:pt idx="203">
                  <c:v>40.589632563737801</c:v>
                </c:pt>
                <c:pt idx="204">
                  <c:v>40.778870007659499</c:v>
                </c:pt>
                <c:pt idx="205">
                  <c:v>40.968107451581098</c:v>
                </c:pt>
                <c:pt idx="206">
                  <c:v>41.157344895502803</c:v>
                </c:pt>
                <c:pt idx="207">
                  <c:v>41.346582339424401</c:v>
                </c:pt>
                <c:pt idx="208">
                  <c:v>41.535819783346099</c:v>
                </c:pt>
                <c:pt idx="209">
                  <c:v>41.725057227267797</c:v>
                </c:pt>
                <c:pt idx="210">
                  <c:v>41.914294671189396</c:v>
                </c:pt>
                <c:pt idx="211">
                  <c:v>42.103532115111101</c:v>
                </c:pt>
                <c:pt idx="212">
                  <c:v>42.292769559032699</c:v>
                </c:pt>
                <c:pt idx="213">
                  <c:v>42.482007002954397</c:v>
                </c:pt>
                <c:pt idx="214">
                  <c:v>42.671244446876003</c:v>
                </c:pt>
                <c:pt idx="215">
                  <c:v>42.860481890797601</c:v>
                </c:pt>
                <c:pt idx="216">
                  <c:v>43.049719334719299</c:v>
                </c:pt>
                <c:pt idx="217">
                  <c:v>43.238956778640905</c:v>
                </c:pt>
                <c:pt idx="218">
                  <c:v>43.428194222562595</c:v>
                </c:pt>
                <c:pt idx="219">
                  <c:v>43.6174316664843</c:v>
                </c:pt>
                <c:pt idx="220">
                  <c:v>43.806669110405899</c:v>
                </c:pt>
                <c:pt idx="221">
                  <c:v>43.995906554327604</c:v>
                </c:pt>
                <c:pt idx="222">
                  <c:v>44.185143998249202</c:v>
                </c:pt>
                <c:pt idx="223">
                  <c:v>44.3743814421709</c:v>
                </c:pt>
                <c:pt idx="224">
                  <c:v>44.563618886092506</c:v>
                </c:pt>
                <c:pt idx="225">
                  <c:v>44.752856330014197</c:v>
                </c:pt>
                <c:pt idx="226">
                  <c:v>44.942093773935795</c:v>
                </c:pt>
                <c:pt idx="227">
                  <c:v>45.1313312178575</c:v>
                </c:pt>
                <c:pt idx="228">
                  <c:v>45.320568661779099</c:v>
                </c:pt>
                <c:pt idx="229">
                  <c:v>45.509806105700804</c:v>
                </c:pt>
                <c:pt idx="230">
                  <c:v>45.699043549622502</c:v>
                </c:pt>
                <c:pt idx="231">
                  <c:v>45.888280993544093</c:v>
                </c:pt>
                <c:pt idx="232">
                  <c:v>46.077518437465798</c:v>
                </c:pt>
                <c:pt idx="233">
                  <c:v>46.266755881387397</c:v>
                </c:pt>
                <c:pt idx="234">
                  <c:v>46.455993325309102</c:v>
                </c:pt>
                <c:pt idx="235">
                  <c:v>46.6452307692307</c:v>
                </c:pt>
                <c:pt idx="236">
                  <c:v>46.834468213152405</c:v>
                </c:pt>
                <c:pt idx="237">
                  <c:v>47.023705657074004</c:v>
                </c:pt>
                <c:pt idx="238">
                  <c:v>47.212943100995695</c:v>
                </c:pt>
                <c:pt idx="239">
                  <c:v>47.4021805449173</c:v>
                </c:pt>
                <c:pt idx="240">
                  <c:v>47.591417988838998</c:v>
                </c:pt>
                <c:pt idx="241">
                  <c:v>47.780655432760703</c:v>
                </c:pt>
                <c:pt idx="242">
                  <c:v>47.969892876682302</c:v>
                </c:pt>
                <c:pt idx="243">
                  <c:v>48.159130320604</c:v>
                </c:pt>
                <c:pt idx="244">
                  <c:v>48.348367764525605</c:v>
                </c:pt>
                <c:pt idx="245">
                  <c:v>48.537605208447296</c:v>
                </c:pt>
                <c:pt idx="246">
                  <c:v>48.726842652368894</c:v>
                </c:pt>
                <c:pt idx="247">
                  <c:v>48.916080096290599</c:v>
                </c:pt>
                <c:pt idx="248">
                  <c:v>49.105317540212198</c:v>
                </c:pt>
                <c:pt idx="249">
                  <c:v>49.294554984133903</c:v>
                </c:pt>
                <c:pt idx="250">
                  <c:v>49.483792428055501</c:v>
                </c:pt>
                <c:pt idx="251">
                  <c:v>49.673029871977207</c:v>
                </c:pt>
                <c:pt idx="252">
                  <c:v>49.862267315898798</c:v>
                </c:pt>
                <c:pt idx="253">
                  <c:v>50.051504759820496</c:v>
                </c:pt>
                <c:pt idx="254">
                  <c:v>50.240742203742201</c:v>
                </c:pt>
                <c:pt idx="255">
                  <c:v>50.429979647663799</c:v>
                </c:pt>
                <c:pt idx="256">
                  <c:v>50.619217091585504</c:v>
                </c:pt>
                <c:pt idx="257">
                  <c:v>50.808454535507103</c:v>
                </c:pt>
                <c:pt idx="258">
                  <c:v>50.997691979428794</c:v>
                </c:pt>
                <c:pt idx="259">
                  <c:v>51.186929423350399</c:v>
                </c:pt>
                <c:pt idx="260">
                  <c:v>51.376166867272097</c:v>
                </c:pt>
                <c:pt idx="261">
                  <c:v>51.565404311193696</c:v>
                </c:pt>
                <c:pt idx="262">
                  <c:v>51.754641755115401</c:v>
                </c:pt>
                <c:pt idx="263">
                  <c:v>51.943879199036999</c:v>
                </c:pt>
                <c:pt idx="264">
                  <c:v>52.133116642958704</c:v>
                </c:pt>
                <c:pt idx="265">
                  <c:v>52.322354086880395</c:v>
                </c:pt>
                <c:pt idx="266">
                  <c:v>52.511591530802001</c:v>
                </c:pt>
                <c:pt idx="267">
                  <c:v>52.700828974723699</c:v>
                </c:pt>
                <c:pt idx="268">
                  <c:v>52.890066418645297</c:v>
                </c:pt>
                <c:pt idx="269">
                  <c:v>53.079303862567002</c:v>
                </c:pt>
                <c:pt idx="270">
                  <c:v>53.268541306488601</c:v>
                </c:pt>
                <c:pt idx="271">
                  <c:v>53.457778750410306</c:v>
                </c:pt>
                <c:pt idx="272">
                  <c:v>53.647016194331904</c:v>
                </c:pt>
                <c:pt idx="273">
                  <c:v>53.836253638253595</c:v>
                </c:pt>
                <c:pt idx="274">
                  <c:v>54.025491082175201</c:v>
                </c:pt>
                <c:pt idx="275">
                  <c:v>54.214728526096899</c:v>
                </c:pt>
                <c:pt idx="276">
                  <c:v>54.403965970018604</c:v>
                </c:pt>
                <c:pt idx="277">
                  <c:v>54.593203413940202</c:v>
                </c:pt>
                <c:pt idx="278">
                  <c:v>54.7824408578619</c:v>
                </c:pt>
                <c:pt idx="279">
                  <c:v>54.971678301783498</c:v>
                </c:pt>
                <c:pt idx="280">
                  <c:v>55.160915745705196</c:v>
                </c:pt>
                <c:pt idx="281">
                  <c:v>55.350153189626802</c:v>
                </c:pt>
                <c:pt idx="282">
                  <c:v>55.5393906335485</c:v>
                </c:pt>
                <c:pt idx="283">
                  <c:v>55.728628077470098</c:v>
                </c:pt>
                <c:pt idx="284">
                  <c:v>55.917865521391803</c:v>
                </c:pt>
                <c:pt idx="285">
                  <c:v>56.107102965313402</c:v>
                </c:pt>
                <c:pt idx="286">
                  <c:v>56.2963404092351</c:v>
                </c:pt>
                <c:pt idx="287">
                  <c:v>56.485577853156798</c:v>
                </c:pt>
                <c:pt idx="288">
                  <c:v>56.674815297078396</c:v>
                </c:pt>
                <c:pt idx="289">
                  <c:v>56.864052741000101</c:v>
                </c:pt>
                <c:pt idx="290">
                  <c:v>57.0532901849217</c:v>
                </c:pt>
                <c:pt idx="291">
                  <c:v>57.242527628843405</c:v>
                </c:pt>
              </c:numCache>
            </c:numRef>
          </c:xVal>
          <c:yVal>
            <c:numRef>
              <c:f>'Beschl. 5. Gang(27.08.2014)'!$T$3:$T$294</c:f>
              <c:numCache>
                <c:formatCode>0.0" mm³"</c:formatCode>
                <c:ptCount val="2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44.58</c:v>
                </c:pt>
                <c:pt idx="4">
                  <c:v>44.58</c:v>
                </c:pt>
                <c:pt idx="5">
                  <c:v>44.58</c:v>
                </c:pt>
                <c:pt idx="6">
                  <c:v>44.58</c:v>
                </c:pt>
                <c:pt idx="7">
                  <c:v>44.58</c:v>
                </c:pt>
                <c:pt idx="8">
                  <c:v>56.84</c:v>
                </c:pt>
                <c:pt idx="9">
                  <c:v>56.84</c:v>
                </c:pt>
                <c:pt idx="10">
                  <c:v>56.84</c:v>
                </c:pt>
                <c:pt idx="11">
                  <c:v>56.84</c:v>
                </c:pt>
                <c:pt idx="12">
                  <c:v>56.84</c:v>
                </c:pt>
                <c:pt idx="13">
                  <c:v>62.41</c:v>
                </c:pt>
                <c:pt idx="14">
                  <c:v>62.41</c:v>
                </c:pt>
                <c:pt idx="15">
                  <c:v>62.41</c:v>
                </c:pt>
                <c:pt idx="16">
                  <c:v>62.41</c:v>
                </c:pt>
                <c:pt idx="17">
                  <c:v>62.41</c:v>
                </c:pt>
                <c:pt idx="18">
                  <c:v>62.86</c:v>
                </c:pt>
                <c:pt idx="19">
                  <c:v>62.86</c:v>
                </c:pt>
                <c:pt idx="20">
                  <c:v>62.86</c:v>
                </c:pt>
                <c:pt idx="21">
                  <c:v>62.86</c:v>
                </c:pt>
                <c:pt idx="22">
                  <c:v>62.86</c:v>
                </c:pt>
                <c:pt idx="23">
                  <c:v>67.260000000000005</c:v>
                </c:pt>
                <c:pt idx="24">
                  <c:v>67.260000000000005</c:v>
                </c:pt>
                <c:pt idx="25">
                  <c:v>67.260000000000005</c:v>
                </c:pt>
                <c:pt idx="26">
                  <c:v>67.260000000000005</c:v>
                </c:pt>
                <c:pt idx="27">
                  <c:v>67.260000000000005</c:v>
                </c:pt>
                <c:pt idx="28">
                  <c:v>69.489999999999995</c:v>
                </c:pt>
                <c:pt idx="29">
                  <c:v>69.489999999999995</c:v>
                </c:pt>
                <c:pt idx="30">
                  <c:v>69.489999999999995</c:v>
                </c:pt>
                <c:pt idx="31">
                  <c:v>69.489999999999995</c:v>
                </c:pt>
                <c:pt idx="32">
                  <c:v>69.489999999999995</c:v>
                </c:pt>
                <c:pt idx="33">
                  <c:v>69.44</c:v>
                </c:pt>
                <c:pt idx="34">
                  <c:v>69.44</c:v>
                </c:pt>
                <c:pt idx="35">
                  <c:v>69.44</c:v>
                </c:pt>
                <c:pt idx="36">
                  <c:v>69.44</c:v>
                </c:pt>
                <c:pt idx="37">
                  <c:v>69.44</c:v>
                </c:pt>
                <c:pt idx="38">
                  <c:v>70.66</c:v>
                </c:pt>
                <c:pt idx="39">
                  <c:v>70.66</c:v>
                </c:pt>
                <c:pt idx="40">
                  <c:v>70.66</c:v>
                </c:pt>
                <c:pt idx="41">
                  <c:v>70.66</c:v>
                </c:pt>
                <c:pt idx="42">
                  <c:v>70.66</c:v>
                </c:pt>
                <c:pt idx="43">
                  <c:v>70.37</c:v>
                </c:pt>
                <c:pt idx="44">
                  <c:v>70.37</c:v>
                </c:pt>
                <c:pt idx="45">
                  <c:v>70.37</c:v>
                </c:pt>
                <c:pt idx="46">
                  <c:v>70.37</c:v>
                </c:pt>
                <c:pt idx="47">
                  <c:v>70.37</c:v>
                </c:pt>
                <c:pt idx="48">
                  <c:v>70.59</c:v>
                </c:pt>
                <c:pt idx="49">
                  <c:v>70.59</c:v>
                </c:pt>
                <c:pt idx="50">
                  <c:v>70.59</c:v>
                </c:pt>
                <c:pt idx="51">
                  <c:v>70.59</c:v>
                </c:pt>
                <c:pt idx="52">
                  <c:v>70.59</c:v>
                </c:pt>
                <c:pt idx="53">
                  <c:v>70.78</c:v>
                </c:pt>
                <c:pt idx="54">
                  <c:v>70.78</c:v>
                </c:pt>
                <c:pt idx="55">
                  <c:v>70.78</c:v>
                </c:pt>
                <c:pt idx="56">
                  <c:v>70.78</c:v>
                </c:pt>
                <c:pt idx="57">
                  <c:v>70.78</c:v>
                </c:pt>
                <c:pt idx="58">
                  <c:v>71.459999999999994</c:v>
                </c:pt>
                <c:pt idx="59">
                  <c:v>71.459999999999994</c:v>
                </c:pt>
                <c:pt idx="60">
                  <c:v>71.459999999999994</c:v>
                </c:pt>
                <c:pt idx="61">
                  <c:v>71.459999999999994</c:v>
                </c:pt>
                <c:pt idx="62">
                  <c:v>71.459999999999994</c:v>
                </c:pt>
                <c:pt idx="63">
                  <c:v>71.63</c:v>
                </c:pt>
                <c:pt idx="64">
                  <c:v>71.63</c:v>
                </c:pt>
                <c:pt idx="65">
                  <c:v>71.63</c:v>
                </c:pt>
                <c:pt idx="66">
                  <c:v>71.63</c:v>
                </c:pt>
                <c:pt idx="67">
                  <c:v>71.63</c:v>
                </c:pt>
                <c:pt idx="68">
                  <c:v>72.650000000000006</c:v>
                </c:pt>
                <c:pt idx="69">
                  <c:v>72.650000000000006</c:v>
                </c:pt>
                <c:pt idx="70">
                  <c:v>72.650000000000006</c:v>
                </c:pt>
                <c:pt idx="71">
                  <c:v>72.650000000000006</c:v>
                </c:pt>
                <c:pt idx="72">
                  <c:v>72.650000000000006</c:v>
                </c:pt>
                <c:pt idx="73">
                  <c:v>72.989999999999995</c:v>
                </c:pt>
                <c:pt idx="74">
                  <c:v>72.989999999999995</c:v>
                </c:pt>
                <c:pt idx="75">
                  <c:v>72.989999999999995</c:v>
                </c:pt>
                <c:pt idx="76">
                  <c:v>72.989999999999995</c:v>
                </c:pt>
                <c:pt idx="77">
                  <c:v>72.989999999999995</c:v>
                </c:pt>
                <c:pt idx="78">
                  <c:v>73.290000000000006</c:v>
                </c:pt>
                <c:pt idx="79">
                  <c:v>73.290000000000006</c:v>
                </c:pt>
                <c:pt idx="80">
                  <c:v>73.290000000000006</c:v>
                </c:pt>
                <c:pt idx="81">
                  <c:v>73.290000000000006</c:v>
                </c:pt>
                <c:pt idx="82">
                  <c:v>73.290000000000006</c:v>
                </c:pt>
                <c:pt idx="83">
                  <c:v>73.58</c:v>
                </c:pt>
                <c:pt idx="84">
                  <c:v>73.58</c:v>
                </c:pt>
                <c:pt idx="85">
                  <c:v>73.58</c:v>
                </c:pt>
                <c:pt idx="86">
                  <c:v>73.58</c:v>
                </c:pt>
                <c:pt idx="87">
                  <c:v>73.58</c:v>
                </c:pt>
                <c:pt idx="88">
                  <c:v>73.790000000000006</c:v>
                </c:pt>
                <c:pt idx="89">
                  <c:v>73.790000000000006</c:v>
                </c:pt>
                <c:pt idx="90">
                  <c:v>73.790000000000006</c:v>
                </c:pt>
                <c:pt idx="91">
                  <c:v>73.790000000000006</c:v>
                </c:pt>
                <c:pt idx="92">
                  <c:v>73.790000000000006</c:v>
                </c:pt>
                <c:pt idx="93">
                  <c:v>75.239999999999995</c:v>
                </c:pt>
                <c:pt idx="94">
                  <c:v>75.239999999999995</c:v>
                </c:pt>
                <c:pt idx="95">
                  <c:v>75.239999999999995</c:v>
                </c:pt>
                <c:pt idx="96">
                  <c:v>75.239999999999995</c:v>
                </c:pt>
                <c:pt idx="97">
                  <c:v>75.239999999999995</c:v>
                </c:pt>
                <c:pt idx="98">
                  <c:v>75.510000000000005</c:v>
                </c:pt>
                <c:pt idx="99">
                  <c:v>75.510000000000005</c:v>
                </c:pt>
                <c:pt idx="100">
                  <c:v>75.510000000000005</c:v>
                </c:pt>
                <c:pt idx="101">
                  <c:v>75.510000000000005</c:v>
                </c:pt>
                <c:pt idx="102">
                  <c:v>75.510000000000005</c:v>
                </c:pt>
                <c:pt idx="103">
                  <c:v>75.23</c:v>
                </c:pt>
                <c:pt idx="104">
                  <c:v>75.23</c:v>
                </c:pt>
                <c:pt idx="105">
                  <c:v>75.23</c:v>
                </c:pt>
                <c:pt idx="106">
                  <c:v>75.23</c:v>
                </c:pt>
                <c:pt idx="107">
                  <c:v>75.23</c:v>
                </c:pt>
                <c:pt idx="108">
                  <c:v>75.11</c:v>
                </c:pt>
                <c:pt idx="109">
                  <c:v>75.11</c:v>
                </c:pt>
                <c:pt idx="110">
                  <c:v>75.11</c:v>
                </c:pt>
                <c:pt idx="111">
                  <c:v>75.11</c:v>
                </c:pt>
                <c:pt idx="112">
                  <c:v>75.11</c:v>
                </c:pt>
                <c:pt idx="113">
                  <c:v>74.84</c:v>
                </c:pt>
                <c:pt idx="114">
                  <c:v>74.84</c:v>
                </c:pt>
                <c:pt idx="115">
                  <c:v>74.84</c:v>
                </c:pt>
                <c:pt idx="116">
                  <c:v>74.84</c:v>
                </c:pt>
                <c:pt idx="117">
                  <c:v>74.84</c:v>
                </c:pt>
                <c:pt idx="118">
                  <c:v>74.38</c:v>
                </c:pt>
                <c:pt idx="119">
                  <c:v>74.38</c:v>
                </c:pt>
                <c:pt idx="120">
                  <c:v>74.38</c:v>
                </c:pt>
                <c:pt idx="121">
                  <c:v>74.38</c:v>
                </c:pt>
                <c:pt idx="122">
                  <c:v>74.38</c:v>
                </c:pt>
                <c:pt idx="123">
                  <c:v>73.52</c:v>
                </c:pt>
                <c:pt idx="124">
                  <c:v>73.52</c:v>
                </c:pt>
                <c:pt idx="125">
                  <c:v>73.52</c:v>
                </c:pt>
                <c:pt idx="126">
                  <c:v>73.52</c:v>
                </c:pt>
                <c:pt idx="127">
                  <c:v>73.52</c:v>
                </c:pt>
                <c:pt idx="128">
                  <c:v>72.48</c:v>
                </c:pt>
                <c:pt idx="129">
                  <c:v>72.48</c:v>
                </c:pt>
                <c:pt idx="130">
                  <c:v>72.48</c:v>
                </c:pt>
                <c:pt idx="131">
                  <c:v>72.48</c:v>
                </c:pt>
                <c:pt idx="132">
                  <c:v>72.48</c:v>
                </c:pt>
                <c:pt idx="133">
                  <c:v>72.23</c:v>
                </c:pt>
                <c:pt idx="134">
                  <c:v>72.23</c:v>
                </c:pt>
                <c:pt idx="135">
                  <c:v>72.23</c:v>
                </c:pt>
                <c:pt idx="136">
                  <c:v>72.23</c:v>
                </c:pt>
                <c:pt idx="137">
                  <c:v>72.23</c:v>
                </c:pt>
                <c:pt idx="138">
                  <c:v>71.56</c:v>
                </c:pt>
                <c:pt idx="139">
                  <c:v>71.56</c:v>
                </c:pt>
                <c:pt idx="140">
                  <c:v>71.56</c:v>
                </c:pt>
                <c:pt idx="141">
                  <c:v>71.56</c:v>
                </c:pt>
                <c:pt idx="142">
                  <c:v>71.56</c:v>
                </c:pt>
                <c:pt idx="143">
                  <c:v>71.09</c:v>
                </c:pt>
                <c:pt idx="144">
                  <c:v>71.09</c:v>
                </c:pt>
                <c:pt idx="145">
                  <c:v>71.09</c:v>
                </c:pt>
                <c:pt idx="146">
                  <c:v>71.09</c:v>
                </c:pt>
                <c:pt idx="147">
                  <c:v>71.09</c:v>
                </c:pt>
                <c:pt idx="148">
                  <c:v>71.52</c:v>
                </c:pt>
                <c:pt idx="149">
                  <c:v>71.52</c:v>
                </c:pt>
                <c:pt idx="150">
                  <c:v>71.52</c:v>
                </c:pt>
                <c:pt idx="151">
                  <c:v>71.52</c:v>
                </c:pt>
                <c:pt idx="152">
                  <c:v>71.52</c:v>
                </c:pt>
                <c:pt idx="153">
                  <c:v>71.81</c:v>
                </c:pt>
                <c:pt idx="154">
                  <c:v>71.81</c:v>
                </c:pt>
                <c:pt idx="155">
                  <c:v>71.81</c:v>
                </c:pt>
                <c:pt idx="156">
                  <c:v>71.81</c:v>
                </c:pt>
                <c:pt idx="157">
                  <c:v>71.81</c:v>
                </c:pt>
                <c:pt idx="158">
                  <c:v>72.099999999999994</c:v>
                </c:pt>
                <c:pt idx="159">
                  <c:v>72.099999999999994</c:v>
                </c:pt>
                <c:pt idx="160">
                  <c:v>71.62</c:v>
                </c:pt>
                <c:pt idx="161">
                  <c:v>71.62</c:v>
                </c:pt>
                <c:pt idx="162">
                  <c:v>71.62</c:v>
                </c:pt>
                <c:pt idx="163">
                  <c:v>72.209999999999994</c:v>
                </c:pt>
                <c:pt idx="164">
                  <c:v>72.209999999999994</c:v>
                </c:pt>
                <c:pt idx="165">
                  <c:v>72.209999999999994</c:v>
                </c:pt>
                <c:pt idx="166">
                  <c:v>72.209999999999994</c:v>
                </c:pt>
                <c:pt idx="167">
                  <c:v>72.209999999999994</c:v>
                </c:pt>
                <c:pt idx="168">
                  <c:v>72.36</c:v>
                </c:pt>
                <c:pt idx="169">
                  <c:v>72.36</c:v>
                </c:pt>
                <c:pt idx="170">
                  <c:v>72.36</c:v>
                </c:pt>
                <c:pt idx="171">
                  <c:v>72.36</c:v>
                </c:pt>
                <c:pt idx="172">
                  <c:v>72.36</c:v>
                </c:pt>
                <c:pt idx="173">
                  <c:v>72.34</c:v>
                </c:pt>
                <c:pt idx="174">
                  <c:v>72.34</c:v>
                </c:pt>
                <c:pt idx="175">
                  <c:v>72.34</c:v>
                </c:pt>
                <c:pt idx="176">
                  <c:v>72.34</c:v>
                </c:pt>
                <c:pt idx="177">
                  <c:v>72.34</c:v>
                </c:pt>
                <c:pt idx="178">
                  <c:v>72.09</c:v>
                </c:pt>
                <c:pt idx="179">
                  <c:v>72.09</c:v>
                </c:pt>
                <c:pt idx="180">
                  <c:v>72.09</c:v>
                </c:pt>
                <c:pt idx="181">
                  <c:v>72.09</c:v>
                </c:pt>
                <c:pt idx="182">
                  <c:v>72.09</c:v>
                </c:pt>
                <c:pt idx="183">
                  <c:v>71.88</c:v>
                </c:pt>
                <c:pt idx="184">
                  <c:v>71.88</c:v>
                </c:pt>
                <c:pt idx="185">
                  <c:v>71.88</c:v>
                </c:pt>
                <c:pt idx="186">
                  <c:v>71.88</c:v>
                </c:pt>
                <c:pt idx="187">
                  <c:v>71.88</c:v>
                </c:pt>
                <c:pt idx="188">
                  <c:v>71.56</c:v>
                </c:pt>
                <c:pt idx="189">
                  <c:v>71.56</c:v>
                </c:pt>
                <c:pt idx="190">
                  <c:v>71.56</c:v>
                </c:pt>
                <c:pt idx="191">
                  <c:v>71.56</c:v>
                </c:pt>
                <c:pt idx="192">
                  <c:v>71.56</c:v>
                </c:pt>
                <c:pt idx="193">
                  <c:v>71.819999999999993</c:v>
                </c:pt>
                <c:pt idx="194">
                  <c:v>71.819999999999993</c:v>
                </c:pt>
                <c:pt idx="195">
                  <c:v>71.819999999999993</c:v>
                </c:pt>
                <c:pt idx="196">
                  <c:v>71.819999999999993</c:v>
                </c:pt>
                <c:pt idx="197">
                  <c:v>71.819999999999993</c:v>
                </c:pt>
                <c:pt idx="198">
                  <c:v>71.7</c:v>
                </c:pt>
                <c:pt idx="199">
                  <c:v>71.7</c:v>
                </c:pt>
                <c:pt idx="200">
                  <c:v>71.7</c:v>
                </c:pt>
                <c:pt idx="201">
                  <c:v>71.7</c:v>
                </c:pt>
                <c:pt idx="202">
                  <c:v>71.7</c:v>
                </c:pt>
                <c:pt idx="203">
                  <c:v>71.58</c:v>
                </c:pt>
                <c:pt idx="204">
                  <c:v>71.58</c:v>
                </c:pt>
                <c:pt idx="205">
                  <c:v>71.58</c:v>
                </c:pt>
                <c:pt idx="206">
                  <c:v>71.58</c:v>
                </c:pt>
                <c:pt idx="207">
                  <c:v>71.58</c:v>
                </c:pt>
                <c:pt idx="208">
                  <c:v>70.86</c:v>
                </c:pt>
                <c:pt idx="209">
                  <c:v>70.86</c:v>
                </c:pt>
                <c:pt idx="210">
                  <c:v>70.86</c:v>
                </c:pt>
                <c:pt idx="211">
                  <c:v>70.86</c:v>
                </c:pt>
                <c:pt idx="212">
                  <c:v>70.86</c:v>
                </c:pt>
                <c:pt idx="213">
                  <c:v>70.2</c:v>
                </c:pt>
                <c:pt idx="214">
                  <c:v>70.2</c:v>
                </c:pt>
                <c:pt idx="215">
                  <c:v>70.2</c:v>
                </c:pt>
                <c:pt idx="216">
                  <c:v>70.2</c:v>
                </c:pt>
                <c:pt idx="217">
                  <c:v>70.2</c:v>
                </c:pt>
                <c:pt idx="218">
                  <c:v>69.02</c:v>
                </c:pt>
                <c:pt idx="219">
                  <c:v>69.02</c:v>
                </c:pt>
                <c:pt idx="220">
                  <c:v>69.02</c:v>
                </c:pt>
                <c:pt idx="221">
                  <c:v>69.02</c:v>
                </c:pt>
                <c:pt idx="222">
                  <c:v>69.02</c:v>
                </c:pt>
                <c:pt idx="223">
                  <c:v>68.39</c:v>
                </c:pt>
                <c:pt idx="224">
                  <c:v>68.39</c:v>
                </c:pt>
                <c:pt idx="225">
                  <c:v>68.39</c:v>
                </c:pt>
                <c:pt idx="226">
                  <c:v>68.39</c:v>
                </c:pt>
                <c:pt idx="227">
                  <c:v>68.39</c:v>
                </c:pt>
                <c:pt idx="228">
                  <c:v>67.33</c:v>
                </c:pt>
                <c:pt idx="229">
                  <c:v>67.33</c:v>
                </c:pt>
                <c:pt idx="230">
                  <c:v>67.33</c:v>
                </c:pt>
                <c:pt idx="231">
                  <c:v>67.33</c:v>
                </c:pt>
                <c:pt idx="232">
                  <c:v>67.33</c:v>
                </c:pt>
                <c:pt idx="233">
                  <c:v>67.17</c:v>
                </c:pt>
                <c:pt idx="234">
                  <c:v>67.17</c:v>
                </c:pt>
                <c:pt idx="235">
                  <c:v>67.17</c:v>
                </c:pt>
                <c:pt idx="236">
                  <c:v>67.17</c:v>
                </c:pt>
                <c:pt idx="237">
                  <c:v>67.17</c:v>
                </c:pt>
                <c:pt idx="238">
                  <c:v>66.17</c:v>
                </c:pt>
                <c:pt idx="239">
                  <c:v>66.17</c:v>
                </c:pt>
                <c:pt idx="240">
                  <c:v>66.17</c:v>
                </c:pt>
                <c:pt idx="241">
                  <c:v>66.17</c:v>
                </c:pt>
                <c:pt idx="242">
                  <c:v>66.17</c:v>
                </c:pt>
                <c:pt idx="243">
                  <c:v>65.8</c:v>
                </c:pt>
                <c:pt idx="244">
                  <c:v>65.8</c:v>
                </c:pt>
                <c:pt idx="245">
                  <c:v>65.8</c:v>
                </c:pt>
                <c:pt idx="246">
                  <c:v>65.8</c:v>
                </c:pt>
                <c:pt idx="247">
                  <c:v>65.8</c:v>
                </c:pt>
                <c:pt idx="248">
                  <c:v>65.27</c:v>
                </c:pt>
                <c:pt idx="249">
                  <c:v>65.27</c:v>
                </c:pt>
                <c:pt idx="250">
                  <c:v>65.27</c:v>
                </c:pt>
                <c:pt idx="251">
                  <c:v>65.27</c:v>
                </c:pt>
                <c:pt idx="252">
                  <c:v>65.27</c:v>
                </c:pt>
                <c:pt idx="253">
                  <c:v>64.150000000000006</c:v>
                </c:pt>
                <c:pt idx="254">
                  <c:v>64.150000000000006</c:v>
                </c:pt>
                <c:pt idx="255">
                  <c:v>64.150000000000006</c:v>
                </c:pt>
                <c:pt idx="256">
                  <c:v>64.150000000000006</c:v>
                </c:pt>
                <c:pt idx="257">
                  <c:v>64.150000000000006</c:v>
                </c:pt>
                <c:pt idx="258">
                  <c:v>64.209999999999994</c:v>
                </c:pt>
                <c:pt idx="259">
                  <c:v>64.209999999999994</c:v>
                </c:pt>
                <c:pt idx="260">
                  <c:v>64.209999999999994</c:v>
                </c:pt>
                <c:pt idx="261">
                  <c:v>64.209999999999994</c:v>
                </c:pt>
                <c:pt idx="262">
                  <c:v>64.209999999999994</c:v>
                </c:pt>
                <c:pt idx="263">
                  <c:v>63.53</c:v>
                </c:pt>
                <c:pt idx="264">
                  <c:v>63.53</c:v>
                </c:pt>
                <c:pt idx="265">
                  <c:v>63.53</c:v>
                </c:pt>
                <c:pt idx="266">
                  <c:v>63.53</c:v>
                </c:pt>
                <c:pt idx="267">
                  <c:v>63.53</c:v>
                </c:pt>
                <c:pt idx="268">
                  <c:v>62.88</c:v>
                </c:pt>
                <c:pt idx="269">
                  <c:v>62.88</c:v>
                </c:pt>
                <c:pt idx="270">
                  <c:v>62.88</c:v>
                </c:pt>
                <c:pt idx="271">
                  <c:v>62.88</c:v>
                </c:pt>
                <c:pt idx="272">
                  <c:v>62.88</c:v>
                </c:pt>
                <c:pt idx="273">
                  <c:v>62.84</c:v>
                </c:pt>
                <c:pt idx="274">
                  <c:v>62.84</c:v>
                </c:pt>
                <c:pt idx="275">
                  <c:v>62.84</c:v>
                </c:pt>
                <c:pt idx="276">
                  <c:v>62.84</c:v>
                </c:pt>
                <c:pt idx="277">
                  <c:v>62.84</c:v>
                </c:pt>
                <c:pt idx="278">
                  <c:v>62.44</c:v>
                </c:pt>
                <c:pt idx="279">
                  <c:v>62.44</c:v>
                </c:pt>
                <c:pt idx="280">
                  <c:v>62.44</c:v>
                </c:pt>
                <c:pt idx="281">
                  <c:v>62.44</c:v>
                </c:pt>
                <c:pt idx="282">
                  <c:v>62.44</c:v>
                </c:pt>
                <c:pt idx="283">
                  <c:v>62.92</c:v>
                </c:pt>
                <c:pt idx="284">
                  <c:v>62.92</c:v>
                </c:pt>
                <c:pt idx="285">
                  <c:v>62.92</c:v>
                </c:pt>
                <c:pt idx="286">
                  <c:v>62.92</c:v>
                </c:pt>
                <c:pt idx="287">
                  <c:v>62.92</c:v>
                </c:pt>
                <c:pt idx="288">
                  <c:v>62.27</c:v>
                </c:pt>
                <c:pt idx="289">
                  <c:v>62.27</c:v>
                </c:pt>
                <c:pt idx="290">
                  <c:v>62.27</c:v>
                </c:pt>
                <c:pt idx="291">
                  <c:v>62.27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391360"/>
        <c:axId val="292390968"/>
      </c:scatterChart>
      <c:valAx>
        <c:axId val="292390184"/>
        <c:scaling>
          <c:orientation val="minMax"/>
          <c:max val="60"/>
          <c:min val="1"/>
        </c:scaling>
        <c:delete val="0"/>
        <c:axPos val="b"/>
        <c:numFmt formatCode="0.000&quot; s&quot;" sourceLinked="1"/>
        <c:majorTickMark val="out"/>
        <c:minorTickMark val="none"/>
        <c:tickLblPos val="nextTo"/>
        <c:crossAx val="292390576"/>
        <c:crosses val="autoZero"/>
        <c:crossBetween val="midCat"/>
      </c:valAx>
      <c:valAx>
        <c:axId val="292390576"/>
        <c:scaling>
          <c:orientation val="minMax"/>
          <c:min val="-1000"/>
        </c:scaling>
        <c:delete val="0"/>
        <c:axPos val="l"/>
        <c:majorGridlines/>
        <c:numFmt formatCode="#,##0&quot; 1/min&quot;" sourceLinked="1"/>
        <c:majorTickMark val="out"/>
        <c:minorTickMark val="none"/>
        <c:tickLblPos val="nextTo"/>
        <c:crossAx val="292390184"/>
        <c:crosses val="autoZero"/>
        <c:crossBetween val="midCat"/>
      </c:valAx>
      <c:valAx>
        <c:axId val="292390968"/>
        <c:scaling>
          <c:orientation val="minMax"/>
          <c:max val="210"/>
          <c:min val="0"/>
        </c:scaling>
        <c:delete val="0"/>
        <c:axPos val="r"/>
        <c:numFmt formatCode="0.0&quot; mm³&quot;" sourceLinked="1"/>
        <c:majorTickMark val="out"/>
        <c:minorTickMark val="none"/>
        <c:tickLblPos val="nextTo"/>
        <c:crossAx val="292391360"/>
        <c:crosses val="max"/>
        <c:crossBetween val="midCat"/>
      </c:valAx>
      <c:valAx>
        <c:axId val="292391360"/>
        <c:scaling>
          <c:orientation val="minMax"/>
        </c:scaling>
        <c:delete val="1"/>
        <c:axPos val="b"/>
        <c:numFmt formatCode="0.000&quot; s&quot;" sourceLinked="1"/>
        <c:majorTickMark val="out"/>
        <c:minorTickMark val="none"/>
        <c:tickLblPos val="none"/>
        <c:crossAx val="2923909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4" r="0.7000000000000004" t="0.78740157499999996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81027439807942E-2"/>
          <c:y val="3.2101466515344172E-2"/>
          <c:w val="0.77432086441648118"/>
          <c:h val="0.895464992253638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'Beschl. 5. Gang(27.08.2014)'!$O$2</c:f>
              <c:strCache>
                <c:ptCount val="1"/>
                <c:pt idx="0">
                  <c:v>STAT_LDMP_LSOLL_WERT</c:v>
                </c:pt>
              </c:strCache>
            </c:strRef>
          </c:tx>
          <c:marker>
            <c:symbol val="none"/>
          </c:marker>
          <c:xVal>
            <c:numRef>
              <c:f>'Beschl. 5. Gang(27.08.2014)'!$L$3:$L$294</c:f>
              <c:numCache>
                <c:formatCode>#,##0" 1/min"</c:formatCode>
                <c:ptCount val="292"/>
                <c:pt idx="0">
                  <c:v>1353</c:v>
                </c:pt>
                <c:pt idx="1">
                  <c:v>1353</c:v>
                </c:pt>
                <c:pt idx="2">
                  <c:v>1353</c:v>
                </c:pt>
                <c:pt idx="3">
                  <c:v>1353</c:v>
                </c:pt>
                <c:pt idx="4">
                  <c:v>1353</c:v>
                </c:pt>
                <c:pt idx="5">
                  <c:v>1371</c:v>
                </c:pt>
                <c:pt idx="6">
                  <c:v>1371</c:v>
                </c:pt>
                <c:pt idx="7">
                  <c:v>1371</c:v>
                </c:pt>
                <c:pt idx="8">
                  <c:v>1371</c:v>
                </c:pt>
                <c:pt idx="9">
                  <c:v>1371</c:v>
                </c:pt>
                <c:pt idx="10">
                  <c:v>1405</c:v>
                </c:pt>
                <c:pt idx="11">
                  <c:v>1405</c:v>
                </c:pt>
                <c:pt idx="12">
                  <c:v>1405</c:v>
                </c:pt>
                <c:pt idx="13">
                  <c:v>1405</c:v>
                </c:pt>
                <c:pt idx="14">
                  <c:v>1405</c:v>
                </c:pt>
                <c:pt idx="15">
                  <c:v>1449</c:v>
                </c:pt>
                <c:pt idx="16">
                  <c:v>1449</c:v>
                </c:pt>
                <c:pt idx="17">
                  <c:v>1449</c:v>
                </c:pt>
                <c:pt idx="18">
                  <c:v>1449</c:v>
                </c:pt>
                <c:pt idx="19">
                  <c:v>1449</c:v>
                </c:pt>
                <c:pt idx="20">
                  <c:v>1510</c:v>
                </c:pt>
                <c:pt idx="21">
                  <c:v>1510</c:v>
                </c:pt>
                <c:pt idx="22">
                  <c:v>1510</c:v>
                </c:pt>
                <c:pt idx="23">
                  <c:v>1510</c:v>
                </c:pt>
                <c:pt idx="24">
                  <c:v>1510</c:v>
                </c:pt>
                <c:pt idx="25">
                  <c:v>1572</c:v>
                </c:pt>
                <c:pt idx="26">
                  <c:v>1572</c:v>
                </c:pt>
                <c:pt idx="27">
                  <c:v>1572</c:v>
                </c:pt>
                <c:pt idx="28">
                  <c:v>1572</c:v>
                </c:pt>
                <c:pt idx="29">
                  <c:v>1572</c:v>
                </c:pt>
                <c:pt idx="30">
                  <c:v>1629</c:v>
                </c:pt>
                <c:pt idx="31">
                  <c:v>1629</c:v>
                </c:pt>
                <c:pt idx="32">
                  <c:v>1629</c:v>
                </c:pt>
                <c:pt idx="33">
                  <c:v>1629</c:v>
                </c:pt>
                <c:pt idx="34">
                  <c:v>1629</c:v>
                </c:pt>
                <c:pt idx="35">
                  <c:v>1691</c:v>
                </c:pt>
                <c:pt idx="36">
                  <c:v>1691</c:v>
                </c:pt>
                <c:pt idx="37">
                  <c:v>1691</c:v>
                </c:pt>
                <c:pt idx="38">
                  <c:v>1691</c:v>
                </c:pt>
                <c:pt idx="39">
                  <c:v>1691</c:v>
                </c:pt>
                <c:pt idx="40">
                  <c:v>1762</c:v>
                </c:pt>
                <c:pt idx="41">
                  <c:v>1762</c:v>
                </c:pt>
                <c:pt idx="42">
                  <c:v>1762</c:v>
                </c:pt>
                <c:pt idx="43">
                  <c:v>1762</c:v>
                </c:pt>
                <c:pt idx="44">
                  <c:v>1762</c:v>
                </c:pt>
                <c:pt idx="45">
                  <c:v>1823</c:v>
                </c:pt>
                <c:pt idx="46">
                  <c:v>1823</c:v>
                </c:pt>
                <c:pt idx="47">
                  <c:v>1823</c:v>
                </c:pt>
                <c:pt idx="48">
                  <c:v>1823</c:v>
                </c:pt>
                <c:pt idx="49">
                  <c:v>1823</c:v>
                </c:pt>
                <c:pt idx="50">
                  <c:v>1905</c:v>
                </c:pt>
                <c:pt idx="51">
                  <c:v>1905</c:v>
                </c:pt>
                <c:pt idx="52">
                  <c:v>1905</c:v>
                </c:pt>
                <c:pt idx="53">
                  <c:v>1905</c:v>
                </c:pt>
                <c:pt idx="54">
                  <c:v>1905</c:v>
                </c:pt>
                <c:pt idx="55">
                  <c:v>1971</c:v>
                </c:pt>
                <c:pt idx="56">
                  <c:v>1971</c:v>
                </c:pt>
                <c:pt idx="57">
                  <c:v>1971</c:v>
                </c:pt>
                <c:pt idx="58">
                  <c:v>1971</c:v>
                </c:pt>
                <c:pt idx="59">
                  <c:v>1971</c:v>
                </c:pt>
                <c:pt idx="60">
                  <c:v>2049</c:v>
                </c:pt>
                <c:pt idx="61">
                  <c:v>2049</c:v>
                </c:pt>
                <c:pt idx="62">
                  <c:v>2049</c:v>
                </c:pt>
                <c:pt idx="63">
                  <c:v>2049</c:v>
                </c:pt>
                <c:pt idx="64">
                  <c:v>2049</c:v>
                </c:pt>
                <c:pt idx="65">
                  <c:v>2128</c:v>
                </c:pt>
                <c:pt idx="66">
                  <c:v>2128</c:v>
                </c:pt>
                <c:pt idx="67">
                  <c:v>2128</c:v>
                </c:pt>
                <c:pt idx="68">
                  <c:v>2128</c:v>
                </c:pt>
                <c:pt idx="69">
                  <c:v>2128</c:v>
                </c:pt>
                <c:pt idx="70">
                  <c:v>2210</c:v>
                </c:pt>
                <c:pt idx="71">
                  <c:v>2210</c:v>
                </c:pt>
                <c:pt idx="72">
                  <c:v>2210</c:v>
                </c:pt>
                <c:pt idx="73">
                  <c:v>2210</c:v>
                </c:pt>
                <c:pt idx="74">
                  <c:v>2210</c:v>
                </c:pt>
                <c:pt idx="75">
                  <c:v>2293</c:v>
                </c:pt>
                <c:pt idx="76">
                  <c:v>2293</c:v>
                </c:pt>
                <c:pt idx="77">
                  <c:v>2293</c:v>
                </c:pt>
                <c:pt idx="78">
                  <c:v>2293</c:v>
                </c:pt>
                <c:pt idx="79">
                  <c:v>2293</c:v>
                </c:pt>
                <c:pt idx="80">
                  <c:v>2369</c:v>
                </c:pt>
                <c:pt idx="81">
                  <c:v>2369</c:v>
                </c:pt>
                <c:pt idx="82">
                  <c:v>2369</c:v>
                </c:pt>
                <c:pt idx="83">
                  <c:v>2369</c:v>
                </c:pt>
                <c:pt idx="84">
                  <c:v>2369</c:v>
                </c:pt>
                <c:pt idx="85">
                  <c:v>2443</c:v>
                </c:pt>
                <c:pt idx="86">
                  <c:v>2443</c:v>
                </c:pt>
                <c:pt idx="87">
                  <c:v>2443</c:v>
                </c:pt>
                <c:pt idx="88">
                  <c:v>2443</c:v>
                </c:pt>
                <c:pt idx="89">
                  <c:v>2443</c:v>
                </c:pt>
                <c:pt idx="90">
                  <c:v>2518</c:v>
                </c:pt>
                <c:pt idx="91">
                  <c:v>2518</c:v>
                </c:pt>
                <c:pt idx="92">
                  <c:v>2518</c:v>
                </c:pt>
                <c:pt idx="93">
                  <c:v>2518</c:v>
                </c:pt>
                <c:pt idx="94">
                  <c:v>2518</c:v>
                </c:pt>
                <c:pt idx="95">
                  <c:v>2746</c:v>
                </c:pt>
                <c:pt idx="96">
                  <c:v>2746</c:v>
                </c:pt>
                <c:pt idx="97">
                  <c:v>2746</c:v>
                </c:pt>
                <c:pt idx="98">
                  <c:v>2746</c:v>
                </c:pt>
                <c:pt idx="99">
                  <c:v>2746</c:v>
                </c:pt>
                <c:pt idx="100">
                  <c:v>2825</c:v>
                </c:pt>
                <c:pt idx="101">
                  <c:v>2825</c:v>
                </c:pt>
                <c:pt idx="102">
                  <c:v>2825</c:v>
                </c:pt>
                <c:pt idx="103">
                  <c:v>2825</c:v>
                </c:pt>
                <c:pt idx="104">
                  <c:v>2825</c:v>
                </c:pt>
                <c:pt idx="105">
                  <c:v>2896</c:v>
                </c:pt>
                <c:pt idx="106">
                  <c:v>2896</c:v>
                </c:pt>
                <c:pt idx="107">
                  <c:v>2896</c:v>
                </c:pt>
                <c:pt idx="108">
                  <c:v>2896</c:v>
                </c:pt>
                <c:pt idx="109">
                  <c:v>2896</c:v>
                </c:pt>
                <c:pt idx="110">
                  <c:v>2981</c:v>
                </c:pt>
                <c:pt idx="111">
                  <c:v>2981</c:v>
                </c:pt>
                <c:pt idx="112">
                  <c:v>2981</c:v>
                </c:pt>
                <c:pt idx="113">
                  <c:v>2981</c:v>
                </c:pt>
                <c:pt idx="114">
                  <c:v>2981</c:v>
                </c:pt>
                <c:pt idx="115">
                  <c:v>3046</c:v>
                </c:pt>
                <c:pt idx="116">
                  <c:v>3046</c:v>
                </c:pt>
                <c:pt idx="117">
                  <c:v>3046</c:v>
                </c:pt>
                <c:pt idx="118">
                  <c:v>3046</c:v>
                </c:pt>
                <c:pt idx="119">
                  <c:v>3046</c:v>
                </c:pt>
                <c:pt idx="120">
                  <c:v>3116</c:v>
                </c:pt>
                <c:pt idx="121">
                  <c:v>3116</c:v>
                </c:pt>
                <c:pt idx="122">
                  <c:v>3116</c:v>
                </c:pt>
                <c:pt idx="123">
                  <c:v>3116</c:v>
                </c:pt>
                <c:pt idx="124">
                  <c:v>3116</c:v>
                </c:pt>
                <c:pt idx="125">
                  <c:v>3193</c:v>
                </c:pt>
                <c:pt idx="126">
                  <c:v>3193</c:v>
                </c:pt>
                <c:pt idx="127">
                  <c:v>3193</c:v>
                </c:pt>
                <c:pt idx="128">
                  <c:v>3193</c:v>
                </c:pt>
                <c:pt idx="129">
                  <c:v>3193</c:v>
                </c:pt>
                <c:pt idx="130">
                  <c:v>3255</c:v>
                </c:pt>
                <c:pt idx="131">
                  <c:v>3255</c:v>
                </c:pt>
                <c:pt idx="132">
                  <c:v>3255</c:v>
                </c:pt>
                <c:pt idx="133">
                  <c:v>3255</c:v>
                </c:pt>
                <c:pt idx="134">
                  <c:v>3255</c:v>
                </c:pt>
                <c:pt idx="135">
                  <c:v>3333</c:v>
                </c:pt>
                <c:pt idx="136">
                  <c:v>3333</c:v>
                </c:pt>
                <c:pt idx="137">
                  <c:v>3333</c:v>
                </c:pt>
                <c:pt idx="138">
                  <c:v>3333</c:v>
                </c:pt>
                <c:pt idx="139">
                  <c:v>3333</c:v>
                </c:pt>
                <c:pt idx="140">
                  <c:v>3399</c:v>
                </c:pt>
                <c:pt idx="141">
                  <c:v>3399</c:v>
                </c:pt>
                <c:pt idx="142">
                  <c:v>3399</c:v>
                </c:pt>
                <c:pt idx="143">
                  <c:v>3399</c:v>
                </c:pt>
                <c:pt idx="144">
                  <c:v>3399</c:v>
                </c:pt>
                <c:pt idx="145">
                  <c:v>3465</c:v>
                </c:pt>
                <c:pt idx="146">
                  <c:v>3465</c:v>
                </c:pt>
                <c:pt idx="147">
                  <c:v>3465</c:v>
                </c:pt>
                <c:pt idx="148">
                  <c:v>3465</c:v>
                </c:pt>
                <c:pt idx="149">
                  <c:v>3465</c:v>
                </c:pt>
                <c:pt idx="150">
                  <c:v>3512</c:v>
                </c:pt>
                <c:pt idx="151">
                  <c:v>3512</c:v>
                </c:pt>
                <c:pt idx="152">
                  <c:v>3512</c:v>
                </c:pt>
                <c:pt idx="153">
                  <c:v>3512</c:v>
                </c:pt>
                <c:pt idx="154">
                  <c:v>3512</c:v>
                </c:pt>
                <c:pt idx="155">
                  <c:v>3586</c:v>
                </c:pt>
                <c:pt idx="156">
                  <c:v>3586</c:v>
                </c:pt>
                <c:pt idx="157">
                  <c:v>3586</c:v>
                </c:pt>
                <c:pt idx="158">
                  <c:v>3586</c:v>
                </c:pt>
                <c:pt idx="159">
                  <c:v>3586</c:v>
                </c:pt>
                <c:pt idx="160">
                  <c:v>3602</c:v>
                </c:pt>
                <c:pt idx="161">
                  <c:v>3602</c:v>
                </c:pt>
                <c:pt idx="162">
                  <c:v>3602</c:v>
                </c:pt>
                <c:pt idx="163">
                  <c:v>3602</c:v>
                </c:pt>
                <c:pt idx="164">
                  <c:v>3602</c:v>
                </c:pt>
                <c:pt idx="165">
                  <c:v>3663</c:v>
                </c:pt>
                <c:pt idx="166">
                  <c:v>3663</c:v>
                </c:pt>
                <c:pt idx="167">
                  <c:v>3663</c:v>
                </c:pt>
                <c:pt idx="168">
                  <c:v>3663</c:v>
                </c:pt>
                <c:pt idx="169">
                  <c:v>3663</c:v>
                </c:pt>
                <c:pt idx="170">
                  <c:v>3698</c:v>
                </c:pt>
                <c:pt idx="171">
                  <c:v>3698</c:v>
                </c:pt>
                <c:pt idx="172">
                  <c:v>3698</c:v>
                </c:pt>
                <c:pt idx="173">
                  <c:v>3698</c:v>
                </c:pt>
                <c:pt idx="174">
                  <c:v>3698</c:v>
                </c:pt>
                <c:pt idx="175">
                  <c:v>3757</c:v>
                </c:pt>
                <c:pt idx="176">
                  <c:v>3757</c:v>
                </c:pt>
                <c:pt idx="177">
                  <c:v>3757</c:v>
                </c:pt>
                <c:pt idx="178">
                  <c:v>3757</c:v>
                </c:pt>
                <c:pt idx="179">
                  <c:v>3757</c:v>
                </c:pt>
                <c:pt idx="180">
                  <c:v>3805</c:v>
                </c:pt>
                <c:pt idx="181">
                  <c:v>3805</c:v>
                </c:pt>
                <c:pt idx="182">
                  <c:v>3805</c:v>
                </c:pt>
                <c:pt idx="183">
                  <c:v>3805</c:v>
                </c:pt>
                <c:pt idx="184">
                  <c:v>3805</c:v>
                </c:pt>
                <c:pt idx="185">
                  <c:v>3848</c:v>
                </c:pt>
                <c:pt idx="186">
                  <c:v>3848</c:v>
                </c:pt>
                <c:pt idx="187">
                  <c:v>3848</c:v>
                </c:pt>
                <c:pt idx="188">
                  <c:v>3848</c:v>
                </c:pt>
                <c:pt idx="189">
                  <c:v>3848</c:v>
                </c:pt>
                <c:pt idx="190">
                  <c:v>3897</c:v>
                </c:pt>
                <c:pt idx="191">
                  <c:v>3897</c:v>
                </c:pt>
                <c:pt idx="192">
                  <c:v>3897</c:v>
                </c:pt>
                <c:pt idx="193">
                  <c:v>3897</c:v>
                </c:pt>
                <c:pt idx="194">
                  <c:v>3897</c:v>
                </c:pt>
                <c:pt idx="195">
                  <c:v>3922</c:v>
                </c:pt>
                <c:pt idx="196">
                  <c:v>3922</c:v>
                </c:pt>
                <c:pt idx="197">
                  <c:v>3922</c:v>
                </c:pt>
                <c:pt idx="198">
                  <c:v>3922</c:v>
                </c:pt>
                <c:pt idx="199">
                  <c:v>3922</c:v>
                </c:pt>
                <c:pt idx="200">
                  <c:v>3953</c:v>
                </c:pt>
                <c:pt idx="201">
                  <c:v>3953</c:v>
                </c:pt>
                <c:pt idx="202">
                  <c:v>3953</c:v>
                </c:pt>
                <c:pt idx="203">
                  <c:v>3953</c:v>
                </c:pt>
                <c:pt idx="204">
                  <c:v>3953</c:v>
                </c:pt>
                <c:pt idx="205">
                  <c:v>4016</c:v>
                </c:pt>
                <c:pt idx="206">
                  <c:v>4016</c:v>
                </c:pt>
                <c:pt idx="207">
                  <c:v>4016</c:v>
                </c:pt>
                <c:pt idx="208">
                  <c:v>4016</c:v>
                </c:pt>
                <c:pt idx="209">
                  <c:v>4016</c:v>
                </c:pt>
                <c:pt idx="210">
                  <c:v>4041</c:v>
                </c:pt>
                <c:pt idx="211">
                  <c:v>4041</c:v>
                </c:pt>
                <c:pt idx="212">
                  <c:v>4041</c:v>
                </c:pt>
                <c:pt idx="213">
                  <c:v>4041</c:v>
                </c:pt>
                <c:pt idx="214">
                  <c:v>4041</c:v>
                </c:pt>
                <c:pt idx="215">
                  <c:v>4060</c:v>
                </c:pt>
                <c:pt idx="216">
                  <c:v>4060</c:v>
                </c:pt>
                <c:pt idx="217">
                  <c:v>4060</c:v>
                </c:pt>
                <c:pt idx="218">
                  <c:v>4060</c:v>
                </c:pt>
                <c:pt idx="219">
                  <c:v>4060</c:v>
                </c:pt>
                <c:pt idx="220">
                  <c:v>4106</c:v>
                </c:pt>
                <c:pt idx="221">
                  <c:v>4106</c:v>
                </c:pt>
                <c:pt idx="222">
                  <c:v>4106</c:v>
                </c:pt>
                <c:pt idx="223">
                  <c:v>4106</c:v>
                </c:pt>
                <c:pt idx="224">
                  <c:v>4106</c:v>
                </c:pt>
                <c:pt idx="225">
                  <c:v>4126</c:v>
                </c:pt>
                <c:pt idx="226">
                  <c:v>4126</c:v>
                </c:pt>
                <c:pt idx="227">
                  <c:v>4126</c:v>
                </c:pt>
                <c:pt idx="228">
                  <c:v>4126</c:v>
                </c:pt>
                <c:pt idx="229">
                  <c:v>4126</c:v>
                </c:pt>
                <c:pt idx="230">
                  <c:v>4161</c:v>
                </c:pt>
                <c:pt idx="231">
                  <c:v>4161</c:v>
                </c:pt>
                <c:pt idx="232">
                  <c:v>4161</c:v>
                </c:pt>
                <c:pt idx="233">
                  <c:v>4161</c:v>
                </c:pt>
                <c:pt idx="234">
                  <c:v>4161</c:v>
                </c:pt>
                <c:pt idx="235">
                  <c:v>4179</c:v>
                </c:pt>
                <c:pt idx="236">
                  <c:v>4179</c:v>
                </c:pt>
                <c:pt idx="237">
                  <c:v>4179</c:v>
                </c:pt>
                <c:pt idx="238">
                  <c:v>4179</c:v>
                </c:pt>
                <c:pt idx="239">
                  <c:v>4179</c:v>
                </c:pt>
                <c:pt idx="240">
                  <c:v>4202</c:v>
                </c:pt>
                <c:pt idx="241">
                  <c:v>4202</c:v>
                </c:pt>
                <c:pt idx="242">
                  <c:v>4202</c:v>
                </c:pt>
                <c:pt idx="243">
                  <c:v>4202</c:v>
                </c:pt>
                <c:pt idx="244">
                  <c:v>4202</c:v>
                </c:pt>
                <c:pt idx="245">
                  <c:v>4222</c:v>
                </c:pt>
                <c:pt idx="246">
                  <c:v>4222</c:v>
                </c:pt>
                <c:pt idx="247">
                  <c:v>4222</c:v>
                </c:pt>
                <c:pt idx="248">
                  <c:v>4222</c:v>
                </c:pt>
                <c:pt idx="249">
                  <c:v>4222</c:v>
                </c:pt>
                <c:pt idx="250">
                  <c:v>4239</c:v>
                </c:pt>
                <c:pt idx="251">
                  <c:v>4239</c:v>
                </c:pt>
                <c:pt idx="252">
                  <c:v>4239</c:v>
                </c:pt>
                <c:pt idx="253">
                  <c:v>4239</c:v>
                </c:pt>
                <c:pt idx="254">
                  <c:v>4239</c:v>
                </c:pt>
                <c:pt idx="255">
                  <c:v>4259</c:v>
                </c:pt>
                <c:pt idx="256">
                  <c:v>4259</c:v>
                </c:pt>
                <c:pt idx="257">
                  <c:v>4259</c:v>
                </c:pt>
                <c:pt idx="258">
                  <c:v>4259</c:v>
                </c:pt>
                <c:pt idx="259">
                  <c:v>4259</c:v>
                </c:pt>
                <c:pt idx="260">
                  <c:v>4267</c:v>
                </c:pt>
                <c:pt idx="261">
                  <c:v>4267</c:v>
                </c:pt>
                <c:pt idx="262">
                  <c:v>4267</c:v>
                </c:pt>
                <c:pt idx="263">
                  <c:v>4267</c:v>
                </c:pt>
                <c:pt idx="264">
                  <c:v>4267</c:v>
                </c:pt>
                <c:pt idx="265">
                  <c:v>4283</c:v>
                </c:pt>
                <c:pt idx="266">
                  <c:v>4283</c:v>
                </c:pt>
                <c:pt idx="267">
                  <c:v>4283</c:v>
                </c:pt>
                <c:pt idx="268">
                  <c:v>4283</c:v>
                </c:pt>
                <c:pt idx="269">
                  <c:v>4283</c:v>
                </c:pt>
                <c:pt idx="270">
                  <c:v>4278</c:v>
                </c:pt>
                <c:pt idx="271">
                  <c:v>4278</c:v>
                </c:pt>
                <c:pt idx="272">
                  <c:v>4278</c:v>
                </c:pt>
                <c:pt idx="273">
                  <c:v>4278</c:v>
                </c:pt>
                <c:pt idx="274">
                  <c:v>4278</c:v>
                </c:pt>
                <c:pt idx="275">
                  <c:v>4296</c:v>
                </c:pt>
                <c:pt idx="276">
                  <c:v>4296</c:v>
                </c:pt>
                <c:pt idx="277">
                  <c:v>4296</c:v>
                </c:pt>
                <c:pt idx="278">
                  <c:v>4296</c:v>
                </c:pt>
                <c:pt idx="279">
                  <c:v>4296</c:v>
                </c:pt>
                <c:pt idx="280">
                  <c:v>4320</c:v>
                </c:pt>
                <c:pt idx="281">
                  <c:v>4320</c:v>
                </c:pt>
                <c:pt idx="282">
                  <c:v>4320</c:v>
                </c:pt>
                <c:pt idx="283">
                  <c:v>4320</c:v>
                </c:pt>
                <c:pt idx="284">
                  <c:v>4320</c:v>
                </c:pt>
                <c:pt idx="285">
                  <c:v>4327</c:v>
                </c:pt>
                <c:pt idx="286">
                  <c:v>4327</c:v>
                </c:pt>
                <c:pt idx="287">
                  <c:v>4327</c:v>
                </c:pt>
                <c:pt idx="288">
                  <c:v>4327</c:v>
                </c:pt>
                <c:pt idx="289">
                  <c:v>4327</c:v>
                </c:pt>
                <c:pt idx="290">
                  <c:v>4328</c:v>
                </c:pt>
                <c:pt idx="291">
                  <c:v>4328</c:v>
                </c:pt>
              </c:numCache>
            </c:numRef>
          </c:xVal>
          <c:yVal>
            <c:numRef>
              <c:f>'Beschl. 5. Gang(27.08.2014)'!$O$3:$O$294</c:f>
              <c:numCache>
                <c:formatCode>#,##0" mbar"</c:formatCode>
                <c:ptCount val="2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1738</c:v>
                </c:pt>
                <c:pt idx="5">
                  <c:v>1738</c:v>
                </c:pt>
                <c:pt idx="6">
                  <c:v>1738</c:v>
                </c:pt>
                <c:pt idx="7">
                  <c:v>1738</c:v>
                </c:pt>
                <c:pt idx="8">
                  <c:v>1738</c:v>
                </c:pt>
                <c:pt idx="9">
                  <c:v>1778</c:v>
                </c:pt>
                <c:pt idx="10">
                  <c:v>1778</c:v>
                </c:pt>
                <c:pt idx="11">
                  <c:v>1778</c:v>
                </c:pt>
                <c:pt idx="12">
                  <c:v>1778</c:v>
                </c:pt>
                <c:pt idx="13">
                  <c:v>1778</c:v>
                </c:pt>
                <c:pt idx="14">
                  <c:v>1834</c:v>
                </c:pt>
                <c:pt idx="15">
                  <c:v>1834</c:v>
                </c:pt>
                <c:pt idx="16">
                  <c:v>1834</c:v>
                </c:pt>
                <c:pt idx="17">
                  <c:v>1834</c:v>
                </c:pt>
                <c:pt idx="18">
                  <c:v>1834</c:v>
                </c:pt>
                <c:pt idx="19">
                  <c:v>1880</c:v>
                </c:pt>
                <c:pt idx="20">
                  <c:v>1880</c:v>
                </c:pt>
                <c:pt idx="21">
                  <c:v>1880</c:v>
                </c:pt>
                <c:pt idx="22">
                  <c:v>1880</c:v>
                </c:pt>
                <c:pt idx="23">
                  <c:v>1880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1942</c:v>
                </c:pt>
                <c:pt idx="28">
                  <c:v>1942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2064</c:v>
                </c:pt>
                <c:pt idx="35">
                  <c:v>2064</c:v>
                </c:pt>
                <c:pt idx="36">
                  <c:v>2064</c:v>
                </c:pt>
                <c:pt idx="37">
                  <c:v>2064</c:v>
                </c:pt>
                <c:pt idx="38">
                  <c:v>2064</c:v>
                </c:pt>
                <c:pt idx="39">
                  <c:v>2126</c:v>
                </c:pt>
                <c:pt idx="40">
                  <c:v>2126</c:v>
                </c:pt>
                <c:pt idx="41">
                  <c:v>2126</c:v>
                </c:pt>
                <c:pt idx="42">
                  <c:v>2126</c:v>
                </c:pt>
                <c:pt idx="43">
                  <c:v>2126</c:v>
                </c:pt>
                <c:pt idx="44">
                  <c:v>2209</c:v>
                </c:pt>
                <c:pt idx="45">
                  <c:v>2209</c:v>
                </c:pt>
                <c:pt idx="46">
                  <c:v>2209</c:v>
                </c:pt>
                <c:pt idx="47">
                  <c:v>2209</c:v>
                </c:pt>
                <c:pt idx="48">
                  <c:v>2209</c:v>
                </c:pt>
                <c:pt idx="49">
                  <c:v>2268</c:v>
                </c:pt>
                <c:pt idx="50">
                  <c:v>2268</c:v>
                </c:pt>
                <c:pt idx="51">
                  <c:v>2268</c:v>
                </c:pt>
                <c:pt idx="52">
                  <c:v>2268</c:v>
                </c:pt>
                <c:pt idx="53">
                  <c:v>2268</c:v>
                </c:pt>
                <c:pt idx="54">
                  <c:v>2342</c:v>
                </c:pt>
                <c:pt idx="55">
                  <c:v>2342</c:v>
                </c:pt>
                <c:pt idx="56">
                  <c:v>2342</c:v>
                </c:pt>
                <c:pt idx="57">
                  <c:v>2342</c:v>
                </c:pt>
                <c:pt idx="58">
                  <c:v>2342</c:v>
                </c:pt>
                <c:pt idx="59">
                  <c:v>2383</c:v>
                </c:pt>
                <c:pt idx="60">
                  <c:v>2383</c:v>
                </c:pt>
                <c:pt idx="61">
                  <c:v>2383</c:v>
                </c:pt>
                <c:pt idx="62">
                  <c:v>2383</c:v>
                </c:pt>
                <c:pt idx="63">
                  <c:v>2383</c:v>
                </c:pt>
                <c:pt idx="64">
                  <c:v>2391</c:v>
                </c:pt>
                <c:pt idx="65">
                  <c:v>2391</c:v>
                </c:pt>
                <c:pt idx="66">
                  <c:v>2391</c:v>
                </c:pt>
                <c:pt idx="67">
                  <c:v>2391</c:v>
                </c:pt>
                <c:pt idx="68">
                  <c:v>2391</c:v>
                </c:pt>
                <c:pt idx="69">
                  <c:v>2395</c:v>
                </c:pt>
                <c:pt idx="70">
                  <c:v>2395</c:v>
                </c:pt>
                <c:pt idx="71">
                  <c:v>2395</c:v>
                </c:pt>
                <c:pt idx="72">
                  <c:v>2395</c:v>
                </c:pt>
                <c:pt idx="73">
                  <c:v>2395</c:v>
                </c:pt>
                <c:pt idx="74">
                  <c:v>2399</c:v>
                </c:pt>
                <c:pt idx="75">
                  <c:v>2399</c:v>
                </c:pt>
                <c:pt idx="76">
                  <c:v>2399</c:v>
                </c:pt>
                <c:pt idx="77">
                  <c:v>2399</c:v>
                </c:pt>
                <c:pt idx="78">
                  <c:v>2399</c:v>
                </c:pt>
                <c:pt idx="79">
                  <c:v>2403</c:v>
                </c:pt>
                <c:pt idx="80">
                  <c:v>2403</c:v>
                </c:pt>
                <c:pt idx="81">
                  <c:v>2403</c:v>
                </c:pt>
                <c:pt idx="82">
                  <c:v>2403</c:v>
                </c:pt>
                <c:pt idx="83">
                  <c:v>2403</c:v>
                </c:pt>
                <c:pt idx="84">
                  <c:v>2404</c:v>
                </c:pt>
                <c:pt idx="85">
                  <c:v>2404</c:v>
                </c:pt>
                <c:pt idx="86">
                  <c:v>2404</c:v>
                </c:pt>
                <c:pt idx="87">
                  <c:v>2404</c:v>
                </c:pt>
                <c:pt idx="88">
                  <c:v>2404</c:v>
                </c:pt>
                <c:pt idx="89">
                  <c:v>2405</c:v>
                </c:pt>
                <c:pt idx="90">
                  <c:v>2405</c:v>
                </c:pt>
                <c:pt idx="91">
                  <c:v>2405</c:v>
                </c:pt>
                <c:pt idx="92">
                  <c:v>2405</c:v>
                </c:pt>
                <c:pt idx="93">
                  <c:v>2405</c:v>
                </c:pt>
                <c:pt idx="94">
                  <c:v>2405</c:v>
                </c:pt>
                <c:pt idx="95">
                  <c:v>2405</c:v>
                </c:pt>
                <c:pt idx="96">
                  <c:v>2405</c:v>
                </c:pt>
                <c:pt idx="97">
                  <c:v>2405</c:v>
                </c:pt>
                <c:pt idx="98">
                  <c:v>2405</c:v>
                </c:pt>
                <c:pt idx="99">
                  <c:v>2405</c:v>
                </c:pt>
                <c:pt idx="100">
                  <c:v>2405</c:v>
                </c:pt>
                <c:pt idx="101">
                  <c:v>2405</c:v>
                </c:pt>
                <c:pt idx="102">
                  <c:v>2405</c:v>
                </c:pt>
                <c:pt idx="103">
                  <c:v>2405</c:v>
                </c:pt>
                <c:pt idx="104">
                  <c:v>2406</c:v>
                </c:pt>
                <c:pt idx="105">
                  <c:v>2406</c:v>
                </c:pt>
                <c:pt idx="106">
                  <c:v>2406</c:v>
                </c:pt>
                <c:pt idx="107">
                  <c:v>2406</c:v>
                </c:pt>
                <c:pt idx="108">
                  <c:v>2406</c:v>
                </c:pt>
                <c:pt idx="109">
                  <c:v>2407</c:v>
                </c:pt>
                <c:pt idx="110">
                  <c:v>2407</c:v>
                </c:pt>
                <c:pt idx="111">
                  <c:v>2407</c:v>
                </c:pt>
                <c:pt idx="112">
                  <c:v>2407</c:v>
                </c:pt>
                <c:pt idx="113">
                  <c:v>2407</c:v>
                </c:pt>
                <c:pt idx="114">
                  <c:v>2409</c:v>
                </c:pt>
                <c:pt idx="115">
                  <c:v>2409</c:v>
                </c:pt>
                <c:pt idx="116">
                  <c:v>2409</c:v>
                </c:pt>
                <c:pt idx="117">
                  <c:v>2409</c:v>
                </c:pt>
                <c:pt idx="118">
                  <c:v>2409</c:v>
                </c:pt>
                <c:pt idx="119">
                  <c:v>2412</c:v>
                </c:pt>
                <c:pt idx="120">
                  <c:v>2412</c:v>
                </c:pt>
                <c:pt idx="121">
                  <c:v>2412</c:v>
                </c:pt>
                <c:pt idx="122">
                  <c:v>2412</c:v>
                </c:pt>
                <c:pt idx="123">
                  <c:v>2412</c:v>
                </c:pt>
                <c:pt idx="124">
                  <c:v>2415</c:v>
                </c:pt>
                <c:pt idx="125">
                  <c:v>2415</c:v>
                </c:pt>
                <c:pt idx="126">
                  <c:v>2415</c:v>
                </c:pt>
                <c:pt idx="127">
                  <c:v>2415</c:v>
                </c:pt>
                <c:pt idx="128">
                  <c:v>2415</c:v>
                </c:pt>
                <c:pt idx="129">
                  <c:v>2418</c:v>
                </c:pt>
                <c:pt idx="130">
                  <c:v>2418</c:v>
                </c:pt>
                <c:pt idx="131">
                  <c:v>2418</c:v>
                </c:pt>
                <c:pt idx="132">
                  <c:v>2418</c:v>
                </c:pt>
                <c:pt idx="133">
                  <c:v>2418</c:v>
                </c:pt>
                <c:pt idx="134">
                  <c:v>2421</c:v>
                </c:pt>
                <c:pt idx="135">
                  <c:v>2421</c:v>
                </c:pt>
                <c:pt idx="136">
                  <c:v>2421</c:v>
                </c:pt>
                <c:pt idx="137">
                  <c:v>2421</c:v>
                </c:pt>
                <c:pt idx="138">
                  <c:v>2421</c:v>
                </c:pt>
                <c:pt idx="139">
                  <c:v>2424</c:v>
                </c:pt>
                <c:pt idx="140">
                  <c:v>2424</c:v>
                </c:pt>
                <c:pt idx="141">
                  <c:v>2424</c:v>
                </c:pt>
                <c:pt idx="142">
                  <c:v>2424</c:v>
                </c:pt>
                <c:pt idx="143">
                  <c:v>2424</c:v>
                </c:pt>
                <c:pt idx="144">
                  <c:v>2427</c:v>
                </c:pt>
                <c:pt idx="145">
                  <c:v>2427</c:v>
                </c:pt>
                <c:pt idx="146">
                  <c:v>2427</c:v>
                </c:pt>
                <c:pt idx="147">
                  <c:v>2427</c:v>
                </c:pt>
                <c:pt idx="148">
                  <c:v>2427</c:v>
                </c:pt>
                <c:pt idx="149">
                  <c:v>2429</c:v>
                </c:pt>
                <c:pt idx="150">
                  <c:v>2429</c:v>
                </c:pt>
                <c:pt idx="151">
                  <c:v>2429</c:v>
                </c:pt>
                <c:pt idx="152">
                  <c:v>2429</c:v>
                </c:pt>
                <c:pt idx="153">
                  <c:v>2429</c:v>
                </c:pt>
                <c:pt idx="154">
                  <c:v>2419</c:v>
                </c:pt>
                <c:pt idx="155">
                  <c:v>2419</c:v>
                </c:pt>
                <c:pt idx="156">
                  <c:v>2419</c:v>
                </c:pt>
                <c:pt idx="157">
                  <c:v>2419</c:v>
                </c:pt>
                <c:pt idx="158">
                  <c:v>2419</c:v>
                </c:pt>
                <c:pt idx="159">
                  <c:v>2411</c:v>
                </c:pt>
                <c:pt idx="160">
                  <c:v>2416</c:v>
                </c:pt>
                <c:pt idx="161">
                  <c:v>2416</c:v>
                </c:pt>
                <c:pt idx="162">
                  <c:v>2416</c:v>
                </c:pt>
                <c:pt idx="163">
                  <c:v>2416</c:v>
                </c:pt>
                <c:pt idx="164">
                  <c:v>2409</c:v>
                </c:pt>
                <c:pt idx="165">
                  <c:v>2409</c:v>
                </c:pt>
                <c:pt idx="166">
                  <c:v>2409</c:v>
                </c:pt>
                <c:pt idx="167">
                  <c:v>2409</c:v>
                </c:pt>
                <c:pt idx="168">
                  <c:v>2409</c:v>
                </c:pt>
                <c:pt idx="169">
                  <c:v>2399</c:v>
                </c:pt>
                <c:pt idx="170">
                  <c:v>2399</c:v>
                </c:pt>
                <c:pt idx="171">
                  <c:v>2399</c:v>
                </c:pt>
                <c:pt idx="172">
                  <c:v>2399</c:v>
                </c:pt>
                <c:pt idx="173">
                  <c:v>2399</c:v>
                </c:pt>
                <c:pt idx="174">
                  <c:v>2390</c:v>
                </c:pt>
                <c:pt idx="175">
                  <c:v>2390</c:v>
                </c:pt>
                <c:pt idx="176">
                  <c:v>2390</c:v>
                </c:pt>
                <c:pt idx="177">
                  <c:v>2390</c:v>
                </c:pt>
                <c:pt idx="178">
                  <c:v>2390</c:v>
                </c:pt>
                <c:pt idx="179">
                  <c:v>2386</c:v>
                </c:pt>
                <c:pt idx="180">
                  <c:v>2386</c:v>
                </c:pt>
                <c:pt idx="181">
                  <c:v>2386</c:v>
                </c:pt>
                <c:pt idx="182">
                  <c:v>2386</c:v>
                </c:pt>
                <c:pt idx="183">
                  <c:v>2386</c:v>
                </c:pt>
                <c:pt idx="184">
                  <c:v>2378</c:v>
                </c:pt>
                <c:pt idx="185">
                  <c:v>2378</c:v>
                </c:pt>
                <c:pt idx="186">
                  <c:v>2378</c:v>
                </c:pt>
                <c:pt idx="187">
                  <c:v>2378</c:v>
                </c:pt>
                <c:pt idx="188">
                  <c:v>2378</c:v>
                </c:pt>
                <c:pt idx="189">
                  <c:v>2371</c:v>
                </c:pt>
                <c:pt idx="190">
                  <c:v>2371</c:v>
                </c:pt>
                <c:pt idx="191">
                  <c:v>2371</c:v>
                </c:pt>
                <c:pt idx="192">
                  <c:v>2371</c:v>
                </c:pt>
                <c:pt idx="193">
                  <c:v>2371</c:v>
                </c:pt>
                <c:pt idx="194">
                  <c:v>2360</c:v>
                </c:pt>
                <c:pt idx="195">
                  <c:v>2360</c:v>
                </c:pt>
                <c:pt idx="196">
                  <c:v>2360</c:v>
                </c:pt>
                <c:pt idx="197">
                  <c:v>2360</c:v>
                </c:pt>
                <c:pt idx="198">
                  <c:v>2360</c:v>
                </c:pt>
                <c:pt idx="199">
                  <c:v>2357</c:v>
                </c:pt>
                <c:pt idx="200">
                  <c:v>2357</c:v>
                </c:pt>
                <c:pt idx="201">
                  <c:v>2357</c:v>
                </c:pt>
                <c:pt idx="202">
                  <c:v>2357</c:v>
                </c:pt>
                <c:pt idx="203">
                  <c:v>2357</c:v>
                </c:pt>
                <c:pt idx="204">
                  <c:v>2347</c:v>
                </c:pt>
                <c:pt idx="205">
                  <c:v>2347</c:v>
                </c:pt>
                <c:pt idx="206">
                  <c:v>2347</c:v>
                </c:pt>
                <c:pt idx="207">
                  <c:v>2347</c:v>
                </c:pt>
                <c:pt idx="208">
                  <c:v>2347</c:v>
                </c:pt>
                <c:pt idx="209">
                  <c:v>2336</c:v>
                </c:pt>
                <c:pt idx="210">
                  <c:v>2336</c:v>
                </c:pt>
                <c:pt idx="211">
                  <c:v>2336</c:v>
                </c:pt>
                <c:pt idx="212">
                  <c:v>2336</c:v>
                </c:pt>
                <c:pt idx="213">
                  <c:v>2336</c:v>
                </c:pt>
                <c:pt idx="214">
                  <c:v>2321</c:v>
                </c:pt>
                <c:pt idx="215">
                  <c:v>2321</c:v>
                </c:pt>
                <c:pt idx="216">
                  <c:v>2321</c:v>
                </c:pt>
                <c:pt idx="217">
                  <c:v>2321</c:v>
                </c:pt>
                <c:pt idx="218">
                  <c:v>2321</c:v>
                </c:pt>
                <c:pt idx="219">
                  <c:v>2303</c:v>
                </c:pt>
                <c:pt idx="220">
                  <c:v>2303</c:v>
                </c:pt>
                <c:pt idx="221">
                  <c:v>2303</c:v>
                </c:pt>
                <c:pt idx="222">
                  <c:v>2303</c:v>
                </c:pt>
                <c:pt idx="223">
                  <c:v>2303</c:v>
                </c:pt>
                <c:pt idx="224">
                  <c:v>2290</c:v>
                </c:pt>
                <c:pt idx="225">
                  <c:v>2290</c:v>
                </c:pt>
                <c:pt idx="226">
                  <c:v>2290</c:v>
                </c:pt>
                <c:pt idx="227">
                  <c:v>2290</c:v>
                </c:pt>
                <c:pt idx="228">
                  <c:v>2290</c:v>
                </c:pt>
                <c:pt idx="229">
                  <c:v>2274</c:v>
                </c:pt>
                <c:pt idx="230">
                  <c:v>2274</c:v>
                </c:pt>
                <c:pt idx="231">
                  <c:v>2274</c:v>
                </c:pt>
                <c:pt idx="232">
                  <c:v>2274</c:v>
                </c:pt>
                <c:pt idx="233">
                  <c:v>2274</c:v>
                </c:pt>
                <c:pt idx="234">
                  <c:v>2267</c:v>
                </c:pt>
                <c:pt idx="235">
                  <c:v>2267</c:v>
                </c:pt>
                <c:pt idx="236">
                  <c:v>2267</c:v>
                </c:pt>
                <c:pt idx="237">
                  <c:v>2267</c:v>
                </c:pt>
                <c:pt idx="238">
                  <c:v>2267</c:v>
                </c:pt>
                <c:pt idx="239">
                  <c:v>2253</c:v>
                </c:pt>
                <c:pt idx="240">
                  <c:v>2253</c:v>
                </c:pt>
                <c:pt idx="241">
                  <c:v>2253</c:v>
                </c:pt>
                <c:pt idx="242">
                  <c:v>2253</c:v>
                </c:pt>
                <c:pt idx="243">
                  <c:v>2253</c:v>
                </c:pt>
                <c:pt idx="244">
                  <c:v>2247</c:v>
                </c:pt>
                <c:pt idx="245">
                  <c:v>2247</c:v>
                </c:pt>
                <c:pt idx="246">
                  <c:v>2247</c:v>
                </c:pt>
                <c:pt idx="247">
                  <c:v>2247</c:v>
                </c:pt>
                <c:pt idx="248">
                  <c:v>2247</c:v>
                </c:pt>
                <c:pt idx="249">
                  <c:v>2238</c:v>
                </c:pt>
                <c:pt idx="250">
                  <c:v>2238</c:v>
                </c:pt>
                <c:pt idx="251">
                  <c:v>2238</c:v>
                </c:pt>
                <c:pt idx="252">
                  <c:v>2238</c:v>
                </c:pt>
                <c:pt idx="253">
                  <c:v>2238</c:v>
                </c:pt>
                <c:pt idx="254">
                  <c:v>2237</c:v>
                </c:pt>
                <c:pt idx="255">
                  <c:v>2237</c:v>
                </c:pt>
                <c:pt idx="256">
                  <c:v>2237</c:v>
                </c:pt>
                <c:pt idx="257">
                  <c:v>2237</c:v>
                </c:pt>
                <c:pt idx="258">
                  <c:v>2237</c:v>
                </c:pt>
                <c:pt idx="259">
                  <c:v>2232</c:v>
                </c:pt>
                <c:pt idx="260">
                  <c:v>2232</c:v>
                </c:pt>
                <c:pt idx="261">
                  <c:v>2232</c:v>
                </c:pt>
                <c:pt idx="262">
                  <c:v>2232</c:v>
                </c:pt>
                <c:pt idx="263">
                  <c:v>2232</c:v>
                </c:pt>
                <c:pt idx="264">
                  <c:v>2227</c:v>
                </c:pt>
                <c:pt idx="265">
                  <c:v>2227</c:v>
                </c:pt>
                <c:pt idx="266">
                  <c:v>2227</c:v>
                </c:pt>
                <c:pt idx="267">
                  <c:v>2227</c:v>
                </c:pt>
                <c:pt idx="268">
                  <c:v>2227</c:v>
                </c:pt>
                <c:pt idx="269">
                  <c:v>2220</c:v>
                </c:pt>
                <c:pt idx="270">
                  <c:v>2220</c:v>
                </c:pt>
                <c:pt idx="271">
                  <c:v>2220</c:v>
                </c:pt>
                <c:pt idx="272">
                  <c:v>2220</c:v>
                </c:pt>
                <c:pt idx="273">
                  <c:v>2220</c:v>
                </c:pt>
                <c:pt idx="274">
                  <c:v>2218</c:v>
                </c:pt>
                <c:pt idx="275">
                  <c:v>2218</c:v>
                </c:pt>
                <c:pt idx="276">
                  <c:v>2218</c:v>
                </c:pt>
                <c:pt idx="277">
                  <c:v>2218</c:v>
                </c:pt>
                <c:pt idx="278">
                  <c:v>2218</c:v>
                </c:pt>
                <c:pt idx="279">
                  <c:v>2214</c:v>
                </c:pt>
                <c:pt idx="280">
                  <c:v>2214</c:v>
                </c:pt>
                <c:pt idx="281">
                  <c:v>2214</c:v>
                </c:pt>
                <c:pt idx="282">
                  <c:v>2214</c:v>
                </c:pt>
                <c:pt idx="283">
                  <c:v>2214</c:v>
                </c:pt>
                <c:pt idx="284">
                  <c:v>2213</c:v>
                </c:pt>
                <c:pt idx="285">
                  <c:v>2213</c:v>
                </c:pt>
                <c:pt idx="286">
                  <c:v>2213</c:v>
                </c:pt>
                <c:pt idx="287">
                  <c:v>2213</c:v>
                </c:pt>
                <c:pt idx="288">
                  <c:v>2213</c:v>
                </c:pt>
                <c:pt idx="289">
                  <c:v>2206</c:v>
                </c:pt>
                <c:pt idx="290">
                  <c:v>2206</c:v>
                </c:pt>
                <c:pt idx="291">
                  <c:v>2206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'Beschl. 5. Gang(27.08.2014)'!$N$2</c:f>
              <c:strCache>
                <c:ptCount val="1"/>
                <c:pt idx="0">
                  <c:v>STAT_LDMP_LLIN_WERT</c:v>
                </c:pt>
              </c:strCache>
            </c:strRef>
          </c:tx>
          <c:marker>
            <c:symbol val="none"/>
          </c:marker>
          <c:xVal>
            <c:numRef>
              <c:f>'Beschl. 5. Gang(27.08.2014)'!$L$3:$L$294</c:f>
              <c:numCache>
                <c:formatCode>#,##0" 1/min"</c:formatCode>
                <c:ptCount val="292"/>
                <c:pt idx="0">
                  <c:v>1353</c:v>
                </c:pt>
                <c:pt idx="1">
                  <c:v>1353</c:v>
                </c:pt>
                <c:pt idx="2">
                  <c:v>1353</c:v>
                </c:pt>
                <c:pt idx="3">
                  <c:v>1353</c:v>
                </c:pt>
                <c:pt idx="4">
                  <c:v>1353</c:v>
                </c:pt>
                <c:pt idx="5">
                  <c:v>1371</c:v>
                </c:pt>
                <c:pt idx="6">
                  <c:v>1371</c:v>
                </c:pt>
                <c:pt idx="7">
                  <c:v>1371</c:v>
                </c:pt>
                <c:pt idx="8">
                  <c:v>1371</c:v>
                </c:pt>
                <c:pt idx="9">
                  <c:v>1371</c:v>
                </c:pt>
                <c:pt idx="10">
                  <c:v>1405</c:v>
                </c:pt>
                <c:pt idx="11">
                  <c:v>1405</c:v>
                </c:pt>
                <c:pt idx="12">
                  <c:v>1405</c:v>
                </c:pt>
                <c:pt idx="13">
                  <c:v>1405</c:v>
                </c:pt>
                <c:pt idx="14">
                  <c:v>1405</c:v>
                </c:pt>
                <c:pt idx="15">
                  <c:v>1449</c:v>
                </c:pt>
                <c:pt idx="16">
                  <c:v>1449</c:v>
                </c:pt>
                <c:pt idx="17">
                  <c:v>1449</c:v>
                </c:pt>
                <c:pt idx="18">
                  <c:v>1449</c:v>
                </c:pt>
                <c:pt idx="19">
                  <c:v>1449</c:v>
                </c:pt>
                <c:pt idx="20">
                  <c:v>1510</c:v>
                </c:pt>
                <c:pt idx="21">
                  <c:v>1510</c:v>
                </c:pt>
                <c:pt idx="22">
                  <c:v>1510</c:v>
                </c:pt>
                <c:pt idx="23">
                  <c:v>1510</c:v>
                </c:pt>
                <c:pt idx="24">
                  <c:v>1510</c:v>
                </c:pt>
                <c:pt idx="25">
                  <c:v>1572</c:v>
                </c:pt>
                <c:pt idx="26">
                  <c:v>1572</c:v>
                </c:pt>
                <c:pt idx="27">
                  <c:v>1572</c:v>
                </c:pt>
                <c:pt idx="28">
                  <c:v>1572</c:v>
                </c:pt>
                <c:pt idx="29">
                  <c:v>1572</c:v>
                </c:pt>
                <c:pt idx="30">
                  <c:v>1629</c:v>
                </c:pt>
                <c:pt idx="31">
                  <c:v>1629</c:v>
                </c:pt>
                <c:pt idx="32">
                  <c:v>1629</c:v>
                </c:pt>
                <c:pt idx="33">
                  <c:v>1629</c:v>
                </c:pt>
                <c:pt idx="34">
                  <c:v>1629</c:v>
                </c:pt>
                <c:pt idx="35">
                  <c:v>1691</c:v>
                </c:pt>
                <c:pt idx="36">
                  <c:v>1691</c:v>
                </c:pt>
                <c:pt idx="37">
                  <c:v>1691</c:v>
                </c:pt>
                <c:pt idx="38">
                  <c:v>1691</c:v>
                </c:pt>
                <c:pt idx="39">
                  <c:v>1691</c:v>
                </c:pt>
                <c:pt idx="40">
                  <c:v>1762</c:v>
                </c:pt>
                <c:pt idx="41">
                  <c:v>1762</c:v>
                </c:pt>
                <c:pt idx="42">
                  <c:v>1762</c:v>
                </c:pt>
                <c:pt idx="43">
                  <c:v>1762</c:v>
                </c:pt>
                <c:pt idx="44">
                  <c:v>1762</c:v>
                </c:pt>
                <c:pt idx="45">
                  <c:v>1823</c:v>
                </c:pt>
                <c:pt idx="46">
                  <c:v>1823</c:v>
                </c:pt>
                <c:pt idx="47">
                  <c:v>1823</c:v>
                </c:pt>
                <c:pt idx="48">
                  <c:v>1823</c:v>
                </c:pt>
                <c:pt idx="49">
                  <c:v>1823</c:v>
                </c:pt>
                <c:pt idx="50">
                  <c:v>1905</c:v>
                </c:pt>
                <c:pt idx="51">
                  <c:v>1905</c:v>
                </c:pt>
                <c:pt idx="52">
                  <c:v>1905</c:v>
                </c:pt>
                <c:pt idx="53">
                  <c:v>1905</c:v>
                </c:pt>
                <c:pt idx="54">
                  <c:v>1905</c:v>
                </c:pt>
                <c:pt idx="55">
                  <c:v>1971</c:v>
                </c:pt>
                <c:pt idx="56">
                  <c:v>1971</c:v>
                </c:pt>
                <c:pt idx="57">
                  <c:v>1971</c:v>
                </c:pt>
                <c:pt idx="58">
                  <c:v>1971</c:v>
                </c:pt>
                <c:pt idx="59">
                  <c:v>1971</c:v>
                </c:pt>
                <c:pt idx="60">
                  <c:v>2049</c:v>
                </c:pt>
                <c:pt idx="61">
                  <c:v>2049</c:v>
                </c:pt>
                <c:pt idx="62">
                  <c:v>2049</c:v>
                </c:pt>
                <c:pt idx="63">
                  <c:v>2049</c:v>
                </c:pt>
                <c:pt idx="64">
                  <c:v>2049</c:v>
                </c:pt>
                <c:pt idx="65">
                  <c:v>2128</c:v>
                </c:pt>
                <c:pt idx="66">
                  <c:v>2128</c:v>
                </c:pt>
                <c:pt idx="67">
                  <c:v>2128</c:v>
                </c:pt>
                <c:pt idx="68">
                  <c:v>2128</c:v>
                </c:pt>
                <c:pt idx="69">
                  <c:v>2128</c:v>
                </c:pt>
                <c:pt idx="70">
                  <c:v>2210</c:v>
                </c:pt>
                <c:pt idx="71">
                  <c:v>2210</c:v>
                </c:pt>
                <c:pt idx="72">
                  <c:v>2210</c:v>
                </c:pt>
                <c:pt idx="73">
                  <c:v>2210</c:v>
                </c:pt>
                <c:pt idx="74">
                  <c:v>2210</c:v>
                </c:pt>
                <c:pt idx="75">
                  <c:v>2293</c:v>
                </c:pt>
                <c:pt idx="76">
                  <c:v>2293</c:v>
                </c:pt>
                <c:pt idx="77">
                  <c:v>2293</c:v>
                </c:pt>
                <c:pt idx="78">
                  <c:v>2293</c:v>
                </c:pt>
                <c:pt idx="79">
                  <c:v>2293</c:v>
                </c:pt>
                <c:pt idx="80">
                  <c:v>2369</c:v>
                </c:pt>
                <c:pt idx="81">
                  <c:v>2369</c:v>
                </c:pt>
                <c:pt idx="82">
                  <c:v>2369</c:v>
                </c:pt>
                <c:pt idx="83">
                  <c:v>2369</c:v>
                </c:pt>
                <c:pt idx="84">
                  <c:v>2369</c:v>
                </c:pt>
                <c:pt idx="85">
                  <c:v>2443</c:v>
                </c:pt>
                <c:pt idx="86">
                  <c:v>2443</c:v>
                </c:pt>
                <c:pt idx="87">
                  <c:v>2443</c:v>
                </c:pt>
                <c:pt idx="88">
                  <c:v>2443</c:v>
                </c:pt>
                <c:pt idx="89">
                  <c:v>2443</c:v>
                </c:pt>
                <c:pt idx="90">
                  <c:v>2518</c:v>
                </c:pt>
                <c:pt idx="91">
                  <c:v>2518</c:v>
                </c:pt>
                <c:pt idx="92">
                  <c:v>2518</c:v>
                </c:pt>
                <c:pt idx="93">
                  <c:v>2518</c:v>
                </c:pt>
                <c:pt idx="94">
                  <c:v>2518</c:v>
                </c:pt>
                <c:pt idx="95">
                  <c:v>2746</c:v>
                </c:pt>
                <c:pt idx="96">
                  <c:v>2746</c:v>
                </c:pt>
                <c:pt idx="97">
                  <c:v>2746</c:v>
                </c:pt>
                <c:pt idx="98">
                  <c:v>2746</c:v>
                </c:pt>
                <c:pt idx="99">
                  <c:v>2746</c:v>
                </c:pt>
                <c:pt idx="100">
                  <c:v>2825</c:v>
                </c:pt>
                <c:pt idx="101">
                  <c:v>2825</c:v>
                </c:pt>
                <c:pt idx="102">
                  <c:v>2825</c:v>
                </c:pt>
                <c:pt idx="103">
                  <c:v>2825</c:v>
                </c:pt>
                <c:pt idx="104">
                  <c:v>2825</c:v>
                </c:pt>
                <c:pt idx="105">
                  <c:v>2896</c:v>
                </c:pt>
                <c:pt idx="106">
                  <c:v>2896</c:v>
                </c:pt>
                <c:pt idx="107">
                  <c:v>2896</c:v>
                </c:pt>
                <c:pt idx="108">
                  <c:v>2896</c:v>
                </c:pt>
                <c:pt idx="109">
                  <c:v>2896</c:v>
                </c:pt>
                <c:pt idx="110">
                  <c:v>2981</c:v>
                </c:pt>
                <c:pt idx="111">
                  <c:v>2981</c:v>
                </c:pt>
                <c:pt idx="112">
                  <c:v>2981</c:v>
                </c:pt>
                <c:pt idx="113">
                  <c:v>2981</c:v>
                </c:pt>
                <c:pt idx="114">
                  <c:v>2981</c:v>
                </c:pt>
                <c:pt idx="115">
                  <c:v>3046</c:v>
                </c:pt>
                <c:pt idx="116">
                  <c:v>3046</c:v>
                </c:pt>
                <c:pt idx="117">
                  <c:v>3046</c:v>
                </c:pt>
                <c:pt idx="118">
                  <c:v>3046</c:v>
                </c:pt>
                <c:pt idx="119">
                  <c:v>3046</c:v>
                </c:pt>
                <c:pt idx="120">
                  <c:v>3116</c:v>
                </c:pt>
                <c:pt idx="121">
                  <c:v>3116</c:v>
                </c:pt>
                <c:pt idx="122">
                  <c:v>3116</c:v>
                </c:pt>
                <c:pt idx="123">
                  <c:v>3116</c:v>
                </c:pt>
                <c:pt idx="124">
                  <c:v>3116</c:v>
                </c:pt>
                <c:pt idx="125">
                  <c:v>3193</c:v>
                </c:pt>
                <c:pt idx="126">
                  <c:v>3193</c:v>
                </c:pt>
                <c:pt idx="127">
                  <c:v>3193</c:v>
                </c:pt>
                <c:pt idx="128">
                  <c:v>3193</c:v>
                </c:pt>
                <c:pt idx="129">
                  <c:v>3193</c:v>
                </c:pt>
                <c:pt idx="130">
                  <c:v>3255</c:v>
                </c:pt>
                <c:pt idx="131">
                  <c:v>3255</c:v>
                </c:pt>
                <c:pt idx="132">
                  <c:v>3255</c:v>
                </c:pt>
                <c:pt idx="133">
                  <c:v>3255</c:v>
                </c:pt>
                <c:pt idx="134">
                  <c:v>3255</c:v>
                </c:pt>
                <c:pt idx="135">
                  <c:v>3333</c:v>
                </c:pt>
                <c:pt idx="136">
                  <c:v>3333</c:v>
                </c:pt>
                <c:pt idx="137">
                  <c:v>3333</c:v>
                </c:pt>
                <c:pt idx="138">
                  <c:v>3333</c:v>
                </c:pt>
                <c:pt idx="139">
                  <c:v>3333</c:v>
                </c:pt>
                <c:pt idx="140">
                  <c:v>3399</c:v>
                </c:pt>
                <c:pt idx="141">
                  <c:v>3399</c:v>
                </c:pt>
                <c:pt idx="142">
                  <c:v>3399</c:v>
                </c:pt>
                <c:pt idx="143">
                  <c:v>3399</c:v>
                </c:pt>
                <c:pt idx="144">
                  <c:v>3399</c:v>
                </c:pt>
                <c:pt idx="145">
                  <c:v>3465</c:v>
                </c:pt>
                <c:pt idx="146">
                  <c:v>3465</c:v>
                </c:pt>
                <c:pt idx="147">
                  <c:v>3465</c:v>
                </c:pt>
                <c:pt idx="148">
                  <c:v>3465</c:v>
                </c:pt>
                <c:pt idx="149">
                  <c:v>3465</c:v>
                </c:pt>
                <c:pt idx="150">
                  <c:v>3512</c:v>
                </c:pt>
                <c:pt idx="151">
                  <c:v>3512</c:v>
                </c:pt>
                <c:pt idx="152">
                  <c:v>3512</c:v>
                </c:pt>
                <c:pt idx="153">
                  <c:v>3512</c:v>
                </c:pt>
                <c:pt idx="154">
                  <c:v>3512</c:v>
                </c:pt>
                <c:pt idx="155">
                  <c:v>3586</c:v>
                </c:pt>
                <c:pt idx="156">
                  <c:v>3586</c:v>
                </c:pt>
                <c:pt idx="157">
                  <c:v>3586</c:v>
                </c:pt>
                <c:pt idx="158">
                  <c:v>3586</c:v>
                </c:pt>
                <c:pt idx="159">
                  <c:v>3586</c:v>
                </c:pt>
                <c:pt idx="160">
                  <c:v>3602</c:v>
                </c:pt>
                <c:pt idx="161">
                  <c:v>3602</c:v>
                </c:pt>
                <c:pt idx="162">
                  <c:v>3602</c:v>
                </c:pt>
                <c:pt idx="163">
                  <c:v>3602</c:v>
                </c:pt>
                <c:pt idx="164">
                  <c:v>3602</c:v>
                </c:pt>
                <c:pt idx="165">
                  <c:v>3663</c:v>
                </c:pt>
                <c:pt idx="166">
                  <c:v>3663</c:v>
                </c:pt>
                <c:pt idx="167">
                  <c:v>3663</c:v>
                </c:pt>
                <c:pt idx="168">
                  <c:v>3663</c:v>
                </c:pt>
                <c:pt idx="169">
                  <c:v>3663</c:v>
                </c:pt>
                <c:pt idx="170">
                  <c:v>3698</c:v>
                </c:pt>
                <c:pt idx="171">
                  <c:v>3698</c:v>
                </c:pt>
                <c:pt idx="172">
                  <c:v>3698</c:v>
                </c:pt>
                <c:pt idx="173">
                  <c:v>3698</c:v>
                </c:pt>
                <c:pt idx="174">
                  <c:v>3698</c:v>
                </c:pt>
                <c:pt idx="175">
                  <c:v>3757</c:v>
                </c:pt>
                <c:pt idx="176">
                  <c:v>3757</c:v>
                </c:pt>
                <c:pt idx="177">
                  <c:v>3757</c:v>
                </c:pt>
                <c:pt idx="178">
                  <c:v>3757</c:v>
                </c:pt>
                <c:pt idx="179">
                  <c:v>3757</c:v>
                </c:pt>
                <c:pt idx="180">
                  <c:v>3805</c:v>
                </c:pt>
                <c:pt idx="181">
                  <c:v>3805</c:v>
                </c:pt>
                <c:pt idx="182">
                  <c:v>3805</c:v>
                </c:pt>
                <c:pt idx="183">
                  <c:v>3805</c:v>
                </c:pt>
                <c:pt idx="184">
                  <c:v>3805</c:v>
                </c:pt>
                <c:pt idx="185">
                  <c:v>3848</c:v>
                </c:pt>
                <c:pt idx="186">
                  <c:v>3848</c:v>
                </c:pt>
                <c:pt idx="187">
                  <c:v>3848</c:v>
                </c:pt>
                <c:pt idx="188">
                  <c:v>3848</c:v>
                </c:pt>
                <c:pt idx="189">
                  <c:v>3848</c:v>
                </c:pt>
                <c:pt idx="190">
                  <c:v>3897</c:v>
                </c:pt>
                <c:pt idx="191">
                  <c:v>3897</c:v>
                </c:pt>
                <c:pt idx="192">
                  <c:v>3897</c:v>
                </c:pt>
                <c:pt idx="193">
                  <c:v>3897</c:v>
                </c:pt>
                <c:pt idx="194">
                  <c:v>3897</c:v>
                </c:pt>
                <c:pt idx="195">
                  <c:v>3922</c:v>
                </c:pt>
                <c:pt idx="196">
                  <c:v>3922</c:v>
                </c:pt>
                <c:pt idx="197">
                  <c:v>3922</c:v>
                </c:pt>
                <c:pt idx="198">
                  <c:v>3922</c:v>
                </c:pt>
                <c:pt idx="199">
                  <c:v>3922</c:v>
                </c:pt>
                <c:pt idx="200">
                  <c:v>3953</c:v>
                </c:pt>
                <c:pt idx="201">
                  <c:v>3953</c:v>
                </c:pt>
                <c:pt idx="202">
                  <c:v>3953</c:v>
                </c:pt>
                <c:pt idx="203">
                  <c:v>3953</c:v>
                </c:pt>
                <c:pt idx="204">
                  <c:v>3953</c:v>
                </c:pt>
                <c:pt idx="205">
                  <c:v>4016</c:v>
                </c:pt>
                <c:pt idx="206">
                  <c:v>4016</c:v>
                </c:pt>
                <c:pt idx="207">
                  <c:v>4016</c:v>
                </c:pt>
                <c:pt idx="208">
                  <c:v>4016</c:v>
                </c:pt>
                <c:pt idx="209">
                  <c:v>4016</c:v>
                </c:pt>
                <c:pt idx="210">
                  <c:v>4041</c:v>
                </c:pt>
                <c:pt idx="211">
                  <c:v>4041</c:v>
                </c:pt>
                <c:pt idx="212">
                  <c:v>4041</c:v>
                </c:pt>
                <c:pt idx="213">
                  <c:v>4041</c:v>
                </c:pt>
                <c:pt idx="214">
                  <c:v>4041</c:v>
                </c:pt>
                <c:pt idx="215">
                  <c:v>4060</c:v>
                </c:pt>
                <c:pt idx="216">
                  <c:v>4060</c:v>
                </c:pt>
                <c:pt idx="217">
                  <c:v>4060</c:v>
                </c:pt>
                <c:pt idx="218">
                  <c:v>4060</c:v>
                </c:pt>
                <c:pt idx="219">
                  <c:v>4060</c:v>
                </c:pt>
                <c:pt idx="220">
                  <c:v>4106</c:v>
                </c:pt>
                <c:pt idx="221">
                  <c:v>4106</c:v>
                </c:pt>
                <c:pt idx="222">
                  <c:v>4106</c:v>
                </c:pt>
                <c:pt idx="223">
                  <c:v>4106</c:v>
                </c:pt>
                <c:pt idx="224">
                  <c:v>4106</c:v>
                </c:pt>
                <c:pt idx="225">
                  <c:v>4126</c:v>
                </c:pt>
                <c:pt idx="226">
                  <c:v>4126</c:v>
                </c:pt>
                <c:pt idx="227">
                  <c:v>4126</c:v>
                </c:pt>
                <c:pt idx="228">
                  <c:v>4126</c:v>
                </c:pt>
                <c:pt idx="229">
                  <c:v>4126</c:v>
                </c:pt>
                <c:pt idx="230">
                  <c:v>4161</c:v>
                </c:pt>
                <c:pt idx="231">
                  <c:v>4161</c:v>
                </c:pt>
                <c:pt idx="232">
                  <c:v>4161</c:v>
                </c:pt>
                <c:pt idx="233">
                  <c:v>4161</c:v>
                </c:pt>
                <c:pt idx="234">
                  <c:v>4161</c:v>
                </c:pt>
                <c:pt idx="235">
                  <c:v>4179</c:v>
                </c:pt>
                <c:pt idx="236">
                  <c:v>4179</c:v>
                </c:pt>
                <c:pt idx="237">
                  <c:v>4179</c:v>
                </c:pt>
                <c:pt idx="238">
                  <c:v>4179</c:v>
                </c:pt>
                <c:pt idx="239">
                  <c:v>4179</c:v>
                </c:pt>
                <c:pt idx="240">
                  <c:v>4202</c:v>
                </c:pt>
                <c:pt idx="241">
                  <c:v>4202</c:v>
                </c:pt>
                <c:pt idx="242">
                  <c:v>4202</c:v>
                </c:pt>
                <c:pt idx="243">
                  <c:v>4202</c:v>
                </c:pt>
                <c:pt idx="244">
                  <c:v>4202</c:v>
                </c:pt>
                <c:pt idx="245">
                  <c:v>4222</c:v>
                </c:pt>
                <c:pt idx="246">
                  <c:v>4222</c:v>
                </c:pt>
                <c:pt idx="247">
                  <c:v>4222</c:v>
                </c:pt>
                <c:pt idx="248">
                  <c:v>4222</c:v>
                </c:pt>
                <c:pt idx="249">
                  <c:v>4222</c:v>
                </c:pt>
                <c:pt idx="250">
                  <c:v>4239</c:v>
                </c:pt>
                <c:pt idx="251">
                  <c:v>4239</c:v>
                </c:pt>
                <c:pt idx="252">
                  <c:v>4239</c:v>
                </c:pt>
                <c:pt idx="253">
                  <c:v>4239</c:v>
                </c:pt>
                <c:pt idx="254">
                  <c:v>4239</c:v>
                </c:pt>
                <c:pt idx="255">
                  <c:v>4259</c:v>
                </c:pt>
                <c:pt idx="256">
                  <c:v>4259</c:v>
                </c:pt>
                <c:pt idx="257">
                  <c:v>4259</c:v>
                </c:pt>
                <c:pt idx="258">
                  <c:v>4259</c:v>
                </c:pt>
                <c:pt idx="259">
                  <c:v>4259</c:v>
                </c:pt>
                <c:pt idx="260">
                  <c:v>4267</c:v>
                </c:pt>
                <c:pt idx="261">
                  <c:v>4267</c:v>
                </c:pt>
                <c:pt idx="262">
                  <c:v>4267</c:v>
                </c:pt>
                <c:pt idx="263">
                  <c:v>4267</c:v>
                </c:pt>
                <c:pt idx="264">
                  <c:v>4267</c:v>
                </c:pt>
                <c:pt idx="265">
                  <c:v>4283</c:v>
                </c:pt>
                <c:pt idx="266">
                  <c:v>4283</c:v>
                </c:pt>
                <c:pt idx="267">
                  <c:v>4283</c:v>
                </c:pt>
                <c:pt idx="268">
                  <c:v>4283</c:v>
                </c:pt>
                <c:pt idx="269">
                  <c:v>4283</c:v>
                </c:pt>
                <c:pt idx="270">
                  <c:v>4278</c:v>
                </c:pt>
                <c:pt idx="271">
                  <c:v>4278</c:v>
                </c:pt>
                <c:pt idx="272">
                  <c:v>4278</c:v>
                </c:pt>
                <c:pt idx="273">
                  <c:v>4278</c:v>
                </c:pt>
                <c:pt idx="274">
                  <c:v>4278</c:v>
                </c:pt>
                <c:pt idx="275">
                  <c:v>4296</c:v>
                </c:pt>
                <c:pt idx="276">
                  <c:v>4296</c:v>
                </c:pt>
                <c:pt idx="277">
                  <c:v>4296</c:v>
                </c:pt>
                <c:pt idx="278">
                  <c:v>4296</c:v>
                </c:pt>
                <c:pt idx="279">
                  <c:v>4296</c:v>
                </c:pt>
                <c:pt idx="280">
                  <c:v>4320</c:v>
                </c:pt>
                <c:pt idx="281">
                  <c:v>4320</c:v>
                </c:pt>
                <c:pt idx="282">
                  <c:v>4320</c:v>
                </c:pt>
                <c:pt idx="283">
                  <c:v>4320</c:v>
                </c:pt>
                <c:pt idx="284">
                  <c:v>4320</c:v>
                </c:pt>
                <c:pt idx="285">
                  <c:v>4327</c:v>
                </c:pt>
                <c:pt idx="286">
                  <c:v>4327</c:v>
                </c:pt>
                <c:pt idx="287">
                  <c:v>4327</c:v>
                </c:pt>
                <c:pt idx="288">
                  <c:v>4327</c:v>
                </c:pt>
                <c:pt idx="289">
                  <c:v>4327</c:v>
                </c:pt>
                <c:pt idx="290">
                  <c:v>4328</c:v>
                </c:pt>
                <c:pt idx="291">
                  <c:v>4328</c:v>
                </c:pt>
              </c:numCache>
            </c:numRef>
          </c:xVal>
          <c:yVal>
            <c:numRef>
              <c:f>'Beschl. 5. Gang(27.08.2014)'!$N$3:$N$294</c:f>
              <c:numCache>
                <c:formatCode>#,##0" mbar"</c:formatCode>
                <c:ptCount val="292"/>
                <c:pt idx="0">
                  <c:v>0</c:v>
                </c:pt>
                <c:pt idx="1">
                  <c:v>1226</c:v>
                </c:pt>
                <c:pt idx="2">
                  <c:v>1226</c:v>
                </c:pt>
                <c:pt idx="3">
                  <c:v>1226</c:v>
                </c:pt>
                <c:pt idx="4">
                  <c:v>1226</c:v>
                </c:pt>
                <c:pt idx="5">
                  <c:v>1226</c:v>
                </c:pt>
                <c:pt idx="6">
                  <c:v>1492</c:v>
                </c:pt>
                <c:pt idx="7">
                  <c:v>1492</c:v>
                </c:pt>
                <c:pt idx="8">
                  <c:v>1492</c:v>
                </c:pt>
                <c:pt idx="9">
                  <c:v>1492</c:v>
                </c:pt>
                <c:pt idx="10">
                  <c:v>1492</c:v>
                </c:pt>
                <c:pt idx="11">
                  <c:v>1766</c:v>
                </c:pt>
                <c:pt idx="12">
                  <c:v>1766</c:v>
                </c:pt>
                <c:pt idx="13">
                  <c:v>1766</c:v>
                </c:pt>
                <c:pt idx="14">
                  <c:v>1766</c:v>
                </c:pt>
                <c:pt idx="15">
                  <c:v>1766</c:v>
                </c:pt>
                <c:pt idx="16">
                  <c:v>1991</c:v>
                </c:pt>
                <c:pt idx="17">
                  <c:v>1991</c:v>
                </c:pt>
                <c:pt idx="18">
                  <c:v>1991</c:v>
                </c:pt>
                <c:pt idx="19">
                  <c:v>1991</c:v>
                </c:pt>
                <c:pt idx="20">
                  <c:v>1991</c:v>
                </c:pt>
                <c:pt idx="21">
                  <c:v>1918</c:v>
                </c:pt>
                <c:pt idx="22">
                  <c:v>1918</c:v>
                </c:pt>
                <c:pt idx="23">
                  <c:v>1918</c:v>
                </c:pt>
                <c:pt idx="24">
                  <c:v>1918</c:v>
                </c:pt>
                <c:pt idx="25">
                  <c:v>1918</c:v>
                </c:pt>
                <c:pt idx="26">
                  <c:v>2077</c:v>
                </c:pt>
                <c:pt idx="27">
                  <c:v>2077</c:v>
                </c:pt>
                <c:pt idx="28">
                  <c:v>2077</c:v>
                </c:pt>
                <c:pt idx="29">
                  <c:v>2077</c:v>
                </c:pt>
                <c:pt idx="30">
                  <c:v>2077</c:v>
                </c:pt>
                <c:pt idx="31">
                  <c:v>2045</c:v>
                </c:pt>
                <c:pt idx="32">
                  <c:v>2045</c:v>
                </c:pt>
                <c:pt idx="33">
                  <c:v>2045</c:v>
                </c:pt>
                <c:pt idx="34">
                  <c:v>2045</c:v>
                </c:pt>
                <c:pt idx="35">
                  <c:v>2045</c:v>
                </c:pt>
                <c:pt idx="36">
                  <c:v>2116</c:v>
                </c:pt>
                <c:pt idx="37">
                  <c:v>2116</c:v>
                </c:pt>
                <c:pt idx="38">
                  <c:v>2116</c:v>
                </c:pt>
                <c:pt idx="39">
                  <c:v>2116</c:v>
                </c:pt>
                <c:pt idx="40">
                  <c:v>2116</c:v>
                </c:pt>
                <c:pt idx="41">
                  <c:v>2216</c:v>
                </c:pt>
                <c:pt idx="42">
                  <c:v>2216</c:v>
                </c:pt>
                <c:pt idx="43">
                  <c:v>2216</c:v>
                </c:pt>
                <c:pt idx="44">
                  <c:v>2216</c:v>
                </c:pt>
                <c:pt idx="45">
                  <c:v>2216</c:v>
                </c:pt>
                <c:pt idx="46">
                  <c:v>2269</c:v>
                </c:pt>
                <c:pt idx="47">
                  <c:v>2269</c:v>
                </c:pt>
                <c:pt idx="48">
                  <c:v>2269</c:v>
                </c:pt>
                <c:pt idx="49">
                  <c:v>2269</c:v>
                </c:pt>
                <c:pt idx="50">
                  <c:v>2269</c:v>
                </c:pt>
                <c:pt idx="51">
                  <c:v>2350</c:v>
                </c:pt>
                <c:pt idx="52">
                  <c:v>2350</c:v>
                </c:pt>
                <c:pt idx="53">
                  <c:v>2350</c:v>
                </c:pt>
                <c:pt idx="54">
                  <c:v>2350</c:v>
                </c:pt>
                <c:pt idx="55">
                  <c:v>2350</c:v>
                </c:pt>
                <c:pt idx="56">
                  <c:v>2396</c:v>
                </c:pt>
                <c:pt idx="57">
                  <c:v>2396</c:v>
                </c:pt>
                <c:pt idx="58">
                  <c:v>2396</c:v>
                </c:pt>
                <c:pt idx="59">
                  <c:v>2396</c:v>
                </c:pt>
                <c:pt idx="60">
                  <c:v>2396</c:v>
                </c:pt>
                <c:pt idx="61">
                  <c:v>2422</c:v>
                </c:pt>
                <c:pt idx="62">
                  <c:v>2422</c:v>
                </c:pt>
                <c:pt idx="63">
                  <c:v>2422</c:v>
                </c:pt>
                <c:pt idx="64">
                  <c:v>2422</c:v>
                </c:pt>
                <c:pt idx="65">
                  <c:v>2422</c:v>
                </c:pt>
                <c:pt idx="66">
                  <c:v>2437</c:v>
                </c:pt>
                <c:pt idx="67">
                  <c:v>2437</c:v>
                </c:pt>
                <c:pt idx="68">
                  <c:v>2437</c:v>
                </c:pt>
                <c:pt idx="69">
                  <c:v>2437</c:v>
                </c:pt>
                <c:pt idx="70">
                  <c:v>2437</c:v>
                </c:pt>
                <c:pt idx="71">
                  <c:v>2437</c:v>
                </c:pt>
                <c:pt idx="72">
                  <c:v>2437</c:v>
                </c:pt>
                <c:pt idx="73">
                  <c:v>2437</c:v>
                </c:pt>
                <c:pt idx="74">
                  <c:v>2437</c:v>
                </c:pt>
                <c:pt idx="75">
                  <c:v>2437</c:v>
                </c:pt>
                <c:pt idx="76">
                  <c:v>2435</c:v>
                </c:pt>
                <c:pt idx="77">
                  <c:v>2435</c:v>
                </c:pt>
                <c:pt idx="78">
                  <c:v>2435</c:v>
                </c:pt>
                <c:pt idx="79">
                  <c:v>2435</c:v>
                </c:pt>
                <c:pt idx="80">
                  <c:v>2435</c:v>
                </c:pt>
                <c:pt idx="81">
                  <c:v>2436</c:v>
                </c:pt>
                <c:pt idx="82">
                  <c:v>2436</c:v>
                </c:pt>
                <c:pt idx="83">
                  <c:v>2436</c:v>
                </c:pt>
                <c:pt idx="84">
                  <c:v>2436</c:v>
                </c:pt>
                <c:pt idx="85">
                  <c:v>2436</c:v>
                </c:pt>
                <c:pt idx="86">
                  <c:v>2420</c:v>
                </c:pt>
                <c:pt idx="87">
                  <c:v>2420</c:v>
                </c:pt>
                <c:pt idx="88">
                  <c:v>2420</c:v>
                </c:pt>
                <c:pt idx="89">
                  <c:v>2420</c:v>
                </c:pt>
                <c:pt idx="90">
                  <c:v>2420</c:v>
                </c:pt>
                <c:pt idx="91">
                  <c:v>2450</c:v>
                </c:pt>
                <c:pt idx="92">
                  <c:v>2450</c:v>
                </c:pt>
                <c:pt idx="93">
                  <c:v>2450</c:v>
                </c:pt>
                <c:pt idx="94">
                  <c:v>2450</c:v>
                </c:pt>
                <c:pt idx="95">
                  <c:v>2450</c:v>
                </c:pt>
                <c:pt idx="96">
                  <c:v>2426</c:v>
                </c:pt>
                <c:pt idx="97">
                  <c:v>2426</c:v>
                </c:pt>
                <c:pt idx="98">
                  <c:v>2426</c:v>
                </c:pt>
                <c:pt idx="99">
                  <c:v>2426</c:v>
                </c:pt>
                <c:pt idx="100">
                  <c:v>2426</c:v>
                </c:pt>
                <c:pt idx="101">
                  <c:v>2419</c:v>
                </c:pt>
                <c:pt idx="102">
                  <c:v>2419</c:v>
                </c:pt>
                <c:pt idx="103">
                  <c:v>2419</c:v>
                </c:pt>
                <c:pt idx="104">
                  <c:v>2419</c:v>
                </c:pt>
                <c:pt idx="105">
                  <c:v>2419</c:v>
                </c:pt>
                <c:pt idx="106">
                  <c:v>2427</c:v>
                </c:pt>
                <c:pt idx="107">
                  <c:v>2427</c:v>
                </c:pt>
                <c:pt idx="108">
                  <c:v>2427</c:v>
                </c:pt>
                <c:pt idx="109">
                  <c:v>2427</c:v>
                </c:pt>
                <c:pt idx="110">
                  <c:v>2427</c:v>
                </c:pt>
                <c:pt idx="111">
                  <c:v>2449</c:v>
                </c:pt>
                <c:pt idx="112">
                  <c:v>2449</c:v>
                </c:pt>
                <c:pt idx="113">
                  <c:v>2449</c:v>
                </c:pt>
                <c:pt idx="114">
                  <c:v>2449</c:v>
                </c:pt>
                <c:pt idx="115">
                  <c:v>2449</c:v>
                </c:pt>
                <c:pt idx="116">
                  <c:v>2461</c:v>
                </c:pt>
                <c:pt idx="117">
                  <c:v>2461</c:v>
                </c:pt>
                <c:pt idx="118">
                  <c:v>2461</c:v>
                </c:pt>
                <c:pt idx="119">
                  <c:v>2461</c:v>
                </c:pt>
                <c:pt idx="120">
                  <c:v>2461</c:v>
                </c:pt>
                <c:pt idx="121">
                  <c:v>2460</c:v>
                </c:pt>
                <c:pt idx="122">
                  <c:v>2460</c:v>
                </c:pt>
                <c:pt idx="123">
                  <c:v>2460</c:v>
                </c:pt>
                <c:pt idx="124">
                  <c:v>2460</c:v>
                </c:pt>
                <c:pt idx="125">
                  <c:v>2460</c:v>
                </c:pt>
                <c:pt idx="126">
                  <c:v>2445</c:v>
                </c:pt>
                <c:pt idx="127">
                  <c:v>2445</c:v>
                </c:pt>
                <c:pt idx="128">
                  <c:v>2445</c:v>
                </c:pt>
                <c:pt idx="129">
                  <c:v>2445</c:v>
                </c:pt>
                <c:pt idx="130">
                  <c:v>2445</c:v>
                </c:pt>
                <c:pt idx="131">
                  <c:v>2426</c:v>
                </c:pt>
                <c:pt idx="132">
                  <c:v>2426</c:v>
                </c:pt>
                <c:pt idx="133">
                  <c:v>2426</c:v>
                </c:pt>
                <c:pt idx="134">
                  <c:v>2426</c:v>
                </c:pt>
                <c:pt idx="135">
                  <c:v>2426</c:v>
                </c:pt>
                <c:pt idx="136">
                  <c:v>2405</c:v>
                </c:pt>
                <c:pt idx="137">
                  <c:v>2405</c:v>
                </c:pt>
                <c:pt idx="138">
                  <c:v>2405</c:v>
                </c:pt>
                <c:pt idx="139">
                  <c:v>2405</c:v>
                </c:pt>
                <c:pt idx="140">
                  <c:v>2405</c:v>
                </c:pt>
                <c:pt idx="141">
                  <c:v>2392</c:v>
                </c:pt>
                <c:pt idx="142">
                  <c:v>2392</c:v>
                </c:pt>
                <c:pt idx="143">
                  <c:v>2392</c:v>
                </c:pt>
                <c:pt idx="144">
                  <c:v>2392</c:v>
                </c:pt>
                <c:pt idx="145">
                  <c:v>2392</c:v>
                </c:pt>
                <c:pt idx="146">
                  <c:v>2393</c:v>
                </c:pt>
                <c:pt idx="147">
                  <c:v>2393</c:v>
                </c:pt>
                <c:pt idx="148">
                  <c:v>2393</c:v>
                </c:pt>
                <c:pt idx="149">
                  <c:v>2393</c:v>
                </c:pt>
                <c:pt idx="150">
                  <c:v>2393</c:v>
                </c:pt>
                <c:pt idx="151">
                  <c:v>2392</c:v>
                </c:pt>
                <c:pt idx="152">
                  <c:v>2392</c:v>
                </c:pt>
                <c:pt idx="153">
                  <c:v>2392</c:v>
                </c:pt>
                <c:pt idx="154">
                  <c:v>2392</c:v>
                </c:pt>
                <c:pt idx="155">
                  <c:v>2392</c:v>
                </c:pt>
                <c:pt idx="156">
                  <c:v>2398</c:v>
                </c:pt>
                <c:pt idx="157">
                  <c:v>2398</c:v>
                </c:pt>
                <c:pt idx="158">
                  <c:v>2398</c:v>
                </c:pt>
                <c:pt idx="159">
                  <c:v>2398</c:v>
                </c:pt>
                <c:pt idx="160">
                  <c:v>2436</c:v>
                </c:pt>
                <c:pt idx="161">
                  <c:v>2432</c:v>
                </c:pt>
                <c:pt idx="162">
                  <c:v>2432</c:v>
                </c:pt>
                <c:pt idx="163">
                  <c:v>2432</c:v>
                </c:pt>
                <c:pt idx="164">
                  <c:v>2432</c:v>
                </c:pt>
                <c:pt idx="165">
                  <c:v>2432</c:v>
                </c:pt>
                <c:pt idx="166">
                  <c:v>2437</c:v>
                </c:pt>
                <c:pt idx="167">
                  <c:v>2437</c:v>
                </c:pt>
                <c:pt idx="168">
                  <c:v>2437</c:v>
                </c:pt>
                <c:pt idx="169">
                  <c:v>2437</c:v>
                </c:pt>
                <c:pt idx="170">
                  <c:v>2437</c:v>
                </c:pt>
                <c:pt idx="171">
                  <c:v>2431</c:v>
                </c:pt>
                <c:pt idx="172">
                  <c:v>2431</c:v>
                </c:pt>
                <c:pt idx="173">
                  <c:v>2431</c:v>
                </c:pt>
                <c:pt idx="174">
                  <c:v>2431</c:v>
                </c:pt>
                <c:pt idx="175">
                  <c:v>2431</c:v>
                </c:pt>
                <c:pt idx="176">
                  <c:v>2420</c:v>
                </c:pt>
                <c:pt idx="177">
                  <c:v>2420</c:v>
                </c:pt>
                <c:pt idx="178">
                  <c:v>2420</c:v>
                </c:pt>
                <c:pt idx="179">
                  <c:v>2420</c:v>
                </c:pt>
                <c:pt idx="180">
                  <c:v>2420</c:v>
                </c:pt>
                <c:pt idx="181">
                  <c:v>2406</c:v>
                </c:pt>
                <c:pt idx="182">
                  <c:v>2406</c:v>
                </c:pt>
                <c:pt idx="183">
                  <c:v>2406</c:v>
                </c:pt>
                <c:pt idx="184">
                  <c:v>2406</c:v>
                </c:pt>
                <c:pt idx="185">
                  <c:v>2406</c:v>
                </c:pt>
                <c:pt idx="186">
                  <c:v>2376</c:v>
                </c:pt>
                <c:pt idx="187">
                  <c:v>2376</c:v>
                </c:pt>
                <c:pt idx="188">
                  <c:v>2376</c:v>
                </c:pt>
                <c:pt idx="189">
                  <c:v>2376</c:v>
                </c:pt>
                <c:pt idx="190">
                  <c:v>2376</c:v>
                </c:pt>
                <c:pt idx="191">
                  <c:v>2354</c:v>
                </c:pt>
                <c:pt idx="192">
                  <c:v>2354</c:v>
                </c:pt>
                <c:pt idx="193">
                  <c:v>2354</c:v>
                </c:pt>
                <c:pt idx="194">
                  <c:v>2354</c:v>
                </c:pt>
                <c:pt idx="195">
                  <c:v>2354</c:v>
                </c:pt>
                <c:pt idx="196">
                  <c:v>2347</c:v>
                </c:pt>
                <c:pt idx="197">
                  <c:v>2347</c:v>
                </c:pt>
                <c:pt idx="198">
                  <c:v>2347</c:v>
                </c:pt>
                <c:pt idx="199">
                  <c:v>2347</c:v>
                </c:pt>
                <c:pt idx="200">
                  <c:v>2347</c:v>
                </c:pt>
                <c:pt idx="201">
                  <c:v>2349</c:v>
                </c:pt>
                <c:pt idx="202">
                  <c:v>2349</c:v>
                </c:pt>
                <c:pt idx="203">
                  <c:v>2349</c:v>
                </c:pt>
                <c:pt idx="204">
                  <c:v>2349</c:v>
                </c:pt>
                <c:pt idx="205">
                  <c:v>2349</c:v>
                </c:pt>
                <c:pt idx="206">
                  <c:v>2412</c:v>
                </c:pt>
                <c:pt idx="207">
                  <c:v>2412</c:v>
                </c:pt>
                <c:pt idx="208">
                  <c:v>2412</c:v>
                </c:pt>
                <c:pt idx="209">
                  <c:v>2412</c:v>
                </c:pt>
                <c:pt idx="210">
                  <c:v>2412</c:v>
                </c:pt>
                <c:pt idx="211">
                  <c:v>2406</c:v>
                </c:pt>
                <c:pt idx="212">
                  <c:v>2406</c:v>
                </c:pt>
                <c:pt idx="213">
                  <c:v>2406</c:v>
                </c:pt>
                <c:pt idx="214">
                  <c:v>2406</c:v>
                </c:pt>
                <c:pt idx="215">
                  <c:v>2406</c:v>
                </c:pt>
                <c:pt idx="216">
                  <c:v>2383</c:v>
                </c:pt>
                <c:pt idx="217">
                  <c:v>2383</c:v>
                </c:pt>
                <c:pt idx="218">
                  <c:v>2383</c:v>
                </c:pt>
                <c:pt idx="219">
                  <c:v>2383</c:v>
                </c:pt>
                <c:pt idx="220">
                  <c:v>2383</c:v>
                </c:pt>
                <c:pt idx="221">
                  <c:v>2356</c:v>
                </c:pt>
                <c:pt idx="222">
                  <c:v>2356</c:v>
                </c:pt>
                <c:pt idx="223">
                  <c:v>2356</c:v>
                </c:pt>
                <c:pt idx="224">
                  <c:v>2356</c:v>
                </c:pt>
                <c:pt idx="225">
                  <c:v>2356</c:v>
                </c:pt>
                <c:pt idx="226">
                  <c:v>2322</c:v>
                </c:pt>
                <c:pt idx="227">
                  <c:v>2322</c:v>
                </c:pt>
                <c:pt idx="228">
                  <c:v>2322</c:v>
                </c:pt>
                <c:pt idx="229">
                  <c:v>2322</c:v>
                </c:pt>
                <c:pt idx="230">
                  <c:v>2322</c:v>
                </c:pt>
                <c:pt idx="231">
                  <c:v>2301</c:v>
                </c:pt>
                <c:pt idx="232">
                  <c:v>2301</c:v>
                </c:pt>
                <c:pt idx="233">
                  <c:v>2301</c:v>
                </c:pt>
                <c:pt idx="234">
                  <c:v>2301</c:v>
                </c:pt>
                <c:pt idx="235">
                  <c:v>2301</c:v>
                </c:pt>
                <c:pt idx="236">
                  <c:v>2289</c:v>
                </c:pt>
                <c:pt idx="237">
                  <c:v>2289</c:v>
                </c:pt>
                <c:pt idx="238">
                  <c:v>2289</c:v>
                </c:pt>
                <c:pt idx="239">
                  <c:v>2289</c:v>
                </c:pt>
                <c:pt idx="240">
                  <c:v>2289</c:v>
                </c:pt>
                <c:pt idx="241">
                  <c:v>2277</c:v>
                </c:pt>
                <c:pt idx="242">
                  <c:v>2277</c:v>
                </c:pt>
                <c:pt idx="243">
                  <c:v>2277</c:v>
                </c:pt>
                <c:pt idx="244">
                  <c:v>2277</c:v>
                </c:pt>
                <c:pt idx="245">
                  <c:v>2277</c:v>
                </c:pt>
                <c:pt idx="246">
                  <c:v>2257</c:v>
                </c:pt>
                <c:pt idx="247">
                  <c:v>2257</c:v>
                </c:pt>
                <c:pt idx="248">
                  <c:v>2257</c:v>
                </c:pt>
                <c:pt idx="249">
                  <c:v>2257</c:v>
                </c:pt>
                <c:pt idx="250">
                  <c:v>2257</c:v>
                </c:pt>
                <c:pt idx="251">
                  <c:v>2243</c:v>
                </c:pt>
                <c:pt idx="252">
                  <c:v>2243</c:v>
                </c:pt>
                <c:pt idx="253">
                  <c:v>2243</c:v>
                </c:pt>
                <c:pt idx="254">
                  <c:v>2243</c:v>
                </c:pt>
                <c:pt idx="255">
                  <c:v>2243</c:v>
                </c:pt>
                <c:pt idx="256">
                  <c:v>2213</c:v>
                </c:pt>
                <c:pt idx="257">
                  <c:v>2213</c:v>
                </c:pt>
                <c:pt idx="258">
                  <c:v>2213</c:v>
                </c:pt>
                <c:pt idx="259">
                  <c:v>2213</c:v>
                </c:pt>
                <c:pt idx="260">
                  <c:v>2213</c:v>
                </c:pt>
                <c:pt idx="261">
                  <c:v>2183</c:v>
                </c:pt>
                <c:pt idx="262">
                  <c:v>2183</c:v>
                </c:pt>
                <c:pt idx="263">
                  <c:v>2183</c:v>
                </c:pt>
                <c:pt idx="264">
                  <c:v>2183</c:v>
                </c:pt>
                <c:pt idx="265">
                  <c:v>2183</c:v>
                </c:pt>
                <c:pt idx="266">
                  <c:v>2174</c:v>
                </c:pt>
                <c:pt idx="267">
                  <c:v>2174</c:v>
                </c:pt>
                <c:pt idx="268">
                  <c:v>2174</c:v>
                </c:pt>
                <c:pt idx="269">
                  <c:v>2174</c:v>
                </c:pt>
                <c:pt idx="270">
                  <c:v>2174</c:v>
                </c:pt>
                <c:pt idx="271">
                  <c:v>2168</c:v>
                </c:pt>
                <c:pt idx="272">
                  <c:v>2168</c:v>
                </c:pt>
                <c:pt idx="273">
                  <c:v>2168</c:v>
                </c:pt>
                <c:pt idx="274">
                  <c:v>2168</c:v>
                </c:pt>
                <c:pt idx="275">
                  <c:v>2168</c:v>
                </c:pt>
                <c:pt idx="276">
                  <c:v>2167</c:v>
                </c:pt>
                <c:pt idx="277">
                  <c:v>2167</c:v>
                </c:pt>
                <c:pt idx="278">
                  <c:v>2167</c:v>
                </c:pt>
                <c:pt idx="279">
                  <c:v>2167</c:v>
                </c:pt>
                <c:pt idx="280">
                  <c:v>2167</c:v>
                </c:pt>
                <c:pt idx="281">
                  <c:v>2168</c:v>
                </c:pt>
                <c:pt idx="282">
                  <c:v>2168</c:v>
                </c:pt>
                <c:pt idx="283">
                  <c:v>2168</c:v>
                </c:pt>
                <c:pt idx="284">
                  <c:v>2168</c:v>
                </c:pt>
                <c:pt idx="285">
                  <c:v>2168</c:v>
                </c:pt>
                <c:pt idx="286">
                  <c:v>2166</c:v>
                </c:pt>
                <c:pt idx="287">
                  <c:v>2166</c:v>
                </c:pt>
                <c:pt idx="288">
                  <c:v>2166</c:v>
                </c:pt>
                <c:pt idx="289">
                  <c:v>2166</c:v>
                </c:pt>
                <c:pt idx="290">
                  <c:v>2166</c:v>
                </c:pt>
                <c:pt idx="291">
                  <c:v>2167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'Beschl. 5. Gang(27.08.2014)'!$U$2</c:f>
              <c:strCache>
                <c:ptCount val="1"/>
                <c:pt idx="0">
                  <c:v>STAT_MROMD_FAHR_WERT</c:v>
                </c:pt>
              </c:strCache>
            </c:strRef>
          </c:tx>
          <c:marker>
            <c:symbol val="none"/>
          </c:marker>
          <c:xVal>
            <c:numRef>
              <c:f>'Beschl. 5. Gang(27.08.2014)'!$L$3:$L$294</c:f>
              <c:numCache>
                <c:formatCode>#,##0" 1/min"</c:formatCode>
                <c:ptCount val="292"/>
                <c:pt idx="0">
                  <c:v>1353</c:v>
                </c:pt>
                <c:pt idx="1">
                  <c:v>1353</c:v>
                </c:pt>
                <c:pt idx="2">
                  <c:v>1353</c:v>
                </c:pt>
                <c:pt idx="3">
                  <c:v>1353</c:v>
                </c:pt>
                <c:pt idx="4">
                  <c:v>1353</c:v>
                </c:pt>
                <c:pt idx="5">
                  <c:v>1371</c:v>
                </c:pt>
                <c:pt idx="6">
                  <c:v>1371</c:v>
                </c:pt>
                <c:pt idx="7">
                  <c:v>1371</c:v>
                </c:pt>
                <c:pt idx="8">
                  <c:v>1371</c:v>
                </c:pt>
                <c:pt idx="9">
                  <c:v>1371</c:v>
                </c:pt>
                <c:pt idx="10">
                  <c:v>1405</c:v>
                </c:pt>
                <c:pt idx="11">
                  <c:v>1405</c:v>
                </c:pt>
                <c:pt idx="12">
                  <c:v>1405</c:v>
                </c:pt>
                <c:pt idx="13">
                  <c:v>1405</c:v>
                </c:pt>
                <c:pt idx="14">
                  <c:v>1405</c:v>
                </c:pt>
                <c:pt idx="15">
                  <c:v>1449</c:v>
                </c:pt>
                <c:pt idx="16">
                  <c:v>1449</c:v>
                </c:pt>
                <c:pt idx="17">
                  <c:v>1449</c:v>
                </c:pt>
                <c:pt idx="18">
                  <c:v>1449</c:v>
                </c:pt>
                <c:pt idx="19">
                  <c:v>1449</c:v>
                </c:pt>
                <c:pt idx="20">
                  <c:v>1510</c:v>
                </c:pt>
                <c:pt idx="21">
                  <c:v>1510</c:v>
                </c:pt>
                <c:pt idx="22">
                  <c:v>1510</c:v>
                </c:pt>
                <c:pt idx="23">
                  <c:v>1510</c:v>
                </c:pt>
                <c:pt idx="24">
                  <c:v>1510</c:v>
                </c:pt>
                <c:pt idx="25">
                  <c:v>1572</c:v>
                </c:pt>
                <c:pt idx="26">
                  <c:v>1572</c:v>
                </c:pt>
                <c:pt idx="27">
                  <c:v>1572</c:v>
                </c:pt>
                <c:pt idx="28">
                  <c:v>1572</c:v>
                </c:pt>
                <c:pt idx="29">
                  <c:v>1572</c:v>
                </c:pt>
                <c:pt idx="30">
                  <c:v>1629</c:v>
                </c:pt>
                <c:pt idx="31">
                  <c:v>1629</c:v>
                </c:pt>
                <c:pt idx="32">
                  <c:v>1629</c:v>
                </c:pt>
                <c:pt idx="33">
                  <c:v>1629</c:v>
                </c:pt>
                <c:pt idx="34">
                  <c:v>1629</c:v>
                </c:pt>
                <c:pt idx="35">
                  <c:v>1691</c:v>
                </c:pt>
                <c:pt idx="36">
                  <c:v>1691</c:v>
                </c:pt>
                <c:pt idx="37">
                  <c:v>1691</c:v>
                </c:pt>
                <c:pt idx="38">
                  <c:v>1691</c:v>
                </c:pt>
                <c:pt idx="39">
                  <c:v>1691</c:v>
                </c:pt>
                <c:pt idx="40">
                  <c:v>1762</c:v>
                </c:pt>
                <c:pt idx="41">
                  <c:v>1762</c:v>
                </c:pt>
                <c:pt idx="42">
                  <c:v>1762</c:v>
                </c:pt>
                <c:pt idx="43">
                  <c:v>1762</c:v>
                </c:pt>
                <c:pt idx="44">
                  <c:v>1762</c:v>
                </c:pt>
                <c:pt idx="45">
                  <c:v>1823</c:v>
                </c:pt>
                <c:pt idx="46">
                  <c:v>1823</c:v>
                </c:pt>
                <c:pt idx="47">
                  <c:v>1823</c:v>
                </c:pt>
                <c:pt idx="48">
                  <c:v>1823</c:v>
                </c:pt>
                <c:pt idx="49">
                  <c:v>1823</c:v>
                </c:pt>
                <c:pt idx="50">
                  <c:v>1905</c:v>
                </c:pt>
                <c:pt idx="51">
                  <c:v>1905</c:v>
                </c:pt>
                <c:pt idx="52">
                  <c:v>1905</c:v>
                </c:pt>
                <c:pt idx="53">
                  <c:v>1905</c:v>
                </c:pt>
                <c:pt idx="54">
                  <c:v>1905</c:v>
                </c:pt>
                <c:pt idx="55">
                  <c:v>1971</c:v>
                </c:pt>
                <c:pt idx="56">
                  <c:v>1971</c:v>
                </c:pt>
                <c:pt idx="57">
                  <c:v>1971</c:v>
                </c:pt>
                <c:pt idx="58">
                  <c:v>1971</c:v>
                </c:pt>
                <c:pt idx="59">
                  <c:v>1971</c:v>
                </c:pt>
                <c:pt idx="60">
                  <c:v>2049</c:v>
                </c:pt>
                <c:pt idx="61">
                  <c:v>2049</c:v>
                </c:pt>
                <c:pt idx="62">
                  <c:v>2049</c:v>
                </c:pt>
                <c:pt idx="63">
                  <c:v>2049</c:v>
                </c:pt>
                <c:pt idx="64">
                  <c:v>2049</c:v>
                </c:pt>
                <c:pt idx="65">
                  <c:v>2128</c:v>
                </c:pt>
                <c:pt idx="66">
                  <c:v>2128</c:v>
                </c:pt>
                <c:pt idx="67">
                  <c:v>2128</c:v>
                </c:pt>
                <c:pt idx="68">
                  <c:v>2128</c:v>
                </c:pt>
                <c:pt idx="69">
                  <c:v>2128</c:v>
                </c:pt>
                <c:pt idx="70">
                  <c:v>2210</c:v>
                </c:pt>
                <c:pt idx="71">
                  <c:v>2210</c:v>
                </c:pt>
                <c:pt idx="72">
                  <c:v>2210</c:v>
                </c:pt>
                <c:pt idx="73">
                  <c:v>2210</c:v>
                </c:pt>
                <c:pt idx="74">
                  <c:v>2210</c:v>
                </c:pt>
                <c:pt idx="75">
                  <c:v>2293</c:v>
                </c:pt>
                <c:pt idx="76">
                  <c:v>2293</c:v>
                </c:pt>
                <c:pt idx="77">
                  <c:v>2293</c:v>
                </c:pt>
                <c:pt idx="78">
                  <c:v>2293</c:v>
                </c:pt>
                <c:pt idx="79">
                  <c:v>2293</c:v>
                </c:pt>
                <c:pt idx="80">
                  <c:v>2369</c:v>
                </c:pt>
                <c:pt idx="81">
                  <c:v>2369</c:v>
                </c:pt>
                <c:pt idx="82">
                  <c:v>2369</c:v>
                </c:pt>
                <c:pt idx="83">
                  <c:v>2369</c:v>
                </c:pt>
                <c:pt idx="84">
                  <c:v>2369</c:v>
                </c:pt>
                <c:pt idx="85">
                  <c:v>2443</c:v>
                </c:pt>
                <c:pt idx="86">
                  <c:v>2443</c:v>
                </c:pt>
                <c:pt idx="87">
                  <c:v>2443</c:v>
                </c:pt>
                <c:pt idx="88">
                  <c:v>2443</c:v>
                </c:pt>
                <c:pt idx="89">
                  <c:v>2443</c:v>
                </c:pt>
                <c:pt idx="90">
                  <c:v>2518</c:v>
                </c:pt>
                <c:pt idx="91">
                  <c:v>2518</c:v>
                </c:pt>
                <c:pt idx="92">
                  <c:v>2518</c:v>
                </c:pt>
                <c:pt idx="93">
                  <c:v>2518</c:v>
                </c:pt>
                <c:pt idx="94">
                  <c:v>2518</c:v>
                </c:pt>
                <c:pt idx="95">
                  <c:v>2746</c:v>
                </c:pt>
                <c:pt idx="96">
                  <c:v>2746</c:v>
                </c:pt>
                <c:pt idx="97">
                  <c:v>2746</c:v>
                </c:pt>
                <c:pt idx="98">
                  <c:v>2746</c:v>
                </c:pt>
                <c:pt idx="99">
                  <c:v>2746</c:v>
                </c:pt>
                <c:pt idx="100">
                  <c:v>2825</c:v>
                </c:pt>
                <c:pt idx="101">
                  <c:v>2825</c:v>
                </c:pt>
                <c:pt idx="102">
                  <c:v>2825</c:v>
                </c:pt>
                <c:pt idx="103">
                  <c:v>2825</c:v>
                </c:pt>
                <c:pt idx="104">
                  <c:v>2825</c:v>
                </c:pt>
                <c:pt idx="105">
                  <c:v>2896</c:v>
                </c:pt>
                <c:pt idx="106">
                  <c:v>2896</c:v>
                </c:pt>
                <c:pt idx="107">
                  <c:v>2896</c:v>
                </c:pt>
                <c:pt idx="108">
                  <c:v>2896</c:v>
                </c:pt>
                <c:pt idx="109">
                  <c:v>2896</c:v>
                </c:pt>
                <c:pt idx="110">
                  <c:v>2981</c:v>
                </c:pt>
                <c:pt idx="111">
                  <c:v>2981</c:v>
                </c:pt>
                <c:pt idx="112">
                  <c:v>2981</c:v>
                </c:pt>
                <c:pt idx="113">
                  <c:v>2981</c:v>
                </c:pt>
                <c:pt idx="114">
                  <c:v>2981</c:v>
                </c:pt>
                <c:pt idx="115">
                  <c:v>3046</c:v>
                </c:pt>
                <c:pt idx="116">
                  <c:v>3046</c:v>
                </c:pt>
                <c:pt idx="117">
                  <c:v>3046</c:v>
                </c:pt>
                <c:pt idx="118">
                  <c:v>3046</c:v>
                </c:pt>
                <c:pt idx="119">
                  <c:v>3046</c:v>
                </c:pt>
                <c:pt idx="120">
                  <c:v>3116</c:v>
                </c:pt>
                <c:pt idx="121">
                  <c:v>3116</c:v>
                </c:pt>
                <c:pt idx="122">
                  <c:v>3116</c:v>
                </c:pt>
                <c:pt idx="123">
                  <c:v>3116</c:v>
                </c:pt>
                <c:pt idx="124">
                  <c:v>3116</c:v>
                </c:pt>
                <c:pt idx="125">
                  <c:v>3193</c:v>
                </c:pt>
                <c:pt idx="126">
                  <c:v>3193</c:v>
                </c:pt>
                <c:pt idx="127">
                  <c:v>3193</c:v>
                </c:pt>
                <c:pt idx="128">
                  <c:v>3193</c:v>
                </c:pt>
                <c:pt idx="129">
                  <c:v>3193</c:v>
                </c:pt>
                <c:pt idx="130">
                  <c:v>3255</c:v>
                </c:pt>
                <c:pt idx="131">
                  <c:v>3255</c:v>
                </c:pt>
                <c:pt idx="132">
                  <c:v>3255</c:v>
                </c:pt>
                <c:pt idx="133">
                  <c:v>3255</c:v>
                </c:pt>
                <c:pt idx="134">
                  <c:v>3255</c:v>
                </c:pt>
                <c:pt idx="135">
                  <c:v>3333</c:v>
                </c:pt>
                <c:pt idx="136">
                  <c:v>3333</c:v>
                </c:pt>
                <c:pt idx="137">
                  <c:v>3333</c:v>
                </c:pt>
                <c:pt idx="138">
                  <c:v>3333</c:v>
                </c:pt>
                <c:pt idx="139">
                  <c:v>3333</c:v>
                </c:pt>
                <c:pt idx="140">
                  <c:v>3399</c:v>
                </c:pt>
                <c:pt idx="141">
                  <c:v>3399</c:v>
                </c:pt>
                <c:pt idx="142">
                  <c:v>3399</c:v>
                </c:pt>
                <c:pt idx="143">
                  <c:v>3399</c:v>
                </c:pt>
                <c:pt idx="144">
                  <c:v>3399</c:v>
                </c:pt>
                <c:pt idx="145">
                  <c:v>3465</c:v>
                </c:pt>
                <c:pt idx="146">
                  <c:v>3465</c:v>
                </c:pt>
                <c:pt idx="147">
                  <c:v>3465</c:v>
                </c:pt>
                <c:pt idx="148">
                  <c:v>3465</c:v>
                </c:pt>
                <c:pt idx="149">
                  <c:v>3465</c:v>
                </c:pt>
                <c:pt idx="150">
                  <c:v>3512</c:v>
                </c:pt>
                <c:pt idx="151">
                  <c:v>3512</c:v>
                </c:pt>
                <c:pt idx="152">
                  <c:v>3512</c:v>
                </c:pt>
                <c:pt idx="153">
                  <c:v>3512</c:v>
                </c:pt>
                <c:pt idx="154">
                  <c:v>3512</c:v>
                </c:pt>
                <c:pt idx="155">
                  <c:v>3586</c:v>
                </c:pt>
                <c:pt idx="156">
                  <c:v>3586</c:v>
                </c:pt>
                <c:pt idx="157">
                  <c:v>3586</c:v>
                </c:pt>
                <c:pt idx="158">
                  <c:v>3586</c:v>
                </c:pt>
                <c:pt idx="159">
                  <c:v>3586</c:v>
                </c:pt>
                <c:pt idx="160">
                  <c:v>3602</c:v>
                </c:pt>
                <c:pt idx="161">
                  <c:v>3602</c:v>
                </c:pt>
                <c:pt idx="162">
                  <c:v>3602</c:v>
                </c:pt>
                <c:pt idx="163">
                  <c:v>3602</c:v>
                </c:pt>
                <c:pt idx="164">
                  <c:v>3602</c:v>
                </c:pt>
                <c:pt idx="165">
                  <c:v>3663</c:v>
                </c:pt>
                <c:pt idx="166">
                  <c:v>3663</c:v>
                </c:pt>
                <c:pt idx="167">
                  <c:v>3663</c:v>
                </c:pt>
                <c:pt idx="168">
                  <c:v>3663</c:v>
                </c:pt>
                <c:pt idx="169">
                  <c:v>3663</c:v>
                </c:pt>
                <c:pt idx="170">
                  <c:v>3698</c:v>
                </c:pt>
                <c:pt idx="171">
                  <c:v>3698</c:v>
                </c:pt>
                <c:pt idx="172">
                  <c:v>3698</c:v>
                </c:pt>
                <c:pt idx="173">
                  <c:v>3698</c:v>
                </c:pt>
                <c:pt idx="174">
                  <c:v>3698</c:v>
                </c:pt>
                <c:pt idx="175">
                  <c:v>3757</c:v>
                </c:pt>
                <c:pt idx="176">
                  <c:v>3757</c:v>
                </c:pt>
                <c:pt idx="177">
                  <c:v>3757</c:v>
                </c:pt>
                <c:pt idx="178">
                  <c:v>3757</c:v>
                </c:pt>
                <c:pt idx="179">
                  <c:v>3757</c:v>
                </c:pt>
                <c:pt idx="180">
                  <c:v>3805</c:v>
                </c:pt>
                <c:pt idx="181">
                  <c:v>3805</c:v>
                </c:pt>
                <c:pt idx="182">
                  <c:v>3805</c:v>
                </c:pt>
                <c:pt idx="183">
                  <c:v>3805</c:v>
                </c:pt>
                <c:pt idx="184">
                  <c:v>3805</c:v>
                </c:pt>
                <c:pt idx="185">
                  <c:v>3848</c:v>
                </c:pt>
                <c:pt idx="186">
                  <c:v>3848</c:v>
                </c:pt>
                <c:pt idx="187">
                  <c:v>3848</c:v>
                </c:pt>
                <c:pt idx="188">
                  <c:v>3848</c:v>
                </c:pt>
                <c:pt idx="189">
                  <c:v>3848</c:v>
                </c:pt>
                <c:pt idx="190">
                  <c:v>3897</c:v>
                </c:pt>
                <c:pt idx="191">
                  <c:v>3897</c:v>
                </c:pt>
                <c:pt idx="192">
                  <c:v>3897</c:v>
                </c:pt>
                <c:pt idx="193">
                  <c:v>3897</c:v>
                </c:pt>
                <c:pt idx="194">
                  <c:v>3897</c:v>
                </c:pt>
                <c:pt idx="195">
                  <c:v>3922</c:v>
                </c:pt>
                <c:pt idx="196">
                  <c:v>3922</c:v>
                </c:pt>
                <c:pt idx="197">
                  <c:v>3922</c:v>
                </c:pt>
                <c:pt idx="198">
                  <c:v>3922</c:v>
                </c:pt>
                <c:pt idx="199">
                  <c:v>3922</c:v>
                </c:pt>
                <c:pt idx="200">
                  <c:v>3953</c:v>
                </c:pt>
                <c:pt idx="201">
                  <c:v>3953</c:v>
                </c:pt>
                <c:pt idx="202">
                  <c:v>3953</c:v>
                </c:pt>
                <c:pt idx="203">
                  <c:v>3953</c:v>
                </c:pt>
                <c:pt idx="204">
                  <c:v>3953</c:v>
                </c:pt>
                <c:pt idx="205">
                  <c:v>4016</c:v>
                </c:pt>
                <c:pt idx="206">
                  <c:v>4016</c:v>
                </c:pt>
                <c:pt idx="207">
                  <c:v>4016</c:v>
                </c:pt>
                <c:pt idx="208">
                  <c:v>4016</c:v>
                </c:pt>
                <c:pt idx="209">
                  <c:v>4016</c:v>
                </c:pt>
                <c:pt idx="210">
                  <c:v>4041</c:v>
                </c:pt>
                <c:pt idx="211">
                  <c:v>4041</c:v>
                </c:pt>
                <c:pt idx="212">
                  <c:v>4041</c:v>
                </c:pt>
                <c:pt idx="213">
                  <c:v>4041</c:v>
                </c:pt>
                <c:pt idx="214">
                  <c:v>4041</c:v>
                </c:pt>
                <c:pt idx="215">
                  <c:v>4060</c:v>
                </c:pt>
                <c:pt idx="216">
                  <c:v>4060</c:v>
                </c:pt>
                <c:pt idx="217">
                  <c:v>4060</c:v>
                </c:pt>
                <c:pt idx="218">
                  <c:v>4060</c:v>
                </c:pt>
                <c:pt idx="219">
                  <c:v>4060</c:v>
                </c:pt>
                <c:pt idx="220">
                  <c:v>4106</c:v>
                </c:pt>
                <c:pt idx="221">
                  <c:v>4106</c:v>
                </c:pt>
                <c:pt idx="222">
                  <c:v>4106</c:v>
                </c:pt>
                <c:pt idx="223">
                  <c:v>4106</c:v>
                </c:pt>
                <c:pt idx="224">
                  <c:v>4106</c:v>
                </c:pt>
                <c:pt idx="225">
                  <c:v>4126</c:v>
                </c:pt>
                <c:pt idx="226">
                  <c:v>4126</c:v>
                </c:pt>
                <c:pt idx="227">
                  <c:v>4126</c:v>
                </c:pt>
                <c:pt idx="228">
                  <c:v>4126</c:v>
                </c:pt>
                <c:pt idx="229">
                  <c:v>4126</c:v>
                </c:pt>
                <c:pt idx="230">
                  <c:v>4161</c:v>
                </c:pt>
                <c:pt idx="231">
                  <c:v>4161</c:v>
                </c:pt>
                <c:pt idx="232">
                  <c:v>4161</c:v>
                </c:pt>
                <c:pt idx="233">
                  <c:v>4161</c:v>
                </c:pt>
                <c:pt idx="234">
                  <c:v>4161</c:v>
                </c:pt>
                <c:pt idx="235">
                  <c:v>4179</c:v>
                </c:pt>
                <c:pt idx="236">
                  <c:v>4179</c:v>
                </c:pt>
                <c:pt idx="237">
                  <c:v>4179</c:v>
                </c:pt>
                <c:pt idx="238">
                  <c:v>4179</c:v>
                </c:pt>
                <c:pt idx="239">
                  <c:v>4179</c:v>
                </c:pt>
                <c:pt idx="240">
                  <c:v>4202</c:v>
                </c:pt>
                <c:pt idx="241">
                  <c:v>4202</c:v>
                </c:pt>
                <c:pt idx="242">
                  <c:v>4202</c:v>
                </c:pt>
                <c:pt idx="243">
                  <c:v>4202</c:v>
                </c:pt>
                <c:pt idx="244">
                  <c:v>4202</c:v>
                </c:pt>
                <c:pt idx="245">
                  <c:v>4222</c:v>
                </c:pt>
                <c:pt idx="246">
                  <c:v>4222</c:v>
                </c:pt>
                <c:pt idx="247">
                  <c:v>4222</c:v>
                </c:pt>
                <c:pt idx="248">
                  <c:v>4222</c:v>
                </c:pt>
                <c:pt idx="249">
                  <c:v>4222</c:v>
                </c:pt>
                <c:pt idx="250">
                  <c:v>4239</c:v>
                </c:pt>
                <c:pt idx="251">
                  <c:v>4239</c:v>
                </c:pt>
                <c:pt idx="252">
                  <c:v>4239</c:v>
                </c:pt>
                <c:pt idx="253">
                  <c:v>4239</c:v>
                </c:pt>
                <c:pt idx="254">
                  <c:v>4239</c:v>
                </c:pt>
                <c:pt idx="255">
                  <c:v>4259</c:v>
                </c:pt>
                <c:pt idx="256">
                  <c:v>4259</c:v>
                </c:pt>
                <c:pt idx="257">
                  <c:v>4259</c:v>
                </c:pt>
                <c:pt idx="258">
                  <c:v>4259</c:v>
                </c:pt>
                <c:pt idx="259">
                  <c:v>4259</c:v>
                </c:pt>
                <c:pt idx="260">
                  <c:v>4267</c:v>
                </c:pt>
                <c:pt idx="261">
                  <c:v>4267</c:v>
                </c:pt>
                <c:pt idx="262">
                  <c:v>4267</c:v>
                </c:pt>
                <c:pt idx="263">
                  <c:v>4267</c:v>
                </c:pt>
                <c:pt idx="264">
                  <c:v>4267</c:v>
                </c:pt>
                <c:pt idx="265">
                  <c:v>4283</c:v>
                </c:pt>
                <c:pt idx="266">
                  <c:v>4283</c:v>
                </c:pt>
                <c:pt idx="267">
                  <c:v>4283</c:v>
                </c:pt>
                <c:pt idx="268">
                  <c:v>4283</c:v>
                </c:pt>
                <c:pt idx="269">
                  <c:v>4283</c:v>
                </c:pt>
                <c:pt idx="270">
                  <c:v>4278</c:v>
                </c:pt>
                <c:pt idx="271">
                  <c:v>4278</c:v>
                </c:pt>
                <c:pt idx="272">
                  <c:v>4278</c:v>
                </c:pt>
                <c:pt idx="273">
                  <c:v>4278</c:v>
                </c:pt>
                <c:pt idx="274">
                  <c:v>4278</c:v>
                </c:pt>
                <c:pt idx="275">
                  <c:v>4296</c:v>
                </c:pt>
                <c:pt idx="276">
                  <c:v>4296</c:v>
                </c:pt>
                <c:pt idx="277">
                  <c:v>4296</c:v>
                </c:pt>
                <c:pt idx="278">
                  <c:v>4296</c:v>
                </c:pt>
                <c:pt idx="279">
                  <c:v>4296</c:v>
                </c:pt>
                <c:pt idx="280">
                  <c:v>4320</c:v>
                </c:pt>
                <c:pt idx="281">
                  <c:v>4320</c:v>
                </c:pt>
                <c:pt idx="282">
                  <c:v>4320</c:v>
                </c:pt>
                <c:pt idx="283">
                  <c:v>4320</c:v>
                </c:pt>
                <c:pt idx="284">
                  <c:v>4320</c:v>
                </c:pt>
                <c:pt idx="285">
                  <c:v>4327</c:v>
                </c:pt>
                <c:pt idx="286">
                  <c:v>4327</c:v>
                </c:pt>
                <c:pt idx="287">
                  <c:v>4327</c:v>
                </c:pt>
                <c:pt idx="288">
                  <c:v>4327</c:v>
                </c:pt>
                <c:pt idx="289">
                  <c:v>4327</c:v>
                </c:pt>
                <c:pt idx="290">
                  <c:v>4328</c:v>
                </c:pt>
                <c:pt idx="291">
                  <c:v>4328</c:v>
                </c:pt>
              </c:numCache>
            </c:numRef>
          </c:xVal>
          <c:yVal>
            <c:numRef>
              <c:f>'Beschl. 5. Gang(27.08.2014)'!$U$3:$U$294</c:f>
              <c:numCache>
                <c:formatCode>#,##0" Nm"</c:formatCode>
                <c:ptCount val="292"/>
                <c:pt idx="0">
                  <c:v>0</c:v>
                </c:pt>
                <c:pt idx="1">
                  <c:v>0</c:v>
                </c:pt>
                <c:pt idx="2">
                  <c:v>292</c:v>
                </c:pt>
                <c:pt idx="3">
                  <c:v>292</c:v>
                </c:pt>
                <c:pt idx="4">
                  <c:v>292</c:v>
                </c:pt>
                <c:pt idx="5">
                  <c:v>292</c:v>
                </c:pt>
                <c:pt idx="6">
                  <c:v>292</c:v>
                </c:pt>
                <c:pt idx="7">
                  <c:v>376</c:v>
                </c:pt>
                <c:pt idx="8">
                  <c:v>376</c:v>
                </c:pt>
                <c:pt idx="9">
                  <c:v>376</c:v>
                </c:pt>
                <c:pt idx="10">
                  <c:v>376</c:v>
                </c:pt>
                <c:pt idx="11">
                  <c:v>376</c:v>
                </c:pt>
                <c:pt idx="12">
                  <c:v>418</c:v>
                </c:pt>
                <c:pt idx="13">
                  <c:v>418</c:v>
                </c:pt>
                <c:pt idx="14">
                  <c:v>418</c:v>
                </c:pt>
                <c:pt idx="15">
                  <c:v>418</c:v>
                </c:pt>
                <c:pt idx="16">
                  <c:v>418</c:v>
                </c:pt>
                <c:pt idx="17">
                  <c:v>434</c:v>
                </c:pt>
                <c:pt idx="18">
                  <c:v>434</c:v>
                </c:pt>
                <c:pt idx="19">
                  <c:v>434</c:v>
                </c:pt>
                <c:pt idx="20">
                  <c:v>434</c:v>
                </c:pt>
                <c:pt idx="21">
                  <c:v>434</c:v>
                </c:pt>
                <c:pt idx="22">
                  <c:v>454</c:v>
                </c:pt>
                <c:pt idx="23">
                  <c:v>454</c:v>
                </c:pt>
                <c:pt idx="24">
                  <c:v>454</c:v>
                </c:pt>
                <c:pt idx="25">
                  <c:v>454</c:v>
                </c:pt>
                <c:pt idx="26">
                  <c:v>454</c:v>
                </c:pt>
                <c:pt idx="27">
                  <c:v>476</c:v>
                </c:pt>
                <c:pt idx="28">
                  <c:v>476</c:v>
                </c:pt>
                <c:pt idx="29">
                  <c:v>476</c:v>
                </c:pt>
                <c:pt idx="30">
                  <c:v>476</c:v>
                </c:pt>
                <c:pt idx="31">
                  <c:v>476</c:v>
                </c:pt>
                <c:pt idx="32">
                  <c:v>482</c:v>
                </c:pt>
                <c:pt idx="33">
                  <c:v>482</c:v>
                </c:pt>
                <c:pt idx="34">
                  <c:v>482</c:v>
                </c:pt>
                <c:pt idx="35">
                  <c:v>482</c:v>
                </c:pt>
                <c:pt idx="36">
                  <c:v>482</c:v>
                </c:pt>
                <c:pt idx="37">
                  <c:v>490</c:v>
                </c:pt>
                <c:pt idx="38">
                  <c:v>490</c:v>
                </c:pt>
                <c:pt idx="39">
                  <c:v>490</c:v>
                </c:pt>
                <c:pt idx="40">
                  <c:v>490</c:v>
                </c:pt>
                <c:pt idx="41">
                  <c:v>490</c:v>
                </c:pt>
                <c:pt idx="42">
                  <c:v>498</c:v>
                </c:pt>
                <c:pt idx="43">
                  <c:v>498</c:v>
                </c:pt>
                <c:pt idx="44">
                  <c:v>498</c:v>
                </c:pt>
                <c:pt idx="45">
                  <c:v>498</c:v>
                </c:pt>
                <c:pt idx="46">
                  <c:v>498</c:v>
                </c:pt>
                <c:pt idx="47">
                  <c:v>504</c:v>
                </c:pt>
                <c:pt idx="48">
                  <c:v>504</c:v>
                </c:pt>
                <c:pt idx="49">
                  <c:v>504</c:v>
                </c:pt>
                <c:pt idx="50">
                  <c:v>504</c:v>
                </c:pt>
                <c:pt idx="51">
                  <c:v>504</c:v>
                </c:pt>
                <c:pt idx="52">
                  <c:v>510</c:v>
                </c:pt>
                <c:pt idx="53">
                  <c:v>510</c:v>
                </c:pt>
                <c:pt idx="54">
                  <c:v>510</c:v>
                </c:pt>
                <c:pt idx="55">
                  <c:v>510</c:v>
                </c:pt>
                <c:pt idx="56">
                  <c:v>510</c:v>
                </c:pt>
                <c:pt idx="57">
                  <c:v>510</c:v>
                </c:pt>
                <c:pt idx="58">
                  <c:v>510</c:v>
                </c:pt>
                <c:pt idx="59">
                  <c:v>510</c:v>
                </c:pt>
                <c:pt idx="60">
                  <c:v>510</c:v>
                </c:pt>
                <c:pt idx="61">
                  <c:v>510</c:v>
                </c:pt>
                <c:pt idx="62">
                  <c:v>510</c:v>
                </c:pt>
                <c:pt idx="63">
                  <c:v>510</c:v>
                </c:pt>
                <c:pt idx="64">
                  <c:v>510</c:v>
                </c:pt>
                <c:pt idx="65">
                  <c:v>510</c:v>
                </c:pt>
                <c:pt idx="66">
                  <c:v>510</c:v>
                </c:pt>
                <c:pt idx="67">
                  <c:v>510</c:v>
                </c:pt>
                <c:pt idx="68">
                  <c:v>510</c:v>
                </c:pt>
                <c:pt idx="69">
                  <c:v>510</c:v>
                </c:pt>
                <c:pt idx="70">
                  <c:v>510</c:v>
                </c:pt>
                <c:pt idx="71">
                  <c:v>510</c:v>
                </c:pt>
                <c:pt idx="72">
                  <c:v>510</c:v>
                </c:pt>
                <c:pt idx="73">
                  <c:v>510</c:v>
                </c:pt>
                <c:pt idx="74">
                  <c:v>510</c:v>
                </c:pt>
                <c:pt idx="75">
                  <c:v>510</c:v>
                </c:pt>
                <c:pt idx="76">
                  <c:v>510</c:v>
                </c:pt>
                <c:pt idx="77">
                  <c:v>510</c:v>
                </c:pt>
                <c:pt idx="78">
                  <c:v>510</c:v>
                </c:pt>
                <c:pt idx="79">
                  <c:v>510</c:v>
                </c:pt>
                <c:pt idx="80">
                  <c:v>510</c:v>
                </c:pt>
                <c:pt idx="81">
                  <c:v>510</c:v>
                </c:pt>
                <c:pt idx="82">
                  <c:v>510</c:v>
                </c:pt>
                <c:pt idx="83">
                  <c:v>510</c:v>
                </c:pt>
                <c:pt idx="84">
                  <c:v>510</c:v>
                </c:pt>
                <c:pt idx="85">
                  <c:v>510</c:v>
                </c:pt>
                <c:pt idx="86">
                  <c:v>510</c:v>
                </c:pt>
                <c:pt idx="87">
                  <c:v>510</c:v>
                </c:pt>
                <c:pt idx="88">
                  <c:v>510</c:v>
                </c:pt>
                <c:pt idx="89">
                  <c:v>510</c:v>
                </c:pt>
                <c:pt idx="90">
                  <c:v>510</c:v>
                </c:pt>
                <c:pt idx="91">
                  <c:v>510</c:v>
                </c:pt>
                <c:pt idx="92">
                  <c:v>510</c:v>
                </c:pt>
                <c:pt idx="93">
                  <c:v>510</c:v>
                </c:pt>
                <c:pt idx="94">
                  <c:v>510</c:v>
                </c:pt>
                <c:pt idx="95">
                  <c:v>510</c:v>
                </c:pt>
                <c:pt idx="96">
                  <c:v>510</c:v>
                </c:pt>
                <c:pt idx="97">
                  <c:v>510</c:v>
                </c:pt>
                <c:pt idx="98">
                  <c:v>510</c:v>
                </c:pt>
                <c:pt idx="99">
                  <c:v>510</c:v>
                </c:pt>
                <c:pt idx="100">
                  <c:v>510</c:v>
                </c:pt>
                <c:pt idx="101">
                  <c:v>510</c:v>
                </c:pt>
                <c:pt idx="102">
                  <c:v>510</c:v>
                </c:pt>
                <c:pt idx="103">
                  <c:v>510</c:v>
                </c:pt>
                <c:pt idx="104">
                  <c:v>510</c:v>
                </c:pt>
                <c:pt idx="105">
                  <c:v>510</c:v>
                </c:pt>
                <c:pt idx="106">
                  <c:v>510</c:v>
                </c:pt>
                <c:pt idx="107">
                  <c:v>510</c:v>
                </c:pt>
                <c:pt idx="108">
                  <c:v>510</c:v>
                </c:pt>
                <c:pt idx="109">
                  <c:v>510</c:v>
                </c:pt>
                <c:pt idx="110">
                  <c:v>510</c:v>
                </c:pt>
                <c:pt idx="111">
                  <c:v>510</c:v>
                </c:pt>
                <c:pt idx="112">
                  <c:v>510</c:v>
                </c:pt>
                <c:pt idx="113">
                  <c:v>510</c:v>
                </c:pt>
                <c:pt idx="114">
                  <c:v>510</c:v>
                </c:pt>
                <c:pt idx="115">
                  <c:v>510</c:v>
                </c:pt>
                <c:pt idx="116">
                  <c:v>510</c:v>
                </c:pt>
                <c:pt idx="117">
                  <c:v>510</c:v>
                </c:pt>
                <c:pt idx="118">
                  <c:v>510</c:v>
                </c:pt>
                <c:pt idx="119">
                  <c:v>510</c:v>
                </c:pt>
                <c:pt idx="120">
                  <c:v>510</c:v>
                </c:pt>
                <c:pt idx="121">
                  <c:v>510</c:v>
                </c:pt>
                <c:pt idx="122">
                  <c:v>510</c:v>
                </c:pt>
                <c:pt idx="123">
                  <c:v>510</c:v>
                </c:pt>
                <c:pt idx="124">
                  <c:v>510</c:v>
                </c:pt>
                <c:pt idx="125">
                  <c:v>510</c:v>
                </c:pt>
                <c:pt idx="126">
                  <c:v>510</c:v>
                </c:pt>
                <c:pt idx="127">
                  <c:v>510</c:v>
                </c:pt>
                <c:pt idx="128">
                  <c:v>510</c:v>
                </c:pt>
                <c:pt idx="129">
                  <c:v>510</c:v>
                </c:pt>
                <c:pt idx="130">
                  <c:v>510</c:v>
                </c:pt>
                <c:pt idx="131">
                  <c:v>510</c:v>
                </c:pt>
                <c:pt idx="132">
                  <c:v>510</c:v>
                </c:pt>
                <c:pt idx="133">
                  <c:v>510</c:v>
                </c:pt>
                <c:pt idx="134">
                  <c:v>510</c:v>
                </c:pt>
                <c:pt idx="135">
                  <c:v>510</c:v>
                </c:pt>
                <c:pt idx="136">
                  <c:v>510</c:v>
                </c:pt>
                <c:pt idx="137">
                  <c:v>504</c:v>
                </c:pt>
                <c:pt idx="138">
                  <c:v>504</c:v>
                </c:pt>
                <c:pt idx="139">
                  <c:v>504</c:v>
                </c:pt>
                <c:pt idx="140">
                  <c:v>504</c:v>
                </c:pt>
                <c:pt idx="141">
                  <c:v>504</c:v>
                </c:pt>
                <c:pt idx="142">
                  <c:v>498</c:v>
                </c:pt>
                <c:pt idx="143">
                  <c:v>498</c:v>
                </c:pt>
                <c:pt idx="144">
                  <c:v>498</c:v>
                </c:pt>
                <c:pt idx="145">
                  <c:v>498</c:v>
                </c:pt>
                <c:pt idx="146">
                  <c:v>498</c:v>
                </c:pt>
                <c:pt idx="147">
                  <c:v>498</c:v>
                </c:pt>
                <c:pt idx="148">
                  <c:v>498</c:v>
                </c:pt>
                <c:pt idx="149">
                  <c:v>498</c:v>
                </c:pt>
                <c:pt idx="150">
                  <c:v>498</c:v>
                </c:pt>
                <c:pt idx="151">
                  <c:v>498</c:v>
                </c:pt>
                <c:pt idx="152">
                  <c:v>498</c:v>
                </c:pt>
                <c:pt idx="153">
                  <c:v>498</c:v>
                </c:pt>
                <c:pt idx="154">
                  <c:v>498</c:v>
                </c:pt>
                <c:pt idx="155">
                  <c:v>498</c:v>
                </c:pt>
                <c:pt idx="156">
                  <c:v>498</c:v>
                </c:pt>
                <c:pt idx="157">
                  <c:v>494</c:v>
                </c:pt>
                <c:pt idx="158">
                  <c:v>494</c:v>
                </c:pt>
                <c:pt idx="159">
                  <c:v>494</c:v>
                </c:pt>
                <c:pt idx="160">
                  <c:v>496</c:v>
                </c:pt>
                <c:pt idx="161">
                  <c:v>496</c:v>
                </c:pt>
                <c:pt idx="162">
                  <c:v>492</c:v>
                </c:pt>
                <c:pt idx="163">
                  <c:v>492</c:v>
                </c:pt>
                <c:pt idx="164">
                  <c:v>492</c:v>
                </c:pt>
                <c:pt idx="165">
                  <c:v>492</c:v>
                </c:pt>
                <c:pt idx="166">
                  <c:v>492</c:v>
                </c:pt>
                <c:pt idx="167">
                  <c:v>496</c:v>
                </c:pt>
                <c:pt idx="168">
                  <c:v>496</c:v>
                </c:pt>
                <c:pt idx="169">
                  <c:v>496</c:v>
                </c:pt>
                <c:pt idx="170">
                  <c:v>496</c:v>
                </c:pt>
                <c:pt idx="171">
                  <c:v>496</c:v>
                </c:pt>
                <c:pt idx="172">
                  <c:v>494</c:v>
                </c:pt>
                <c:pt idx="173">
                  <c:v>494</c:v>
                </c:pt>
                <c:pt idx="174">
                  <c:v>494</c:v>
                </c:pt>
                <c:pt idx="175">
                  <c:v>494</c:v>
                </c:pt>
                <c:pt idx="176">
                  <c:v>494</c:v>
                </c:pt>
                <c:pt idx="177">
                  <c:v>492</c:v>
                </c:pt>
                <c:pt idx="178">
                  <c:v>492</c:v>
                </c:pt>
                <c:pt idx="179">
                  <c:v>492</c:v>
                </c:pt>
                <c:pt idx="180">
                  <c:v>492</c:v>
                </c:pt>
                <c:pt idx="181">
                  <c:v>492</c:v>
                </c:pt>
                <c:pt idx="182">
                  <c:v>490</c:v>
                </c:pt>
                <c:pt idx="183">
                  <c:v>490</c:v>
                </c:pt>
                <c:pt idx="184">
                  <c:v>490</c:v>
                </c:pt>
                <c:pt idx="185">
                  <c:v>490</c:v>
                </c:pt>
                <c:pt idx="186">
                  <c:v>490</c:v>
                </c:pt>
                <c:pt idx="187">
                  <c:v>484</c:v>
                </c:pt>
                <c:pt idx="188">
                  <c:v>484</c:v>
                </c:pt>
                <c:pt idx="189">
                  <c:v>484</c:v>
                </c:pt>
                <c:pt idx="190">
                  <c:v>484</c:v>
                </c:pt>
                <c:pt idx="191">
                  <c:v>484</c:v>
                </c:pt>
                <c:pt idx="192">
                  <c:v>480</c:v>
                </c:pt>
                <c:pt idx="193">
                  <c:v>480</c:v>
                </c:pt>
                <c:pt idx="194">
                  <c:v>480</c:v>
                </c:pt>
                <c:pt idx="195">
                  <c:v>480</c:v>
                </c:pt>
                <c:pt idx="196">
                  <c:v>480</c:v>
                </c:pt>
                <c:pt idx="197">
                  <c:v>480</c:v>
                </c:pt>
                <c:pt idx="198">
                  <c:v>480</c:v>
                </c:pt>
                <c:pt idx="199">
                  <c:v>480</c:v>
                </c:pt>
                <c:pt idx="200">
                  <c:v>480</c:v>
                </c:pt>
                <c:pt idx="201">
                  <c:v>480</c:v>
                </c:pt>
                <c:pt idx="202">
                  <c:v>478</c:v>
                </c:pt>
                <c:pt idx="203">
                  <c:v>478</c:v>
                </c:pt>
                <c:pt idx="204">
                  <c:v>478</c:v>
                </c:pt>
                <c:pt idx="205">
                  <c:v>478</c:v>
                </c:pt>
                <c:pt idx="206">
                  <c:v>478</c:v>
                </c:pt>
                <c:pt idx="207">
                  <c:v>478</c:v>
                </c:pt>
                <c:pt idx="208">
                  <c:v>478</c:v>
                </c:pt>
                <c:pt idx="209">
                  <c:v>478</c:v>
                </c:pt>
                <c:pt idx="210">
                  <c:v>478</c:v>
                </c:pt>
                <c:pt idx="211">
                  <c:v>478</c:v>
                </c:pt>
                <c:pt idx="212">
                  <c:v>472</c:v>
                </c:pt>
                <c:pt idx="213">
                  <c:v>472</c:v>
                </c:pt>
                <c:pt idx="214">
                  <c:v>472</c:v>
                </c:pt>
                <c:pt idx="215">
                  <c:v>472</c:v>
                </c:pt>
                <c:pt idx="216">
                  <c:v>472</c:v>
                </c:pt>
                <c:pt idx="217">
                  <c:v>470</c:v>
                </c:pt>
                <c:pt idx="218">
                  <c:v>470</c:v>
                </c:pt>
                <c:pt idx="219">
                  <c:v>470</c:v>
                </c:pt>
                <c:pt idx="220">
                  <c:v>470</c:v>
                </c:pt>
                <c:pt idx="221">
                  <c:v>470</c:v>
                </c:pt>
                <c:pt idx="222">
                  <c:v>464</c:v>
                </c:pt>
                <c:pt idx="223">
                  <c:v>464</c:v>
                </c:pt>
                <c:pt idx="224">
                  <c:v>464</c:v>
                </c:pt>
                <c:pt idx="225">
                  <c:v>464</c:v>
                </c:pt>
                <c:pt idx="226">
                  <c:v>464</c:v>
                </c:pt>
                <c:pt idx="227">
                  <c:v>460</c:v>
                </c:pt>
                <c:pt idx="228">
                  <c:v>460</c:v>
                </c:pt>
                <c:pt idx="229">
                  <c:v>460</c:v>
                </c:pt>
                <c:pt idx="230">
                  <c:v>460</c:v>
                </c:pt>
                <c:pt idx="231">
                  <c:v>460</c:v>
                </c:pt>
                <c:pt idx="232">
                  <c:v>460</c:v>
                </c:pt>
                <c:pt idx="233">
                  <c:v>460</c:v>
                </c:pt>
                <c:pt idx="234">
                  <c:v>460</c:v>
                </c:pt>
                <c:pt idx="235">
                  <c:v>460</c:v>
                </c:pt>
                <c:pt idx="236">
                  <c:v>460</c:v>
                </c:pt>
                <c:pt idx="237">
                  <c:v>456</c:v>
                </c:pt>
                <c:pt idx="238">
                  <c:v>456</c:v>
                </c:pt>
                <c:pt idx="239">
                  <c:v>456</c:v>
                </c:pt>
                <c:pt idx="240">
                  <c:v>456</c:v>
                </c:pt>
                <c:pt idx="241">
                  <c:v>456</c:v>
                </c:pt>
                <c:pt idx="242">
                  <c:v>458</c:v>
                </c:pt>
                <c:pt idx="243">
                  <c:v>458</c:v>
                </c:pt>
                <c:pt idx="244">
                  <c:v>458</c:v>
                </c:pt>
                <c:pt idx="245">
                  <c:v>458</c:v>
                </c:pt>
                <c:pt idx="246">
                  <c:v>458</c:v>
                </c:pt>
                <c:pt idx="247">
                  <c:v>452</c:v>
                </c:pt>
                <c:pt idx="248">
                  <c:v>452</c:v>
                </c:pt>
                <c:pt idx="249">
                  <c:v>452</c:v>
                </c:pt>
                <c:pt idx="250">
                  <c:v>452</c:v>
                </c:pt>
                <c:pt idx="251">
                  <c:v>452</c:v>
                </c:pt>
                <c:pt idx="252">
                  <c:v>454</c:v>
                </c:pt>
                <c:pt idx="253">
                  <c:v>454</c:v>
                </c:pt>
                <c:pt idx="254">
                  <c:v>454</c:v>
                </c:pt>
                <c:pt idx="255">
                  <c:v>454</c:v>
                </c:pt>
                <c:pt idx="256">
                  <c:v>454</c:v>
                </c:pt>
                <c:pt idx="257">
                  <c:v>444</c:v>
                </c:pt>
                <c:pt idx="258">
                  <c:v>444</c:v>
                </c:pt>
                <c:pt idx="259">
                  <c:v>444</c:v>
                </c:pt>
                <c:pt idx="260">
                  <c:v>444</c:v>
                </c:pt>
                <c:pt idx="261">
                  <c:v>444</c:v>
                </c:pt>
                <c:pt idx="262">
                  <c:v>448</c:v>
                </c:pt>
                <c:pt idx="263">
                  <c:v>448</c:v>
                </c:pt>
                <c:pt idx="264">
                  <c:v>448</c:v>
                </c:pt>
                <c:pt idx="265">
                  <c:v>448</c:v>
                </c:pt>
                <c:pt idx="266">
                  <c:v>448</c:v>
                </c:pt>
                <c:pt idx="267">
                  <c:v>442</c:v>
                </c:pt>
                <c:pt idx="268">
                  <c:v>442</c:v>
                </c:pt>
                <c:pt idx="269">
                  <c:v>442</c:v>
                </c:pt>
                <c:pt idx="270">
                  <c:v>442</c:v>
                </c:pt>
                <c:pt idx="271">
                  <c:v>442</c:v>
                </c:pt>
                <c:pt idx="272">
                  <c:v>440</c:v>
                </c:pt>
                <c:pt idx="273">
                  <c:v>440</c:v>
                </c:pt>
                <c:pt idx="274">
                  <c:v>440</c:v>
                </c:pt>
                <c:pt idx="275">
                  <c:v>440</c:v>
                </c:pt>
                <c:pt idx="276">
                  <c:v>440</c:v>
                </c:pt>
                <c:pt idx="277">
                  <c:v>444</c:v>
                </c:pt>
                <c:pt idx="278">
                  <c:v>444</c:v>
                </c:pt>
                <c:pt idx="279">
                  <c:v>444</c:v>
                </c:pt>
                <c:pt idx="280">
                  <c:v>444</c:v>
                </c:pt>
                <c:pt idx="281">
                  <c:v>444</c:v>
                </c:pt>
                <c:pt idx="282">
                  <c:v>440</c:v>
                </c:pt>
                <c:pt idx="283">
                  <c:v>440</c:v>
                </c:pt>
                <c:pt idx="284">
                  <c:v>440</c:v>
                </c:pt>
                <c:pt idx="285">
                  <c:v>440</c:v>
                </c:pt>
                <c:pt idx="286">
                  <c:v>440</c:v>
                </c:pt>
                <c:pt idx="287">
                  <c:v>440</c:v>
                </c:pt>
                <c:pt idx="288">
                  <c:v>440</c:v>
                </c:pt>
                <c:pt idx="289">
                  <c:v>440</c:v>
                </c:pt>
                <c:pt idx="290">
                  <c:v>440</c:v>
                </c:pt>
                <c:pt idx="291">
                  <c:v>440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392144"/>
        <c:axId val="292392536"/>
      </c:scatterChart>
      <c:scatterChart>
        <c:scatterStyle val="smoothMarker"/>
        <c:varyColors val="0"/>
        <c:ser>
          <c:idx val="2"/>
          <c:order val="2"/>
          <c:tx>
            <c:strRef>
              <c:f>'Beschl. 5. Gang(10.06.2014)II'!$Q$2</c:f>
              <c:strCache>
                <c:ptCount val="1"/>
                <c:pt idx="0">
                  <c:v>akt. Railruck</c:v>
                </c:pt>
              </c:strCache>
            </c:strRef>
          </c:tx>
          <c:marker>
            <c:symbol val="none"/>
          </c:marker>
          <c:xVal>
            <c:numRef>
              <c:f>'Beschl. 5. Gang(10.06.2014)II'!$L$3:$L$200</c:f>
              <c:numCache>
                <c:formatCode>#,##0" 1/min"</c:formatCode>
                <c:ptCount val="198"/>
                <c:pt idx="0">
                  <c:v>1189</c:v>
                </c:pt>
                <c:pt idx="1">
                  <c:v>1189</c:v>
                </c:pt>
                <c:pt idx="2">
                  <c:v>1189</c:v>
                </c:pt>
                <c:pt idx="3">
                  <c:v>1189</c:v>
                </c:pt>
                <c:pt idx="4">
                  <c:v>1232</c:v>
                </c:pt>
                <c:pt idx="5">
                  <c:v>1232</c:v>
                </c:pt>
                <c:pt idx="6">
                  <c:v>1232</c:v>
                </c:pt>
                <c:pt idx="7">
                  <c:v>1232</c:v>
                </c:pt>
                <c:pt idx="8">
                  <c:v>1232</c:v>
                </c:pt>
                <c:pt idx="9">
                  <c:v>1232</c:v>
                </c:pt>
                <c:pt idx="10">
                  <c:v>1283</c:v>
                </c:pt>
                <c:pt idx="11">
                  <c:v>1283</c:v>
                </c:pt>
                <c:pt idx="12">
                  <c:v>1283</c:v>
                </c:pt>
                <c:pt idx="13">
                  <c:v>1283</c:v>
                </c:pt>
                <c:pt idx="14">
                  <c:v>1283</c:v>
                </c:pt>
                <c:pt idx="15">
                  <c:v>1283</c:v>
                </c:pt>
                <c:pt idx="16">
                  <c:v>1345</c:v>
                </c:pt>
                <c:pt idx="17">
                  <c:v>1345</c:v>
                </c:pt>
                <c:pt idx="18">
                  <c:v>1345</c:v>
                </c:pt>
                <c:pt idx="19">
                  <c:v>1345</c:v>
                </c:pt>
                <c:pt idx="20">
                  <c:v>1345</c:v>
                </c:pt>
                <c:pt idx="21">
                  <c:v>1345</c:v>
                </c:pt>
                <c:pt idx="22">
                  <c:v>1412</c:v>
                </c:pt>
                <c:pt idx="23">
                  <c:v>1412</c:v>
                </c:pt>
                <c:pt idx="24">
                  <c:v>1412</c:v>
                </c:pt>
                <c:pt idx="25">
                  <c:v>1412</c:v>
                </c:pt>
                <c:pt idx="26">
                  <c:v>1412</c:v>
                </c:pt>
                <c:pt idx="27">
                  <c:v>1412</c:v>
                </c:pt>
                <c:pt idx="28">
                  <c:v>1476</c:v>
                </c:pt>
                <c:pt idx="29">
                  <c:v>1476</c:v>
                </c:pt>
                <c:pt idx="30">
                  <c:v>1476</c:v>
                </c:pt>
                <c:pt idx="31">
                  <c:v>1476</c:v>
                </c:pt>
                <c:pt idx="32">
                  <c:v>1476</c:v>
                </c:pt>
                <c:pt idx="33">
                  <c:v>1476</c:v>
                </c:pt>
                <c:pt idx="34">
                  <c:v>1567</c:v>
                </c:pt>
                <c:pt idx="35">
                  <c:v>1567</c:v>
                </c:pt>
                <c:pt idx="36">
                  <c:v>1567</c:v>
                </c:pt>
                <c:pt idx="37">
                  <c:v>1567</c:v>
                </c:pt>
                <c:pt idx="38">
                  <c:v>1567</c:v>
                </c:pt>
                <c:pt idx="39">
                  <c:v>1567</c:v>
                </c:pt>
                <c:pt idx="40">
                  <c:v>1674</c:v>
                </c:pt>
                <c:pt idx="41">
                  <c:v>1674</c:v>
                </c:pt>
                <c:pt idx="42">
                  <c:v>1674</c:v>
                </c:pt>
                <c:pt idx="43">
                  <c:v>1674</c:v>
                </c:pt>
                <c:pt idx="44">
                  <c:v>1674</c:v>
                </c:pt>
                <c:pt idx="45">
                  <c:v>1674</c:v>
                </c:pt>
                <c:pt idx="46">
                  <c:v>1783</c:v>
                </c:pt>
                <c:pt idx="47">
                  <c:v>1783</c:v>
                </c:pt>
                <c:pt idx="48">
                  <c:v>1783</c:v>
                </c:pt>
                <c:pt idx="49">
                  <c:v>1783</c:v>
                </c:pt>
                <c:pt idx="50">
                  <c:v>1783</c:v>
                </c:pt>
                <c:pt idx="51">
                  <c:v>1783</c:v>
                </c:pt>
                <c:pt idx="52">
                  <c:v>1889</c:v>
                </c:pt>
                <c:pt idx="53">
                  <c:v>1889</c:v>
                </c:pt>
                <c:pt idx="54">
                  <c:v>1889</c:v>
                </c:pt>
                <c:pt idx="55">
                  <c:v>1889</c:v>
                </c:pt>
                <c:pt idx="56">
                  <c:v>1889</c:v>
                </c:pt>
                <c:pt idx="57">
                  <c:v>1889</c:v>
                </c:pt>
                <c:pt idx="58">
                  <c:v>1997</c:v>
                </c:pt>
                <c:pt idx="59">
                  <c:v>1997</c:v>
                </c:pt>
                <c:pt idx="60">
                  <c:v>1997</c:v>
                </c:pt>
                <c:pt idx="61">
                  <c:v>1997</c:v>
                </c:pt>
                <c:pt idx="62">
                  <c:v>1997</c:v>
                </c:pt>
                <c:pt idx="63">
                  <c:v>1997</c:v>
                </c:pt>
                <c:pt idx="64">
                  <c:v>2109</c:v>
                </c:pt>
                <c:pt idx="65">
                  <c:v>2109</c:v>
                </c:pt>
                <c:pt idx="66">
                  <c:v>2109</c:v>
                </c:pt>
                <c:pt idx="67">
                  <c:v>2109</c:v>
                </c:pt>
                <c:pt idx="68">
                  <c:v>2109</c:v>
                </c:pt>
                <c:pt idx="69">
                  <c:v>2109</c:v>
                </c:pt>
                <c:pt idx="70">
                  <c:v>2226</c:v>
                </c:pt>
                <c:pt idx="71">
                  <c:v>2226</c:v>
                </c:pt>
                <c:pt idx="72">
                  <c:v>2226</c:v>
                </c:pt>
                <c:pt idx="73">
                  <c:v>2226</c:v>
                </c:pt>
                <c:pt idx="74">
                  <c:v>2226</c:v>
                </c:pt>
                <c:pt idx="75">
                  <c:v>2226</c:v>
                </c:pt>
                <c:pt idx="76">
                  <c:v>2324</c:v>
                </c:pt>
                <c:pt idx="77">
                  <c:v>2324</c:v>
                </c:pt>
                <c:pt idx="78">
                  <c:v>2324</c:v>
                </c:pt>
                <c:pt idx="79">
                  <c:v>2324</c:v>
                </c:pt>
                <c:pt idx="80">
                  <c:v>2324</c:v>
                </c:pt>
                <c:pt idx="81">
                  <c:v>2324</c:v>
                </c:pt>
                <c:pt idx="82">
                  <c:v>2432</c:v>
                </c:pt>
                <c:pt idx="83">
                  <c:v>2432</c:v>
                </c:pt>
                <c:pt idx="84">
                  <c:v>2432</c:v>
                </c:pt>
                <c:pt idx="85">
                  <c:v>2432</c:v>
                </c:pt>
                <c:pt idx="86">
                  <c:v>2432</c:v>
                </c:pt>
                <c:pt idx="87">
                  <c:v>2432</c:v>
                </c:pt>
                <c:pt idx="88">
                  <c:v>2534</c:v>
                </c:pt>
                <c:pt idx="89">
                  <c:v>2534</c:v>
                </c:pt>
                <c:pt idx="90">
                  <c:v>2534</c:v>
                </c:pt>
                <c:pt idx="91">
                  <c:v>2534</c:v>
                </c:pt>
                <c:pt idx="92">
                  <c:v>2534</c:v>
                </c:pt>
                <c:pt idx="93">
                  <c:v>2534</c:v>
                </c:pt>
                <c:pt idx="94">
                  <c:v>2637</c:v>
                </c:pt>
                <c:pt idx="95">
                  <c:v>2637</c:v>
                </c:pt>
                <c:pt idx="96">
                  <c:v>2637</c:v>
                </c:pt>
                <c:pt idx="97">
                  <c:v>2637</c:v>
                </c:pt>
                <c:pt idx="98">
                  <c:v>2637</c:v>
                </c:pt>
                <c:pt idx="99">
                  <c:v>2637</c:v>
                </c:pt>
                <c:pt idx="100">
                  <c:v>2736</c:v>
                </c:pt>
                <c:pt idx="101">
                  <c:v>2736</c:v>
                </c:pt>
                <c:pt idx="102">
                  <c:v>2736</c:v>
                </c:pt>
                <c:pt idx="103">
                  <c:v>2736</c:v>
                </c:pt>
                <c:pt idx="104">
                  <c:v>2736</c:v>
                </c:pt>
                <c:pt idx="105">
                  <c:v>2736</c:v>
                </c:pt>
                <c:pt idx="106">
                  <c:v>2826</c:v>
                </c:pt>
                <c:pt idx="107">
                  <c:v>2826</c:v>
                </c:pt>
                <c:pt idx="108">
                  <c:v>2826</c:v>
                </c:pt>
                <c:pt idx="109">
                  <c:v>2826</c:v>
                </c:pt>
                <c:pt idx="110">
                  <c:v>2826</c:v>
                </c:pt>
                <c:pt idx="111">
                  <c:v>2826</c:v>
                </c:pt>
                <c:pt idx="112">
                  <c:v>2900</c:v>
                </c:pt>
                <c:pt idx="113">
                  <c:v>2900</c:v>
                </c:pt>
                <c:pt idx="114">
                  <c:v>2900</c:v>
                </c:pt>
                <c:pt idx="115">
                  <c:v>2900</c:v>
                </c:pt>
                <c:pt idx="116">
                  <c:v>2900</c:v>
                </c:pt>
                <c:pt idx="117">
                  <c:v>2900</c:v>
                </c:pt>
                <c:pt idx="118">
                  <c:v>2978</c:v>
                </c:pt>
                <c:pt idx="119">
                  <c:v>2978</c:v>
                </c:pt>
                <c:pt idx="120">
                  <c:v>2978</c:v>
                </c:pt>
                <c:pt idx="121">
                  <c:v>2978</c:v>
                </c:pt>
                <c:pt idx="122">
                  <c:v>2978</c:v>
                </c:pt>
                <c:pt idx="123">
                  <c:v>2978</c:v>
                </c:pt>
                <c:pt idx="124">
                  <c:v>3051</c:v>
                </c:pt>
                <c:pt idx="125">
                  <c:v>3051</c:v>
                </c:pt>
                <c:pt idx="126">
                  <c:v>3051</c:v>
                </c:pt>
                <c:pt idx="127">
                  <c:v>3051</c:v>
                </c:pt>
                <c:pt idx="128">
                  <c:v>3051</c:v>
                </c:pt>
                <c:pt idx="129">
                  <c:v>3051</c:v>
                </c:pt>
                <c:pt idx="130">
                  <c:v>3133</c:v>
                </c:pt>
                <c:pt idx="131">
                  <c:v>3133</c:v>
                </c:pt>
                <c:pt idx="132">
                  <c:v>3133</c:v>
                </c:pt>
                <c:pt idx="133">
                  <c:v>3133</c:v>
                </c:pt>
                <c:pt idx="134">
                  <c:v>3133</c:v>
                </c:pt>
                <c:pt idx="135">
                  <c:v>3133</c:v>
                </c:pt>
                <c:pt idx="136">
                  <c:v>3189</c:v>
                </c:pt>
                <c:pt idx="137">
                  <c:v>3189</c:v>
                </c:pt>
                <c:pt idx="138">
                  <c:v>3189</c:v>
                </c:pt>
                <c:pt idx="139">
                  <c:v>3189</c:v>
                </c:pt>
                <c:pt idx="140">
                  <c:v>3189</c:v>
                </c:pt>
                <c:pt idx="141">
                  <c:v>3189</c:v>
                </c:pt>
                <c:pt idx="142">
                  <c:v>3255</c:v>
                </c:pt>
                <c:pt idx="143">
                  <c:v>3255</c:v>
                </c:pt>
                <c:pt idx="144">
                  <c:v>3255</c:v>
                </c:pt>
                <c:pt idx="145">
                  <c:v>3255</c:v>
                </c:pt>
                <c:pt idx="146">
                  <c:v>3255</c:v>
                </c:pt>
                <c:pt idx="147">
                  <c:v>3255</c:v>
                </c:pt>
                <c:pt idx="148">
                  <c:v>3315</c:v>
                </c:pt>
                <c:pt idx="149">
                  <c:v>3315</c:v>
                </c:pt>
                <c:pt idx="150">
                  <c:v>3315</c:v>
                </c:pt>
                <c:pt idx="151">
                  <c:v>3315</c:v>
                </c:pt>
                <c:pt idx="152">
                  <c:v>3315</c:v>
                </c:pt>
                <c:pt idx="153">
                  <c:v>3315</c:v>
                </c:pt>
                <c:pt idx="154">
                  <c:v>3361</c:v>
                </c:pt>
                <c:pt idx="155">
                  <c:v>3361</c:v>
                </c:pt>
                <c:pt idx="156">
                  <c:v>3361</c:v>
                </c:pt>
                <c:pt idx="157">
                  <c:v>3361</c:v>
                </c:pt>
                <c:pt idx="158">
                  <c:v>3361</c:v>
                </c:pt>
                <c:pt idx="159">
                  <c:v>3361</c:v>
                </c:pt>
                <c:pt idx="160">
                  <c:v>3433</c:v>
                </c:pt>
                <c:pt idx="161">
                  <c:v>3433</c:v>
                </c:pt>
                <c:pt idx="162">
                  <c:v>3433</c:v>
                </c:pt>
                <c:pt idx="163">
                  <c:v>3433</c:v>
                </c:pt>
                <c:pt idx="164">
                  <c:v>3433</c:v>
                </c:pt>
                <c:pt idx="165">
                  <c:v>3433</c:v>
                </c:pt>
                <c:pt idx="166">
                  <c:v>3485</c:v>
                </c:pt>
                <c:pt idx="167">
                  <c:v>3485</c:v>
                </c:pt>
                <c:pt idx="168">
                  <c:v>3485</c:v>
                </c:pt>
                <c:pt idx="169">
                  <c:v>3485</c:v>
                </c:pt>
                <c:pt idx="170">
                  <c:v>3485</c:v>
                </c:pt>
                <c:pt idx="171">
                  <c:v>3485</c:v>
                </c:pt>
                <c:pt idx="172">
                  <c:v>3549</c:v>
                </c:pt>
                <c:pt idx="173">
                  <c:v>3549</c:v>
                </c:pt>
                <c:pt idx="174">
                  <c:v>3549</c:v>
                </c:pt>
                <c:pt idx="175">
                  <c:v>3549</c:v>
                </c:pt>
                <c:pt idx="176">
                  <c:v>3549</c:v>
                </c:pt>
                <c:pt idx="177">
                  <c:v>3549</c:v>
                </c:pt>
                <c:pt idx="178">
                  <c:v>3603</c:v>
                </c:pt>
                <c:pt idx="179">
                  <c:v>3603</c:v>
                </c:pt>
                <c:pt idx="180">
                  <c:v>3603</c:v>
                </c:pt>
                <c:pt idx="181">
                  <c:v>3603</c:v>
                </c:pt>
                <c:pt idx="182">
                  <c:v>3603</c:v>
                </c:pt>
                <c:pt idx="183">
                  <c:v>3603</c:v>
                </c:pt>
                <c:pt idx="184">
                  <c:v>3652</c:v>
                </c:pt>
                <c:pt idx="185">
                  <c:v>3652</c:v>
                </c:pt>
                <c:pt idx="186">
                  <c:v>3652</c:v>
                </c:pt>
                <c:pt idx="187">
                  <c:v>3652</c:v>
                </c:pt>
                <c:pt idx="188">
                  <c:v>3652</c:v>
                </c:pt>
                <c:pt idx="189">
                  <c:v>3652</c:v>
                </c:pt>
                <c:pt idx="190">
                  <c:v>3724</c:v>
                </c:pt>
                <c:pt idx="191">
                  <c:v>3724</c:v>
                </c:pt>
                <c:pt idx="192">
                  <c:v>3724</c:v>
                </c:pt>
                <c:pt idx="193">
                  <c:v>3724</c:v>
                </c:pt>
                <c:pt idx="194">
                  <c:v>3724</c:v>
                </c:pt>
                <c:pt idx="195">
                  <c:v>3724</c:v>
                </c:pt>
                <c:pt idx="196">
                  <c:v>3787</c:v>
                </c:pt>
                <c:pt idx="197">
                  <c:v>3787</c:v>
                </c:pt>
              </c:numCache>
            </c:numRef>
          </c:xVal>
          <c:yVal>
            <c:numRef>
              <c:f>'Beschl. 5. Gang(10.06.2014)II'!$R$3:$R$200</c:f>
            </c:numRef>
          </c:yVal>
          <c:smooth val="1"/>
        </c:ser>
        <c:ser>
          <c:idx val="3"/>
          <c:order val="3"/>
          <c:tx>
            <c:strRef>
              <c:f>'Beschl. 5. Gang(10.06.2014)II'!$Q$2</c:f>
              <c:strCache>
                <c:ptCount val="1"/>
                <c:pt idx="0">
                  <c:v>akt. Railruck</c:v>
                </c:pt>
              </c:strCache>
            </c:strRef>
          </c:tx>
          <c:marker>
            <c:symbol val="none"/>
          </c:marker>
          <c:xVal>
            <c:numRef>
              <c:f>'Beschl. 5. Gang(10.06.2014)II'!$L$3:$L$200</c:f>
              <c:numCache>
                <c:formatCode>#,##0" 1/min"</c:formatCode>
                <c:ptCount val="198"/>
                <c:pt idx="0">
                  <c:v>1189</c:v>
                </c:pt>
                <c:pt idx="1">
                  <c:v>1189</c:v>
                </c:pt>
                <c:pt idx="2">
                  <c:v>1189</c:v>
                </c:pt>
                <c:pt idx="3">
                  <c:v>1189</c:v>
                </c:pt>
                <c:pt idx="4">
                  <c:v>1232</c:v>
                </c:pt>
                <c:pt idx="5">
                  <c:v>1232</c:v>
                </c:pt>
                <c:pt idx="6">
                  <c:v>1232</c:v>
                </c:pt>
                <c:pt idx="7">
                  <c:v>1232</c:v>
                </c:pt>
                <c:pt idx="8">
                  <c:v>1232</c:v>
                </c:pt>
                <c:pt idx="9">
                  <c:v>1232</c:v>
                </c:pt>
                <c:pt idx="10">
                  <c:v>1283</c:v>
                </c:pt>
                <c:pt idx="11">
                  <c:v>1283</c:v>
                </c:pt>
                <c:pt idx="12">
                  <c:v>1283</c:v>
                </c:pt>
                <c:pt idx="13">
                  <c:v>1283</c:v>
                </c:pt>
                <c:pt idx="14">
                  <c:v>1283</c:v>
                </c:pt>
                <c:pt idx="15">
                  <c:v>1283</c:v>
                </c:pt>
                <c:pt idx="16">
                  <c:v>1345</c:v>
                </c:pt>
                <c:pt idx="17">
                  <c:v>1345</c:v>
                </c:pt>
                <c:pt idx="18">
                  <c:v>1345</c:v>
                </c:pt>
                <c:pt idx="19">
                  <c:v>1345</c:v>
                </c:pt>
                <c:pt idx="20">
                  <c:v>1345</c:v>
                </c:pt>
                <c:pt idx="21">
                  <c:v>1345</c:v>
                </c:pt>
                <c:pt idx="22">
                  <c:v>1412</c:v>
                </c:pt>
                <c:pt idx="23">
                  <c:v>1412</c:v>
                </c:pt>
                <c:pt idx="24">
                  <c:v>1412</c:v>
                </c:pt>
                <c:pt idx="25">
                  <c:v>1412</c:v>
                </c:pt>
                <c:pt idx="26">
                  <c:v>1412</c:v>
                </c:pt>
                <c:pt idx="27">
                  <c:v>1412</c:v>
                </c:pt>
                <c:pt idx="28">
                  <c:v>1476</c:v>
                </c:pt>
                <c:pt idx="29">
                  <c:v>1476</c:v>
                </c:pt>
                <c:pt idx="30">
                  <c:v>1476</c:v>
                </c:pt>
                <c:pt idx="31">
                  <c:v>1476</c:v>
                </c:pt>
                <c:pt idx="32">
                  <c:v>1476</c:v>
                </c:pt>
                <c:pt idx="33">
                  <c:v>1476</c:v>
                </c:pt>
                <c:pt idx="34">
                  <c:v>1567</c:v>
                </c:pt>
                <c:pt idx="35">
                  <c:v>1567</c:v>
                </c:pt>
                <c:pt idx="36">
                  <c:v>1567</c:v>
                </c:pt>
                <c:pt idx="37">
                  <c:v>1567</c:v>
                </c:pt>
                <c:pt idx="38">
                  <c:v>1567</c:v>
                </c:pt>
                <c:pt idx="39">
                  <c:v>1567</c:v>
                </c:pt>
                <c:pt idx="40">
                  <c:v>1674</c:v>
                </c:pt>
                <c:pt idx="41">
                  <c:v>1674</c:v>
                </c:pt>
                <c:pt idx="42">
                  <c:v>1674</c:v>
                </c:pt>
                <c:pt idx="43">
                  <c:v>1674</c:v>
                </c:pt>
                <c:pt idx="44">
                  <c:v>1674</c:v>
                </c:pt>
                <c:pt idx="45">
                  <c:v>1674</c:v>
                </c:pt>
                <c:pt idx="46">
                  <c:v>1783</c:v>
                </c:pt>
                <c:pt idx="47">
                  <c:v>1783</c:v>
                </c:pt>
                <c:pt idx="48">
                  <c:v>1783</c:v>
                </c:pt>
                <c:pt idx="49">
                  <c:v>1783</c:v>
                </c:pt>
                <c:pt idx="50">
                  <c:v>1783</c:v>
                </c:pt>
                <c:pt idx="51">
                  <c:v>1783</c:v>
                </c:pt>
                <c:pt idx="52">
                  <c:v>1889</c:v>
                </c:pt>
                <c:pt idx="53">
                  <c:v>1889</c:v>
                </c:pt>
                <c:pt idx="54">
                  <c:v>1889</c:v>
                </c:pt>
                <c:pt idx="55">
                  <c:v>1889</c:v>
                </c:pt>
                <c:pt idx="56">
                  <c:v>1889</c:v>
                </c:pt>
                <c:pt idx="57">
                  <c:v>1889</c:v>
                </c:pt>
                <c:pt idx="58">
                  <c:v>1997</c:v>
                </c:pt>
                <c:pt idx="59">
                  <c:v>1997</c:v>
                </c:pt>
                <c:pt idx="60">
                  <c:v>1997</c:v>
                </c:pt>
                <c:pt idx="61">
                  <c:v>1997</c:v>
                </c:pt>
                <c:pt idx="62">
                  <c:v>1997</c:v>
                </c:pt>
                <c:pt idx="63">
                  <c:v>1997</c:v>
                </c:pt>
                <c:pt idx="64">
                  <c:v>2109</c:v>
                </c:pt>
                <c:pt idx="65">
                  <c:v>2109</c:v>
                </c:pt>
                <c:pt idx="66">
                  <c:v>2109</c:v>
                </c:pt>
                <c:pt idx="67">
                  <c:v>2109</c:v>
                </c:pt>
                <c:pt idx="68">
                  <c:v>2109</c:v>
                </c:pt>
                <c:pt idx="69">
                  <c:v>2109</c:v>
                </c:pt>
                <c:pt idx="70">
                  <c:v>2226</c:v>
                </c:pt>
                <c:pt idx="71">
                  <c:v>2226</c:v>
                </c:pt>
                <c:pt idx="72">
                  <c:v>2226</c:v>
                </c:pt>
                <c:pt idx="73">
                  <c:v>2226</c:v>
                </c:pt>
                <c:pt idx="74">
                  <c:v>2226</c:v>
                </c:pt>
                <c:pt idx="75">
                  <c:v>2226</c:v>
                </c:pt>
                <c:pt idx="76">
                  <c:v>2324</c:v>
                </c:pt>
                <c:pt idx="77">
                  <c:v>2324</c:v>
                </c:pt>
                <c:pt idx="78">
                  <c:v>2324</c:v>
                </c:pt>
                <c:pt idx="79">
                  <c:v>2324</c:v>
                </c:pt>
                <c:pt idx="80">
                  <c:v>2324</c:v>
                </c:pt>
                <c:pt idx="81">
                  <c:v>2324</c:v>
                </c:pt>
                <c:pt idx="82">
                  <c:v>2432</c:v>
                </c:pt>
                <c:pt idx="83">
                  <c:v>2432</c:v>
                </c:pt>
                <c:pt idx="84">
                  <c:v>2432</c:v>
                </c:pt>
                <c:pt idx="85">
                  <c:v>2432</c:v>
                </c:pt>
                <c:pt idx="86">
                  <c:v>2432</c:v>
                </c:pt>
                <c:pt idx="87">
                  <c:v>2432</c:v>
                </c:pt>
                <c:pt idx="88">
                  <c:v>2534</c:v>
                </c:pt>
                <c:pt idx="89">
                  <c:v>2534</c:v>
                </c:pt>
                <c:pt idx="90">
                  <c:v>2534</c:v>
                </c:pt>
                <c:pt idx="91">
                  <c:v>2534</c:v>
                </c:pt>
                <c:pt idx="92">
                  <c:v>2534</c:v>
                </c:pt>
                <c:pt idx="93">
                  <c:v>2534</c:v>
                </c:pt>
                <c:pt idx="94">
                  <c:v>2637</c:v>
                </c:pt>
                <c:pt idx="95">
                  <c:v>2637</c:v>
                </c:pt>
                <c:pt idx="96">
                  <c:v>2637</c:v>
                </c:pt>
                <c:pt idx="97">
                  <c:v>2637</c:v>
                </c:pt>
                <c:pt idx="98">
                  <c:v>2637</c:v>
                </c:pt>
                <c:pt idx="99">
                  <c:v>2637</c:v>
                </c:pt>
                <c:pt idx="100">
                  <c:v>2736</c:v>
                </c:pt>
                <c:pt idx="101">
                  <c:v>2736</c:v>
                </c:pt>
                <c:pt idx="102">
                  <c:v>2736</c:v>
                </c:pt>
                <c:pt idx="103">
                  <c:v>2736</c:v>
                </c:pt>
                <c:pt idx="104">
                  <c:v>2736</c:v>
                </c:pt>
                <c:pt idx="105">
                  <c:v>2736</c:v>
                </c:pt>
                <c:pt idx="106">
                  <c:v>2826</c:v>
                </c:pt>
                <c:pt idx="107">
                  <c:v>2826</c:v>
                </c:pt>
                <c:pt idx="108">
                  <c:v>2826</c:v>
                </c:pt>
                <c:pt idx="109">
                  <c:v>2826</c:v>
                </c:pt>
                <c:pt idx="110">
                  <c:v>2826</c:v>
                </c:pt>
                <c:pt idx="111">
                  <c:v>2826</c:v>
                </c:pt>
                <c:pt idx="112">
                  <c:v>2900</c:v>
                </c:pt>
                <c:pt idx="113">
                  <c:v>2900</c:v>
                </c:pt>
                <c:pt idx="114">
                  <c:v>2900</c:v>
                </c:pt>
                <c:pt idx="115">
                  <c:v>2900</c:v>
                </c:pt>
                <c:pt idx="116">
                  <c:v>2900</c:v>
                </c:pt>
                <c:pt idx="117">
                  <c:v>2900</c:v>
                </c:pt>
                <c:pt idx="118">
                  <c:v>2978</c:v>
                </c:pt>
                <c:pt idx="119">
                  <c:v>2978</c:v>
                </c:pt>
                <c:pt idx="120">
                  <c:v>2978</c:v>
                </c:pt>
                <c:pt idx="121">
                  <c:v>2978</c:v>
                </c:pt>
                <c:pt idx="122">
                  <c:v>2978</c:v>
                </c:pt>
                <c:pt idx="123">
                  <c:v>2978</c:v>
                </c:pt>
                <c:pt idx="124">
                  <c:v>3051</c:v>
                </c:pt>
                <c:pt idx="125">
                  <c:v>3051</c:v>
                </c:pt>
                <c:pt idx="126">
                  <c:v>3051</c:v>
                </c:pt>
                <c:pt idx="127">
                  <c:v>3051</c:v>
                </c:pt>
                <c:pt idx="128">
                  <c:v>3051</c:v>
                </c:pt>
                <c:pt idx="129">
                  <c:v>3051</c:v>
                </c:pt>
                <c:pt idx="130">
                  <c:v>3133</c:v>
                </c:pt>
                <c:pt idx="131">
                  <c:v>3133</c:v>
                </c:pt>
                <c:pt idx="132">
                  <c:v>3133</c:v>
                </c:pt>
                <c:pt idx="133">
                  <c:v>3133</c:v>
                </c:pt>
                <c:pt idx="134">
                  <c:v>3133</c:v>
                </c:pt>
                <c:pt idx="135">
                  <c:v>3133</c:v>
                </c:pt>
                <c:pt idx="136">
                  <c:v>3189</c:v>
                </c:pt>
                <c:pt idx="137">
                  <c:v>3189</c:v>
                </c:pt>
                <c:pt idx="138">
                  <c:v>3189</c:v>
                </c:pt>
                <c:pt idx="139">
                  <c:v>3189</c:v>
                </c:pt>
                <c:pt idx="140">
                  <c:v>3189</c:v>
                </c:pt>
                <c:pt idx="141">
                  <c:v>3189</c:v>
                </c:pt>
                <c:pt idx="142">
                  <c:v>3255</c:v>
                </c:pt>
                <c:pt idx="143">
                  <c:v>3255</c:v>
                </c:pt>
                <c:pt idx="144">
                  <c:v>3255</c:v>
                </c:pt>
                <c:pt idx="145">
                  <c:v>3255</c:v>
                </c:pt>
                <c:pt idx="146">
                  <c:v>3255</c:v>
                </c:pt>
                <c:pt idx="147">
                  <c:v>3255</c:v>
                </c:pt>
                <c:pt idx="148">
                  <c:v>3315</c:v>
                </c:pt>
                <c:pt idx="149">
                  <c:v>3315</c:v>
                </c:pt>
                <c:pt idx="150">
                  <c:v>3315</c:v>
                </c:pt>
                <c:pt idx="151">
                  <c:v>3315</c:v>
                </c:pt>
                <c:pt idx="152">
                  <c:v>3315</c:v>
                </c:pt>
                <c:pt idx="153">
                  <c:v>3315</c:v>
                </c:pt>
                <c:pt idx="154">
                  <c:v>3361</c:v>
                </c:pt>
                <c:pt idx="155">
                  <c:v>3361</c:v>
                </c:pt>
                <c:pt idx="156">
                  <c:v>3361</c:v>
                </c:pt>
                <c:pt idx="157">
                  <c:v>3361</c:v>
                </c:pt>
                <c:pt idx="158">
                  <c:v>3361</c:v>
                </c:pt>
                <c:pt idx="159">
                  <c:v>3361</c:v>
                </c:pt>
                <c:pt idx="160">
                  <c:v>3433</c:v>
                </c:pt>
                <c:pt idx="161">
                  <c:v>3433</c:v>
                </c:pt>
                <c:pt idx="162">
                  <c:v>3433</c:v>
                </c:pt>
                <c:pt idx="163">
                  <c:v>3433</c:v>
                </c:pt>
                <c:pt idx="164">
                  <c:v>3433</c:v>
                </c:pt>
                <c:pt idx="165">
                  <c:v>3433</c:v>
                </c:pt>
                <c:pt idx="166">
                  <c:v>3485</c:v>
                </c:pt>
                <c:pt idx="167">
                  <c:v>3485</c:v>
                </c:pt>
                <c:pt idx="168">
                  <c:v>3485</c:v>
                </c:pt>
                <c:pt idx="169">
                  <c:v>3485</c:v>
                </c:pt>
                <c:pt idx="170">
                  <c:v>3485</c:v>
                </c:pt>
                <c:pt idx="171">
                  <c:v>3485</c:v>
                </c:pt>
                <c:pt idx="172">
                  <c:v>3549</c:v>
                </c:pt>
                <c:pt idx="173">
                  <c:v>3549</c:v>
                </c:pt>
                <c:pt idx="174">
                  <c:v>3549</c:v>
                </c:pt>
                <c:pt idx="175">
                  <c:v>3549</c:v>
                </c:pt>
                <c:pt idx="176">
                  <c:v>3549</c:v>
                </c:pt>
                <c:pt idx="177">
                  <c:v>3549</c:v>
                </c:pt>
                <c:pt idx="178">
                  <c:v>3603</c:v>
                </c:pt>
                <c:pt idx="179">
                  <c:v>3603</c:v>
                </c:pt>
                <c:pt idx="180">
                  <c:v>3603</c:v>
                </c:pt>
                <c:pt idx="181">
                  <c:v>3603</c:v>
                </c:pt>
                <c:pt idx="182">
                  <c:v>3603</c:v>
                </c:pt>
                <c:pt idx="183">
                  <c:v>3603</c:v>
                </c:pt>
                <c:pt idx="184">
                  <c:v>3652</c:v>
                </c:pt>
                <c:pt idx="185">
                  <c:v>3652</c:v>
                </c:pt>
                <c:pt idx="186">
                  <c:v>3652</c:v>
                </c:pt>
                <c:pt idx="187">
                  <c:v>3652</c:v>
                </c:pt>
                <c:pt idx="188">
                  <c:v>3652</c:v>
                </c:pt>
                <c:pt idx="189">
                  <c:v>3652</c:v>
                </c:pt>
                <c:pt idx="190">
                  <c:v>3724</c:v>
                </c:pt>
                <c:pt idx="191">
                  <c:v>3724</c:v>
                </c:pt>
                <c:pt idx="192">
                  <c:v>3724</c:v>
                </c:pt>
                <c:pt idx="193">
                  <c:v>3724</c:v>
                </c:pt>
                <c:pt idx="194">
                  <c:v>3724</c:v>
                </c:pt>
                <c:pt idx="195">
                  <c:v>3724</c:v>
                </c:pt>
                <c:pt idx="196">
                  <c:v>3787</c:v>
                </c:pt>
                <c:pt idx="197">
                  <c:v>3787</c:v>
                </c:pt>
              </c:numCache>
            </c:numRef>
          </c:xVal>
          <c:yVal>
            <c:numRef>
              <c:f>'Beschl. 5. Gang(10.06.2014)II'!$Q$3:$Q$200</c:f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392144"/>
        <c:axId val="292392536"/>
      </c:scatterChart>
      <c:scatterChart>
        <c:scatterStyle val="smoothMarker"/>
        <c:varyColors val="0"/>
        <c:ser>
          <c:idx val="4"/>
          <c:order val="4"/>
          <c:tx>
            <c:strRef>
              <c:f>'Beschl. 5. Gang(27.08.2014)'!$T$2</c:f>
              <c:strCache>
                <c:ptCount val="1"/>
                <c:pt idx="0">
                  <c:v>STAT_MRMM_EMOT_WERT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'Beschl. 5. Gang(27.08.2014)'!$L$3:$L$294</c:f>
              <c:numCache>
                <c:formatCode>#,##0" 1/min"</c:formatCode>
                <c:ptCount val="292"/>
                <c:pt idx="0">
                  <c:v>1353</c:v>
                </c:pt>
                <c:pt idx="1">
                  <c:v>1353</c:v>
                </c:pt>
                <c:pt idx="2">
                  <c:v>1353</c:v>
                </c:pt>
                <c:pt idx="3">
                  <c:v>1353</c:v>
                </c:pt>
                <c:pt idx="4">
                  <c:v>1353</c:v>
                </c:pt>
                <c:pt idx="5">
                  <c:v>1371</c:v>
                </c:pt>
                <c:pt idx="6">
                  <c:v>1371</c:v>
                </c:pt>
                <c:pt idx="7">
                  <c:v>1371</c:v>
                </c:pt>
                <c:pt idx="8">
                  <c:v>1371</c:v>
                </c:pt>
                <c:pt idx="9">
                  <c:v>1371</c:v>
                </c:pt>
                <c:pt idx="10">
                  <c:v>1405</c:v>
                </c:pt>
                <c:pt idx="11">
                  <c:v>1405</c:v>
                </c:pt>
                <c:pt idx="12">
                  <c:v>1405</c:v>
                </c:pt>
                <c:pt idx="13">
                  <c:v>1405</c:v>
                </c:pt>
                <c:pt idx="14">
                  <c:v>1405</c:v>
                </c:pt>
                <c:pt idx="15">
                  <c:v>1449</c:v>
                </c:pt>
                <c:pt idx="16">
                  <c:v>1449</c:v>
                </c:pt>
                <c:pt idx="17">
                  <c:v>1449</c:v>
                </c:pt>
                <c:pt idx="18">
                  <c:v>1449</c:v>
                </c:pt>
                <c:pt idx="19">
                  <c:v>1449</c:v>
                </c:pt>
                <c:pt idx="20">
                  <c:v>1510</c:v>
                </c:pt>
                <c:pt idx="21">
                  <c:v>1510</c:v>
                </c:pt>
                <c:pt idx="22">
                  <c:v>1510</c:v>
                </c:pt>
                <c:pt idx="23">
                  <c:v>1510</c:v>
                </c:pt>
                <c:pt idx="24">
                  <c:v>1510</c:v>
                </c:pt>
                <c:pt idx="25">
                  <c:v>1572</c:v>
                </c:pt>
                <c:pt idx="26">
                  <c:v>1572</c:v>
                </c:pt>
                <c:pt idx="27">
                  <c:v>1572</c:v>
                </c:pt>
                <c:pt idx="28">
                  <c:v>1572</c:v>
                </c:pt>
                <c:pt idx="29">
                  <c:v>1572</c:v>
                </c:pt>
                <c:pt idx="30">
                  <c:v>1629</c:v>
                </c:pt>
                <c:pt idx="31">
                  <c:v>1629</c:v>
                </c:pt>
                <c:pt idx="32">
                  <c:v>1629</c:v>
                </c:pt>
                <c:pt idx="33">
                  <c:v>1629</c:v>
                </c:pt>
                <c:pt idx="34">
                  <c:v>1629</c:v>
                </c:pt>
                <c:pt idx="35">
                  <c:v>1691</c:v>
                </c:pt>
                <c:pt idx="36">
                  <c:v>1691</c:v>
                </c:pt>
                <c:pt idx="37">
                  <c:v>1691</c:v>
                </c:pt>
                <c:pt idx="38">
                  <c:v>1691</c:v>
                </c:pt>
                <c:pt idx="39">
                  <c:v>1691</c:v>
                </c:pt>
                <c:pt idx="40">
                  <c:v>1762</c:v>
                </c:pt>
                <c:pt idx="41">
                  <c:v>1762</c:v>
                </c:pt>
                <c:pt idx="42">
                  <c:v>1762</c:v>
                </c:pt>
                <c:pt idx="43">
                  <c:v>1762</c:v>
                </c:pt>
                <c:pt idx="44">
                  <c:v>1762</c:v>
                </c:pt>
                <c:pt idx="45">
                  <c:v>1823</c:v>
                </c:pt>
                <c:pt idx="46">
                  <c:v>1823</c:v>
                </c:pt>
                <c:pt idx="47">
                  <c:v>1823</c:v>
                </c:pt>
                <c:pt idx="48">
                  <c:v>1823</c:v>
                </c:pt>
                <c:pt idx="49">
                  <c:v>1823</c:v>
                </c:pt>
                <c:pt idx="50">
                  <c:v>1905</c:v>
                </c:pt>
                <c:pt idx="51">
                  <c:v>1905</c:v>
                </c:pt>
                <c:pt idx="52">
                  <c:v>1905</c:v>
                </c:pt>
                <c:pt idx="53">
                  <c:v>1905</c:v>
                </c:pt>
                <c:pt idx="54">
                  <c:v>1905</c:v>
                </c:pt>
                <c:pt idx="55">
                  <c:v>1971</c:v>
                </c:pt>
                <c:pt idx="56">
                  <c:v>1971</c:v>
                </c:pt>
                <c:pt idx="57">
                  <c:v>1971</c:v>
                </c:pt>
                <c:pt idx="58">
                  <c:v>1971</c:v>
                </c:pt>
                <c:pt idx="59">
                  <c:v>1971</c:v>
                </c:pt>
                <c:pt idx="60">
                  <c:v>2049</c:v>
                </c:pt>
                <c:pt idx="61">
                  <c:v>2049</c:v>
                </c:pt>
                <c:pt idx="62">
                  <c:v>2049</c:v>
                </c:pt>
                <c:pt idx="63">
                  <c:v>2049</c:v>
                </c:pt>
                <c:pt idx="64">
                  <c:v>2049</c:v>
                </c:pt>
                <c:pt idx="65">
                  <c:v>2128</c:v>
                </c:pt>
                <c:pt idx="66">
                  <c:v>2128</c:v>
                </c:pt>
                <c:pt idx="67">
                  <c:v>2128</c:v>
                </c:pt>
                <c:pt idx="68">
                  <c:v>2128</c:v>
                </c:pt>
                <c:pt idx="69">
                  <c:v>2128</c:v>
                </c:pt>
                <c:pt idx="70">
                  <c:v>2210</c:v>
                </c:pt>
                <c:pt idx="71">
                  <c:v>2210</c:v>
                </c:pt>
                <c:pt idx="72">
                  <c:v>2210</c:v>
                </c:pt>
                <c:pt idx="73">
                  <c:v>2210</c:v>
                </c:pt>
                <c:pt idx="74">
                  <c:v>2210</c:v>
                </c:pt>
                <c:pt idx="75">
                  <c:v>2293</c:v>
                </c:pt>
                <c:pt idx="76">
                  <c:v>2293</c:v>
                </c:pt>
                <c:pt idx="77">
                  <c:v>2293</c:v>
                </c:pt>
                <c:pt idx="78">
                  <c:v>2293</c:v>
                </c:pt>
                <c:pt idx="79">
                  <c:v>2293</c:v>
                </c:pt>
                <c:pt idx="80">
                  <c:v>2369</c:v>
                </c:pt>
                <c:pt idx="81">
                  <c:v>2369</c:v>
                </c:pt>
                <c:pt idx="82">
                  <c:v>2369</c:v>
                </c:pt>
                <c:pt idx="83">
                  <c:v>2369</c:v>
                </c:pt>
                <c:pt idx="84">
                  <c:v>2369</c:v>
                </c:pt>
                <c:pt idx="85">
                  <c:v>2443</c:v>
                </c:pt>
                <c:pt idx="86">
                  <c:v>2443</c:v>
                </c:pt>
                <c:pt idx="87">
                  <c:v>2443</c:v>
                </c:pt>
                <c:pt idx="88">
                  <c:v>2443</c:v>
                </c:pt>
                <c:pt idx="89">
                  <c:v>2443</c:v>
                </c:pt>
                <c:pt idx="90">
                  <c:v>2518</c:v>
                </c:pt>
                <c:pt idx="91">
                  <c:v>2518</c:v>
                </c:pt>
                <c:pt idx="92">
                  <c:v>2518</c:v>
                </c:pt>
                <c:pt idx="93">
                  <c:v>2518</c:v>
                </c:pt>
                <c:pt idx="94">
                  <c:v>2518</c:v>
                </c:pt>
                <c:pt idx="95">
                  <c:v>2746</c:v>
                </c:pt>
                <c:pt idx="96">
                  <c:v>2746</c:v>
                </c:pt>
                <c:pt idx="97">
                  <c:v>2746</c:v>
                </c:pt>
                <c:pt idx="98">
                  <c:v>2746</c:v>
                </c:pt>
                <c:pt idx="99">
                  <c:v>2746</c:v>
                </c:pt>
                <c:pt idx="100">
                  <c:v>2825</c:v>
                </c:pt>
                <c:pt idx="101">
                  <c:v>2825</c:v>
                </c:pt>
                <c:pt idx="102">
                  <c:v>2825</c:v>
                </c:pt>
                <c:pt idx="103">
                  <c:v>2825</c:v>
                </c:pt>
                <c:pt idx="104">
                  <c:v>2825</c:v>
                </c:pt>
                <c:pt idx="105">
                  <c:v>2896</c:v>
                </c:pt>
                <c:pt idx="106">
                  <c:v>2896</c:v>
                </c:pt>
                <c:pt idx="107">
                  <c:v>2896</c:v>
                </c:pt>
                <c:pt idx="108">
                  <c:v>2896</c:v>
                </c:pt>
                <c:pt idx="109">
                  <c:v>2896</c:v>
                </c:pt>
                <c:pt idx="110">
                  <c:v>2981</c:v>
                </c:pt>
                <c:pt idx="111">
                  <c:v>2981</c:v>
                </c:pt>
                <c:pt idx="112">
                  <c:v>2981</c:v>
                </c:pt>
                <c:pt idx="113">
                  <c:v>2981</c:v>
                </c:pt>
                <c:pt idx="114">
                  <c:v>2981</c:v>
                </c:pt>
                <c:pt idx="115">
                  <c:v>3046</c:v>
                </c:pt>
                <c:pt idx="116">
                  <c:v>3046</c:v>
                </c:pt>
                <c:pt idx="117">
                  <c:v>3046</c:v>
                </c:pt>
                <c:pt idx="118">
                  <c:v>3046</c:v>
                </c:pt>
                <c:pt idx="119">
                  <c:v>3046</c:v>
                </c:pt>
                <c:pt idx="120">
                  <c:v>3116</c:v>
                </c:pt>
                <c:pt idx="121">
                  <c:v>3116</c:v>
                </c:pt>
                <c:pt idx="122">
                  <c:v>3116</c:v>
                </c:pt>
                <c:pt idx="123">
                  <c:v>3116</c:v>
                </c:pt>
                <c:pt idx="124">
                  <c:v>3116</c:v>
                </c:pt>
                <c:pt idx="125">
                  <c:v>3193</c:v>
                </c:pt>
                <c:pt idx="126">
                  <c:v>3193</c:v>
                </c:pt>
                <c:pt idx="127">
                  <c:v>3193</c:v>
                </c:pt>
                <c:pt idx="128">
                  <c:v>3193</c:v>
                </c:pt>
                <c:pt idx="129">
                  <c:v>3193</c:v>
                </c:pt>
                <c:pt idx="130">
                  <c:v>3255</c:v>
                </c:pt>
                <c:pt idx="131">
                  <c:v>3255</c:v>
                </c:pt>
                <c:pt idx="132">
                  <c:v>3255</c:v>
                </c:pt>
                <c:pt idx="133">
                  <c:v>3255</c:v>
                </c:pt>
                <c:pt idx="134">
                  <c:v>3255</c:v>
                </c:pt>
                <c:pt idx="135">
                  <c:v>3333</c:v>
                </c:pt>
                <c:pt idx="136">
                  <c:v>3333</c:v>
                </c:pt>
                <c:pt idx="137">
                  <c:v>3333</c:v>
                </c:pt>
                <c:pt idx="138">
                  <c:v>3333</c:v>
                </c:pt>
                <c:pt idx="139">
                  <c:v>3333</c:v>
                </c:pt>
                <c:pt idx="140">
                  <c:v>3399</c:v>
                </c:pt>
                <c:pt idx="141">
                  <c:v>3399</c:v>
                </c:pt>
                <c:pt idx="142">
                  <c:v>3399</c:v>
                </c:pt>
                <c:pt idx="143">
                  <c:v>3399</c:v>
                </c:pt>
                <c:pt idx="144">
                  <c:v>3399</c:v>
                </c:pt>
                <c:pt idx="145">
                  <c:v>3465</c:v>
                </c:pt>
                <c:pt idx="146">
                  <c:v>3465</c:v>
                </c:pt>
                <c:pt idx="147">
                  <c:v>3465</c:v>
                </c:pt>
                <c:pt idx="148">
                  <c:v>3465</c:v>
                </c:pt>
                <c:pt idx="149">
                  <c:v>3465</c:v>
                </c:pt>
                <c:pt idx="150">
                  <c:v>3512</c:v>
                </c:pt>
                <c:pt idx="151">
                  <c:v>3512</c:v>
                </c:pt>
                <c:pt idx="152">
                  <c:v>3512</c:v>
                </c:pt>
                <c:pt idx="153">
                  <c:v>3512</c:v>
                </c:pt>
                <c:pt idx="154">
                  <c:v>3512</c:v>
                </c:pt>
                <c:pt idx="155">
                  <c:v>3586</c:v>
                </c:pt>
                <c:pt idx="156">
                  <c:v>3586</c:v>
                </c:pt>
                <c:pt idx="157">
                  <c:v>3586</c:v>
                </c:pt>
                <c:pt idx="158">
                  <c:v>3586</c:v>
                </c:pt>
                <c:pt idx="159">
                  <c:v>3586</c:v>
                </c:pt>
                <c:pt idx="160">
                  <c:v>3602</c:v>
                </c:pt>
                <c:pt idx="161">
                  <c:v>3602</c:v>
                </c:pt>
                <c:pt idx="162">
                  <c:v>3602</c:v>
                </c:pt>
                <c:pt idx="163">
                  <c:v>3602</c:v>
                </c:pt>
                <c:pt idx="164">
                  <c:v>3602</c:v>
                </c:pt>
                <c:pt idx="165">
                  <c:v>3663</c:v>
                </c:pt>
                <c:pt idx="166">
                  <c:v>3663</c:v>
                </c:pt>
                <c:pt idx="167">
                  <c:v>3663</c:v>
                </c:pt>
                <c:pt idx="168">
                  <c:v>3663</c:v>
                </c:pt>
                <c:pt idx="169">
                  <c:v>3663</c:v>
                </c:pt>
                <c:pt idx="170">
                  <c:v>3698</c:v>
                </c:pt>
                <c:pt idx="171">
                  <c:v>3698</c:v>
                </c:pt>
                <c:pt idx="172">
                  <c:v>3698</c:v>
                </c:pt>
                <c:pt idx="173">
                  <c:v>3698</c:v>
                </c:pt>
                <c:pt idx="174">
                  <c:v>3698</c:v>
                </c:pt>
                <c:pt idx="175">
                  <c:v>3757</c:v>
                </c:pt>
                <c:pt idx="176">
                  <c:v>3757</c:v>
                </c:pt>
                <c:pt idx="177">
                  <c:v>3757</c:v>
                </c:pt>
                <c:pt idx="178">
                  <c:v>3757</c:v>
                </c:pt>
                <c:pt idx="179">
                  <c:v>3757</c:v>
                </c:pt>
                <c:pt idx="180">
                  <c:v>3805</c:v>
                </c:pt>
                <c:pt idx="181">
                  <c:v>3805</c:v>
                </c:pt>
                <c:pt idx="182">
                  <c:v>3805</c:v>
                </c:pt>
                <c:pt idx="183">
                  <c:v>3805</c:v>
                </c:pt>
                <c:pt idx="184">
                  <c:v>3805</c:v>
                </c:pt>
                <c:pt idx="185">
                  <c:v>3848</c:v>
                </c:pt>
                <c:pt idx="186">
                  <c:v>3848</c:v>
                </c:pt>
                <c:pt idx="187">
                  <c:v>3848</c:v>
                </c:pt>
                <c:pt idx="188">
                  <c:v>3848</c:v>
                </c:pt>
                <c:pt idx="189">
                  <c:v>3848</c:v>
                </c:pt>
                <c:pt idx="190">
                  <c:v>3897</c:v>
                </c:pt>
                <c:pt idx="191">
                  <c:v>3897</c:v>
                </c:pt>
                <c:pt idx="192">
                  <c:v>3897</c:v>
                </c:pt>
                <c:pt idx="193">
                  <c:v>3897</c:v>
                </c:pt>
                <c:pt idx="194">
                  <c:v>3897</c:v>
                </c:pt>
                <c:pt idx="195">
                  <c:v>3922</c:v>
                </c:pt>
                <c:pt idx="196">
                  <c:v>3922</c:v>
                </c:pt>
                <c:pt idx="197">
                  <c:v>3922</c:v>
                </c:pt>
                <c:pt idx="198">
                  <c:v>3922</c:v>
                </c:pt>
                <c:pt idx="199">
                  <c:v>3922</c:v>
                </c:pt>
                <c:pt idx="200">
                  <c:v>3953</c:v>
                </c:pt>
                <c:pt idx="201">
                  <c:v>3953</c:v>
                </c:pt>
                <c:pt idx="202">
                  <c:v>3953</c:v>
                </c:pt>
                <c:pt idx="203">
                  <c:v>3953</c:v>
                </c:pt>
                <c:pt idx="204">
                  <c:v>3953</c:v>
                </c:pt>
                <c:pt idx="205">
                  <c:v>4016</c:v>
                </c:pt>
                <c:pt idx="206">
                  <c:v>4016</c:v>
                </c:pt>
                <c:pt idx="207">
                  <c:v>4016</c:v>
                </c:pt>
                <c:pt idx="208">
                  <c:v>4016</c:v>
                </c:pt>
                <c:pt idx="209">
                  <c:v>4016</c:v>
                </c:pt>
                <c:pt idx="210">
                  <c:v>4041</c:v>
                </c:pt>
                <c:pt idx="211">
                  <c:v>4041</c:v>
                </c:pt>
                <c:pt idx="212">
                  <c:v>4041</c:v>
                </c:pt>
                <c:pt idx="213">
                  <c:v>4041</c:v>
                </c:pt>
                <c:pt idx="214">
                  <c:v>4041</c:v>
                </c:pt>
                <c:pt idx="215">
                  <c:v>4060</c:v>
                </c:pt>
                <c:pt idx="216">
                  <c:v>4060</c:v>
                </c:pt>
                <c:pt idx="217">
                  <c:v>4060</c:v>
                </c:pt>
                <c:pt idx="218">
                  <c:v>4060</c:v>
                </c:pt>
                <c:pt idx="219">
                  <c:v>4060</c:v>
                </c:pt>
                <c:pt idx="220">
                  <c:v>4106</c:v>
                </c:pt>
                <c:pt idx="221">
                  <c:v>4106</c:v>
                </c:pt>
                <c:pt idx="222">
                  <c:v>4106</c:v>
                </c:pt>
                <c:pt idx="223">
                  <c:v>4106</c:v>
                </c:pt>
                <c:pt idx="224">
                  <c:v>4106</c:v>
                </c:pt>
                <c:pt idx="225">
                  <c:v>4126</c:v>
                </c:pt>
                <c:pt idx="226">
                  <c:v>4126</c:v>
                </c:pt>
                <c:pt idx="227">
                  <c:v>4126</c:v>
                </c:pt>
                <c:pt idx="228">
                  <c:v>4126</c:v>
                </c:pt>
                <c:pt idx="229">
                  <c:v>4126</c:v>
                </c:pt>
                <c:pt idx="230">
                  <c:v>4161</c:v>
                </c:pt>
                <c:pt idx="231">
                  <c:v>4161</c:v>
                </c:pt>
                <c:pt idx="232">
                  <c:v>4161</c:v>
                </c:pt>
                <c:pt idx="233">
                  <c:v>4161</c:v>
                </c:pt>
                <c:pt idx="234">
                  <c:v>4161</c:v>
                </c:pt>
                <c:pt idx="235">
                  <c:v>4179</c:v>
                </c:pt>
                <c:pt idx="236">
                  <c:v>4179</c:v>
                </c:pt>
                <c:pt idx="237">
                  <c:v>4179</c:v>
                </c:pt>
                <c:pt idx="238">
                  <c:v>4179</c:v>
                </c:pt>
                <c:pt idx="239">
                  <c:v>4179</c:v>
                </c:pt>
                <c:pt idx="240">
                  <c:v>4202</c:v>
                </c:pt>
                <c:pt idx="241">
                  <c:v>4202</c:v>
                </c:pt>
                <c:pt idx="242">
                  <c:v>4202</c:v>
                </c:pt>
                <c:pt idx="243">
                  <c:v>4202</c:v>
                </c:pt>
                <c:pt idx="244">
                  <c:v>4202</c:v>
                </c:pt>
                <c:pt idx="245">
                  <c:v>4222</c:v>
                </c:pt>
                <c:pt idx="246">
                  <c:v>4222</c:v>
                </c:pt>
                <c:pt idx="247">
                  <c:v>4222</c:v>
                </c:pt>
                <c:pt idx="248">
                  <c:v>4222</c:v>
                </c:pt>
                <c:pt idx="249">
                  <c:v>4222</c:v>
                </c:pt>
                <c:pt idx="250">
                  <c:v>4239</c:v>
                </c:pt>
                <c:pt idx="251">
                  <c:v>4239</c:v>
                </c:pt>
                <c:pt idx="252">
                  <c:v>4239</c:v>
                </c:pt>
                <c:pt idx="253">
                  <c:v>4239</c:v>
                </c:pt>
                <c:pt idx="254">
                  <c:v>4239</c:v>
                </c:pt>
                <c:pt idx="255">
                  <c:v>4259</c:v>
                </c:pt>
                <c:pt idx="256">
                  <c:v>4259</c:v>
                </c:pt>
                <c:pt idx="257">
                  <c:v>4259</c:v>
                </c:pt>
                <c:pt idx="258">
                  <c:v>4259</c:v>
                </c:pt>
                <c:pt idx="259">
                  <c:v>4259</c:v>
                </c:pt>
                <c:pt idx="260">
                  <c:v>4267</c:v>
                </c:pt>
                <c:pt idx="261">
                  <c:v>4267</c:v>
                </c:pt>
                <c:pt idx="262">
                  <c:v>4267</c:v>
                </c:pt>
                <c:pt idx="263">
                  <c:v>4267</c:v>
                </c:pt>
                <c:pt idx="264">
                  <c:v>4267</c:v>
                </c:pt>
                <c:pt idx="265">
                  <c:v>4283</c:v>
                </c:pt>
                <c:pt idx="266">
                  <c:v>4283</c:v>
                </c:pt>
                <c:pt idx="267">
                  <c:v>4283</c:v>
                </c:pt>
                <c:pt idx="268">
                  <c:v>4283</c:v>
                </c:pt>
                <c:pt idx="269">
                  <c:v>4283</c:v>
                </c:pt>
                <c:pt idx="270">
                  <c:v>4278</c:v>
                </c:pt>
                <c:pt idx="271">
                  <c:v>4278</c:v>
                </c:pt>
                <c:pt idx="272">
                  <c:v>4278</c:v>
                </c:pt>
                <c:pt idx="273">
                  <c:v>4278</c:v>
                </c:pt>
                <c:pt idx="274">
                  <c:v>4278</c:v>
                </c:pt>
                <c:pt idx="275">
                  <c:v>4296</c:v>
                </c:pt>
                <c:pt idx="276">
                  <c:v>4296</c:v>
                </c:pt>
                <c:pt idx="277">
                  <c:v>4296</c:v>
                </c:pt>
                <c:pt idx="278">
                  <c:v>4296</c:v>
                </c:pt>
                <c:pt idx="279">
                  <c:v>4296</c:v>
                </c:pt>
                <c:pt idx="280">
                  <c:v>4320</c:v>
                </c:pt>
                <c:pt idx="281">
                  <c:v>4320</c:v>
                </c:pt>
                <c:pt idx="282">
                  <c:v>4320</c:v>
                </c:pt>
                <c:pt idx="283">
                  <c:v>4320</c:v>
                </c:pt>
                <c:pt idx="284">
                  <c:v>4320</c:v>
                </c:pt>
                <c:pt idx="285">
                  <c:v>4327</c:v>
                </c:pt>
                <c:pt idx="286">
                  <c:v>4327</c:v>
                </c:pt>
                <c:pt idx="287">
                  <c:v>4327</c:v>
                </c:pt>
                <c:pt idx="288">
                  <c:v>4327</c:v>
                </c:pt>
                <c:pt idx="289">
                  <c:v>4327</c:v>
                </c:pt>
                <c:pt idx="290">
                  <c:v>4328</c:v>
                </c:pt>
                <c:pt idx="291">
                  <c:v>4328</c:v>
                </c:pt>
              </c:numCache>
            </c:numRef>
          </c:xVal>
          <c:yVal>
            <c:numRef>
              <c:f>'Beschl. 5. Gang(27.08.2014)'!$T$3:$T$294</c:f>
              <c:numCache>
                <c:formatCode>0.0" mm³"</c:formatCode>
                <c:ptCount val="2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44.58</c:v>
                </c:pt>
                <c:pt idx="4">
                  <c:v>44.58</c:v>
                </c:pt>
                <c:pt idx="5">
                  <c:v>44.58</c:v>
                </c:pt>
                <c:pt idx="6">
                  <c:v>44.58</c:v>
                </c:pt>
                <c:pt idx="7">
                  <c:v>44.58</c:v>
                </c:pt>
                <c:pt idx="8">
                  <c:v>56.84</c:v>
                </c:pt>
                <c:pt idx="9">
                  <c:v>56.84</c:v>
                </c:pt>
                <c:pt idx="10">
                  <c:v>56.84</c:v>
                </c:pt>
                <c:pt idx="11">
                  <c:v>56.84</c:v>
                </c:pt>
                <c:pt idx="12">
                  <c:v>56.84</c:v>
                </c:pt>
                <c:pt idx="13">
                  <c:v>62.41</c:v>
                </c:pt>
                <c:pt idx="14">
                  <c:v>62.41</c:v>
                </c:pt>
                <c:pt idx="15">
                  <c:v>62.41</c:v>
                </c:pt>
                <c:pt idx="16">
                  <c:v>62.41</c:v>
                </c:pt>
                <c:pt idx="17">
                  <c:v>62.41</c:v>
                </c:pt>
                <c:pt idx="18">
                  <c:v>62.86</c:v>
                </c:pt>
                <c:pt idx="19">
                  <c:v>62.86</c:v>
                </c:pt>
                <c:pt idx="20">
                  <c:v>62.86</c:v>
                </c:pt>
                <c:pt idx="21">
                  <c:v>62.86</c:v>
                </c:pt>
                <c:pt idx="22">
                  <c:v>62.86</c:v>
                </c:pt>
                <c:pt idx="23">
                  <c:v>67.260000000000005</c:v>
                </c:pt>
                <c:pt idx="24">
                  <c:v>67.260000000000005</c:v>
                </c:pt>
                <c:pt idx="25">
                  <c:v>67.260000000000005</c:v>
                </c:pt>
                <c:pt idx="26">
                  <c:v>67.260000000000005</c:v>
                </c:pt>
                <c:pt idx="27">
                  <c:v>67.260000000000005</c:v>
                </c:pt>
                <c:pt idx="28">
                  <c:v>69.489999999999995</c:v>
                </c:pt>
                <c:pt idx="29">
                  <c:v>69.489999999999995</c:v>
                </c:pt>
                <c:pt idx="30">
                  <c:v>69.489999999999995</c:v>
                </c:pt>
                <c:pt idx="31">
                  <c:v>69.489999999999995</c:v>
                </c:pt>
                <c:pt idx="32">
                  <c:v>69.489999999999995</c:v>
                </c:pt>
                <c:pt idx="33">
                  <c:v>69.44</c:v>
                </c:pt>
                <c:pt idx="34">
                  <c:v>69.44</c:v>
                </c:pt>
                <c:pt idx="35">
                  <c:v>69.44</c:v>
                </c:pt>
                <c:pt idx="36">
                  <c:v>69.44</c:v>
                </c:pt>
                <c:pt idx="37">
                  <c:v>69.44</c:v>
                </c:pt>
                <c:pt idx="38">
                  <c:v>70.66</c:v>
                </c:pt>
                <c:pt idx="39">
                  <c:v>70.66</c:v>
                </c:pt>
                <c:pt idx="40">
                  <c:v>70.66</c:v>
                </c:pt>
                <c:pt idx="41">
                  <c:v>70.66</c:v>
                </c:pt>
                <c:pt idx="42">
                  <c:v>70.66</c:v>
                </c:pt>
                <c:pt idx="43">
                  <c:v>70.37</c:v>
                </c:pt>
                <c:pt idx="44">
                  <c:v>70.37</c:v>
                </c:pt>
                <c:pt idx="45">
                  <c:v>70.37</c:v>
                </c:pt>
                <c:pt idx="46">
                  <c:v>70.37</c:v>
                </c:pt>
                <c:pt idx="47">
                  <c:v>70.37</c:v>
                </c:pt>
                <c:pt idx="48">
                  <c:v>70.59</c:v>
                </c:pt>
                <c:pt idx="49">
                  <c:v>70.59</c:v>
                </c:pt>
                <c:pt idx="50">
                  <c:v>70.59</c:v>
                </c:pt>
                <c:pt idx="51">
                  <c:v>70.59</c:v>
                </c:pt>
                <c:pt idx="52">
                  <c:v>70.59</c:v>
                </c:pt>
                <c:pt idx="53">
                  <c:v>70.78</c:v>
                </c:pt>
                <c:pt idx="54">
                  <c:v>70.78</c:v>
                </c:pt>
                <c:pt idx="55">
                  <c:v>70.78</c:v>
                </c:pt>
                <c:pt idx="56">
                  <c:v>70.78</c:v>
                </c:pt>
                <c:pt idx="57">
                  <c:v>70.78</c:v>
                </c:pt>
                <c:pt idx="58">
                  <c:v>71.459999999999994</c:v>
                </c:pt>
                <c:pt idx="59">
                  <c:v>71.459999999999994</c:v>
                </c:pt>
                <c:pt idx="60">
                  <c:v>71.459999999999994</c:v>
                </c:pt>
                <c:pt idx="61">
                  <c:v>71.459999999999994</c:v>
                </c:pt>
                <c:pt idx="62">
                  <c:v>71.459999999999994</c:v>
                </c:pt>
                <c:pt idx="63">
                  <c:v>71.63</c:v>
                </c:pt>
                <c:pt idx="64">
                  <c:v>71.63</c:v>
                </c:pt>
                <c:pt idx="65">
                  <c:v>71.63</c:v>
                </c:pt>
                <c:pt idx="66">
                  <c:v>71.63</c:v>
                </c:pt>
                <c:pt idx="67">
                  <c:v>71.63</c:v>
                </c:pt>
                <c:pt idx="68">
                  <c:v>72.650000000000006</c:v>
                </c:pt>
                <c:pt idx="69">
                  <c:v>72.650000000000006</c:v>
                </c:pt>
                <c:pt idx="70">
                  <c:v>72.650000000000006</c:v>
                </c:pt>
                <c:pt idx="71">
                  <c:v>72.650000000000006</c:v>
                </c:pt>
                <c:pt idx="72">
                  <c:v>72.650000000000006</c:v>
                </c:pt>
                <c:pt idx="73">
                  <c:v>72.989999999999995</c:v>
                </c:pt>
                <c:pt idx="74">
                  <c:v>72.989999999999995</c:v>
                </c:pt>
                <c:pt idx="75">
                  <c:v>72.989999999999995</c:v>
                </c:pt>
                <c:pt idx="76">
                  <c:v>72.989999999999995</c:v>
                </c:pt>
                <c:pt idx="77">
                  <c:v>72.989999999999995</c:v>
                </c:pt>
                <c:pt idx="78">
                  <c:v>73.290000000000006</c:v>
                </c:pt>
                <c:pt idx="79">
                  <c:v>73.290000000000006</c:v>
                </c:pt>
                <c:pt idx="80">
                  <c:v>73.290000000000006</c:v>
                </c:pt>
                <c:pt idx="81">
                  <c:v>73.290000000000006</c:v>
                </c:pt>
                <c:pt idx="82">
                  <c:v>73.290000000000006</c:v>
                </c:pt>
                <c:pt idx="83">
                  <c:v>73.58</c:v>
                </c:pt>
                <c:pt idx="84">
                  <c:v>73.58</c:v>
                </c:pt>
                <c:pt idx="85">
                  <c:v>73.58</c:v>
                </c:pt>
                <c:pt idx="86">
                  <c:v>73.58</c:v>
                </c:pt>
                <c:pt idx="87">
                  <c:v>73.58</c:v>
                </c:pt>
                <c:pt idx="88">
                  <c:v>73.790000000000006</c:v>
                </c:pt>
                <c:pt idx="89">
                  <c:v>73.790000000000006</c:v>
                </c:pt>
                <c:pt idx="90">
                  <c:v>73.790000000000006</c:v>
                </c:pt>
                <c:pt idx="91">
                  <c:v>73.790000000000006</c:v>
                </c:pt>
                <c:pt idx="92">
                  <c:v>73.790000000000006</c:v>
                </c:pt>
                <c:pt idx="93">
                  <c:v>75.239999999999995</c:v>
                </c:pt>
                <c:pt idx="94">
                  <c:v>75.239999999999995</c:v>
                </c:pt>
                <c:pt idx="95">
                  <c:v>75.239999999999995</c:v>
                </c:pt>
                <c:pt idx="96">
                  <c:v>75.239999999999995</c:v>
                </c:pt>
                <c:pt idx="97">
                  <c:v>75.239999999999995</c:v>
                </c:pt>
                <c:pt idx="98">
                  <c:v>75.510000000000005</c:v>
                </c:pt>
                <c:pt idx="99">
                  <c:v>75.510000000000005</c:v>
                </c:pt>
                <c:pt idx="100">
                  <c:v>75.510000000000005</c:v>
                </c:pt>
                <c:pt idx="101">
                  <c:v>75.510000000000005</c:v>
                </c:pt>
                <c:pt idx="102">
                  <c:v>75.510000000000005</c:v>
                </c:pt>
                <c:pt idx="103">
                  <c:v>75.23</c:v>
                </c:pt>
                <c:pt idx="104">
                  <c:v>75.23</c:v>
                </c:pt>
                <c:pt idx="105">
                  <c:v>75.23</c:v>
                </c:pt>
                <c:pt idx="106">
                  <c:v>75.23</c:v>
                </c:pt>
                <c:pt idx="107">
                  <c:v>75.23</c:v>
                </c:pt>
                <c:pt idx="108">
                  <c:v>75.11</c:v>
                </c:pt>
                <c:pt idx="109">
                  <c:v>75.11</c:v>
                </c:pt>
                <c:pt idx="110">
                  <c:v>75.11</c:v>
                </c:pt>
                <c:pt idx="111">
                  <c:v>75.11</c:v>
                </c:pt>
                <c:pt idx="112">
                  <c:v>75.11</c:v>
                </c:pt>
                <c:pt idx="113">
                  <c:v>74.84</c:v>
                </c:pt>
                <c:pt idx="114">
                  <c:v>74.84</c:v>
                </c:pt>
                <c:pt idx="115">
                  <c:v>74.84</c:v>
                </c:pt>
                <c:pt idx="116">
                  <c:v>74.84</c:v>
                </c:pt>
                <c:pt idx="117">
                  <c:v>74.84</c:v>
                </c:pt>
                <c:pt idx="118">
                  <c:v>74.38</c:v>
                </c:pt>
                <c:pt idx="119">
                  <c:v>74.38</c:v>
                </c:pt>
                <c:pt idx="120">
                  <c:v>74.38</c:v>
                </c:pt>
                <c:pt idx="121">
                  <c:v>74.38</c:v>
                </c:pt>
                <c:pt idx="122">
                  <c:v>74.38</c:v>
                </c:pt>
                <c:pt idx="123">
                  <c:v>73.52</c:v>
                </c:pt>
                <c:pt idx="124">
                  <c:v>73.52</c:v>
                </c:pt>
                <c:pt idx="125">
                  <c:v>73.52</c:v>
                </c:pt>
                <c:pt idx="126">
                  <c:v>73.52</c:v>
                </c:pt>
                <c:pt idx="127">
                  <c:v>73.52</c:v>
                </c:pt>
                <c:pt idx="128">
                  <c:v>72.48</c:v>
                </c:pt>
                <c:pt idx="129">
                  <c:v>72.48</c:v>
                </c:pt>
                <c:pt idx="130">
                  <c:v>72.48</c:v>
                </c:pt>
                <c:pt idx="131">
                  <c:v>72.48</c:v>
                </c:pt>
                <c:pt idx="132">
                  <c:v>72.48</c:v>
                </c:pt>
                <c:pt idx="133">
                  <c:v>72.23</c:v>
                </c:pt>
                <c:pt idx="134">
                  <c:v>72.23</c:v>
                </c:pt>
                <c:pt idx="135">
                  <c:v>72.23</c:v>
                </c:pt>
                <c:pt idx="136">
                  <c:v>72.23</c:v>
                </c:pt>
                <c:pt idx="137">
                  <c:v>72.23</c:v>
                </c:pt>
                <c:pt idx="138">
                  <c:v>71.56</c:v>
                </c:pt>
                <c:pt idx="139">
                  <c:v>71.56</c:v>
                </c:pt>
                <c:pt idx="140">
                  <c:v>71.56</c:v>
                </c:pt>
                <c:pt idx="141">
                  <c:v>71.56</c:v>
                </c:pt>
                <c:pt idx="142">
                  <c:v>71.56</c:v>
                </c:pt>
                <c:pt idx="143">
                  <c:v>71.09</c:v>
                </c:pt>
                <c:pt idx="144">
                  <c:v>71.09</c:v>
                </c:pt>
                <c:pt idx="145">
                  <c:v>71.09</c:v>
                </c:pt>
                <c:pt idx="146">
                  <c:v>71.09</c:v>
                </c:pt>
                <c:pt idx="147">
                  <c:v>71.09</c:v>
                </c:pt>
                <c:pt idx="148">
                  <c:v>71.52</c:v>
                </c:pt>
                <c:pt idx="149">
                  <c:v>71.52</c:v>
                </c:pt>
                <c:pt idx="150">
                  <c:v>71.52</c:v>
                </c:pt>
                <c:pt idx="151">
                  <c:v>71.52</c:v>
                </c:pt>
                <c:pt idx="152">
                  <c:v>71.52</c:v>
                </c:pt>
                <c:pt idx="153">
                  <c:v>71.81</c:v>
                </c:pt>
                <c:pt idx="154">
                  <c:v>71.81</c:v>
                </c:pt>
                <c:pt idx="155">
                  <c:v>71.81</c:v>
                </c:pt>
                <c:pt idx="156">
                  <c:v>71.81</c:v>
                </c:pt>
                <c:pt idx="157">
                  <c:v>71.81</c:v>
                </c:pt>
                <c:pt idx="158">
                  <c:v>72.099999999999994</c:v>
                </c:pt>
                <c:pt idx="159">
                  <c:v>72.099999999999994</c:v>
                </c:pt>
                <c:pt idx="160">
                  <c:v>71.62</c:v>
                </c:pt>
                <c:pt idx="161">
                  <c:v>71.62</c:v>
                </c:pt>
                <c:pt idx="162">
                  <c:v>71.62</c:v>
                </c:pt>
                <c:pt idx="163">
                  <c:v>72.209999999999994</c:v>
                </c:pt>
                <c:pt idx="164">
                  <c:v>72.209999999999994</c:v>
                </c:pt>
                <c:pt idx="165">
                  <c:v>72.209999999999994</c:v>
                </c:pt>
                <c:pt idx="166">
                  <c:v>72.209999999999994</c:v>
                </c:pt>
                <c:pt idx="167">
                  <c:v>72.209999999999994</c:v>
                </c:pt>
                <c:pt idx="168">
                  <c:v>72.36</c:v>
                </c:pt>
                <c:pt idx="169">
                  <c:v>72.36</c:v>
                </c:pt>
                <c:pt idx="170">
                  <c:v>72.36</c:v>
                </c:pt>
                <c:pt idx="171">
                  <c:v>72.36</c:v>
                </c:pt>
                <c:pt idx="172">
                  <c:v>72.36</c:v>
                </c:pt>
                <c:pt idx="173">
                  <c:v>72.34</c:v>
                </c:pt>
                <c:pt idx="174">
                  <c:v>72.34</c:v>
                </c:pt>
                <c:pt idx="175">
                  <c:v>72.34</c:v>
                </c:pt>
                <c:pt idx="176">
                  <c:v>72.34</c:v>
                </c:pt>
                <c:pt idx="177">
                  <c:v>72.34</c:v>
                </c:pt>
                <c:pt idx="178">
                  <c:v>72.09</c:v>
                </c:pt>
                <c:pt idx="179">
                  <c:v>72.09</c:v>
                </c:pt>
                <c:pt idx="180">
                  <c:v>72.09</c:v>
                </c:pt>
                <c:pt idx="181">
                  <c:v>72.09</c:v>
                </c:pt>
                <c:pt idx="182">
                  <c:v>72.09</c:v>
                </c:pt>
                <c:pt idx="183">
                  <c:v>71.88</c:v>
                </c:pt>
                <c:pt idx="184">
                  <c:v>71.88</c:v>
                </c:pt>
                <c:pt idx="185">
                  <c:v>71.88</c:v>
                </c:pt>
                <c:pt idx="186">
                  <c:v>71.88</c:v>
                </c:pt>
                <c:pt idx="187">
                  <c:v>71.88</c:v>
                </c:pt>
                <c:pt idx="188">
                  <c:v>71.56</c:v>
                </c:pt>
                <c:pt idx="189">
                  <c:v>71.56</c:v>
                </c:pt>
                <c:pt idx="190">
                  <c:v>71.56</c:v>
                </c:pt>
                <c:pt idx="191">
                  <c:v>71.56</c:v>
                </c:pt>
                <c:pt idx="192">
                  <c:v>71.56</c:v>
                </c:pt>
                <c:pt idx="193">
                  <c:v>71.819999999999993</c:v>
                </c:pt>
                <c:pt idx="194">
                  <c:v>71.819999999999993</c:v>
                </c:pt>
                <c:pt idx="195">
                  <c:v>71.819999999999993</c:v>
                </c:pt>
                <c:pt idx="196">
                  <c:v>71.819999999999993</c:v>
                </c:pt>
                <c:pt idx="197">
                  <c:v>71.819999999999993</c:v>
                </c:pt>
                <c:pt idx="198">
                  <c:v>71.7</c:v>
                </c:pt>
                <c:pt idx="199">
                  <c:v>71.7</c:v>
                </c:pt>
                <c:pt idx="200">
                  <c:v>71.7</c:v>
                </c:pt>
                <c:pt idx="201">
                  <c:v>71.7</c:v>
                </c:pt>
                <c:pt idx="202">
                  <c:v>71.7</c:v>
                </c:pt>
                <c:pt idx="203">
                  <c:v>71.58</c:v>
                </c:pt>
                <c:pt idx="204">
                  <c:v>71.58</c:v>
                </c:pt>
                <c:pt idx="205">
                  <c:v>71.58</c:v>
                </c:pt>
                <c:pt idx="206">
                  <c:v>71.58</c:v>
                </c:pt>
                <c:pt idx="207">
                  <c:v>71.58</c:v>
                </c:pt>
                <c:pt idx="208">
                  <c:v>70.86</c:v>
                </c:pt>
                <c:pt idx="209">
                  <c:v>70.86</c:v>
                </c:pt>
                <c:pt idx="210">
                  <c:v>70.86</c:v>
                </c:pt>
                <c:pt idx="211">
                  <c:v>70.86</c:v>
                </c:pt>
                <c:pt idx="212">
                  <c:v>70.86</c:v>
                </c:pt>
                <c:pt idx="213">
                  <c:v>70.2</c:v>
                </c:pt>
                <c:pt idx="214">
                  <c:v>70.2</c:v>
                </c:pt>
                <c:pt idx="215">
                  <c:v>70.2</c:v>
                </c:pt>
                <c:pt idx="216">
                  <c:v>70.2</c:v>
                </c:pt>
                <c:pt idx="217">
                  <c:v>70.2</c:v>
                </c:pt>
                <c:pt idx="218">
                  <c:v>69.02</c:v>
                </c:pt>
                <c:pt idx="219">
                  <c:v>69.02</c:v>
                </c:pt>
                <c:pt idx="220">
                  <c:v>69.02</c:v>
                </c:pt>
                <c:pt idx="221">
                  <c:v>69.02</c:v>
                </c:pt>
                <c:pt idx="222">
                  <c:v>69.02</c:v>
                </c:pt>
                <c:pt idx="223">
                  <c:v>68.39</c:v>
                </c:pt>
                <c:pt idx="224">
                  <c:v>68.39</c:v>
                </c:pt>
                <c:pt idx="225">
                  <c:v>68.39</c:v>
                </c:pt>
                <c:pt idx="226">
                  <c:v>68.39</c:v>
                </c:pt>
                <c:pt idx="227">
                  <c:v>68.39</c:v>
                </c:pt>
                <c:pt idx="228">
                  <c:v>67.33</c:v>
                </c:pt>
                <c:pt idx="229">
                  <c:v>67.33</c:v>
                </c:pt>
                <c:pt idx="230">
                  <c:v>67.33</c:v>
                </c:pt>
                <c:pt idx="231">
                  <c:v>67.33</c:v>
                </c:pt>
                <c:pt idx="232">
                  <c:v>67.33</c:v>
                </c:pt>
                <c:pt idx="233">
                  <c:v>67.17</c:v>
                </c:pt>
                <c:pt idx="234">
                  <c:v>67.17</c:v>
                </c:pt>
                <c:pt idx="235">
                  <c:v>67.17</c:v>
                </c:pt>
                <c:pt idx="236">
                  <c:v>67.17</c:v>
                </c:pt>
                <c:pt idx="237">
                  <c:v>67.17</c:v>
                </c:pt>
                <c:pt idx="238">
                  <c:v>66.17</c:v>
                </c:pt>
                <c:pt idx="239">
                  <c:v>66.17</c:v>
                </c:pt>
                <c:pt idx="240">
                  <c:v>66.17</c:v>
                </c:pt>
                <c:pt idx="241">
                  <c:v>66.17</c:v>
                </c:pt>
                <c:pt idx="242">
                  <c:v>66.17</c:v>
                </c:pt>
                <c:pt idx="243">
                  <c:v>65.8</c:v>
                </c:pt>
                <c:pt idx="244">
                  <c:v>65.8</c:v>
                </c:pt>
                <c:pt idx="245">
                  <c:v>65.8</c:v>
                </c:pt>
                <c:pt idx="246">
                  <c:v>65.8</c:v>
                </c:pt>
                <c:pt idx="247">
                  <c:v>65.8</c:v>
                </c:pt>
                <c:pt idx="248">
                  <c:v>65.27</c:v>
                </c:pt>
                <c:pt idx="249">
                  <c:v>65.27</c:v>
                </c:pt>
                <c:pt idx="250">
                  <c:v>65.27</c:v>
                </c:pt>
                <c:pt idx="251">
                  <c:v>65.27</c:v>
                </c:pt>
                <c:pt idx="252">
                  <c:v>65.27</c:v>
                </c:pt>
                <c:pt idx="253">
                  <c:v>64.150000000000006</c:v>
                </c:pt>
                <c:pt idx="254">
                  <c:v>64.150000000000006</c:v>
                </c:pt>
                <c:pt idx="255">
                  <c:v>64.150000000000006</c:v>
                </c:pt>
                <c:pt idx="256">
                  <c:v>64.150000000000006</c:v>
                </c:pt>
                <c:pt idx="257">
                  <c:v>64.150000000000006</c:v>
                </c:pt>
                <c:pt idx="258">
                  <c:v>64.209999999999994</c:v>
                </c:pt>
                <c:pt idx="259">
                  <c:v>64.209999999999994</c:v>
                </c:pt>
                <c:pt idx="260">
                  <c:v>64.209999999999994</c:v>
                </c:pt>
                <c:pt idx="261">
                  <c:v>64.209999999999994</c:v>
                </c:pt>
                <c:pt idx="262">
                  <c:v>64.209999999999994</c:v>
                </c:pt>
                <c:pt idx="263">
                  <c:v>63.53</c:v>
                </c:pt>
                <c:pt idx="264">
                  <c:v>63.53</c:v>
                </c:pt>
                <c:pt idx="265">
                  <c:v>63.53</c:v>
                </c:pt>
                <c:pt idx="266">
                  <c:v>63.53</c:v>
                </c:pt>
                <c:pt idx="267">
                  <c:v>63.53</c:v>
                </c:pt>
                <c:pt idx="268">
                  <c:v>62.88</c:v>
                </c:pt>
                <c:pt idx="269">
                  <c:v>62.88</c:v>
                </c:pt>
                <c:pt idx="270">
                  <c:v>62.88</c:v>
                </c:pt>
                <c:pt idx="271">
                  <c:v>62.88</c:v>
                </c:pt>
                <c:pt idx="272">
                  <c:v>62.88</c:v>
                </c:pt>
                <c:pt idx="273">
                  <c:v>62.84</c:v>
                </c:pt>
                <c:pt idx="274">
                  <c:v>62.84</c:v>
                </c:pt>
                <c:pt idx="275">
                  <c:v>62.84</c:v>
                </c:pt>
                <c:pt idx="276">
                  <c:v>62.84</c:v>
                </c:pt>
                <c:pt idx="277">
                  <c:v>62.84</c:v>
                </c:pt>
                <c:pt idx="278">
                  <c:v>62.44</c:v>
                </c:pt>
                <c:pt idx="279">
                  <c:v>62.44</c:v>
                </c:pt>
                <c:pt idx="280">
                  <c:v>62.44</c:v>
                </c:pt>
                <c:pt idx="281">
                  <c:v>62.44</c:v>
                </c:pt>
                <c:pt idx="282">
                  <c:v>62.44</c:v>
                </c:pt>
                <c:pt idx="283">
                  <c:v>62.92</c:v>
                </c:pt>
                <c:pt idx="284">
                  <c:v>62.92</c:v>
                </c:pt>
                <c:pt idx="285">
                  <c:v>62.92</c:v>
                </c:pt>
                <c:pt idx="286">
                  <c:v>62.92</c:v>
                </c:pt>
                <c:pt idx="287">
                  <c:v>62.92</c:v>
                </c:pt>
                <c:pt idx="288">
                  <c:v>62.27</c:v>
                </c:pt>
                <c:pt idx="289">
                  <c:v>62.27</c:v>
                </c:pt>
                <c:pt idx="290">
                  <c:v>62.27</c:v>
                </c:pt>
                <c:pt idx="291">
                  <c:v>62.27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393320"/>
        <c:axId val="292392928"/>
      </c:scatterChart>
      <c:valAx>
        <c:axId val="292392144"/>
        <c:scaling>
          <c:orientation val="minMax"/>
          <c:min val="1000"/>
        </c:scaling>
        <c:delete val="0"/>
        <c:axPos val="b"/>
        <c:numFmt formatCode="#,##0&quot; 1/min&quot;" sourceLinked="1"/>
        <c:majorTickMark val="out"/>
        <c:minorTickMark val="none"/>
        <c:tickLblPos val="nextTo"/>
        <c:crossAx val="292392536"/>
        <c:crosses val="autoZero"/>
        <c:crossBetween val="midCat"/>
      </c:valAx>
      <c:valAx>
        <c:axId val="292392536"/>
        <c:scaling>
          <c:orientation val="minMax"/>
        </c:scaling>
        <c:delete val="0"/>
        <c:axPos val="l"/>
        <c:majorGridlines/>
        <c:numFmt formatCode="#,##0&quot; mbar&quot;" sourceLinked="1"/>
        <c:majorTickMark val="out"/>
        <c:minorTickMark val="none"/>
        <c:tickLblPos val="nextTo"/>
        <c:crossAx val="292392144"/>
        <c:crosses val="autoZero"/>
        <c:crossBetween val="midCat"/>
      </c:valAx>
      <c:valAx>
        <c:axId val="292392928"/>
        <c:scaling>
          <c:orientation val="minMax"/>
        </c:scaling>
        <c:delete val="0"/>
        <c:axPos val="r"/>
        <c:numFmt formatCode="0.0&quot; mm³&quot;" sourceLinked="1"/>
        <c:majorTickMark val="out"/>
        <c:minorTickMark val="none"/>
        <c:tickLblPos val="nextTo"/>
        <c:crossAx val="292393320"/>
        <c:crosses val="max"/>
        <c:crossBetween val="midCat"/>
      </c:valAx>
      <c:valAx>
        <c:axId val="292393320"/>
        <c:scaling>
          <c:orientation val="minMax"/>
        </c:scaling>
        <c:delete val="1"/>
        <c:axPos val="b"/>
        <c:numFmt formatCode="#,##0&quot; 1/min&quot;" sourceLinked="1"/>
        <c:majorTickMark val="out"/>
        <c:minorTickMark val="none"/>
        <c:tickLblPos val="nextTo"/>
        <c:crossAx val="2923929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346963795130763E-2"/>
          <c:y val="2.0504057069105245E-2"/>
          <c:w val="0.76068160083543568"/>
          <c:h val="0.962380280609777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'Beschl. 5. Gang(26.08.2014)'!$M$2</c:f>
              <c:strCache>
                <c:ptCount val="1"/>
                <c:pt idx="0">
                  <c:v>U</c:v>
                </c:pt>
              </c:strCache>
            </c:strRef>
          </c:tx>
          <c:marker>
            <c:symbol val="none"/>
          </c:marker>
          <c:xVal>
            <c:numRef>
              <c:f>'Beschl. 5. Gang(26.08.2014)'!$L$3:$L$204</c:f>
              <c:numCache>
                <c:formatCode>0.000" s"</c:formatCode>
                <c:ptCount val="202"/>
                <c:pt idx="0">
                  <c:v>0.751</c:v>
                </c:pt>
                <c:pt idx="1">
                  <c:v>0.93200000000000005</c:v>
                </c:pt>
                <c:pt idx="2">
                  <c:v>1.0920000000000001</c:v>
                </c:pt>
                <c:pt idx="3">
                  <c:v>1.272</c:v>
                </c:pt>
                <c:pt idx="4">
                  <c:v>1.472</c:v>
                </c:pt>
                <c:pt idx="5">
                  <c:v>1.663</c:v>
                </c:pt>
                <c:pt idx="6">
                  <c:v>1.843</c:v>
                </c:pt>
                <c:pt idx="7">
                  <c:v>2.0230000000000001</c:v>
                </c:pt>
                <c:pt idx="8">
                  <c:v>2.2130000000000001</c:v>
                </c:pt>
                <c:pt idx="9">
                  <c:v>2.4140000000000001</c:v>
                </c:pt>
                <c:pt idx="10">
                  <c:v>2.5939999999999999</c:v>
                </c:pt>
                <c:pt idx="11">
                  <c:v>2.774</c:v>
                </c:pt>
                <c:pt idx="12">
                  <c:v>2.9740000000000002</c:v>
                </c:pt>
                <c:pt idx="13">
                  <c:v>3.1549999999999998</c:v>
                </c:pt>
                <c:pt idx="14">
                  <c:v>3.3450000000000002</c:v>
                </c:pt>
                <c:pt idx="15">
                  <c:v>3.5350000000000001</c:v>
                </c:pt>
                <c:pt idx="16">
                  <c:v>3.7160000000000002</c:v>
                </c:pt>
                <c:pt idx="17">
                  <c:v>3.9159999999999999</c:v>
                </c:pt>
                <c:pt idx="18">
                  <c:v>4.1059999999999999</c:v>
                </c:pt>
                <c:pt idx="19">
                  <c:v>4.306</c:v>
                </c:pt>
                <c:pt idx="20">
                  <c:v>4.4969999999999999</c:v>
                </c:pt>
                <c:pt idx="21">
                  <c:v>4.6870000000000003</c:v>
                </c:pt>
                <c:pt idx="22">
                  <c:v>4.8769999999999998</c:v>
                </c:pt>
                <c:pt idx="23">
                  <c:v>5.0670000000000002</c:v>
                </c:pt>
                <c:pt idx="24">
                  <c:v>5.2380000000000004</c:v>
                </c:pt>
                <c:pt idx="25">
                  <c:v>5.4279999999999999</c:v>
                </c:pt>
                <c:pt idx="26">
                  <c:v>5.6479999999999997</c:v>
                </c:pt>
                <c:pt idx="27">
                  <c:v>5.8490000000000002</c:v>
                </c:pt>
                <c:pt idx="28">
                  <c:v>6.0289999999999999</c:v>
                </c:pt>
                <c:pt idx="29">
                  <c:v>6.2190000000000003</c:v>
                </c:pt>
                <c:pt idx="30">
                  <c:v>6.4089999999999998</c:v>
                </c:pt>
                <c:pt idx="31">
                  <c:v>6.59</c:v>
                </c:pt>
                <c:pt idx="32">
                  <c:v>6.79</c:v>
                </c:pt>
                <c:pt idx="33">
                  <c:v>6.97</c:v>
                </c:pt>
                <c:pt idx="34">
                  <c:v>7.14</c:v>
                </c:pt>
                <c:pt idx="35">
                  <c:v>7.3609999999999998</c:v>
                </c:pt>
                <c:pt idx="36">
                  <c:v>7.5309999999999997</c:v>
                </c:pt>
                <c:pt idx="37">
                  <c:v>7.7210000000000001</c:v>
                </c:pt>
                <c:pt idx="38">
                  <c:v>7.9219999999999997</c:v>
                </c:pt>
                <c:pt idx="39">
                  <c:v>8.1120000000000001</c:v>
                </c:pt>
                <c:pt idx="40">
                  <c:v>8.3019999999999996</c:v>
                </c:pt>
                <c:pt idx="41">
                  <c:v>8.5020000000000007</c:v>
                </c:pt>
                <c:pt idx="42">
                  <c:v>8.6829999999999998</c:v>
                </c:pt>
                <c:pt idx="43">
                  <c:v>8.8729999999999993</c:v>
                </c:pt>
                <c:pt idx="44">
                  <c:v>9.0429999999999993</c:v>
                </c:pt>
                <c:pt idx="45">
                  <c:v>9.2639999999999993</c:v>
                </c:pt>
                <c:pt idx="46">
                  <c:v>9.4339999999999993</c:v>
                </c:pt>
                <c:pt idx="47">
                  <c:v>9.6240000000000006</c:v>
                </c:pt>
                <c:pt idx="48">
                  <c:v>9.8239999999999998</c:v>
                </c:pt>
                <c:pt idx="49">
                  <c:v>10.015000000000001</c:v>
                </c:pt>
                <c:pt idx="50">
                  <c:v>10.205</c:v>
                </c:pt>
                <c:pt idx="51">
                  <c:v>10.375</c:v>
                </c:pt>
                <c:pt idx="52">
                  <c:v>10.545</c:v>
                </c:pt>
                <c:pt idx="53">
                  <c:v>10.756</c:v>
                </c:pt>
                <c:pt idx="54">
                  <c:v>10.956</c:v>
                </c:pt>
                <c:pt idx="55">
                  <c:v>11.135999999999999</c:v>
                </c:pt>
                <c:pt idx="56">
                  <c:v>11.337</c:v>
                </c:pt>
                <c:pt idx="57">
                  <c:v>11.537000000000001</c:v>
                </c:pt>
                <c:pt idx="58">
                  <c:v>11.727</c:v>
                </c:pt>
                <c:pt idx="59">
                  <c:v>11.917</c:v>
                </c:pt>
                <c:pt idx="60">
                  <c:v>12.098000000000001</c:v>
                </c:pt>
                <c:pt idx="61">
                  <c:v>12.288</c:v>
                </c:pt>
                <c:pt idx="62">
                  <c:v>12.497999999999999</c:v>
                </c:pt>
                <c:pt idx="63">
                  <c:v>12.678000000000001</c:v>
                </c:pt>
                <c:pt idx="64">
                  <c:v>12.849</c:v>
                </c:pt>
                <c:pt idx="65">
                  <c:v>13.069000000000001</c:v>
                </c:pt>
                <c:pt idx="66">
                  <c:v>13.249000000000001</c:v>
                </c:pt>
                <c:pt idx="67">
                  <c:v>13.45</c:v>
                </c:pt>
                <c:pt idx="68">
                  <c:v>13.64</c:v>
                </c:pt>
                <c:pt idx="69">
                  <c:v>13.83</c:v>
                </c:pt>
                <c:pt idx="70">
                  <c:v>14.03</c:v>
                </c:pt>
                <c:pt idx="71">
                  <c:v>14.211</c:v>
                </c:pt>
                <c:pt idx="72">
                  <c:v>14.411</c:v>
                </c:pt>
                <c:pt idx="73">
                  <c:v>14.590999999999999</c:v>
                </c:pt>
                <c:pt idx="74">
                  <c:v>14.750999999999999</c:v>
                </c:pt>
                <c:pt idx="75">
                  <c:v>14.972</c:v>
                </c:pt>
                <c:pt idx="76">
                  <c:v>15.151999999999999</c:v>
                </c:pt>
                <c:pt idx="77">
                  <c:v>15.342000000000001</c:v>
                </c:pt>
                <c:pt idx="78">
                  <c:v>15.542999999999999</c:v>
                </c:pt>
                <c:pt idx="79">
                  <c:v>15.723000000000001</c:v>
                </c:pt>
                <c:pt idx="80">
                  <c:v>15.933</c:v>
                </c:pt>
                <c:pt idx="81">
                  <c:v>16.103000000000002</c:v>
                </c:pt>
                <c:pt idx="82">
                  <c:v>16.283999999999999</c:v>
                </c:pt>
                <c:pt idx="83">
                  <c:v>16.463999999999999</c:v>
                </c:pt>
                <c:pt idx="84">
                  <c:v>16.643999999999998</c:v>
                </c:pt>
                <c:pt idx="85">
                  <c:v>16.853999999999999</c:v>
                </c:pt>
                <c:pt idx="86">
                  <c:v>17.024999999999999</c:v>
                </c:pt>
                <c:pt idx="87">
                  <c:v>17.204999999999998</c:v>
                </c:pt>
                <c:pt idx="88">
                  <c:v>17.405000000000001</c:v>
                </c:pt>
                <c:pt idx="89">
                  <c:v>17.596</c:v>
                </c:pt>
                <c:pt idx="90">
                  <c:v>17.786000000000001</c:v>
                </c:pt>
                <c:pt idx="91">
                  <c:v>17.966000000000001</c:v>
                </c:pt>
                <c:pt idx="92">
                  <c:v>18.166</c:v>
                </c:pt>
                <c:pt idx="93">
                  <c:v>18.356999999999999</c:v>
                </c:pt>
                <c:pt idx="94">
                  <c:v>18.567</c:v>
                </c:pt>
                <c:pt idx="95">
                  <c:v>18.736999999999998</c:v>
                </c:pt>
                <c:pt idx="96">
                  <c:v>18.927</c:v>
                </c:pt>
                <c:pt idx="97">
                  <c:v>19.108000000000001</c:v>
                </c:pt>
                <c:pt idx="98">
                  <c:v>19.318000000000001</c:v>
                </c:pt>
                <c:pt idx="99">
                  <c:v>19.507999999999999</c:v>
                </c:pt>
                <c:pt idx="100">
                  <c:v>19.709</c:v>
                </c:pt>
                <c:pt idx="101">
                  <c:v>19.899000000000001</c:v>
                </c:pt>
                <c:pt idx="102">
                  <c:v>20.088999999999999</c:v>
                </c:pt>
                <c:pt idx="103">
                  <c:v>20.279</c:v>
                </c:pt>
                <c:pt idx="104">
                  <c:v>20.47</c:v>
                </c:pt>
                <c:pt idx="105">
                  <c:v>20.64</c:v>
                </c:pt>
                <c:pt idx="106">
                  <c:v>20.86</c:v>
                </c:pt>
                <c:pt idx="107">
                  <c:v>21.05</c:v>
                </c:pt>
                <c:pt idx="108">
                  <c:v>21.231000000000002</c:v>
                </c:pt>
                <c:pt idx="109">
                  <c:v>21.431000000000001</c:v>
                </c:pt>
                <c:pt idx="110">
                  <c:v>21.620999999999999</c:v>
                </c:pt>
                <c:pt idx="111">
                  <c:v>21.812000000000001</c:v>
                </c:pt>
                <c:pt idx="112">
                  <c:v>22.001999999999999</c:v>
                </c:pt>
                <c:pt idx="113">
                  <c:v>22.202000000000002</c:v>
                </c:pt>
                <c:pt idx="114">
                  <c:v>22.382000000000001</c:v>
                </c:pt>
                <c:pt idx="115">
                  <c:v>22.562999999999999</c:v>
                </c:pt>
                <c:pt idx="116">
                  <c:v>22.753</c:v>
                </c:pt>
                <c:pt idx="117">
                  <c:v>22.913</c:v>
                </c:pt>
                <c:pt idx="118">
                  <c:v>23.123000000000001</c:v>
                </c:pt>
                <c:pt idx="119">
                  <c:v>23.314</c:v>
                </c:pt>
                <c:pt idx="120">
                  <c:v>23.494</c:v>
                </c:pt>
                <c:pt idx="121">
                  <c:v>23.693999999999999</c:v>
                </c:pt>
                <c:pt idx="122">
                  <c:v>23.864999999999998</c:v>
                </c:pt>
                <c:pt idx="123">
                  <c:v>24.035</c:v>
                </c:pt>
                <c:pt idx="124">
                  <c:v>24.234999999999999</c:v>
                </c:pt>
                <c:pt idx="125">
                  <c:v>24.425000000000001</c:v>
                </c:pt>
                <c:pt idx="126">
                  <c:v>24.606000000000002</c:v>
                </c:pt>
                <c:pt idx="127">
                  <c:v>24.806000000000001</c:v>
                </c:pt>
                <c:pt idx="128">
                  <c:v>24.995999999999999</c:v>
                </c:pt>
                <c:pt idx="129">
                  <c:v>25.186</c:v>
                </c:pt>
                <c:pt idx="130">
                  <c:v>25.387</c:v>
                </c:pt>
                <c:pt idx="131">
                  <c:v>25.577000000000002</c:v>
                </c:pt>
                <c:pt idx="132">
                  <c:v>25.766999999999999</c:v>
                </c:pt>
                <c:pt idx="133">
                  <c:v>25.957999999999998</c:v>
                </c:pt>
                <c:pt idx="134">
                  <c:v>26.148</c:v>
                </c:pt>
                <c:pt idx="135">
                  <c:v>26.318000000000001</c:v>
                </c:pt>
                <c:pt idx="136">
                  <c:v>26.527999999999999</c:v>
                </c:pt>
                <c:pt idx="137">
                  <c:v>26.728999999999999</c:v>
                </c:pt>
                <c:pt idx="138">
                  <c:v>26.908999999999999</c:v>
                </c:pt>
                <c:pt idx="139">
                  <c:v>27.109000000000002</c:v>
                </c:pt>
                <c:pt idx="140">
                  <c:v>27.298999999999999</c:v>
                </c:pt>
                <c:pt idx="141">
                  <c:v>27.49</c:v>
                </c:pt>
                <c:pt idx="142">
                  <c:v>27.68</c:v>
                </c:pt>
                <c:pt idx="143">
                  <c:v>27.88</c:v>
                </c:pt>
                <c:pt idx="144">
                  <c:v>28.061</c:v>
                </c:pt>
                <c:pt idx="145">
                  <c:v>28.251000000000001</c:v>
                </c:pt>
                <c:pt idx="146">
                  <c:v>28.431000000000001</c:v>
                </c:pt>
                <c:pt idx="147">
                  <c:v>28.600999999999999</c:v>
                </c:pt>
                <c:pt idx="148">
                  <c:v>28.812000000000001</c:v>
                </c:pt>
                <c:pt idx="149">
                  <c:v>29.001999999999999</c:v>
                </c:pt>
                <c:pt idx="150">
                  <c:v>29.192</c:v>
                </c:pt>
                <c:pt idx="151">
                  <c:v>29.382000000000001</c:v>
                </c:pt>
                <c:pt idx="152">
                  <c:v>29.573</c:v>
                </c:pt>
                <c:pt idx="153">
                  <c:v>29.763000000000002</c:v>
                </c:pt>
                <c:pt idx="154">
                  <c:v>29.952999999999999</c:v>
                </c:pt>
                <c:pt idx="155">
                  <c:v>30.123999999999999</c:v>
                </c:pt>
                <c:pt idx="156">
                  <c:v>30.314</c:v>
                </c:pt>
                <c:pt idx="157">
                  <c:v>30.494</c:v>
                </c:pt>
                <c:pt idx="158">
                  <c:v>30.693999999999999</c:v>
                </c:pt>
                <c:pt idx="159">
                  <c:v>30.875</c:v>
                </c:pt>
                <c:pt idx="160">
                  <c:v>31.065000000000001</c:v>
                </c:pt>
                <c:pt idx="161">
                  <c:v>31.245000000000001</c:v>
                </c:pt>
                <c:pt idx="162">
                  <c:v>31.445</c:v>
                </c:pt>
                <c:pt idx="163">
                  <c:v>31.635999999999999</c:v>
                </c:pt>
                <c:pt idx="164">
                  <c:v>31.826000000000001</c:v>
                </c:pt>
                <c:pt idx="165">
                  <c:v>31.995999999999999</c:v>
                </c:pt>
                <c:pt idx="166">
                  <c:v>32.207000000000001</c:v>
                </c:pt>
                <c:pt idx="167">
                  <c:v>32.406999999999996</c:v>
                </c:pt>
                <c:pt idx="168">
                  <c:v>32.576999999999998</c:v>
                </c:pt>
                <c:pt idx="169">
                  <c:v>32.786999999999999</c:v>
                </c:pt>
                <c:pt idx="170">
                  <c:v>32.978000000000002</c:v>
                </c:pt>
                <c:pt idx="171">
                  <c:v>33.167999999999999</c:v>
                </c:pt>
                <c:pt idx="172">
                  <c:v>33.357999999999997</c:v>
                </c:pt>
                <c:pt idx="173">
                  <c:v>33.567999999999998</c:v>
                </c:pt>
                <c:pt idx="174">
                  <c:v>33.749000000000002</c:v>
                </c:pt>
                <c:pt idx="175">
                  <c:v>33.918999999999997</c:v>
                </c:pt>
                <c:pt idx="176">
                  <c:v>34.109000000000002</c:v>
                </c:pt>
                <c:pt idx="177">
                  <c:v>34.279000000000003</c:v>
                </c:pt>
                <c:pt idx="178">
                  <c:v>34.47</c:v>
                </c:pt>
                <c:pt idx="179">
                  <c:v>34.68</c:v>
                </c:pt>
                <c:pt idx="180">
                  <c:v>34.85</c:v>
                </c:pt>
                <c:pt idx="181">
                  <c:v>35.040999999999997</c:v>
                </c:pt>
                <c:pt idx="182">
                  <c:v>35.231000000000002</c:v>
                </c:pt>
                <c:pt idx="183">
                  <c:v>35.401000000000003</c:v>
                </c:pt>
                <c:pt idx="184">
                  <c:v>35.600999999999999</c:v>
                </c:pt>
                <c:pt idx="185">
                  <c:v>35.792000000000002</c:v>
                </c:pt>
                <c:pt idx="186">
                  <c:v>35.962000000000003</c:v>
                </c:pt>
                <c:pt idx="187">
                  <c:v>36.152000000000001</c:v>
                </c:pt>
                <c:pt idx="188">
                  <c:v>36.351999999999997</c:v>
                </c:pt>
                <c:pt idx="189">
                  <c:v>36.542999999999999</c:v>
                </c:pt>
                <c:pt idx="190">
                  <c:v>36.713000000000001</c:v>
                </c:pt>
                <c:pt idx="191">
                  <c:v>36.912999999999997</c:v>
                </c:pt>
                <c:pt idx="192">
                  <c:v>37.103999999999999</c:v>
                </c:pt>
                <c:pt idx="193">
                  <c:v>37.274000000000001</c:v>
                </c:pt>
                <c:pt idx="194">
                  <c:v>37.473999999999997</c:v>
                </c:pt>
                <c:pt idx="195">
                  <c:v>37.643999999999998</c:v>
                </c:pt>
                <c:pt idx="196">
                  <c:v>37.844999999999999</c:v>
                </c:pt>
                <c:pt idx="197">
                  <c:v>38.015000000000001</c:v>
                </c:pt>
                <c:pt idx="198">
                  <c:v>38.195</c:v>
                </c:pt>
                <c:pt idx="199">
                  <c:v>38.405000000000001</c:v>
                </c:pt>
                <c:pt idx="200">
                  <c:v>38.585999999999999</c:v>
                </c:pt>
                <c:pt idx="201">
                  <c:v>38.786000000000001</c:v>
                </c:pt>
              </c:numCache>
            </c:numRef>
          </c:xVal>
          <c:yVal>
            <c:numRef>
              <c:f>'Beschl. 5. Gang(26.08.2014)'!$M$3:$M$204</c:f>
              <c:numCache>
                <c:formatCode>#,##0" 1/min"</c:formatCode>
                <c:ptCount val="202"/>
                <c:pt idx="0">
                  <c:v>0</c:v>
                </c:pt>
                <c:pt idx="1">
                  <c:v>0</c:v>
                </c:pt>
                <c:pt idx="2">
                  <c:v>1346</c:v>
                </c:pt>
                <c:pt idx="3">
                  <c:v>1346</c:v>
                </c:pt>
                <c:pt idx="4">
                  <c:v>1346</c:v>
                </c:pt>
                <c:pt idx="5">
                  <c:v>1346</c:v>
                </c:pt>
                <c:pt idx="6">
                  <c:v>1346</c:v>
                </c:pt>
                <c:pt idx="7">
                  <c:v>1379</c:v>
                </c:pt>
                <c:pt idx="8">
                  <c:v>1379</c:v>
                </c:pt>
                <c:pt idx="9">
                  <c:v>1379</c:v>
                </c:pt>
                <c:pt idx="10">
                  <c:v>1379</c:v>
                </c:pt>
                <c:pt idx="11">
                  <c:v>1379</c:v>
                </c:pt>
                <c:pt idx="12">
                  <c:v>1404</c:v>
                </c:pt>
                <c:pt idx="13">
                  <c:v>1404</c:v>
                </c:pt>
                <c:pt idx="14">
                  <c:v>1404</c:v>
                </c:pt>
                <c:pt idx="15">
                  <c:v>1404</c:v>
                </c:pt>
                <c:pt idx="16">
                  <c:v>1404</c:v>
                </c:pt>
                <c:pt idx="17">
                  <c:v>1444</c:v>
                </c:pt>
                <c:pt idx="18">
                  <c:v>1444</c:v>
                </c:pt>
                <c:pt idx="19">
                  <c:v>1444</c:v>
                </c:pt>
                <c:pt idx="20">
                  <c:v>1444</c:v>
                </c:pt>
                <c:pt idx="21">
                  <c:v>1444</c:v>
                </c:pt>
                <c:pt idx="22">
                  <c:v>1486</c:v>
                </c:pt>
                <c:pt idx="23">
                  <c:v>1486</c:v>
                </c:pt>
                <c:pt idx="24">
                  <c:v>1486</c:v>
                </c:pt>
                <c:pt idx="25">
                  <c:v>1486</c:v>
                </c:pt>
                <c:pt idx="26">
                  <c:v>1486</c:v>
                </c:pt>
                <c:pt idx="27">
                  <c:v>1547</c:v>
                </c:pt>
                <c:pt idx="28">
                  <c:v>1547</c:v>
                </c:pt>
                <c:pt idx="29">
                  <c:v>1547</c:v>
                </c:pt>
                <c:pt idx="30">
                  <c:v>1547</c:v>
                </c:pt>
                <c:pt idx="31">
                  <c:v>1547</c:v>
                </c:pt>
                <c:pt idx="32">
                  <c:v>1609</c:v>
                </c:pt>
                <c:pt idx="33">
                  <c:v>1609</c:v>
                </c:pt>
                <c:pt idx="34">
                  <c:v>1609</c:v>
                </c:pt>
                <c:pt idx="35">
                  <c:v>1609</c:v>
                </c:pt>
                <c:pt idx="36">
                  <c:v>1609</c:v>
                </c:pt>
                <c:pt idx="37">
                  <c:v>1643</c:v>
                </c:pt>
                <c:pt idx="38">
                  <c:v>1643</c:v>
                </c:pt>
                <c:pt idx="39">
                  <c:v>1643</c:v>
                </c:pt>
                <c:pt idx="40">
                  <c:v>1643</c:v>
                </c:pt>
                <c:pt idx="41">
                  <c:v>1643</c:v>
                </c:pt>
                <c:pt idx="42">
                  <c:v>1698</c:v>
                </c:pt>
                <c:pt idx="43">
                  <c:v>1698</c:v>
                </c:pt>
                <c:pt idx="44">
                  <c:v>1698</c:v>
                </c:pt>
                <c:pt idx="45">
                  <c:v>1698</c:v>
                </c:pt>
                <c:pt idx="46">
                  <c:v>1698</c:v>
                </c:pt>
                <c:pt idx="47">
                  <c:v>1769</c:v>
                </c:pt>
                <c:pt idx="48">
                  <c:v>1769</c:v>
                </c:pt>
                <c:pt idx="49">
                  <c:v>1769</c:v>
                </c:pt>
                <c:pt idx="50">
                  <c:v>1769</c:v>
                </c:pt>
                <c:pt idx="51">
                  <c:v>1769</c:v>
                </c:pt>
                <c:pt idx="52">
                  <c:v>1828</c:v>
                </c:pt>
                <c:pt idx="53">
                  <c:v>1828</c:v>
                </c:pt>
                <c:pt idx="54">
                  <c:v>1828</c:v>
                </c:pt>
                <c:pt idx="55">
                  <c:v>1828</c:v>
                </c:pt>
                <c:pt idx="56">
                  <c:v>1828</c:v>
                </c:pt>
                <c:pt idx="57">
                  <c:v>1884</c:v>
                </c:pt>
                <c:pt idx="58">
                  <c:v>1884</c:v>
                </c:pt>
                <c:pt idx="59">
                  <c:v>1884</c:v>
                </c:pt>
                <c:pt idx="60">
                  <c:v>1884</c:v>
                </c:pt>
                <c:pt idx="61">
                  <c:v>1884</c:v>
                </c:pt>
                <c:pt idx="62">
                  <c:v>1963</c:v>
                </c:pt>
                <c:pt idx="63">
                  <c:v>1963</c:v>
                </c:pt>
                <c:pt idx="64">
                  <c:v>1963</c:v>
                </c:pt>
                <c:pt idx="65">
                  <c:v>1963</c:v>
                </c:pt>
                <c:pt idx="66">
                  <c:v>1963</c:v>
                </c:pt>
                <c:pt idx="67">
                  <c:v>2021</c:v>
                </c:pt>
                <c:pt idx="68">
                  <c:v>2021</c:v>
                </c:pt>
                <c:pt idx="69">
                  <c:v>2021</c:v>
                </c:pt>
                <c:pt idx="70">
                  <c:v>2021</c:v>
                </c:pt>
                <c:pt idx="71">
                  <c:v>2021</c:v>
                </c:pt>
                <c:pt idx="72">
                  <c:v>2092</c:v>
                </c:pt>
                <c:pt idx="73">
                  <c:v>2092</c:v>
                </c:pt>
                <c:pt idx="74">
                  <c:v>2092</c:v>
                </c:pt>
                <c:pt idx="75">
                  <c:v>2092</c:v>
                </c:pt>
                <c:pt idx="76">
                  <c:v>2092</c:v>
                </c:pt>
                <c:pt idx="77">
                  <c:v>2158</c:v>
                </c:pt>
                <c:pt idx="78">
                  <c:v>2158</c:v>
                </c:pt>
                <c:pt idx="79">
                  <c:v>2158</c:v>
                </c:pt>
                <c:pt idx="80">
                  <c:v>2158</c:v>
                </c:pt>
                <c:pt idx="81">
                  <c:v>2158</c:v>
                </c:pt>
                <c:pt idx="82">
                  <c:v>2224</c:v>
                </c:pt>
                <c:pt idx="83">
                  <c:v>2224</c:v>
                </c:pt>
                <c:pt idx="84">
                  <c:v>2224</c:v>
                </c:pt>
                <c:pt idx="85">
                  <c:v>2224</c:v>
                </c:pt>
                <c:pt idx="86">
                  <c:v>2224</c:v>
                </c:pt>
                <c:pt idx="87">
                  <c:v>2291</c:v>
                </c:pt>
                <c:pt idx="88">
                  <c:v>2291</c:v>
                </c:pt>
                <c:pt idx="89">
                  <c:v>2291</c:v>
                </c:pt>
                <c:pt idx="90">
                  <c:v>2291</c:v>
                </c:pt>
                <c:pt idx="91">
                  <c:v>2291</c:v>
                </c:pt>
                <c:pt idx="92">
                  <c:v>2362</c:v>
                </c:pt>
                <c:pt idx="93">
                  <c:v>2362</c:v>
                </c:pt>
                <c:pt idx="94">
                  <c:v>2362</c:v>
                </c:pt>
                <c:pt idx="95">
                  <c:v>2362</c:v>
                </c:pt>
                <c:pt idx="96">
                  <c:v>2362</c:v>
                </c:pt>
                <c:pt idx="97">
                  <c:v>2423</c:v>
                </c:pt>
                <c:pt idx="98">
                  <c:v>2423</c:v>
                </c:pt>
                <c:pt idx="99">
                  <c:v>2423</c:v>
                </c:pt>
                <c:pt idx="100">
                  <c:v>2423</c:v>
                </c:pt>
                <c:pt idx="101">
                  <c:v>2423</c:v>
                </c:pt>
                <c:pt idx="102">
                  <c:v>2501</c:v>
                </c:pt>
                <c:pt idx="103">
                  <c:v>2501</c:v>
                </c:pt>
                <c:pt idx="104">
                  <c:v>2501</c:v>
                </c:pt>
                <c:pt idx="105">
                  <c:v>2501</c:v>
                </c:pt>
                <c:pt idx="106">
                  <c:v>2501</c:v>
                </c:pt>
                <c:pt idx="107">
                  <c:v>2563</c:v>
                </c:pt>
                <c:pt idx="108">
                  <c:v>2563</c:v>
                </c:pt>
                <c:pt idx="109">
                  <c:v>2563</c:v>
                </c:pt>
                <c:pt idx="110">
                  <c:v>2563</c:v>
                </c:pt>
                <c:pt idx="111">
                  <c:v>2563</c:v>
                </c:pt>
                <c:pt idx="112">
                  <c:v>2636</c:v>
                </c:pt>
                <c:pt idx="113">
                  <c:v>2636</c:v>
                </c:pt>
                <c:pt idx="114">
                  <c:v>2636</c:v>
                </c:pt>
                <c:pt idx="115">
                  <c:v>2636</c:v>
                </c:pt>
                <c:pt idx="116">
                  <c:v>2636</c:v>
                </c:pt>
                <c:pt idx="117">
                  <c:v>2704</c:v>
                </c:pt>
                <c:pt idx="118">
                  <c:v>2704</c:v>
                </c:pt>
                <c:pt idx="119">
                  <c:v>2704</c:v>
                </c:pt>
                <c:pt idx="120">
                  <c:v>2704</c:v>
                </c:pt>
                <c:pt idx="121">
                  <c:v>2704</c:v>
                </c:pt>
                <c:pt idx="122">
                  <c:v>2767</c:v>
                </c:pt>
                <c:pt idx="123">
                  <c:v>2767</c:v>
                </c:pt>
                <c:pt idx="124">
                  <c:v>2767</c:v>
                </c:pt>
                <c:pt idx="125">
                  <c:v>2767</c:v>
                </c:pt>
                <c:pt idx="126">
                  <c:v>2767</c:v>
                </c:pt>
                <c:pt idx="127">
                  <c:v>2822</c:v>
                </c:pt>
                <c:pt idx="128">
                  <c:v>2822</c:v>
                </c:pt>
                <c:pt idx="129">
                  <c:v>2822</c:v>
                </c:pt>
                <c:pt idx="130">
                  <c:v>2822</c:v>
                </c:pt>
                <c:pt idx="131">
                  <c:v>2822</c:v>
                </c:pt>
                <c:pt idx="132">
                  <c:v>2889</c:v>
                </c:pt>
                <c:pt idx="133">
                  <c:v>2889</c:v>
                </c:pt>
                <c:pt idx="134">
                  <c:v>2889</c:v>
                </c:pt>
                <c:pt idx="135">
                  <c:v>2889</c:v>
                </c:pt>
                <c:pt idx="136">
                  <c:v>2889</c:v>
                </c:pt>
                <c:pt idx="137">
                  <c:v>2963</c:v>
                </c:pt>
                <c:pt idx="138">
                  <c:v>2963</c:v>
                </c:pt>
                <c:pt idx="139">
                  <c:v>2963</c:v>
                </c:pt>
                <c:pt idx="140">
                  <c:v>2963</c:v>
                </c:pt>
                <c:pt idx="141">
                  <c:v>2963</c:v>
                </c:pt>
                <c:pt idx="142">
                  <c:v>3027</c:v>
                </c:pt>
                <c:pt idx="143">
                  <c:v>3027</c:v>
                </c:pt>
                <c:pt idx="144">
                  <c:v>3027</c:v>
                </c:pt>
                <c:pt idx="145">
                  <c:v>3027</c:v>
                </c:pt>
                <c:pt idx="146">
                  <c:v>3027</c:v>
                </c:pt>
                <c:pt idx="147">
                  <c:v>3091</c:v>
                </c:pt>
                <c:pt idx="148">
                  <c:v>3091</c:v>
                </c:pt>
                <c:pt idx="149">
                  <c:v>3091</c:v>
                </c:pt>
                <c:pt idx="150">
                  <c:v>3091</c:v>
                </c:pt>
                <c:pt idx="151">
                  <c:v>3091</c:v>
                </c:pt>
                <c:pt idx="152">
                  <c:v>3151</c:v>
                </c:pt>
                <c:pt idx="153">
                  <c:v>3151</c:v>
                </c:pt>
                <c:pt idx="154">
                  <c:v>3151</c:v>
                </c:pt>
                <c:pt idx="155">
                  <c:v>3151</c:v>
                </c:pt>
                <c:pt idx="156">
                  <c:v>3151</c:v>
                </c:pt>
                <c:pt idx="157">
                  <c:v>3209</c:v>
                </c:pt>
                <c:pt idx="158">
                  <c:v>3209</c:v>
                </c:pt>
                <c:pt idx="159">
                  <c:v>3209</c:v>
                </c:pt>
                <c:pt idx="160">
                  <c:v>3209</c:v>
                </c:pt>
                <c:pt idx="161">
                  <c:v>3209</c:v>
                </c:pt>
                <c:pt idx="162">
                  <c:v>3266</c:v>
                </c:pt>
                <c:pt idx="163">
                  <c:v>3266</c:v>
                </c:pt>
                <c:pt idx="164">
                  <c:v>3266</c:v>
                </c:pt>
                <c:pt idx="165">
                  <c:v>3266</c:v>
                </c:pt>
                <c:pt idx="166">
                  <c:v>3266</c:v>
                </c:pt>
                <c:pt idx="167">
                  <c:v>3333</c:v>
                </c:pt>
                <c:pt idx="168">
                  <c:v>3333</c:v>
                </c:pt>
                <c:pt idx="169">
                  <c:v>3333</c:v>
                </c:pt>
                <c:pt idx="170">
                  <c:v>3333</c:v>
                </c:pt>
                <c:pt idx="171">
                  <c:v>3333</c:v>
                </c:pt>
                <c:pt idx="172">
                  <c:v>3395</c:v>
                </c:pt>
                <c:pt idx="173">
                  <c:v>3395</c:v>
                </c:pt>
                <c:pt idx="174">
                  <c:v>3395</c:v>
                </c:pt>
                <c:pt idx="175">
                  <c:v>3395</c:v>
                </c:pt>
                <c:pt idx="176">
                  <c:v>3395</c:v>
                </c:pt>
                <c:pt idx="177">
                  <c:v>3454</c:v>
                </c:pt>
                <c:pt idx="178">
                  <c:v>3454</c:v>
                </c:pt>
                <c:pt idx="179">
                  <c:v>3454</c:v>
                </c:pt>
                <c:pt idx="180">
                  <c:v>3454</c:v>
                </c:pt>
                <c:pt idx="181">
                  <c:v>3454</c:v>
                </c:pt>
                <c:pt idx="182">
                  <c:v>3512</c:v>
                </c:pt>
                <c:pt idx="183">
                  <c:v>3512</c:v>
                </c:pt>
                <c:pt idx="184">
                  <c:v>3512</c:v>
                </c:pt>
                <c:pt idx="185">
                  <c:v>3512</c:v>
                </c:pt>
                <c:pt idx="186">
                  <c:v>3512</c:v>
                </c:pt>
                <c:pt idx="187">
                  <c:v>3567</c:v>
                </c:pt>
                <c:pt idx="188">
                  <c:v>3567</c:v>
                </c:pt>
                <c:pt idx="189">
                  <c:v>3567</c:v>
                </c:pt>
                <c:pt idx="190">
                  <c:v>3567</c:v>
                </c:pt>
                <c:pt idx="191">
                  <c:v>3567</c:v>
                </c:pt>
                <c:pt idx="192">
                  <c:v>3623</c:v>
                </c:pt>
                <c:pt idx="193">
                  <c:v>3623</c:v>
                </c:pt>
                <c:pt idx="194">
                  <c:v>3623</c:v>
                </c:pt>
                <c:pt idx="195">
                  <c:v>3623</c:v>
                </c:pt>
                <c:pt idx="196">
                  <c:v>3623</c:v>
                </c:pt>
                <c:pt idx="197">
                  <c:v>3663</c:v>
                </c:pt>
                <c:pt idx="198">
                  <c:v>3663</c:v>
                </c:pt>
                <c:pt idx="199">
                  <c:v>3663</c:v>
                </c:pt>
                <c:pt idx="200">
                  <c:v>3663</c:v>
                </c:pt>
                <c:pt idx="201">
                  <c:v>3663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'Beschl. 5. Gang(26.08.2014)'!$O$2</c:f>
              <c:strCache>
                <c:ptCount val="1"/>
                <c:pt idx="0">
                  <c:v>akt. Ladedruck</c:v>
                </c:pt>
              </c:strCache>
            </c:strRef>
          </c:tx>
          <c:marker>
            <c:symbol val="none"/>
          </c:marker>
          <c:xVal>
            <c:numRef>
              <c:f>'Beschl. 5. Gang(26.08.2014)'!$L$8:$L$204</c:f>
              <c:numCache>
                <c:formatCode>0.000" s"</c:formatCode>
                <c:ptCount val="197"/>
                <c:pt idx="0">
                  <c:v>1.663</c:v>
                </c:pt>
                <c:pt idx="1">
                  <c:v>1.843</c:v>
                </c:pt>
                <c:pt idx="2">
                  <c:v>2.0230000000000001</c:v>
                </c:pt>
                <c:pt idx="3">
                  <c:v>2.2130000000000001</c:v>
                </c:pt>
                <c:pt idx="4">
                  <c:v>2.4140000000000001</c:v>
                </c:pt>
                <c:pt idx="5">
                  <c:v>2.5939999999999999</c:v>
                </c:pt>
                <c:pt idx="6">
                  <c:v>2.774</c:v>
                </c:pt>
                <c:pt idx="7">
                  <c:v>2.9740000000000002</c:v>
                </c:pt>
                <c:pt idx="8">
                  <c:v>3.1549999999999998</c:v>
                </c:pt>
                <c:pt idx="9">
                  <c:v>3.3450000000000002</c:v>
                </c:pt>
                <c:pt idx="10">
                  <c:v>3.5350000000000001</c:v>
                </c:pt>
                <c:pt idx="11">
                  <c:v>3.7160000000000002</c:v>
                </c:pt>
                <c:pt idx="12">
                  <c:v>3.9159999999999999</c:v>
                </c:pt>
                <c:pt idx="13">
                  <c:v>4.1059999999999999</c:v>
                </c:pt>
                <c:pt idx="14">
                  <c:v>4.306</c:v>
                </c:pt>
                <c:pt idx="15">
                  <c:v>4.4969999999999999</c:v>
                </c:pt>
                <c:pt idx="16">
                  <c:v>4.6870000000000003</c:v>
                </c:pt>
                <c:pt idx="17">
                  <c:v>4.8769999999999998</c:v>
                </c:pt>
                <c:pt idx="18">
                  <c:v>5.0670000000000002</c:v>
                </c:pt>
                <c:pt idx="19">
                  <c:v>5.2380000000000004</c:v>
                </c:pt>
                <c:pt idx="20">
                  <c:v>5.4279999999999999</c:v>
                </c:pt>
                <c:pt idx="21">
                  <c:v>5.6479999999999997</c:v>
                </c:pt>
                <c:pt idx="22">
                  <c:v>5.8490000000000002</c:v>
                </c:pt>
                <c:pt idx="23">
                  <c:v>6.0289999999999999</c:v>
                </c:pt>
                <c:pt idx="24">
                  <c:v>6.2190000000000003</c:v>
                </c:pt>
                <c:pt idx="25">
                  <c:v>6.4089999999999998</c:v>
                </c:pt>
                <c:pt idx="26">
                  <c:v>6.59</c:v>
                </c:pt>
                <c:pt idx="27">
                  <c:v>6.79</c:v>
                </c:pt>
                <c:pt idx="28">
                  <c:v>6.97</c:v>
                </c:pt>
                <c:pt idx="29">
                  <c:v>7.14</c:v>
                </c:pt>
                <c:pt idx="30">
                  <c:v>7.3609999999999998</c:v>
                </c:pt>
                <c:pt idx="31">
                  <c:v>7.5309999999999997</c:v>
                </c:pt>
                <c:pt idx="32">
                  <c:v>7.7210000000000001</c:v>
                </c:pt>
                <c:pt idx="33">
                  <c:v>7.9219999999999997</c:v>
                </c:pt>
                <c:pt idx="34">
                  <c:v>8.1120000000000001</c:v>
                </c:pt>
                <c:pt idx="35">
                  <c:v>8.3019999999999996</c:v>
                </c:pt>
                <c:pt idx="36">
                  <c:v>8.5020000000000007</c:v>
                </c:pt>
                <c:pt idx="37">
                  <c:v>8.6829999999999998</c:v>
                </c:pt>
                <c:pt idx="38">
                  <c:v>8.8729999999999993</c:v>
                </c:pt>
                <c:pt idx="39">
                  <c:v>9.0429999999999993</c:v>
                </c:pt>
                <c:pt idx="40">
                  <c:v>9.2639999999999993</c:v>
                </c:pt>
                <c:pt idx="41">
                  <c:v>9.4339999999999993</c:v>
                </c:pt>
                <c:pt idx="42">
                  <c:v>9.6240000000000006</c:v>
                </c:pt>
                <c:pt idx="43">
                  <c:v>9.8239999999999998</c:v>
                </c:pt>
                <c:pt idx="44">
                  <c:v>10.015000000000001</c:v>
                </c:pt>
                <c:pt idx="45">
                  <c:v>10.205</c:v>
                </c:pt>
                <c:pt idx="46">
                  <c:v>10.375</c:v>
                </c:pt>
                <c:pt idx="47">
                  <c:v>10.545</c:v>
                </c:pt>
                <c:pt idx="48">
                  <c:v>10.756</c:v>
                </c:pt>
                <c:pt idx="49">
                  <c:v>10.956</c:v>
                </c:pt>
                <c:pt idx="50">
                  <c:v>11.135999999999999</c:v>
                </c:pt>
                <c:pt idx="51">
                  <c:v>11.337</c:v>
                </c:pt>
                <c:pt idx="52">
                  <c:v>11.537000000000001</c:v>
                </c:pt>
                <c:pt idx="53">
                  <c:v>11.727</c:v>
                </c:pt>
                <c:pt idx="54">
                  <c:v>11.917</c:v>
                </c:pt>
                <c:pt idx="55">
                  <c:v>12.098000000000001</c:v>
                </c:pt>
                <c:pt idx="56">
                  <c:v>12.288</c:v>
                </c:pt>
                <c:pt idx="57">
                  <c:v>12.497999999999999</c:v>
                </c:pt>
                <c:pt idx="58">
                  <c:v>12.678000000000001</c:v>
                </c:pt>
                <c:pt idx="59">
                  <c:v>12.849</c:v>
                </c:pt>
                <c:pt idx="60">
                  <c:v>13.069000000000001</c:v>
                </c:pt>
                <c:pt idx="61">
                  <c:v>13.249000000000001</c:v>
                </c:pt>
                <c:pt idx="62">
                  <c:v>13.45</c:v>
                </c:pt>
                <c:pt idx="63">
                  <c:v>13.64</c:v>
                </c:pt>
                <c:pt idx="64">
                  <c:v>13.83</c:v>
                </c:pt>
                <c:pt idx="65">
                  <c:v>14.03</c:v>
                </c:pt>
                <c:pt idx="66">
                  <c:v>14.211</c:v>
                </c:pt>
                <c:pt idx="67">
                  <c:v>14.411</c:v>
                </c:pt>
                <c:pt idx="68">
                  <c:v>14.590999999999999</c:v>
                </c:pt>
                <c:pt idx="69">
                  <c:v>14.750999999999999</c:v>
                </c:pt>
                <c:pt idx="70">
                  <c:v>14.972</c:v>
                </c:pt>
                <c:pt idx="71">
                  <c:v>15.151999999999999</c:v>
                </c:pt>
                <c:pt idx="72">
                  <c:v>15.342000000000001</c:v>
                </c:pt>
                <c:pt idx="73">
                  <c:v>15.542999999999999</c:v>
                </c:pt>
                <c:pt idx="74">
                  <c:v>15.723000000000001</c:v>
                </c:pt>
                <c:pt idx="75">
                  <c:v>15.933</c:v>
                </c:pt>
                <c:pt idx="76">
                  <c:v>16.103000000000002</c:v>
                </c:pt>
                <c:pt idx="77">
                  <c:v>16.283999999999999</c:v>
                </c:pt>
                <c:pt idx="78">
                  <c:v>16.463999999999999</c:v>
                </c:pt>
                <c:pt idx="79">
                  <c:v>16.643999999999998</c:v>
                </c:pt>
                <c:pt idx="80">
                  <c:v>16.853999999999999</c:v>
                </c:pt>
                <c:pt idx="81">
                  <c:v>17.024999999999999</c:v>
                </c:pt>
                <c:pt idx="82">
                  <c:v>17.204999999999998</c:v>
                </c:pt>
                <c:pt idx="83">
                  <c:v>17.405000000000001</c:v>
                </c:pt>
                <c:pt idx="84">
                  <c:v>17.596</c:v>
                </c:pt>
                <c:pt idx="85">
                  <c:v>17.786000000000001</c:v>
                </c:pt>
                <c:pt idx="86">
                  <c:v>17.966000000000001</c:v>
                </c:pt>
                <c:pt idx="87">
                  <c:v>18.166</c:v>
                </c:pt>
                <c:pt idx="88">
                  <c:v>18.356999999999999</c:v>
                </c:pt>
                <c:pt idx="89">
                  <c:v>18.567</c:v>
                </c:pt>
                <c:pt idx="90">
                  <c:v>18.736999999999998</c:v>
                </c:pt>
                <c:pt idx="91">
                  <c:v>18.927</c:v>
                </c:pt>
                <c:pt idx="92">
                  <c:v>19.108000000000001</c:v>
                </c:pt>
                <c:pt idx="93">
                  <c:v>19.318000000000001</c:v>
                </c:pt>
                <c:pt idx="94">
                  <c:v>19.507999999999999</c:v>
                </c:pt>
                <c:pt idx="95">
                  <c:v>19.709</c:v>
                </c:pt>
                <c:pt idx="96">
                  <c:v>19.899000000000001</c:v>
                </c:pt>
                <c:pt idx="97">
                  <c:v>20.088999999999999</c:v>
                </c:pt>
                <c:pt idx="98">
                  <c:v>20.279</c:v>
                </c:pt>
                <c:pt idx="99">
                  <c:v>20.47</c:v>
                </c:pt>
                <c:pt idx="100">
                  <c:v>20.64</c:v>
                </c:pt>
                <c:pt idx="101">
                  <c:v>20.86</c:v>
                </c:pt>
                <c:pt idx="102">
                  <c:v>21.05</c:v>
                </c:pt>
                <c:pt idx="103">
                  <c:v>21.231000000000002</c:v>
                </c:pt>
                <c:pt idx="104">
                  <c:v>21.431000000000001</c:v>
                </c:pt>
                <c:pt idx="105">
                  <c:v>21.620999999999999</c:v>
                </c:pt>
                <c:pt idx="106">
                  <c:v>21.812000000000001</c:v>
                </c:pt>
                <c:pt idx="107">
                  <c:v>22.001999999999999</c:v>
                </c:pt>
                <c:pt idx="108">
                  <c:v>22.202000000000002</c:v>
                </c:pt>
                <c:pt idx="109">
                  <c:v>22.382000000000001</c:v>
                </c:pt>
                <c:pt idx="110">
                  <c:v>22.562999999999999</c:v>
                </c:pt>
                <c:pt idx="111">
                  <c:v>22.753</c:v>
                </c:pt>
                <c:pt idx="112">
                  <c:v>22.913</c:v>
                </c:pt>
                <c:pt idx="113">
                  <c:v>23.123000000000001</c:v>
                </c:pt>
                <c:pt idx="114">
                  <c:v>23.314</c:v>
                </c:pt>
                <c:pt idx="115">
                  <c:v>23.494</c:v>
                </c:pt>
                <c:pt idx="116">
                  <c:v>23.693999999999999</c:v>
                </c:pt>
                <c:pt idx="117">
                  <c:v>23.864999999999998</c:v>
                </c:pt>
                <c:pt idx="118">
                  <c:v>24.035</c:v>
                </c:pt>
                <c:pt idx="119">
                  <c:v>24.234999999999999</c:v>
                </c:pt>
                <c:pt idx="120">
                  <c:v>24.425000000000001</c:v>
                </c:pt>
                <c:pt idx="121">
                  <c:v>24.606000000000002</c:v>
                </c:pt>
                <c:pt idx="122">
                  <c:v>24.806000000000001</c:v>
                </c:pt>
                <c:pt idx="123">
                  <c:v>24.995999999999999</c:v>
                </c:pt>
                <c:pt idx="124">
                  <c:v>25.186</c:v>
                </c:pt>
                <c:pt idx="125">
                  <c:v>25.387</c:v>
                </c:pt>
                <c:pt idx="126">
                  <c:v>25.577000000000002</c:v>
                </c:pt>
                <c:pt idx="127">
                  <c:v>25.766999999999999</c:v>
                </c:pt>
                <c:pt idx="128">
                  <c:v>25.957999999999998</c:v>
                </c:pt>
                <c:pt idx="129">
                  <c:v>26.148</c:v>
                </c:pt>
                <c:pt idx="130">
                  <c:v>26.318000000000001</c:v>
                </c:pt>
                <c:pt idx="131">
                  <c:v>26.527999999999999</c:v>
                </c:pt>
                <c:pt idx="132">
                  <c:v>26.728999999999999</c:v>
                </c:pt>
                <c:pt idx="133">
                  <c:v>26.908999999999999</c:v>
                </c:pt>
                <c:pt idx="134">
                  <c:v>27.109000000000002</c:v>
                </c:pt>
                <c:pt idx="135">
                  <c:v>27.298999999999999</c:v>
                </c:pt>
                <c:pt idx="136">
                  <c:v>27.49</c:v>
                </c:pt>
                <c:pt idx="137">
                  <c:v>27.68</c:v>
                </c:pt>
                <c:pt idx="138">
                  <c:v>27.88</c:v>
                </c:pt>
                <c:pt idx="139">
                  <c:v>28.061</c:v>
                </c:pt>
                <c:pt idx="140">
                  <c:v>28.251000000000001</c:v>
                </c:pt>
                <c:pt idx="141">
                  <c:v>28.431000000000001</c:v>
                </c:pt>
                <c:pt idx="142">
                  <c:v>28.600999999999999</c:v>
                </c:pt>
                <c:pt idx="143">
                  <c:v>28.812000000000001</c:v>
                </c:pt>
                <c:pt idx="144">
                  <c:v>29.001999999999999</c:v>
                </c:pt>
                <c:pt idx="145">
                  <c:v>29.192</c:v>
                </c:pt>
                <c:pt idx="146">
                  <c:v>29.382000000000001</c:v>
                </c:pt>
                <c:pt idx="147">
                  <c:v>29.573</c:v>
                </c:pt>
                <c:pt idx="148">
                  <c:v>29.763000000000002</c:v>
                </c:pt>
                <c:pt idx="149">
                  <c:v>29.952999999999999</c:v>
                </c:pt>
                <c:pt idx="150">
                  <c:v>30.123999999999999</c:v>
                </c:pt>
                <c:pt idx="151">
                  <c:v>30.314</c:v>
                </c:pt>
                <c:pt idx="152">
                  <c:v>30.494</c:v>
                </c:pt>
                <c:pt idx="153">
                  <c:v>30.693999999999999</c:v>
                </c:pt>
                <c:pt idx="154">
                  <c:v>30.875</c:v>
                </c:pt>
                <c:pt idx="155">
                  <c:v>31.065000000000001</c:v>
                </c:pt>
                <c:pt idx="156">
                  <c:v>31.245000000000001</c:v>
                </c:pt>
                <c:pt idx="157">
                  <c:v>31.445</c:v>
                </c:pt>
                <c:pt idx="158">
                  <c:v>31.635999999999999</c:v>
                </c:pt>
                <c:pt idx="159">
                  <c:v>31.826000000000001</c:v>
                </c:pt>
                <c:pt idx="160">
                  <c:v>31.995999999999999</c:v>
                </c:pt>
                <c:pt idx="161">
                  <c:v>32.207000000000001</c:v>
                </c:pt>
                <c:pt idx="162">
                  <c:v>32.406999999999996</c:v>
                </c:pt>
                <c:pt idx="163">
                  <c:v>32.576999999999998</c:v>
                </c:pt>
                <c:pt idx="164">
                  <c:v>32.786999999999999</c:v>
                </c:pt>
                <c:pt idx="165">
                  <c:v>32.978000000000002</c:v>
                </c:pt>
                <c:pt idx="166">
                  <c:v>33.167999999999999</c:v>
                </c:pt>
                <c:pt idx="167">
                  <c:v>33.357999999999997</c:v>
                </c:pt>
                <c:pt idx="168">
                  <c:v>33.567999999999998</c:v>
                </c:pt>
                <c:pt idx="169">
                  <c:v>33.749000000000002</c:v>
                </c:pt>
                <c:pt idx="170">
                  <c:v>33.918999999999997</c:v>
                </c:pt>
                <c:pt idx="171">
                  <c:v>34.109000000000002</c:v>
                </c:pt>
                <c:pt idx="172">
                  <c:v>34.279000000000003</c:v>
                </c:pt>
                <c:pt idx="173">
                  <c:v>34.47</c:v>
                </c:pt>
                <c:pt idx="174">
                  <c:v>34.68</c:v>
                </c:pt>
                <c:pt idx="175">
                  <c:v>34.85</c:v>
                </c:pt>
                <c:pt idx="176">
                  <c:v>35.040999999999997</c:v>
                </c:pt>
                <c:pt idx="177">
                  <c:v>35.231000000000002</c:v>
                </c:pt>
                <c:pt idx="178">
                  <c:v>35.401000000000003</c:v>
                </c:pt>
                <c:pt idx="179">
                  <c:v>35.600999999999999</c:v>
                </c:pt>
                <c:pt idx="180">
                  <c:v>35.792000000000002</c:v>
                </c:pt>
                <c:pt idx="181">
                  <c:v>35.962000000000003</c:v>
                </c:pt>
                <c:pt idx="182">
                  <c:v>36.152000000000001</c:v>
                </c:pt>
                <c:pt idx="183">
                  <c:v>36.351999999999997</c:v>
                </c:pt>
                <c:pt idx="184">
                  <c:v>36.542999999999999</c:v>
                </c:pt>
                <c:pt idx="185">
                  <c:v>36.713000000000001</c:v>
                </c:pt>
                <c:pt idx="186">
                  <c:v>36.912999999999997</c:v>
                </c:pt>
                <c:pt idx="187">
                  <c:v>37.103999999999999</c:v>
                </c:pt>
                <c:pt idx="188">
                  <c:v>37.274000000000001</c:v>
                </c:pt>
                <c:pt idx="189">
                  <c:v>37.473999999999997</c:v>
                </c:pt>
                <c:pt idx="190">
                  <c:v>37.643999999999998</c:v>
                </c:pt>
                <c:pt idx="191">
                  <c:v>37.844999999999999</c:v>
                </c:pt>
                <c:pt idx="192">
                  <c:v>38.015000000000001</c:v>
                </c:pt>
                <c:pt idx="193">
                  <c:v>38.195</c:v>
                </c:pt>
                <c:pt idx="194">
                  <c:v>38.405000000000001</c:v>
                </c:pt>
                <c:pt idx="195">
                  <c:v>38.585999999999999</c:v>
                </c:pt>
                <c:pt idx="196">
                  <c:v>38.786000000000001</c:v>
                </c:pt>
              </c:numCache>
            </c:numRef>
          </c:xVal>
          <c:yVal>
            <c:numRef>
              <c:f>'Beschl. 5. Gang(26.08.2014)'!$O$8:$O$204</c:f>
              <c:numCache>
                <c:formatCode>#,##0" mbar"</c:formatCode>
                <c:ptCount val="197"/>
                <c:pt idx="0">
                  <c:v>1425</c:v>
                </c:pt>
                <c:pt idx="1">
                  <c:v>1425</c:v>
                </c:pt>
                <c:pt idx="2">
                  <c:v>1425</c:v>
                </c:pt>
                <c:pt idx="3">
                  <c:v>1617</c:v>
                </c:pt>
                <c:pt idx="4">
                  <c:v>1617</c:v>
                </c:pt>
                <c:pt idx="5">
                  <c:v>1617</c:v>
                </c:pt>
                <c:pt idx="6">
                  <c:v>1617</c:v>
                </c:pt>
                <c:pt idx="7">
                  <c:v>1617</c:v>
                </c:pt>
                <c:pt idx="8">
                  <c:v>1804</c:v>
                </c:pt>
                <c:pt idx="9">
                  <c:v>1804</c:v>
                </c:pt>
                <c:pt idx="10">
                  <c:v>1804</c:v>
                </c:pt>
                <c:pt idx="11">
                  <c:v>1804</c:v>
                </c:pt>
                <c:pt idx="12">
                  <c:v>1804</c:v>
                </c:pt>
                <c:pt idx="13">
                  <c:v>1949</c:v>
                </c:pt>
                <c:pt idx="14">
                  <c:v>1949</c:v>
                </c:pt>
                <c:pt idx="15">
                  <c:v>1949</c:v>
                </c:pt>
                <c:pt idx="16">
                  <c:v>1949</c:v>
                </c:pt>
                <c:pt idx="17">
                  <c:v>1949</c:v>
                </c:pt>
                <c:pt idx="18">
                  <c:v>1903</c:v>
                </c:pt>
                <c:pt idx="19">
                  <c:v>1903</c:v>
                </c:pt>
                <c:pt idx="20">
                  <c:v>1903</c:v>
                </c:pt>
                <c:pt idx="21">
                  <c:v>1903</c:v>
                </c:pt>
                <c:pt idx="22">
                  <c:v>1903</c:v>
                </c:pt>
                <c:pt idx="23">
                  <c:v>1992</c:v>
                </c:pt>
                <c:pt idx="24">
                  <c:v>1992</c:v>
                </c:pt>
                <c:pt idx="25">
                  <c:v>1992</c:v>
                </c:pt>
                <c:pt idx="26">
                  <c:v>1992</c:v>
                </c:pt>
                <c:pt idx="27">
                  <c:v>1992</c:v>
                </c:pt>
                <c:pt idx="28">
                  <c:v>2077</c:v>
                </c:pt>
                <c:pt idx="29">
                  <c:v>2077</c:v>
                </c:pt>
                <c:pt idx="30">
                  <c:v>2077</c:v>
                </c:pt>
                <c:pt idx="31">
                  <c:v>2077</c:v>
                </c:pt>
                <c:pt idx="32">
                  <c:v>2077</c:v>
                </c:pt>
                <c:pt idx="33">
                  <c:v>2076</c:v>
                </c:pt>
                <c:pt idx="34">
                  <c:v>2076</c:v>
                </c:pt>
                <c:pt idx="35">
                  <c:v>2076</c:v>
                </c:pt>
                <c:pt idx="36">
                  <c:v>2076</c:v>
                </c:pt>
                <c:pt idx="37">
                  <c:v>2076</c:v>
                </c:pt>
                <c:pt idx="38">
                  <c:v>2147</c:v>
                </c:pt>
                <c:pt idx="39">
                  <c:v>2147</c:v>
                </c:pt>
                <c:pt idx="40">
                  <c:v>2147</c:v>
                </c:pt>
                <c:pt idx="41">
                  <c:v>2147</c:v>
                </c:pt>
                <c:pt idx="42">
                  <c:v>2147</c:v>
                </c:pt>
                <c:pt idx="43">
                  <c:v>2216</c:v>
                </c:pt>
                <c:pt idx="44">
                  <c:v>2216</c:v>
                </c:pt>
                <c:pt idx="45">
                  <c:v>2216</c:v>
                </c:pt>
                <c:pt idx="46">
                  <c:v>2216</c:v>
                </c:pt>
                <c:pt idx="47">
                  <c:v>2216</c:v>
                </c:pt>
                <c:pt idx="48">
                  <c:v>2262</c:v>
                </c:pt>
                <c:pt idx="49">
                  <c:v>2262</c:v>
                </c:pt>
                <c:pt idx="50">
                  <c:v>2262</c:v>
                </c:pt>
                <c:pt idx="51">
                  <c:v>2262</c:v>
                </c:pt>
                <c:pt idx="52">
                  <c:v>2262</c:v>
                </c:pt>
                <c:pt idx="53">
                  <c:v>2317</c:v>
                </c:pt>
                <c:pt idx="54">
                  <c:v>2317</c:v>
                </c:pt>
                <c:pt idx="55">
                  <c:v>2317</c:v>
                </c:pt>
                <c:pt idx="56">
                  <c:v>2317</c:v>
                </c:pt>
                <c:pt idx="57">
                  <c:v>2317</c:v>
                </c:pt>
                <c:pt idx="58">
                  <c:v>2357</c:v>
                </c:pt>
                <c:pt idx="59">
                  <c:v>2357</c:v>
                </c:pt>
                <c:pt idx="60">
                  <c:v>2357</c:v>
                </c:pt>
                <c:pt idx="61">
                  <c:v>2357</c:v>
                </c:pt>
                <c:pt idx="62">
                  <c:v>2357</c:v>
                </c:pt>
                <c:pt idx="63">
                  <c:v>2397</c:v>
                </c:pt>
                <c:pt idx="64">
                  <c:v>2397</c:v>
                </c:pt>
                <c:pt idx="65">
                  <c:v>2397</c:v>
                </c:pt>
                <c:pt idx="66">
                  <c:v>2397</c:v>
                </c:pt>
                <c:pt idx="67">
                  <c:v>2397</c:v>
                </c:pt>
                <c:pt idx="68">
                  <c:v>2414</c:v>
                </c:pt>
                <c:pt idx="69">
                  <c:v>2414</c:v>
                </c:pt>
                <c:pt idx="70">
                  <c:v>2414</c:v>
                </c:pt>
                <c:pt idx="71">
                  <c:v>2414</c:v>
                </c:pt>
                <c:pt idx="72">
                  <c:v>2414</c:v>
                </c:pt>
                <c:pt idx="73">
                  <c:v>2420</c:v>
                </c:pt>
                <c:pt idx="74">
                  <c:v>2420</c:v>
                </c:pt>
                <c:pt idx="75">
                  <c:v>2420</c:v>
                </c:pt>
                <c:pt idx="76">
                  <c:v>2420</c:v>
                </c:pt>
                <c:pt idx="77">
                  <c:v>2420</c:v>
                </c:pt>
                <c:pt idx="78">
                  <c:v>2421</c:v>
                </c:pt>
                <c:pt idx="79">
                  <c:v>2421</c:v>
                </c:pt>
                <c:pt idx="80">
                  <c:v>2421</c:v>
                </c:pt>
                <c:pt idx="81">
                  <c:v>2421</c:v>
                </c:pt>
                <c:pt idx="82">
                  <c:v>2421</c:v>
                </c:pt>
                <c:pt idx="83">
                  <c:v>2427</c:v>
                </c:pt>
                <c:pt idx="84">
                  <c:v>2427</c:v>
                </c:pt>
                <c:pt idx="85">
                  <c:v>2427</c:v>
                </c:pt>
                <c:pt idx="86">
                  <c:v>2427</c:v>
                </c:pt>
                <c:pt idx="87">
                  <c:v>2427</c:v>
                </c:pt>
                <c:pt idx="88">
                  <c:v>2421</c:v>
                </c:pt>
                <c:pt idx="89">
                  <c:v>2421</c:v>
                </c:pt>
                <c:pt idx="90">
                  <c:v>2421</c:v>
                </c:pt>
                <c:pt idx="91">
                  <c:v>2421</c:v>
                </c:pt>
                <c:pt idx="92">
                  <c:v>2421</c:v>
                </c:pt>
                <c:pt idx="93">
                  <c:v>2411</c:v>
                </c:pt>
                <c:pt idx="94">
                  <c:v>2411</c:v>
                </c:pt>
                <c:pt idx="95">
                  <c:v>2411</c:v>
                </c:pt>
                <c:pt idx="96">
                  <c:v>2411</c:v>
                </c:pt>
                <c:pt idx="97">
                  <c:v>2411</c:v>
                </c:pt>
                <c:pt idx="98">
                  <c:v>2440</c:v>
                </c:pt>
                <c:pt idx="99">
                  <c:v>2440</c:v>
                </c:pt>
                <c:pt idx="100">
                  <c:v>2440</c:v>
                </c:pt>
                <c:pt idx="101">
                  <c:v>2440</c:v>
                </c:pt>
                <c:pt idx="102">
                  <c:v>2440</c:v>
                </c:pt>
                <c:pt idx="103">
                  <c:v>2441</c:v>
                </c:pt>
                <c:pt idx="104">
                  <c:v>2441</c:v>
                </c:pt>
                <c:pt idx="105">
                  <c:v>2441</c:v>
                </c:pt>
                <c:pt idx="106">
                  <c:v>2441</c:v>
                </c:pt>
                <c:pt idx="107">
                  <c:v>2441</c:v>
                </c:pt>
                <c:pt idx="108">
                  <c:v>2453</c:v>
                </c:pt>
                <c:pt idx="109">
                  <c:v>2453</c:v>
                </c:pt>
                <c:pt idx="110">
                  <c:v>2453</c:v>
                </c:pt>
                <c:pt idx="111">
                  <c:v>2453</c:v>
                </c:pt>
                <c:pt idx="112">
                  <c:v>2453</c:v>
                </c:pt>
                <c:pt idx="113">
                  <c:v>2438</c:v>
                </c:pt>
                <c:pt idx="114">
                  <c:v>2438</c:v>
                </c:pt>
                <c:pt idx="115">
                  <c:v>2438</c:v>
                </c:pt>
                <c:pt idx="116">
                  <c:v>2438</c:v>
                </c:pt>
                <c:pt idx="117">
                  <c:v>2438</c:v>
                </c:pt>
                <c:pt idx="118">
                  <c:v>2426</c:v>
                </c:pt>
                <c:pt idx="119">
                  <c:v>2426</c:v>
                </c:pt>
                <c:pt idx="120">
                  <c:v>2426</c:v>
                </c:pt>
                <c:pt idx="121">
                  <c:v>2426</c:v>
                </c:pt>
                <c:pt idx="122">
                  <c:v>2426</c:v>
                </c:pt>
                <c:pt idx="123">
                  <c:v>2414</c:v>
                </c:pt>
                <c:pt idx="124">
                  <c:v>2414</c:v>
                </c:pt>
                <c:pt idx="125">
                  <c:v>2414</c:v>
                </c:pt>
                <c:pt idx="126">
                  <c:v>2414</c:v>
                </c:pt>
                <c:pt idx="127">
                  <c:v>2414</c:v>
                </c:pt>
                <c:pt idx="128">
                  <c:v>2420</c:v>
                </c:pt>
                <c:pt idx="129">
                  <c:v>2420</c:v>
                </c:pt>
                <c:pt idx="130">
                  <c:v>2420</c:v>
                </c:pt>
                <c:pt idx="131">
                  <c:v>2420</c:v>
                </c:pt>
                <c:pt idx="132">
                  <c:v>2420</c:v>
                </c:pt>
                <c:pt idx="133">
                  <c:v>2437</c:v>
                </c:pt>
                <c:pt idx="134">
                  <c:v>2437</c:v>
                </c:pt>
                <c:pt idx="135">
                  <c:v>2437</c:v>
                </c:pt>
                <c:pt idx="136">
                  <c:v>2437</c:v>
                </c:pt>
                <c:pt idx="137">
                  <c:v>2437</c:v>
                </c:pt>
                <c:pt idx="138">
                  <c:v>2459</c:v>
                </c:pt>
                <c:pt idx="139">
                  <c:v>2459</c:v>
                </c:pt>
                <c:pt idx="140">
                  <c:v>2459</c:v>
                </c:pt>
                <c:pt idx="141">
                  <c:v>2459</c:v>
                </c:pt>
                <c:pt idx="142">
                  <c:v>2459</c:v>
                </c:pt>
                <c:pt idx="143">
                  <c:v>2455</c:v>
                </c:pt>
                <c:pt idx="144">
                  <c:v>2455</c:v>
                </c:pt>
                <c:pt idx="145">
                  <c:v>2455</c:v>
                </c:pt>
                <c:pt idx="146">
                  <c:v>2455</c:v>
                </c:pt>
                <c:pt idx="147">
                  <c:v>2455</c:v>
                </c:pt>
                <c:pt idx="148">
                  <c:v>2453</c:v>
                </c:pt>
                <c:pt idx="149">
                  <c:v>2453</c:v>
                </c:pt>
                <c:pt idx="150">
                  <c:v>2453</c:v>
                </c:pt>
                <c:pt idx="151">
                  <c:v>2453</c:v>
                </c:pt>
                <c:pt idx="152">
                  <c:v>2453</c:v>
                </c:pt>
                <c:pt idx="153">
                  <c:v>2433</c:v>
                </c:pt>
                <c:pt idx="154">
                  <c:v>2433</c:v>
                </c:pt>
                <c:pt idx="155">
                  <c:v>2433</c:v>
                </c:pt>
                <c:pt idx="156">
                  <c:v>2433</c:v>
                </c:pt>
                <c:pt idx="157">
                  <c:v>2433</c:v>
                </c:pt>
                <c:pt idx="158">
                  <c:v>2419</c:v>
                </c:pt>
                <c:pt idx="159">
                  <c:v>2419</c:v>
                </c:pt>
                <c:pt idx="160">
                  <c:v>2419</c:v>
                </c:pt>
                <c:pt idx="161">
                  <c:v>2419</c:v>
                </c:pt>
                <c:pt idx="162">
                  <c:v>2419</c:v>
                </c:pt>
                <c:pt idx="163">
                  <c:v>2399</c:v>
                </c:pt>
                <c:pt idx="164">
                  <c:v>2399</c:v>
                </c:pt>
                <c:pt idx="165">
                  <c:v>2399</c:v>
                </c:pt>
                <c:pt idx="166">
                  <c:v>2399</c:v>
                </c:pt>
                <c:pt idx="167">
                  <c:v>2399</c:v>
                </c:pt>
                <c:pt idx="168">
                  <c:v>2393</c:v>
                </c:pt>
                <c:pt idx="169">
                  <c:v>2393</c:v>
                </c:pt>
                <c:pt idx="170">
                  <c:v>2393</c:v>
                </c:pt>
                <c:pt idx="171">
                  <c:v>2393</c:v>
                </c:pt>
                <c:pt idx="172">
                  <c:v>2393</c:v>
                </c:pt>
                <c:pt idx="173">
                  <c:v>2396</c:v>
                </c:pt>
                <c:pt idx="174">
                  <c:v>2396</c:v>
                </c:pt>
                <c:pt idx="175">
                  <c:v>2396</c:v>
                </c:pt>
                <c:pt idx="176">
                  <c:v>2396</c:v>
                </c:pt>
                <c:pt idx="177">
                  <c:v>2396</c:v>
                </c:pt>
                <c:pt idx="178">
                  <c:v>2395</c:v>
                </c:pt>
                <c:pt idx="179">
                  <c:v>2395</c:v>
                </c:pt>
                <c:pt idx="180">
                  <c:v>2395</c:v>
                </c:pt>
                <c:pt idx="181">
                  <c:v>2395</c:v>
                </c:pt>
                <c:pt idx="182">
                  <c:v>2395</c:v>
                </c:pt>
                <c:pt idx="183">
                  <c:v>2407</c:v>
                </c:pt>
                <c:pt idx="184">
                  <c:v>2407</c:v>
                </c:pt>
                <c:pt idx="185">
                  <c:v>2407</c:v>
                </c:pt>
                <c:pt idx="186">
                  <c:v>2407</c:v>
                </c:pt>
                <c:pt idx="187">
                  <c:v>2407</c:v>
                </c:pt>
                <c:pt idx="188">
                  <c:v>2406</c:v>
                </c:pt>
                <c:pt idx="189">
                  <c:v>2406</c:v>
                </c:pt>
                <c:pt idx="190">
                  <c:v>2406</c:v>
                </c:pt>
                <c:pt idx="191">
                  <c:v>2406</c:v>
                </c:pt>
                <c:pt idx="192">
                  <c:v>2406</c:v>
                </c:pt>
                <c:pt idx="193">
                  <c:v>2415</c:v>
                </c:pt>
                <c:pt idx="194">
                  <c:v>2415</c:v>
                </c:pt>
                <c:pt idx="195">
                  <c:v>2415</c:v>
                </c:pt>
                <c:pt idx="196">
                  <c:v>2415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'Beschl. 5. Gang(26.08.2014)'!$P$2</c:f>
              <c:strCache>
                <c:ptCount val="1"/>
                <c:pt idx="0">
                  <c:v>Ladedruck, SOLL</c:v>
                </c:pt>
              </c:strCache>
            </c:strRef>
          </c:tx>
          <c:marker>
            <c:symbol val="none"/>
          </c:marker>
          <c:xVal>
            <c:numRef>
              <c:f>'Beschl. 5. Gang(26.08.2014)'!$L$3:$L$204</c:f>
              <c:numCache>
                <c:formatCode>0.000" s"</c:formatCode>
                <c:ptCount val="202"/>
                <c:pt idx="0">
                  <c:v>0.751</c:v>
                </c:pt>
                <c:pt idx="1">
                  <c:v>0.93200000000000005</c:v>
                </c:pt>
                <c:pt idx="2">
                  <c:v>1.0920000000000001</c:v>
                </c:pt>
                <c:pt idx="3">
                  <c:v>1.272</c:v>
                </c:pt>
                <c:pt idx="4">
                  <c:v>1.472</c:v>
                </c:pt>
                <c:pt idx="5">
                  <c:v>1.663</c:v>
                </c:pt>
                <c:pt idx="6">
                  <c:v>1.843</c:v>
                </c:pt>
                <c:pt idx="7">
                  <c:v>2.0230000000000001</c:v>
                </c:pt>
                <c:pt idx="8">
                  <c:v>2.2130000000000001</c:v>
                </c:pt>
                <c:pt idx="9">
                  <c:v>2.4140000000000001</c:v>
                </c:pt>
                <c:pt idx="10">
                  <c:v>2.5939999999999999</c:v>
                </c:pt>
                <c:pt idx="11">
                  <c:v>2.774</c:v>
                </c:pt>
                <c:pt idx="12">
                  <c:v>2.9740000000000002</c:v>
                </c:pt>
                <c:pt idx="13">
                  <c:v>3.1549999999999998</c:v>
                </c:pt>
                <c:pt idx="14">
                  <c:v>3.3450000000000002</c:v>
                </c:pt>
                <c:pt idx="15">
                  <c:v>3.5350000000000001</c:v>
                </c:pt>
                <c:pt idx="16">
                  <c:v>3.7160000000000002</c:v>
                </c:pt>
                <c:pt idx="17">
                  <c:v>3.9159999999999999</c:v>
                </c:pt>
                <c:pt idx="18">
                  <c:v>4.1059999999999999</c:v>
                </c:pt>
                <c:pt idx="19">
                  <c:v>4.306</c:v>
                </c:pt>
                <c:pt idx="20">
                  <c:v>4.4969999999999999</c:v>
                </c:pt>
                <c:pt idx="21">
                  <c:v>4.6870000000000003</c:v>
                </c:pt>
                <c:pt idx="22">
                  <c:v>4.8769999999999998</c:v>
                </c:pt>
                <c:pt idx="23">
                  <c:v>5.0670000000000002</c:v>
                </c:pt>
                <c:pt idx="24">
                  <c:v>5.2380000000000004</c:v>
                </c:pt>
                <c:pt idx="25">
                  <c:v>5.4279999999999999</c:v>
                </c:pt>
                <c:pt idx="26">
                  <c:v>5.6479999999999997</c:v>
                </c:pt>
                <c:pt idx="27">
                  <c:v>5.8490000000000002</c:v>
                </c:pt>
                <c:pt idx="28">
                  <c:v>6.0289999999999999</c:v>
                </c:pt>
                <c:pt idx="29">
                  <c:v>6.2190000000000003</c:v>
                </c:pt>
                <c:pt idx="30">
                  <c:v>6.4089999999999998</c:v>
                </c:pt>
                <c:pt idx="31">
                  <c:v>6.59</c:v>
                </c:pt>
                <c:pt idx="32">
                  <c:v>6.79</c:v>
                </c:pt>
                <c:pt idx="33">
                  <c:v>6.97</c:v>
                </c:pt>
                <c:pt idx="34">
                  <c:v>7.14</c:v>
                </c:pt>
                <c:pt idx="35">
                  <c:v>7.3609999999999998</c:v>
                </c:pt>
                <c:pt idx="36">
                  <c:v>7.5309999999999997</c:v>
                </c:pt>
                <c:pt idx="37">
                  <c:v>7.7210000000000001</c:v>
                </c:pt>
                <c:pt idx="38">
                  <c:v>7.9219999999999997</c:v>
                </c:pt>
                <c:pt idx="39">
                  <c:v>8.1120000000000001</c:v>
                </c:pt>
                <c:pt idx="40">
                  <c:v>8.3019999999999996</c:v>
                </c:pt>
                <c:pt idx="41">
                  <c:v>8.5020000000000007</c:v>
                </c:pt>
                <c:pt idx="42">
                  <c:v>8.6829999999999998</c:v>
                </c:pt>
                <c:pt idx="43">
                  <c:v>8.8729999999999993</c:v>
                </c:pt>
                <c:pt idx="44">
                  <c:v>9.0429999999999993</c:v>
                </c:pt>
                <c:pt idx="45">
                  <c:v>9.2639999999999993</c:v>
                </c:pt>
                <c:pt idx="46">
                  <c:v>9.4339999999999993</c:v>
                </c:pt>
                <c:pt idx="47">
                  <c:v>9.6240000000000006</c:v>
                </c:pt>
                <c:pt idx="48">
                  <c:v>9.8239999999999998</c:v>
                </c:pt>
                <c:pt idx="49">
                  <c:v>10.015000000000001</c:v>
                </c:pt>
                <c:pt idx="50">
                  <c:v>10.205</c:v>
                </c:pt>
                <c:pt idx="51">
                  <c:v>10.375</c:v>
                </c:pt>
                <c:pt idx="52">
                  <c:v>10.545</c:v>
                </c:pt>
                <c:pt idx="53">
                  <c:v>10.756</c:v>
                </c:pt>
                <c:pt idx="54">
                  <c:v>10.956</c:v>
                </c:pt>
                <c:pt idx="55">
                  <c:v>11.135999999999999</c:v>
                </c:pt>
                <c:pt idx="56">
                  <c:v>11.337</c:v>
                </c:pt>
                <c:pt idx="57">
                  <c:v>11.537000000000001</c:v>
                </c:pt>
                <c:pt idx="58">
                  <c:v>11.727</c:v>
                </c:pt>
                <c:pt idx="59">
                  <c:v>11.917</c:v>
                </c:pt>
                <c:pt idx="60">
                  <c:v>12.098000000000001</c:v>
                </c:pt>
                <c:pt idx="61">
                  <c:v>12.288</c:v>
                </c:pt>
                <c:pt idx="62">
                  <c:v>12.497999999999999</c:v>
                </c:pt>
                <c:pt idx="63">
                  <c:v>12.678000000000001</c:v>
                </c:pt>
                <c:pt idx="64">
                  <c:v>12.849</c:v>
                </c:pt>
                <c:pt idx="65">
                  <c:v>13.069000000000001</c:v>
                </c:pt>
                <c:pt idx="66">
                  <c:v>13.249000000000001</c:v>
                </c:pt>
                <c:pt idx="67">
                  <c:v>13.45</c:v>
                </c:pt>
                <c:pt idx="68">
                  <c:v>13.64</c:v>
                </c:pt>
                <c:pt idx="69">
                  <c:v>13.83</c:v>
                </c:pt>
                <c:pt idx="70">
                  <c:v>14.03</c:v>
                </c:pt>
                <c:pt idx="71">
                  <c:v>14.211</c:v>
                </c:pt>
                <c:pt idx="72">
                  <c:v>14.411</c:v>
                </c:pt>
                <c:pt idx="73">
                  <c:v>14.590999999999999</c:v>
                </c:pt>
                <c:pt idx="74">
                  <c:v>14.750999999999999</c:v>
                </c:pt>
                <c:pt idx="75">
                  <c:v>14.972</c:v>
                </c:pt>
                <c:pt idx="76">
                  <c:v>15.151999999999999</c:v>
                </c:pt>
                <c:pt idx="77">
                  <c:v>15.342000000000001</c:v>
                </c:pt>
                <c:pt idx="78">
                  <c:v>15.542999999999999</c:v>
                </c:pt>
                <c:pt idx="79">
                  <c:v>15.723000000000001</c:v>
                </c:pt>
                <c:pt idx="80">
                  <c:v>15.933</c:v>
                </c:pt>
                <c:pt idx="81">
                  <c:v>16.103000000000002</c:v>
                </c:pt>
                <c:pt idx="82">
                  <c:v>16.283999999999999</c:v>
                </c:pt>
                <c:pt idx="83">
                  <c:v>16.463999999999999</c:v>
                </c:pt>
                <c:pt idx="84">
                  <c:v>16.643999999999998</c:v>
                </c:pt>
                <c:pt idx="85">
                  <c:v>16.853999999999999</c:v>
                </c:pt>
                <c:pt idx="86">
                  <c:v>17.024999999999999</c:v>
                </c:pt>
                <c:pt idx="87">
                  <c:v>17.204999999999998</c:v>
                </c:pt>
                <c:pt idx="88">
                  <c:v>17.405000000000001</c:v>
                </c:pt>
                <c:pt idx="89">
                  <c:v>17.596</c:v>
                </c:pt>
                <c:pt idx="90">
                  <c:v>17.786000000000001</c:v>
                </c:pt>
                <c:pt idx="91">
                  <c:v>17.966000000000001</c:v>
                </c:pt>
                <c:pt idx="92">
                  <c:v>18.166</c:v>
                </c:pt>
                <c:pt idx="93">
                  <c:v>18.356999999999999</c:v>
                </c:pt>
                <c:pt idx="94">
                  <c:v>18.567</c:v>
                </c:pt>
                <c:pt idx="95">
                  <c:v>18.736999999999998</c:v>
                </c:pt>
                <c:pt idx="96">
                  <c:v>18.927</c:v>
                </c:pt>
                <c:pt idx="97">
                  <c:v>19.108000000000001</c:v>
                </c:pt>
                <c:pt idx="98">
                  <c:v>19.318000000000001</c:v>
                </c:pt>
                <c:pt idx="99">
                  <c:v>19.507999999999999</c:v>
                </c:pt>
                <c:pt idx="100">
                  <c:v>19.709</c:v>
                </c:pt>
                <c:pt idx="101">
                  <c:v>19.899000000000001</c:v>
                </c:pt>
                <c:pt idx="102">
                  <c:v>20.088999999999999</c:v>
                </c:pt>
                <c:pt idx="103">
                  <c:v>20.279</c:v>
                </c:pt>
                <c:pt idx="104">
                  <c:v>20.47</c:v>
                </c:pt>
                <c:pt idx="105">
                  <c:v>20.64</c:v>
                </c:pt>
                <c:pt idx="106">
                  <c:v>20.86</c:v>
                </c:pt>
                <c:pt idx="107">
                  <c:v>21.05</c:v>
                </c:pt>
                <c:pt idx="108">
                  <c:v>21.231000000000002</c:v>
                </c:pt>
                <c:pt idx="109">
                  <c:v>21.431000000000001</c:v>
                </c:pt>
                <c:pt idx="110">
                  <c:v>21.620999999999999</c:v>
                </c:pt>
                <c:pt idx="111">
                  <c:v>21.812000000000001</c:v>
                </c:pt>
                <c:pt idx="112">
                  <c:v>22.001999999999999</c:v>
                </c:pt>
                <c:pt idx="113">
                  <c:v>22.202000000000002</c:v>
                </c:pt>
                <c:pt idx="114">
                  <c:v>22.382000000000001</c:v>
                </c:pt>
                <c:pt idx="115">
                  <c:v>22.562999999999999</c:v>
                </c:pt>
                <c:pt idx="116">
                  <c:v>22.753</c:v>
                </c:pt>
                <c:pt idx="117">
                  <c:v>22.913</c:v>
                </c:pt>
                <c:pt idx="118">
                  <c:v>23.123000000000001</c:v>
                </c:pt>
                <c:pt idx="119">
                  <c:v>23.314</c:v>
                </c:pt>
                <c:pt idx="120">
                  <c:v>23.494</c:v>
                </c:pt>
                <c:pt idx="121">
                  <c:v>23.693999999999999</c:v>
                </c:pt>
                <c:pt idx="122">
                  <c:v>23.864999999999998</c:v>
                </c:pt>
                <c:pt idx="123">
                  <c:v>24.035</c:v>
                </c:pt>
                <c:pt idx="124">
                  <c:v>24.234999999999999</c:v>
                </c:pt>
                <c:pt idx="125">
                  <c:v>24.425000000000001</c:v>
                </c:pt>
                <c:pt idx="126">
                  <c:v>24.606000000000002</c:v>
                </c:pt>
                <c:pt idx="127">
                  <c:v>24.806000000000001</c:v>
                </c:pt>
                <c:pt idx="128">
                  <c:v>24.995999999999999</c:v>
                </c:pt>
                <c:pt idx="129">
                  <c:v>25.186</c:v>
                </c:pt>
                <c:pt idx="130">
                  <c:v>25.387</c:v>
                </c:pt>
                <c:pt idx="131">
                  <c:v>25.577000000000002</c:v>
                </c:pt>
                <c:pt idx="132">
                  <c:v>25.766999999999999</c:v>
                </c:pt>
                <c:pt idx="133">
                  <c:v>25.957999999999998</c:v>
                </c:pt>
                <c:pt idx="134">
                  <c:v>26.148</c:v>
                </c:pt>
                <c:pt idx="135">
                  <c:v>26.318000000000001</c:v>
                </c:pt>
                <c:pt idx="136">
                  <c:v>26.527999999999999</c:v>
                </c:pt>
                <c:pt idx="137">
                  <c:v>26.728999999999999</c:v>
                </c:pt>
                <c:pt idx="138">
                  <c:v>26.908999999999999</c:v>
                </c:pt>
                <c:pt idx="139">
                  <c:v>27.109000000000002</c:v>
                </c:pt>
                <c:pt idx="140">
                  <c:v>27.298999999999999</c:v>
                </c:pt>
                <c:pt idx="141">
                  <c:v>27.49</c:v>
                </c:pt>
                <c:pt idx="142">
                  <c:v>27.68</c:v>
                </c:pt>
                <c:pt idx="143">
                  <c:v>27.88</c:v>
                </c:pt>
                <c:pt idx="144">
                  <c:v>28.061</c:v>
                </c:pt>
                <c:pt idx="145">
                  <c:v>28.251000000000001</c:v>
                </c:pt>
                <c:pt idx="146">
                  <c:v>28.431000000000001</c:v>
                </c:pt>
                <c:pt idx="147">
                  <c:v>28.600999999999999</c:v>
                </c:pt>
                <c:pt idx="148">
                  <c:v>28.812000000000001</c:v>
                </c:pt>
                <c:pt idx="149">
                  <c:v>29.001999999999999</c:v>
                </c:pt>
                <c:pt idx="150">
                  <c:v>29.192</c:v>
                </c:pt>
                <c:pt idx="151">
                  <c:v>29.382000000000001</c:v>
                </c:pt>
                <c:pt idx="152">
                  <c:v>29.573</c:v>
                </c:pt>
                <c:pt idx="153">
                  <c:v>29.763000000000002</c:v>
                </c:pt>
                <c:pt idx="154">
                  <c:v>29.952999999999999</c:v>
                </c:pt>
                <c:pt idx="155">
                  <c:v>30.123999999999999</c:v>
                </c:pt>
                <c:pt idx="156">
                  <c:v>30.314</c:v>
                </c:pt>
                <c:pt idx="157">
                  <c:v>30.494</c:v>
                </c:pt>
                <c:pt idx="158">
                  <c:v>30.693999999999999</c:v>
                </c:pt>
                <c:pt idx="159">
                  <c:v>30.875</c:v>
                </c:pt>
                <c:pt idx="160">
                  <c:v>31.065000000000001</c:v>
                </c:pt>
                <c:pt idx="161">
                  <c:v>31.245000000000001</c:v>
                </c:pt>
                <c:pt idx="162">
                  <c:v>31.445</c:v>
                </c:pt>
                <c:pt idx="163">
                  <c:v>31.635999999999999</c:v>
                </c:pt>
                <c:pt idx="164">
                  <c:v>31.826000000000001</c:v>
                </c:pt>
                <c:pt idx="165">
                  <c:v>31.995999999999999</c:v>
                </c:pt>
                <c:pt idx="166">
                  <c:v>32.207000000000001</c:v>
                </c:pt>
                <c:pt idx="167">
                  <c:v>32.406999999999996</c:v>
                </c:pt>
                <c:pt idx="168">
                  <c:v>32.576999999999998</c:v>
                </c:pt>
                <c:pt idx="169">
                  <c:v>32.786999999999999</c:v>
                </c:pt>
                <c:pt idx="170">
                  <c:v>32.978000000000002</c:v>
                </c:pt>
                <c:pt idx="171">
                  <c:v>33.167999999999999</c:v>
                </c:pt>
                <c:pt idx="172">
                  <c:v>33.357999999999997</c:v>
                </c:pt>
                <c:pt idx="173">
                  <c:v>33.567999999999998</c:v>
                </c:pt>
                <c:pt idx="174">
                  <c:v>33.749000000000002</c:v>
                </c:pt>
                <c:pt idx="175">
                  <c:v>33.918999999999997</c:v>
                </c:pt>
                <c:pt idx="176">
                  <c:v>34.109000000000002</c:v>
                </c:pt>
                <c:pt idx="177">
                  <c:v>34.279000000000003</c:v>
                </c:pt>
                <c:pt idx="178">
                  <c:v>34.47</c:v>
                </c:pt>
                <c:pt idx="179">
                  <c:v>34.68</c:v>
                </c:pt>
                <c:pt idx="180">
                  <c:v>34.85</c:v>
                </c:pt>
                <c:pt idx="181">
                  <c:v>35.040999999999997</c:v>
                </c:pt>
                <c:pt idx="182">
                  <c:v>35.231000000000002</c:v>
                </c:pt>
                <c:pt idx="183">
                  <c:v>35.401000000000003</c:v>
                </c:pt>
                <c:pt idx="184">
                  <c:v>35.600999999999999</c:v>
                </c:pt>
                <c:pt idx="185">
                  <c:v>35.792000000000002</c:v>
                </c:pt>
                <c:pt idx="186">
                  <c:v>35.962000000000003</c:v>
                </c:pt>
                <c:pt idx="187">
                  <c:v>36.152000000000001</c:v>
                </c:pt>
                <c:pt idx="188">
                  <c:v>36.351999999999997</c:v>
                </c:pt>
                <c:pt idx="189">
                  <c:v>36.542999999999999</c:v>
                </c:pt>
                <c:pt idx="190">
                  <c:v>36.713000000000001</c:v>
                </c:pt>
                <c:pt idx="191">
                  <c:v>36.912999999999997</c:v>
                </c:pt>
                <c:pt idx="192">
                  <c:v>37.103999999999999</c:v>
                </c:pt>
                <c:pt idx="193">
                  <c:v>37.274000000000001</c:v>
                </c:pt>
                <c:pt idx="194">
                  <c:v>37.473999999999997</c:v>
                </c:pt>
                <c:pt idx="195">
                  <c:v>37.643999999999998</c:v>
                </c:pt>
                <c:pt idx="196">
                  <c:v>37.844999999999999</c:v>
                </c:pt>
                <c:pt idx="197">
                  <c:v>38.015000000000001</c:v>
                </c:pt>
                <c:pt idx="198">
                  <c:v>38.195</c:v>
                </c:pt>
                <c:pt idx="199">
                  <c:v>38.405000000000001</c:v>
                </c:pt>
                <c:pt idx="200">
                  <c:v>38.585999999999999</c:v>
                </c:pt>
                <c:pt idx="201">
                  <c:v>38.786000000000001</c:v>
                </c:pt>
              </c:numCache>
            </c:numRef>
          </c:xVal>
          <c:yVal>
            <c:numRef>
              <c:f>'Beschl. 5. Gang(26.08.2014)'!$P$3:$P$204</c:f>
              <c:numCache>
                <c:formatCode>#,##0" mbar"</c:formatCode>
                <c:ptCount val="202"/>
                <c:pt idx="0">
                  <c:v>0</c:v>
                </c:pt>
                <c:pt idx="1">
                  <c:v>1697</c:v>
                </c:pt>
                <c:pt idx="2">
                  <c:v>1697</c:v>
                </c:pt>
                <c:pt idx="3">
                  <c:v>1697</c:v>
                </c:pt>
                <c:pt idx="4">
                  <c:v>1697</c:v>
                </c:pt>
                <c:pt idx="5">
                  <c:v>1697</c:v>
                </c:pt>
                <c:pt idx="6">
                  <c:v>1736</c:v>
                </c:pt>
                <c:pt idx="7">
                  <c:v>1736</c:v>
                </c:pt>
                <c:pt idx="8">
                  <c:v>1736</c:v>
                </c:pt>
                <c:pt idx="9">
                  <c:v>1736</c:v>
                </c:pt>
                <c:pt idx="10">
                  <c:v>1736</c:v>
                </c:pt>
                <c:pt idx="11">
                  <c:v>1768</c:v>
                </c:pt>
                <c:pt idx="12">
                  <c:v>1768</c:v>
                </c:pt>
                <c:pt idx="13">
                  <c:v>1768</c:v>
                </c:pt>
                <c:pt idx="14">
                  <c:v>1768</c:v>
                </c:pt>
                <c:pt idx="15">
                  <c:v>1768</c:v>
                </c:pt>
                <c:pt idx="16">
                  <c:v>1813</c:v>
                </c:pt>
                <c:pt idx="17">
                  <c:v>1813</c:v>
                </c:pt>
                <c:pt idx="18">
                  <c:v>1813</c:v>
                </c:pt>
                <c:pt idx="19">
                  <c:v>1813</c:v>
                </c:pt>
                <c:pt idx="20">
                  <c:v>1813</c:v>
                </c:pt>
                <c:pt idx="21">
                  <c:v>1866</c:v>
                </c:pt>
                <c:pt idx="22">
                  <c:v>1866</c:v>
                </c:pt>
                <c:pt idx="23">
                  <c:v>1866</c:v>
                </c:pt>
                <c:pt idx="24">
                  <c:v>1866</c:v>
                </c:pt>
                <c:pt idx="25">
                  <c:v>1866</c:v>
                </c:pt>
                <c:pt idx="26">
                  <c:v>1923</c:v>
                </c:pt>
                <c:pt idx="27">
                  <c:v>1923</c:v>
                </c:pt>
                <c:pt idx="28">
                  <c:v>1923</c:v>
                </c:pt>
                <c:pt idx="29">
                  <c:v>1923</c:v>
                </c:pt>
                <c:pt idx="30">
                  <c:v>1923</c:v>
                </c:pt>
                <c:pt idx="31">
                  <c:v>1982</c:v>
                </c:pt>
                <c:pt idx="32">
                  <c:v>1982</c:v>
                </c:pt>
                <c:pt idx="33">
                  <c:v>1982</c:v>
                </c:pt>
                <c:pt idx="34">
                  <c:v>1982</c:v>
                </c:pt>
                <c:pt idx="35">
                  <c:v>1982</c:v>
                </c:pt>
                <c:pt idx="36">
                  <c:v>2031</c:v>
                </c:pt>
                <c:pt idx="37">
                  <c:v>2031</c:v>
                </c:pt>
                <c:pt idx="38">
                  <c:v>2031</c:v>
                </c:pt>
                <c:pt idx="39">
                  <c:v>2031</c:v>
                </c:pt>
                <c:pt idx="40">
                  <c:v>2031</c:v>
                </c:pt>
                <c:pt idx="41">
                  <c:v>2083</c:v>
                </c:pt>
                <c:pt idx="42">
                  <c:v>2083</c:v>
                </c:pt>
                <c:pt idx="43">
                  <c:v>2083</c:v>
                </c:pt>
                <c:pt idx="44">
                  <c:v>2083</c:v>
                </c:pt>
                <c:pt idx="45">
                  <c:v>2083</c:v>
                </c:pt>
                <c:pt idx="46">
                  <c:v>2145</c:v>
                </c:pt>
                <c:pt idx="47">
                  <c:v>2145</c:v>
                </c:pt>
                <c:pt idx="48">
                  <c:v>2145</c:v>
                </c:pt>
                <c:pt idx="49">
                  <c:v>2145</c:v>
                </c:pt>
                <c:pt idx="50">
                  <c:v>2145</c:v>
                </c:pt>
                <c:pt idx="51">
                  <c:v>2201</c:v>
                </c:pt>
                <c:pt idx="52">
                  <c:v>2201</c:v>
                </c:pt>
                <c:pt idx="53">
                  <c:v>2201</c:v>
                </c:pt>
                <c:pt idx="54">
                  <c:v>2201</c:v>
                </c:pt>
                <c:pt idx="55">
                  <c:v>2201</c:v>
                </c:pt>
                <c:pt idx="56">
                  <c:v>2266</c:v>
                </c:pt>
                <c:pt idx="57">
                  <c:v>2266</c:v>
                </c:pt>
                <c:pt idx="58">
                  <c:v>2266</c:v>
                </c:pt>
                <c:pt idx="59">
                  <c:v>2266</c:v>
                </c:pt>
                <c:pt idx="60">
                  <c:v>2266</c:v>
                </c:pt>
                <c:pt idx="61">
                  <c:v>2327</c:v>
                </c:pt>
                <c:pt idx="62">
                  <c:v>2327</c:v>
                </c:pt>
                <c:pt idx="63">
                  <c:v>2327</c:v>
                </c:pt>
                <c:pt idx="64">
                  <c:v>2327</c:v>
                </c:pt>
                <c:pt idx="65">
                  <c:v>2327</c:v>
                </c:pt>
                <c:pt idx="66">
                  <c:v>2381</c:v>
                </c:pt>
                <c:pt idx="67">
                  <c:v>2381</c:v>
                </c:pt>
                <c:pt idx="68">
                  <c:v>2381</c:v>
                </c:pt>
                <c:pt idx="69">
                  <c:v>2381</c:v>
                </c:pt>
                <c:pt idx="70">
                  <c:v>2381</c:v>
                </c:pt>
                <c:pt idx="71">
                  <c:v>2387</c:v>
                </c:pt>
                <c:pt idx="72">
                  <c:v>2387</c:v>
                </c:pt>
                <c:pt idx="73">
                  <c:v>2387</c:v>
                </c:pt>
                <c:pt idx="74">
                  <c:v>2387</c:v>
                </c:pt>
                <c:pt idx="75">
                  <c:v>2387</c:v>
                </c:pt>
                <c:pt idx="76">
                  <c:v>2393</c:v>
                </c:pt>
                <c:pt idx="77">
                  <c:v>2393</c:v>
                </c:pt>
                <c:pt idx="78">
                  <c:v>2393</c:v>
                </c:pt>
                <c:pt idx="79">
                  <c:v>2393</c:v>
                </c:pt>
                <c:pt idx="80">
                  <c:v>2393</c:v>
                </c:pt>
                <c:pt idx="81">
                  <c:v>2396</c:v>
                </c:pt>
                <c:pt idx="82">
                  <c:v>2396</c:v>
                </c:pt>
                <c:pt idx="83">
                  <c:v>2396</c:v>
                </c:pt>
                <c:pt idx="84">
                  <c:v>2396</c:v>
                </c:pt>
                <c:pt idx="85">
                  <c:v>2396</c:v>
                </c:pt>
                <c:pt idx="86">
                  <c:v>2399</c:v>
                </c:pt>
                <c:pt idx="87">
                  <c:v>2399</c:v>
                </c:pt>
                <c:pt idx="88">
                  <c:v>2399</c:v>
                </c:pt>
                <c:pt idx="89">
                  <c:v>2399</c:v>
                </c:pt>
                <c:pt idx="90">
                  <c:v>2399</c:v>
                </c:pt>
                <c:pt idx="91">
                  <c:v>2402</c:v>
                </c:pt>
                <c:pt idx="92">
                  <c:v>2402</c:v>
                </c:pt>
                <c:pt idx="93">
                  <c:v>2402</c:v>
                </c:pt>
                <c:pt idx="94">
                  <c:v>2402</c:v>
                </c:pt>
                <c:pt idx="95">
                  <c:v>2402</c:v>
                </c:pt>
                <c:pt idx="96">
                  <c:v>2404</c:v>
                </c:pt>
                <c:pt idx="97">
                  <c:v>2404</c:v>
                </c:pt>
                <c:pt idx="98">
                  <c:v>2404</c:v>
                </c:pt>
                <c:pt idx="99">
                  <c:v>2404</c:v>
                </c:pt>
                <c:pt idx="100">
                  <c:v>2404</c:v>
                </c:pt>
                <c:pt idx="101">
                  <c:v>2404</c:v>
                </c:pt>
                <c:pt idx="102">
                  <c:v>2404</c:v>
                </c:pt>
                <c:pt idx="103">
                  <c:v>2404</c:v>
                </c:pt>
                <c:pt idx="104">
                  <c:v>2404</c:v>
                </c:pt>
                <c:pt idx="105">
                  <c:v>2404</c:v>
                </c:pt>
                <c:pt idx="106">
                  <c:v>2405</c:v>
                </c:pt>
                <c:pt idx="107">
                  <c:v>2405</c:v>
                </c:pt>
                <c:pt idx="108">
                  <c:v>2405</c:v>
                </c:pt>
                <c:pt idx="109">
                  <c:v>2405</c:v>
                </c:pt>
                <c:pt idx="110">
                  <c:v>2405</c:v>
                </c:pt>
                <c:pt idx="111">
                  <c:v>2405</c:v>
                </c:pt>
                <c:pt idx="112">
                  <c:v>2405</c:v>
                </c:pt>
                <c:pt idx="113">
                  <c:v>2405</c:v>
                </c:pt>
                <c:pt idx="114">
                  <c:v>2405</c:v>
                </c:pt>
                <c:pt idx="115">
                  <c:v>2405</c:v>
                </c:pt>
                <c:pt idx="116">
                  <c:v>2405</c:v>
                </c:pt>
                <c:pt idx="117">
                  <c:v>2405</c:v>
                </c:pt>
                <c:pt idx="118">
                  <c:v>2405</c:v>
                </c:pt>
                <c:pt idx="119">
                  <c:v>2405</c:v>
                </c:pt>
                <c:pt idx="120">
                  <c:v>2405</c:v>
                </c:pt>
                <c:pt idx="121">
                  <c:v>2405</c:v>
                </c:pt>
                <c:pt idx="122">
                  <c:v>2405</c:v>
                </c:pt>
                <c:pt idx="123">
                  <c:v>2405</c:v>
                </c:pt>
                <c:pt idx="124">
                  <c:v>2405</c:v>
                </c:pt>
                <c:pt idx="125">
                  <c:v>2405</c:v>
                </c:pt>
                <c:pt idx="126">
                  <c:v>2405</c:v>
                </c:pt>
                <c:pt idx="127">
                  <c:v>2405</c:v>
                </c:pt>
                <c:pt idx="128">
                  <c:v>2405</c:v>
                </c:pt>
                <c:pt idx="129">
                  <c:v>2405</c:v>
                </c:pt>
                <c:pt idx="130">
                  <c:v>2405</c:v>
                </c:pt>
                <c:pt idx="131">
                  <c:v>2406</c:v>
                </c:pt>
                <c:pt idx="132">
                  <c:v>2406</c:v>
                </c:pt>
                <c:pt idx="133">
                  <c:v>2406</c:v>
                </c:pt>
                <c:pt idx="134">
                  <c:v>2406</c:v>
                </c:pt>
                <c:pt idx="135">
                  <c:v>2406</c:v>
                </c:pt>
                <c:pt idx="136">
                  <c:v>2407</c:v>
                </c:pt>
                <c:pt idx="137">
                  <c:v>2407</c:v>
                </c:pt>
                <c:pt idx="138">
                  <c:v>2407</c:v>
                </c:pt>
                <c:pt idx="139">
                  <c:v>2407</c:v>
                </c:pt>
                <c:pt idx="140">
                  <c:v>2407</c:v>
                </c:pt>
                <c:pt idx="141">
                  <c:v>2408</c:v>
                </c:pt>
                <c:pt idx="142">
                  <c:v>2408</c:v>
                </c:pt>
                <c:pt idx="143">
                  <c:v>2408</c:v>
                </c:pt>
                <c:pt idx="144">
                  <c:v>2408</c:v>
                </c:pt>
                <c:pt idx="145">
                  <c:v>2408</c:v>
                </c:pt>
                <c:pt idx="146">
                  <c:v>2410</c:v>
                </c:pt>
                <c:pt idx="147">
                  <c:v>2410</c:v>
                </c:pt>
                <c:pt idx="148">
                  <c:v>2410</c:v>
                </c:pt>
                <c:pt idx="149">
                  <c:v>2410</c:v>
                </c:pt>
                <c:pt idx="150">
                  <c:v>2410</c:v>
                </c:pt>
                <c:pt idx="151">
                  <c:v>2413</c:v>
                </c:pt>
                <c:pt idx="152">
                  <c:v>2413</c:v>
                </c:pt>
                <c:pt idx="153">
                  <c:v>2413</c:v>
                </c:pt>
                <c:pt idx="154">
                  <c:v>2413</c:v>
                </c:pt>
                <c:pt idx="155">
                  <c:v>2413</c:v>
                </c:pt>
                <c:pt idx="156">
                  <c:v>2416</c:v>
                </c:pt>
                <c:pt idx="157">
                  <c:v>2416</c:v>
                </c:pt>
                <c:pt idx="158">
                  <c:v>2416</c:v>
                </c:pt>
                <c:pt idx="159">
                  <c:v>2416</c:v>
                </c:pt>
                <c:pt idx="160">
                  <c:v>2416</c:v>
                </c:pt>
                <c:pt idx="161">
                  <c:v>2418</c:v>
                </c:pt>
                <c:pt idx="162">
                  <c:v>2418</c:v>
                </c:pt>
                <c:pt idx="163">
                  <c:v>2418</c:v>
                </c:pt>
                <c:pt idx="164">
                  <c:v>2418</c:v>
                </c:pt>
                <c:pt idx="165">
                  <c:v>2418</c:v>
                </c:pt>
                <c:pt idx="166">
                  <c:v>2421</c:v>
                </c:pt>
                <c:pt idx="167">
                  <c:v>2421</c:v>
                </c:pt>
                <c:pt idx="168">
                  <c:v>2421</c:v>
                </c:pt>
                <c:pt idx="169">
                  <c:v>2421</c:v>
                </c:pt>
                <c:pt idx="170">
                  <c:v>2421</c:v>
                </c:pt>
                <c:pt idx="171">
                  <c:v>2424</c:v>
                </c:pt>
                <c:pt idx="172">
                  <c:v>2424</c:v>
                </c:pt>
                <c:pt idx="173">
                  <c:v>2424</c:v>
                </c:pt>
                <c:pt idx="174">
                  <c:v>2424</c:v>
                </c:pt>
                <c:pt idx="175">
                  <c:v>2424</c:v>
                </c:pt>
                <c:pt idx="176">
                  <c:v>2426</c:v>
                </c:pt>
                <c:pt idx="177">
                  <c:v>2426</c:v>
                </c:pt>
                <c:pt idx="178">
                  <c:v>2426</c:v>
                </c:pt>
                <c:pt idx="179">
                  <c:v>2426</c:v>
                </c:pt>
                <c:pt idx="180">
                  <c:v>2426</c:v>
                </c:pt>
                <c:pt idx="181">
                  <c:v>2429</c:v>
                </c:pt>
                <c:pt idx="182">
                  <c:v>2429</c:v>
                </c:pt>
                <c:pt idx="183">
                  <c:v>2429</c:v>
                </c:pt>
                <c:pt idx="184">
                  <c:v>2429</c:v>
                </c:pt>
                <c:pt idx="185">
                  <c:v>2429</c:v>
                </c:pt>
                <c:pt idx="186">
                  <c:v>2422</c:v>
                </c:pt>
                <c:pt idx="187">
                  <c:v>2422</c:v>
                </c:pt>
                <c:pt idx="188">
                  <c:v>2422</c:v>
                </c:pt>
                <c:pt idx="189">
                  <c:v>2422</c:v>
                </c:pt>
                <c:pt idx="190">
                  <c:v>2422</c:v>
                </c:pt>
                <c:pt idx="191">
                  <c:v>2415</c:v>
                </c:pt>
                <c:pt idx="192">
                  <c:v>2415</c:v>
                </c:pt>
                <c:pt idx="193">
                  <c:v>2415</c:v>
                </c:pt>
                <c:pt idx="194">
                  <c:v>2415</c:v>
                </c:pt>
                <c:pt idx="195">
                  <c:v>2415</c:v>
                </c:pt>
                <c:pt idx="196">
                  <c:v>2407</c:v>
                </c:pt>
                <c:pt idx="197">
                  <c:v>2407</c:v>
                </c:pt>
                <c:pt idx="198">
                  <c:v>2407</c:v>
                </c:pt>
                <c:pt idx="199">
                  <c:v>2407</c:v>
                </c:pt>
                <c:pt idx="200">
                  <c:v>2407</c:v>
                </c:pt>
                <c:pt idx="201">
                  <c:v>2397</c:v>
                </c:pt>
              </c:numCache>
            </c:numRef>
          </c:yVal>
          <c:smooth val="0"/>
        </c:ser>
        <c:ser>
          <c:idx val="7"/>
          <c:order val="3"/>
          <c:tx>
            <c:strRef>
              <c:f>'Beschl. 5. Gang(26.08.2014)'!$Q$2</c:f>
              <c:strCache>
                <c:ptCount val="1"/>
                <c:pt idx="0">
                  <c:v>Abw., Ladedruck</c:v>
                </c:pt>
              </c:strCache>
            </c:strRef>
          </c:tx>
          <c:marker>
            <c:symbol val="none"/>
          </c:marker>
          <c:xVal>
            <c:numRef>
              <c:f>'Beschl. 5. Gang(26.08.2014)'!$L$3:$L$204</c:f>
              <c:numCache>
                <c:formatCode>0.000" s"</c:formatCode>
                <c:ptCount val="202"/>
                <c:pt idx="0">
                  <c:v>0.751</c:v>
                </c:pt>
                <c:pt idx="1">
                  <c:v>0.93200000000000005</c:v>
                </c:pt>
                <c:pt idx="2">
                  <c:v>1.0920000000000001</c:v>
                </c:pt>
                <c:pt idx="3">
                  <c:v>1.272</c:v>
                </c:pt>
                <c:pt idx="4">
                  <c:v>1.472</c:v>
                </c:pt>
                <c:pt idx="5">
                  <c:v>1.663</c:v>
                </c:pt>
                <c:pt idx="6">
                  <c:v>1.843</c:v>
                </c:pt>
                <c:pt idx="7">
                  <c:v>2.0230000000000001</c:v>
                </c:pt>
                <c:pt idx="8">
                  <c:v>2.2130000000000001</c:v>
                </c:pt>
                <c:pt idx="9">
                  <c:v>2.4140000000000001</c:v>
                </c:pt>
                <c:pt idx="10">
                  <c:v>2.5939999999999999</c:v>
                </c:pt>
                <c:pt idx="11">
                  <c:v>2.774</c:v>
                </c:pt>
                <c:pt idx="12">
                  <c:v>2.9740000000000002</c:v>
                </c:pt>
                <c:pt idx="13">
                  <c:v>3.1549999999999998</c:v>
                </c:pt>
                <c:pt idx="14">
                  <c:v>3.3450000000000002</c:v>
                </c:pt>
                <c:pt idx="15">
                  <c:v>3.5350000000000001</c:v>
                </c:pt>
                <c:pt idx="16">
                  <c:v>3.7160000000000002</c:v>
                </c:pt>
                <c:pt idx="17">
                  <c:v>3.9159999999999999</c:v>
                </c:pt>
                <c:pt idx="18">
                  <c:v>4.1059999999999999</c:v>
                </c:pt>
                <c:pt idx="19">
                  <c:v>4.306</c:v>
                </c:pt>
                <c:pt idx="20">
                  <c:v>4.4969999999999999</c:v>
                </c:pt>
                <c:pt idx="21">
                  <c:v>4.6870000000000003</c:v>
                </c:pt>
                <c:pt idx="22">
                  <c:v>4.8769999999999998</c:v>
                </c:pt>
                <c:pt idx="23">
                  <c:v>5.0670000000000002</c:v>
                </c:pt>
                <c:pt idx="24">
                  <c:v>5.2380000000000004</c:v>
                </c:pt>
                <c:pt idx="25">
                  <c:v>5.4279999999999999</c:v>
                </c:pt>
                <c:pt idx="26">
                  <c:v>5.6479999999999997</c:v>
                </c:pt>
                <c:pt idx="27">
                  <c:v>5.8490000000000002</c:v>
                </c:pt>
                <c:pt idx="28">
                  <c:v>6.0289999999999999</c:v>
                </c:pt>
                <c:pt idx="29">
                  <c:v>6.2190000000000003</c:v>
                </c:pt>
                <c:pt idx="30">
                  <c:v>6.4089999999999998</c:v>
                </c:pt>
                <c:pt idx="31">
                  <c:v>6.59</c:v>
                </c:pt>
                <c:pt idx="32">
                  <c:v>6.79</c:v>
                </c:pt>
                <c:pt idx="33">
                  <c:v>6.97</c:v>
                </c:pt>
                <c:pt idx="34">
                  <c:v>7.14</c:v>
                </c:pt>
                <c:pt idx="35">
                  <c:v>7.3609999999999998</c:v>
                </c:pt>
                <c:pt idx="36">
                  <c:v>7.5309999999999997</c:v>
                </c:pt>
                <c:pt idx="37">
                  <c:v>7.7210000000000001</c:v>
                </c:pt>
                <c:pt idx="38">
                  <c:v>7.9219999999999997</c:v>
                </c:pt>
                <c:pt idx="39">
                  <c:v>8.1120000000000001</c:v>
                </c:pt>
                <c:pt idx="40">
                  <c:v>8.3019999999999996</c:v>
                </c:pt>
                <c:pt idx="41">
                  <c:v>8.5020000000000007</c:v>
                </c:pt>
                <c:pt idx="42">
                  <c:v>8.6829999999999998</c:v>
                </c:pt>
                <c:pt idx="43">
                  <c:v>8.8729999999999993</c:v>
                </c:pt>
                <c:pt idx="44">
                  <c:v>9.0429999999999993</c:v>
                </c:pt>
                <c:pt idx="45">
                  <c:v>9.2639999999999993</c:v>
                </c:pt>
                <c:pt idx="46">
                  <c:v>9.4339999999999993</c:v>
                </c:pt>
                <c:pt idx="47">
                  <c:v>9.6240000000000006</c:v>
                </c:pt>
                <c:pt idx="48">
                  <c:v>9.8239999999999998</c:v>
                </c:pt>
                <c:pt idx="49">
                  <c:v>10.015000000000001</c:v>
                </c:pt>
                <c:pt idx="50">
                  <c:v>10.205</c:v>
                </c:pt>
                <c:pt idx="51">
                  <c:v>10.375</c:v>
                </c:pt>
                <c:pt idx="52">
                  <c:v>10.545</c:v>
                </c:pt>
                <c:pt idx="53">
                  <c:v>10.756</c:v>
                </c:pt>
                <c:pt idx="54">
                  <c:v>10.956</c:v>
                </c:pt>
                <c:pt idx="55">
                  <c:v>11.135999999999999</c:v>
                </c:pt>
                <c:pt idx="56">
                  <c:v>11.337</c:v>
                </c:pt>
                <c:pt idx="57">
                  <c:v>11.537000000000001</c:v>
                </c:pt>
                <c:pt idx="58">
                  <c:v>11.727</c:v>
                </c:pt>
                <c:pt idx="59">
                  <c:v>11.917</c:v>
                </c:pt>
                <c:pt idx="60">
                  <c:v>12.098000000000001</c:v>
                </c:pt>
                <c:pt idx="61">
                  <c:v>12.288</c:v>
                </c:pt>
                <c:pt idx="62">
                  <c:v>12.497999999999999</c:v>
                </c:pt>
                <c:pt idx="63">
                  <c:v>12.678000000000001</c:v>
                </c:pt>
                <c:pt idx="64">
                  <c:v>12.849</c:v>
                </c:pt>
                <c:pt idx="65">
                  <c:v>13.069000000000001</c:v>
                </c:pt>
                <c:pt idx="66">
                  <c:v>13.249000000000001</c:v>
                </c:pt>
                <c:pt idx="67">
                  <c:v>13.45</c:v>
                </c:pt>
                <c:pt idx="68">
                  <c:v>13.64</c:v>
                </c:pt>
                <c:pt idx="69">
                  <c:v>13.83</c:v>
                </c:pt>
                <c:pt idx="70">
                  <c:v>14.03</c:v>
                </c:pt>
                <c:pt idx="71">
                  <c:v>14.211</c:v>
                </c:pt>
                <c:pt idx="72">
                  <c:v>14.411</c:v>
                </c:pt>
                <c:pt idx="73">
                  <c:v>14.590999999999999</c:v>
                </c:pt>
                <c:pt idx="74">
                  <c:v>14.750999999999999</c:v>
                </c:pt>
                <c:pt idx="75">
                  <c:v>14.972</c:v>
                </c:pt>
                <c:pt idx="76">
                  <c:v>15.151999999999999</c:v>
                </c:pt>
                <c:pt idx="77">
                  <c:v>15.342000000000001</c:v>
                </c:pt>
                <c:pt idx="78">
                  <c:v>15.542999999999999</c:v>
                </c:pt>
                <c:pt idx="79">
                  <c:v>15.723000000000001</c:v>
                </c:pt>
                <c:pt idx="80">
                  <c:v>15.933</c:v>
                </c:pt>
                <c:pt idx="81">
                  <c:v>16.103000000000002</c:v>
                </c:pt>
                <c:pt idx="82">
                  <c:v>16.283999999999999</c:v>
                </c:pt>
                <c:pt idx="83">
                  <c:v>16.463999999999999</c:v>
                </c:pt>
                <c:pt idx="84">
                  <c:v>16.643999999999998</c:v>
                </c:pt>
                <c:pt idx="85">
                  <c:v>16.853999999999999</c:v>
                </c:pt>
                <c:pt idx="86">
                  <c:v>17.024999999999999</c:v>
                </c:pt>
                <c:pt idx="87">
                  <c:v>17.204999999999998</c:v>
                </c:pt>
                <c:pt idx="88">
                  <c:v>17.405000000000001</c:v>
                </c:pt>
                <c:pt idx="89">
                  <c:v>17.596</c:v>
                </c:pt>
                <c:pt idx="90">
                  <c:v>17.786000000000001</c:v>
                </c:pt>
                <c:pt idx="91">
                  <c:v>17.966000000000001</c:v>
                </c:pt>
                <c:pt idx="92">
                  <c:v>18.166</c:v>
                </c:pt>
                <c:pt idx="93">
                  <c:v>18.356999999999999</c:v>
                </c:pt>
                <c:pt idx="94">
                  <c:v>18.567</c:v>
                </c:pt>
                <c:pt idx="95">
                  <c:v>18.736999999999998</c:v>
                </c:pt>
                <c:pt idx="96">
                  <c:v>18.927</c:v>
                </c:pt>
                <c:pt idx="97">
                  <c:v>19.108000000000001</c:v>
                </c:pt>
                <c:pt idx="98">
                  <c:v>19.318000000000001</c:v>
                </c:pt>
                <c:pt idx="99">
                  <c:v>19.507999999999999</c:v>
                </c:pt>
                <c:pt idx="100">
                  <c:v>19.709</c:v>
                </c:pt>
                <c:pt idx="101">
                  <c:v>19.899000000000001</c:v>
                </c:pt>
                <c:pt idx="102">
                  <c:v>20.088999999999999</c:v>
                </c:pt>
                <c:pt idx="103">
                  <c:v>20.279</c:v>
                </c:pt>
                <c:pt idx="104">
                  <c:v>20.47</c:v>
                </c:pt>
                <c:pt idx="105">
                  <c:v>20.64</c:v>
                </c:pt>
                <c:pt idx="106">
                  <c:v>20.86</c:v>
                </c:pt>
                <c:pt idx="107">
                  <c:v>21.05</c:v>
                </c:pt>
                <c:pt idx="108">
                  <c:v>21.231000000000002</c:v>
                </c:pt>
                <c:pt idx="109">
                  <c:v>21.431000000000001</c:v>
                </c:pt>
                <c:pt idx="110">
                  <c:v>21.620999999999999</c:v>
                </c:pt>
                <c:pt idx="111">
                  <c:v>21.812000000000001</c:v>
                </c:pt>
                <c:pt idx="112">
                  <c:v>22.001999999999999</c:v>
                </c:pt>
                <c:pt idx="113">
                  <c:v>22.202000000000002</c:v>
                </c:pt>
                <c:pt idx="114">
                  <c:v>22.382000000000001</c:v>
                </c:pt>
                <c:pt idx="115">
                  <c:v>22.562999999999999</c:v>
                </c:pt>
                <c:pt idx="116">
                  <c:v>22.753</c:v>
                </c:pt>
                <c:pt idx="117">
                  <c:v>22.913</c:v>
                </c:pt>
                <c:pt idx="118">
                  <c:v>23.123000000000001</c:v>
                </c:pt>
                <c:pt idx="119">
                  <c:v>23.314</c:v>
                </c:pt>
                <c:pt idx="120">
                  <c:v>23.494</c:v>
                </c:pt>
                <c:pt idx="121">
                  <c:v>23.693999999999999</c:v>
                </c:pt>
                <c:pt idx="122">
                  <c:v>23.864999999999998</c:v>
                </c:pt>
                <c:pt idx="123">
                  <c:v>24.035</c:v>
                </c:pt>
                <c:pt idx="124">
                  <c:v>24.234999999999999</c:v>
                </c:pt>
                <c:pt idx="125">
                  <c:v>24.425000000000001</c:v>
                </c:pt>
                <c:pt idx="126">
                  <c:v>24.606000000000002</c:v>
                </c:pt>
                <c:pt idx="127">
                  <c:v>24.806000000000001</c:v>
                </c:pt>
                <c:pt idx="128">
                  <c:v>24.995999999999999</c:v>
                </c:pt>
                <c:pt idx="129">
                  <c:v>25.186</c:v>
                </c:pt>
                <c:pt idx="130">
                  <c:v>25.387</c:v>
                </c:pt>
                <c:pt idx="131">
                  <c:v>25.577000000000002</c:v>
                </c:pt>
                <c:pt idx="132">
                  <c:v>25.766999999999999</c:v>
                </c:pt>
                <c:pt idx="133">
                  <c:v>25.957999999999998</c:v>
                </c:pt>
                <c:pt idx="134">
                  <c:v>26.148</c:v>
                </c:pt>
                <c:pt idx="135">
                  <c:v>26.318000000000001</c:v>
                </c:pt>
                <c:pt idx="136">
                  <c:v>26.527999999999999</c:v>
                </c:pt>
                <c:pt idx="137">
                  <c:v>26.728999999999999</c:v>
                </c:pt>
                <c:pt idx="138">
                  <c:v>26.908999999999999</c:v>
                </c:pt>
                <c:pt idx="139">
                  <c:v>27.109000000000002</c:v>
                </c:pt>
                <c:pt idx="140">
                  <c:v>27.298999999999999</c:v>
                </c:pt>
                <c:pt idx="141">
                  <c:v>27.49</c:v>
                </c:pt>
                <c:pt idx="142">
                  <c:v>27.68</c:v>
                </c:pt>
                <c:pt idx="143">
                  <c:v>27.88</c:v>
                </c:pt>
                <c:pt idx="144">
                  <c:v>28.061</c:v>
                </c:pt>
                <c:pt idx="145">
                  <c:v>28.251000000000001</c:v>
                </c:pt>
                <c:pt idx="146">
                  <c:v>28.431000000000001</c:v>
                </c:pt>
                <c:pt idx="147">
                  <c:v>28.600999999999999</c:v>
                </c:pt>
                <c:pt idx="148">
                  <c:v>28.812000000000001</c:v>
                </c:pt>
                <c:pt idx="149">
                  <c:v>29.001999999999999</c:v>
                </c:pt>
                <c:pt idx="150">
                  <c:v>29.192</c:v>
                </c:pt>
                <c:pt idx="151">
                  <c:v>29.382000000000001</c:v>
                </c:pt>
                <c:pt idx="152">
                  <c:v>29.573</c:v>
                </c:pt>
                <c:pt idx="153">
                  <c:v>29.763000000000002</c:v>
                </c:pt>
                <c:pt idx="154">
                  <c:v>29.952999999999999</c:v>
                </c:pt>
                <c:pt idx="155">
                  <c:v>30.123999999999999</c:v>
                </c:pt>
                <c:pt idx="156">
                  <c:v>30.314</c:v>
                </c:pt>
                <c:pt idx="157">
                  <c:v>30.494</c:v>
                </c:pt>
                <c:pt idx="158">
                  <c:v>30.693999999999999</c:v>
                </c:pt>
                <c:pt idx="159">
                  <c:v>30.875</c:v>
                </c:pt>
                <c:pt idx="160">
                  <c:v>31.065000000000001</c:v>
                </c:pt>
                <c:pt idx="161">
                  <c:v>31.245000000000001</c:v>
                </c:pt>
                <c:pt idx="162">
                  <c:v>31.445</c:v>
                </c:pt>
                <c:pt idx="163">
                  <c:v>31.635999999999999</c:v>
                </c:pt>
                <c:pt idx="164">
                  <c:v>31.826000000000001</c:v>
                </c:pt>
                <c:pt idx="165">
                  <c:v>31.995999999999999</c:v>
                </c:pt>
                <c:pt idx="166">
                  <c:v>32.207000000000001</c:v>
                </c:pt>
                <c:pt idx="167">
                  <c:v>32.406999999999996</c:v>
                </c:pt>
                <c:pt idx="168">
                  <c:v>32.576999999999998</c:v>
                </c:pt>
                <c:pt idx="169">
                  <c:v>32.786999999999999</c:v>
                </c:pt>
                <c:pt idx="170">
                  <c:v>32.978000000000002</c:v>
                </c:pt>
                <c:pt idx="171">
                  <c:v>33.167999999999999</c:v>
                </c:pt>
                <c:pt idx="172">
                  <c:v>33.357999999999997</c:v>
                </c:pt>
                <c:pt idx="173">
                  <c:v>33.567999999999998</c:v>
                </c:pt>
                <c:pt idx="174">
                  <c:v>33.749000000000002</c:v>
                </c:pt>
                <c:pt idx="175">
                  <c:v>33.918999999999997</c:v>
                </c:pt>
                <c:pt idx="176">
                  <c:v>34.109000000000002</c:v>
                </c:pt>
                <c:pt idx="177">
                  <c:v>34.279000000000003</c:v>
                </c:pt>
                <c:pt idx="178">
                  <c:v>34.47</c:v>
                </c:pt>
                <c:pt idx="179">
                  <c:v>34.68</c:v>
                </c:pt>
                <c:pt idx="180">
                  <c:v>34.85</c:v>
                </c:pt>
                <c:pt idx="181">
                  <c:v>35.040999999999997</c:v>
                </c:pt>
                <c:pt idx="182">
                  <c:v>35.231000000000002</c:v>
                </c:pt>
                <c:pt idx="183">
                  <c:v>35.401000000000003</c:v>
                </c:pt>
                <c:pt idx="184">
                  <c:v>35.600999999999999</c:v>
                </c:pt>
                <c:pt idx="185">
                  <c:v>35.792000000000002</c:v>
                </c:pt>
                <c:pt idx="186">
                  <c:v>35.962000000000003</c:v>
                </c:pt>
                <c:pt idx="187">
                  <c:v>36.152000000000001</c:v>
                </c:pt>
                <c:pt idx="188">
                  <c:v>36.351999999999997</c:v>
                </c:pt>
                <c:pt idx="189">
                  <c:v>36.542999999999999</c:v>
                </c:pt>
                <c:pt idx="190">
                  <c:v>36.713000000000001</c:v>
                </c:pt>
                <c:pt idx="191">
                  <c:v>36.912999999999997</c:v>
                </c:pt>
                <c:pt idx="192">
                  <c:v>37.103999999999999</c:v>
                </c:pt>
                <c:pt idx="193">
                  <c:v>37.274000000000001</c:v>
                </c:pt>
                <c:pt idx="194">
                  <c:v>37.473999999999997</c:v>
                </c:pt>
                <c:pt idx="195">
                  <c:v>37.643999999999998</c:v>
                </c:pt>
                <c:pt idx="196">
                  <c:v>37.844999999999999</c:v>
                </c:pt>
                <c:pt idx="197">
                  <c:v>38.015000000000001</c:v>
                </c:pt>
                <c:pt idx="198">
                  <c:v>38.195</c:v>
                </c:pt>
                <c:pt idx="199">
                  <c:v>38.405000000000001</c:v>
                </c:pt>
                <c:pt idx="200">
                  <c:v>38.585999999999999</c:v>
                </c:pt>
                <c:pt idx="201">
                  <c:v>38.786000000000001</c:v>
                </c:pt>
              </c:numCache>
            </c:numRef>
          </c:xVal>
          <c:yVal>
            <c:numRef>
              <c:f>'Beschl. 5. Gang(26.08.2014)'!$Q$3:$Q$204</c:f>
              <c:numCache>
                <c:formatCode>#,##0" mbar"</c:formatCode>
                <c:ptCount val="2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-272</c:v>
                </c:pt>
                <c:pt idx="4">
                  <c:v>-272</c:v>
                </c:pt>
                <c:pt idx="5">
                  <c:v>-272</c:v>
                </c:pt>
                <c:pt idx="6">
                  <c:v>-311</c:v>
                </c:pt>
                <c:pt idx="7">
                  <c:v>-311</c:v>
                </c:pt>
                <c:pt idx="8">
                  <c:v>-119</c:v>
                </c:pt>
                <c:pt idx="9">
                  <c:v>-119</c:v>
                </c:pt>
                <c:pt idx="10">
                  <c:v>-119</c:v>
                </c:pt>
                <c:pt idx="11">
                  <c:v>-151</c:v>
                </c:pt>
                <c:pt idx="12">
                  <c:v>-151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-9</c:v>
                </c:pt>
                <c:pt idx="17">
                  <c:v>-9</c:v>
                </c:pt>
                <c:pt idx="18">
                  <c:v>136</c:v>
                </c:pt>
                <c:pt idx="19">
                  <c:v>136</c:v>
                </c:pt>
                <c:pt idx="20">
                  <c:v>136</c:v>
                </c:pt>
                <c:pt idx="21">
                  <c:v>83</c:v>
                </c:pt>
                <c:pt idx="22">
                  <c:v>83</c:v>
                </c:pt>
                <c:pt idx="23">
                  <c:v>37</c:v>
                </c:pt>
                <c:pt idx="24">
                  <c:v>37</c:v>
                </c:pt>
                <c:pt idx="25">
                  <c:v>37</c:v>
                </c:pt>
                <c:pt idx="26">
                  <c:v>-20</c:v>
                </c:pt>
                <c:pt idx="27">
                  <c:v>-20</c:v>
                </c:pt>
                <c:pt idx="28">
                  <c:v>69</c:v>
                </c:pt>
                <c:pt idx="29">
                  <c:v>69</c:v>
                </c:pt>
                <c:pt idx="30">
                  <c:v>69</c:v>
                </c:pt>
                <c:pt idx="31">
                  <c:v>10</c:v>
                </c:pt>
                <c:pt idx="32">
                  <c:v>10</c:v>
                </c:pt>
                <c:pt idx="33">
                  <c:v>95</c:v>
                </c:pt>
                <c:pt idx="34">
                  <c:v>95</c:v>
                </c:pt>
                <c:pt idx="35">
                  <c:v>95</c:v>
                </c:pt>
                <c:pt idx="36">
                  <c:v>46</c:v>
                </c:pt>
                <c:pt idx="37">
                  <c:v>46</c:v>
                </c:pt>
                <c:pt idx="38">
                  <c:v>45</c:v>
                </c:pt>
                <c:pt idx="39">
                  <c:v>45</c:v>
                </c:pt>
                <c:pt idx="40">
                  <c:v>45</c:v>
                </c:pt>
                <c:pt idx="41">
                  <c:v>-7</c:v>
                </c:pt>
                <c:pt idx="42">
                  <c:v>-7</c:v>
                </c:pt>
                <c:pt idx="43">
                  <c:v>64</c:v>
                </c:pt>
                <c:pt idx="44">
                  <c:v>64</c:v>
                </c:pt>
                <c:pt idx="45">
                  <c:v>64</c:v>
                </c:pt>
                <c:pt idx="46">
                  <c:v>2</c:v>
                </c:pt>
                <c:pt idx="47">
                  <c:v>2</c:v>
                </c:pt>
                <c:pt idx="48">
                  <c:v>71</c:v>
                </c:pt>
                <c:pt idx="49">
                  <c:v>71</c:v>
                </c:pt>
                <c:pt idx="50">
                  <c:v>71</c:v>
                </c:pt>
                <c:pt idx="51">
                  <c:v>15</c:v>
                </c:pt>
                <c:pt idx="52">
                  <c:v>15</c:v>
                </c:pt>
                <c:pt idx="53">
                  <c:v>61</c:v>
                </c:pt>
                <c:pt idx="54">
                  <c:v>61</c:v>
                </c:pt>
                <c:pt idx="55">
                  <c:v>61</c:v>
                </c:pt>
                <c:pt idx="56">
                  <c:v>-4</c:v>
                </c:pt>
                <c:pt idx="57">
                  <c:v>-4</c:v>
                </c:pt>
                <c:pt idx="58">
                  <c:v>51</c:v>
                </c:pt>
                <c:pt idx="59">
                  <c:v>51</c:v>
                </c:pt>
                <c:pt idx="60">
                  <c:v>51</c:v>
                </c:pt>
                <c:pt idx="61">
                  <c:v>-10</c:v>
                </c:pt>
                <c:pt idx="62">
                  <c:v>-10</c:v>
                </c:pt>
                <c:pt idx="63">
                  <c:v>30</c:v>
                </c:pt>
                <c:pt idx="64">
                  <c:v>30</c:v>
                </c:pt>
                <c:pt idx="65">
                  <c:v>30</c:v>
                </c:pt>
                <c:pt idx="66">
                  <c:v>-24</c:v>
                </c:pt>
                <c:pt idx="67">
                  <c:v>-24</c:v>
                </c:pt>
                <c:pt idx="68">
                  <c:v>16</c:v>
                </c:pt>
                <c:pt idx="69">
                  <c:v>16</c:v>
                </c:pt>
                <c:pt idx="70">
                  <c:v>16</c:v>
                </c:pt>
                <c:pt idx="71">
                  <c:v>10</c:v>
                </c:pt>
                <c:pt idx="72">
                  <c:v>10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21</c:v>
                </c:pt>
                <c:pt idx="77">
                  <c:v>21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24</c:v>
                </c:pt>
                <c:pt idx="82">
                  <c:v>24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22</c:v>
                </c:pt>
                <c:pt idx="87">
                  <c:v>22</c:v>
                </c:pt>
                <c:pt idx="88">
                  <c:v>28</c:v>
                </c:pt>
                <c:pt idx="89">
                  <c:v>28</c:v>
                </c:pt>
                <c:pt idx="90">
                  <c:v>28</c:v>
                </c:pt>
                <c:pt idx="91">
                  <c:v>25</c:v>
                </c:pt>
                <c:pt idx="92">
                  <c:v>25</c:v>
                </c:pt>
                <c:pt idx="93">
                  <c:v>19</c:v>
                </c:pt>
                <c:pt idx="94">
                  <c:v>19</c:v>
                </c:pt>
                <c:pt idx="95">
                  <c:v>19</c:v>
                </c:pt>
                <c:pt idx="96">
                  <c:v>17</c:v>
                </c:pt>
                <c:pt idx="97">
                  <c:v>17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36</c:v>
                </c:pt>
                <c:pt idx="104">
                  <c:v>36</c:v>
                </c:pt>
                <c:pt idx="105">
                  <c:v>36</c:v>
                </c:pt>
                <c:pt idx="106">
                  <c:v>35</c:v>
                </c:pt>
                <c:pt idx="107">
                  <c:v>35</c:v>
                </c:pt>
                <c:pt idx="108">
                  <c:v>36</c:v>
                </c:pt>
                <c:pt idx="109">
                  <c:v>36</c:v>
                </c:pt>
                <c:pt idx="110">
                  <c:v>36</c:v>
                </c:pt>
                <c:pt idx="111">
                  <c:v>36</c:v>
                </c:pt>
                <c:pt idx="112">
                  <c:v>36</c:v>
                </c:pt>
                <c:pt idx="113">
                  <c:v>48</c:v>
                </c:pt>
                <c:pt idx="114">
                  <c:v>48</c:v>
                </c:pt>
                <c:pt idx="115">
                  <c:v>48</c:v>
                </c:pt>
                <c:pt idx="116">
                  <c:v>48</c:v>
                </c:pt>
                <c:pt idx="117">
                  <c:v>48</c:v>
                </c:pt>
                <c:pt idx="118">
                  <c:v>33</c:v>
                </c:pt>
                <c:pt idx="119">
                  <c:v>33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21</c:v>
                </c:pt>
                <c:pt idx="124">
                  <c:v>21</c:v>
                </c:pt>
                <c:pt idx="125">
                  <c:v>21</c:v>
                </c:pt>
                <c:pt idx="126">
                  <c:v>21</c:v>
                </c:pt>
                <c:pt idx="127">
                  <c:v>21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8</c:v>
                </c:pt>
                <c:pt idx="132">
                  <c:v>8</c:v>
                </c:pt>
                <c:pt idx="133">
                  <c:v>14</c:v>
                </c:pt>
                <c:pt idx="134">
                  <c:v>14</c:v>
                </c:pt>
                <c:pt idx="135">
                  <c:v>14</c:v>
                </c:pt>
                <c:pt idx="136">
                  <c:v>13</c:v>
                </c:pt>
                <c:pt idx="137">
                  <c:v>13</c:v>
                </c:pt>
                <c:pt idx="138">
                  <c:v>30</c:v>
                </c:pt>
                <c:pt idx="139">
                  <c:v>30</c:v>
                </c:pt>
                <c:pt idx="140">
                  <c:v>30</c:v>
                </c:pt>
                <c:pt idx="141">
                  <c:v>29</c:v>
                </c:pt>
                <c:pt idx="142">
                  <c:v>29</c:v>
                </c:pt>
                <c:pt idx="143">
                  <c:v>51</c:v>
                </c:pt>
                <c:pt idx="144">
                  <c:v>51</c:v>
                </c:pt>
                <c:pt idx="145">
                  <c:v>51</c:v>
                </c:pt>
                <c:pt idx="146">
                  <c:v>49</c:v>
                </c:pt>
                <c:pt idx="147">
                  <c:v>49</c:v>
                </c:pt>
                <c:pt idx="148">
                  <c:v>45</c:v>
                </c:pt>
                <c:pt idx="149">
                  <c:v>45</c:v>
                </c:pt>
                <c:pt idx="150">
                  <c:v>45</c:v>
                </c:pt>
                <c:pt idx="151">
                  <c:v>42</c:v>
                </c:pt>
                <c:pt idx="152">
                  <c:v>42</c:v>
                </c:pt>
                <c:pt idx="153">
                  <c:v>40</c:v>
                </c:pt>
                <c:pt idx="154">
                  <c:v>40</c:v>
                </c:pt>
                <c:pt idx="155">
                  <c:v>40</c:v>
                </c:pt>
                <c:pt idx="156">
                  <c:v>37</c:v>
                </c:pt>
                <c:pt idx="157">
                  <c:v>37</c:v>
                </c:pt>
                <c:pt idx="158">
                  <c:v>17</c:v>
                </c:pt>
                <c:pt idx="159">
                  <c:v>17</c:v>
                </c:pt>
                <c:pt idx="160">
                  <c:v>17</c:v>
                </c:pt>
                <c:pt idx="161">
                  <c:v>15</c:v>
                </c:pt>
                <c:pt idx="162">
                  <c:v>15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-2</c:v>
                </c:pt>
                <c:pt idx="167">
                  <c:v>-2</c:v>
                </c:pt>
                <c:pt idx="168">
                  <c:v>-22</c:v>
                </c:pt>
                <c:pt idx="169">
                  <c:v>-22</c:v>
                </c:pt>
                <c:pt idx="170">
                  <c:v>-22</c:v>
                </c:pt>
                <c:pt idx="171">
                  <c:v>-25</c:v>
                </c:pt>
                <c:pt idx="172">
                  <c:v>-25</c:v>
                </c:pt>
                <c:pt idx="173">
                  <c:v>-31</c:v>
                </c:pt>
                <c:pt idx="174">
                  <c:v>-31</c:v>
                </c:pt>
                <c:pt idx="175">
                  <c:v>-31</c:v>
                </c:pt>
                <c:pt idx="176">
                  <c:v>-33</c:v>
                </c:pt>
                <c:pt idx="177">
                  <c:v>-33</c:v>
                </c:pt>
                <c:pt idx="178">
                  <c:v>-30</c:v>
                </c:pt>
                <c:pt idx="179">
                  <c:v>-30</c:v>
                </c:pt>
                <c:pt idx="180">
                  <c:v>-30</c:v>
                </c:pt>
                <c:pt idx="181">
                  <c:v>-33</c:v>
                </c:pt>
                <c:pt idx="182">
                  <c:v>-33</c:v>
                </c:pt>
                <c:pt idx="183">
                  <c:v>-34</c:v>
                </c:pt>
                <c:pt idx="184">
                  <c:v>-34</c:v>
                </c:pt>
                <c:pt idx="185">
                  <c:v>-34</c:v>
                </c:pt>
                <c:pt idx="186">
                  <c:v>-27</c:v>
                </c:pt>
                <c:pt idx="187">
                  <c:v>-27</c:v>
                </c:pt>
                <c:pt idx="188">
                  <c:v>-15</c:v>
                </c:pt>
                <c:pt idx="189">
                  <c:v>-15</c:v>
                </c:pt>
                <c:pt idx="190">
                  <c:v>-15</c:v>
                </c:pt>
                <c:pt idx="191">
                  <c:v>-8</c:v>
                </c:pt>
                <c:pt idx="192">
                  <c:v>-8</c:v>
                </c:pt>
                <c:pt idx="193">
                  <c:v>-9</c:v>
                </c:pt>
                <c:pt idx="194">
                  <c:v>-9</c:v>
                </c:pt>
                <c:pt idx="195">
                  <c:v>-9</c:v>
                </c:pt>
                <c:pt idx="196">
                  <c:v>-1</c:v>
                </c:pt>
                <c:pt idx="197">
                  <c:v>-1</c:v>
                </c:pt>
                <c:pt idx="198">
                  <c:v>8</c:v>
                </c:pt>
                <c:pt idx="199">
                  <c:v>8</c:v>
                </c:pt>
                <c:pt idx="200">
                  <c:v>8</c:v>
                </c:pt>
                <c:pt idx="201">
                  <c:v>18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'Beschl. 5. Gang(26.08.2014)'!$R$2</c:f>
              <c:strCache>
                <c:ptCount val="1"/>
                <c:pt idx="0">
                  <c:v>akt. Railruck</c:v>
                </c:pt>
              </c:strCache>
            </c:strRef>
          </c:tx>
          <c:marker>
            <c:symbol val="none"/>
          </c:marker>
          <c:xVal>
            <c:numRef>
              <c:f>'Beschl. 5. Gang(26.08.2014)'!$L$3:$L$204</c:f>
              <c:numCache>
                <c:formatCode>0.000" s"</c:formatCode>
                <c:ptCount val="202"/>
                <c:pt idx="0">
                  <c:v>0.751</c:v>
                </c:pt>
                <c:pt idx="1">
                  <c:v>0.93200000000000005</c:v>
                </c:pt>
                <c:pt idx="2">
                  <c:v>1.0920000000000001</c:v>
                </c:pt>
                <c:pt idx="3">
                  <c:v>1.272</c:v>
                </c:pt>
                <c:pt idx="4">
                  <c:v>1.472</c:v>
                </c:pt>
                <c:pt idx="5">
                  <c:v>1.663</c:v>
                </c:pt>
                <c:pt idx="6">
                  <c:v>1.843</c:v>
                </c:pt>
                <c:pt idx="7">
                  <c:v>2.0230000000000001</c:v>
                </c:pt>
                <c:pt idx="8">
                  <c:v>2.2130000000000001</c:v>
                </c:pt>
                <c:pt idx="9">
                  <c:v>2.4140000000000001</c:v>
                </c:pt>
                <c:pt idx="10">
                  <c:v>2.5939999999999999</c:v>
                </c:pt>
                <c:pt idx="11">
                  <c:v>2.774</c:v>
                </c:pt>
                <c:pt idx="12">
                  <c:v>2.9740000000000002</c:v>
                </c:pt>
                <c:pt idx="13">
                  <c:v>3.1549999999999998</c:v>
                </c:pt>
                <c:pt idx="14">
                  <c:v>3.3450000000000002</c:v>
                </c:pt>
                <c:pt idx="15">
                  <c:v>3.5350000000000001</c:v>
                </c:pt>
                <c:pt idx="16">
                  <c:v>3.7160000000000002</c:v>
                </c:pt>
                <c:pt idx="17">
                  <c:v>3.9159999999999999</c:v>
                </c:pt>
                <c:pt idx="18">
                  <c:v>4.1059999999999999</c:v>
                </c:pt>
                <c:pt idx="19">
                  <c:v>4.306</c:v>
                </c:pt>
                <c:pt idx="20">
                  <c:v>4.4969999999999999</c:v>
                </c:pt>
                <c:pt idx="21">
                  <c:v>4.6870000000000003</c:v>
                </c:pt>
                <c:pt idx="22">
                  <c:v>4.8769999999999998</c:v>
                </c:pt>
                <c:pt idx="23">
                  <c:v>5.0670000000000002</c:v>
                </c:pt>
                <c:pt idx="24">
                  <c:v>5.2380000000000004</c:v>
                </c:pt>
                <c:pt idx="25">
                  <c:v>5.4279999999999999</c:v>
                </c:pt>
                <c:pt idx="26">
                  <c:v>5.6479999999999997</c:v>
                </c:pt>
                <c:pt idx="27">
                  <c:v>5.8490000000000002</c:v>
                </c:pt>
                <c:pt idx="28">
                  <c:v>6.0289999999999999</c:v>
                </c:pt>
                <c:pt idx="29">
                  <c:v>6.2190000000000003</c:v>
                </c:pt>
                <c:pt idx="30">
                  <c:v>6.4089999999999998</c:v>
                </c:pt>
                <c:pt idx="31">
                  <c:v>6.59</c:v>
                </c:pt>
                <c:pt idx="32">
                  <c:v>6.79</c:v>
                </c:pt>
                <c:pt idx="33">
                  <c:v>6.97</c:v>
                </c:pt>
                <c:pt idx="34">
                  <c:v>7.14</c:v>
                </c:pt>
                <c:pt idx="35">
                  <c:v>7.3609999999999998</c:v>
                </c:pt>
                <c:pt idx="36">
                  <c:v>7.5309999999999997</c:v>
                </c:pt>
                <c:pt idx="37">
                  <c:v>7.7210000000000001</c:v>
                </c:pt>
                <c:pt idx="38">
                  <c:v>7.9219999999999997</c:v>
                </c:pt>
                <c:pt idx="39">
                  <c:v>8.1120000000000001</c:v>
                </c:pt>
                <c:pt idx="40">
                  <c:v>8.3019999999999996</c:v>
                </c:pt>
                <c:pt idx="41">
                  <c:v>8.5020000000000007</c:v>
                </c:pt>
                <c:pt idx="42">
                  <c:v>8.6829999999999998</c:v>
                </c:pt>
                <c:pt idx="43">
                  <c:v>8.8729999999999993</c:v>
                </c:pt>
                <c:pt idx="44">
                  <c:v>9.0429999999999993</c:v>
                </c:pt>
                <c:pt idx="45">
                  <c:v>9.2639999999999993</c:v>
                </c:pt>
                <c:pt idx="46">
                  <c:v>9.4339999999999993</c:v>
                </c:pt>
                <c:pt idx="47">
                  <c:v>9.6240000000000006</c:v>
                </c:pt>
                <c:pt idx="48">
                  <c:v>9.8239999999999998</c:v>
                </c:pt>
                <c:pt idx="49">
                  <c:v>10.015000000000001</c:v>
                </c:pt>
                <c:pt idx="50">
                  <c:v>10.205</c:v>
                </c:pt>
                <c:pt idx="51">
                  <c:v>10.375</c:v>
                </c:pt>
                <c:pt idx="52">
                  <c:v>10.545</c:v>
                </c:pt>
                <c:pt idx="53">
                  <c:v>10.756</c:v>
                </c:pt>
                <c:pt idx="54">
                  <c:v>10.956</c:v>
                </c:pt>
                <c:pt idx="55">
                  <c:v>11.135999999999999</c:v>
                </c:pt>
                <c:pt idx="56">
                  <c:v>11.337</c:v>
                </c:pt>
                <c:pt idx="57">
                  <c:v>11.537000000000001</c:v>
                </c:pt>
                <c:pt idx="58">
                  <c:v>11.727</c:v>
                </c:pt>
                <c:pt idx="59">
                  <c:v>11.917</c:v>
                </c:pt>
                <c:pt idx="60">
                  <c:v>12.098000000000001</c:v>
                </c:pt>
                <c:pt idx="61">
                  <c:v>12.288</c:v>
                </c:pt>
                <c:pt idx="62">
                  <c:v>12.497999999999999</c:v>
                </c:pt>
                <c:pt idx="63">
                  <c:v>12.678000000000001</c:v>
                </c:pt>
                <c:pt idx="64">
                  <c:v>12.849</c:v>
                </c:pt>
                <c:pt idx="65">
                  <c:v>13.069000000000001</c:v>
                </c:pt>
                <c:pt idx="66">
                  <c:v>13.249000000000001</c:v>
                </c:pt>
                <c:pt idx="67">
                  <c:v>13.45</c:v>
                </c:pt>
                <c:pt idx="68">
                  <c:v>13.64</c:v>
                </c:pt>
                <c:pt idx="69">
                  <c:v>13.83</c:v>
                </c:pt>
                <c:pt idx="70">
                  <c:v>14.03</c:v>
                </c:pt>
                <c:pt idx="71">
                  <c:v>14.211</c:v>
                </c:pt>
                <c:pt idx="72">
                  <c:v>14.411</c:v>
                </c:pt>
                <c:pt idx="73">
                  <c:v>14.590999999999999</c:v>
                </c:pt>
                <c:pt idx="74">
                  <c:v>14.750999999999999</c:v>
                </c:pt>
                <c:pt idx="75">
                  <c:v>14.972</c:v>
                </c:pt>
                <c:pt idx="76">
                  <c:v>15.151999999999999</c:v>
                </c:pt>
                <c:pt idx="77">
                  <c:v>15.342000000000001</c:v>
                </c:pt>
                <c:pt idx="78">
                  <c:v>15.542999999999999</c:v>
                </c:pt>
                <c:pt idx="79">
                  <c:v>15.723000000000001</c:v>
                </c:pt>
                <c:pt idx="80">
                  <c:v>15.933</c:v>
                </c:pt>
                <c:pt idx="81">
                  <c:v>16.103000000000002</c:v>
                </c:pt>
                <c:pt idx="82">
                  <c:v>16.283999999999999</c:v>
                </c:pt>
                <c:pt idx="83">
                  <c:v>16.463999999999999</c:v>
                </c:pt>
                <c:pt idx="84">
                  <c:v>16.643999999999998</c:v>
                </c:pt>
                <c:pt idx="85">
                  <c:v>16.853999999999999</c:v>
                </c:pt>
                <c:pt idx="86">
                  <c:v>17.024999999999999</c:v>
                </c:pt>
                <c:pt idx="87">
                  <c:v>17.204999999999998</c:v>
                </c:pt>
                <c:pt idx="88">
                  <c:v>17.405000000000001</c:v>
                </c:pt>
                <c:pt idx="89">
                  <c:v>17.596</c:v>
                </c:pt>
                <c:pt idx="90">
                  <c:v>17.786000000000001</c:v>
                </c:pt>
                <c:pt idx="91">
                  <c:v>17.966000000000001</c:v>
                </c:pt>
                <c:pt idx="92">
                  <c:v>18.166</c:v>
                </c:pt>
                <c:pt idx="93">
                  <c:v>18.356999999999999</c:v>
                </c:pt>
                <c:pt idx="94">
                  <c:v>18.567</c:v>
                </c:pt>
                <c:pt idx="95">
                  <c:v>18.736999999999998</c:v>
                </c:pt>
                <c:pt idx="96">
                  <c:v>18.927</c:v>
                </c:pt>
                <c:pt idx="97">
                  <c:v>19.108000000000001</c:v>
                </c:pt>
                <c:pt idx="98">
                  <c:v>19.318000000000001</c:v>
                </c:pt>
                <c:pt idx="99">
                  <c:v>19.507999999999999</c:v>
                </c:pt>
                <c:pt idx="100">
                  <c:v>19.709</c:v>
                </c:pt>
                <c:pt idx="101">
                  <c:v>19.899000000000001</c:v>
                </c:pt>
                <c:pt idx="102">
                  <c:v>20.088999999999999</c:v>
                </c:pt>
                <c:pt idx="103">
                  <c:v>20.279</c:v>
                </c:pt>
                <c:pt idx="104">
                  <c:v>20.47</c:v>
                </c:pt>
                <c:pt idx="105">
                  <c:v>20.64</c:v>
                </c:pt>
                <c:pt idx="106">
                  <c:v>20.86</c:v>
                </c:pt>
                <c:pt idx="107">
                  <c:v>21.05</c:v>
                </c:pt>
                <c:pt idx="108">
                  <c:v>21.231000000000002</c:v>
                </c:pt>
                <c:pt idx="109">
                  <c:v>21.431000000000001</c:v>
                </c:pt>
                <c:pt idx="110">
                  <c:v>21.620999999999999</c:v>
                </c:pt>
                <c:pt idx="111">
                  <c:v>21.812000000000001</c:v>
                </c:pt>
                <c:pt idx="112">
                  <c:v>22.001999999999999</c:v>
                </c:pt>
                <c:pt idx="113">
                  <c:v>22.202000000000002</c:v>
                </c:pt>
                <c:pt idx="114">
                  <c:v>22.382000000000001</c:v>
                </c:pt>
                <c:pt idx="115">
                  <c:v>22.562999999999999</c:v>
                </c:pt>
                <c:pt idx="116">
                  <c:v>22.753</c:v>
                </c:pt>
                <c:pt idx="117">
                  <c:v>22.913</c:v>
                </c:pt>
                <c:pt idx="118">
                  <c:v>23.123000000000001</c:v>
                </c:pt>
                <c:pt idx="119">
                  <c:v>23.314</c:v>
                </c:pt>
                <c:pt idx="120">
                  <c:v>23.494</c:v>
                </c:pt>
                <c:pt idx="121">
                  <c:v>23.693999999999999</c:v>
                </c:pt>
                <c:pt idx="122">
                  <c:v>23.864999999999998</c:v>
                </c:pt>
                <c:pt idx="123">
                  <c:v>24.035</c:v>
                </c:pt>
                <c:pt idx="124">
                  <c:v>24.234999999999999</c:v>
                </c:pt>
                <c:pt idx="125">
                  <c:v>24.425000000000001</c:v>
                </c:pt>
                <c:pt idx="126">
                  <c:v>24.606000000000002</c:v>
                </c:pt>
                <c:pt idx="127">
                  <c:v>24.806000000000001</c:v>
                </c:pt>
                <c:pt idx="128">
                  <c:v>24.995999999999999</c:v>
                </c:pt>
                <c:pt idx="129">
                  <c:v>25.186</c:v>
                </c:pt>
                <c:pt idx="130">
                  <c:v>25.387</c:v>
                </c:pt>
                <c:pt idx="131">
                  <c:v>25.577000000000002</c:v>
                </c:pt>
                <c:pt idx="132">
                  <c:v>25.766999999999999</c:v>
                </c:pt>
                <c:pt idx="133">
                  <c:v>25.957999999999998</c:v>
                </c:pt>
                <c:pt idx="134">
                  <c:v>26.148</c:v>
                </c:pt>
                <c:pt idx="135">
                  <c:v>26.318000000000001</c:v>
                </c:pt>
                <c:pt idx="136">
                  <c:v>26.527999999999999</c:v>
                </c:pt>
                <c:pt idx="137">
                  <c:v>26.728999999999999</c:v>
                </c:pt>
                <c:pt idx="138">
                  <c:v>26.908999999999999</c:v>
                </c:pt>
                <c:pt idx="139">
                  <c:v>27.109000000000002</c:v>
                </c:pt>
                <c:pt idx="140">
                  <c:v>27.298999999999999</c:v>
                </c:pt>
                <c:pt idx="141">
                  <c:v>27.49</c:v>
                </c:pt>
                <c:pt idx="142">
                  <c:v>27.68</c:v>
                </c:pt>
                <c:pt idx="143">
                  <c:v>27.88</c:v>
                </c:pt>
                <c:pt idx="144">
                  <c:v>28.061</c:v>
                </c:pt>
                <c:pt idx="145">
                  <c:v>28.251000000000001</c:v>
                </c:pt>
                <c:pt idx="146">
                  <c:v>28.431000000000001</c:v>
                </c:pt>
                <c:pt idx="147">
                  <c:v>28.600999999999999</c:v>
                </c:pt>
                <c:pt idx="148">
                  <c:v>28.812000000000001</c:v>
                </c:pt>
                <c:pt idx="149">
                  <c:v>29.001999999999999</c:v>
                </c:pt>
                <c:pt idx="150">
                  <c:v>29.192</c:v>
                </c:pt>
                <c:pt idx="151">
                  <c:v>29.382000000000001</c:v>
                </c:pt>
                <c:pt idx="152">
                  <c:v>29.573</c:v>
                </c:pt>
                <c:pt idx="153">
                  <c:v>29.763000000000002</c:v>
                </c:pt>
                <c:pt idx="154">
                  <c:v>29.952999999999999</c:v>
                </c:pt>
                <c:pt idx="155">
                  <c:v>30.123999999999999</c:v>
                </c:pt>
                <c:pt idx="156">
                  <c:v>30.314</c:v>
                </c:pt>
                <c:pt idx="157">
                  <c:v>30.494</c:v>
                </c:pt>
                <c:pt idx="158">
                  <c:v>30.693999999999999</c:v>
                </c:pt>
                <c:pt idx="159">
                  <c:v>30.875</c:v>
                </c:pt>
                <c:pt idx="160">
                  <c:v>31.065000000000001</c:v>
                </c:pt>
                <c:pt idx="161">
                  <c:v>31.245000000000001</c:v>
                </c:pt>
                <c:pt idx="162">
                  <c:v>31.445</c:v>
                </c:pt>
                <c:pt idx="163">
                  <c:v>31.635999999999999</c:v>
                </c:pt>
                <c:pt idx="164">
                  <c:v>31.826000000000001</c:v>
                </c:pt>
                <c:pt idx="165">
                  <c:v>31.995999999999999</c:v>
                </c:pt>
                <c:pt idx="166">
                  <c:v>32.207000000000001</c:v>
                </c:pt>
                <c:pt idx="167">
                  <c:v>32.406999999999996</c:v>
                </c:pt>
                <c:pt idx="168">
                  <c:v>32.576999999999998</c:v>
                </c:pt>
                <c:pt idx="169">
                  <c:v>32.786999999999999</c:v>
                </c:pt>
                <c:pt idx="170">
                  <c:v>32.978000000000002</c:v>
                </c:pt>
                <c:pt idx="171">
                  <c:v>33.167999999999999</c:v>
                </c:pt>
                <c:pt idx="172">
                  <c:v>33.357999999999997</c:v>
                </c:pt>
                <c:pt idx="173">
                  <c:v>33.567999999999998</c:v>
                </c:pt>
                <c:pt idx="174">
                  <c:v>33.749000000000002</c:v>
                </c:pt>
                <c:pt idx="175">
                  <c:v>33.918999999999997</c:v>
                </c:pt>
                <c:pt idx="176">
                  <c:v>34.109000000000002</c:v>
                </c:pt>
                <c:pt idx="177">
                  <c:v>34.279000000000003</c:v>
                </c:pt>
                <c:pt idx="178">
                  <c:v>34.47</c:v>
                </c:pt>
                <c:pt idx="179">
                  <c:v>34.68</c:v>
                </c:pt>
                <c:pt idx="180">
                  <c:v>34.85</c:v>
                </c:pt>
                <c:pt idx="181">
                  <c:v>35.040999999999997</c:v>
                </c:pt>
                <c:pt idx="182">
                  <c:v>35.231000000000002</c:v>
                </c:pt>
                <c:pt idx="183">
                  <c:v>35.401000000000003</c:v>
                </c:pt>
                <c:pt idx="184">
                  <c:v>35.600999999999999</c:v>
                </c:pt>
                <c:pt idx="185">
                  <c:v>35.792000000000002</c:v>
                </c:pt>
                <c:pt idx="186">
                  <c:v>35.962000000000003</c:v>
                </c:pt>
                <c:pt idx="187">
                  <c:v>36.152000000000001</c:v>
                </c:pt>
                <c:pt idx="188">
                  <c:v>36.351999999999997</c:v>
                </c:pt>
                <c:pt idx="189">
                  <c:v>36.542999999999999</c:v>
                </c:pt>
                <c:pt idx="190">
                  <c:v>36.713000000000001</c:v>
                </c:pt>
                <c:pt idx="191">
                  <c:v>36.912999999999997</c:v>
                </c:pt>
                <c:pt idx="192">
                  <c:v>37.103999999999999</c:v>
                </c:pt>
                <c:pt idx="193">
                  <c:v>37.274000000000001</c:v>
                </c:pt>
                <c:pt idx="194">
                  <c:v>37.473999999999997</c:v>
                </c:pt>
                <c:pt idx="195">
                  <c:v>37.643999999999998</c:v>
                </c:pt>
                <c:pt idx="196">
                  <c:v>37.844999999999999</c:v>
                </c:pt>
                <c:pt idx="197">
                  <c:v>38.015000000000001</c:v>
                </c:pt>
                <c:pt idx="198">
                  <c:v>38.195</c:v>
                </c:pt>
                <c:pt idx="199">
                  <c:v>38.405000000000001</c:v>
                </c:pt>
                <c:pt idx="200">
                  <c:v>38.585999999999999</c:v>
                </c:pt>
                <c:pt idx="201">
                  <c:v>38.786000000000001</c:v>
                </c:pt>
              </c:numCache>
            </c:numRef>
          </c:xVal>
          <c:yVal>
            <c:numRef>
              <c:f>'Beschl. 5. Gang(26.08.2014)'!$R$3:$R$204</c:f>
              <c:numCache>
                <c:formatCode>#,##0" bar"</c:formatCode>
                <c:ptCount val="202"/>
                <c:pt idx="0">
                  <c:v>870.01</c:v>
                </c:pt>
                <c:pt idx="1">
                  <c:v>870.01</c:v>
                </c:pt>
                <c:pt idx="2">
                  <c:v>870.01</c:v>
                </c:pt>
                <c:pt idx="3">
                  <c:v>870.01</c:v>
                </c:pt>
                <c:pt idx="4">
                  <c:v>870.01</c:v>
                </c:pt>
                <c:pt idx="5">
                  <c:v>880.24599999999998</c:v>
                </c:pt>
                <c:pt idx="6">
                  <c:v>880.24599999999998</c:v>
                </c:pt>
                <c:pt idx="7">
                  <c:v>880.24599999999998</c:v>
                </c:pt>
                <c:pt idx="8">
                  <c:v>880.24599999999998</c:v>
                </c:pt>
                <c:pt idx="9">
                  <c:v>880.24599999999998</c:v>
                </c:pt>
                <c:pt idx="10">
                  <c:v>890.48099999999999</c:v>
                </c:pt>
                <c:pt idx="11">
                  <c:v>890.48099999999999</c:v>
                </c:pt>
                <c:pt idx="12">
                  <c:v>890.48099999999999</c:v>
                </c:pt>
                <c:pt idx="13">
                  <c:v>890.48099999999999</c:v>
                </c:pt>
                <c:pt idx="14">
                  <c:v>890.48099999999999</c:v>
                </c:pt>
                <c:pt idx="15">
                  <c:v>890.48099999999999</c:v>
                </c:pt>
                <c:pt idx="16">
                  <c:v>890.48099999999999</c:v>
                </c:pt>
                <c:pt idx="17">
                  <c:v>890.48099999999999</c:v>
                </c:pt>
                <c:pt idx="18">
                  <c:v>890.48099999999999</c:v>
                </c:pt>
                <c:pt idx="19">
                  <c:v>890.48099999999999</c:v>
                </c:pt>
                <c:pt idx="20">
                  <c:v>910.952</c:v>
                </c:pt>
                <c:pt idx="21">
                  <c:v>910.952</c:v>
                </c:pt>
                <c:pt idx="22">
                  <c:v>910.952</c:v>
                </c:pt>
                <c:pt idx="23">
                  <c:v>910.952</c:v>
                </c:pt>
                <c:pt idx="24">
                  <c:v>910.952</c:v>
                </c:pt>
                <c:pt idx="25">
                  <c:v>921.18700000000001</c:v>
                </c:pt>
                <c:pt idx="26">
                  <c:v>921.18700000000001</c:v>
                </c:pt>
                <c:pt idx="27">
                  <c:v>921.18700000000001</c:v>
                </c:pt>
                <c:pt idx="28">
                  <c:v>921.18700000000001</c:v>
                </c:pt>
                <c:pt idx="29">
                  <c:v>921.18700000000001</c:v>
                </c:pt>
                <c:pt idx="30">
                  <c:v>931.423</c:v>
                </c:pt>
                <c:pt idx="31">
                  <c:v>931.423</c:v>
                </c:pt>
                <c:pt idx="32">
                  <c:v>931.423</c:v>
                </c:pt>
                <c:pt idx="33">
                  <c:v>931.423</c:v>
                </c:pt>
                <c:pt idx="34">
                  <c:v>931.423</c:v>
                </c:pt>
                <c:pt idx="35">
                  <c:v>951.89300000000003</c:v>
                </c:pt>
                <c:pt idx="36">
                  <c:v>951.89300000000003</c:v>
                </c:pt>
                <c:pt idx="37">
                  <c:v>951.89300000000003</c:v>
                </c:pt>
                <c:pt idx="38">
                  <c:v>951.89300000000003</c:v>
                </c:pt>
                <c:pt idx="39">
                  <c:v>951.89300000000003</c:v>
                </c:pt>
                <c:pt idx="40">
                  <c:v>962.12900000000002</c:v>
                </c:pt>
                <c:pt idx="41">
                  <c:v>962.12900000000002</c:v>
                </c:pt>
                <c:pt idx="42">
                  <c:v>962.12900000000002</c:v>
                </c:pt>
                <c:pt idx="43">
                  <c:v>962.12900000000002</c:v>
                </c:pt>
                <c:pt idx="44">
                  <c:v>962.12900000000002</c:v>
                </c:pt>
                <c:pt idx="45">
                  <c:v>972.36400000000003</c:v>
                </c:pt>
                <c:pt idx="46">
                  <c:v>972.36400000000003</c:v>
                </c:pt>
                <c:pt idx="47">
                  <c:v>972.36400000000003</c:v>
                </c:pt>
                <c:pt idx="48">
                  <c:v>972.36400000000003</c:v>
                </c:pt>
                <c:pt idx="49">
                  <c:v>972.36400000000003</c:v>
                </c:pt>
                <c:pt idx="50">
                  <c:v>992.83500000000004</c:v>
                </c:pt>
                <c:pt idx="51">
                  <c:v>992.83500000000004</c:v>
                </c:pt>
                <c:pt idx="52">
                  <c:v>992.83500000000004</c:v>
                </c:pt>
                <c:pt idx="53">
                  <c:v>992.83500000000004</c:v>
                </c:pt>
                <c:pt idx="54">
                  <c:v>992.83500000000004</c:v>
                </c:pt>
                <c:pt idx="55">
                  <c:v>1003.07</c:v>
                </c:pt>
                <c:pt idx="56">
                  <c:v>1003.07</c:v>
                </c:pt>
                <c:pt idx="57">
                  <c:v>1003.07</c:v>
                </c:pt>
                <c:pt idx="58">
                  <c:v>1003.07</c:v>
                </c:pt>
                <c:pt idx="59">
                  <c:v>1003.07</c:v>
                </c:pt>
                <c:pt idx="60">
                  <c:v>1023.54</c:v>
                </c:pt>
                <c:pt idx="61">
                  <c:v>1023.54</c:v>
                </c:pt>
                <c:pt idx="62">
                  <c:v>1023.54</c:v>
                </c:pt>
                <c:pt idx="63">
                  <c:v>1023.54</c:v>
                </c:pt>
                <c:pt idx="64">
                  <c:v>1023.54</c:v>
                </c:pt>
                <c:pt idx="65">
                  <c:v>1033.78</c:v>
                </c:pt>
                <c:pt idx="66">
                  <c:v>1033.78</c:v>
                </c:pt>
                <c:pt idx="67">
                  <c:v>1033.78</c:v>
                </c:pt>
                <c:pt idx="68">
                  <c:v>1033.78</c:v>
                </c:pt>
                <c:pt idx="69">
                  <c:v>1033.78</c:v>
                </c:pt>
                <c:pt idx="70">
                  <c:v>1074.72</c:v>
                </c:pt>
                <c:pt idx="71">
                  <c:v>1074.72</c:v>
                </c:pt>
                <c:pt idx="72">
                  <c:v>1074.72</c:v>
                </c:pt>
                <c:pt idx="73">
                  <c:v>1074.72</c:v>
                </c:pt>
                <c:pt idx="74">
                  <c:v>1074.72</c:v>
                </c:pt>
                <c:pt idx="75">
                  <c:v>1105.43</c:v>
                </c:pt>
                <c:pt idx="76">
                  <c:v>1105.43</c:v>
                </c:pt>
                <c:pt idx="77">
                  <c:v>1105.43</c:v>
                </c:pt>
                <c:pt idx="78">
                  <c:v>1105.43</c:v>
                </c:pt>
                <c:pt idx="79">
                  <c:v>1105.43</c:v>
                </c:pt>
                <c:pt idx="80">
                  <c:v>1156.5999999999999</c:v>
                </c:pt>
                <c:pt idx="81">
                  <c:v>1156.5999999999999</c:v>
                </c:pt>
                <c:pt idx="82">
                  <c:v>1156.5999999999999</c:v>
                </c:pt>
                <c:pt idx="83">
                  <c:v>1156.5999999999999</c:v>
                </c:pt>
                <c:pt idx="84">
                  <c:v>1156.5999999999999</c:v>
                </c:pt>
                <c:pt idx="85">
                  <c:v>1197.54</c:v>
                </c:pt>
                <c:pt idx="86">
                  <c:v>1197.54</c:v>
                </c:pt>
                <c:pt idx="87">
                  <c:v>1197.54</c:v>
                </c:pt>
                <c:pt idx="88">
                  <c:v>1197.54</c:v>
                </c:pt>
                <c:pt idx="89">
                  <c:v>1197.54</c:v>
                </c:pt>
                <c:pt idx="90">
                  <c:v>1207.78</c:v>
                </c:pt>
                <c:pt idx="91">
                  <c:v>1207.78</c:v>
                </c:pt>
                <c:pt idx="92">
                  <c:v>1207.78</c:v>
                </c:pt>
                <c:pt idx="93">
                  <c:v>1207.78</c:v>
                </c:pt>
                <c:pt idx="94">
                  <c:v>1207.78</c:v>
                </c:pt>
                <c:pt idx="95">
                  <c:v>1228.25</c:v>
                </c:pt>
                <c:pt idx="96">
                  <c:v>1228.25</c:v>
                </c:pt>
                <c:pt idx="97">
                  <c:v>1228.25</c:v>
                </c:pt>
                <c:pt idx="98">
                  <c:v>1228.25</c:v>
                </c:pt>
                <c:pt idx="99">
                  <c:v>1228.25</c:v>
                </c:pt>
                <c:pt idx="100">
                  <c:v>1248.72</c:v>
                </c:pt>
                <c:pt idx="101">
                  <c:v>1248.72</c:v>
                </c:pt>
                <c:pt idx="102">
                  <c:v>1248.72</c:v>
                </c:pt>
                <c:pt idx="103">
                  <c:v>1248.72</c:v>
                </c:pt>
                <c:pt idx="104">
                  <c:v>1248.72</c:v>
                </c:pt>
                <c:pt idx="105">
                  <c:v>1269.19</c:v>
                </c:pt>
                <c:pt idx="106">
                  <c:v>1269.19</c:v>
                </c:pt>
                <c:pt idx="107">
                  <c:v>1269.19</c:v>
                </c:pt>
                <c:pt idx="108">
                  <c:v>1269.19</c:v>
                </c:pt>
                <c:pt idx="109">
                  <c:v>1269.19</c:v>
                </c:pt>
                <c:pt idx="110">
                  <c:v>1289.6600000000001</c:v>
                </c:pt>
                <c:pt idx="111">
                  <c:v>1289.6600000000001</c:v>
                </c:pt>
                <c:pt idx="112">
                  <c:v>1289.6600000000001</c:v>
                </c:pt>
                <c:pt idx="113">
                  <c:v>1289.6600000000001</c:v>
                </c:pt>
                <c:pt idx="114">
                  <c:v>1289.6600000000001</c:v>
                </c:pt>
                <c:pt idx="115">
                  <c:v>1299.9000000000001</c:v>
                </c:pt>
                <c:pt idx="116">
                  <c:v>1299.9000000000001</c:v>
                </c:pt>
                <c:pt idx="117">
                  <c:v>1299.9000000000001</c:v>
                </c:pt>
                <c:pt idx="118">
                  <c:v>1299.9000000000001</c:v>
                </c:pt>
                <c:pt idx="119">
                  <c:v>1299.9000000000001</c:v>
                </c:pt>
                <c:pt idx="120">
                  <c:v>1320.37</c:v>
                </c:pt>
                <c:pt idx="121">
                  <c:v>1320.37</c:v>
                </c:pt>
                <c:pt idx="122">
                  <c:v>1320.37</c:v>
                </c:pt>
                <c:pt idx="123">
                  <c:v>1320.37</c:v>
                </c:pt>
                <c:pt idx="124">
                  <c:v>1320.37</c:v>
                </c:pt>
                <c:pt idx="125">
                  <c:v>1330.6</c:v>
                </c:pt>
                <c:pt idx="126">
                  <c:v>1330.6</c:v>
                </c:pt>
                <c:pt idx="127">
                  <c:v>1330.6</c:v>
                </c:pt>
                <c:pt idx="128">
                  <c:v>1330.6</c:v>
                </c:pt>
                <c:pt idx="129">
                  <c:v>1330.6</c:v>
                </c:pt>
                <c:pt idx="130">
                  <c:v>1340.84</c:v>
                </c:pt>
                <c:pt idx="131">
                  <c:v>1340.84</c:v>
                </c:pt>
                <c:pt idx="132">
                  <c:v>1340.84</c:v>
                </c:pt>
                <c:pt idx="133">
                  <c:v>1340.84</c:v>
                </c:pt>
                <c:pt idx="134">
                  <c:v>1340.84</c:v>
                </c:pt>
                <c:pt idx="135">
                  <c:v>1340.84</c:v>
                </c:pt>
                <c:pt idx="136">
                  <c:v>1340.84</c:v>
                </c:pt>
                <c:pt idx="137">
                  <c:v>1340.84</c:v>
                </c:pt>
                <c:pt idx="138">
                  <c:v>1340.84</c:v>
                </c:pt>
                <c:pt idx="139">
                  <c:v>1340.84</c:v>
                </c:pt>
                <c:pt idx="140">
                  <c:v>1340.84</c:v>
                </c:pt>
                <c:pt idx="141">
                  <c:v>1340.84</c:v>
                </c:pt>
                <c:pt idx="142">
                  <c:v>1340.84</c:v>
                </c:pt>
                <c:pt idx="143">
                  <c:v>1340.84</c:v>
                </c:pt>
                <c:pt idx="144">
                  <c:v>1340.84</c:v>
                </c:pt>
                <c:pt idx="145">
                  <c:v>1340.84</c:v>
                </c:pt>
                <c:pt idx="146">
                  <c:v>1340.84</c:v>
                </c:pt>
                <c:pt idx="147">
                  <c:v>1340.84</c:v>
                </c:pt>
                <c:pt idx="148">
                  <c:v>1340.84</c:v>
                </c:pt>
                <c:pt idx="149">
                  <c:v>1340.84</c:v>
                </c:pt>
                <c:pt idx="150">
                  <c:v>1340.84</c:v>
                </c:pt>
                <c:pt idx="151">
                  <c:v>1340.84</c:v>
                </c:pt>
                <c:pt idx="152">
                  <c:v>1340.84</c:v>
                </c:pt>
                <c:pt idx="153">
                  <c:v>1340.84</c:v>
                </c:pt>
                <c:pt idx="154">
                  <c:v>1340.84</c:v>
                </c:pt>
                <c:pt idx="155">
                  <c:v>1340.84</c:v>
                </c:pt>
                <c:pt idx="156">
                  <c:v>1340.84</c:v>
                </c:pt>
                <c:pt idx="157">
                  <c:v>1340.84</c:v>
                </c:pt>
                <c:pt idx="158">
                  <c:v>1340.84</c:v>
                </c:pt>
                <c:pt idx="159">
                  <c:v>1340.84</c:v>
                </c:pt>
                <c:pt idx="160">
                  <c:v>1340.84</c:v>
                </c:pt>
                <c:pt idx="161">
                  <c:v>1340.84</c:v>
                </c:pt>
                <c:pt idx="162">
                  <c:v>1340.84</c:v>
                </c:pt>
                <c:pt idx="163">
                  <c:v>1340.84</c:v>
                </c:pt>
                <c:pt idx="164">
                  <c:v>1340.84</c:v>
                </c:pt>
                <c:pt idx="165">
                  <c:v>1340.84</c:v>
                </c:pt>
                <c:pt idx="166">
                  <c:v>1340.84</c:v>
                </c:pt>
                <c:pt idx="167">
                  <c:v>1340.84</c:v>
                </c:pt>
                <c:pt idx="168">
                  <c:v>1340.84</c:v>
                </c:pt>
                <c:pt idx="169">
                  <c:v>1340.84</c:v>
                </c:pt>
                <c:pt idx="170">
                  <c:v>1340.84</c:v>
                </c:pt>
                <c:pt idx="171">
                  <c:v>1340.84</c:v>
                </c:pt>
                <c:pt idx="172">
                  <c:v>1340.84</c:v>
                </c:pt>
                <c:pt idx="173">
                  <c:v>1340.84</c:v>
                </c:pt>
                <c:pt idx="174">
                  <c:v>1340.84</c:v>
                </c:pt>
                <c:pt idx="175">
                  <c:v>1340.84</c:v>
                </c:pt>
                <c:pt idx="176">
                  <c:v>1340.84</c:v>
                </c:pt>
                <c:pt idx="177">
                  <c:v>1340.84</c:v>
                </c:pt>
                <c:pt idx="178">
                  <c:v>1340.84</c:v>
                </c:pt>
                <c:pt idx="179">
                  <c:v>1340.84</c:v>
                </c:pt>
                <c:pt idx="180">
                  <c:v>1340.84</c:v>
                </c:pt>
                <c:pt idx="181">
                  <c:v>1340.84</c:v>
                </c:pt>
                <c:pt idx="182">
                  <c:v>1340.84</c:v>
                </c:pt>
                <c:pt idx="183">
                  <c:v>1340.84</c:v>
                </c:pt>
                <c:pt idx="184">
                  <c:v>1340.84</c:v>
                </c:pt>
                <c:pt idx="185">
                  <c:v>1340.84</c:v>
                </c:pt>
                <c:pt idx="186">
                  <c:v>1340.84</c:v>
                </c:pt>
                <c:pt idx="187">
                  <c:v>1340.84</c:v>
                </c:pt>
                <c:pt idx="188">
                  <c:v>1340.84</c:v>
                </c:pt>
                <c:pt idx="189">
                  <c:v>1340.84</c:v>
                </c:pt>
                <c:pt idx="190">
                  <c:v>1340.84</c:v>
                </c:pt>
                <c:pt idx="191">
                  <c:v>1340.84</c:v>
                </c:pt>
                <c:pt idx="192">
                  <c:v>1340.84</c:v>
                </c:pt>
                <c:pt idx="193">
                  <c:v>1340.84</c:v>
                </c:pt>
                <c:pt idx="194">
                  <c:v>1340.84</c:v>
                </c:pt>
                <c:pt idx="195">
                  <c:v>1340.84</c:v>
                </c:pt>
                <c:pt idx="196">
                  <c:v>1340.84</c:v>
                </c:pt>
                <c:pt idx="197">
                  <c:v>1340.84</c:v>
                </c:pt>
                <c:pt idx="198">
                  <c:v>1340.84</c:v>
                </c:pt>
                <c:pt idx="199">
                  <c:v>1340.84</c:v>
                </c:pt>
                <c:pt idx="200">
                  <c:v>1340.84</c:v>
                </c:pt>
                <c:pt idx="201">
                  <c:v>1340.84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'Beschl. 5. Gang(26.08.2014)'!$S$2</c:f>
              <c:strCache>
                <c:ptCount val="1"/>
                <c:pt idx="0">
                  <c:v>Railruck, SOLL</c:v>
                </c:pt>
              </c:strCache>
            </c:strRef>
          </c:tx>
          <c:marker>
            <c:symbol val="none"/>
          </c:marker>
          <c:xVal>
            <c:numRef>
              <c:f>'Beschl. 5. Gang(26.08.2014)'!$L$3:$L$204</c:f>
              <c:numCache>
                <c:formatCode>0.000" s"</c:formatCode>
                <c:ptCount val="202"/>
                <c:pt idx="0">
                  <c:v>0.751</c:v>
                </c:pt>
                <c:pt idx="1">
                  <c:v>0.93200000000000005</c:v>
                </c:pt>
                <c:pt idx="2">
                  <c:v>1.0920000000000001</c:v>
                </c:pt>
                <c:pt idx="3">
                  <c:v>1.272</c:v>
                </c:pt>
                <c:pt idx="4">
                  <c:v>1.472</c:v>
                </c:pt>
                <c:pt idx="5">
                  <c:v>1.663</c:v>
                </c:pt>
                <c:pt idx="6">
                  <c:v>1.843</c:v>
                </c:pt>
                <c:pt idx="7">
                  <c:v>2.0230000000000001</c:v>
                </c:pt>
                <c:pt idx="8">
                  <c:v>2.2130000000000001</c:v>
                </c:pt>
                <c:pt idx="9">
                  <c:v>2.4140000000000001</c:v>
                </c:pt>
                <c:pt idx="10">
                  <c:v>2.5939999999999999</c:v>
                </c:pt>
                <c:pt idx="11">
                  <c:v>2.774</c:v>
                </c:pt>
                <c:pt idx="12">
                  <c:v>2.9740000000000002</c:v>
                </c:pt>
                <c:pt idx="13">
                  <c:v>3.1549999999999998</c:v>
                </c:pt>
                <c:pt idx="14">
                  <c:v>3.3450000000000002</c:v>
                </c:pt>
                <c:pt idx="15">
                  <c:v>3.5350000000000001</c:v>
                </c:pt>
                <c:pt idx="16">
                  <c:v>3.7160000000000002</c:v>
                </c:pt>
                <c:pt idx="17">
                  <c:v>3.9159999999999999</c:v>
                </c:pt>
                <c:pt idx="18">
                  <c:v>4.1059999999999999</c:v>
                </c:pt>
                <c:pt idx="19">
                  <c:v>4.306</c:v>
                </c:pt>
                <c:pt idx="20">
                  <c:v>4.4969999999999999</c:v>
                </c:pt>
                <c:pt idx="21">
                  <c:v>4.6870000000000003</c:v>
                </c:pt>
                <c:pt idx="22">
                  <c:v>4.8769999999999998</c:v>
                </c:pt>
                <c:pt idx="23">
                  <c:v>5.0670000000000002</c:v>
                </c:pt>
                <c:pt idx="24">
                  <c:v>5.2380000000000004</c:v>
                </c:pt>
                <c:pt idx="25">
                  <c:v>5.4279999999999999</c:v>
                </c:pt>
                <c:pt idx="26">
                  <c:v>5.6479999999999997</c:v>
                </c:pt>
                <c:pt idx="27">
                  <c:v>5.8490000000000002</c:v>
                </c:pt>
                <c:pt idx="28">
                  <c:v>6.0289999999999999</c:v>
                </c:pt>
                <c:pt idx="29">
                  <c:v>6.2190000000000003</c:v>
                </c:pt>
                <c:pt idx="30">
                  <c:v>6.4089999999999998</c:v>
                </c:pt>
                <c:pt idx="31">
                  <c:v>6.59</c:v>
                </c:pt>
                <c:pt idx="32">
                  <c:v>6.79</c:v>
                </c:pt>
                <c:pt idx="33">
                  <c:v>6.97</c:v>
                </c:pt>
                <c:pt idx="34">
                  <c:v>7.14</c:v>
                </c:pt>
                <c:pt idx="35">
                  <c:v>7.3609999999999998</c:v>
                </c:pt>
                <c:pt idx="36">
                  <c:v>7.5309999999999997</c:v>
                </c:pt>
                <c:pt idx="37">
                  <c:v>7.7210000000000001</c:v>
                </c:pt>
                <c:pt idx="38">
                  <c:v>7.9219999999999997</c:v>
                </c:pt>
                <c:pt idx="39">
                  <c:v>8.1120000000000001</c:v>
                </c:pt>
                <c:pt idx="40">
                  <c:v>8.3019999999999996</c:v>
                </c:pt>
                <c:pt idx="41">
                  <c:v>8.5020000000000007</c:v>
                </c:pt>
                <c:pt idx="42">
                  <c:v>8.6829999999999998</c:v>
                </c:pt>
                <c:pt idx="43">
                  <c:v>8.8729999999999993</c:v>
                </c:pt>
                <c:pt idx="44">
                  <c:v>9.0429999999999993</c:v>
                </c:pt>
                <c:pt idx="45">
                  <c:v>9.2639999999999993</c:v>
                </c:pt>
                <c:pt idx="46">
                  <c:v>9.4339999999999993</c:v>
                </c:pt>
                <c:pt idx="47">
                  <c:v>9.6240000000000006</c:v>
                </c:pt>
                <c:pt idx="48">
                  <c:v>9.8239999999999998</c:v>
                </c:pt>
                <c:pt idx="49">
                  <c:v>10.015000000000001</c:v>
                </c:pt>
                <c:pt idx="50">
                  <c:v>10.205</c:v>
                </c:pt>
                <c:pt idx="51">
                  <c:v>10.375</c:v>
                </c:pt>
                <c:pt idx="52">
                  <c:v>10.545</c:v>
                </c:pt>
                <c:pt idx="53">
                  <c:v>10.756</c:v>
                </c:pt>
                <c:pt idx="54">
                  <c:v>10.956</c:v>
                </c:pt>
                <c:pt idx="55">
                  <c:v>11.135999999999999</c:v>
                </c:pt>
                <c:pt idx="56">
                  <c:v>11.337</c:v>
                </c:pt>
                <c:pt idx="57">
                  <c:v>11.537000000000001</c:v>
                </c:pt>
                <c:pt idx="58">
                  <c:v>11.727</c:v>
                </c:pt>
                <c:pt idx="59">
                  <c:v>11.917</c:v>
                </c:pt>
                <c:pt idx="60">
                  <c:v>12.098000000000001</c:v>
                </c:pt>
                <c:pt idx="61">
                  <c:v>12.288</c:v>
                </c:pt>
                <c:pt idx="62">
                  <c:v>12.497999999999999</c:v>
                </c:pt>
                <c:pt idx="63">
                  <c:v>12.678000000000001</c:v>
                </c:pt>
                <c:pt idx="64">
                  <c:v>12.849</c:v>
                </c:pt>
                <c:pt idx="65">
                  <c:v>13.069000000000001</c:v>
                </c:pt>
                <c:pt idx="66">
                  <c:v>13.249000000000001</c:v>
                </c:pt>
                <c:pt idx="67">
                  <c:v>13.45</c:v>
                </c:pt>
                <c:pt idx="68">
                  <c:v>13.64</c:v>
                </c:pt>
                <c:pt idx="69">
                  <c:v>13.83</c:v>
                </c:pt>
                <c:pt idx="70">
                  <c:v>14.03</c:v>
                </c:pt>
                <c:pt idx="71">
                  <c:v>14.211</c:v>
                </c:pt>
                <c:pt idx="72">
                  <c:v>14.411</c:v>
                </c:pt>
                <c:pt idx="73">
                  <c:v>14.590999999999999</c:v>
                </c:pt>
                <c:pt idx="74">
                  <c:v>14.750999999999999</c:v>
                </c:pt>
                <c:pt idx="75">
                  <c:v>14.972</c:v>
                </c:pt>
                <c:pt idx="76">
                  <c:v>15.151999999999999</c:v>
                </c:pt>
                <c:pt idx="77">
                  <c:v>15.342000000000001</c:v>
                </c:pt>
                <c:pt idx="78">
                  <c:v>15.542999999999999</c:v>
                </c:pt>
                <c:pt idx="79">
                  <c:v>15.723000000000001</c:v>
                </c:pt>
                <c:pt idx="80">
                  <c:v>15.933</c:v>
                </c:pt>
                <c:pt idx="81">
                  <c:v>16.103000000000002</c:v>
                </c:pt>
                <c:pt idx="82">
                  <c:v>16.283999999999999</c:v>
                </c:pt>
                <c:pt idx="83">
                  <c:v>16.463999999999999</c:v>
                </c:pt>
                <c:pt idx="84">
                  <c:v>16.643999999999998</c:v>
                </c:pt>
                <c:pt idx="85">
                  <c:v>16.853999999999999</c:v>
                </c:pt>
                <c:pt idx="86">
                  <c:v>17.024999999999999</c:v>
                </c:pt>
                <c:pt idx="87">
                  <c:v>17.204999999999998</c:v>
                </c:pt>
                <c:pt idx="88">
                  <c:v>17.405000000000001</c:v>
                </c:pt>
                <c:pt idx="89">
                  <c:v>17.596</c:v>
                </c:pt>
                <c:pt idx="90">
                  <c:v>17.786000000000001</c:v>
                </c:pt>
                <c:pt idx="91">
                  <c:v>17.966000000000001</c:v>
                </c:pt>
                <c:pt idx="92">
                  <c:v>18.166</c:v>
                </c:pt>
                <c:pt idx="93">
                  <c:v>18.356999999999999</c:v>
                </c:pt>
                <c:pt idx="94">
                  <c:v>18.567</c:v>
                </c:pt>
                <c:pt idx="95">
                  <c:v>18.736999999999998</c:v>
                </c:pt>
                <c:pt idx="96">
                  <c:v>18.927</c:v>
                </c:pt>
                <c:pt idx="97">
                  <c:v>19.108000000000001</c:v>
                </c:pt>
                <c:pt idx="98">
                  <c:v>19.318000000000001</c:v>
                </c:pt>
                <c:pt idx="99">
                  <c:v>19.507999999999999</c:v>
                </c:pt>
                <c:pt idx="100">
                  <c:v>19.709</c:v>
                </c:pt>
                <c:pt idx="101">
                  <c:v>19.899000000000001</c:v>
                </c:pt>
                <c:pt idx="102">
                  <c:v>20.088999999999999</c:v>
                </c:pt>
                <c:pt idx="103">
                  <c:v>20.279</c:v>
                </c:pt>
                <c:pt idx="104">
                  <c:v>20.47</c:v>
                </c:pt>
                <c:pt idx="105">
                  <c:v>20.64</c:v>
                </c:pt>
                <c:pt idx="106">
                  <c:v>20.86</c:v>
                </c:pt>
                <c:pt idx="107">
                  <c:v>21.05</c:v>
                </c:pt>
                <c:pt idx="108">
                  <c:v>21.231000000000002</c:v>
                </c:pt>
                <c:pt idx="109">
                  <c:v>21.431000000000001</c:v>
                </c:pt>
                <c:pt idx="110">
                  <c:v>21.620999999999999</c:v>
                </c:pt>
                <c:pt idx="111">
                  <c:v>21.812000000000001</c:v>
                </c:pt>
                <c:pt idx="112">
                  <c:v>22.001999999999999</c:v>
                </c:pt>
                <c:pt idx="113">
                  <c:v>22.202000000000002</c:v>
                </c:pt>
                <c:pt idx="114">
                  <c:v>22.382000000000001</c:v>
                </c:pt>
                <c:pt idx="115">
                  <c:v>22.562999999999999</c:v>
                </c:pt>
                <c:pt idx="116">
                  <c:v>22.753</c:v>
                </c:pt>
                <c:pt idx="117">
                  <c:v>22.913</c:v>
                </c:pt>
                <c:pt idx="118">
                  <c:v>23.123000000000001</c:v>
                </c:pt>
                <c:pt idx="119">
                  <c:v>23.314</c:v>
                </c:pt>
                <c:pt idx="120">
                  <c:v>23.494</c:v>
                </c:pt>
                <c:pt idx="121">
                  <c:v>23.693999999999999</c:v>
                </c:pt>
                <c:pt idx="122">
                  <c:v>23.864999999999998</c:v>
                </c:pt>
                <c:pt idx="123">
                  <c:v>24.035</c:v>
                </c:pt>
                <c:pt idx="124">
                  <c:v>24.234999999999999</c:v>
                </c:pt>
                <c:pt idx="125">
                  <c:v>24.425000000000001</c:v>
                </c:pt>
                <c:pt idx="126">
                  <c:v>24.606000000000002</c:v>
                </c:pt>
                <c:pt idx="127">
                  <c:v>24.806000000000001</c:v>
                </c:pt>
                <c:pt idx="128">
                  <c:v>24.995999999999999</c:v>
                </c:pt>
                <c:pt idx="129">
                  <c:v>25.186</c:v>
                </c:pt>
                <c:pt idx="130">
                  <c:v>25.387</c:v>
                </c:pt>
                <c:pt idx="131">
                  <c:v>25.577000000000002</c:v>
                </c:pt>
                <c:pt idx="132">
                  <c:v>25.766999999999999</c:v>
                </c:pt>
                <c:pt idx="133">
                  <c:v>25.957999999999998</c:v>
                </c:pt>
                <c:pt idx="134">
                  <c:v>26.148</c:v>
                </c:pt>
                <c:pt idx="135">
                  <c:v>26.318000000000001</c:v>
                </c:pt>
                <c:pt idx="136">
                  <c:v>26.527999999999999</c:v>
                </c:pt>
                <c:pt idx="137">
                  <c:v>26.728999999999999</c:v>
                </c:pt>
                <c:pt idx="138">
                  <c:v>26.908999999999999</c:v>
                </c:pt>
                <c:pt idx="139">
                  <c:v>27.109000000000002</c:v>
                </c:pt>
                <c:pt idx="140">
                  <c:v>27.298999999999999</c:v>
                </c:pt>
                <c:pt idx="141">
                  <c:v>27.49</c:v>
                </c:pt>
                <c:pt idx="142">
                  <c:v>27.68</c:v>
                </c:pt>
                <c:pt idx="143">
                  <c:v>27.88</c:v>
                </c:pt>
                <c:pt idx="144">
                  <c:v>28.061</c:v>
                </c:pt>
                <c:pt idx="145">
                  <c:v>28.251000000000001</c:v>
                </c:pt>
                <c:pt idx="146">
                  <c:v>28.431000000000001</c:v>
                </c:pt>
                <c:pt idx="147">
                  <c:v>28.600999999999999</c:v>
                </c:pt>
                <c:pt idx="148">
                  <c:v>28.812000000000001</c:v>
                </c:pt>
                <c:pt idx="149">
                  <c:v>29.001999999999999</c:v>
                </c:pt>
                <c:pt idx="150">
                  <c:v>29.192</c:v>
                </c:pt>
                <c:pt idx="151">
                  <c:v>29.382000000000001</c:v>
                </c:pt>
                <c:pt idx="152">
                  <c:v>29.573</c:v>
                </c:pt>
                <c:pt idx="153">
                  <c:v>29.763000000000002</c:v>
                </c:pt>
                <c:pt idx="154">
                  <c:v>29.952999999999999</c:v>
                </c:pt>
                <c:pt idx="155">
                  <c:v>30.123999999999999</c:v>
                </c:pt>
                <c:pt idx="156">
                  <c:v>30.314</c:v>
                </c:pt>
                <c:pt idx="157">
                  <c:v>30.494</c:v>
                </c:pt>
                <c:pt idx="158">
                  <c:v>30.693999999999999</c:v>
                </c:pt>
                <c:pt idx="159">
                  <c:v>30.875</c:v>
                </c:pt>
                <c:pt idx="160">
                  <c:v>31.065000000000001</c:v>
                </c:pt>
                <c:pt idx="161">
                  <c:v>31.245000000000001</c:v>
                </c:pt>
                <c:pt idx="162">
                  <c:v>31.445</c:v>
                </c:pt>
                <c:pt idx="163">
                  <c:v>31.635999999999999</c:v>
                </c:pt>
                <c:pt idx="164">
                  <c:v>31.826000000000001</c:v>
                </c:pt>
                <c:pt idx="165">
                  <c:v>31.995999999999999</c:v>
                </c:pt>
                <c:pt idx="166">
                  <c:v>32.207000000000001</c:v>
                </c:pt>
                <c:pt idx="167">
                  <c:v>32.406999999999996</c:v>
                </c:pt>
                <c:pt idx="168">
                  <c:v>32.576999999999998</c:v>
                </c:pt>
                <c:pt idx="169">
                  <c:v>32.786999999999999</c:v>
                </c:pt>
                <c:pt idx="170">
                  <c:v>32.978000000000002</c:v>
                </c:pt>
                <c:pt idx="171">
                  <c:v>33.167999999999999</c:v>
                </c:pt>
                <c:pt idx="172">
                  <c:v>33.357999999999997</c:v>
                </c:pt>
                <c:pt idx="173">
                  <c:v>33.567999999999998</c:v>
                </c:pt>
                <c:pt idx="174">
                  <c:v>33.749000000000002</c:v>
                </c:pt>
                <c:pt idx="175">
                  <c:v>33.918999999999997</c:v>
                </c:pt>
                <c:pt idx="176">
                  <c:v>34.109000000000002</c:v>
                </c:pt>
                <c:pt idx="177">
                  <c:v>34.279000000000003</c:v>
                </c:pt>
                <c:pt idx="178">
                  <c:v>34.47</c:v>
                </c:pt>
                <c:pt idx="179">
                  <c:v>34.68</c:v>
                </c:pt>
                <c:pt idx="180">
                  <c:v>34.85</c:v>
                </c:pt>
                <c:pt idx="181">
                  <c:v>35.040999999999997</c:v>
                </c:pt>
                <c:pt idx="182">
                  <c:v>35.231000000000002</c:v>
                </c:pt>
                <c:pt idx="183">
                  <c:v>35.401000000000003</c:v>
                </c:pt>
                <c:pt idx="184">
                  <c:v>35.600999999999999</c:v>
                </c:pt>
                <c:pt idx="185">
                  <c:v>35.792000000000002</c:v>
                </c:pt>
                <c:pt idx="186">
                  <c:v>35.962000000000003</c:v>
                </c:pt>
                <c:pt idx="187">
                  <c:v>36.152000000000001</c:v>
                </c:pt>
                <c:pt idx="188">
                  <c:v>36.351999999999997</c:v>
                </c:pt>
                <c:pt idx="189">
                  <c:v>36.542999999999999</c:v>
                </c:pt>
                <c:pt idx="190">
                  <c:v>36.713000000000001</c:v>
                </c:pt>
                <c:pt idx="191">
                  <c:v>36.912999999999997</c:v>
                </c:pt>
                <c:pt idx="192">
                  <c:v>37.103999999999999</c:v>
                </c:pt>
                <c:pt idx="193">
                  <c:v>37.274000000000001</c:v>
                </c:pt>
                <c:pt idx="194">
                  <c:v>37.473999999999997</c:v>
                </c:pt>
                <c:pt idx="195">
                  <c:v>37.643999999999998</c:v>
                </c:pt>
                <c:pt idx="196">
                  <c:v>37.844999999999999</c:v>
                </c:pt>
                <c:pt idx="197">
                  <c:v>38.015000000000001</c:v>
                </c:pt>
                <c:pt idx="198">
                  <c:v>38.195</c:v>
                </c:pt>
                <c:pt idx="199">
                  <c:v>38.405000000000001</c:v>
                </c:pt>
                <c:pt idx="200">
                  <c:v>38.585999999999999</c:v>
                </c:pt>
                <c:pt idx="201">
                  <c:v>38.786000000000001</c:v>
                </c:pt>
              </c:numCache>
            </c:numRef>
          </c:xVal>
          <c:yVal>
            <c:numRef>
              <c:f>'Beschl. 5. Gang(26.08.2014)'!$S$3:$S$204</c:f>
              <c:numCache>
                <c:formatCode>#,##0" bar"</c:formatCode>
                <c:ptCount val="2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880.24599999999998</c:v>
                </c:pt>
                <c:pt idx="5">
                  <c:v>880.24599999999998</c:v>
                </c:pt>
                <c:pt idx="6">
                  <c:v>880.24599999999998</c:v>
                </c:pt>
                <c:pt idx="7">
                  <c:v>880.24599999999998</c:v>
                </c:pt>
                <c:pt idx="8">
                  <c:v>880.24599999999998</c:v>
                </c:pt>
                <c:pt idx="9">
                  <c:v>880.24599999999998</c:v>
                </c:pt>
                <c:pt idx="10">
                  <c:v>880.24599999999998</c:v>
                </c:pt>
                <c:pt idx="11">
                  <c:v>880.24599999999998</c:v>
                </c:pt>
                <c:pt idx="12">
                  <c:v>880.24599999999998</c:v>
                </c:pt>
                <c:pt idx="13">
                  <c:v>880.24599999999998</c:v>
                </c:pt>
                <c:pt idx="14">
                  <c:v>890.48099999999999</c:v>
                </c:pt>
                <c:pt idx="15">
                  <c:v>890.48099999999999</c:v>
                </c:pt>
                <c:pt idx="16">
                  <c:v>890.48099999999999</c:v>
                </c:pt>
                <c:pt idx="17">
                  <c:v>890.48099999999999</c:v>
                </c:pt>
                <c:pt idx="18">
                  <c:v>890.48099999999999</c:v>
                </c:pt>
                <c:pt idx="19">
                  <c:v>890.48099999999999</c:v>
                </c:pt>
                <c:pt idx="20">
                  <c:v>890.48099999999999</c:v>
                </c:pt>
                <c:pt idx="21">
                  <c:v>890.48099999999999</c:v>
                </c:pt>
                <c:pt idx="22">
                  <c:v>890.48099999999999</c:v>
                </c:pt>
                <c:pt idx="23">
                  <c:v>890.48099999999999</c:v>
                </c:pt>
                <c:pt idx="24">
                  <c:v>910.952</c:v>
                </c:pt>
                <c:pt idx="25">
                  <c:v>910.952</c:v>
                </c:pt>
                <c:pt idx="26">
                  <c:v>910.952</c:v>
                </c:pt>
                <c:pt idx="27">
                  <c:v>910.952</c:v>
                </c:pt>
                <c:pt idx="28">
                  <c:v>910.952</c:v>
                </c:pt>
                <c:pt idx="29">
                  <c:v>921.18700000000001</c:v>
                </c:pt>
                <c:pt idx="30">
                  <c:v>921.18700000000001</c:v>
                </c:pt>
                <c:pt idx="31">
                  <c:v>921.18700000000001</c:v>
                </c:pt>
                <c:pt idx="32">
                  <c:v>921.18700000000001</c:v>
                </c:pt>
                <c:pt idx="33">
                  <c:v>921.18700000000001</c:v>
                </c:pt>
                <c:pt idx="34">
                  <c:v>951.89300000000003</c:v>
                </c:pt>
                <c:pt idx="35">
                  <c:v>951.89300000000003</c:v>
                </c:pt>
                <c:pt idx="36">
                  <c:v>951.89300000000003</c:v>
                </c:pt>
                <c:pt idx="37">
                  <c:v>951.89300000000003</c:v>
                </c:pt>
                <c:pt idx="38">
                  <c:v>951.89300000000003</c:v>
                </c:pt>
                <c:pt idx="39">
                  <c:v>951.89300000000003</c:v>
                </c:pt>
                <c:pt idx="40">
                  <c:v>951.89300000000003</c:v>
                </c:pt>
                <c:pt idx="41">
                  <c:v>951.89300000000003</c:v>
                </c:pt>
                <c:pt idx="42">
                  <c:v>951.89300000000003</c:v>
                </c:pt>
                <c:pt idx="43">
                  <c:v>951.89300000000003</c:v>
                </c:pt>
                <c:pt idx="44">
                  <c:v>982.6</c:v>
                </c:pt>
                <c:pt idx="45">
                  <c:v>982.6</c:v>
                </c:pt>
                <c:pt idx="46">
                  <c:v>982.6</c:v>
                </c:pt>
                <c:pt idx="47">
                  <c:v>982.6</c:v>
                </c:pt>
                <c:pt idx="48">
                  <c:v>982.6</c:v>
                </c:pt>
                <c:pt idx="49">
                  <c:v>982.6</c:v>
                </c:pt>
                <c:pt idx="50">
                  <c:v>982.6</c:v>
                </c:pt>
                <c:pt idx="51">
                  <c:v>982.6</c:v>
                </c:pt>
                <c:pt idx="52">
                  <c:v>982.6</c:v>
                </c:pt>
                <c:pt idx="53">
                  <c:v>982.6</c:v>
                </c:pt>
                <c:pt idx="54">
                  <c:v>1003.07</c:v>
                </c:pt>
                <c:pt idx="55">
                  <c:v>1003.07</c:v>
                </c:pt>
                <c:pt idx="56">
                  <c:v>1003.07</c:v>
                </c:pt>
                <c:pt idx="57">
                  <c:v>1003.07</c:v>
                </c:pt>
                <c:pt idx="58">
                  <c:v>1003.07</c:v>
                </c:pt>
                <c:pt idx="59">
                  <c:v>1013.31</c:v>
                </c:pt>
                <c:pt idx="60">
                  <c:v>1013.31</c:v>
                </c:pt>
                <c:pt idx="61">
                  <c:v>1013.31</c:v>
                </c:pt>
                <c:pt idx="62">
                  <c:v>1013.31</c:v>
                </c:pt>
                <c:pt idx="63">
                  <c:v>1013.31</c:v>
                </c:pt>
                <c:pt idx="64">
                  <c:v>1033.78</c:v>
                </c:pt>
                <c:pt idx="65">
                  <c:v>1033.78</c:v>
                </c:pt>
                <c:pt idx="66">
                  <c:v>1033.78</c:v>
                </c:pt>
                <c:pt idx="67">
                  <c:v>1033.78</c:v>
                </c:pt>
                <c:pt idx="68">
                  <c:v>1033.78</c:v>
                </c:pt>
                <c:pt idx="69">
                  <c:v>1054.25</c:v>
                </c:pt>
                <c:pt idx="70">
                  <c:v>1054.25</c:v>
                </c:pt>
                <c:pt idx="71">
                  <c:v>1054.25</c:v>
                </c:pt>
                <c:pt idx="72">
                  <c:v>1054.25</c:v>
                </c:pt>
                <c:pt idx="73">
                  <c:v>1054.25</c:v>
                </c:pt>
                <c:pt idx="74">
                  <c:v>1095.19</c:v>
                </c:pt>
                <c:pt idx="75">
                  <c:v>1095.19</c:v>
                </c:pt>
                <c:pt idx="76">
                  <c:v>1095.19</c:v>
                </c:pt>
                <c:pt idx="77">
                  <c:v>1095.19</c:v>
                </c:pt>
                <c:pt idx="78">
                  <c:v>1095.19</c:v>
                </c:pt>
                <c:pt idx="79">
                  <c:v>1136.1300000000001</c:v>
                </c:pt>
                <c:pt idx="80">
                  <c:v>1136.1300000000001</c:v>
                </c:pt>
                <c:pt idx="81">
                  <c:v>1136.1300000000001</c:v>
                </c:pt>
                <c:pt idx="82">
                  <c:v>1136.1300000000001</c:v>
                </c:pt>
                <c:pt idx="83">
                  <c:v>1136.1300000000001</c:v>
                </c:pt>
                <c:pt idx="84">
                  <c:v>1177.07</c:v>
                </c:pt>
                <c:pt idx="85">
                  <c:v>1177.07</c:v>
                </c:pt>
                <c:pt idx="86">
                  <c:v>1177.07</c:v>
                </c:pt>
                <c:pt idx="87">
                  <c:v>1177.07</c:v>
                </c:pt>
                <c:pt idx="88">
                  <c:v>1177.07</c:v>
                </c:pt>
                <c:pt idx="89">
                  <c:v>1207.78</c:v>
                </c:pt>
                <c:pt idx="90">
                  <c:v>1207.78</c:v>
                </c:pt>
                <c:pt idx="91">
                  <c:v>1207.78</c:v>
                </c:pt>
                <c:pt idx="92">
                  <c:v>1207.78</c:v>
                </c:pt>
                <c:pt idx="93">
                  <c:v>1207.78</c:v>
                </c:pt>
                <c:pt idx="94">
                  <c:v>1228.25</c:v>
                </c:pt>
                <c:pt idx="95">
                  <c:v>1228.25</c:v>
                </c:pt>
                <c:pt idx="96">
                  <c:v>1228.25</c:v>
                </c:pt>
                <c:pt idx="97">
                  <c:v>1228.25</c:v>
                </c:pt>
                <c:pt idx="98">
                  <c:v>1228.25</c:v>
                </c:pt>
                <c:pt idx="99">
                  <c:v>1258.96</c:v>
                </c:pt>
                <c:pt idx="100">
                  <c:v>1258.96</c:v>
                </c:pt>
                <c:pt idx="101">
                  <c:v>1258.96</c:v>
                </c:pt>
                <c:pt idx="102">
                  <c:v>1258.96</c:v>
                </c:pt>
                <c:pt idx="103">
                  <c:v>1258.96</c:v>
                </c:pt>
                <c:pt idx="104">
                  <c:v>1248.72</c:v>
                </c:pt>
                <c:pt idx="105">
                  <c:v>1248.72</c:v>
                </c:pt>
                <c:pt idx="106">
                  <c:v>1248.72</c:v>
                </c:pt>
                <c:pt idx="107">
                  <c:v>1248.72</c:v>
                </c:pt>
                <c:pt idx="108">
                  <c:v>1248.72</c:v>
                </c:pt>
                <c:pt idx="109">
                  <c:v>1279.43</c:v>
                </c:pt>
                <c:pt idx="110">
                  <c:v>1279.43</c:v>
                </c:pt>
                <c:pt idx="111">
                  <c:v>1279.43</c:v>
                </c:pt>
                <c:pt idx="112">
                  <c:v>1279.43</c:v>
                </c:pt>
                <c:pt idx="113">
                  <c:v>1279.43</c:v>
                </c:pt>
                <c:pt idx="114">
                  <c:v>1279.43</c:v>
                </c:pt>
                <c:pt idx="115">
                  <c:v>1279.43</c:v>
                </c:pt>
                <c:pt idx="116">
                  <c:v>1279.43</c:v>
                </c:pt>
                <c:pt idx="117">
                  <c:v>1279.43</c:v>
                </c:pt>
                <c:pt idx="118">
                  <c:v>1279.43</c:v>
                </c:pt>
                <c:pt idx="119">
                  <c:v>1320.37</c:v>
                </c:pt>
                <c:pt idx="120">
                  <c:v>1320.37</c:v>
                </c:pt>
                <c:pt idx="121">
                  <c:v>1320.37</c:v>
                </c:pt>
                <c:pt idx="122">
                  <c:v>1320.37</c:v>
                </c:pt>
                <c:pt idx="123">
                  <c:v>1320.37</c:v>
                </c:pt>
                <c:pt idx="124">
                  <c:v>1320.37</c:v>
                </c:pt>
                <c:pt idx="125">
                  <c:v>1320.37</c:v>
                </c:pt>
                <c:pt idx="126">
                  <c:v>1320.37</c:v>
                </c:pt>
                <c:pt idx="127">
                  <c:v>1320.37</c:v>
                </c:pt>
                <c:pt idx="128">
                  <c:v>1320.37</c:v>
                </c:pt>
                <c:pt idx="129">
                  <c:v>1340.84</c:v>
                </c:pt>
                <c:pt idx="130">
                  <c:v>1340.84</c:v>
                </c:pt>
                <c:pt idx="131">
                  <c:v>1340.84</c:v>
                </c:pt>
                <c:pt idx="132">
                  <c:v>1340.84</c:v>
                </c:pt>
                <c:pt idx="133">
                  <c:v>1340.84</c:v>
                </c:pt>
                <c:pt idx="134">
                  <c:v>1351.07</c:v>
                </c:pt>
                <c:pt idx="135">
                  <c:v>1351.07</c:v>
                </c:pt>
                <c:pt idx="136">
                  <c:v>1351.07</c:v>
                </c:pt>
                <c:pt idx="137">
                  <c:v>1351.07</c:v>
                </c:pt>
                <c:pt idx="138">
                  <c:v>1351.07</c:v>
                </c:pt>
                <c:pt idx="139">
                  <c:v>1340.84</c:v>
                </c:pt>
                <c:pt idx="140">
                  <c:v>1340.84</c:v>
                </c:pt>
                <c:pt idx="141">
                  <c:v>1340.84</c:v>
                </c:pt>
                <c:pt idx="142">
                  <c:v>1340.84</c:v>
                </c:pt>
                <c:pt idx="143">
                  <c:v>1340.84</c:v>
                </c:pt>
                <c:pt idx="144">
                  <c:v>1340.84</c:v>
                </c:pt>
                <c:pt idx="145">
                  <c:v>1340.84</c:v>
                </c:pt>
                <c:pt idx="146">
                  <c:v>1340.84</c:v>
                </c:pt>
                <c:pt idx="147">
                  <c:v>1340.84</c:v>
                </c:pt>
                <c:pt idx="148">
                  <c:v>1340.84</c:v>
                </c:pt>
                <c:pt idx="149">
                  <c:v>1351.07</c:v>
                </c:pt>
                <c:pt idx="150">
                  <c:v>1351.07</c:v>
                </c:pt>
                <c:pt idx="151">
                  <c:v>1351.07</c:v>
                </c:pt>
                <c:pt idx="152">
                  <c:v>1351.07</c:v>
                </c:pt>
                <c:pt idx="153">
                  <c:v>1351.07</c:v>
                </c:pt>
                <c:pt idx="154">
                  <c:v>1351.07</c:v>
                </c:pt>
                <c:pt idx="155">
                  <c:v>1351.07</c:v>
                </c:pt>
                <c:pt idx="156">
                  <c:v>1351.07</c:v>
                </c:pt>
                <c:pt idx="157">
                  <c:v>1351.07</c:v>
                </c:pt>
                <c:pt idx="158">
                  <c:v>1351.07</c:v>
                </c:pt>
                <c:pt idx="159">
                  <c:v>1340.84</c:v>
                </c:pt>
                <c:pt idx="160">
                  <c:v>1340.84</c:v>
                </c:pt>
                <c:pt idx="161">
                  <c:v>1340.84</c:v>
                </c:pt>
                <c:pt idx="162">
                  <c:v>1340.84</c:v>
                </c:pt>
                <c:pt idx="163">
                  <c:v>1340.84</c:v>
                </c:pt>
                <c:pt idx="164">
                  <c:v>1351.07</c:v>
                </c:pt>
                <c:pt idx="165">
                  <c:v>1351.07</c:v>
                </c:pt>
                <c:pt idx="166">
                  <c:v>1351.07</c:v>
                </c:pt>
                <c:pt idx="167">
                  <c:v>1351.07</c:v>
                </c:pt>
                <c:pt idx="168">
                  <c:v>1351.07</c:v>
                </c:pt>
                <c:pt idx="169">
                  <c:v>1351.07</c:v>
                </c:pt>
                <c:pt idx="170">
                  <c:v>1351.07</c:v>
                </c:pt>
                <c:pt idx="171">
                  <c:v>1351.07</c:v>
                </c:pt>
                <c:pt idx="172">
                  <c:v>1351.07</c:v>
                </c:pt>
                <c:pt idx="173">
                  <c:v>1351.07</c:v>
                </c:pt>
                <c:pt idx="174">
                  <c:v>1340.84</c:v>
                </c:pt>
                <c:pt idx="175">
                  <c:v>1340.84</c:v>
                </c:pt>
                <c:pt idx="176">
                  <c:v>1340.84</c:v>
                </c:pt>
                <c:pt idx="177">
                  <c:v>1340.84</c:v>
                </c:pt>
                <c:pt idx="178">
                  <c:v>1340.84</c:v>
                </c:pt>
                <c:pt idx="179">
                  <c:v>1351.07</c:v>
                </c:pt>
                <c:pt idx="180">
                  <c:v>1351.07</c:v>
                </c:pt>
                <c:pt idx="181">
                  <c:v>1351.07</c:v>
                </c:pt>
                <c:pt idx="182">
                  <c:v>1351.07</c:v>
                </c:pt>
                <c:pt idx="183">
                  <c:v>1351.07</c:v>
                </c:pt>
                <c:pt idx="184">
                  <c:v>1340.84</c:v>
                </c:pt>
                <c:pt idx="185">
                  <c:v>1340.84</c:v>
                </c:pt>
                <c:pt idx="186">
                  <c:v>1340.84</c:v>
                </c:pt>
                <c:pt idx="187">
                  <c:v>1340.84</c:v>
                </c:pt>
                <c:pt idx="188">
                  <c:v>1340.84</c:v>
                </c:pt>
                <c:pt idx="189">
                  <c:v>1340.84</c:v>
                </c:pt>
                <c:pt idx="190">
                  <c:v>1340.84</c:v>
                </c:pt>
                <c:pt idx="191">
                  <c:v>1340.84</c:v>
                </c:pt>
                <c:pt idx="192">
                  <c:v>1340.84</c:v>
                </c:pt>
                <c:pt idx="193">
                  <c:v>1340.84</c:v>
                </c:pt>
                <c:pt idx="194">
                  <c:v>1351.07</c:v>
                </c:pt>
                <c:pt idx="195">
                  <c:v>1351.07</c:v>
                </c:pt>
                <c:pt idx="196">
                  <c:v>1351.07</c:v>
                </c:pt>
                <c:pt idx="197">
                  <c:v>1351.07</c:v>
                </c:pt>
                <c:pt idx="198">
                  <c:v>1351.07</c:v>
                </c:pt>
                <c:pt idx="199">
                  <c:v>1351.07</c:v>
                </c:pt>
                <c:pt idx="200">
                  <c:v>1351.07</c:v>
                </c:pt>
                <c:pt idx="201">
                  <c:v>1351.07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'Beschl. 5. Gang(26.08.2014)'!$T$2</c:f>
              <c:strCache>
                <c:ptCount val="1"/>
                <c:pt idx="0">
                  <c:v>Abw., Raildruck</c:v>
                </c:pt>
              </c:strCache>
            </c:strRef>
          </c:tx>
          <c:marker>
            <c:symbol val="none"/>
          </c:marker>
          <c:xVal>
            <c:numRef>
              <c:f>'Beschl. 5. Gang(26.08.2014)'!$L$3:$L$204</c:f>
              <c:numCache>
                <c:formatCode>0.000" s"</c:formatCode>
                <c:ptCount val="202"/>
                <c:pt idx="0">
                  <c:v>0.751</c:v>
                </c:pt>
                <c:pt idx="1">
                  <c:v>0.93200000000000005</c:v>
                </c:pt>
                <c:pt idx="2">
                  <c:v>1.0920000000000001</c:v>
                </c:pt>
                <c:pt idx="3">
                  <c:v>1.272</c:v>
                </c:pt>
                <c:pt idx="4">
                  <c:v>1.472</c:v>
                </c:pt>
                <c:pt idx="5">
                  <c:v>1.663</c:v>
                </c:pt>
                <c:pt idx="6">
                  <c:v>1.843</c:v>
                </c:pt>
                <c:pt idx="7">
                  <c:v>2.0230000000000001</c:v>
                </c:pt>
                <c:pt idx="8">
                  <c:v>2.2130000000000001</c:v>
                </c:pt>
                <c:pt idx="9">
                  <c:v>2.4140000000000001</c:v>
                </c:pt>
                <c:pt idx="10">
                  <c:v>2.5939999999999999</c:v>
                </c:pt>
                <c:pt idx="11">
                  <c:v>2.774</c:v>
                </c:pt>
                <c:pt idx="12">
                  <c:v>2.9740000000000002</c:v>
                </c:pt>
                <c:pt idx="13">
                  <c:v>3.1549999999999998</c:v>
                </c:pt>
                <c:pt idx="14">
                  <c:v>3.3450000000000002</c:v>
                </c:pt>
                <c:pt idx="15">
                  <c:v>3.5350000000000001</c:v>
                </c:pt>
                <c:pt idx="16">
                  <c:v>3.7160000000000002</c:v>
                </c:pt>
                <c:pt idx="17">
                  <c:v>3.9159999999999999</c:v>
                </c:pt>
                <c:pt idx="18">
                  <c:v>4.1059999999999999</c:v>
                </c:pt>
                <c:pt idx="19">
                  <c:v>4.306</c:v>
                </c:pt>
                <c:pt idx="20">
                  <c:v>4.4969999999999999</c:v>
                </c:pt>
                <c:pt idx="21">
                  <c:v>4.6870000000000003</c:v>
                </c:pt>
                <c:pt idx="22">
                  <c:v>4.8769999999999998</c:v>
                </c:pt>
                <c:pt idx="23">
                  <c:v>5.0670000000000002</c:v>
                </c:pt>
                <c:pt idx="24">
                  <c:v>5.2380000000000004</c:v>
                </c:pt>
                <c:pt idx="25">
                  <c:v>5.4279999999999999</c:v>
                </c:pt>
                <c:pt idx="26">
                  <c:v>5.6479999999999997</c:v>
                </c:pt>
                <c:pt idx="27">
                  <c:v>5.8490000000000002</c:v>
                </c:pt>
                <c:pt idx="28">
                  <c:v>6.0289999999999999</c:v>
                </c:pt>
                <c:pt idx="29">
                  <c:v>6.2190000000000003</c:v>
                </c:pt>
                <c:pt idx="30">
                  <c:v>6.4089999999999998</c:v>
                </c:pt>
                <c:pt idx="31">
                  <c:v>6.59</c:v>
                </c:pt>
                <c:pt idx="32">
                  <c:v>6.79</c:v>
                </c:pt>
                <c:pt idx="33">
                  <c:v>6.97</c:v>
                </c:pt>
                <c:pt idx="34">
                  <c:v>7.14</c:v>
                </c:pt>
                <c:pt idx="35">
                  <c:v>7.3609999999999998</c:v>
                </c:pt>
                <c:pt idx="36">
                  <c:v>7.5309999999999997</c:v>
                </c:pt>
                <c:pt idx="37">
                  <c:v>7.7210000000000001</c:v>
                </c:pt>
                <c:pt idx="38">
                  <c:v>7.9219999999999997</c:v>
                </c:pt>
                <c:pt idx="39">
                  <c:v>8.1120000000000001</c:v>
                </c:pt>
                <c:pt idx="40">
                  <c:v>8.3019999999999996</c:v>
                </c:pt>
                <c:pt idx="41">
                  <c:v>8.5020000000000007</c:v>
                </c:pt>
                <c:pt idx="42">
                  <c:v>8.6829999999999998</c:v>
                </c:pt>
                <c:pt idx="43">
                  <c:v>8.8729999999999993</c:v>
                </c:pt>
                <c:pt idx="44">
                  <c:v>9.0429999999999993</c:v>
                </c:pt>
                <c:pt idx="45">
                  <c:v>9.2639999999999993</c:v>
                </c:pt>
                <c:pt idx="46">
                  <c:v>9.4339999999999993</c:v>
                </c:pt>
                <c:pt idx="47">
                  <c:v>9.6240000000000006</c:v>
                </c:pt>
                <c:pt idx="48">
                  <c:v>9.8239999999999998</c:v>
                </c:pt>
                <c:pt idx="49">
                  <c:v>10.015000000000001</c:v>
                </c:pt>
                <c:pt idx="50">
                  <c:v>10.205</c:v>
                </c:pt>
                <c:pt idx="51">
                  <c:v>10.375</c:v>
                </c:pt>
                <c:pt idx="52">
                  <c:v>10.545</c:v>
                </c:pt>
                <c:pt idx="53">
                  <c:v>10.756</c:v>
                </c:pt>
                <c:pt idx="54">
                  <c:v>10.956</c:v>
                </c:pt>
                <c:pt idx="55">
                  <c:v>11.135999999999999</c:v>
                </c:pt>
                <c:pt idx="56">
                  <c:v>11.337</c:v>
                </c:pt>
                <c:pt idx="57">
                  <c:v>11.537000000000001</c:v>
                </c:pt>
                <c:pt idx="58">
                  <c:v>11.727</c:v>
                </c:pt>
                <c:pt idx="59">
                  <c:v>11.917</c:v>
                </c:pt>
                <c:pt idx="60">
                  <c:v>12.098000000000001</c:v>
                </c:pt>
                <c:pt idx="61">
                  <c:v>12.288</c:v>
                </c:pt>
                <c:pt idx="62">
                  <c:v>12.497999999999999</c:v>
                </c:pt>
                <c:pt idx="63">
                  <c:v>12.678000000000001</c:v>
                </c:pt>
                <c:pt idx="64">
                  <c:v>12.849</c:v>
                </c:pt>
                <c:pt idx="65">
                  <c:v>13.069000000000001</c:v>
                </c:pt>
                <c:pt idx="66">
                  <c:v>13.249000000000001</c:v>
                </c:pt>
                <c:pt idx="67">
                  <c:v>13.45</c:v>
                </c:pt>
                <c:pt idx="68">
                  <c:v>13.64</c:v>
                </c:pt>
                <c:pt idx="69">
                  <c:v>13.83</c:v>
                </c:pt>
                <c:pt idx="70">
                  <c:v>14.03</c:v>
                </c:pt>
                <c:pt idx="71">
                  <c:v>14.211</c:v>
                </c:pt>
                <c:pt idx="72">
                  <c:v>14.411</c:v>
                </c:pt>
                <c:pt idx="73">
                  <c:v>14.590999999999999</c:v>
                </c:pt>
                <c:pt idx="74">
                  <c:v>14.750999999999999</c:v>
                </c:pt>
                <c:pt idx="75">
                  <c:v>14.972</c:v>
                </c:pt>
                <c:pt idx="76">
                  <c:v>15.151999999999999</c:v>
                </c:pt>
                <c:pt idx="77">
                  <c:v>15.342000000000001</c:v>
                </c:pt>
                <c:pt idx="78">
                  <c:v>15.542999999999999</c:v>
                </c:pt>
                <c:pt idx="79">
                  <c:v>15.723000000000001</c:v>
                </c:pt>
                <c:pt idx="80">
                  <c:v>15.933</c:v>
                </c:pt>
                <c:pt idx="81">
                  <c:v>16.103000000000002</c:v>
                </c:pt>
                <c:pt idx="82">
                  <c:v>16.283999999999999</c:v>
                </c:pt>
                <c:pt idx="83">
                  <c:v>16.463999999999999</c:v>
                </c:pt>
                <c:pt idx="84">
                  <c:v>16.643999999999998</c:v>
                </c:pt>
                <c:pt idx="85">
                  <c:v>16.853999999999999</c:v>
                </c:pt>
                <c:pt idx="86">
                  <c:v>17.024999999999999</c:v>
                </c:pt>
                <c:pt idx="87">
                  <c:v>17.204999999999998</c:v>
                </c:pt>
                <c:pt idx="88">
                  <c:v>17.405000000000001</c:v>
                </c:pt>
                <c:pt idx="89">
                  <c:v>17.596</c:v>
                </c:pt>
                <c:pt idx="90">
                  <c:v>17.786000000000001</c:v>
                </c:pt>
                <c:pt idx="91">
                  <c:v>17.966000000000001</c:v>
                </c:pt>
                <c:pt idx="92">
                  <c:v>18.166</c:v>
                </c:pt>
                <c:pt idx="93">
                  <c:v>18.356999999999999</c:v>
                </c:pt>
                <c:pt idx="94">
                  <c:v>18.567</c:v>
                </c:pt>
                <c:pt idx="95">
                  <c:v>18.736999999999998</c:v>
                </c:pt>
                <c:pt idx="96">
                  <c:v>18.927</c:v>
                </c:pt>
                <c:pt idx="97">
                  <c:v>19.108000000000001</c:v>
                </c:pt>
                <c:pt idx="98">
                  <c:v>19.318000000000001</c:v>
                </c:pt>
                <c:pt idx="99">
                  <c:v>19.507999999999999</c:v>
                </c:pt>
                <c:pt idx="100">
                  <c:v>19.709</c:v>
                </c:pt>
                <c:pt idx="101">
                  <c:v>19.899000000000001</c:v>
                </c:pt>
                <c:pt idx="102">
                  <c:v>20.088999999999999</c:v>
                </c:pt>
                <c:pt idx="103">
                  <c:v>20.279</c:v>
                </c:pt>
                <c:pt idx="104">
                  <c:v>20.47</c:v>
                </c:pt>
                <c:pt idx="105">
                  <c:v>20.64</c:v>
                </c:pt>
                <c:pt idx="106">
                  <c:v>20.86</c:v>
                </c:pt>
                <c:pt idx="107">
                  <c:v>21.05</c:v>
                </c:pt>
                <c:pt idx="108">
                  <c:v>21.231000000000002</c:v>
                </c:pt>
                <c:pt idx="109">
                  <c:v>21.431000000000001</c:v>
                </c:pt>
                <c:pt idx="110">
                  <c:v>21.620999999999999</c:v>
                </c:pt>
                <c:pt idx="111">
                  <c:v>21.812000000000001</c:v>
                </c:pt>
                <c:pt idx="112">
                  <c:v>22.001999999999999</c:v>
                </c:pt>
                <c:pt idx="113">
                  <c:v>22.202000000000002</c:v>
                </c:pt>
                <c:pt idx="114">
                  <c:v>22.382000000000001</c:v>
                </c:pt>
                <c:pt idx="115">
                  <c:v>22.562999999999999</c:v>
                </c:pt>
                <c:pt idx="116">
                  <c:v>22.753</c:v>
                </c:pt>
                <c:pt idx="117">
                  <c:v>22.913</c:v>
                </c:pt>
                <c:pt idx="118">
                  <c:v>23.123000000000001</c:v>
                </c:pt>
                <c:pt idx="119">
                  <c:v>23.314</c:v>
                </c:pt>
                <c:pt idx="120">
                  <c:v>23.494</c:v>
                </c:pt>
                <c:pt idx="121">
                  <c:v>23.693999999999999</c:v>
                </c:pt>
                <c:pt idx="122">
                  <c:v>23.864999999999998</c:v>
                </c:pt>
                <c:pt idx="123">
                  <c:v>24.035</c:v>
                </c:pt>
                <c:pt idx="124">
                  <c:v>24.234999999999999</c:v>
                </c:pt>
                <c:pt idx="125">
                  <c:v>24.425000000000001</c:v>
                </c:pt>
                <c:pt idx="126">
                  <c:v>24.606000000000002</c:v>
                </c:pt>
                <c:pt idx="127">
                  <c:v>24.806000000000001</c:v>
                </c:pt>
                <c:pt idx="128">
                  <c:v>24.995999999999999</c:v>
                </c:pt>
                <c:pt idx="129">
                  <c:v>25.186</c:v>
                </c:pt>
                <c:pt idx="130">
                  <c:v>25.387</c:v>
                </c:pt>
                <c:pt idx="131">
                  <c:v>25.577000000000002</c:v>
                </c:pt>
                <c:pt idx="132">
                  <c:v>25.766999999999999</c:v>
                </c:pt>
                <c:pt idx="133">
                  <c:v>25.957999999999998</c:v>
                </c:pt>
                <c:pt idx="134">
                  <c:v>26.148</c:v>
                </c:pt>
                <c:pt idx="135">
                  <c:v>26.318000000000001</c:v>
                </c:pt>
                <c:pt idx="136">
                  <c:v>26.527999999999999</c:v>
                </c:pt>
                <c:pt idx="137">
                  <c:v>26.728999999999999</c:v>
                </c:pt>
                <c:pt idx="138">
                  <c:v>26.908999999999999</c:v>
                </c:pt>
                <c:pt idx="139">
                  <c:v>27.109000000000002</c:v>
                </c:pt>
                <c:pt idx="140">
                  <c:v>27.298999999999999</c:v>
                </c:pt>
                <c:pt idx="141">
                  <c:v>27.49</c:v>
                </c:pt>
                <c:pt idx="142">
                  <c:v>27.68</c:v>
                </c:pt>
                <c:pt idx="143">
                  <c:v>27.88</c:v>
                </c:pt>
                <c:pt idx="144">
                  <c:v>28.061</c:v>
                </c:pt>
                <c:pt idx="145">
                  <c:v>28.251000000000001</c:v>
                </c:pt>
                <c:pt idx="146">
                  <c:v>28.431000000000001</c:v>
                </c:pt>
                <c:pt idx="147">
                  <c:v>28.600999999999999</c:v>
                </c:pt>
                <c:pt idx="148">
                  <c:v>28.812000000000001</c:v>
                </c:pt>
                <c:pt idx="149">
                  <c:v>29.001999999999999</c:v>
                </c:pt>
                <c:pt idx="150">
                  <c:v>29.192</c:v>
                </c:pt>
                <c:pt idx="151">
                  <c:v>29.382000000000001</c:v>
                </c:pt>
                <c:pt idx="152">
                  <c:v>29.573</c:v>
                </c:pt>
                <c:pt idx="153">
                  <c:v>29.763000000000002</c:v>
                </c:pt>
                <c:pt idx="154">
                  <c:v>29.952999999999999</c:v>
                </c:pt>
                <c:pt idx="155">
                  <c:v>30.123999999999999</c:v>
                </c:pt>
                <c:pt idx="156">
                  <c:v>30.314</c:v>
                </c:pt>
                <c:pt idx="157">
                  <c:v>30.494</c:v>
                </c:pt>
                <c:pt idx="158">
                  <c:v>30.693999999999999</c:v>
                </c:pt>
                <c:pt idx="159">
                  <c:v>30.875</c:v>
                </c:pt>
                <c:pt idx="160">
                  <c:v>31.065000000000001</c:v>
                </c:pt>
                <c:pt idx="161">
                  <c:v>31.245000000000001</c:v>
                </c:pt>
                <c:pt idx="162">
                  <c:v>31.445</c:v>
                </c:pt>
                <c:pt idx="163">
                  <c:v>31.635999999999999</c:v>
                </c:pt>
                <c:pt idx="164">
                  <c:v>31.826000000000001</c:v>
                </c:pt>
                <c:pt idx="165">
                  <c:v>31.995999999999999</c:v>
                </c:pt>
                <c:pt idx="166">
                  <c:v>32.207000000000001</c:v>
                </c:pt>
                <c:pt idx="167">
                  <c:v>32.406999999999996</c:v>
                </c:pt>
                <c:pt idx="168">
                  <c:v>32.576999999999998</c:v>
                </c:pt>
                <c:pt idx="169">
                  <c:v>32.786999999999999</c:v>
                </c:pt>
                <c:pt idx="170">
                  <c:v>32.978000000000002</c:v>
                </c:pt>
                <c:pt idx="171">
                  <c:v>33.167999999999999</c:v>
                </c:pt>
                <c:pt idx="172">
                  <c:v>33.357999999999997</c:v>
                </c:pt>
                <c:pt idx="173">
                  <c:v>33.567999999999998</c:v>
                </c:pt>
                <c:pt idx="174">
                  <c:v>33.749000000000002</c:v>
                </c:pt>
                <c:pt idx="175">
                  <c:v>33.918999999999997</c:v>
                </c:pt>
                <c:pt idx="176">
                  <c:v>34.109000000000002</c:v>
                </c:pt>
                <c:pt idx="177">
                  <c:v>34.279000000000003</c:v>
                </c:pt>
                <c:pt idx="178">
                  <c:v>34.47</c:v>
                </c:pt>
                <c:pt idx="179">
                  <c:v>34.68</c:v>
                </c:pt>
                <c:pt idx="180">
                  <c:v>34.85</c:v>
                </c:pt>
                <c:pt idx="181">
                  <c:v>35.040999999999997</c:v>
                </c:pt>
                <c:pt idx="182">
                  <c:v>35.231000000000002</c:v>
                </c:pt>
                <c:pt idx="183">
                  <c:v>35.401000000000003</c:v>
                </c:pt>
                <c:pt idx="184">
                  <c:v>35.600999999999999</c:v>
                </c:pt>
                <c:pt idx="185">
                  <c:v>35.792000000000002</c:v>
                </c:pt>
                <c:pt idx="186">
                  <c:v>35.962000000000003</c:v>
                </c:pt>
                <c:pt idx="187">
                  <c:v>36.152000000000001</c:v>
                </c:pt>
                <c:pt idx="188">
                  <c:v>36.351999999999997</c:v>
                </c:pt>
                <c:pt idx="189">
                  <c:v>36.542999999999999</c:v>
                </c:pt>
                <c:pt idx="190">
                  <c:v>36.713000000000001</c:v>
                </c:pt>
                <c:pt idx="191">
                  <c:v>36.912999999999997</c:v>
                </c:pt>
                <c:pt idx="192">
                  <c:v>37.103999999999999</c:v>
                </c:pt>
                <c:pt idx="193">
                  <c:v>37.274000000000001</c:v>
                </c:pt>
                <c:pt idx="194">
                  <c:v>37.473999999999997</c:v>
                </c:pt>
                <c:pt idx="195">
                  <c:v>37.643999999999998</c:v>
                </c:pt>
                <c:pt idx="196">
                  <c:v>37.844999999999999</c:v>
                </c:pt>
                <c:pt idx="197">
                  <c:v>38.015000000000001</c:v>
                </c:pt>
                <c:pt idx="198">
                  <c:v>38.195</c:v>
                </c:pt>
                <c:pt idx="199">
                  <c:v>38.405000000000001</c:v>
                </c:pt>
                <c:pt idx="200">
                  <c:v>38.585999999999999</c:v>
                </c:pt>
                <c:pt idx="201">
                  <c:v>38.786000000000001</c:v>
                </c:pt>
              </c:numCache>
            </c:numRef>
          </c:xVal>
          <c:yVal>
            <c:numRef>
              <c:f>'Beschl. 5. Gang(26.08.2014)'!$T$3:$T$204</c:f>
              <c:numCache>
                <c:formatCode>#,##0" bar"</c:formatCode>
                <c:ptCount val="2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-10.23599999999999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10.235000000000014</c:v>
                </c:pt>
                <c:pt idx="11">
                  <c:v>10.235000000000014</c:v>
                </c:pt>
                <c:pt idx="12">
                  <c:v>10.235000000000014</c:v>
                </c:pt>
                <c:pt idx="13">
                  <c:v>10.235000000000014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20.471000000000004</c:v>
                </c:pt>
                <c:pt idx="21">
                  <c:v>20.471000000000004</c:v>
                </c:pt>
                <c:pt idx="22">
                  <c:v>20.471000000000004</c:v>
                </c:pt>
                <c:pt idx="23">
                  <c:v>20.471000000000004</c:v>
                </c:pt>
                <c:pt idx="24">
                  <c:v>0</c:v>
                </c:pt>
                <c:pt idx="25">
                  <c:v>10.235000000000014</c:v>
                </c:pt>
                <c:pt idx="26">
                  <c:v>10.235000000000014</c:v>
                </c:pt>
                <c:pt idx="27">
                  <c:v>10.235000000000014</c:v>
                </c:pt>
                <c:pt idx="28">
                  <c:v>10.235000000000014</c:v>
                </c:pt>
                <c:pt idx="29">
                  <c:v>0</c:v>
                </c:pt>
                <c:pt idx="30">
                  <c:v>10.23599999999999</c:v>
                </c:pt>
                <c:pt idx="31">
                  <c:v>10.23599999999999</c:v>
                </c:pt>
                <c:pt idx="32">
                  <c:v>10.23599999999999</c:v>
                </c:pt>
                <c:pt idx="33">
                  <c:v>10.23599999999999</c:v>
                </c:pt>
                <c:pt idx="34">
                  <c:v>-20.470000000000027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10.23599999999999</c:v>
                </c:pt>
                <c:pt idx="41">
                  <c:v>10.23599999999999</c:v>
                </c:pt>
                <c:pt idx="42">
                  <c:v>10.23599999999999</c:v>
                </c:pt>
                <c:pt idx="43">
                  <c:v>10.23599999999999</c:v>
                </c:pt>
                <c:pt idx="44">
                  <c:v>-20.471000000000004</c:v>
                </c:pt>
                <c:pt idx="45">
                  <c:v>-10.23599999999999</c:v>
                </c:pt>
                <c:pt idx="46">
                  <c:v>-10.23599999999999</c:v>
                </c:pt>
                <c:pt idx="47">
                  <c:v>-10.23599999999999</c:v>
                </c:pt>
                <c:pt idx="48">
                  <c:v>-10.23599999999999</c:v>
                </c:pt>
                <c:pt idx="49">
                  <c:v>-10.23599999999999</c:v>
                </c:pt>
                <c:pt idx="50">
                  <c:v>10.235000000000014</c:v>
                </c:pt>
                <c:pt idx="51">
                  <c:v>10.235000000000014</c:v>
                </c:pt>
                <c:pt idx="52">
                  <c:v>10.235000000000014</c:v>
                </c:pt>
                <c:pt idx="53">
                  <c:v>10.235000000000014</c:v>
                </c:pt>
                <c:pt idx="54">
                  <c:v>-10.235000000000014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-10.239999999999895</c:v>
                </c:pt>
                <c:pt idx="60">
                  <c:v>10.230000000000018</c:v>
                </c:pt>
                <c:pt idx="61">
                  <c:v>10.230000000000018</c:v>
                </c:pt>
                <c:pt idx="62">
                  <c:v>10.230000000000018</c:v>
                </c:pt>
                <c:pt idx="63">
                  <c:v>10.230000000000018</c:v>
                </c:pt>
                <c:pt idx="64">
                  <c:v>-10.240000000000009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-20.470000000000027</c:v>
                </c:pt>
                <c:pt idx="70">
                  <c:v>20.470000000000027</c:v>
                </c:pt>
                <c:pt idx="71">
                  <c:v>20.470000000000027</c:v>
                </c:pt>
                <c:pt idx="72">
                  <c:v>20.470000000000027</c:v>
                </c:pt>
                <c:pt idx="73">
                  <c:v>20.470000000000027</c:v>
                </c:pt>
                <c:pt idx="74">
                  <c:v>-20.470000000000027</c:v>
                </c:pt>
                <c:pt idx="75">
                  <c:v>10.240000000000009</c:v>
                </c:pt>
                <c:pt idx="76">
                  <c:v>10.240000000000009</c:v>
                </c:pt>
                <c:pt idx="77">
                  <c:v>10.240000000000009</c:v>
                </c:pt>
                <c:pt idx="78">
                  <c:v>10.240000000000009</c:v>
                </c:pt>
                <c:pt idx="79">
                  <c:v>-30.700000000000045</c:v>
                </c:pt>
                <c:pt idx="80">
                  <c:v>20.4699999999998</c:v>
                </c:pt>
                <c:pt idx="81">
                  <c:v>20.4699999999998</c:v>
                </c:pt>
                <c:pt idx="82">
                  <c:v>20.4699999999998</c:v>
                </c:pt>
                <c:pt idx="83">
                  <c:v>20.4699999999998</c:v>
                </c:pt>
                <c:pt idx="84">
                  <c:v>-20.470000000000027</c:v>
                </c:pt>
                <c:pt idx="85">
                  <c:v>20.470000000000027</c:v>
                </c:pt>
                <c:pt idx="86">
                  <c:v>20.470000000000027</c:v>
                </c:pt>
                <c:pt idx="87">
                  <c:v>20.470000000000027</c:v>
                </c:pt>
                <c:pt idx="88">
                  <c:v>20.470000000000027</c:v>
                </c:pt>
                <c:pt idx="89">
                  <c:v>-10.240000000000009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-20.470000000000027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-30.710000000000036</c:v>
                </c:pt>
                <c:pt idx="100">
                  <c:v>-10.240000000000009</c:v>
                </c:pt>
                <c:pt idx="101">
                  <c:v>-10.240000000000009</c:v>
                </c:pt>
                <c:pt idx="102">
                  <c:v>-10.240000000000009</c:v>
                </c:pt>
                <c:pt idx="103">
                  <c:v>-10.240000000000009</c:v>
                </c:pt>
                <c:pt idx="104">
                  <c:v>0</c:v>
                </c:pt>
                <c:pt idx="105">
                  <c:v>20.470000000000027</c:v>
                </c:pt>
                <c:pt idx="106">
                  <c:v>20.470000000000027</c:v>
                </c:pt>
                <c:pt idx="107">
                  <c:v>20.470000000000027</c:v>
                </c:pt>
                <c:pt idx="108">
                  <c:v>20.470000000000027</c:v>
                </c:pt>
                <c:pt idx="109">
                  <c:v>-10.240000000000009</c:v>
                </c:pt>
                <c:pt idx="110">
                  <c:v>10.230000000000018</c:v>
                </c:pt>
                <c:pt idx="111">
                  <c:v>10.230000000000018</c:v>
                </c:pt>
                <c:pt idx="112">
                  <c:v>10.230000000000018</c:v>
                </c:pt>
                <c:pt idx="113">
                  <c:v>10.230000000000018</c:v>
                </c:pt>
                <c:pt idx="114">
                  <c:v>10.230000000000018</c:v>
                </c:pt>
                <c:pt idx="115">
                  <c:v>20.470000000000027</c:v>
                </c:pt>
                <c:pt idx="116">
                  <c:v>20.470000000000027</c:v>
                </c:pt>
                <c:pt idx="117">
                  <c:v>20.470000000000027</c:v>
                </c:pt>
                <c:pt idx="118">
                  <c:v>20.470000000000027</c:v>
                </c:pt>
                <c:pt idx="119">
                  <c:v>-20.4699999999998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10.230000000000018</c:v>
                </c:pt>
                <c:pt idx="126">
                  <c:v>10.230000000000018</c:v>
                </c:pt>
                <c:pt idx="127">
                  <c:v>10.230000000000018</c:v>
                </c:pt>
                <c:pt idx="128">
                  <c:v>10.230000000000018</c:v>
                </c:pt>
                <c:pt idx="129">
                  <c:v>-10.240000000000009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-10.230000000000018</c:v>
                </c:pt>
                <c:pt idx="135">
                  <c:v>-10.230000000000018</c:v>
                </c:pt>
                <c:pt idx="136">
                  <c:v>-10.230000000000018</c:v>
                </c:pt>
                <c:pt idx="137">
                  <c:v>-10.230000000000018</c:v>
                </c:pt>
                <c:pt idx="138">
                  <c:v>-10.230000000000018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-10.230000000000018</c:v>
                </c:pt>
                <c:pt idx="150">
                  <c:v>-10.230000000000018</c:v>
                </c:pt>
                <c:pt idx="151">
                  <c:v>-10.230000000000018</c:v>
                </c:pt>
                <c:pt idx="152">
                  <c:v>-10.230000000000018</c:v>
                </c:pt>
                <c:pt idx="153">
                  <c:v>-10.230000000000018</c:v>
                </c:pt>
                <c:pt idx="154">
                  <c:v>-10.230000000000018</c:v>
                </c:pt>
                <c:pt idx="155">
                  <c:v>-10.230000000000018</c:v>
                </c:pt>
                <c:pt idx="156">
                  <c:v>-10.230000000000018</c:v>
                </c:pt>
                <c:pt idx="157">
                  <c:v>-10.230000000000018</c:v>
                </c:pt>
                <c:pt idx="158">
                  <c:v>-10.230000000000018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-10.230000000000018</c:v>
                </c:pt>
                <c:pt idx="165">
                  <c:v>-10.230000000000018</c:v>
                </c:pt>
                <c:pt idx="166">
                  <c:v>-10.230000000000018</c:v>
                </c:pt>
                <c:pt idx="167">
                  <c:v>-10.230000000000018</c:v>
                </c:pt>
                <c:pt idx="168">
                  <c:v>-10.230000000000018</c:v>
                </c:pt>
                <c:pt idx="169">
                  <c:v>-10.230000000000018</c:v>
                </c:pt>
                <c:pt idx="170">
                  <c:v>-10.230000000000018</c:v>
                </c:pt>
                <c:pt idx="171">
                  <c:v>-10.230000000000018</c:v>
                </c:pt>
                <c:pt idx="172">
                  <c:v>-10.230000000000018</c:v>
                </c:pt>
                <c:pt idx="173">
                  <c:v>-10.230000000000018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-10.230000000000018</c:v>
                </c:pt>
                <c:pt idx="180">
                  <c:v>-10.230000000000018</c:v>
                </c:pt>
                <c:pt idx="181">
                  <c:v>-10.230000000000018</c:v>
                </c:pt>
                <c:pt idx="182">
                  <c:v>-10.230000000000018</c:v>
                </c:pt>
                <c:pt idx="183">
                  <c:v>-10.230000000000018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-10.230000000000018</c:v>
                </c:pt>
                <c:pt idx="195">
                  <c:v>-10.230000000000018</c:v>
                </c:pt>
                <c:pt idx="196">
                  <c:v>-10.230000000000018</c:v>
                </c:pt>
                <c:pt idx="197">
                  <c:v>-10.230000000000018</c:v>
                </c:pt>
                <c:pt idx="198">
                  <c:v>-10.230000000000018</c:v>
                </c:pt>
                <c:pt idx="199">
                  <c:v>-10.230000000000018</c:v>
                </c:pt>
                <c:pt idx="200">
                  <c:v>-10.230000000000018</c:v>
                </c:pt>
                <c:pt idx="201">
                  <c:v>-10.230000000000018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396456"/>
        <c:axId val="292396848"/>
      </c:scatterChart>
      <c:valAx>
        <c:axId val="292396456"/>
        <c:scaling>
          <c:orientation val="minMax"/>
          <c:max val="43"/>
          <c:min val="1"/>
        </c:scaling>
        <c:delete val="0"/>
        <c:axPos val="b"/>
        <c:numFmt formatCode="0.000&quot; s&quot;" sourceLinked="1"/>
        <c:majorTickMark val="out"/>
        <c:minorTickMark val="none"/>
        <c:tickLblPos val="nextTo"/>
        <c:crossAx val="292396848"/>
        <c:crosses val="autoZero"/>
        <c:crossBetween val="midCat"/>
      </c:valAx>
      <c:valAx>
        <c:axId val="292396848"/>
        <c:scaling>
          <c:orientation val="minMax"/>
          <c:min val="-1000"/>
        </c:scaling>
        <c:delete val="0"/>
        <c:axPos val="l"/>
        <c:majorGridlines/>
        <c:numFmt formatCode="#,##0&quot; 1/min&quot;" sourceLinked="1"/>
        <c:majorTickMark val="out"/>
        <c:minorTickMark val="none"/>
        <c:tickLblPos val="nextTo"/>
        <c:crossAx val="2923964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4" r="0.7000000000000004" t="0.78740157499999996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81027439807942E-2"/>
          <c:y val="3.2101466515344172E-2"/>
          <c:w val="0.77432086441648118"/>
          <c:h val="0.895464992253638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'Beschl. 5. Gang(26.08.2014)'!$P$2</c:f>
              <c:strCache>
                <c:ptCount val="1"/>
                <c:pt idx="0">
                  <c:v>Ladedruck, SOLL</c:v>
                </c:pt>
              </c:strCache>
            </c:strRef>
          </c:tx>
          <c:marker>
            <c:symbol val="none"/>
          </c:marker>
          <c:xVal>
            <c:numRef>
              <c:f>'Beschl. 5. Gang(26.08.2014)'!$M$6:$M$205</c:f>
              <c:numCache>
                <c:formatCode>#,##0" 1/min"</c:formatCode>
                <c:ptCount val="200"/>
                <c:pt idx="0">
                  <c:v>1346</c:v>
                </c:pt>
                <c:pt idx="1">
                  <c:v>1346</c:v>
                </c:pt>
                <c:pt idx="2">
                  <c:v>1346</c:v>
                </c:pt>
                <c:pt idx="3">
                  <c:v>1346</c:v>
                </c:pt>
                <c:pt idx="4">
                  <c:v>1379</c:v>
                </c:pt>
                <c:pt idx="5">
                  <c:v>1379</c:v>
                </c:pt>
                <c:pt idx="6">
                  <c:v>1379</c:v>
                </c:pt>
                <c:pt idx="7">
                  <c:v>1379</c:v>
                </c:pt>
                <c:pt idx="8">
                  <c:v>1379</c:v>
                </c:pt>
                <c:pt idx="9">
                  <c:v>1404</c:v>
                </c:pt>
                <c:pt idx="10">
                  <c:v>1404</c:v>
                </c:pt>
                <c:pt idx="11">
                  <c:v>1404</c:v>
                </c:pt>
                <c:pt idx="12">
                  <c:v>1404</c:v>
                </c:pt>
                <c:pt idx="13">
                  <c:v>1404</c:v>
                </c:pt>
                <c:pt idx="14">
                  <c:v>1444</c:v>
                </c:pt>
                <c:pt idx="15">
                  <c:v>1444</c:v>
                </c:pt>
                <c:pt idx="16">
                  <c:v>1444</c:v>
                </c:pt>
                <c:pt idx="17">
                  <c:v>1444</c:v>
                </c:pt>
                <c:pt idx="18">
                  <c:v>1444</c:v>
                </c:pt>
                <c:pt idx="19">
                  <c:v>1486</c:v>
                </c:pt>
                <c:pt idx="20">
                  <c:v>1486</c:v>
                </c:pt>
                <c:pt idx="21">
                  <c:v>1486</c:v>
                </c:pt>
                <c:pt idx="22">
                  <c:v>1486</c:v>
                </c:pt>
                <c:pt idx="23">
                  <c:v>1486</c:v>
                </c:pt>
                <c:pt idx="24">
                  <c:v>1547</c:v>
                </c:pt>
                <c:pt idx="25">
                  <c:v>1547</c:v>
                </c:pt>
                <c:pt idx="26">
                  <c:v>1547</c:v>
                </c:pt>
                <c:pt idx="27">
                  <c:v>1547</c:v>
                </c:pt>
                <c:pt idx="28">
                  <c:v>1547</c:v>
                </c:pt>
                <c:pt idx="29">
                  <c:v>1609</c:v>
                </c:pt>
                <c:pt idx="30">
                  <c:v>1609</c:v>
                </c:pt>
                <c:pt idx="31">
                  <c:v>1609</c:v>
                </c:pt>
                <c:pt idx="32">
                  <c:v>1609</c:v>
                </c:pt>
                <c:pt idx="33">
                  <c:v>1609</c:v>
                </c:pt>
                <c:pt idx="34">
                  <c:v>1643</c:v>
                </c:pt>
                <c:pt idx="35">
                  <c:v>1643</c:v>
                </c:pt>
                <c:pt idx="36">
                  <c:v>1643</c:v>
                </c:pt>
                <c:pt idx="37">
                  <c:v>1643</c:v>
                </c:pt>
                <c:pt idx="38">
                  <c:v>1643</c:v>
                </c:pt>
                <c:pt idx="39">
                  <c:v>1698</c:v>
                </c:pt>
                <c:pt idx="40">
                  <c:v>1698</c:v>
                </c:pt>
                <c:pt idx="41">
                  <c:v>1698</c:v>
                </c:pt>
                <c:pt idx="42">
                  <c:v>1698</c:v>
                </c:pt>
                <c:pt idx="43">
                  <c:v>1698</c:v>
                </c:pt>
                <c:pt idx="44">
                  <c:v>1769</c:v>
                </c:pt>
                <c:pt idx="45">
                  <c:v>1769</c:v>
                </c:pt>
                <c:pt idx="46">
                  <c:v>1769</c:v>
                </c:pt>
                <c:pt idx="47">
                  <c:v>1769</c:v>
                </c:pt>
                <c:pt idx="48">
                  <c:v>1769</c:v>
                </c:pt>
                <c:pt idx="49">
                  <c:v>1828</c:v>
                </c:pt>
                <c:pt idx="50">
                  <c:v>1828</c:v>
                </c:pt>
                <c:pt idx="51">
                  <c:v>1828</c:v>
                </c:pt>
                <c:pt idx="52">
                  <c:v>1828</c:v>
                </c:pt>
                <c:pt idx="53">
                  <c:v>1828</c:v>
                </c:pt>
                <c:pt idx="54">
                  <c:v>1884</c:v>
                </c:pt>
                <c:pt idx="55">
                  <c:v>1884</c:v>
                </c:pt>
                <c:pt idx="56">
                  <c:v>1884</c:v>
                </c:pt>
                <c:pt idx="57">
                  <c:v>1884</c:v>
                </c:pt>
                <c:pt idx="58">
                  <c:v>1884</c:v>
                </c:pt>
                <c:pt idx="59">
                  <c:v>1963</c:v>
                </c:pt>
                <c:pt idx="60">
                  <c:v>1963</c:v>
                </c:pt>
                <c:pt idx="61">
                  <c:v>1963</c:v>
                </c:pt>
                <c:pt idx="62">
                  <c:v>1963</c:v>
                </c:pt>
                <c:pt idx="63">
                  <c:v>1963</c:v>
                </c:pt>
                <c:pt idx="64">
                  <c:v>2021</c:v>
                </c:pt>
                <c:pt idx="65">
                  <c:v>2021</c:v>
                </c:pt>
                <c:pt idx="66">
                  <c:v>2021</c:v>
                </c:pt>
                <c:pt idx="67">
                  <c:v>2021</c:v>
                </c:pt>
                <c:pt idx="68">
                  <c:v>2021</c:v>
                </c:pt>
                <c:pt idx="69">
                  <c:v>2092</c:v>
                </c:pt>
                <c:pt idx="70">
                  <c:v>2092</c:v>
                </c:pt>
                <c:pt idx="71">
                  <c:v>2092</c:v>
                </c:pt>
                <c:pt idx="72">
                  <c:v>2092</c:v>
                </c:pt>
                <c:pt idx="73">
                  <c:v>2092</c:v>
                </c:pt>
                <c:pt idx="74">
                  <c:v>2158</c:v>
                </c:pt>
                <c:pt idx="75">
                  <c:v>2158</c:v>
                </c:pt>
                <c:pt idx="76">
                  <c:v>2158</c:v>
                </c:pt>
                <c:pt idx="77">
                  <c:v>2158</c:v>
                </c:pt>
                <c:pt idx="78">
                  <c:v>2158</c:v>
                </c:pt>
                <c:pt idx="79">
                  <c:v>2224</c:v>
                </c:pt>
                <c:pt idx="80">
                  <c:v>2224</c:v>
                </c:pt>
                <c:pt idx="81">
                  <c:v>2224</c:v>
                </c:pt>
                <c:pt idx="82">
                  <c:v>2224</c:v>
                </c:pt>
                <c:pt idx="83">
                  <c:v>2224</c:v>
                </c:pt>
                <c:pt idx="84">
                  <c:v>2291</c:v>
                </c:pt>
                <c:pt idx="85">
                  <c:v>2291</c:v>
                </c:pt>
                <c:pt idx="86">
                  <c:v>2291</c:v>
                </c:pt>
                <c:pt idx="87">
                  <c:v>2291</c:v>
                </c:pt>
                <c:pt idx="88">
                  <c:v>2291</c:v>
                </c:pt>
                <c:pt idx="89">
                  <c:v>2362</c:v>
                </c:pt>
                <c:pt idx="90">
                  <c:v>2362</c:v>
                </c:pt>
                <c:pt idx="91">
                  <c:v>2362</c:v>
                </c:pt>
                <c:pt idx="92">
                  <c:v>2362</c:v>
                </c:pt>
                <c:pt idx="93">
                  <c:v>2362</c:v>
                </c:pt>
                <c:pt idx="94">
                  <c:v>2423</c:v>
                </c:pt>
                <c:pt idx="95">
                  <c:v>2423</c:v>
                </c:pt>
                <c:pt idx="96">
                  <c:v>2423</c:v>
                </c:pt>
                <c:pt idx="97">
                  <c:v>2423</c:v>
                </c:pt>
                <c:pt idx="98">
                  <c:v>2423</c:v>
                </c:pt>
                <c:pt idx="99">
                  <c:v>2501</c:v>
                </c:pt>
                <c:pt idx="100">
                  <c:v>2501</c:v>
                </c:pt>
                <c:pt idx="101">
                  <c:v>2501</c:v>
                </c:pt>
                <c:pt idx="102">
                  <c:v>2501</c:v>
                </c:pt>
                <c:pt idx="103">
                  <c:v>2501</c:v>
                </c:pt>
                <c:pt idx="104">
                  <c:v>2563</c:v>
                </c:pt>
                <c:pt idx="105">
                  <c:v>2563</c:v>
                </c:pt>
                <c:pt idx="106">
                  <c:v>2563</c:v>
                </c:pt>
                <c:pt idx="107">
                  <c:v>2563</c:v>
                </c:pt>
                <c:pt idx="108">
                  <c:v>2563</c:v>
                </c:pt>
                <c:pt idx="109">
                  <c:v>2636</c:v>
                </c:pt>
                <c:pt idx="110">
                  <c:v>2636</c:v>
                </c:pt>
                <c:pt idx="111">
                  <c:v>2636</c:v>
                </c:pt>
                <c:pt idx="112">
                  <c:v>2636</c:v>
                </c:pt>
                <c:pt idx="113">
                  <c:v>2636</c:v>
                </c:pt>
                <c:pt idx="114">
                  <c:v>2704</c:v>
                </c:pt>
                <c:pt idx="115">
                  <c:v>2704</c:v>
                </c:pt>
                <c:pt idx="116">
                  <c:v>2704</c:v>
                </c:pt>
                <c:pt idx="117">
                  <c:v>2704</c:v>
                </c:pt>
                <c:pt idx="118">
                  <c:v>2704</c:v>
                </c:pt>
                <c:pt idx="119">
                  <c:v>2767</c:v>
                </c:pt>
                <c:pt idx="120">
                  <c:v>2767</c:v>
                </c:pt>
                <c:pt idx="121">
                  <c:v>2767</c:v>
                </c:pt>
                <c:pt idx="122">
                  <c:v>2767</c:v>
                </c:pt>
                <c:pt idx="123">
                  <c:v>2767</c:v>
                </c:pt>
                <c:pt idx="124">
                  <c:v>2822</c:v>
                </c:pt>
                <c:pt idx="125">
                  <c:v>2822</c:v>
                </c:pt>
                <c:pt idx="126">
                  <c:v>2822</c:v>
                </c:pt>
                <c:pt idx="127">
                  <c:v>2822</c:v>
                </c:pt>
                <c:pt idx="128">
                  <c:v>2822</c:v>
                </c:pt>
                <c:pt idx="129">
                  <c:v>2889</c:v>
                </c:pt>
                <c:pt idx="130">
                  <c:v>2889</c:v>
                </c:pt>
                <c:pt idx="131">
                  <c:v>2889</c:v>
                </c:pt>
                <c:pt idx="132">
                  <c:v>2889</c:v>
                </c:pt>
                <c:pt idx="133">
                  <c:v>2889</c:v>
                </c:pt>
                <c:pt idx="134">
                  <c:v>2963</c:v>
                </c:pt>
                <c:pt idx="135">
                  <c:v>2963</c:v>
                </c:pt>
                <c:pt idx="136">
                  <c:v>2963</c:v>
                </c:pt>
                <c:pt idx="137">
                  <c:v>2963</c:v>
                </c:pt>
                <c:pt idx="138">
                  <c:v>2963</c:v>
                </c:pt>
                <c:pt idx="139">
                  <c:v>3027</c:v>
                </c:pt>
                <c:pt idx="140">
                  <c:v>3027</c:v>
                </c:pt>
                <c:pt idx="141">
                  <c:v>3027</c:v>
                </c:pt>
                <c:pt idx="142">
                  <c:v>3027</c:v>
                </c:pt>
                <c:pt idx="143">
                  <c:v>3027</c:v>
                </c:pt>
                <c:pt idx="144">
                  <c:v>3091</c:v>
                </c:pt>
                <c:pt idx="145">
                  <c:v>3091</c:v>
                </c:pt>
                <c:pt idx="146">
                  <c:v>3091</c:v>
                </c:pt>
                <c:pt idx="147">
                  <c:v>3091</c:v>
                </c:pt>
                <c:pt idx="148">
                  <c:v>3091</c:v>
                </c:pt>
                <c:pt idx="149">
                  <c:v>3151</c:v>
                </c:pt>
                <c:pt idx="150">
                  <c:v>3151</c:v>
                </c:pt>
                <c:pt idx="151">
                  <c:v>3151</c:v>
                </c:pt>
                <c:pt idx="152">
                  <c:v>3151</c:v>
                </c:pt>
                <c:pt idx="153">
                  <c:v>3151</c:v>
                </c:pt>
                <c:pt idx="154">
                  <c:v>3209</c:v>
                </c:pt>
                <c:pt idx="155">
                  <c:v>3209</c:v>
                </c:pt>
                <c:pt idx="156">
                  <c:v>3209</c:v>
                </c:pt>
                <c:pt idx="157">
                  <c:v>3209</c:v>
                </c:pt>
                <c:pt idx="158">
                  <c:v>3209</c:v>
                </c:pt>
                <c:pt idx="159">
                  <c:v>3266</c:v>
                </c:pt>
                <c:pt idx="160">
                  <c:v>3266</c:v>
                </c:pt>
                <c:pt idx="161">
                  <c:v>3266</c:v>
                </c:pt>
                <c:pt idx="162">
                  <c:v>3266</c:v>
                </c:pt>
                <c:pt idx="163">
                  <c:v>3266</c:v>
                </c:pt>
                <c:pt idx="164">
                  <c:v>3333</c:v>
                </c:pt>
                <c:pt idx="165">
                  <c:v>3333</c:v>
                </c:pt>
                <c:pt idx="166">
                  <c:v>3333</c:v>
                </c:pt>
                <c:pt idx="167">
                  <c:v>3333</c:v>
                </c:pt>
                <c:pt idx="168">
                  <c:v>3333</c:v>
                </c:pt>
                <c:pt idx="169">
                  <c:v>3395</c:v>
                </c:pt>
                <c:pt idx="170">
                  <c:v>3395</c:v>
                </c:pt>
                <c:pt idx="171">
                  <c:v>3395</c:v>
                </c:pt>
                <c:pt idx="172">
                  <c:v>3395</c:v>
                </c:pt>
                <c:pt idx="173">
                  <c:v>3395</c:v>
                </c:pt>
                <c:pt idx="174">
                  <c:v>3454</c:v>
                </c:pt>
                <c:pt idx="175">
                  <c:v>3454</c:v>
                </c:pt>
                <c:pt idx="176">
                  <c:v>3454</c:v>
                </c:pt>
                <c:pt idx="177">
                  <c:v>3454</c:v>
                </c:pt>
                <c:pt idx="178">
                  <c:v>3454</c:v>
                </c:pt>
                <c:pt idx="179">
                  <c:v>3512</c:v>
                </c:pt>
                <c:pt idx="180">
                  <c:v>3512</c:v>
                </c:pt>
                <c:pt idx="181">
                  <c:v>3512</c:v>
                </c:pt>
                <c:pt idx="182">
                  <c:v>3512</c:v>
                </c:pt>
                <c:pt idx="183">
                  <c:v>3512</c:v>
                </c:pt>
                <c:pt idx="184">
                  <c:v>3567</c:v>
                </c:pt>
                <c:pt idx="185">
                  <c:v>3567</c:v>
                </c:pt>
                <c:pt idx="186">
                  <c:v>3567</c:v>
                </c:pt>
                <c:pt idx="187">
                  <c:v>3567</c:v>
                </c:pt>
                <c:pt idx="188">
                  <c:v>3567</c:v>
                </c:pt>
                <c:pt idx="189">
                  <c:v>3623</c:v>
                </c:pt>
                <c:pt idx="190">
                  <c:v>3623</c:v>
                </c:pt>
                <c:pt idx="191">
                  <c:v>3623</c:v>
                </c:pt>
                <c:pt idx="192">
                  <c:v>3623</c:v>
                </c:pt>
                <c:pt idx="193">
                  <c:v>3623</c:v>
                </c:pt>
                <c:pt idx="194">
                  <c:v>3663</c:v>
                </c:pt>
                <c:pt idx="195">
                  <c:v>3663</c:v>
                </c:pt>
                <c:pt idx="196">
                  <c:v>3663</c:v>
                </c:pt>
                <c:pt idx="197">
                  <c:v>3663</c:v>
                </c:pt>
                <c:pt idx="198">
                  <c:v>3663</c:v>
                </c:pt>
                <c:pt idx="199">
                  <c:v>3731</c:v>
                </c:pt>
              </c:numCache>
            </c:numRef>
          </c:xVal>
          <c:yVal>
            <c:numRef>
              <c:f>'Beschl. 5. Gang(26.08.2014)'!$P$6:$P$205</c:f>
              <c:numCache>
                <c:formatCode>#,##0" mbar"</c:formatCode>
                <c:ptCount val="200"/>
                <c:pt idx="0">
                  <c:v>1697</c:v>
                </c:pt>
                <c:pt idx="1">
                  <c:v>1697</c:v>
                </c:pt>
                <c:pt idx="2">
                  <c:v>1697</c:v>
                </c:pt>
                <c:pt idx="3">
                  <c:v>1736</c:v>
                </c:pt>
                <c:pt idx="4">
                  <c:v>1736</c:v>
                </c:pt>
                <c:pt idx="5">
                  <c:v>1736</c:v>
                </c:pt>
                <c:pt idx="6">
                  <c:v>1736</c:v>
                </c:pt>
                <c:pt idx="7">
                  <c:v>1736</c:v>
                </c:pt>
                <c:pt idx="8">
                  <c:v>1768</c:v>
                </c:pt>
                <c:pt idx="9">
                  <c:v>1768</c:v>
                </c:pt>
                <c:pt idx="10">
                  <c:v>1768</c:v>
                </c:pt>
                <c:pt idx="11">
                  <c:v>1768</c:v>
                </c:pt>
                <c:pt idx="12">
                  <c:v>1768</c:v>
                </c:pt>
                <c:pt idx="13">
                  <c:v>1813</c:v>
                </c:pt>
                <c:pt idx="14">
                  <c:v>1813</c:v>
                </c:pt>
                <c:pt idx="15">
                  <c:v>1813</c:v>
                </c:pt>
                <c:pt idx="16">
                  <c:v>1813</c:v>
                </c:pt>
                <c:pt idx="17">
                  <c:v>1813</c:v>
                </c:pt>
                <c:pt idx="18">
                  <c:v>1866</c:v>
                </c:pt>
                <c:pt idx="19">
                  <c:v>1866</c:v>
                </c:pt>
                <c:pt idx="20">
                  <c:v>1866</c:v>
                </c:pt>
                <c:pt idx="21">
                  <c:v>1866</c:v>
                </c:pt>
                <c:pt idx="22">
                  <c:v>1866</c:v>
                </c:pt>
                <c:pt idx="23">
                  <c:v>1923</c:v>
                </c:pt>
                <c:pt idx="24">
                  <c:v>1923</c:v>
                </c:pt>
                <c:pt idx="25">
                  <c:v>1923</c:v>
                </c:pt>
                <c:pt idx="26">
                  <c:v>1923</c:v>
                </c:pt>
                <c:pt idx="27">
                  <c:v>1923</c:v>
                </c:pt>
                <c:pt idx="28">
                  <c:v>1982</c:v>
                </c:pt>
                <c:pt idx="29">
                  <c:v>1982</c:v>
                </c:pt>
                <c:pt idx="30">
                  <c:v>1982</c:v>
                </c:pt>
                <c:pt idx="31">
                  <c:v>1982</c:v>
                </c:pt>
                <c:pt idx="32">
                  <c:v>1982</c:v>
                </c:pt>
                <c:pt idx="33">
                  <c:v>2031</c:v>
                </c:pt>
                <c:pt idx="34">
                  <c:v>2031</c:v>
                </c:pt>
                <c:pt idx="35">
                  <c:v>2031</c:v>
                </c:pt>
                <c:pt idx="36">
                  <c:v>2031</c:v>
                </c:pt>
                <c:pt idx="37">
                  <c:v>2031</c:v>
                </c:pt>
                <c:pt idx="38">
                  <c:v>2083</c:v>
                </c:pt>
                <c:pt idx="39">
                  <c:v>2083</c:v>
                </c:pt>
                <c:pt idx="40">
                  <c:v>2083</c:v>
                </c:pt>
                <c:pt idx="41">
                  <c:v>2083</c:v>
                </c:pt>
                <c:pt idx="42">
                  <c:v>2083</c:v>
                </c:pt>
                <c:pt idx="43">
                  <c:v>2145</c:v>
                </c:pt>
                <c:pt idx="44">
                  <c:v>2145</c:v>
                </c:pt>
                <c:pt idx="45">
                  <c:v>2145</c:v>
                </c:pt>
                <c:pt idx="46">
                  <c:v>2145</c:v>
                </c:pt>
                <c:pt idx="47">
                  <c:v>2145</c:v>
                </c:pt>
                <c:pt idx="48">
                  <c:v>2201</c:v>
                </c:pt>
                <c:pt idx="49">
                  <c:v>2201</c:v>
                </c:pt>
                <c:pt idx="50">
                  <c:v>2201</c:v>
                </c:pt>
                <c:pt idx="51">
                  <c:v>2201</c:v>
                </c:pt>
                <c:pt idx="52">
                  <c:v>2201</c:v>
                </c:pt>
                <c:pt idx="53">
                  <c:v>2266</c:v>
                </c:pt>
                <c:pt idx="54">
                  <c:v>2266</c:v>
                </c:pt>
                <c:pt idx="55">
                  <c:v>2266</c:v>
                </c:pt>
                <c:pt idx="56">
                  <c:v>2266</c:v>
                </c:pt>
                <c:pt idx="57">
                  <c:v>2266</c:v>
                </c:pt>
                <c:pt idx="58">
                  <c:v>2327</c:v>
                </c:pt>
                <c:pt idx="59">
                  <c:v>2327</c:v>
                </c:pt>
                <c:pt idx="60">
                  <c:v>2327</c:v>
                </c:pt>
                <c:pt idx="61">
                  <c:v>2327</c:v>
                </c:pt>
                <c:pt idx="62">
                  <c:v>2327</c:v>
                </c:pt>
                <c:pt idx="63">
                  <c:v>2381</c:v>
                </c:pt>
                <c:pt idx="64">
                  <c:v>2381</c:v>
                </c:pt>
                <c:pt idx="65">
                  <c:v>2381</c:v>
                </c:pt>
                <c:pt idx="66">
                  <c:v>2381</c:v>
                </c:pt>
                <c:pt idx="67">
                  <c:v>2381</c:v>
                </c:pt>
                <c:pt idx="68">
                  <c:v>2387</c:v>
                </c:pt>
                <c:pt idx="69">
                  <c:v>2387</c:v>
                </c:pt>
                <c:pt idx="70">
                  <c:v>2387</c:v>
                </c:pt>
                <c:pt idx="71">
                  <c:v>2387</c:v>
                </c:pt>
                <c:pt idx="72">
                  <c:v>2387</c:v>
                </c:pt>
                <c:pt idx="73">
                  <c:v>2393</c:v>
                </c:pt>
                <c:pt idx="74">
                  <c:v>2393</c:v>
                </c:pt>
                <c:pt idx="75">
                  <c:v>2393</c:v>
                </c:pt>
                <c:pt idx="76">
                  <c:v>2393</c:v>
                </c:pt>
                <c:pt idx="77">
                  <c:v>2393</c:v>
                </c:pt>
                <c:pt idx="78">
                  <c:v>2396</c:v>
                </c:pt>
                <c:pt idx="79">
                  <c:v>2396</c:v>
                </c:pt>
                <c:pt idx="80">
                  <c:v>2396</c:v>
                </c:pt>
                <c:pt idx="81">
                  <c:v>2396</c:v>
                </c:pt>
                <c:pt idx="82">
                  <c:v>2396</c:v>
                </c:pt>
                <c:pt idx="83">
                  <c:v>2399</c:v>
                </c:pt>
                <c:pt idx="84">
                  <c:v>2399</c:v>
                </c:pt>
                <c:pt idx="85">
                  <c:v>2399</c:v>
                </c:pt>
                <c:pt idx="86">
                  <c:v>2399</c:v>
                </c:pt>
                <c:pt idx="87">
                  <c:v>2399</c:v>
                </c:pt>
                <c:pt idx="88">
                  <c:v>2402</c:v>
                </c:pt>
                <c:pt idx="89">
                  <c:v>2402</c:v>
                </c:pt>
                <c:pt idx="90">
                  <c:v>2402</c:v>
                </c:pt>
                <c:pt idx="91">
                  <c:v>2402</c:v>
                </c:pt>
                <c:pt idx="92">
                  <c:v>2402</c:v>
                </c:pt>
                <c:pt idx="93">
                  <c:v>2404</c:v>
                </c:pt>
                <c:pt idx="94">
                  <c:v>2404</c:v>
                </c:pt>
                <c:pt idx="95">
                  <c:v>2404</c:v>
                </c:pt>
                <c:pt idx="96">
                  <c:v>2404</c:v>
                </c:pt>
                <c:pt idx="97">
                  <c:v>2404</c:v>
                </c:pt>
                <c:pt idx="98">
                  <c:v>2404</c:v>
                </c:pt>
                <c:pt idx="99">
                  <c:v>2404</c:v>
                </c:pt>
                <c:pt idx="100">
                  <c:v>2404</c:v>
                </c:pt>
                <c:pt idx="101">
                  <c:v>2404</c:v>
                </c:pt>
                <c:pt idx="102">
                  <c:v>2404</c:v>
                </c:pt>
                <c:pt idx="103">
                  <c:v>2405</c:v>
                </c:pt>
                <c:pt idx="104">
                  <c:v>2405</c:v>
                </c:pt>
                <c:pt idx="105">
                  <c:v>2405</c:v>
                </c:pt>
                <c:pt idx="106">
                  <c:v>2405</c:v>
                </c:pt>
                <c:pt idx="107">
                  <c:v>2405</c:v>
                </c:pt>
                <c:pt idx="108">
                  <c:v>2405</c:v>
                </c:pt>
                <c:pt idx="109">
                  <c:v>2405</c:v>
                </c:pt>
                <c:pt idx="110">
                  <c:v>2405</c:v>
                </c:pt>
                <c:pt idx="111">
                  <c:v>2405</c:v>
                </c:pt>
                <c:pt idx="112">
                  <c:v>2405</c:v>
                </c:pt>
                <c:pt idx="113">
                  <c:v>2405</c:v>
                </c:pt>
                <c:pt idx="114">
                  <c:v>2405</c:v>
                </c:pt>
                <c:pt idx="115">
                  <c:v>2405</c:v>
                </c:pt>
                <c:pt idx="116">
                  <c:v>2405</c:v>
                </c:pt>
                <c:pt idx="117">
                  <c:v>2405</c:v>
                </c:pt>
                <c:pt idx="118">
                  <c:v>2405</c:v>
                </c:pt>
                <c:pt idx="119">
                  <c:v>2405</c:v>
                </c:pt>
                <c:pt idx="120">
                  <c:v>2405</c:v>
                </c:pt>
                <c:pt idx="121">
                  <c:v>2405</c:v>
                </c:pt>
                <c:pt idx="122">
                  <c:v>2405</c:v>
                </c:pt>
                <c:pt idx="123">
                  <c:v>2405</c:v>
                </c:pt>
                <c:pt idx="124">
                  <c:v>2405</c:v>
                </c:pt>
                <c:pt idx="125">
                  <c:v>2405</c:v>
                </c:pt>
                <c:pt idx="126">
                  <c:v>2405</c:v>
                </c:pt>
                <c:pt idx="127">
                  <c:v>2405</c:v>
                </c:pt>
                <c:pt idx="128">
                  <c:v>2406</c:v>
                </c:pt>
                <c:pt idx="129">
                  <c:v>2406</c:v>
                </c:pt>
                <c:pt idx="130">
                  <c:v>2406</c:v>
                </c:pt>
                <c:pt idx="131">
                  <c:v>2406</c:v>
                </c:pt>
                <c:pt idx="132">
                  <c:v>2406</c:v>
                </c:pt>
                <c:pt idx="133">
                  <c:v>2407</c:v>
                </c:pt>
                <c:pt idx="134">
                  <c:v>2407</c:v>
                </c:pt>
                <c:pt idx="135">
                  <c:v>2407</c:v>
                </c:pt>
                <c:pt idx="136">
                  <c:v>2407</c:v>
                </c:pt>
                <c:pt idx="137">
                  <c:v>2407</c:v>
                </c:pt>
                <c:pt idx="138">
                  <c:v>2408</c:v>
                </c:pt>
                <c:pt idx="139">
                  <c:v>2408</c:v>
                </c:pt>
                <c:pt idx="140">
                  <c:v>2408</c:v>
                </c:pt>
                <c:pt idx="141">
                  <c:v>2408</c:v>
                </c:pt>
                <c:pt idx="142">
                  <c:v>2408</c:v>
                </c:pt>
                <c:pt idx="143">
                  <c:v>2410</c:v>
                </c:pt>
                <c:pt idx="144">
                  <c:v>2410</c:v>
                </c:pt>
                <c:pt idx="145">
                  <c:v>2410</c:v>
                </c:pt>
                <c:pt idx="146">
                  <c:v>2410</c:v>
                </c:pt>
                <c:pt idx="147">
                  <c:v>2410</c:v>
                </c:pt>
                <c:pt idx="148">
                  <c:v>2413</c:v>
                </c:pt>
                <c:pt idx="149">
                  <c:v>2413</c:v>
                </c:pt>
                <c:pt idx="150">
                  <c:v>2413</c:v>
                </c:pt>
                <c:pt idx="151">
                  <c:v>2413</c:v>
                </c:pt>
                <c:pt idx="152">
                  <c:v>2413</c:v>
                </c:pt>
                <c:pt idx="153">
                  <c:v>2416</c:v>
                </c:pt>
                <c:pt idx="154">
                  <c:v>2416</c:v>
                </c:pt>
                <c:pt idx="155">
                  <c:v>2416</c:v>
                </c:pt>
                <c:pt idx="156">
                  <c:v>2416</c:v>
                </c:pt>
                <c:pt idx="157">
                  <c:v>2416</c:v>
                </c:pt>
                <c:pt idx="158">
                  <c:v>2418</c:v>
                </c:pt>
                <c:pt idx="159">
                  <c:v>2418</c:v>
                </c:pt>
                <c:pt idx="160">
                  <c:v>2418</c:v>
                </c:pt>
                <c:pt idx="161">
                  <c:v>2418</c:v>
                </c:pt>
                <c:pt idx="162">
                  <c:v>2418</c:v>
                </c:pt>
                <c:pt idx="163">
                  <c:v>2421</c:v>
                </c:pt>
                <c:pt idx="164">
                  <c:v>2421</c:v>
                </c:pt>
                <c:pt idx="165">
                  <c:v>2421</c:v>
                </c:pt>
                <c:pt idx="166">
                  <c:v>2421</c:v>
                </c:pt>
                <c:pt idx="167">
                  <c:v>2421</c:v>
                </c:pt>
                <c:pt idx="168">
                  <c:v>2424</c:v>
                </c:pt>
                <c:pt idx="169">
                  <c:v>2424</c:v>
                </c:pt>
                <c:pt idx="170">
                  <c:v>2424</c:v>
                </c:pt>
                <c:pt idx="171">
                  <c:v>2424</c:v>
                </c:pt>
                <c:pt idx="172">
                  <c:v>2424</c:v>
                </c:pt>
                <c:pt idx="173">
                  <c:v>2426</c:v>
                </c:pt>
                <c:pt idx="174">
                  <c:v>2426</c:v>
                </c:pt>
                <c:pt idx="175">
                  <c:v>2426</c:v>
                </c:pt>
                <c:pt idx="176">
                  <c:v>2426</c:v>
                </c:pt>
                <c:pt idx="177">
                  <c:v>2426</c:v>
                </c:pt>
                <c:pt idx="178">
                  <c:v>2429</c:v>
                </c:pt>
                <c:pt idx="179">
                  <c:v>2429</c:v>
                </c:pt>
                <c:pt idx="180">
                  <c:v>2429</c:v>
                </c:pt>
                <c:pt idx="181">
                  <c:v>2429</c:v>
                </c:pt>
                <c:pt idx="182">
                  <c:v>2429</c:v>
                </c:pt>
                <c:pt idx="183">
                  <c:v>2422</c:v>
                </c:pt>
                <c:pt idx="184">
                  <c:v>2422</c:v>
                </c:pt>
                <c:pt idx="185">
                  <c:v>2422</c:v>
                </c:pt>
                <c:pt idx="186">
                  <c:v>2422</c:v>
                </c:pt>
                <c:pt idx="187">
                  <c:v>2422</c:v>
                </c:pt>
                <c:pt idx="188">
                  <c:v>2415</c:v>
                </c:pt>
                <c:pt idx="189">
                  <c:v>2415</c:v>
                </c:pt>
                <c:pt idx="190">
                  <c:v>2415</c:v>
                </c:pt>
                <c:pt idx="191">
                  <c:v>2415</c:v>
                </c:pt>
                <c:pt idx="192">
                  <c:v>2415</c:v>
                </c:pt>
                <c:pt idx="193">
                  <c:v>2407</c:v>
                </c:pt>
                <c:pt idx="194">
                  <c:v>2407</c:v>
                </c:pt>
                <c:pt idx="195">
                  <c:v>2407</c:v>
                </c:pt>
                <c:pt idx="196">
                  <c:v>2407</c:v>
                </c:pt>
                <c:pt idx="197">
                  <c:v>2407</c:v>
                </c:pt>
                <c:pt idx="198">
                  <c:v>2397</c:v>
                </c:pt>
                <c:pt idx="199">
                  <c:v>2397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'Beschl. 5. Gang(26.08.2014)'!$O$2</c:f>
              <c:strCache>
                <c:ptCount val="1"/>
                <c:pt idx="0">
                  <c:v>akt. Ladedruck</c:v>
                </c:pt>
              </c:strCache>
            </c:strRef>
          </c:tx>
          <c:marker>
            <c:symbol val="none"/>
          </c:marker>
          <c:xVal>
            <c:numRef>
              <c:f>'Beschl. 5. Gang(26.08.2014)'!$M$6:$M$205</c:f>
              <c:numCache>
                <c:formatCode>#,##0" 1/min"</c:formatCode>
                <c:ptCount val="200"/>
                <c:pt idx="0">
                  <c:v>1346</c:v>
                </c:pt>
                <c:pt idx="1">
                  <c:v>1346</c:v>
                </c:pt>
                <c:pt idx="2">
                  <c:v>1346</c:v>
                </c:pt>
                <c:pt idx="3">
                  <c:v>1346</c:v>
                </c:pt>
                <c:pt idx="4">
                  <c:v>1379</c:v>
                </c:pt>
                <c:pt idx="5">
                  <c:v>1379</c:v>
                </c:pt>
                <c:pt idx="6">
                  <c:v>1379</c:v>
                </c:pt>
                <c:pt idx="7">
                  <c:v>1379</c:v>
                </c:pt>
                <c:pt idx="8">
                  <c:v>1379</c:v>
                </c:pt>
                <c:pt idx="9">
                  <c:v>1404</c:v>
                </c:pt>
                <c:pt idx="10">
                  <c:v>1404</c:v>
                </c:pt>
                <c:pt idx="11">
                  <c:v>1404</c:v>
                </c:pt>
                <c:pt idx="12">
                  <c:v>1404</c:v>
                </c:pt>
                <c:pt idx="13">
                  <c:v>1404</c:v>
                </c:pt>
                <c:pt idx="14">
                  <c:v>1444</c:v>
                </c:pt>
                <c:pt idx="15">
                  <c:v>1444</c:v>
                </c:pt>
                <c:pt idx="16">
                  <c:v>1444</c:v>
                </c:pt>
                <c:pt idx="17">
                  <c:v>1444</c:v>
                </c:pt>
                <c:pt idx="18">
                  <c:v>1444</c:v>
                </c:pt>
                <c:pt idx="19">
                  <c:v>1486</c:v>
                </c:pt>
                <c:pt idx="20">
                  <c:v>1486</c:v>
                </c:pt>
                <c:pt idx="21">
                  <c:v>1486</c:v>
                </c:pt>
                <c:pt idx="22">
                  <c:v>1486</c:v>
                </c:pt>
                <c:pt idx="23">
                  <c:v>1486</c:v>
                </c:pt>
                <c:pt idx="24">
                  <c:v>1547</c:v>
                </c:pt>
                <c:pt idx="25">
                  <c:v>1547</c:v>
                </c:pt>
                <c:pt idx="26">
                  <c:v>1547</c:v>
                </c:pt>
                <c:pt idx="27">
                  <c:v>1547</c:v>
                </c:pt>
                <c:pt idx="28">
                  <c:v>1547</c:v>
                </c:pt>
                <c:pt idx="29">
                  <c:v>1609</c:v>
                </c:pt>
                <c:pt idx="30">
                  <c:v>1609</c:v>
                </c:pt>
                <c:pt idx="31">
                  <c:v>1609</c:v>
                </c:pt>
                <c:pt idx="32">
                  <c:v>1609</c:v>
                </c:pt>
                <c:pt idx="33">
                  <c:v>1609</c:v>
                </c:pt>
                <c:pt idx="34">
                  <c:v>1643</c:v>
                </c:pt>
                <c:pt idx="35">
                  <c:v>1643</c:v>
                </c:pt>
                <c:pt idx="36">
                  <c:v>1643</c:v>
                </c:pt>
                <c:pt idx="37">
                  <c:v>1643</c:v>
                </c:pt>
                <c:pt idx="38">
                  <c:v>1643</c:v>
                </c:pt>
                <c:pt idx="39">
                  <c:v>1698</c:v>
                </c:pt>
                <c:pt idx="40">
                  <c:v>1698</c:v>
                </c:pt>
                <c:pt idx="41">
                  <c:v>1698</c:v>
                </c:pt>
                <c:pt idx="42">
                  <c:v>1698</c:v>
                </c:pt>
                <c:pt idx="43">
                  <c:v>1698</c:v>
                </c:pt>
                <c:pt idx="44">
                  <c:v>1769</c:v>
                </c:pt>
                <c:pt idx="45">
                  <c:v>1769</c:v>
                </c:pt>
                <c:pt idx="46">
                  <c:v>1769</c:v>
                </c:pt>
                <c:pt idx="47">
                  <c:v>1769</c:v>
                </c:pt>
                <c:pt idx="48">
                  <c:v>1769</c:v>
                </c:pt>
                <c:pt idx="49">
                  <c:v>1828</c:v>
                </c:pt>
                <c:pt idx="50">
                  <c:v>1828</c:v>
                </c:pt>
                <c:pt idx="51">
                  <c:v>1828</c:v>
                </c:pt>
                <c:pt idx="52">
                  <c:v>1828</c:v>
                </c:pt>
                <c:pt idx="53">
                  <c:v>1828</c:v>
                </c:pt>
                <c:pt idx="54">
                  <c:v>1884</c:v>
                </c:pt>
                <c:pt idx="55">
                  <c:v>1884</c:v>
                </c:pt>
                <c:pt idx="56">
                  <c:v>1884</c:v>
                </c:pt>
                <c:pt idx="57">
                  <c:v>1884</c:v>
                </c:pt>
                <c:pt idx="58">
                  <c:v>1884</c:v>
                </c:pt>
                <c:pt idx="59">
                  <c:v>1963</c:v>
                </c:pt>
                <c:pt idx="60">
                  <c:v>1963</c:v>
                </c:pt>
                <c:pt idx="61">
                  <c:v>1963</c:v>
                </c:pt>
                <c:pt idx="62">
                  <c:v>1963</c:v>
                </c:pt>
                <c:pt idx="63">
                  <c:v>1963</c:v>
                </c:pt>
                <c:pt idx="64">
                  <c:v>2021</c:v>
                </c:pt>
                <c:pt idx="65">
                  <c:v>2021</c:v>
                </c:pt>
                <c:pt idx="66">
                  <c:v>2021</c:v>
                </c:pt>
                <c:pt idx="67">
                  <c:v>2021</c:v>
                </c:pt>
                <c:pt idx="68">
                  <c:v>2021</c:v>
                </c:pt>
                <c:pt idx="69">
                  <c:v>2092</c:v>
                </c:pt>
                <c:pt idx="70">
                  <c:v>2092</c:v>
                </c:pt>
                <c:pt idx="71">
                  <c:v>2092</c:v>
                </c:pt>
                <c:pt idx="72">
                  <c:v>2092</c:v>
                </c:pt>
                <c:pt idx="73">
                  <c:v>2092</c:v>
                </c:pt>
                <c:pt idx="74">
                  <c:v>2158</c:v>
                </c:pt>
                <c:pt idx="75">
                  <c:v>2158</c:v>
                </c:pt>
                <c:pt idx="76">
                  <c:v>2158</c:v>
                </c:pt>
                <c:pt idx="77">
                  <c:v>2158</c:v>
                </c:pt>
                <c:pt idx="78">
                  <c:v>2158</c:v>
                </c:pt>
                <c:pt idx="79">
                  <c:v>2224</c:v>
                </c:pt>
                <c:pt idx="80">
                  <c:v>2224</c:v>
                </c:pt>
                <c:pt idx="81">
                  <c:v>2224</c:v>
                </c:pt>
                <c:pt idx="82">
                  <c:v>2224</c:v>
                </c:pt>
                <c:pt idx="83">
                  <c:v>2224</c:v>
                </c:pt>
                <c:pt idx="84">
                  <c:v>2291</c:v>
                </c:pt>
                <c:pt idx="85">
                  <c:v>2291</c:v>
                </c:pt>
                <c:pt idx="86">
                  <c:v>2291</c:v>
                </c:pt>
                <c:pt idx="87">
                  <c:v>2291</c:v>
                </c:pt>
                <c:pt idx="88">
                  <c:v>2291</c:v>
                </c:pt>
                <c:pt idx="89">
                  <c:v>2362</c:v>
                </c:pt>
                <c:pt idx="90">
                  <c:v>2362</c:v>
                </c:pt>
                <c:pt idx="91">
                  <c:v>2362</c:v>
                </c:pt>
                <c:pt idx="92">
                  <c:v>2362</c:v>
                </c:pt>
                <c:pt idx="93">
                  <c:v>2362</c:v>
                </c:pt>
                <c:pt idx="94">
                  <c:v>2423</c:v>
                </c:pt>
                <c:pt idx="95">
                  <c:v>2423</c:v>
                </c:pt>
                <c:pt idx="96">
                  <c:v>2423</c:v>
                </c:pt>
                <c:pt idx="97">
                  <c:v>2423</c:v>
                </c:pt>
                <c:pt idx="98">
                  <c:v>2423</c:v>
                </c:pt>
                <c:pt idx="99">
                  <c:v>2501</c:v>
                </c:pt>
                <c:pt idx="100">
                  <c:v>2501</c:v>
                </c:pt>
                <c:pt idx="101">
                  <c:v>2501</c:v>
                </c:pt>
                <c:pt idx="102">
                  <c:v>2501</c:v>
                </c:pt>
                <c:pt idx="103">
                  <c:v>2501</c:v>
                </c:pt>
                <c:pt idx="104">
                  <c:v>2563</c:v>
                </c:pt>
                <c:pt idx="105">
                  <c:v>2563</c:v>
                </c:pt>
                <c:pt idx="106">
                  <c:v>2563</c:v>
                </c:pt>
                <c:pt idx="107">
                  <c:v>2563</c:v>
                </c:pt>
                <c:pt idx="108">
                  <c:v>2563</c:v>
                </c:pt>
                <c:pt idx="109">
                  <c:v>2636</c:v>
                </c:pt>
                <c:pt idx="110">
                  <c:v>2636</c:v>
                </c:pt>
                <c:pt idx="111">
                  <c:v>2636</c:v>
                </c:pt>
                <c:pt idx="112">
                  <c:v>2636</c:v>
                </c:pt>
                <c:pt idx="113">
                  <c:v>2636</c:v>
                </c:pt>
                <c:pt idx="114">
                  <c:v>2704</c:v>
                </c:pt>
                <c:pt idx="115">
                  <c:v>2704</c:v>
                </c:pt>
                <c:pt idx="116">
                  <c:v>2704</c:v>
                </c:pt>
                <c:pt idx="117">
                  <c:v>2704</c:v>
                </c:pt>
                <c:pt idx="118">
                  <c:v>2704</c:v>
                </c:pt>
                <c:pt idx="119">
                  <c:v>2767</c:v>
                </c:pt>
                <c:pt idx="120">
                  <c:v>2767</c:v>
                </c:pt>
                <c:pt idx="121">
                  <c:v>2767</c:v>
                </c:pt>
                <c:pt idx="122">
                  <c:v>2767</c:v>
                </c:pt>
                <c:pt idx="123">
                  <c:v>2767</c:v>
                </c:pt>
                <c:pt idx="124">
                  <c:v>2822</c:v>
                </c:pt>
                <c:pt idx="125">
                  <c:v>2822</c:v>
                </c:pt>
                <c:pt idx="126">
                  <c:v>2822</c:v>
                </c:pt>
                <c:pt idx="127">
                  <c:v>2822</c:v>
                </c:pt>
                <c:pt idx="128">
                  <c:v>2822</c:v>
                </c:pt>
                <c:pt idx="129">
                  <c:v>2889</c:v>
                </c:pt>
                <c:pt idx="130">
                  <c:v>2889</c:v>
                </c:pt>
                <c:pt idx="131">
                  <c:v>2889</c:v>
                </c:pt>
                <c:pt idx="132">
                  <c:v>2889</c:v>
                </c:pt>
                <c:pt idx="133">
                  <c:v>2889</c:v>
                </c:pt>
                <c:pt idx="134">
                  <c:v>2963</c:v>
                </c:pt>
                <c:pt idx="135">
                  <c:v>2963</c:v>
                </c:pt>
                <c:pt idx="136">
                  <c:v>2963</c:v>
                </c:pt>
                <c:pt idx="137">
                  <c:v>2963</c:v>
                </c:pt>
                <c:pt idx="138">
                  <c:v>2963</c:v>
                </c:pt>
                <c:pt idx="139">
                  <c:v>3027</c:v>
                </c:pt>
                <c:pt idx="140">
                  <c:v>3027</c:v>
                </c:pt>
                <c:pt idx="141">
                  <c:v>3027</c:v>
                </c:pt>
                <c:pt idx="142">
                  <c:v>3027</c:v>
                </c:pt>
                <c:pt idx="143">
                  <c:v>3027</c:v>
                </c:pt>
                <c:pt idx="144">
                  <c:v>3091</c:v>
                </c:pt>
                <c:pt idx="145">
                  <c:v>3091</c:v>
                </c:pt>
                <c:pt idx="146">
                  <c:v>3091</c:v>
                </c:pt>
                <c:pt idx="147">
                  <c:v>3091</c:v>
                </c:pt>
                <c:pt idx="148">
                  <c:v>3091</c:v>
                </c:pt>
                <c:pt idx="149">
                  <c:v>3151</c:v>
                </c:pt>
                <c:pt idx="150">
                  <c:v>3151</c:v>
                </c:pt>
                <c:pt idx="151">
                  <c:v>3151</c:v>
                </c:pt>
                <c:pt idx="152">
                  <c:v>3151</c:v>
                </c:pt>
                <c:pt idx="153">
                  <c:v>3151</c:v>
                </c:pt>
                <c:pt idx="154">
                  <c:v>3209</c:v>
                </c:pt>
                <c:pt idx="155">
                  <c:v>3209</c:v>
                </c:pt>
                <c:pt idx="156">
                  <c:v>3209</c:v>
                </c:pt>
                <c:pt idx="157">
                  <c:v>3209</c:v>
                </c:pt>
                <c:pt idx="158">
                  <c:v>3209</c:v>
                </c:pt>
                <c:pt idx="159">
                  <c:v>3266</c:v>
                </c:pt>
                <c:pt idx="160">
                  <c:v>3266</c:v>
                </c:pt>
                <c:pt idx="161">
                  <c:v>3266</c:v>
                </c:pt>
                <c:pt idx="162">
                  <c:v>3266</c:v>
                </c:pt>
                <c:pt idx="163">
                  <c:v>3266</c:v>
                </c:pt>
                <c:pt idx="164">
                  <c:v>3333</c:v>
                </c:pt>
                <c:pt idx="165">
                  <c:v>3333</c:v>
                </c:pt>
                <c:pt idx="166">
                  <c:v>3333</c:v>
                </c:pt>
                <c:pt idx="167">
                  <c:v>3333</c:v>
                </c:pt>
                <c:pt idx="168">
                  <c:v>3333</c:v>
                </c:pt>
                <c:pt idx="169">
                  <c:v>3395</c:v>
                </c:pt>
                <c:pt idx="170">
                  <c:v>3395</c:v>
                </c:pt>
                <c:pt idx="171">
                  <c:v>3395</c:v>
                </c:pt>
                <c:pt idx="172">
                  <c:v>3395</c:v>
                </c:pt>
                <c:pt idx="173">
                  <c:v>3395</c:v>
                </c:pt>
                <c:pt idx="174">
                  <c:v>3454</c:v>
                </c:pt>
                <c:pt idx="175">
                  <c:v>3454</c:v>
                </c:pt>
                <c:pt idx="176">
                  <c:v>3454</c:v>
                </c:pt>
                <c:pt idx="177">
                  <c:v>3454</c:v>
                </c:pt>
                <c:pt idx="178">
                  <c:v>3454</c:v>
                </c:pt>
                <c:pt idx="179">
                  <c:v>3512</c:v>
                </c:pt>
                <c:pt idx="180">
                  <c:v>3512</c:v>
                </c:pt>
                <c:pt idx="181">
                  <c:v>3512</c:v>
                </c:pt>
                <c:pt idx="182">
                  <c:v>3512</c:v>
                </c:pt>
                <c:pt idx="183">
                  <c:v>3512</c:v>
                </c:pt>
                <c:pt idx="184">
                  <c:v>3567</c:v>
                </c:pt>
                <c:pt idx="185">
                  <c:v>3567</c:v>
                </c:pt>
                <c:pt idx="186">
                  <c:v>3567</c:v>
                </c:pt>
                <c:pt idx="187">
                  <c:v>3567</c:v>
                </c:pt>
                <c:pt idx="188">
                  <c:v>3567</c:v>
                </c:pt>
                <c:pt idx="189">
                  <c:v>3623</c:v>
                </c:pt>
                <c:pt idx="190">
                  <c:v>3623</c:v>
                </c:pt>
                <c:pt idx="191">
                  <c:v>3623</c:v>
                </c:pt>
                <c:pt idx="192">
                  <c:v>3623</c:v>
                </c:pt>
                <c:pt idx="193">
                  <c:v>3623</c:v>
                </c:pt>
                <c:pt idx="194">
                  <c:v>3663</c:v>
                </c:pt>
                <c:pt idx="195">
                  <c:v>3663</c:v>
                </c:pt>
                <c:pt idx="196">
                  <c:v>3663</c:v>
                </c:pt>
                <c:pt idx="197">
                  <c:v>3663</c:v>
                </c:pt>
                <c:pt idx="198">
                  <c:v>3663</c:v>
                </c:pt>
                <c:pt idx="199">
                  <c:v>3731</c:v>
                </c:pt>
              </c:numCache>
            </c:numRef>
          </c:xVal>
          <c:yVal>
            <c:numRef>
              <c:f>'Beschl. 5. Gang(26.08.2014)'!$O$6:$O$205</c:f>
              <c:numCache>
                <c:formatCode>#,##0" mbar"</c:formatCode>
                <c:ptCount val="200"/>
                <c:pt idx="0">
                  <c:v>1425</c:v>
                </c:pt>
                <c:pt idx="1">
                  <c:v>1425</c:v>
                </c:pt>
                <c:pt idx="2">
                  <c:v>1425</c:v>
                </c:pt>
                <c:pt idx="3">
                  <c:v>1425</c:v>
                </c:pt>
                <c:pt idx="4">
                  <c:v>1425</c:v>
                </c:pt>
                <c:pt idx="5">
                  <c:v>1617</c:v>
                </c:pt>
                <c:pt idx="6">
                  <c:v>1617</c:v>
                </c:pt>
                <c:pt idx="7">
                  <c:v>1617</c:v>
                </c:pt>
                <c:pt idx="8">
                  <c:v>1617</c:v>
                </c:pt>
                <c:pt idx="9">
                  <c:v>1617</c:v>
                </c:pt>
                <c:pt idx="10">
                  <c:v>1804</c:v>
                </c:pt>
                <c:pt idx="11">
                  <c:v>1804</c:v>
                </c:pt>
                <c:pt idx="12">
                  <c:v>1804</c:v>
                </c:pt>
                <c:pt idx="13">
                  <c:v>1804</c:v>
                </c:pt>
                <c:pt idx="14">
                  <c:v>1804</c:v>
                </c:pt>
                <c:pt idx="15">
                  <c:v>1949</c:v>
                </c:pt>
                <c:pt idx="16">
                  <c:v>1949</c:v>
                </c:pt>
                <c:pt idx="17">
                  <c:v>1949</c:v>
                </c:pt>
                <c:pt idx="18">
                  <c:v>1949</c:v>
                </c:pt>
                <c:pt idx="19">
                  <c:v>1949</c:v>
                </c:pt>
                <c:pt idx="20">
                  <c:v>1903</c:v>
                </c:pt>
                <c:pt idx="21">
                  <c:v>1903</c:v>
                </c:pt>
                <c:pt idx="22">
                  <c:v>1903</c:v>
                </c:pt>
                <c:pt idx="23">
                  <c:v>1903</c:v>
                </c:pt>
                <c:pt idx="24">
                  <c:v>1903</c:v>
                </c:pt>
                <c:pt idx="25">
                  <c:v>1992</c:v>
                </c:pt>
                <c:pt idx="26">
                  <c:v>1992</c:v>
                </c:pt>
                <c:pt idx="27">
                  <c:v>1992</c:v>
                </c:pt>
                <c:pt idx="28">
                  <c:v>1992</c:v>
                </c:pt>
                <c:pt idx="29">
                  <c:v>1992</c:v>
                </c:pt>
                <c:pt idx="30">
                  <c:v>2077</c:v>
                </c:pt>
                <c:pt idx="31">
                  <c:v>2077</c:v>
                </c:pt>
                <c:pt idx="32">
                  <c:v>2077</c:v>
                </c:pt>
                <c:pt idx="33">
                  <c:v>2077</c:v>
                </c:pt>
                <c:pt idx="34">
                  <c:v>2077</c:v>
                </c:pt>
                <c:pt idx="35">
                  <c:v>2076</c:v>
                </c:pt>
                <c:pt idx="36">
                  <c:v>2076</c:v>
                </c:pt>
                <c:pt idx="37">
                  <c:v>2076</c:v>
                </c:pt>
                <c:pt idx="38">
                  <c:v>2076</c:v>
                </c:pt>
                <c:pt idx="39">
                  <c:v>2076</c:v>
                </c:pt>
                <c:pt idx="40">
                  <c:v>2147</c:v>
                </c:pt>
                <c:pt idx="41">
                  <c:v>2147</c:v>
                </c:pt>
                <c:pt idx="42">
                  <c:v>2147</c:v>
                </c:pt>
                <c:pt idx="43">
                  <c:v>2147</c:v>
                </c:pt>
                <c:pt idx="44">
                  <c:v>2147</c:v>
                </c:pt>
                <c:pt idx="45">
                  <c:v>2216</c:v>
                </c:pt>
                <c:pt idx="46">
                  <c:v>2216</c:v>
                </c:pt>
                <c:pt idx="47">
                  <c:v>2216</c:v>
                </c:pt>
                <c:pt idx="48">
                  <c:v>2216</c:v>
                </c:pt>
                <c:pt idx="49">
                  <c:v>2216</c:v>
                </c:pt>
                <c:pt idx="50">
                  <c:v>2262</c:v>
                </c:pt>
                <c:pt idx="51">
                  <c:v>2262</c:v>
                </c:pt>
                <c:pt idx="52">
                  <c:v>2262</c:v>
                </c:pt>
                <c:pt idx="53">
                  <c:v>2262</c:v>
                </c:pt>
                <c:pt idx="54">
                  <c:v>2262</c:v>
                </c:pt>
                <c:pt idx="55">
                  <c:v>2317</c:v>
                </c:pt>
                <c:pt idx="56">
                  <c:v>2317</c:v>
                </c:pt>
                <c:pt idx="57">
                  <c:v>2317</c:v>
                </c:pt>
                <c:pt idx="58">
                  <c:v>2317</c:v>
                </c:pt>
                <c:pt idx="59">
                  <c:v>2317</c:v>
                </c:pt>
                <c:pt idx="60">
                  <c:v>2357</c:v>
                </c:pt>
                <c:pt idx="61">
                  <c:v>2357</c:v>
                </c:pt>
                <c:pt idx="62">
                  <c:v>2357</c:v>
                </c:pt>
                <c:pt idx="63">
                  <c:v>2357</c:v>
                </c:pt>
                <c:pt idx="64">
                  <c:v>2357</c:v>
                </c:pt>
                <c:pt idx="65">
                  <c:v>2397</c:v>
                </c:pt>
                <c:pt idx="66">
                  <c:v>2397</c:v>
                </c:pt>
                <c:pt idx="67">
                  <c:v>2397</c:v>
                </c:pt>
                <c:pt idx="68">
                  <c:v>2397</c:v>
                </c:pt>
                <c:pt idx="69">
                  <c:v>2397</c:v>
                </c:pt>
                <c:pt idx="70">
                  <c:v>2414</c:v>
                </c:pt>
                <c:pt idx="71">
                  <c:v>2414</c:v>
                </c:pt>
                <c:pt idx="72">
                  <c:v>2414</c:v>
                </c:pt>
                <c:pt idx="73">
                  <c:v>2414</c:v>
                </c:pt>
                <c:pt idx="74">
                  <c:v>2414</c:v>
                </c:pt>
                <c:pt idx="75">
                  <c:v>2420</c:v>
                </c:pt>
                <c:pt idx="76">
                  <c:v>2420</c:v>
                </c:pt>
                <c:pt idx="77">
                  <c:v>2420</c:v>
                </c:pt>
                <c:pt idx="78">
                  <c:v>2420</c:v>
                </c:pt>
                <c:pt idx="79">
                  <c:v>2420</c:v>
                </c:pt>
                <c:pt idx="80">
                  <c:v>2421</c:v>
                </c:pt>
                <c:pt idx="81">
                  <c:v>2421</c:v>
                </c:pt>
                <c:pt idx="82">
                  <c:v>2421</c:v>
                </c:pt>
                <c:pt idx="83">
                  <c:v>2421</c:v>
                </c:pt>
                <c:pt idx="84">
                  <c:v>2421</c:v>
                </c:pt>
                <c:pt idx="85">
                  <c:v>2427</c:v>
                </c:pt>
                <c:pt idx="86">
                  <c:v>2427</c:v>
                </c:pt>
                <c:pt idx="87">
                  <c:v>2427</c:v>
                </c:pt>
                <c:pt idx="88">
                  <c:v>2427</c:v>
                </c:pt>
                <c:pt idx="89">
                  <c:v>2427</c:v>
                </c:pt>
                <c:pt idx="90">
                  <c:v>2421</c:v>
                </c:pt>
                <c:pt idx="91">
                  <c:v>2421</c:v>
                </c:pt>
                <c:pt idx="92">
                  <c:v>2421</c:v>
                </c:pt>
                <c:pt idx="93">
                  <c:v>2421</c:v>
                </c:pt>
                <c:pt idx="94">
                  <c:v>2421</c:v>
                </c:pt>
                <c:pt idx="95">
                  <c:v>2411</c:v>
                </c:pt>
                <c:pt idx="96">
                  <c:v>2411</c:v>
                </c:pt>
                <c:pt idx="97">
                  <c:v>2411</c:v>
                </c:pt>
                <c:pt idx="98">
                  <c:v>2411</c:v>
                </c:pt>
                <c:pt idx="99">
                  <c:v>2411</c:v>
                </c:pt>
                <c:pt idx="100">
                  <c:v>2440</c:v>
                </c:pt>
                <c:pt idx="101">
                  <c:v>2440</c:v>
                </c:pt>
                <c:pt idx="102">
                  <c:v>2440</c:v>
                </c:pt>
                <c:pt idx="103">
                  <c:v>2440</c:v>
                </c:pt>
                <c:pt idx="104">
                  <c:v>2440</c:v>
                </c:pt>
                <c:pt idx="105">
                  <c:v>2441</c:v>
                </c:pt>
                <c:pt idx="106">
                  <c:v>2441</c:v>
                </c:pt>
                <c:pt idx="107">
                  <c:v>2441</c:v>
                </c:pt>
                <c:pt idx="108">
                  <c:v>2441</c:v>
                </c:pt>
                <c:pt idx="109">
                  <c:v>2441</c:v>
                </c:pt>
                <c:pt idx="110">
                  <c:v>2453</c:v>
                </c:pt>
                <c:pt idx="111">
                  <c:v>2453</c:v>
                </c:pt>
                <c:pt idx="112">
                  <c:v>2453</c:v>
                </c:pt>
                <c:pt idx="113">
                  <c:v>2453</c:v>
                </c:pt>
                <c:pt idx="114">
                  <c:v>2453</c:v>
                </c:pt>
                <c:pt idx="115">
                  <c:v>2438</c:v>
                </c:pt>
                <c:pt idx="116">
                  <c:v>2438</c:v>
                </c:pt>
                <c:pt idx="117">
                  <c:v>2438</c:v>
                </c:pt>
                <c:pt idx="118">
                  <c:v>2438</c:v>
                </c:pt>
                <c:pt idx="119">
                  <c:v>2438</c:v>
                </c:pt>
                <c:pt idx="120">
                  <c:v>2426</c:v>
                </c:pt>
                <c:pt idx="121">
                  <c:v>2426</c:v>
                </c:pt>
                <c:pt idx="122">
                  <c:v>2426</c:v>
                </c:pt>
                <c:pt idx="123">
                  <c:v>2426</c:v>
                </c:pt>
                <c:pt idx="124">
                  <c:v>2426</c:v>
                </c:pt>
                <c:pt idx="125">
                  <c:v>2414</c:v>
                </c:pt>
                <c:pt idx="126">
                  <c:v>2414</c:v>
                </c:pt>
                <c:pt idx="127">
                  <c:v>2414</c:v>
                </c:pt>
                <c:pt idx="128">
                  <c:v>2414</c:v>
                </c:pt>
                <c:pt idx="129">
                  <c:v>2414</c:v>
                </c:pt>
                <c:pt idx="130">
                  <c:v>2420</c:v>
                </c:pt>
                <c:pt idx="131">
                  <c:v>2420</c:v>
                </c:pt>
                <c:pt idx="132">
                  <c:v>2420</c:v>
                </c:pt>
                <c:pt idx="133">
                  <c:v>2420</c:v>
                </c:pt>
                <c:pt idx="134">
                  <c:v>2420</c:v>
                </c:pt>
                <c:pt idx="135">
                  <c:v>2437</c:v>
                </c:pt>
                <c:pt idx="136">
                  <c:v>2437</c:v>
                </c:pt>
                <c:pt idx="137">
                  <c:v>2437</c:v>
                </c:pt>
                <c:pt idx="138">
                  <c:v>2437</c:v>
                </c:pt>
                <c:pt idx="139">
                  <c:v>2437</c:v>
                </c:pt>
                <c:pt idx="140">
                  <c:v>2459</c:v>
                </c:pt>
                <c:pt idx="141">
                  <c:v>2459</c:v>
                </c:pt>
                <c:pt idx="142">
                  <c:v>2459</c:v>
                </c:pt>
                <c:pt idx="143">
                  <c:v>2459</c:v>
                </c:pt>
                <c:pt idx="144">
                  <c:v>2459</c:v>
                </c:pt>
                <c:pt idx="145">
                  <c:v>2455</c:v>
                </c:pt>
                <c:pt idx="146">
                  <c:v>2455</c:v>
                </c:pt>
                <c:pt idx="147">
                  <c:v>2455</c:v>
                </c:pt>
                <c:pt idx="148">
                  <c:v>2455</c:v>
                </c:pt>
                <c:pt idx="149">
                  <c:v>2455</c:v>
                </c:pt>
                <c:pt idx="150">
                  <c:v>2453</c:v>
                </c:pt>
                <c:pt idx="151">
                  <c:v>2453</c:v>
                </c:pt>
                <c:pt idx="152">
                  <c:v>2453</c:v>
                </c:pt>
                <c:pt idx="153">
                  <c:v>2453</c:v>
                </c:pt>
                <c:pt idx="154">
                  <c:v>2453</c:v>
                </c:pt>
                <c:pt idx="155">
                  <c:v>2433</c:v>
                </c:pt>
                <c:pt idx="156">
                  <c:v>2433</c:v>
                </c:pt>
                <c:pt idx="157">
                  <c:v>2433</c:v>
                </c:pt>
                <c:pt idx="158">
                  <c:v>2433</c:v>
                </c:pt>
                <c:pt idx="159">
                  <c:v>2433</c:v>
                </c:pt>
                <c:pt idx="160">
                  <c:v>2419</c:v>
                </c:pt>
                <c:pt idx="161">
                  <c:v>2419</c:v>
                </c:pt>
                <c:pt idx="162">
                  <c:v>2419</c:v>
                </c:pt>
                <c:pt idx="163">
                  <c:v>2419</c:v>
                </c:pt>
                <c:pt idx="164">
                  <c:v>2419</c:v>
                </c:pt>
                <c:pt idx="165">
                  <c:v>2399</c:v>
                </c:pt>
                <c:pt idx="166">
                  <c:v>2399</c:v>
                </c:pt>
                <c:pt idx="167">
                  <c:v>2399</c:v>
                </c:pt>
                <c:pt idx="168">
                  <c:v>2399</c:v>
                </c:pt>
                <c:pt idx="169">
                  <c:v>2399</c:v>
                </c:pt>
                <c:pt idx="170">
                  <c:v>2393</c:v>
                </c:pt>
                <c:pt idx="171">
                  <c:v>2393</c:v>
                </c:pt>
                <c:pt idx="172">
                  <c:v>2393</c:v>
                </c:pt>
                <c:pt idx="173">
                  <c:v>2393</c:v>
                </c:pt>
                <c:pt idx="174">
                  <c:v>2393</c:v>
                </c:pt>
                <c:pt idx="175">
                  <c:v>2396</c:v>
                </c:pt>
                <c:pt idx="176">
                  <c:v>2396</c:v>
                </c:pt>
                <c:pt idx="177">
                  <c:v>2396</c:v>
                </c:pt>
                <c:pt idx="178">
                  <c:v>2396</c:v>
                </c:pt>
                <c:pt idx="179">
                  <c:v>2396</c:v>
                </c:pt>
                <c:pt idx="180">
                  <c:v>2395</c:v>
                </c:pt>
                <c:pt idx="181">
                  <c:v>2395</c:v>
                </c:pt>
                <c:pt idx="182">
                  <c:v>2395</c:v>
                </c:pt>
                <c:pt idx="183">
                  <c:v>2395</c:v>
                </c:pt>
                <c:pt idx="184">
                  <c:v>2395</c:v>
                </c:pt>
                <c:pt idx="185">
                  <c:v>2407</c:v>
                </c:pt>
                <c:pt idx="186">
                  <c:v>2407</c:v>
                </c:pt>
                <c:pt idx="187">
                  <c:v>2407</c:v>
                </c:pt>
                <c:pt idx="188">
                  <c:v>2407</c:v>
                </c:pt>
                <c:pt idx="189">
                  <c:v>2407</c:v>
                </c:pt>
                <c:pt idx="190">
                  <c:v>2406</c:v>
                </c:pt>
                <c:pt idx="191">
                  <c:v>2406</c:v>
                </c:pt>
                <c:pt idx="192">
                  <c:v>2406</c:v>
                </c:pt>
                <c:pt idx="193">
                  <c:v>2406</c:v>
                </c:pt>
                <c:pt idx="194">
                  <c:v>2406</c:v>
                </c:pt>
                <c:pt idx="195">
                  <c:v>2415</c:v>
                </c:pt>
                <c:pt idx="196">
                  <c:v>2415</c:v>
                </c:pt>
                <c:pt idx="197">
                  <c:v>2415</c:v>
                </c:pt>
                <c:pt idx="198">
                  <c:v>2415</c:v>
                </c:pt>
                <c:pt idx="199">
                  <c:v>2415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'Beschl. 5. Gang(26.08.2014)'!$S$2</c:f>
              <c:strCache>
                <c:ptCount val="1"/>
                <c:pt idx="0">
                  <c:v>Railruck, SOLL</c:v>
                </c:pt>
              </c:strCache>
            </c:strRef>
          </c:tx>
          <c:marker>
            <c:symbol val="none"/>
          </c:marker>
          <c:xVal>
            <c:numRef>
              <c:f>'Beschl. 5. Gang(26.08.2014)'!$M$6:$M$205</c:f>
              <c:numCache>
                <c:formatCode>#,##0" 1/min"</c:formatCode>
                <c:ptCount val="200"/>
                <c:pt idx="0">
                  <c:v>1346</c:v>
                </c:pt>
                <c:pt idx="1">
                  <c:v>1346</c:v>
                </c:pt>
                <c:pt idx="2">
                  <c:v>1346</c:v>
                </c:pt>
                <c:pt idx="3">
                  <c:v>1346</c:v>
                </c:pt>
                <c:pt idx="4">
                  <c:v>1379</c:v>
                </c:pt>
                <c:pt idx="5">
                  <c:v>1379</c:v>
                </c:pt>
                <c:pt idx="6">
                  <c:v>1379</c:v>
                </c:pt>
                <c:pt idx="7">
                  <c:v>1379</c:v>
                </c:pt>
                <c:pt idx="8">
                  <c:v>1379</c:v>
                </c:pt>
                <c:pt idx="9">
                  <c:v>1404</c:v>
                </c:pt>
                <c:pt idx="10">
                  <c:v>1404</c:v>
                </c:pt>
                <c:pt idx="11">
                  <c:v>1404</c:v>
                </c:pt>
                <c:pt idx="12">
                  <c:v>1404</c:v>
                </c:pt>
                <c:pt idx="13">
                  <c:v>1404</c:v>
                </c:pt>
                <c:pt idx="14">
                  <c:v>1444</c:v>
                </c:pt>
                <c:pt idx="15">
                  <c:v>1444</c:v>
                </c:pt>
                <c:pt idx="16">
                  <c:v>1444</c:v>
                </c:pt>
                <c:pt idx="17">
                  <c:v>1444</c:v>
                </c:pt>
                <c:pt idx="18">
                  <c:v>1444</c:v>
                </c:pt>
                <c:pt idx="19">
                  <c:v>1486</c:v>
                </c:pt>
                <c:pt idx="20">
                  <c:v>1486</c:v>
                </c:pt>
                <c:pt idx="21">
                  <c:v>1486</c:v>
                </c:pt>
                <c:pt idx="22">
                  <c:v>1486</c:v>
                </c:pt>
                <c:pt idx="23">
                  <c:v>1486</c:v>
                </c:pt>
                <c:pt idx="24">
                  <c:v>1547</c:v>
                </c:pt>
                <c:pt idx="25">
                  <c:v>1547</c:v>
                </c:pt>
                <c:pt idx="26">
                  <c:v>1547</c:v>
                </c:pt>
                <c:pt idx="27">
                  <c:v>1547</c:v>
                </c:pt>
                <c:pt idx="28">
                  <c:v>1547</c:v>
                </c:pt>
                <c:pt idx="29">
                  <c:v>1609</c:v>
                </c:pt>
                <c:pt idx="30">
                  <c:v>1609</c:v>
                </c:pt>
                <c:pt idx="31">
                  <c:v>1609</c:v>
                </c:pt>
                <c:pt idx="32">
                  <c:v>1609</c:v>
                </c:pt>
                <c:pt idx="33">
                  <c:v>1609</c:v>
                </c:pt>
                <c:pt idx="34">
                  <c:v>1643</c:v>
                </c:pt>
                <c:pt idx="35">
                  <c:v>1643</c:v>
                </c:pt>
                <c:pt idx="36">
                  <c:v>1643</c:v>
                </c:pt>
                <c:pt idx="37">
                  <c:v>1643</c:v>
                </c:pt>
                <c:pt idx="38">
                  <c:v>1643</c:v>
                </c:pt>
                <c:pt idx="39">
                  <c:v>1698</c:v>
                </c:pt>
                <c:pt idx="40">
                  <c:v>1698</c:v>
                </c:pt>
                <c:pt idx="41">
                  <c:v>1698</c:v>
                </c:pt>
                <c:pt idx="42">
                  <c:v>1698</c:v>
                </c:pt>
                <c:pt idx="43">
                  <c:v>1698</c:v>
                </c:pt>
                <c:pt idx="44">
                  <c:v>1769</c:v>
                </c:pt>
                <c:pt idx="45">
                  <c:v>1769</c:v>
                </c:pt>
                <c:pt idx="46">
                  <c:v>1769</c:v>
                </c:pt>
                <c:pt idx="47">
                  <c:v>1769</c:v>
                </c:pt>
                <c:pt idx="48">
                  <c:v>1769</c:v>
                </c:pt>
                <c:pt idx="49">
                  <c:v>1828</c:v>
                </c:pt>
                <c:pt idx="50">
                  <c:v>1828</c:v>
                </c:pt>
                <c:pt idx="51">
                  <c:v>1828</c:v>
                </c:pt>
                <c:pt idx="52">
                  <c:v>1828</c:v>
                </c:pt>
                <c:pt idx="53">
                  <c:v>1828</c:v>
                </c:pt>
                <c:pt idx="54">
                  <c:v>1884</c:v>
                </c:pt>
                <c:pt idx="55">
                  <c:v>1884</c:v>
                </c:pt>
                <c:pt idx="56">
                  <c:v>1884</c:v>
                </c:pt>
                <c:pt idx="57">
                  <c:v>1884</c:v>
                </c:pt>
                <c:pt idx="58">
                  <c:v>1884</c:v>
                </c:pt>
                <c:pt idx="59">
                  <c:v>1963</c:v>
                </c:pt>
                <c:pt idx="60">
                  <c:v>1963</c:v>
                </c:pt>
                <c:pt idx="61">
                  <c:v>1963</c:v>
                </c:pt>
                <c:pt idx="62">
                  <c:v>1963</c:v>
                </c:pt>
                <c:pt idx="63">
                  <c:v>1963</c:v>
                </c:pt>
                <c:pt idx="64">
                  <c:v>2021</c:v>
                </c:pt>
                <c:pt idx="65">
                  <c:v>2021</c:v>
                </c:pt>
                <c:pt idx="66">
                  <c:v>2021</c:v>
                </c:pt>
                <c:pt idx="67">
                  <c:v>2021</c:v>
                </c:pt>
                <c:pt idx="68">
                  <c:v>2021</c:v>
                </c:pt>
                <c:pt idx="69">
                  <c:v>2092</c:v>
                </c:pt>
                <c:pt idx="70">
                  <c:v>2092</c:v>
                </c:pt>
                <c:pt idx="71">
                  <c:v>2092</c:v>
                </c:pt>
                <c:pt idx="72">
                  <c:v>2092</c:v>
                </c:pt>
                <c:pt idx="73">
                  <c:v>2092</c:v>
                </c:pt>
                <c:pt idx="74">
                  <c:v>2158</c:v>
                </c:pt>
                <c:pt idx="75">
                  <c:v>2158</c:v>
                </c:pt>
                <c:pt idx="76">
                  <c:v>2158</c:v>
                </c:pt>
                <c:pt idx="77">
                  <c:v>2158</c:v>
                </c:pt>
                <c:pt idx="78">
                  <c:v>2158</c:v>
                </c:pt>
                <c:pt idx="79">
                  <c:v>2224</c:v>
                </c:pt>
                <c:pt idx="80">
                  <c:v>2224</c:v>
                </c:pt>
                <c:pt idx="81">
                  <c:v>2224</c:v>
                </c:pt>
                <c:pt idx="82">
                  <c:v>2224</c:v>
                </c:pt>
                <c:pt idx="83">
                  <c:v>2224</c:v>
                </c:pt>
                <c:pt idx="84">
                  <c:v>2291</c:v>
                </c:pt>
                <c:pt idx="85">
                  <c:v>2291</c:v>
                </c:pt>
                <c:pt idx="86">
                  <c:v>2291</c:v>
                </c:pt>
                <c:pt idx="87">
                  <c:v>2291</c:v>
                </c:pt>
                <c:pt idx="88">
                  <c:v>2291</c:v>
                </c:pt>
                <c:pt idx="89">
                  <c:v>2362</c:v>
                </c:pt>
                <c:pt idx="90">
                  <c:v>2362</c:v>
                </c:pt>
                <c:pt idx="91">
                  <c:v>2362</c:v>
                </c:pt>
                <c:pt idx="92">
                  <c:v>2362</c:v>
                </c:pt>
                <c:pt idx="93">
                  <c:v>2362</c:v>
                </c:pt>
                <c:pt idx="94">
                  <c:v>2423</c:v>
                </c:pt>
                <c:pt idx="95">
                  <c:v>2423</c:v>
                </c:pt>
                <c:pt idx="96">
                  <c:v>2423</c:v>
                </c:pt>
                <c:pt idx="97">
                  <c:v>2423</c:v>
                </c:pt>
                <c:pt idx="98">
                  <c:v>2423</c:v>
                </c:pt>
                <c:pt idx="99">
                  <c:v>2501</c:v>
                </c:pt>
                <c:pt idx="100">
                  <c:v>2501</c:v>
                </c:pt>
                <c:pt idx="101">
                  <c:v>2501</c:v>
                </c:pt>
                <c:pt idx="102">
                  <c:v>2501</c:v>
                </c:pt>
                <c:pt idx="103">
                  <c:v>2501</c:v>
                </c:pt>
                <c:pt idx="104">
                  <c:v>2563</c:v>
                </c:pt>
                <c:pt idx="105">
                  <c:v>2563</c:v>
                </c:pt>
                <c:pt idx="106">
                  <c:v>2563</c:v>
                </c:pt>
                <c:pt idx="107">
                  <c:v>2563</c:v>
                </c:pt>
                <c:pt idx="108">
                  <c:v>2563</c:v>
                </c:pt>
                <c:pt idx="109">
                  <c:v>2636</c:v>
                </c:pt>
                <c:pt idx="110">
                  <c:v>2636</c:v>
                </c:pt>
                <c:pt idx="111">
                  <c:v>2636</c:v>
                </c:pt>
                <c:pt idx="112">
                  <c:v>2636</c:v>
                </c:pt>
                <c:pt idx="113">
                  <c:v>2636</c:v>
                </c:pt>
                <c:pt idx="114">
                  <c:v>2704</c:v>
                </c:pt>
                <c:pt idx="115">
                  <c:v>2704</c:v>
                </c:pt>
                <c:pt idx="116">
                  <c:v>2704</c:v>
                </c:pt>
                <c:pt idx="117">
                  <c:v>2704</c:v>
                </c:pt>
                <c:pt idx="118">
                  <c:v>2704</c:v>
                </c:pt>
                <c:pt idx="119">
                  <c:v>2767</c:v>
                </c:pt>
                <c:pt idx="120">
                  <c:v>2767</c:v>
                </c:pt>
                <c:pt idx="121">
                  <c:v>2767</c:v>
                </c:pt>
                <c:pt idx="122">
                  <c:v>2767</c:v>
                </c:pt>
                <c:pt idx="123">
                  <c:v>2767</c:v>
                </c:pt>
                <c:pt idx="124">
                  <c:v>2822</c:v>
                </c:pt>
                <c:pt idx="125">
                  <c:v>2822</c:v>
                </c:pt>
                <c:pt idx="126">
                  <c:v>2822</c:v>
                </c:pt>
                <c:pt idx="127">
                  <c:v>2822</c:v>
                </c:pt>
                <c:pt idx="128">
                  <c:v>2822</c:v>
                </c:pt>
                <c:pt idx="129">
                  <c:v>2889</c:v>
                </c:pt>
                <c:pt idx="130">
                  <c:v>2889</c:v>
                </c:pt>
                <c:pt idx="131">
                  <c:v>2889</c:v>
                </c:pt>
                <c:pt idx="132">
                  <c:v>2889</c:v>
                </c:pt>
                <c:pt idx="133">
                  <c:v>2889</c:v>
                </c:pt>
                <c:pt idx="134">
                  <c:v>2963</c:v>
                </c:pt>
                <c:pt idx="135">
                  <c:v>2963</c:v>
                </c:pt>
                <c:pt idx="136">
                  <c:v>2963</c:v>
                </c:pt>
                <c:pt idx="137">
                  <c:v>2963</c:v>
                </c:pt>
                <c:pt idx="138">
                  <c:v>2963</c:v>
                </c:pt>
                <c:pt idx="139">
                  <c:v>3027</c:v>
                </c:pt>
                <c:pt idx="140">
                  <c:v>3027</c:v>
                </c:pt>
                <c:pt idx="141">
                  <c:v>3027</c:v>
                </c:pt>
                <c:pt idx="142">
                  <c:v>3027</c:v>
                </c:pt>
                <c:pt idx="143">
                  <c:v>3027</c:v>
                </c:pt>
                <c:pt idx="144">
                  <c:v>3091</c:v>
                </c:pt>
                <c:pt idx="145">
                  <c:v>3091</c:v>
                </c:pt>
                <c:pt idx="146">
                  <c:v>3091</c:v>
                </c:pt>
                <c:pt idx="147">
                  <c:v>3091</c:v>
                </c:pt>
                <c:pt idx="148">
                  <c:v>3091</c:v>
                </c:pt>
                <c:pt idx="149">
                  <c:v>3151</c:v>
                </c:pt>
                <c:pt idx="150">
                  <c:v>3151</c:v>
                </c:pt>
                <c:pt idx="151">
                  <c:v>3151</c:v>
                </c:pt>
                <c:pt idx="152">
                  <c:v>3151</c:v>
                </c:pt>
                <c:pt idx="153">
                  <c:v>3151</c:v>
                </c:pt>
                <c:pt idx="154">
                  <c:v>3209</c:v>
                </c:pt>
                <c:pt idx="155">
                  <c:v>3209</c:v>
                </c:pt>
                <c:pt idx="156">
                  <c:v>3209</c:v>
                </c:pt>
                <c:pt idx="157">
                  <c:v>3209</c:v>
                </c:pt>
                <c:pt idx="158">
                  <c:v>3209</c:v>
                </c:pt>
                <c:pt idx="159">
                  <c:v>3266</c:v>
                </c:pt>
                <c:pt idx="160">
                  <c:v>3266</c:v>
                </c:pt>
                <c:pt idx="161">
                  <c:v>3266</c:v>
                </c:pt>
                <c:pt idx="162">
                  <c:v>3266</c:v>
                </c:pt>
                <c:pt idx="163">
                  <c:v>3266</c:v>
                </c:pt>
                <c:pt idx="164">
                  <c:v>3333</c:v>
                </c:pt>
                <c:pt idx="165">
                  <c:v>3333</c:v>
                </c:pt>
                <c:pt idx="166">
                  <c:v>3333</c:v>
                </c:pt>
                <c:pt idx="167">
                  <c:v>3333</c:v>
                </c:pt>
                <c:pt idx="168">
                  <c:v>3333</c:v>
                </c:pt>
                <c:pt idx="169">
                  <c:v>3395</c:v>
                </c:pt>
                <c:pt idx="170">
                  <c:v>3395</c:v>
                </c:pt>
                <c:pt idx="171">
                  <c:v>3395</c:v>
                </c:pt>
                <c:pt idx="172">
                  <c:v>3395</c:v>
                </c:pt>
                <c:pt idx="173">
                  <c:v>3395</c:v>
                </c:pt>
                <c:pt idx="174">
                  <c:v>3454</c:v>
                </c:pt>
                <c:pt idx="175">
                  <c:v>3454</c:v>
                </c:pt>
                <c:pt idx="176">
                  <c:v>3454</c:v>
                </c:pt>
                <c:pt idx="177">
                  <c:v>3454</c:v>
                </c:pt>
                <c:pt idx="178">
                  <c:v>3454</c:v>
                </c:pt>
                <c:pt idx="179">
                  <c:v>3512</c:v>
                </c:pt>
                <c:pt idx="180">
                  <c:v>3512</c:v>
                </c:pt>
                <c:pt idx="181">
                  <c:v>3512</c:v>
                </c:pt>
                <c:pt idx="182">
                  <c:v>3512</c:v>
                </c:pt>
                <c:pt idx="183">
                  <c:v>3512</c:v>
                </c:pt>
                <c:pt idx="184">
                  <c:v>3567</c:v>
                </c:pt>
                <c:pt idx="185">
                  <c:v>3567</c:v>
                </c:pt>
                <c:pt idx="186">
                  <c:v>3567</c:v>
                </c:pt>
                <c:pt idx="187">
                  <c:v>3567</c:v>
                </c:pt>
                <c:pt idx="188">
                  <c:v>3567</c:v>
                </c:pt>
                <c:pt idx="189">
                  <c:v>3623</c:v>
                </c:pt>
                <c:pt idx="190">
                  <c:v>3623</c:v>
                </c:pt>
                <c:pt idx="191">
                  <c:v>3623</c:v>
                </c:pt>
                <c:pt idx="192">
                  <c:v>3623</c:v>
                </c:pt>
                <c:pt idx="193">
                  <c:v>3623</c:v>
                </c:pt>
                <c:pt idx="194">
                  <c:v>3663</c:v>
                </c:pt>
                <c:pt idx="195">
                  <c:v>3663</c:v>
                </c:pt>
                <c:pt idx="196">
                  <c:v>3663</c:v>
                </c:pt>
                <c:pt idx="197">
                  <c:v>3663</c:v>
                </c:pt>
                <c:pt idx="198">
                  <c:v>3663</c:v>
                </c:pt>
                <c:pt idx="199">
                  <c:v>3731</c:v>
                </c:pt>
              </c:numCache>
            </c:numRef>
          </c:xVal>
          <c:yVal>
            <c:numRef>
              <c:f>'Beschl. 5. Gang(26.08.2014)'!$S$6:$S$205</c:f>
              <c:numCache>
                <c:formatCode>#,##0" bar"</c:formatCode>
                <c:ptCount val="200"/>
                <c:pt idx="0">
                  <c:v>0</c:v>
                </c:pt>
                <c:pt idx="1">
                  <c:v>880.24599999999998</c:v>
                </c:pt>
                <c:pt idx="2">
                  <c:v>880.24599999999998</c:v>
                </c:pt>
                <c:pt idx="3">
                  <c:v>880.24599999999998</c:v>
                </c:pt>
                <c:pt idx="4">
                  <c:v>880.24599999999998</c:v>
                </c:pt>
                <c:pt idx="5">
                  <c:v>880.24599999999998</c:v>
                </c:pt>
                <c:pt idx="6">
                  <c:v>880.24599999999998</c:v>
                </c:pt>
                <c:pt idx="7">
                  <c:v>880.24599999999998</c:v>
                </c:pt>
                <c:pt idx="8">
                  <c:v>880.24599999999998</c:v>
                </c:pt>
                <c:pt idx="9">
                  <c:v>880.24599999999998</c:v>
                </c:pt>
                <c:pt idx="10">
                  <c:v>880.24599999999998</c:v>
                </c:pt>
                <c:pt idx="11">
                  <c:v>890.48099999999999</c:v>
                </c:pt>
                <c:pt idx="12">
                  <c:v>890.48099999999999</c:v>
                </c:pt>
                <c:pt idx="13">
                  <c:v>890.48099999999999</c:v>
                </c:pt>
                <c:pt idx="14">
                  <c:v>890.48099999999999</c:v>
                </c:pt>
                <c:pt idx="15">
                  <c:v>890.48099999999999</c:v>
                </c:pt>
                <c:pt idx="16">
                  <c:v>890.48099999999999</c:v>
                </c:pt>
                <c:pt idx="17">
                  <c:v>890.48099999999999</c:v>
                </c:pt>
                <c:pt idx="18">
                  <c:v>890.48099999999999</c:v>
                </c:pt>
                <c:pt idx="19">
                  <c:v>890.48099999999999</c:v>
                </c:pt>
                <c:pt idx="20">
                  <c:v>890.48099999999999</c:v>
                </c:pt>
                <c:pt idx="21">
                  <c:v>910.952</c:v>
                </c:pt>
                <c:pt idx="22">
                  <c:v>910.952</c:v>
                </c:pt>
                <c:pt idx="23">
                  <c:v>910.952</c:v>
                </c:pt>
                <c:pt idx="24">
                  <c:v>910.952</c:v>
                </c:pt>
                <c:pt idx="25">
                  <c:v>910.952</c:v>
                </c:pt>
                <c:pt idx="26">
                  <c:v>921.18700000000001</c:v>
                </c:pt>
                <c:pt idx="27">
                  <c:v>921.18700000000001</c:v>
                </c:pt>
                <c:pt idx="28">
                  <c:v>921.18700000000001</c:v>
                </c:pt>
                <c:pt idx="29">
                  <c:v>921.18700000000001</c:v>
                </c:pt>
                <c:pt idx="30">
                  <c:v>921.18700000000001</c:v>
                </c:pt>
                <c:pt idx="31">
                  <c:v>951.89300000000003</c:v>
                </c:pt>
                <c:pt idx="32">
                  <c:v>951.89300000000003</c:v>
                </c:pt>
                <c:pt idx="33">
                  <c:v>951.89300000000003</c:v>
                </c:pt>
                <c:pt idx="34">
                  <c:v>951.89300000000003</c:v>
                </c:pt>
                <c:pt idx="35">
                  <c:v>951.89300000000003</c:v>
                </c:pt>
                <c:pt idx="36">
                  <c:v>951.89300000000003</c:v>
                </c:pt>
                <c:pt idx="37">
                  <c:v>951.89300000000003</c:v>
                </c:pt>
                <c:pt idx="38">
                  <c:v>951.89300000000003</c:v>
                </c:pt>
                <c:pt idx="39">
                  <c:v>951.89300000000003</c:v>
                </c:pt>
                <c:pt idx="40">
                  <c:v>951.89300000000003</c:v>
                </c:pt>
                <c:pt idx="41">
                  <c:v>982.6</c:v>
                </c:pt>
                <c:pt idx="42">
                  <c:v>982.6</c:v>
                </c:pt>
                <c:pt idx="43">
                  <c:v>982.6</c:v>
                </c:pt>
                <c:pt idx="44">
                  <c:v>982.6</c:v>
                </c:pt>
                <c:pt idx="45">
                  <c:v>982.6</c:v>
                </c:pt>
                <c:pt idx="46">
                  <c:v>982.6</c:v>
                </c:pt>
                <c:pt idx="47">
                  <c:v>982.6</c:v>
                </c:pt>
                <c:pt idx="48">
                  <c:v>982.6</c:v>
                </c:pt>
                <c:pt idx="49">
                  <c:v>982.6</c:v>
                </c:pt>
                <c:pt idx="50">
                  <c:v>982.6</c:v>
                </c:pt>
                <c:pt idx="51">
                  <c:v>1003.07</c:v>
                </c:pt>
                <c:pt idx="52">
                  <c:v>1003.07</c:v>
                </c:pt>
                <c:pt idx="53">
                  <c:v>1003.07</c:v>
                </c:pt>
                <c:pt idx="54">
                  <c:v>1003.07</c:v>
                </c:pt>
                <c:pt idx="55">
                  <c:v>1003.07</c:v>
                </c:pt>
                <c:pt idx="56">
                  <c:v>1013.31</c:v>
                </c:pt>
                <c:pt idx="57">
                  <c:v>1013.31</c:v>
                </c:pt>
                <c:pt idx="58">
                  <c:v>1013.31</c:v>
                </c:pt>
                <c:pt idx="59">
                  <c:v>1013.31</c:v>
                </c:pt>
                <c:pt idx="60">
                  <c:v>1013.31</c:v>
                </c:pt>
                <c:pt idx="61">
                  <c:v>1033.78</c:v>
                </c:pt>
                <c:pt idx="62">
                  <c:v>1033.78</c:v>
                </c:pt>
                <c:pt idx="63">
                  <c:v>1033.78</c:v>
                </c:pt>
                <c:pt idx="64">
                  <c:v>1033.78</c:v>
                </c:pt>
                <c:pt idx="65">
                  <c:v>1033.78</c:v>
                </c:pt>
                <c:pt idx="66">
                  <c:v>1054.25</c:v>
                </c:pt>
                <c:pt idx="67">
                  <c:v>1054.25</c:v>
                </c:pt>
                <c:pt idx="68">
                  <c:v>1054.25</c:v>
                </c:pt>
                <c:pt idx="69">
                  <c:v>1054.25</c:v>
                </c:pt>
                <c:pt idx="70">
                  <c:v>1054.25</c:v>
                </c:pt>
                <c:pt idx="71">
                  <c:v>1095.19</c:v>
                </c:pt>
                <c:pt idx="72">
                  <c:v>1095.19</c:v>
                </c:pt>
                <c:pt idx="73">
                  <c:v>1095.19</c:v>
                </c:pt>
                <c:pt idx="74">
                  <c:v>1095.19</c:v>
                </c:pt>
                <c:pt idx="75">
                  <c:v>1095.19</c:v>
                </c:pt>
                <c:pt idx="76">
                  <c:v>1136.1300000000001</c:v>
                </c:pt>
                <c:pt idx="77">
                  <c:v>1136.1300000000001</c:v>
                </c:pt>
                <c:pt idx="78">
                  <c:v>1136.1300000000001</c:v>
                </c:pt>
                <c:pt idx="79">
                  <c:v>1136.1300000000001</c:v>
                </c:pt>
                <c:pt idx="80">
                  <c:v>1136.1300000000001</c:v>
                </c:pt>
                <c:pt idx="81">
                  <c:v>1177.07</c:v>
                </c:pt>
                <c:pt idx="82">
                  <c:v>1177.07</c:v>
                </c:pt>
                <c:pt idx="83">
                  <c:v>1177.07</c:v>
                </c:pt>
                <c:pt idx="84">
                  <c:v>1177.07</c:v>
                </c:pt>
                <c:pt idx="85">
                  <c:v>1177.07</c:v>
                </c:pt>
                <c:pt idx="86">
                  <c:v>1207.78</c:v>
                </c:pt>
                <c:pt idx="87">
                  <c:v>1207.78</c:v>
                </c:pt>
                <c:pt idx="88">
                  <c:v>1207.78</c:v>
                </c:pt>
                <c:pt idx="89">
                  <c:v>1207.78</c:v>
                </c:pt>
                <c:pt idx="90">
                  <c:v>1207.78</c:v>
                </c:pt>
                <c:pt idx="91">
                  <c:v>1228.25</c:v>
                </c:pt>
                <c:pt idx="92">
                  <c:v>1228.25</c:v>
                </c:pt>
                <c:pt idx="93">
                  <c:v>1228.25</c:v>
                </c:pt>
                <c:pt idx="94">
                  <c:v>1228.25</c:v>
                </c:pt>
                <c:pt idx="95">
                  <c:v>1228.25</c:v>
                </c:pt>
                <c:pt idx="96">
                  <c:v>1258.96</c:v>
                </c:pt>
                <c:pt idx="97">
                  <c:v>1258.96</c:v>
                </c:pt>
                <c:pt idx="98">
                  <c:v>1258.96</c:v>
                </c:pt>
                <c:pt idx="99">
                  <c:v>1258.96</c:v>
                </c:pt>
                <c:pt idx="100">
                  <c:v>1258.96</c:v>
                </c:pt>
                <c:pt idx="101">
                  <c:v>1248.72</c:v>
                </c:pt>
                <c:pt idx="102">
                  <c:v>1248.72</c:v>
                </c:pt>
                <c:pt idx="103">
                  <c:v>1248.72</c:v>
                </c:pt>
                <c:pt idx="104">
                  <c:v>1248.72</c:v>
                </c:pt>
                <c:pt idx="105">
                  <c:v>1248.72</c:v>
                </c:pt>
                <c:pt idx="106">
                  <c:v>1279.43</c:v>
                </c:pt>
                <c:pt idx="107">
                  <c:v>1279.43</c:v>
                </c:pt>
                <c:pt idx="108">
                  <c:v>1279.43</c:v>
                </c:pt>
                <c:pt idx="109">
                  <c:v>1279.43</c:v>
                </c:pt>
                <c:pt idx="110">
                  <c:v>1279.43</c:v>
                </c:pt>
                <c:pt idx="111">
                  <c:v>1279.43</c:v>
                </c:pt>
                <c:pt idx="112">
                  <c:v>1279.43</c:v>
                </c:pt>
                <c:pt idx="113">
                  <c:v>1279.43</c:v>
                </c:pt>
                <c:pt idx="114">
                  <c:v>1279.43</c:v>
                </c:pt>
                <c:pt idx="115">
                  <c:v>1279.43</c:v>
                </c:pt>
                <c:pt idx="116">
                  <c:v>1320.37</c:v>
                </c:pt>
                <c:pt idx="117">
                  <c:v>1320.37</c:v>
                </c:pt>
                <c:pt idx="118">
                  <c:v>1320.37</c:v>
                </c:pt>
                <c:pt idx="119">
                  <c:v>1320.37</c:v>
                </c:pt>
                <c:pt idx="120">
                  <c:v>1320.37</c:v>
                </c:pt>
                <c:pt idx="121">
                  <c:v>1320.37</c:v>
                </c:pt>
                <c:pt idx="122">
                  <c:v>1320.37</c:v>
                </c:pt>
                <c:pt idx="123">
                  <c:v>1320.37</c:v>
                </c:pt>
                <c:pt idx="124">
                  <c:v>1320.37</c:v>
                </c:pt>
                <c:pt idx="125">
                  <c:v>1320.37</c:v>
                </c:pt>
                <c:pt idx="126">
                  <c:v>1340.84</c:v>
                </c:pt>
                <c:pt idx="127">
                  <c:v>1340.84</c:v>
                </c:pt>
                <c:pt idx="128">
                  <c:v>1340.84</c:v>
                </c:pt>
                <c:pt idx="129">
                  <c:v>1340.84</c:v>
                </c:pt>
                <c:pt idx="130">
                  <c:v>1340.84</c:v>
                </c:pt>
                <c:pt idx="131">
                  <c:v>1351.07</c:v>
                </c:pt>
                <c:pt idx="132">
                  <c:v>1351.07</c:v>
                </c:pt>
                <c:pt idx="133">
                  <c:v>1351.07</c:v>
                </c:pt>
                <c:pt idx="134">
                  <c:v>1351.07</c:v>
                </c:pt>
                <c:pt idx="135">
                  <c:v>1351.07</c:v>
                </c:pt>
                <c:pt idx="136">
                  <c:v>1340.84</c:v>
                </c:pt>
                <c:pt idx="137">
                  <c:v>1340.84</c:v>
                </c:pt>
                <c:pt idx="138">
                  <c:v>1340.84</c:v>
                </c:pt>
                <c:pt idx="139">
                  <c:v>1340.84</c:v>
                </c:pt>
                <c:pt idx="140">
                  <c:v>1340.84</c:v>
                </c:pt>
                <c:pt idx="141">
                  <c:v>1340.84</c:v>
                </c:pt>
                <c:pt idx="142">
                  <c:v>1340.84</c:v>
                </c:pt>
                <c:pt idx="143">
                  <c:v>1340.84</c:v>
                </c:pt>
                <c:pt idx="144">
                  <c:v>1340.84</c:v>
                </c:pt>
                <c:pt idx="145">
                  <c:v>1340.84</c:v>
                </c:pt>
                <c:pt idx="146">
                  <c:v>1351.07</c:v>
                </c:pt>
                <c:pt idx="147">
                  <c:v>1351.07</c:v>
                </c:pt>
                <c:pt idx="148">
                  <c:v>1351.07</c:v>
                </c:pt>
                <c:pt idx="149">
                  <c:v>1351.07</c:v>
                </c:pt>
                <c:pt idx="150">
                  <c:v>1351.07</c:v>
                </c:pt>
                <c:pt idx="151">
                  <c:v>1351.07</c:v>
                </c:pt>
                <c:pt idx="152">
                  <c:v>1351.07</c:v>
                </c:pt>
                <c:pt idx="153">
                  <c:v>1351.07</c:v>
                </c:pt>
                <c:pt idx="154">
                  <c:v>1351.07</c:v>
                </c:pt>
                <c:pt idx="155">
                  <c:v>1351.07</c:v>
                </c:pt>
                <c:pt idx="156">
                  <c:v>1340.84</c:v>
                </c:pt>
                <c:pt idx="157">
                  <c:v>1340.84</c:v>
                </c:pt>
                <c:pt idx="158">
                  <c:v>1340.84</c:v>
                </c:pt>
                <c:pt idx="159">
                  <c:v>1340.84</c:v>
                </c:pt>
                <c:pt idx="160">
                  <c:v>1340.84</c:v>
                </c:pt>
                <c:pt idx="161">
                  <c:v>1351.07</c:v>
                </c:pt>
                <c:pt idx="162">
                  <c:v>1351.07</c:v>
                </c:pt>
                <c:pt idx="163">
                  <c:v>1351.07</c:v>
                </c:pt>
                <c:pt idx="164">
                  <c:v>1351.07</c:v>
                </c:pt>
                <c:pt idx="165">
                  <c:v>1351.07</c:v>
                </c:pt>
                <c:pt idx="166">
                  <c:v>1351.07</c:v>
                </c:pt>
                <c:pt idx="167">
                  <c:v>1351.07</c:v>
                </c:pt>
                <c:pt idx="168">
                  <c:v>1351.07</c:v>
                </c:pt>
                <c:pt idx="169">
                  <c:v>1351.07</c:v>
                </c:pt>
                <c:pt idx="170">
                  <c:v>1351.07</c:v>
                </c:pt>
                <c:pt idx="171">
                  <c:v>1340.84</c:v>
                </c:pt>
                <c:pt idx="172">
                  <c:v>1340.84</c:v>
                </c:pt>
                <c:pt idx="173">
                  <c:v>1340.84</c:v>
                </c:pt>
                <c:pt idx="174">
                  <c:v>1340.84</c:v>
                </c:pt>
                <c:pt idx="175">
                  <c:v>1340.84</c:v>
                </c:pt>
                <c:pt idx="176">
                  <c:v>1351.07</c:v>
                </c:pt>
                <c:pt idx="177">
                  <c:v>1351.07</c:v>
                </c:pt>
                <c:pt idx="178">
                  <c:v>1351.07</c:v>
                </c:pt>
                <c:pt idx="179">
                  <c:v>1351.07</c:v>
                </c:pt>
                <c:pt idx="180">
                  <c:v>1351.07</c:v>
                </c:pt>
                <c:pt idx="181">
                  <c:v>1340.84</c:v>
                </c:pt>
                <c:pt idx="182">
                  <c:v>1340.84</c:v>
                </c:pt>
                <c:pt idx="183">
                  <c:v>1340.84</c:v>
                </c:pt>
                <c:pt idx="184">
                  <c:v>1340.84</c:v>
                </c:pt>
                <c:pt idx="185">
                  <c:v>1340.84</c:v>
                </c:pt>
                <c:pt idx="186">
                  <c:v>1340.84</c:v>
                </c:pt>
                <c:pt idx="187">
                  <c:v>1340.84</c:v>
                </c:pt>
                <c:pt idx="188">
                  <c:v>1340.84</c:v>
                </c:pt>
                <c:pt idx="189">
                  <c:v>1340.84</c:v>
                </c:pt>
                <c:pt idx="190">
                  <c:v>1340.84</c:v>
                </c:pt>
                <c:pt idx="191">
                  <c:v>1351.07</c:v>
                </c:pt>
                <c:pt idx="192">
                  <c:v>1351.07</c:v>
                </c:pt>
                <c:pt idx="193">
                  <c:v>1351.07</c:v>
                </c:pt>
                <c:pt idx="194">
                  <c:v>1351.07</c:v>
                </c:pt>
                <c:pt idx="195">
                  <c:v>1351.07</c:v>
                </c:pt>
                <c:pt idx="196">
                  <c:v>1351.07</c:v>
                </c:pt>
                <c:pt idx="197">
                  <c:v>1351.07</c:v>
                </c:pt>
                <c:pt idx="198">
                  <c:v>1351.07</c:v>
                </c:pt>
                <c:pt idx="199">
                  <c:v>1351.07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'Beschl. 5. Gang(26.08.2014)'!$R$2</c:f>
              <c:strCache>
                <c:ptCount val="1"/>
                <c:pt idx="0">
                  <c:v>akt. Railruck</c:v>
                </c:pt>
              </c:strCache>
            </c:strRef>
          </c:tx>
          <c:marker>
            <c:symbol val="none"/>
          </c:marker>
          <c:xVal>
            <c:numRef>
              <c:f>'Beschl. 5. Gang(26.08.2014)'!$M$6:$M$205</c:f>
              <c:numCache>
                <c:formatCode>#,##0" 1/min"</c:formatCode>
                <c:ptCount val="200"/>
                <c:pt idx="0">
                  <c:v>1346</c:v>
                </c:pt>
                <c:pt idx="1">
                  <c:v>1346</c:v>
                </c:pt>
                <c:pt idx="2">
                  <c:v>1346</c:v>
                </c:pt>
                <c:pt idx="3">
                  <c:v>1346</c:v>
                </c:pt>
                <c:pt idx="4">
                  <c:v>1379</c:v>
                </c:pt>
                <c:pt idx="5">
                  <c:v>1379</c:v>
                </c:pt>
                <c:pt idx="6">
                  <c:v>1379</c:v>
                </c:pt>
                <c:pt idx="7">
                  <c:v>1379</c:v>
                </c:pt>
                <c:pt idx="8">
                  <c:v>1379</c:v>
                </c:pt>
                <c:pt idx="9">
                  <c:v>1404</c:v>
                </c:pt>
                <c:pt idx="10">
                  <c:v>1404</c:v>
                </c:pt>
                <c:pt idx="11">
                  <c:v>1404</c:v>
                </c:pt>
                <c:pt idx="12">
                  <c:v>1404</c:v>
                </c:pt>
                <c:pt idx="13">
                  <c:v>1404</c:v>
                </c:pt>
                <c:pt idx="14">
                  <c:v>1444</c:v>
                </c:pt>
                <c:pt idx="15">
                  <c:v>1444</c:v>
                </c:pt>
                <c:pt idx="16">
                  <c:v>1444</c:v>
                </c:pt>
                <c:pt idx="17">
                  <c:v>1444</c:v>
                </c:pt>
                <c:pt idx="18">
                  <c:v>1444</c:v>
                </c:pt>
                <c:pt idx="19">
                  <c:v>1486</c:v>
                </c:pt>
                <c:pt idx="20">
                  <c:v>1486</c:v>
                </c:pt>
                <c:pt idx="21">
                  <c:v>1486</c:v>
                </c:pt>
                <c:pt idx="22">
                  <c:v>1486</c:v>
                </c:pt>
                <c:pt idx="23">
                  <c:v>1486</c:v>
                </c:pt>
                <c:pt idx="24">
                  <c:v>1547</c:v>
                </c:pt>
                <c:pt idx="25">
                  <c:v>1547</c:v>
                </c:pt>
                <c:pt idx="26">
                  <c:v>1547</c:v>
                </c:pt>
                <c:pt idx="27">
                  <c:v>1547</c:v>
                </c:pt>
                <c:pt idx="28">
                  <c:v>1547</c:v>
                </c:pt>
                <c:pt idx="29">
                  <c:v>1609</c:v>
                </c:pt>
                <c:pt idx="30">
                  <c:v>1609</c:v>
                </c:pt>
                <c:pt idx="31">
                  <c:v>1609</c:v>
                </c:pt>
                <c:pt idx="32">
                  <c:v>1609</c:v>
                </c:pt>
                <c:pt idx="33">
                  <c:v>1609</c:v>
                </c:pt>
                <c:pt idx="34">
                  <c:v>1643</c:v>
                </c:pt>
                <c:pt idx="35">
                  <c:v>1643</c:v>
                </c:pt>
                <c:pt idx="36">
                  <c:v>1643</c:v>
                </c:pt>
                <c:pt idx="37">
                  <c:v>1643</c:v>
                </c:pt>
                <c:pt idx="38">
                  <c:v>1643</c:v>
                </c:pt>
                <c:pt idx="39">
                  <c:v>1698</c:v>
                </c:pt>
                <c:pt idx="40">
                  <c:v>1698</c:v>
                </c:pt>
                <c:pt idx="41">
                  <c:v>1698</c:v>
                </c:pt>
                <c:pt idx="42">
                  <c:v>1698</c:v>
                </c:pt>
                <c:pt idx="43">
                  <c:v>1698</c:v>
                </c:pt>
                <c:pt idx="44">
                  <c:v>1769</c:v>
                </c:pt>
                <c:pt idx="45">
                  <c:v>1769</c:v>
                </c:pt>
                <c:pt idx="46">
                  <c:v>1769</c:v>
                </c:pt>
                <c:pt idx="47">
                  <c:v>1769</c:v>
                </c:pt>
                <c:pt idx="48">
                  <c:v>1769</c:v>
                </c:pt>
                <c:pt idx="49">
                  <c:v>1828</c:v>
                </c:pt>
                <c:pt idx="50">
                  <c:v>1828</c:v>
                </c:pt>
                <c:pt idx="51">
                  <c:v>1828</c:v>
                </c:pt>
                <c:pt idx="52">
                  <c:v>1828</c:v>
                </c:pt>
                <c:pt idx="53">
                  <c:v>1828</c:v>
                </c:pt>
                <c:pt idx="54">
                  <c:v>1884</c:v>
                </c:pt>
                <c:pt idx="55">
                  <c:v>1884</c:v>
                </c:pt>
                <c:pt idx="56">
                  <c:v>1884</c:v>
                </c:pt>
                <c:pt idx="57">
                  <c:v>1884</c:v>
                </c:pt>
                <c:pt idx="58">
                  <c:v>1884</c:v>
                </c:pt>
                <c:pt idx="59">
                  <c:v>1963</c:v>
                </c:pt>
                <c:pt idx="60">
                  <c:v>1963</c:v>
                </c:pt>
                <c:pt idx="61">
                  <c:v>1963</c:v>
                </c:pt>
                <c:pt idx="62">
                  <c:v>1963</c:v>
                </c:pt>
                <c:pt idx="63">
                  <c:v>1963</c:v>
                </c:pt>
                <c:pt idx="64">
                  <c:v>2021</c:v>
                </c:pt>
                <c:pt idx="65">
                  <c:v>2021</c:v>
                </c:pt>
                <c:pt idx="66">
                  <c:v>2021</c:v>
                </c:pt>
                <c:pt idx="67">
                  <c:v>2021</c:v>
                </c:pt>
                <c:pt idx="68">
                  <c:v>2021</c:v>
                </c:pt>
                <c:pt idx="69">
                  <c:v>2092</c:v>
                </c:pt>
                <c:pt idx="70">
                  <c:v>2092</c:v>
                </c:pt>
                <c:pt idx="71">
                  <c:v>2092</c:v>
                </c:pt>
                <c:pt idx="72">
                  <c:v>2092</c:v>
                </c:pt>
                <c:pt idx="73">
                  <c:v>2092</c:v>
                </c:pt>
                <c:pt idx="74">
                  <c:v>2158</c:v>
                </c:pt>
                <c:pt idx="75">
                  <c:v>2158</c:v>
                </c:pt>
                <c:pt idx="76">
                  <c:v>2158</c:v>
                </c:pt>
                <c:pt idx="77">
                  <c:v>2158</c:v>
                </c:pt>
                <c:pt idx="78">
                  <c:v>2158</c:v>
                </c:pt>
                <c:pt idx="79">
                  <c:v>2224</c:v>
                </c:pt>
                <c:pt idx="80">
                  <c:v>2224</c:v>
                </c:pt>
                <c:pt idx="81">
                  <c:v>2224</c:v>
                </c:pt>
                <c:pt idx="82">
                  <c:v>2224</c:v>
                </c:pt>
                <c:pt idx="83">
                  <c:v>2224</c:v>
                </c:pt>
                <c:pt idx="84">
                  <c:v>2291</c:v>
                </c:pt>
                <c:pt idx="85">
                  <c:v>2291</c:v>
                </c:pt>
                <c:pt idx="86">
                  <c:v>2291</c:v>
                </c:pt>
                <c:pt idx="87">
                  <c:v>2291</c:v>
                </c:pt>
                <c:pt idx="88">
                  <c:v>2291</c:v>
                </c:pt>
                <c:pt idx="89">
                  <c:v>2362</c:v>
                </c:pt>
                <c:pt idx="90">
                  <c:v>2362</c:v>
                </c:pt>
                <c:pt idx="91">
                  <c:v>2362</c:v>
                </c:pt>
                <c:pt idx="92">
                  <c:v>2362</c:v>
                </c:pt>
                <c:pt idx="93">
                  <c:v>2362</c:v>
                </c:pt>
                <c:pt idx="94">
                  <c:v>2423</c:v>
                </c:pt>
                <c:pt idx="95">
                  <c:v>2423</c:v>
                </c:pt>
                <c:pt idx="96">
                  <c:v>2423</c:v>
                </c:pt>
                <c:pt idx="97">
                  <c:v>2423</c:v>
                </c:pt>
                <c:pt idx="98">
                  <c:v>2423</c:v>
                </c:pt>
                <c:pt idx="99">
                  <c:v>2501</c:v>
                </c:pt>
                <c:pt idx="100">
                  <c:v>2501</c:v>
                </c:pt>
                <c:pt idx="101">
                  <c:v>2501</c:v>
                </c:pt>
                <c:pt idx="102">
                  <c:v>2501</c:v>
                </c:pt>
                <c:pt idx="103">
                  <c:v>2501</c:v>
                </c:pt>
                <c:pt idx="104">
                  <c:v>2563</c:v>
                </c:pt>
                <c:pt idx="105">
                  <c:v>2563</c:v>
                </c:pt>
                <c:pt idx="106">
                  <c:v>2563</c:v>
                </c:pt>
                <c:pt idx="107">
                  <c:v>2563</c:v>
                </c:pt>
                <c:pt idx="108">
                  <c:v>2563</c:v>
                </c:pt>
                <c:pt idx="109">
                  <c:v>2636</c:v>
                </c:pt>
                <c:pt idx="110">
                  <c:v>2636</c:v>
                </c:pt>
                <c:pt idx="111">
                  <c:v>2636</c:v>
                </c:pt>
                <c:pt idx="112">
                  <c:v>2636</c:v>
                </c:pt>
                <c:pt idx="113">
                  <c:v>2636</c:v>
                </c:pt>
                <c:pt idx="114">
                  <c:v>2704</c:v>
                </c:pt>
                <c:pt idx="115">
                  <c:v>2704</c:v>
                </c:pt>
                <c:pt idx="116">
                  <c:v>2704</c:v>
                </c:pt>
                <c:pt idx="117">
                  <c:v>2704</c:v>
                </c:pt>
                <c:pt idx="118">
                  <c:v>2704</c:v>
                </c:pt>
                <c:pt idx="119">
                  <c:v>2767</c:v>
                </c:pt>
                <c:pt idx="120">
                  <c:v>2767</c:v>
                </c:pt>
                <c:pt idx="121">
                  <c:v>2767</c:v>
                </c:pt>
                <c:pt idx="122">
                  <c:v>2767</c:v>
                </c:pt>
                <c:pt idx="123">
                  <c:v>2767</c:v>
                </c:pt>
                <c:pt idx="124">
                  <c:v>2822</c:v>
                </c:pt>
                <c:pt idx="125">
                  <c:v>2822</c:v>
                </c:pt>
                <c:pt idx="126">
                  <c:v>2822</c:v>
                </c:pt>
                <c:pt idx="127">
                  <c:v>2822</c:v>
                </c:pt>
                <c:pt idx="128">
                  <c:v>2822</c:v>
                </c:pt>
                <c:pt idx="129">
                  <c:v>2889</c:v>
                </c:pt>
                <c:pt idx="130">
                  <c:v>2889</c:v>
                </c:pt>
                <c:pt idx="131">
                  <c:v>2889</c:v>
                </c:pt>
                <c:pt idx="132">
                  <c:v>2889</c:v>
                </c:pt>
                <c:pt idx="133">
                  <c:v>2889</c:v>
                </c:pt>
                <c:pt idx="134">
                  <c:v>2963</c:v>
                </c:pt>
                <c:pt idx="135">
                  <c:v>2963</c:v>
                </c:pt>
                <c:pt idx="136">
                  <c:v>2963</c:v>
                </c:pt>
                <c:pt idx="137">
                  <c:v>2963</c:v>
                </c:pt>
                <c:pt idx="138">
                  <c:v>2963</c:v>
                </c:pt>
                <c:pt idx="139">
                  <c:v>3027</c:v>
                </c:pt>
                <c:pt idx="140">
                  <c:v>3027</c:v>
                </c:pt>
                <c:pt idx="141">
                  <c:v>3027</c:v>
                </c:pt>
                <c:pt idx="142">
                  <c:v>3027</c:v>
                </c:pt>
                <c:pt idx="143">
                  <c:v>3027</c:v>
                </c:pt>
                <c:pt idx="144">
                  <c:v>3091</c:v>
                </c:pt>
                <c:pt idx="145">
                  <c:v>3091</c:v>
                </c:pt>
                <c:pt idx="146">
                  <c:v>3091</c:v>
                </c:pt>
                <c:pt idx="147">
                  <c:v>3091</c:v>
                </c:pt>
                <c:pt idx="148">
                  <c:v>3091</c:v>
                </c:pt>
                <c:pt idx="149">
                  <c:v>3151</c:v>
                </c:pt>
                <c:pt idx="150">
                  <c:v>3151</c:v>
                </c:pt>
                <c:pt idx="151">
                  <c:v>3151</c:v>
                </c:pt>
                <c:pt idx="152">
                  <c:v>3151</c:v>
                </c:pt>
                <c:pt idx="153">
                  <c:v>3151</c:v>
                </c:pt>
                <c:pt idx="154">
                  <c:v>3209</c:v>
                </c:pt>
                <c:pt idx="155">
                  <c:v>3209</c:v>
                </c:pt>
                <c:pt idx="156">
                  <c:v>3209</c:v>
                </c:pt>
                <c:pt idx="157">
                  <c:v>3209</c:v>
                </c:pt>
                <c:pt idx="158">
                  <c:v>3209</c:v>
                </c:pt>
                <c:pt idx="159">
                  <c:v>3266</c:v>
                </c:pt>
                <c:pt idx="160">
                  <c:v>3266</c:v>
                </c:pt>
                <c:pt idx="161">
                  <c:v>3266</c:v>
                </c:pt>
                <c:pt idx="162">
                  <c:v>3266</c:v>
                </c:pt>
                <c:pt idx="163">
                  <c:v>3266</c:v>
                </c:pt>
                <c:pt idx="164">
                  <c:v>3333</c:v>
                </c:pt>
                <c:pt idx="165">
                  <c:v>3333</c:v>
                </c:pt>
                <c:pt idx="166">
                  <c:v>3333</c:v>
                </c:pt>
                <c:pt idx="167">
                  <c:v>3333</c:v>
                </c:pt>
                <c:pt idx="168">
                  <c:v>3333</c:v>
                </c:pt>
                <c:pt idx="169">
                  <c:v>3395</c:v>
                </c:pt>
                <c:pt idx="170">
                  <c:v>3395</c:v>
                </c:pt>
                <c:pt idx="171">
                  <c:v>3395</c:v>
                </c:pt>
                <c:pt idx="172">
                  <c:v>3395</c:v>
                </c:pt>
                <c:pt idx="173">
                  <c:v>3395</c:v>
                </c:pt>
                <c:pt idx="174">
                  <c:v>3454</c:v>
                </c:pt>
                <c:pt idx="175">
                  <c:v>3454</c:v>
                </c:pt>
                <c:pt idx="176">
                  <c:v>3454</c:v>
                </c:pt>
                <c:pt idx="177">
                  <c:v>3454</c:v>
                </c:pt>
                <c:pt idx="178">
                  <c:v>3454</c:v>
                </c:pt>
                <c:pt idx="179">
                  <c:v>3512</c:v>
                </c:pt>
                <c:pt idx="180">
                  <c:v>3512</c:v>
                </c:pt>
                <c:pt idx="181">
                  <c:v>3512</c:v>
                </c:pt>
                <c:pt idx="182">
                  <c:v>3512</c:v>
                </c:pt>
                <c:pt idx="183">
                  <c:v>3512</c:v>
                </c:pt>
                <c:pt idx="184">
                  <c:v>3567</c:v>
                </c:pt>
                <c:pt idx="185">
                  <c:v>3567</c:v>
                </c:pt>
                <c:pt idx="186">
                  <c:v>3567</c:v>
                </c:pt>
                <c:pt idx="187">
                  <c:v>3567</c:v>
                </c:pt>
                <c:pt idx="188">
                  <c:v>3567</c:v>
                </c:pt>
                <c:pt idx="189">
                  <c:v>3623</c:v>
                </c:pt>
                <c:pt idx="190">
                  <c:v>3623</c:v>
                </c:pt>
                <c:pt idx="191">
                  <c:v>3623</c:v>
                </c:pt>
                <c:pt idx="192">
                  <c:v>3623</c:v>
                </c:pt>
                <c:pt idx="193">
                  <c:v>3623</c:v>
                </c:pt>
                <c:pt idx="194">
                  <c:v>3663</c:v>
                </c:pt>
                <c:pt idx="195">
                  <c:v>3663</c:v>
                </c:pt>
                <c:pt idx="196">
                  <c:v>3663</c:v>
                </c:pt>
                <c:pt idx="197">
                  <c:v>3663</c:v>
                </c:pt>
                <c:pt idx="198">
                  <c:v>3663</c:v>
                </c:pt>
                <c:pt idx="199">
                  <c:v>3731</c:v>
                </c:pt>
              </c:numCache>
            </c:numRef>
          </c:xVal>
          <c:yVal>
            <c:numRef>
              <c:f>'Beschl. 5. Gang(26.08.2014)'!$R$6:$R$205</c:f>
              <c:numCache>
                <c:formatCode>#,##0" bar"</c:formatCode>
                <c:ptCount val="200"/>
                <c:pt idx="0">
                  <c:v>870.01</c:v>
                </c:pt>
                <c:pt idx="1">
                  <c:v>870.01</c:v>
                </c:pt>
                <c:pt idx="2">
                  <c:v>880.24599999999998</c:v>
                </c:pt>
                <c:pt idx="3">
                  <c:v>880.24599999999998</c:v>
                </c:pt>
                <c:pt idx="4">
                  <c:v>880.24599999999998</c:v>
                </c:pt>
                <c:pt idx="5">
                  <c:v>880.24599999999998</c:v>
                </c:pt>
                <c:pt idx="6">
                  <c:v>880.24599999999998</c:v>
                </c:pt>
                <c:pt idx="7">
                  <c:v>890.48099999999999</c:v>
                </c:pt>
                <c:pt idx="8">
                  <c:v>890.48099999999999</c:v>
                </c:pt>
                <c:pt idx="9">
                  <c:v>890.48099999999999</c:v>
                </c:pt>
                <c:pt idx="10">
                  <c:v>890.48099999999999</c:v>
                </c:pt>
                <c:pt idx="11">
                  <c:v>890.48099999999999</c:v>
                </c:pt>
                <c:pt idx="12">
                  <c:v>890.48099999999999</c:v>
                </c:pt>
                <c:pt idx="13">
                  <c:v>890.48099999999999</c:v>
                </c:pt>
                <c:pt idx="14">
                  <c:v>890.48099999999999</c:v>
                </c:pt>
                <c:pt idx="15">
                  <c:v>890.48099999999999</c:v>
                </c:pt>
                <c:pt idx="16">
                  <c:v>890.48099999999999</c:v>
                </c:pt>
                <c:pt idx="17">
                  <c:v>910.952</c:v>
                </c:pt>
                <c:pt idx="18">
                  <c:v>910.952</c:v>
                </c:pt>
                <c:pt idx="19">
                  <c:v>910.952</c:v>
                </c:pt>
                <c:pt idx="20">
                  <c:v>910.952</c:v>
                </c:pt>
                <c:pt idx="21">
                  <c:v>910.952</c:v>
                </c:pt>
                <c:pt idx="22">
                  <c:v>921.18700000000001</c:v>
                </c:pt>
                <c:pt idx="23">
                  <c:v>921.18700000000001</c:v>
                </c:pt>
                <c:pt idx="24">
                  <c:v>921.18700000000001</c:v>
                </c:pt>
                <c:pt idx="25">
                  <c:v>921.18700000000001</c:v>
                </c:pt>
                <c:pt idx="26">
                  <c:v>921.18700000000001</c:v>
                </c:pt>
                <c:pt idx="27">
                  <c:v>931.423</c:v>
                </c:pt>
                <c:pt idx="28">
                  <c:v>931.423</c:v>
                </c:pt>
                <c:pt idx="29">
                  <c:v>931.423</c:v>
                </c:pt>
                <c:pt idx="30">
                  <c:v>931.423</c:v>
                </c:pt>
                <c:pt idx="31">
                  <c:v>931.423</c:v>
                </c:pt>
                <c:pt idx="32">
                  <c:v>951.89300000000003</c:v>
                </c:pt>
                <c:pt idx="33">
                  <c:v>951.89300000000003</c:v>
                </c:pt>
                <c:pt idx="34">
                  <c:v>951.89300000000003</c:v>
                </c:pt>
                <c:pt idx="35">
                  <c:v>951.89300000000003</c:v>
                </c:pt>
                <c:pt idx="36">
                  <c:v>951.89300000000003</c:v>
                </c:pt>
                <c:pt idx="37">
                  <c:v>962.12900000000002</c:v>
                </c:pt>
                <c:pt idx="38">
                  <c:v>962.12900000000002</c:v>
                </c:pt>
                <c:pt idx="39">
                  <c:v>962.12900000000002</c:v>
                </c:pt>
                <c:pt idx="40">
                  <c:v>962.12900000000002</c:v>
                </c:pt>
                <c:pt idx="41">
                  <c:v>962.12900000000002</c:v>
                </c:pt>
                <c:pt idx="42">
                  <c:v>972.36400000000003</c:v>
                </c:pt>
                <c:pt idx="43">
                  <c:v>972.36400000000003</c:v>
                </c:pt>
                <c:pt idx="44">
                  <c:v>972.36400000000003</c:v>
                </c:pt>
                <c:pt idx="45">
                  <c:v>972.36400000000003</c:v>
                </c:pt>
                <c:pt idx="46">
                  <c:v>972.36400000000003</c:v>
                </c:pt>
                <c:pt idx="47">
                  <c:v>992.83500000000004</c:v>
                </c:pt>
                <c:pt idx="48">
                  <c:v>992.83500000000004</c:v>
                </c:pt>
                <c:pt idx="49">
                  <c:v>992.83500000000004</c:v>
                </c:pt>
                <c:pt idx="50">
                  <c:v>992.83500000000004</c:v>
                </c:pt>
                <c:pt idx="51">
                  <c:v>992.83500000000004</c:v>
                </c:pt>
                <c:pt idx="52">
                  <c:v>1003.07</c:v>
                </c:pt>
                <c:pt idx="53">
                  <c:v>1003.07</c:v>
                </c:pt>
                <c:pt idx="54">
                  <c:v>1003.07</c:v>
                </c:pt>
                <c:pt idx="55">
                  <c:v>1003.07</c:v>
                </c:pt>
                <c:pt idx="56">
                  <c:v>1003.07</c:v>
                </c:pt>
                <c:pt idx="57">
                  <c:v>1023.54</c:v>
                </c:pt>
                <c:pt idx="58">
                  <c:v>1023.54</c:v>
                </c:pt>
                <c:pt idx="59">
                  <c:v>1023.54</c:v>
                </c:pt>
                <c:pt idx="60">
                  <c:v>1023.54</c:v>
                </c:pt>
                <c:pt idx="61">
                  <c:v>1023.54</c:v>
                </c:pt>
                <c:pt idx="62">
                  <c:v>1033.78</c:v>
                </c:pt>
                <c:pt idx="63">
                  <c:v>1033.78</c:v>
                </c:pt>
                <c:pt idx="64">
                  <c:v>1033.78</c:v>
                </c:pt>
                <c:pt idx="65">
                  <c:v>1033.78</c:v>
                </c:pt>
                <c:pt idx="66">
                  <c:v>1033.78</c:v>
                </c:pt>
                <c:pt idx="67">
                  <c:v>1074.72</c:v>
                </c:pt>
                <c:pt idx="68">
                  <c:v>1074.72</c:v>
                </c:pt>
                <c:pt idx="69">
                  <c:v>1074.72</c:v>
                </c:pt>
                <c:pt idx="70">
                  <c:v>1074.72</c:v>
                </c:pt>
                <c:pt idx="71">
                  <c:v>1074.72</c:v>
                </c:pt>
                <c:pt idx="72">
                  <c:v>1105.43</c:v>
                </c:pt>
                <c:pt idx="73">
                  <c:v>1105.43</c:v>
                </c:pt>
                <c:pt idx="74">
                  <c:v>1105.43</c:v>
                </c:pt>
                <c:pt idx="75">
                  <c:v>1105.43</c:v>
                </c:pt>
                <c:pt idx="76">
                  <c:v>1105.43</c:v>
                </c:pt>
                <c:pt idx="77">
                  <c:v>1156.5999999999999</c:v>
                </c:pt>
                <c:pt idx="78">
                  <c:v>1156.5999999999999</c:v>
                </c:pt>
                <c:pt idx="79">
                  <c:v>1156.5999999999999</c:v>
                </c:pt>
                <c:pt idx="80">
                  <c:v>1156.5999999999999</c:v>
                </c:pt>
                <c:pt idx="81">
                  <c:v>1156.5999999999999</c:v>
                </c:pt>
                <c:pt idx="82">
                  <c:v>1197.54</c:v>
                </c:pt>
                <c:pt idx="83">
                  <c:v>1197.54</c:v>
                </c:pt>
                <c:pt idx="84">
                  <c:v>1197.54</c:v>
                </c:pt>
                <c:pt idx="85">
                  <c:v>1197.54</c:v>
                </c:pt>
                <c:pt idx="86">
                  <c:v>1197.54</c:v>
                </c:pt>
                <c:pt idx="87">
                  <c:v>1207.78</c:v>
                </c:pt>
                <c:pt idx="88">
                  <c:v>1207.78</c:v>
                </c:pt>
                <c:pt idx="89">
                  <c:v>1207.78</c:v>
                </c:pt>
                <c:pt idx="90">
                  <c:v>1207.78</c:v>
                </c:pt>
                <c:pt idx="91">
                  <c:v>1207.78</c:v>
                </c:pt>
                <c:pt idx="92">
                  <c:v>1228.25</c:v>
                </c:pt>
                <c:pt idx="93">
                  <c:v>1228.25</c:v>
                </c:pt>
                <c:pt idx="94">
                  <c:v>1228.25</c:v>
                </c:pt>
                <c:pt idx="95">
                  <c:v>1228.25</c:v>
                </c:pt>
                <c:pt idx="96">
                  <c:v>1228.25</c:v>
                </c:pt>
                <c:pt idx="97">
                  <c:v>1248.72</c:v>
                </c:pt>
                <c:pt idx="98">
                  <c:v>1248.72</c:v>
                </c:pt>
                <c:pt idx="99">
                  <c:v>1248.72</c:v>
                </c:pt>
                <c:pt idx="100">
                  <c:v>1248.72</c:v>
                </c:pt>
                <c:pt idx="101">
                  <c:v>1248.72</c:v>
                </c:pt>
                <c:pt idx="102">
                  <c:v>1269.19</c:v>
                </c:pt>
                <c:pt idx="103">
                  <c:v>1269.19</c:v>
                </c:pt>
                <c:pt idx="104">
                  <c:v>1269.19</c:v>
                </c:pt>
                <c:pt idx="105">
                  <c:v>1269.19</c:v>
                </c:pt>
                <c:pt idx="106">
                  <c:v>1269.19</c:v>
                </c:pt>
                <c:pt idx="107">
                  <c:v>1289.6600000000001</c:v>
                </c:pt>
                <c:pt idx="108">
                  <c:v>1289.6600000000001</c:v>
                </c:pt>
                <c:pt idx="109">
                  <c:v>1289.6600000000001</c:v>
                </c:pt>
                <c:pt idx="110">
                  <c:v>1289.6600000000001</c:v>
                </c:pt>
                <c:pt idx="111">
                  <c:v>1289.6600000000001</c:v>
                </c:pt>
                <c:pt idx="112">
                  <c:v>1299.9000000000001</c:v>
                </c:pt>
                <c:pt idx="113">
                  <c:v>1299.9000000000001</c:v>
                </c:pt>
                <c:pt idx="114">
                  <c:v>1299.9000000000001</c:v>
                </c:pt>
                <c:pt idx="115">
                  <c:v>1299.9000000000001</c:v>
                </c:pt>
                <c:pt idx="116">
                  <c:v>1299.9000000000001</c:v>
                </c:pt>
                <c:pt idx="117">
                  <c:v>1320.37</c:v>
                </c:pt>
                <c:pt idx="118">
                  <c:v>1320.37</c:v>
                </c:pt>
                <c:pt idx="119">
                  <c:v>1320.37</c:v>
                </c:pt>
                <c:pt idx="120">
                  <c:v>1320.37</c:v>
                </c:pt>
                <c:pt idx="121">
                  <c:v>1320.37</c:v>
                </c:pt>
                <c:pt idx="122">
                  <c:v>1330.6</c:v>
                </c:pt>
                <c:pt idx="123">
                  <c:v>1330.6</c:v>
                </c:pt>
                <c:pt idx="124">
                  <c:v>1330.6</c:v>
                </c:pt>
                <c:pt idx="125">
                  <c:v>1330.6</c:v>
                </c:pt>
                <c:pt idx="126">
                  <c:v>1330.6</c:v>
                </c:pt>
                <c:pt idx="127">
                  <c:v>1340.84</c:v>
                </c:pt>
                <c:pt idx="128">
                  <c:v>1340.84</c:v>
                </c:pt>
                <c:pt idx="129">
                  <c:v>1340.84</c:v>
                </c:pt>
                <c:pt idx="130">
                  <c:v>1340.84</c:v>
                </c:pt>
                <c:pt idx="131">
                  <c:v>1340.84</c:v>
                </c:pt>
                <c:pt idx="132">
                  <c:v>1340.84</c:v>
                </c:pt>
                <c:pt idx="133">
                  <c:v>1340.84</c:v>
                </c:pt>
                <c:pt idx="134">
                  <c:v>1340.84</c:v>
                </c:pt>
                <c:pt idx="135">
                  <c:v>1340.84</c:v>
                </c:pt>
                <c:pt idx="136">
                  <c:v>1340.84</c:v>
                </c:pt>
                <c:pt idx="137">
                  <c:v>1340.84</c:v>
                </c:pt>
                <c:pt idx="138">
                  <c:v>1340.84</c:v>
                </c:pt>
                <c:pt idx="139">
                  <c:v>1340.84</c:v>
                </c:pt>
                <c:pt idx="140">
                  <c:v>1340.84</c:v>
                </c:pt>
                <c:pt idx="141">
                  <c:v>1340.84</c:v>
                </c:pt>
                <c:pt idx="142">
                  <c:v>1340.84</c:v>
                </c:pt>
                <c:pt idx="143">
                  <c:v>1340.84</c:v>
                </c:pt>
                <c:pt idx="144">
                  <c:v>1340.84</c:v>
                </c:pt>
                <c:pt idx="145">
                  <c:v>1340.84</c:v>
                </c:pt>
                <c:pt idx="146">
                  <c:v>1340.84</c:v>
                </c:pt>
                <c:pt idx="147">
                  <c:v>1340.84</c:v>
                </c:pt>
                <c:pt idx="148">
                  <c:v>1340.84</c:v>
                </c:pt>
                <c:pt idx="149">
                  <c:v>1340.84</c:v>
                </c:pt>
                <c:pt idx="150">
                  <c:v>1340.84</c:v>
                </c:pt>
                <c:pt idx="151">
                  <c:v>1340.84</c:v>
                </c:pt>
                <c:pt idx="152">
                  <c:v>1340.84</c:v>
                </c:pt>
                <c:pt idx="153">
                  <c:v>1340.84</c:v>
                </c:pt>
                <c:pt idx="154">
                  <c:v>1340.84</c:v>
                </c:pt>
                <c:pt idx="155">
                  <c:v>1340.84</c:v>
                </c:pt>
                <c:pt idx="156">
                  <c:v>1340.84</c:v>
                </c:pt>
                <c:pt idx="157">
                  <c:v>1340.84</c:v>
                </c:pt>
                <c:pt idx="158">
                  <c:v>1340.84</c:v>
                </c:pt>
                <c:pt idx="159">
                  <c:v>1340.84</c:v>
                </c:pt>
                <c:pt idx="160">
                  <c:v>1340.84</c:v>
                </c:pt>
                <c:pt idx="161">
                  <c:v>1340.84</c:v>
                </c:pt>
                <c:pt idx="162">
                  <c:v>1340.84</c:v>
                </c:pt>
                <c:pt idx="163">
                  <c:v>1340.84</c:v>
                </c:pt>
                <c:pt idx="164">
                  <c:v>1340.84</c:v>
                </c:pt>
                <c:pt idx="165">
                  <c:v>1340.84</c:v>
                </c:pt>
                <c:pt idx="166">
                  <c:v>1340.84</c:v>
                </c:pt>
                <c:pt idx="167">
                  <c:v>1340.84</c:v>
                </c:pt>
                <c:pt idx="168">
                  <c:v>1340.84</c:v>
                </c:pt>
                <c:pt idx="169">
                  <c:v>1340.84</c:v>
                </c:pt>
                <c:pt idx="170">
                  <c:v>1340.84</c:v>
                </c:pt>
                <c:pt idx="171">
                  <c:v>1340.84</c:v>
                </c:pt>
                <c:pt idx="172">
                  <c:v>1340.84</c:v>
                </c:pt>
                <c:pt idx="173">
                  <c:v>1340.84</c:v>
                </c:pt>
                <c:pt idx="174">
                  <c:v>1340.84</c:v>
                </c:pt>
                <c:pt idx="175">
                  <c:v>1340.84</c:v>
                </c:pt>
                <c:pt idx="176">
                  <c:v>1340.84</c:v>
                </c:pt>
                <c:pt idx="177">
                  <c:v>1340.84</c:v>
                </c:pt>
                <c:pt idx="178">
                  <c:v>1340.84</c:v>
                </c:pt>
                <c:pt idx="179">
                  <c:v>1340.84</c:v>
                </c:pt>
                <c:pt idx="180">
                  <c:v>1340.84</c:v>
                </c:pt>
                <c:pt idx="181">
                  <c:v>1340.84</c:v>
                </c:pt>
                <c:pt idx="182">
                  <c:v>1340.84</c:v>
                </c:pt>
                <c:pt idx="183">
                  <c:v>1340.84</c:v>
                </c:pt>
                <c:pt idx="184">
                  <c:v>1340.84</c:v>
                </c:pt>
                <c:pt idx="185">
                  <c:v>1340.84</c:v>
                </c:pt>
                <c:pt idx="186">
                  <c:v>1340.84</c:v>
                </c:pt>
                <c:pt idx="187">
                  <c:v>1340.84</c:v>
                </c:pt>
                <c:pt idx="188">
                  <c:v>1340.84</c:v>
                </c:pt>
                <c:pt idx="189">
                  <c:v>1340.84</c:v>
                </c:pt>
                <c:pt idx="190">
                  <c:v>1340.84</c:v>
                </c:pt>
                <c:pt idx="191">
                  <c:v>1340.84</c:v>
                </c:pt>
                <c:pt idx="192">
                  <c:v>1340.84</c:v>
                </c:pt>
                <c:pt idx="193">
                  <c:v>1340.84</c:v>
                </c:pt>
                <c:pt idx="194">
                  <c:v>1340.84</c:v>
                </c:pt>
                <c:pt idx="195">
                  <c:v>1340.84</c:v>
                </c:pt>
                <c:pt idx="196">
                  <c:v>1340.84</c:v>
                </c:pt>
                <c:pt idx="197">
                  <c:v>1340.84</c:v>
                </c:pt>
                <c:pt idx="198">
                  <c:v>1340.84</c:v>
                </c:pt>
                <c:pt idx="199">
                  <c:v>1340.84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397632"/>
        <c:axId val="292398024"/>
      </c:scatterChart>
      <c:valAx>
        <c:axId val="292397632"/>
        <c:scaling>
          <c:orientation val="minMax"/>
          <c:min val="1000"/>
        </c:scaling>
        <c:delete val="0"/>
        <c:axPos val="b"/>
        <c:numFmt formatCode="#,##0&quot; 1/min&quot;" sourceLinked="1"/>
        <c:majorTickMark val="out"/>
        <c:minorTickMark val="none"/>
        <c:tickLblPos val="nextTo"/>
        <c:crossAx val="292398024"/>
        <c:crosses val="autoZero"/>
        <c:crossBetween val="midCat"/>
      </c:valAx>
      <c:valAx>
        <c:axId val="292398024"/>
        <c:scaling>
          <c:orientation val="minMax"/>
        </c:scaling>
        <c:delete val="0"/>
        <c:axPos val="l"/>
        <c:majorGridlines/>
        <c:numFmt formatCode="#,##0&quot; mbar&quot;" sourceLinked="1"/>
        <c:majorTickMark val="out"/>
        <c:minorTickMark val="none"/>
        <c:tickLblPos val="nextTo"/>
        <c:crossAx val="2923976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346963795130763E-2"/>
          <c:y val="2.0504057069105245E-2"/>
          <c:w val="0.76068160083543568"/>
          <c:h val="0.96238028060977765"/>
        </c:manualLayout>
      </c:layout>
      <c:scatterChart>
        <c:scatterStyle val="lineMarker"/>
        <c:varyColors val="0"/>
        <c:ser>
          <c:idx val="4"/>
          <c:order val="4"/>
          <c:tx>
            <c:strRef>
              <c:f>'Beschl. 5. Gang(10.06.2014)II'!$Q$2</c:f>
              <c:strCache>
                <c:ptCount val="1"/>
                <c:pt idx="0">
                  <c:v>akt. Railruck</c:v>
                </c:pt>
              </c:strCache>
            </c:strRef>
          </c:tx>
          <c:marker>
            <c:symbol val="none"/>
          </c:marker>
          <c:xVal>
            <c:numRef>
              <c:f>'Beschl. 5. Gang(10.06.2014)II'!$K$3:$K$199</c:f>
              <c:numCache>
                <c:formatCode>0.000" s"</c:formatCode>
                <c:ptCount val="197"/>
                <c:pt idx="0">
                  <c:v>1.071</c:v>
                </c:pt>
                <c:pt idx="1">
                  <c:v>1.262</c:v>
                </c:pt>
                <c:pt idx="2">
                  <c:v>1.4419999999999999</c:v>
                </c:pt>
                <c:pt idx="3">
                  <c:v>1.6319999999999999</c:v>
                </c:pt>
                <c:pt idx="4">
                  <c:v>1.8220000000000001</c:v>
                </c:pt>
                <c:pt idx="5">
                  <c:v>2.0129999999999999</c:v>
                </c:pt>
                <c:pt idx="6">
                  <c:v>2.2130000000000001</c:v>
                </c:pt>
                <c:pt idx="7">
                  <c:v>2.383</c:v>
                </c:pt>
                <c:pt idx="8">
                  <c:v>2.573</c:v>
                </c:pt>
                <c:pt idx="9">
                  <c:v>2.774</c:v>
                </c:pt>
                <c:pt idx="10">
                  <c:v>2.964</c:v>
                </c:pt>
                <c:pt idx="11">
                  <c:v>3.1539999999999999</c:v>
                </c:pt>
                <c:pt idx="12">
                  <c:v>3.3450000000000002</c:v>
                </c:pt>
                <c:pt idx="13">
                  <c:v>3.5350000000000001</c:v>
                </c:pt>
                <c:pt idx="14">
                  <c:v>3.7250000000000001</c:v>
                </c:pt>
                <c:pt idx="15">
                  <c:v>3.915</c:v>
                </c:pt>
                <c:pt idx="16">
                  <c:v>4.1159999999999997</c:v>
                </c:pt>
                <c:pt idx="17">
                  <c:v>4.2859999999999996</c:v>
                </c:pt>
                <c:pt idx="18">
                  <c:v>4.476</c:v>
                </c:pt>
                <c:pt idx="19">
                  <c:v>4.6760000000000002</c:v>
                </c:pt>
                <c:pt idx="20">
                  <c:v>4.867</c:v>
                </c:pt>
                <c:pt idx="21">
                  <c:v>5.0570000000000004</c:v>
                </c:pt>
                <c:pt idx="22">
                  <c:v>5.2270000000000003</c:v>
                </c:pt>
                <c:pt idx="23">
                  <c:v>5.4279999999999999</c:v>
                </c:pt>
                <c:pt idx="24">
                  <c:v>5.6180000000000003</c:v>
                </c:pt>
                <c:pt idx="25">
                  <c:v>5.7880000000000003</c:v>
                </c:pt>
                <c:pt idx="26">
                  <c:v>5.9880000000000004</c:v>
                </c:pt>
                <c:pt idx="27">
                  <c:v>6.1589999999999998</c:v>
                </c:pt>
                <c:pt idx="28">
                  <c:v>6.3490000000000002</c:v>
                </c:pt>
                <c:pt idx="29">
                  <c:v>6.5389999999999997</c:v>
                </c:pt>
                <c:pt idx="30">
                  <c:v>6.7190000000000003</c:v>
                </c:pt>
                <c:pt idx="31">
                  <c:v>6.91</c:v>
                </c:pt>
                <c:pt idx="32">
                  <c:v>7.09</c:v>
                </c:pt>
                <c:pt idx="33">
                  <c:v>7.28</c:v>
                </c:pt>
                <c:pt idx="34">
                  <c:v>7.4710000000000001</c:v>
                </c:pt>
                <c:pt idx="35">
                  <c:v>7.6609999999999996</c:v>
                </c:pt>
                <c:pt idx="36">
                  <c:v>7.851</c:v>
                </c:pt>
                <c:pt idx="37">
                  <c:v>8.0510000000000002</c:v>
                </c:pt>
                <c:pt idx="38">
                  <c:v>8.2420000000000009</c:v>
                </c:pt>
                <c:pt idx="39">
                  <c:v>8.4320000000000004</c:v>
                </c:pt>
                <c:pt idx="40">
                  <c:v>8.6020000000000003</c:v>
                </c:pt>
                <c:pt idx="41">
                  <c:v>8.8019999999999996</c:v>
                </c:pt>
                <c:pt idx="42">
                  <c:v>8.9930000000000003</c:v>
                </c:pt>
                <c:pt idx="43">
                  <c:v>9.1829999999999998</c:v>
                </c:pt>
                <c:pt idx="44">
                  <c:v>9.3729999999999993</c:v>
                </c:pt>
                <c:pt idx="45">
                  <c:v>9.5530000000000008</c:v>
                </c:pt>
                <c:pt idx="46">
                  <c:v>9.7439999999999998</c:v>
                </c:pt>
                <c:pt idx="47">
                  <c:v>9.9139999999999997</c:v>
                </c:pt>
                <c:pt idx="48">
                  <c:v>10.114000000000001</c:v>
                </c:pt>
                <c:pt idx="49">
                  <c:v>10.305</c:v>
                </c:pt>
                <c:pt idx="50">
                  <c:v>10.494999999999999</c:v>
                </c:pt>
                <c:pt idx="51">
                  <c:v>10.685</c:v>
                </c:pt>
                <c:pt idx="52">
                  <c:v>10.875</c:v>
                </c:pt>
                <c:pt idx="53">
                  <c:v>11.066000000000001</c:v>
                </c:pt>
                <c:pt idx="54">
                  <c:v>11.266</c:v>
                </c:pt>
                <c:pt idx="55">
                  <c:v>11.456</c:v>
                </c:pt>
                <c:pt idx="56">
                  <c:v>11.647</c:v>
                </c:pt>
                <c:pt idx="57">
                  <c:v>11.837</c:v>
                </c:pt>
                <c:pt idx="58">
                  <c:v>12.026999999999999</c:v>
                </c:pt>
                <c:pt idx="59">
                  <c:v>12.217000000000001</c:v>
                </c:pt>
                <c:pt idx="60">
                  <c:v>12.417999999999999</c:v>
                </c:pt>
                <c:pt idx="61">
                  <c:v>12.608000000000001</c:v>
                </c:pt>
                <c:pt idx="62">
                  <c:v>12.798</c:v>
                </c:pt>
                <c:pt idx="63">
                  <c:v>12.988</c:v>
                </c:pt>
                <c:pt idx="64">
                  <c:v>13.179</c:v>
                </c:pt>
                <c:pt idx="65">
                  <c:v>13.369</c:v>
                </c:pt>
                <c:pt idx="66">
                  <c:v>13.569000000000001</c:v>
                </c:pt>
                <c:pt idx="67">
                  <c:v>13.76</c:v>
                </c:pt>
                <c:pt idx="68">
                  <c:v>13.95</c:v>
                </c:pt>
                <c:pt idx="69">
                  <c:v>14.14</c:v>
                </c:pt>
                <c:pt idx="70">
                  <c:v>14.33</c:v>
                </c:pt>
                <c:pt idx="71">
                  <c:v>14.521000000000001</c:v>
                </c:pt>
                <c:pt idx="72">
                  <c:v>14.721</c:v>
                </c:pt>
                <c:pt idx="73">
                  <c:v>14.891</c:v>
                </c:pt>
                <c:pt idx="74">
                  <c:v>15.071</c:v>
                </c:pt>
                <c:pt idx="75">
                  <c:v>15.242000000000001</c:v>
                </c:pt>
                <c:pt idx="76">
                  <c:v>15.432</c:v>
                </c:pt>
                <c:pt idx="77">
                  <c:v>15.612</c:v>
                </c:pt>
                <c:pt idx="78">
                  <c:v>15.802</c:v>
                </c:pt>
                <c:pt idx="79">
                  <c:v>15.983000000000001</c:v>
                </c:pt>
                <c:pt idx="80">
                  <c:v>16.152999999999999</c:v>
                </c:pt>
                <c:pt idx="81">
                  <c:v>16.343</c:v>
                </c:pt>
                <c:pt idx="82">
                  <c:v>16.524000000000001</c:v>
                </c:pt>
                <c:pt idx="83">
                  <c:v>16.713999999999999</c:v>
                </c:pt>
                <c:pt idx="84">
                  <c:v>16.904</c:v>
                </c:pt>
                <c:pt idx="85">
                  <c:v>17.103999999999999</c:v>
                </c:pt>
                <c:pt idx="86">
                  <c:v>17.295000000000002</c:v>
                </c:pt>
                <c:pt idx="87">
                  <c:v>17.484999999999999</c:v>
                </c:pt>
                <c:pt idx="88">
                  <c:v>17.675000000000001</c:v>
                </c:pt>
                <c:pt idx="89">
                  <c:v>17.864999999999998</c:v>
                </c:pt>
                <c:pt idx="90">
                  <c:v>18.056000000000001</c:v>
                </c:pt>
                <c:pt idx="91">
                  <c:v>18.256</c:v>
                </c:pt>
                <c:pt idx="92">
                  <c:v>18.446000000000002</c:v>
                </c:pt>
                <c:pt idx="93">
                  <c:v>18.637</c:v>
                </c:pt>
                <c:pt idx="94">
                  <c:v>18.827000000000002</c:v>
                </c:pt>
                <c:pt idx="95">
                  <c:v>19.016999999999999</c:v>
                </c:pt>
                <c:pt idx="96">
                  <c:v>19.207000000000001</c:v>
                </c:pt>
                <c:pt idx="97">
                  <c:v>19.408000000000001</c:v>
                </c:pt>
                <c:pt idx="98">
                  <c:v>19.597999999999999</c:v>
                </c:pt>
                <c:pt idx="99">
                  <c:v>19.788</c:v>
                </c:pt>
                <c:pt idx="100">
                  <c:v>19.978000000000002</c:v>
                </c:pt>
                <c:pt idx="101">
                  <c:v>20.169</c:v>
                </c:pt>
                <c:pt idx="102">
                  <c:v>20.359000000000002</c:v>
                </c:pt>
                <c:pt idx="103">
                  <c:v>20.539000000000001</c:v>
                </c:pt>
                <c:pt idx="104">
                  <c:v>20.73</c:v>
                </c:pt>
                <c:pt idx="105">
                  <c:v>20.91</c:v>
                </c:pt>
                <c:pt idx="106">
                  <c:v>21.1</c:v>
                </c:pt>
                <c:pt idx="107">
                  <c:v>21.29</c:v>
                </c:pt>
                <c:pt idx="108">
                  <c:v>21.471</c:v>
                </c:pt>
                <c:pt idx="109">
                  <c:v>21.661000000000001</c:v>
                </c:pt>
                <c:pt idx="110">
                  <c:v>21.831</c:v>
                </c:pt>
                <c:pt idx="111">
                  <c:v>22.021000000000001</c:v>
                </c:pt>
                <c:pt idx="112">
                  <c:v>22.222000000000001</c:v>
                </c:pt>
                <c:pt idx="113">
                  <c:v>22.391999999999999</c:v>
                </c:pt>
                <c:pt idx="114">
                  <c:v>22.582000000000001</c:v>
                </c:pt>
                <c:pt idx="115">
                  <c:v>22.762</c:v>
                </c:pt>
                <c:pt idx="116">
                  <c:v>22.952999999999999</c:v>
                </c:pt>
                <c:pt idx="117">
                  <c:v>23.143000000000001</c:v>
                </c:pt>
                <c:pt idx="118">
                  <c:v>23.332999999999998</c:v>
                </c:pt>
                <c:pt idx="119">
                  <c:v>23.533999999999999</c:v>
                </c:pt>
                <c:pt idx="120">
                  <c:v>23.724</c:v>
                </c:pt>
                <c:pt idx="121">
                  <c:v>23.914000000000001</c:v>
                </c:pt>
                <c:pt idx="122">
                  <c:v>24.103999999999999</c:v>
                </c:pt>
                <c:pt idx="123">
                  <c:v>24.295000000000002</c:v>
                </c:pt>
                <c:pt idx="124">
                  <c:v>24.484999999999999</c:v>
                </c:pt>
                <c:pt idx="125">
                  <c:v>24.684999999999999</c:v>
                </c:pt>
                <c:pt idx="126">
                  <c:v>24.876000000000001</c:v>
                </c:pt>
                <c:pt idx="127">
                  <c:v>25.065999999999999</c:v>
                </c:pt>
                <c:pt idx="128">
                  <c:v>25.256</c:v>
                </c:pt>
                <c:pt idx="129">
                  <c:v>25.446000000000002</c:v>
                </c:pt>
                <c:pt idx="130">
                  <c:v>25.637</c:v>
                </c:pt>
                <c:pt idx="131">
                  <c:v>25.837</c:v>
                </c:pt>
                <c:pt idx="132">
                  <c:v>26.027000000000001</c:v>
                </c:pt>
                <c:pt idx="133">
                  <c:v>26.216999999999999</c:v>
                </c:pt>
                <c:pt idx="134">
                  <c:v>26.408000000000001</c:v>
                </c:pt>
                <c:pt idx="135">
                  <c:v>26.597999999999999</c:v>
                </c:pt>
                <c:pt idx="136">
                  <c:v>26.788</c:v>
                </c:pt>
                <c:pt idx="137">
                  <c:v>26.989000000000001</c:v>
                </c:pt>
                <c:pt idx="138">
                  <c:v>27.178999999999998</c:v>
                </c:pt>
                <c:pt idx="139">
                  <c:v>27.369</c:v>
                </c:pt>
                <c:pt idx="140">
                  <c:v>27.559000000000001</c:v>
                </c:pt>
                <c:pt idx="141">
                  <c:v>27.75</c:v>
                </c:pt>
                <c:pt idx="142">
                  <c:v>27.94</c:v>
                </c:pt>
                <c:pt idx="143">
                  <c:v>28.12</c:v>
                </c:pt>
                <c:pt idx="144">
                  <c:v>28.31</c:v>
                </c:pt>
                <c:pt idx="145">
                  <c:v>28.501000000000001</c:v>
                </c:pt>
                <c:pt idx="146">
                  <c:v>28.690999999999999</c:v>
                </c:pt>
                <c:pt idx="147">
                  <c:v>28.890999999999998</c:v>
                </c:pt>
                <c:pt idx="148">
                  <c:v>29.062000000000001</c:v>
                </c:pt>
                <c:pt idx="149">
                  <c:v>29.251999999999999</c:v>
                </c:pt>
                <c:pt idx="150">
                  <c:v>29.452000000000002</c:v>
                </c:pt>
                <c:pt idx="151">
                  <c:v>29.622</c:v>
                </c:pt>
                <c:pt idx="152">
                  <c:v>29.812999999999999</c:v>
                </c:pt>
                <c:pt idx="153">
                  <c:v>29.992999999999999</c:v>
                </c:pt>
                <c:pt idx="154">
                  <c:v>30.183</c:v>
                </c:pt>
                <c:pt idx="155">
                  <c:v>30.373000000000001</c:v>
                </c:pt>
                <c:pt idx="156">
                  <c:v>30.564</c:v>
                </c:pt>
                <c:pt idx="157">
                  <c:v>30.763999999999999</c:v>
                </c:pt>
                <c:pt idx="158">
                  <c:v>30.954000000000001</c:v>
                </c:pt>
                <c:pt idx="159">
                  <c:v>31.145</c:v>
                </c:pt>
                <c:pt idx="160">
                  <c:v>31.335000000000001</c:v>
                </c:pt>
                <c:pt idx="161">
                  <c:v>31.524999999999999</c:v>
                </c:pt>
                <c:pt idx="162">
                  <c:v>31.715</c:v>
                </c:pt>
                <c:pt idx="163">
                  <c:v>31.905999999999999</c:v>
                </c:pt>
                <c:pt idx="164">
                  <c:v>32.106000000000002</c:v>
                </c:pt>
                <c:pt idx="165">
                  <c:v>32.295999999999999</c:v>
                </c:pt>
                <c:pt idx="166">
                  <c:v>32.485999999999997</c:v>
                </c:pt>
                <c:pt idx="167">
                  <c:v>32.677</c:v>
                </c:pt>
                <c:pt idx="168">
                  <c:v>32.866999999999997</c:v>
                </c:pt>
                <c:pt idx="169">
                  <c:v>33.057000000000002</c:v>
                </c:pt>
                <c:pt idx="170">
                  <c:v>33.258000000000003</c:v>
                </c:pt>
                <c:pt idx="171">
                  <c:v>33.448</c:v>
                </c:pt>
                <c:pt idx="172">
                  <c:v>33.637999999999998</c:v>
                </c:pt>
                <c:pt idx="173">
                  <c:v>33.828000000000003</c:v>
                </c:pt>
                <c:pt idx="174">
                  <c:v>34.018999999999998</c:v>
                </c:pt>
                <c:pt idx="175">
                  <c:v>34.209000000000003</c:v>
                </c:pt>
                <c:pt idx="176">
                  <c:v>34.389000000000003</c:v>
                </c:pt>
                <c:pt idx="177">
                  <c:v>34.579000000000001</c:v>
                </c:pt>
                <c:pt idx="178">
                  <c:v>34.770000000000003</c:v>
                </c:pt>
                <c:pt idx="179">
                  <c:v>34.950000000000003</c:v>
                </c:pt>
                <c:pt idx="180">
                  <c:v>35.14</c:v>
                </c:pt>
                <c:pt idx="181">
                  <c:v>35.320999999999998</c:v>
                </c:pt>
                <c:pt idx="182">
                  <c:v>35.511000000000003</c:v>
                </c:pt>
                <c:pt idx="183">
                  <c:v>35.701000000000001</c:v>
                </c:pt>
                <c:pt idx="184">
                  <c:v>35.881</c:v>
                </c:pt>
                <c:pt idx="185">
                  <c:v>36.072000000000003</c:v>
                </c:pt>
                <c:pt idx="186">
                  <c:v>36.241999999999997</c:v>
                </c:pt>
                <c:pt idx="187">
                  <c:v>36.432000000000002</c:v>
                </c:pt>
                <c:pt idx="188">
                  <c:v>36.612000000000002</c:v>
                </c:pt>
                <c:pt idx="189">
                  <c:v>36.792999999999999</c:v>
                </c:pt>
                <c:pt idx="190">
                  <c:v>36.982999999999997</c:v>
                </c:pt>
                <c:pt idx="191">
                  <c:v>37.152999999999999</c:v>
                </c:pt>
                <c:pt idx="192">
                  <c:v>37.332999999999998</c:v>
                </c:pt>
                <c:pt idx="193">
                  <c:v>37.524000000000001</c:v>
                </c:pt>
                <c:pt idx="194">
                  <c:v>37.713999999999999</c:v>
                </c:pt>
                <c:pt idx="195">
                  <c:v>37.904000000000003</c:v>
                </c:pt>
                <c:pt idx="196">
                  <c:v>38.104999999999997</c:v>
                </c:pt>
              </c:numCache>
            </c:numRef>
          </c:xVal>
          <c:yVal>
            <c:numRef>
              <c:f>'Beschl. 5. Gang(10.06.2014)II'!$Q$3:$Q$199</c:f>
            </c:numRef>
          </c:yVal>
          <c:smooth val="0"/>
        </c:ser>
        <c:ser>
          <c:idx val="5"/>
          <c:order val="5"/>
          <c:tx>
            <c:strRef>
              <c:f>'Beschl. 5. Gang(10.06.2014)II'!$R$2</c:f>
              <c:strCache>
                <c:ptCount val="1"/>
                <c:pt idx="0">
                  <c:v>Railruck, SOLL</c:v>
                </c:pt>
              </c:strCache>
            </c:strRef>
          </c:tx>
          <c:marker>
            <c:symbol val="none"/>
          </c:marker>
          <c:xVal>
            <c:numRef>
              <c:f>'Beschl. 5. Gang(10.06.2014)II'!$K$3:$K$199</c:f>
              <c:numCache>
                <c:formatCode>0.000" s"</c:formatCode>
                <c:ptCount val="197"/>
                <c:pt idx="0">
                  <c:v>1.071</c:v>
                </c:pt>
                <c:pt idx="1">
                  <c:v>1.262</c:v>
                </c:pt>
                <c:pt idx="2">
                  <c:v>1.4419999999999999</c:v>
                </c:pt>
                <c:pt idx="3">
                  <c:v>1.6319999999999999</c:v>
                </c:pt>
                <c:pt idx="4">
                  <c:v>1.8220000000000001</c:v>
                </c:pt>
                <c:pt idx="5">
                  <c:v>2.0129999999999999</c:v>
                </c:pt>
                <c:pt idx="6">
                  <c:v>2.2130000000000001</c:v>
                </c:pt>
                <c:pt idx="7">
                  <c:v>2.383</c:v>
                </c:pt>
                <c:pt idx="8">
                  <c:v>2.573</c:v>
                </c:pt>
                <c:pt idx="9">
                  <c:v>2.774</c:v>
                </c:pt>
                <c:pt idx="10">
                  <c:v>2.964</c:v>
                </c:pt>
                <c:pt idx="11">
                  <c:v>3.1539999999999999</c:v>
                </c:pt>
                <c:pt idx="12">
                  <c:v>3.3450000000000002</c:v>
                </c:pt>
                <c:pt idx="13">
                  <c:v>3.5350000000000001</c:v>
                </c:pt>
                <c:pt idx="14">
                  <c:v>3.7250000000000001</c:v>
                </c:pt>
                <c:pt idx="15">
                  <c:v>3.915</c:v>
                </c:pt>
                <c:pt idx="16">
                  <c:v>4.1159999999999997</c:v>
                </c:pt>
                <c:pt idx="17">
                  <c:v>4.2859999999999996</c:v>
                </c:pt>
                <c:pt idx="18">
                  <c:v>4.476</c:v>
                </c:pt>
                <c:pt idx="19">
                  <c:v>4.6760000000000002</c:v>
                </c:pt>
                <c:pt idx="20">
                  <c:v>4.867</c:v>
                </c:pt>
                <c:pt idx="21">
                  <c:v>5.0570000000000004</c:v>
                </c:pt>
                <c:pt idx="22">
                  <c:v>5.2270000000000003</c:v>
                </c:pt>
                <c:pt idx="23">
                  <c:v>5.4279999999999999</c:v>
                </c:pt>
                <c:pt idx="24">
                  <c:v>5.6180000000000003</c:v>
                </c:pt>
                <c:pt idx="25">
                  <c:v>5.7880000000000003</c:v>
                </c:pt>
                <c:pt idx="26">
                  <c:v>5.9880000000000004</c:v>
                </c:pt>
                <c:pt idx="27">
                  <c:v>6.1589999999999998</c:v>
                </c:pt>
                <c:pt idx="28">
                  <c:v>6.3490000000000002</c:v>
                </c:pt>
                <c:pt idx="29">
                  <c:v>6.5389999999999997</c:v>
                </c:pt>
                <c:pt idx="30">
                  <c:v>6.7190000000000003</c:v>
                </c:pt>
                <c:pt idx="31">
                  <c:v>6.91</c:v>
                </c:pt>
                <c:pt idx="32">
                  <c:v>7.09</c:v>
                </c:pt>
                <c:pt idx="33">
                  <c:v>7.28</c:v>
                </c:pt>
                <c:pt idx="34">
                  <c:v>7.4710000000000001</c:v>
                </c:pt>
                <c:pt idx="35">
                  <c:v>7.6609999999999996</c:v>
                </c:pt>
                <c:pt idx="36">
                  <c:v>7.851</c:v>
                </c:pt>
                <c:pt idx="37">
                  <c:v>8.0510000000000002</c:v>
                </c:pt>
                <c:pt idx="38">
                  <c:v>8.2420000000000009</c:v>
                </c:pt>
                <c:pt idx="39">
                  <c:v>8.4320000000000004</c:v>
                </c:pt>
                <c:pt idx="40">
                  <c:v>8.6020000000000003</c:v>
                </c:pt>
                <c:pt idx="41">
                  <c:v>8.8019999999999996</c:v>
                </c:pt>
                <c:pt idx="42">
                  <c:v>8.9930000000000003</c:v>
                </c:pt>
                <c:pt idx="43">
                  <c:v>9.1829999999999998</c:v>
                </c:pt>
                <c:pt idx="44">
                  <c:v>9.3729999999999993</c:v>
                </c:pt>
                <c:pt idx="45">
                  <c:v>9.5530000000000008</c:v>
                </c:pt>
                <c:pt idx="46">
                  <c:v>9.7439999999999998</c:v>
                </c:pt>
                <c:pt idx="47">
                  <c:v>9.9139999999999997</c:v>
                </c:pt>
                <c:pt idx="48">
                  <c:v>10.114000000000001</c:v>
                </c:pt>
                <c:pt idx="49">
                  <c:v>10.305</c:v>
                </c:pt>
                <c:pt idx="50">
                  <c:v>10.494999999999999</c:v>
                </c:pt>
                <c:pt idx="51">
                  <c:v>10.685</c:v>
                </c:pt>
                <c:pt idx="52">
                  <c:v>10.875</c:v>
                </c:pt>
                <c:pt idx="53">
                  <c:v>11.066000000000001</c:v>
                </c:pt>
                <c:pt idx="54">
                  <c:v>11.266</c:v>
                </c:pt>
                <c:pt idx="55">
                  <c:v>11.456</c:v>
                </c:pt>
                <c:pt idx="56">
                  <c:v>11.647</c:v>
                </c:pt>
                <c:pt idx="57">
                  <c:v>11.837</c:v>
                </c:pt>
                <c:pt idx="58">
                  <c:v>12.026999999999999</c:v>
                </c:pt>
                <c:pt idx="59">
                  <c:v>12.217000000000001</c:v>
                </c:pt>
                <c:pt idx="60">
                  <c:v>12.417999999999999</c:v>
                </c:pt>
                <c:pt idx="61">
                  <c:v>12.608000000000001</c:v>
                </c:pt>
                <c:pt idx="62">
                  <c:v>12.798</c:v>
                </c:pt>
                <c:pt idx="63">
                  <c:v>12.988</c:v>
                </c:pt>
                <c:pt idx="64">
                  <c:v>13.179</c:v>
                </c:pt>
                <c:pt idx="65">
                  <c:v>13.369</c:v>
                </c:pt>
                <c:pt idx="66">
                  <c:v>13.569000000000001</c:v>
                </c:pt>
                <c:pt idx="67">
                  <c:v>13.76</c:v>
                </c:pt>
                <c:pt idx="68">
                  <c:v>13.95</c:v>
                </c:pt>
                <c:pt idx="69">
                  <c:v>14.14</c:v>
                </c:pt>
                <c:pt idx="70">
                  <c:v>14.33</c:v>
                </c:pt>
                <c:pt idx="71">
                  <c:v>14.521000000000001</c:v>
                </c:pt>
                <c:pt idx="72">
                  <c:v>14.721</c:v>
                </c:pt>
                <c:pt idx="73">
                  <c:v>14.891</c:v>
                </c:pt>
                <c:pt idx="74">
                  <c:v>15.071</c:v>
                </c:pt>
                <c:pt idx="75">
                  <c:v>15.242000000000001</c:v>
                </c:pt>
                <c:pt idx="76">
                  <c:v>15.432</c:v>
                </c:pt>
                <c:pt idx="77">
                  <c:v>15.612</c:v>
                </c:pt>
                <c:pt idx="78">
                  <c:v>15.802</c:v>
                </c:pt>
                <c:pt idx="79">
                  <c:v>15.983000000000001</c:v>
                </c:pt>
                <c:pt idx="80">
                  <c:v>16.152999999999999</c:v>
                </c:pt>
                <c:pt idx="81">
                  <c:v>16.343</c:v>
                </c:pt>
                <c:pt idx="82">
                  <c:v>16.524000000000001</c:v>
                </c:pt>
                <c:pt idx="83">
                  <c:v>16.713999999999999</c:v>
                </c:pt>
                <c:pt idx="84">
                  <c:v>16.904</c:v>
                </c:pt>
                <c:pt idx="85">
                  <c:v>17.103999999999999</c:v>
                </c:pt>
                <c:pt idx="86">
                  <c:v>17.295000000000002</c:v>
                </c:pt>
                <c:pt idx="87">
                  <c:v>17.484999999999999</c:v>
                </c:pt>
                <c:pt idx="88">
                  <c:v>17.675000000000001</c:v>
                </c:pt>
                <c:pt idx="89">
                  <c:v>17.864999999999998</c:v>
                </c:pt>
                <c:pt idx="90">
                  <c:v>18.056000000000001</c:v>
                </c:pt>
                <c:pt idx="91">
                  <c:v>18.256</c:v>
                </c:pt>
                <c:pt idx="92">
                  <c:v>18.446000000000002</c:v>
                </c:pt>
                <c:pt idx="93">
                  <c:v>18.637</c:v>
                </c:pt>
                <c:pt idx="94">
                  <c:v>18.827000000000002</c:v>
                </c:pt>
                <c:pt idx="95">
                  <c:v>19.016999999999999</c:v>
                </c:pt>
                <c:pt idx="96">
                  <c:v>19.207000000000001</c:v>
                </c:pt>
                <c:pt idx="97">
                  <c:v>19.408000000000001</c:v>
                </c:pt>
                <c:pt idx="98">
                  <c:v>19.597999999999999</c:v>
                </c:pt>
                <c:pt idx="99">
                  <c:v>19.788</c:v>
                </c:pt>
                <c:pt idx="100">
                  <c:v>19.978000000000002</c:v>
                </c:pt>
                <c:pt idx="101">
                  <c:v>20.169</c:v>
                </c:pt>
                <c:pt idx="102">
                  <c:v>20.359000000000002</c:v>
                </c:pt>
                <c:pt idx="103">
                  <c:v>20.539000000000001</c:v>
                </c:pt>
                <c:pt idx="104">
                  <c:v>20.73</c:v>
                </c:pt>
                <c:pt idx="105">
                  <c:v>20.91</c:v>
                </c:pt>
                <c:pt idx="106">
                  <c:v>21.1</c:v>
                </c:pt>
                <c:pt idx="107">
                  <c:v>21.29</c:v>
                </c:pt>
                <c:pt idx="108">
                  <c:v>21.471</c:v>
                </c:pt>
                <c:pt idx="109">
                  <c:v>21.661000000000001</c:v>
                </c:pt>
                <c:pt idx="110">
                  <c:v>21.831</c:v>
                </c:pt>
                <c:pt idx="111">
                  <c:v>22.021000000000001</c:v>
                </c:pt>
                <c:pt idx="112">
                  <c:v>22.222000000000001</c:v>
                </c:pt>
                <c:pt idx="113">
                  <c:v>22.391999999999999</c:v>
                </c:pt>
                <c:pt idx="114">
                  <c:v>22.582000000000001</c:v>
                </c:pt>
                <c:pt idx="115">
                  <c:v>22.762</c:v>
                </c:pt>
                <c:pt idx="116">
                  <c:v>22.952999999999999</c:v>
                </c:pt>
                <c:pt idx="117">
                  <c:v>23.143000000000001</c:v>
                </c:pt>
                <c:pt idx="118">
                  <c:v>23.332999999999998</c:v>
                </c:pt>
                <c:pt idx="119">
                  <c:v>23.533999999999999</c:v>
                </c:pt>
                <c:pt idx="120">
                  <c:v>23.724</c:v>
                </c:pt>
                <c:pt idx="121">
                  <c:v>23.914000000000001</c:v>
                </c:pt>
                <c:pt idx="122">
                  <c:v>24.103999999999999</c:v>
                </c:pt>
                <c:pt idx="123">
                  <c:v>24.295000000000002</c:v>
                </c:pt>
                <c:pt idx="124">
                  <c:v>24.484999999999999</c:v>
                </c:pt>
                <c:pt idx="125">
                  <c:v>24.684999999999999</c:v>
                </c:pt>
                <c:pt idx="126">
                  <c:v>24.876000000000001</c:v>
                </c:pt>
                <c:pt idx="127">
                  <c:v>25.065999999999999</c:v>
                </c:pt>
                <c:pt idx="128">
                  <c:v>25.256</c:v>
                </c:pt>
                <c:pt idx="129">
                  <c:v>25.446000000000002</c:v>
                </c:pt>
                <c:pt idx="130">
                  <c:v>25.637</c:v>
                </c:pt>
                <c:pt idx="131">
                  <c:v>25.837</c:v>
                </c:pt>
                <c:pt idx="132">
                  <c:v>26.027000000000001</c:v>
                </c:pt>
                <c:pt idx="133">
                  <c:v>26.216999999999999</c:v>
                </c:pt>
                <c:pt idx="134">
                  <c:v>26.408000000000001</c:v>
                </c:pt>
                <c:pt idx="135">
                  <c:v>26.597999999999999</c:v>
                </c:pt>
                <c:pt idx="136">
                  <c:v>26.788</c:v>
                </c:pt>
                <c:pt idx="137">
                  <c:v>26.989000000000001</c:v>
                </c:pt>
                <c:pt idx="138">
                  <c:v>27.178999999999998</c:v>
                </c:pt>
                <c:pt idx="139">
                  <c:v>27.369</c:v>
                </c:pt>
                <c:pt idx="140">
                  <c:v>27.559000000000001</c:v>
                </c:pt>
                <c:pt idx="141">
                  <c:v>27.75</c:v>
                </c:pt>
                <c:pt idx="142">
                  <c:v>27.94</c:v>
                </c:pt>
                <c:pt idx="143">
                  <c:v>28.12</c:v>
                </c:pt>
                <c:pt idx="144">
                  <c:v>28.31</c:v>
                </c:pt>
                <c:pt idx="145">
                  <c:v>28.501000000000001</c:v>
                </c:pt>
                <c:pt idx="146">
                  <c:v>28.690999999999999</c:v>
                </c:pt>
                <c:pt idx="147">
                  <c:v>28.890999999999998</c:v>
                </c:pt>
                <c:pt idx="148">
                  <c:v>29.062000000000001</c:v>
                </c:pt>
                <c:pt idx="149">
                  <c:v>29.251999999999999</c:v>
                </c:pt>
                <c:pt idx="150">
                  <c:v>29.452000000000002</c:v>
                </c:pt>
                <c:pt idx="151">
                  <c:v>29.622</c:v>
                </c:pt>
                <c:pt idx="152">
                  <c:v>29.812999999999999</c:v>
                </c:pt>
                <c:pt idx="153">
                  <c:v>29.992999999999999</c:v>
                </c:pt>
                <c:pt idx="154">
                  <c:v>30.183</c:v>
                </c:pt>
                <c:pt idx="155">
                  <c:v>30.373000000000001</c:v>
                </c:pt>
                <c:pt idx="156">
                  <c:v>30.564</c:v>
                </c:pt>
                <c:pt idx="157">
                  <c:v>30.763999999999999</c:v>
                </c:pt>
                <c:pt idx="158">
                  <c:v>30.954000000000001</c:v>
                </c:pt>
                <c:pt idx="159">
                  <c:v>31.145</c:v>
                </c:pt>
                <c:pt idx="160">
                  <c:v>31.335000000000001</c:v>
                </c:pt>
                <c:pt idx="161">
                  <c:v>31.524999999999999</c:v>
                </c:pt>
                <c:pt idx="162">
                  <c:v>31.715</c:v>
                </c:pt>
                <c:pt idx="163">
                  <c:v>31.905999999999999</c:v>
                </c:pt>
                <c:pt idx="164">
                  <c:v>32.106000000000002</c:v>
                </c:pt>
                <c:pt idx="165">
                  <c:v>32.295999999999999</c:v>
                </c:pt>
                <c:pt idx="166">
                  <c:v>32.485999999999997</c:v>
                </c:pt>
                <c:pt idx="167">
                  <c:v>32.677</c:v>
                </c:pt>
                <c:pt idx="168">
                  <c:v>32.866999999999997</c:v>
                </c:pt>
                <c:pt idx="169">
                  <c:v>33.057000000000002</c:v>
                </c:pt>
                <c:pt idx="170">
                  <c:v>33.258000000000003</c:v>
                </c:pt>
                <c:pt idx="171">
                  <c:v>33.448</c:v>
                </c:pt>
                <c:pt idx="172">
                  <c:v>33.637999999999998</c:v>
                </c:pt>
                <c:pt idx="173">
                  <c:v>33.828000000000003</c:v>
                </c:pt>
                <c:pt idx="174">
                  <c:v>34.018999999999998</c:v>
                </c:pt>
                <c:pt idx="175">
                  <c:v>34.209000000000003</c:v>
                </c:pt>
                <c:pt idx="176">
                  <c:v>34.389000000000003</c:v>
                </c:pt>
                <c:pt idx="177">
                  <c:v>34.579000000000001</c:v>
                </c:pt>
                <c:pt idx="178">
                  <c:v>34.770000000000003</c:v>
                </c:pt>
                <c:pt idx="179">
                  <c:v>34.950000000000003</c:v>
                </c:pt>
                <c:pt idx="180">
                  <c:v>35.14</c:v>
                </c:pt>
                <c:pt idx="181">
                  <c:v>35.320999999999998</c:v>
                </c:pt>
                <c:pt idx="182">
                  <c:v>35.511000000000003</c:v>
                </c:pt>
                <c:pt idx="183">
                  <c:v>35.701000000000001</c:v>
                </c:pt>
                <c:pt idx="184">
                  <c:v>35.881</c:v>
                </c:pt>
                <c:pt idx="185">
                  <c:v>36.072000000000003</c:v>
                </c:pt>
                <c:pt idx="186">
                  <c:v>36.241999999999997</c:v>
                </c:pt>
                <c:pt idx="187">
                  <c:v>36.432000000000002</c:v>
                </c:pt>
                <c:pt idx="188">
                  <c:v>36.612000000000002</c:v>
                </c:pt>
                <c:pt idx="189">
                  <c:v>36.792999999999999</c:v>
                </c:pt>
                <c:pt idx="190">
                  <c:v>36.982999999999997</c:v>
                </c:pt>
                <c:pt idx="191">
                  <c:v>37.152999999999999</c:v>
                </c:pt>
                <c:pt idx="192">
                  <c:v>37.332999999999998</c:v>
                </c:pt>
                <c:pt idx="193">
                  <c:v>37.524000000000001</c:v>
                </c:pt>
                <c:pt idx="194">
                  <c:v>37.713999999999999</c:v>
                </c:pt>
                <c:pt idx="195">
                  <c:v>37.904000000000003</c:v>
                </c:pt>
                <c:pt idx="196">
                  <c:v>38.104999999999997</c:v>
                </c:pt>
              </c:numCache>
            </c:numRef>
          </c:xVal>
          <c:yVal>
            <c:numRef>
              <c:f>'Beschl. 5. Gang(10.06.2014)II'!$R$3:$R$199</c:f>
            </c:numRef>
          </c:yVal>
          <c:smooth val="0"/>
        </c:ser>
        <c:ser>
          <c:idx val="6"/>
          <c:order val="6"/>
          <c:tx>
            <c:strRef>
              <c:f>'Beschl. 5. Gang(10.06.2014)II'!$S$2</c:f>
              <c:strCache>
                <c:ptCount val="1"/>
                <c:pt idx="0">
                  <c:v>Abw., Raildruck</c:v>
                </c:pt>
              </c:strCache>
            </c:strRef>
          </c:tx>
          <c:marker>
            <c:symbol val="none"/>
          </c:marker>
          <c:xVal>
            <c:numRef>
              <c:f>'Beschl. 5. Gang(10.06.2014)II'!$K$3:$K$199</c:f>
              <c:numCache>
                <c:formatCode>0.000" s"</c:formatCode>
                <c:ptCount val="197"/>
                <c:pt idx="0">
                  <c:v>1.071</c:v>
                </c:pt>
                <c:pt idx="1">
                  <c:v>1.262</c:v>
                </c:pt>
                <c:pt idx="2">
                  <c:v>1.4419999999999999</c:v>
                </c:pt>
                <c:pt idx="3">
                  <c:v>1.6319999999999999</c:v>
                </c:pt>
                <c:pt idx="4">
                  <c:v>1.8220000000000001</c:v>
                </c:pt>
                <c:pt idx="5">
                  <c:v>2.0129999999999999</c:v>
                </c:pt>
                <c:pt idx="6">
                  <c:v>2.2130000000000001</c:v>
                </c:pt>
                <c:pt idx="7">
                  <c:v>2.383</c:v>
                </c:pt>
                <c:pt idx="8">
                  <c:v>2.573</c:v>
                </c:pt>
                <c:pt idx="9">
                  <c:v>2.774</c:v>
                </c:pt>
                <c:pt idx="10">
                  <c:v>2.964</c:v>
                </c:pt>
                <c:pt idx="11">
                  <c:v>3.1539999999999999</c:v>
                </c:pt>
                <c:pt idx="12">
                  <c:v>3.3450000000000002</c:v>
                </c:pt>
                <c:pt idx="13">
                  <c:v>3.5350000000000001</c:v>
                </c:pt>
                <c:pt idx="14">
                  <c:v>3.7250000000000001</c:v>
                </c:pt>
                <c:pt idx="15">
                  <c:v>3.915</c:v>
                </c:pt>
                <c:pt idx="16">
                  <c:v>4.1159999999999997</c:v>
                </c:pt>
                <c:pt idx="17">
                  <c:v>4.2859999999999996</c:v>
                </c:pt>
                <c:pt idx="18">
                  <c:v>4.476</c:v>
                </c:pt>
                <c:pt idx="19">
                  <c:v>4.6760000000000002</c:v>
                </c:pt>
                <c:pt idx="20">
                  <c:v>4.867</c:v>
                </c:pt>
                <c:pt idx="21">
                  <c:v>5.0570000000000004</c:v>
                </c:pt>
                <c:pt idx="22">
                  <c:v>5.2270000000000003</c:v>
                </c:pt>
                <c:pt idx="23">
                  <c:v>5.4279999999999999</c:v>
                </c:pt>
                <c:pt idx="24">
                  <c:v>5.6180000000000003</c:v>
                </c:pt>
                <c:pt idx="25">
                  <c:v>5.7880000000000003</c:v>
                </c:pt>
                <c:pt idx="26">
                  <c:v>5.9880000000000004</c:v>
                </c:pt>
                <c:pt idx="27">
                  <c:v>6.1589999999999998</c:v>
                </c:pt>
                <c:pt idx="28">
                  <c:v>6.3490000000000002</c:v>
                </c:pt>
                <c:pt idx="29">
                  <c:v>6.5389999999999997</c:v>
                </c:pt>
                <c:pt idx="30">
                  <c:v>6.7190000000000003</c:v>
                </c:pt>
                <c:pt idx="31">
                  <c:v>6.91</c:v>
                </c:pt>
                <c:pt idx="32">
                  <c:v>7.09</c:v>
                </c:pt>
                <c:pt idx="33">
                  <c:v>7.28</c:v>
                </c:pt>
                <c:pt idx="34">
                  <c:v>7.4710000000000001</c:v>
                </c:pt>
                <c:pt idx="35">
                  <c:v>7.6609999999999996</c:v>
                </c:pt>
                <c:pt idx="36">
                  <c:v>7.851</c:v>
                </c:pt>
                <c:pt idx="37">
                  <c:v>8.0510000000000002</c:v>
                </c:pt>
                <c:pt idx="38">
                  <c:v>8.2420000000000009</c:v>
                </c:pt>
                <c:pt idx="39">
                  <c:v>8.4320000000000004</c:v>
                </c:pt>
                <c:pt idx="40">
                  <c:v>8.6020000000000003</c:v>
                </c:pt>
                <c:pt idx="41">
                  <c:v>8.8019999999999996</c:v>
                </c:pt>
                <c:pt idx="42">
                  <c:v>8.9930000000000003</c:v>
                </c:pt>
                <c:pt idx="43">
                  <c:v>9.1829999999999998</c:v>
                </c:pt>
                <c:pt idx="44">
                  <c:v>9.3729999999999993</c:v>
                </c:pt>
                <c:pt idx="45">
                  <c:v>9.5530000000000008</c:v>
                </c:pt>
                <c:pt idx="46">
                  <c:v>9.7439999999999998</c:v>
                </c:pt>
                <c:pt idx="47">
                  <c:v>9.9139999999999997</c:v>
                </c:pt>
                <c:pt idx="48">
                  <c:v>10.114000000000001</c:v>
                </c:pt>
                <c:pt idx="49">
                  <c:v>10.305</c:v>
                </c:pt>
                <c:pt idx="50">
                  <c:v>10.494999999999999</c:v>
                </c:pt>
                <c:pt idx="51">
                  <c:v>10.685</c:v>
                </c:pt>
                <c:pt idx="52">
                  <c:v>10.875</c:v>
                </c:pt>
                <c:pt idx="53">
                  <c:v>11.066000000000001</c:v>
                </c:pt>
                <c:pt idx="54">
                  <c:v>11.266</c:v>
                </c:pt>
                <c:pt idx="55">
                  <c:v>11.456</c:v>
                </c:pt>
                <c:pt idx="56">
                  <c:v>11.647</c:v>
                </c:pt>
                <c:pt idx="57">
                  <c:v>11.837</c:v>
                </c:pt>
                <c:pt idx="58">
                  <c:v>12.026999999999999</c:v>
                </c:pt>
                <c:pt idx="59">
                  <c:v>12.217000000000001</c:v>
                </c:pt>
                <c:pt idx="60">
                  <c:v>12.417999999999999</c:v>
                </c:pt>
                <c:pt idx="61">
                  <c:v>12.608000000000001</c:v>
                </c:pt>
                <c:pt idx="62">
                  <c:v>12.798</c:v>
                </c:pt>
                <c:pt idx="63">
                  <c:v>12.988</c:v>
                </c:pt>
                <c:pt idx="64">
                  <c:v>13.179</c:v>
                </c:pt>
                <c:pt idx="65">
                  <c:v>13.369</c:v>
                </c:pt>
                <c:pt idx="66">
                  <c:v>13.569000000000001</c:v>
                </c:pt>
                <c:pt idx="67">
                  <c:v>13.76</c:v>
                </c:pt>
                <c:pt idx="68">
                  <c:v>13.95</c:v>
                </c:pt>
                <c:pt idx="69">
                  <c:v>14.14</c:v>
                </c:pt>
                <c:pt idx="70">
                  <c:v>14.33</c:v>
                </c:pt>
                <c:pt idx="71">
                  <c:v>14.521000000000001</c:v>
                </c:pt>
                <c:pt idx="72">
                  <c:v>14.721</c:v>
                </c:pt>
                <c:pt idx="73">
                  <c:v>14.891</c:v>
                </c:pt>
                <c:pt idx="74">
                  <c:v>15.071</c:v>
                </c:pt>
                <c:pt idx="75">
                  <c:v>15.242000000000001</c:v>
                </c:pt>
                <c:pt idx="76">
                  <c:v>15.432</c:v>
                </c:pt>
                <c:pt idx="77">
                  <c:v>15.612</c:v>
                </c:pt>
                <c:pt idx="78">
                  <c:v>15.802</c:v>
                </c:pt>
                <c:pt idx="79">
                  <c:v>15.983000000000001</c:v>
                </c:pt>
                <c:pt idx="80">
                  <c:v>16.152999999999999</c:v>
                </c:pt>
                <c:pt idx="81">
                  <c:v>16.343</c:v>
                </c:pt>
                <c:pt idx="82">
                  <c:v>16.524000000000001</c:v>
                </c:pt>
                <c:pt idx="83">
                  <c:v>16.713999999999999</c:v>
                </c:pt>
                <c:pt idx="84">
                  <c:v>16.904</c:v>
                </c:pt>
                <c:pt idx="85">
                  <c:v>17.103999999999999</c:v>
                </c:pt>
                <c:pt idx="86">
                  <c:v>17.295000000000002</c:v>
                </c:pt>
                <c:pt idx="87">
                  <c:v>17.484999999999999</c:v>
                </c:pt>
                <c:pt idx="88">
                  <c:v>17.675000000000001</c:v>
                </c:pt>
                <c:pt idx="89">
                  <c:v>17.864999999999998</c:v>
                </c:pt>
                <c:pt idx="90">
                  <c:v>18.056000000000001</c:v>
                </c:pt>
                <c:pt idx="91">
                  <c:v>18.256</c:v>
                </c:pt>
                <c:pt idx="92">
                  <c:v>18.446000000000002</c:v>
                </c:pt>
                <c:pt idx="93">
                  <c:v>18.637</c:v>
                </c:pt>
                <c:pt idx="94">
                  <c:v>18.827000000000002</c:v>
                </c:pt>
                <c:pt idx="95">
                  <c:v>19.016999999999999</c:v>
                </c:pt>
                <c:pt idx="96">
                  <c:v>19.207000000000001</c:v>
                </c:pt>
                <c:pt idx="97">
                  <c:v>19.408000000000001</c:v>
                </c:pt>
                <c:pt idx="98">
                  <c:v>19.597999999999999</c:v>
                </c:pt>
                <c:pt idx="99">
                  <c:v>19.788</c:v>
                </c:pt>
                <c:pt idx="100">
                  <c:v>19.978000000000002</c:v>
                </c:pt>
                <c:pt idx="101">
                  <c:v>20.169</c:v>
                </c:pt>
                <c:pt idx="102">
                  <c:v>20.359000000000002</c:v>
                </c:pt>
                <c:pt idx="103">
                  <c:v>20.539000000000001</c:v>
                </c:pt>
                <c:pt idx="104">
                  <c:v>20.73</c:v>
                </c:pt>
                <c:pt idx="105">
                  <c:v>20.91</c:v>
                </c:pt>
                <c:pt idx="106">
                  <c:v>21.1</c:v>
                </c:pt>
                <c:pt idx="107">
                  <c:v>21.29</c:v>
                </c:pt>
                <c:pt idx="108">
                  <c:v>21.471</c:v>
                </c:pt>
                <c:pt idx="109">
                  <c:v>21.661000000000001</c:v>
                </c:pt>
                <c:pt idx="110">
                  <c:v>21.831</c:v>
                </c:pt>
                <c:pt idx="111">
                  <c:v>22.021000000000001</c:v>
                </c:pt>
                <c:pt idx="112">
                  <c:v>22.222000000000001</c:v>
                </c:pt>
                <c:pt idx="113">
                  <c:v>22.391999999999999</c:v>
                </c:pt>
                <c:pt idx="114">
                  <c:v>22.582000000000001</c:v>
                </c:pt>
                <c:pt idx="115">
                  <c:v>22.762</c:v>
                </c:pt>
                <c:pt idx="116">
                  <c:v>22.952999999999999</c:v>
                </c:pt>
                <c:pt idx="117">
                  <c:v>23.143000000000001</c:v>
                </c:pt>
                <c:pt idx="118">
                  <c:v>23.332999999999998</c:v>
                </c:pt>
                <c:pt idx="119">
                  <c:v>23.533999999999999</c:v>
                </c:pt>
                <c:pt idx="120">
                  <c:v>23.724</c:v>
                </c:pt>
                <c:pt idx="121">
                  <c:v>23.914000000000001</c:v>
                </c:pt>
                <c:pt idx="122">
                  <c:v>24.103999999999999</c:v>
                </c:pt>
                <c:pt idx="123">
                  <c:v>24.295000000000002</c:v>
                </c:pt>
                <c:pt idx="124">
                  <c:v>24.484999999999999</c:v>
                </c:pt>
                <c:pt idx="125">
                  <c:v>24.684999999999999</c:v>
                </c:pt>
                <c:pt idx="126">
                  <c:v>24.876000000000001</c:v>
                </c:pt>
                <c:pt idx="127">
                  <c:v>25.065999999999999</c:v>
                </c:pt>
                <c:pt idx="128">
                  <c:v>25.256</c:v>
                </c:pt>
                <c:pt idx="129">
                  <c:v>25.446000000000002</c:v>
                </c:pt>
                <c:pt idx="130">
                  <c:v>25.637</c:v>
                </c:pt>
                <c:pt idx="131">
                  <c:v>25.837</c:v>
                </c:pt>
                <c:pt idx="132">
                  <c:v>26.027000000000001</c:v>
                </c:pt>
                <c:pt idx="133">
                  <c:v>26.216999999999999</c:v>
                </c:pt>
                <c:pt idx="134">
                  <c:v>26.408000000000001</c:v>
                </c:pt>
                <c:pt idx="135">
                  <c:v>26.597999999999999</c:v>
                </c:pt>
                <c:pt idx="136">
                  <c:v>26.788</c:v>
                </c:pt>
                <c:pt idx="137">
                  <c:v>26.989000000000001</c:v>
                </c:pt>
                <c:pt idx="138">
                  <c:v>27.178999999999998</c:v>
                </c:pt>
                <c:pt idx="139">
                  <c:v>27.369</c:v>
                </c:pt>
                <c:pt idx="140">
                  <c:v>27.559000000000001</c:v>
                </c:pt>
                <c:pt idx="141">
                  <c:v>27.75</c:v>
                </c:pt>
                <c:pt idx="142">
                  <c:v>27.94</c:v>
                </c:pt>
                <c:pt idx="143">
                  <c:v>28.12</c:v>
                </c:pt>
                <c:pt idx="144">
                  <c:v>28.31</c:v>
                </c:pt>
                <c:pt idx="145">
                  <c:v>28.501000000000001</c:v>
                </c:pt>
                <c:pt idx="146">
                  <c:v>28.690999999999999</c:v>
                </c:pt>
                <c:pt idx="147">
                  <c:v>28.890999999999998</c:v>
                </c:pt>
                <c:pt idx="148">
                  <c:v>29.062000000000001</c:v>
                </c:pt>
                <c:pt idx="149">
                  <c:v>29.251999999999999</c:v>
                </c:pt>
                <c:pt idx="150">
                  <c:v>29.452000000000002</c:v>
                </c:pt>
                <c:pt idx="151">
                  <c:v>29.622</c:v>
                </c:pt>
                <c:pt idx="152">
                  <c:v>29.812999999999999</c:v>
                </c:pt>
                <c:pt idx="153">
                  <c:v>29.992999999999999</c:v>
                </c:pt>
                <c:pt idx="154">
                  <c:v>30.183</c:v>
                </c:pt>
                <c:pt idx="155">
                  <c:v>30.373000000000001</c:v>
                </c:pt>
                <c:pt idx="156">
                  <c:v>30.564</c:v>
                </c:pt>
                <c:pt idx="157">
                  <c:v>30.763999999999999</c:v>
                </c:pt>
                <c:pt idx="158">
                  <c:v>30.954000000000001</c:v>
                </c:pt>
                <c:pt idx="159">
                  <c:v>31.145</c:v>
                </c:pt>
                <c:pt idx="160">
                  <c:v>31.335000000000001</c:v>
                </c:pt>
                <c:pt idx="161">
                  <c:v>31.524999999999999</c:v>
                </c:pt>
                <c:pt idx="162">
                  <c:v>31.715</c:v>
                </c:pt>
                <c:pt idx="163">
                  <c:v>31.905999999999999</c:v>
                </c:pt>
                <c:pt idx="164">
                  <c:v>32.106000000000002</c:v>
                </c:pt>
                <c:pt idx="165">
                  <c:v>32.295999999999999</c:v>
                </c:pt>
                <c:pt idx="166">
                  <c:v>32.485999999999997</c:v>
                </c:pt>
                <c:pt idx="167">
                  <c:v>32.677</c:v>
                </c:pt>
                <c:pt idx="168">
                  <c:v>32.866999999999997</c:v>
                </c:pt>
                <c:pt idx="169">
                  <c:v>33.057000000000002</c:v>
                </c:pt>
                <c:pt idx="170">
                  <c:v>33.258000000000003</c:v>
                </c:pt>
                <c:pt idx="171">
                  <c:v>33.448</c:v>
                </c:pt>
                <c:pt idx="172">
                  <c:v>33.637999999999998</c:v>
                </c:pt>
                <c:pt idx="173">
                  <c:v>33.828000000000003</c:v>
                </c:pt>
                <c:pt idx="174">
                  <c:v>34.018999999999998</c:v>
                </c:pt>
                <c:pt idx="175">
                  <c:v>34.209000000000003</c:v>
                </c:pt>
                <c:pt idx="176">
                  <c:v>34.389000000000003</c:v>
                </c:pt>
                <c:pt idx="177">
                  <c:v>34.579000000000001</c:v>
                </c:pt>
                <c:pt idx="178">
                  <c:v>34.770000000000003</c:v>
                </c:pt>
                <c:pt idx="179">
                  <c:v>34.950000000000003</c:v>
                </c:pt>
                <c:pt idx="180">
                  <c:v>35.14</c:v>
                </c:pt>
                <c:pt idx="181">
                  <c:v>35.320999999999998</c:v>
                </c:pt>
                <c:pt idx="182">
                  <c:v>35.511000000000003</c:v>
                </c:pt>
                <c:pt idx="183">
                  <c:v>35.701000000000001</c:v>
                </c:pt>
                <c:pt idx="184">
                  <c:v>35.881</c:v>
                </c:pt>
                <c:pt idx="185">
                  <c:v>36.072000000000003</c:v>
                </c:pt>
                <c:pt idx="186">
                  <c:v>36.241999999999997</c:v>
                </c:pt>
                <c:pt idx="187">
                  <c:v>36.432000000000002</c:v>
                </c:pt>
                <c:pt idx="188">
                  <c:v>36.612000000000002</c:v>
                </c:pt>
                <c:pt idx="189">
                  <c:v>36.792999999999999</c:v>
                </c:pt>
                <c:pt idx="190">
                  <c:v>36.982999999999997</c:v>
                </c:pt>
                <c:pt idx="191">
                  <c:v>37.152999999999999</c:v>
                </c:pt>
                <c:pt idx="192">
                  <c:v>37.332999999999998</c:v>
                </c:pt>
                <c:pt idx="193">
                  <c:v>37.524000000000001</c:v>
                </c:pt>
                <c:pt idx="194">
                  <c:v>37.713999999999999</c:v>
                </c:pt>
                <c:pt idx="195">
                  <c:v>37.904000000000003</c:v>
                </c:pt>
                <c:pt idx="196">
                  <c:v>38.104999999999997</c:v>
                </c:pt>
              </c:numCache>
            </c:numRef>
          </c:xVal>
          <c:yVal>
            <c:numRef>
              <c:f>'Beschl. 5. Gang(10.06.2014)II'!$S$3:$S$199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400376"/>
        <c:axId val="292400768"/>
      </c:scatterChart>
      <c:scatterChart>
        <c:scatterStyle val="lineMarker"/>
        <c:varyColors val="0"/>
        <c:ser>
          <c:idx val="0"/>
          <c:order val="0"/>
          <c:tx>
            <c:strRef>
              <c:f>'Beschl. 5. Gang(10.06.2014)II'!$L$2</c:f>
              <c:strCache>
                <c:ptCount val="1"/>
                <c:pt idx="0">
                  <c:v>U</c:v>
                </c:pt>
              </c:strCache>
            </c:strRef>
          </c:tx>
          <c:marker>
            <c:symbol val="none"/>
          </c:marker>
          <c:xVal>
            <c:numRef>
              <c:f>'Beschl. 5. Gang(10.06.2014)II'!$K$3:$K$264</c:f>
              <c:numCache>
                <c:formatCode>0.000" s"</c:formatCode>
                <c:ptCount val="262"/>
                <c:pt idx="0">
                  <c:v>1.071</c:v>
                </c:pt>
                <c:pt idx="1">
                  <c:v>1.262</c:v>
                </c:pt>
                <c:pt idx="2">
                  <c:v>1.4419999999999999</c:v>
                </c:pt>
                <c:pt idx="3">
                  <c:v>1.6319999999999999</c:v>
                </c:pt>
                <c:pt idx="4">
                  <c:v>1.8220000000000001</c:v>
                </c:pt>
                <c:pt idx="5">
                  <c:v>2.0129999999999999</c:v>
                </c:pt>
                <c:pt idx="6">
                  <c:v>2.2130000000000001</c:v>
                </c:pt>
                <c:pt idx="7">
                  <c:v>2.383</c:v>
                </c:pt>
                <c:pt idx="8">
                  <c:v>2.573</c:v>
                </c:pt>
                <c:pt idx="9">
                  <c:v>2.774</c:v>
                </c:pt>
                <c:pt idx="10">
                  <c:v>2.964</c:v>
                </c:pt>
                <c:pt idx="11">
                  <c:v>3.1539999999999999</c:v>
                </c:pt>
                <c:pt idx="12">
                  <c:v>3.3450000000000002</c:v>
                </c:pt>
                <c:pt idx="13">
                  <c:v>3.5350000000000001</c:v>
                </c:pt>
                <c:pt idx="14">
                  <c:v>3.7250000000000001</c:v>
                </c:pt>
                <c:pt idx="15">
                  <c:v>3.915</c:v>
                </c:pt>
                <c:pt idx="16">
                  <c:v>4.1159999999999997</c:v>
                </c:pt>
                <c:pt idx="17">
                  <c:v>4.2859999999999996</c:v>
                </c:pt>
                <c:pt idx="18">
                  <c:v>4.476</c:v>
                </c:pt>
                <c:pt idx="19">
                  <c:v>4.6760000000000002</c:v>
                </c:pt>
                <c:pt idx="20">
                  <c:v>4.867</c:v>
                </c:pt>
                <c:pt idx="21">
                  <c:v>5.0570000000000004</c:v>
                </c:pt>
                <c:pt idx="22">
                  <c:v>5.2270000000000003</c:v>
                </c:pt>
                <c:pt idx="23">
                  <c:v>5.4279999999999999</c:v>
                </c:pt>
                <c:pt idx="24">
                  <c:v>5.6180000000000003</c:v>
                </c:pt>
                <c:pt idx="25">
                  <c:v>5.7880000000000003</c:v>
                </c:pt>
                <c:pt idx="26">
                  <c:v>5.9880000000000004</c:v>
                </c:pt>
                <c:pt idx="27">
                  <c:v>6.1589999999999998</c:v>
                </c:pt>
                <c:pt idx="28">
                  <c:v>6.3490000000000002</c:v>
                </c:pt>
                <c:pt idx="29">
                  <c:v>6.5389999999999997</c:v>
                </c:pt>
                <c:pt idx="30">
                  <c:v>6.7190000000000003</c:v>
                </c:pt>
                <c:pt idx="31">
                  <c:v>6.91</c:v>
                </c:pt>
                <c:pt idx="32">
                  <c:v>7.09</c:v>
                </c:pt>
                <c:pt idx="33">
                  <c:v>7.28</c:v>
                </c:pt>
                <c:pt idx="34">
                  <c:v>7.4710000000000001</c:v>
                </c:pt>
                <c:pt idx="35">
                  <c:v>7.6609999999999996</c:v>
                </c:pt>
                <c:pt idx="36">
                  <c:v>7.851</c:v>
                </c:pt>
                <c:pt idx="37">
                  <c:v>8.0510000000000002</c:v>
                </c:pt>
                <c:pt idx="38">
                  <c:v>8.2420000000000009</c:v>
                </c:pt>
                <c:pt idx="39">
                  <c:v>8.4320000000000004</c:v>
                </c:pt>
                <c:pt idx="40">
                  <c:v>8.6020000000000003</c:v>
                </c:pt>
                <c:pt idx="41">
                  <c:v>8.8019999999999996</c:v>
                </c:pt>
                <c:pt idx="42">
                  <c:v>8.9930000000000003</c:v>
                </c:pt>
                <c:pt idx="43">
                  <c:v>9.1829999999999998</c:v>
                </c:pt>
                <c:pt idx="44">
                  <c:v>9.3729999999999993</c:v>
                </c:pt>
                <c:pt idx="45">
                  <c:v>9.5530000000000008</c:v>
                </c:pt>
                <c:pt idx="46">
                  <c:v>9.7439999999999998</c:v>
                </c:pt>
                <c:pt idx="47">
                  <c:v>9.9139999999999997</c:v>
                </c:pt>
                <c:pt idx="48">
                  <c:v>10.114000000000001</c:v>
                </c:pt>
                <c:pt idx="49">
                  <c:v>10.305</c:v>
                </c:pt>
                <c:pt idx="50">
                  <c:v>10.494999999999999</c:v>
                </c:pt>
                <c:pt idx="51">
                  <c:v>10.685</c:v>
                </c:pt>
                <c:pt idx="52">
                  <c:v>10.875</c:v>
                </c:pt>
                <c:pt idx="53">
                  <c:v>11.066000000000001</c:v>
                </c:pt>
                <c:pt idx="54">
                  <c:v>11.266</c:v>
                </c:pt>
                <c:pt idx="55">
                  <c:v>11.456</c:v>
                </c:pt>
                <c:pt idx="56">
                  <c:v>11.647</c:v>
                </c:pt>
                <c:pt idx="57">
                  <c:v>11.837</c:v>
                </c:pt>
                <c:pt idx="58">
                  <c:v>12.026999999999999</c:v>
                </c:pt>
                <c:pt idx="59">
                  <c:v>12.217000000000001</c:v>
                </c:pt>
                <c:pt idx="60">
                  <c:v>12.417999999999999</c:v>
                </c:pt>
                <c:pt idx="61">
                  <c:v>12.608000000000001</c:v>
                </c:pt>
                <c:pt idx="62">
                  <c:v>12.798</c:v>
                </c:pt>
                <c:pt idx="63">
                  <c:v>12.988</c:v>
                </c:pt>
                <c:pt idx="64">
                  <c:v>13.179</c:v>
                </c:pt>
                <c:pt idx="65">
                  <c:v>13.369</c:v>
                </c:pt>
                <c:pt idx="66">
                  <c:v>13.569000000000001</c:v>
                </c:pt>
                <c:pt idx="67">
                  <c:v>13.76</c:v>
                </c:pt>
                <c:pt idx="68">
                  <c:v>13.95</c:v>
                </c:pt>
                <c:pt idx="69">
                  <c:v>14.14</c:v>
                </c:pt>
                <c:pt idx="70">
                  <c:v>14.33</c:v>
                </c:pt>
                <c:pt idx="71">
                  <c:v>14.521000000000001</c:v>
                </c:pt>
                <c:pt idx="72">
                  <c:v>14.721</c:v>
                </c:pt>
                <c:pt idx="73">
                  <c:v>14.891</c:v>
                </c:pt>
                <c:pt idx="74">
                  <c:v>15.071</c:v>
                </c:pt>
                <c:pt idx="75">
                  <c:v>15.242000000000001</c:v>
                </c:pt>
                <c:pt idx="76">
                  <c:v>15.432</c:v>
                </c:pt>
                <c:pt idx="77">
                  <c:v>15.612</c:v>
                </c:pt>
                <c:pt idx="78">
                  <c:v>15.802</c:v>
                </c:pt>
                <c:pt idx="79">
                  <c:v>15.983000000000001</c:v>
                </c:pt>
                <c:pt idx="80">
                  <c:v>16.152999999999999</c:v>
                </c:pt>
                <c:pt idx="81">
                  <c:v>16.343</c:v>
                </c:pt>
                <c:pt idx="82">
                  <c:v>16.524000000000001</c:v>
                </c:pt>
                <c:pt idx="83">
                  <c:v>16.713999999999999</c:v>
                </c:pt>
                <c:pt idx="84">
                  <c:v>16.904</c:v>
                </c:pt>
                <c:pt idx="85">
                  <c:v>17.103999999999999</c:v>
                </c:pt>
                <c:pt idx="86">
                  <c:v>17.295000000000002</c:v>
                </c:pt>
                <c:pt idx="87">
                  <c:v>17.484999999999999</c:v>
                </c:pt>
                <c:pt idx="88">
                  <c:v>17.675000000000001</c:v>
                </c:pt>
                <c:pt idx="89">
                  <c:v>17.864999999999998</c:v>
                </c:pt>
                <c:pt idx="90">
                  <c:v>18.056000000000001</c:v>
                </c:pt>
                <c:pt idx="91">
                  <c:v>18.256</c:v>
                </c:pt>
                <c:pt idx="92">
                  <c:v>18.446000000000002</c:v>
                </c:pt>
                <c:pt idx="93">
                  <c:v>18.637</c:v>
                </c:pt>
                <c:pt idx="94">
                  <c:v>18.827000000000002</c:v>
                </c:pt>
                <c:pt idx="95">
                  <c:v>19.016999999999999</c:v>
                </c:pt>
                <c:pt idx="96">
                  <c:v>19.207000000000001</c:v>
                </c:pt>
                <c:pt idx="97">
                  <c:v>19.408000000000001</c:v>
                </c:pt>
                <c:pt idx="98">
                  <c:v>19.597999999999999</c:v>
                </c:pt>
                <c:pt idx="99">
                  <c:v>19.788</c:v>
                </c:pt>
                <c:pt idx="100">
                  <c:v>19.978000000000002</c:v>
                </c:pt>
                <c:pt idx="101">
                  <c:v>20.169</c:v>
                </c:pt>
                <c:pt idx="102">
                  <c:v>20.359000000000002</c:v>
                </c:pt>
                <c:pt idx="103">
                  <c:v>20.539000000000001</c:v>
                </c:pt>
                <c:pt idx="104">
                  <c:v>20.73</c:v>
                </c:pt>
                <c:pt idx="105">
                  <c:v>20.91</c:v>
                </c:pt>
                <c:pt idx="106">
                  <c:v>21.1</c:v>
                </c:pt>
                <c:pt idx="107">
                  <c:v>21.29</c:v>
                </c:pt>
                <c:pt idx="108">
                  <c:v>21.471</c:v>
                </c:pt>
                <c:pt idx="109">
                  <c:v>21.661000000000001</c:v>
                </c:pt>
                <c:pt idx="110">
                  <c:v>21.831</c:v>
                </c:pt>
                <c:pt idx="111">
                  <c:v>22.021000000000001</c:v>
                </c:pt>
                <c:pt idx="112">
                  <c:v>22.222000000000001</c:v>
                </c:pt>
                <c:pt idx="113">
                  <c:v>22.391999999999999</c:v>
                </c:pt>
                <c:pt idx="114">
                  <c:v>22.582000000000001</c:v>
                </c:pt>
                <c:pt idx="115">
                  <c:v>22.762</c:v>
                </c:pt>
                <c:pt idx="116">
                  <c:v>22.952999999999999</c:v>
                </c:pt>
                <c:pt idx="117">
                  <c:v>23.143000000000001</c:v>
                </c:pt>
                <c:pt idx="118">
                  <c:v>23.332999999999998</c:v>
                </c:pt>
                <c:pt idx="119">
                  <c:v>23.533999999999999</c:v>
                </c:pt>
                <c:pt idx="120">
                  <c:v>23.724</c:v>
                </c:pt>
                <c:pt idx="121">
                  <c:v>23.914000000000001</c:v>
                </c:pt>
                <c:pt idx="122">
                  <c:v>24.103999999999999</c:v>
                </c:pt>
                <c:pt idx="123">
                  <c:v>24.295000000000002</c:v>
                </c:pt>
                <c:pt idx="124">
                  <c:v>24.484999999999999</c:v>
                </c:pt>
                <c:pt idx="125">
                  <c:v>24.684999999999999</c:v>
                </c:pt>
                <c:pt idx="126">
                  <c:v>24.876000000000001</c:v>
                </c:pt>
                <c:pt idx="127">
                  <c:v>25.065999999999999</c:v>
                </c:pt>
                <c:pt idx="128">
                  <c:v>25.256</c:v>
                </c:pt>
                <c:pt idx="129">
                  <c:v>25.446000000000002</c:v>
                </c:pt>
                <c:pt idx="130">
                  <c:v>25.637</c:v>
                </c:pt>
                <c:pt idx="131">
                  <c:v>25.837</c:v>
                </c:pt>
                <c:pt idx="132">
                  <c:v>26.027000000000001</c:v>
                </c:pt>
                <c:pt idx="133">
                  <c:v>26.216999999999999</c:v>
                </c:pt>
                <c:pt idx="134">
                  <c:v>26.408000000000001</c:v>
                </c:pt>
                <c:pt idx="135">
                  <c:v>26.597999999999999</c:v>
                </c:pt>
                <c:pt idx="136">
                  <c:v>26.788</c:v>
                </c:pt>
                <c:pt idx="137">
                  <c:v>26.989000000000001</c:v>
                </c:pt>
                <c:pt idx="138">
                  <c:v>27.178999999999998</c:v>
                </c:pt>
                <c:pt idx="139">
                  <c:v>27.369</c:v>
                </c:pt>
                <c:pt idx="140">
                  <c:v>27.559000000000001</c:v>
                </c:pt>
                <c:pt idx="141">
                  <c:v>27.75</c:v>
                </c:pt>
                <c:pt idx="142">
                  <c:v>27.94</c:v>
                </c:pt>
                <c:pt idx="143">
                  <c:v>28.12</c:v>
                </c:pt>
                <c:pt idx="144">
                  <c:v>28.31</c:v>
                </c:pt>
                <c:pt idx="145">
                  <c:v>28.501000000000001</c:v>
                </c:pt>
                <c:pt idx="146">
                  <c:v>28.690999999999999</c:v>
                </c:pt>
                <c:pt idx="147">
                  <c:v>28.890999999999998</c:v>
                </c:pt>
                <c:pt idx="148">
                  <c:v>29.062000000000001</c:v>
                </c:pt>
                <c:pt idx="149">
                  <c:v>29.251999999999999</c:v>
                </c:pt>
                <c:pt idx="150">
                  <c:v>29.452000000000002</c:v>
                </c:pt>
                <c:pt idx="151">
                  <c:v>29.622</c:v>
                </c:pt>
                <c:pt idx="152">
                  <c:v>29.812999999999999</c:v>
                </c:pt>
                <c:pt idx="153">
                  <c:v>29.992999999999999</c:v>
                </c:pt>
                <c:pt idx="154">
                  <c:v>30.183</c:v>
                </c:pt>
                <c:pt idx="155">
                  <c:v>30.373000000000001</c:v>
                </c:pt>
                <c:pt idx="156">
                  <c:v>30.564</c:v>
                </c:pt>
                <c:pt idx="157">
                  <c:v>30.763999999999999</c:v>
                </c:pt>
                <c:pt idx="158">
                  <c:v>30.954000000000001</c:v>
                </c:pt>
                <c:pt idx="159">
                  <c:v>31.145</c:v>
                </c:pt>
                <c:pt idx="160">
                  <c:v>31.335000000000001</c:v>
                </c:pt>
                <c:pt idx="161">
                  <c:v>31.524999999999999</c:v>
                </c:pt>
                <c:pt idx="162">
                  <c:v>31.715</c:v>
                </c:pt>
                <c:pt idx="163">
                  <c:v>31.905999999999999</c:v>
                </c:pt>
                <c:pt idx="164">
                  <c:v>32.106000000000002</c:v>
                </c:pt>
                <c:pt idx="165">
                  <c:v>32.295999999999999</c:v>
                </c:pt>
                <c:pt idx="166">
                  <c:v>32.485999999999997</c:v>
                </c:pt>
                <c:pt idx="167">
                  <c:v>32.677</c:v>
                </c:pt>
                <c:pt idx="168">
                  <c:v>32.866999999999997</c:v>
                </c:pt>
                <c:pt idx="169">
                  <c:v>33.057000000000002</c:v>
                </c:pt>
                <c:pt idx="170">
                  <c:v>33.258000000000003</c:v>
                </c:pt>
                <c:pt idx="171">
                  <c:v>33.448</c:v>
                </c:pt>
                <c:pt idx="172">
                  <c:v>33.637999999999998</c:v>
                </c:pt>
                <c:pt idx="173">
                  <c:v>33.828000000000003</c:v>
                </c:pt>
                <c:pt idx="174">
                  <c:v>34.018999999999998</c:v>
                </c:pt>
                <c:pt idx="175">
                  <c:v>34.209000000000003</c:v>
                </c:pt>
                <c:pt idx="176">
                  <c:v>34.389000000000003</c:v>
                </c:pt>
                <c:pt idx="177">
                  <c:v>34.579000000000001</c:v>
                </c:pt>
                <c:pt idx="178">
                  <c:v>34.770000000000003</c:v>
                </c:pt>
                <c:pt idx="179">
                  <c:v>34.950000000000003</c:v>
                </c:pt>
                <c:pt idx="180">
                  <c:v>35.14</c:v>
                </c:pt>
                <c:pt idx="181">
                  <c:v>35.320999999999998</c:v>
                </c:pt>
                <c:pt idx="182">
                  <c:v>35.511000000000003</c:v>
                </c:pt>
                <c:pt idx="183">
                  <c:v>35.701000000000001</c:v>
                </c:pt>
                <c:pt idx="184">
                  <c:v>35.881</c:v>
                </c:pt>
                <c:pt idx="185">
                  <c:v>36.072000000000003</c:v>
                </c:pt>
                <c:pt idx="186">
                  <c:v>36.241999999999997</c:v>
                </c:pt>
                <c:pt idx="187">
                  <c:v>36.432000000000002</c:v>
                </c:pt>
                <c:pt idx="188">
                  <c:v>36.612000000000002</c:v>
                </c:pt>
                <c:pt idx="189">
                  <c:v>36.792999999999999</c:v>
                </c:pt>
                <c:pt idx="190">
                  <c:v>36.982999999999997</c:v>
                </c:pt>
                <c:pt idx="191">
                  <c:v>37.152999999999999</c:v>
                </c:pt>
                <c:pt idx="192">
                  <c:v>37.332999999999998</c:v>
                </c:pt>
                <c:pt idx="193">
                  <c:v>37.524000000000001</c:v>
                </c:pt>
                <c:pt idx="194">
                  <c:v>37.713999999999999</c:v>
                </c:pt>
                <c:pt idx="195">
                  <c:v>37.904000000000003</c:v>
                </c:pt>
                <c:pt idx="196">
                  <c:v>38.104999999999997</c:v>
                </c:pt>
                <c:pt idx="197">
                  <c:v>38.295000000000002</c:v>
                </c:pt>
                <c:pt idx="198">
                  <c:v>38.484999999999999</c:v>
                </c:pt>
                <c:pt idx="199">
                  <c:v>38.674999999999997</c:v>
                </c:pt>
                <c:pt idx="200">
                  <c:v>38.866</c:v>
                </c:pt>
                <c:pt idx="201">
                  <c:v>39.055999999999997</c:v>
                </c:pt>
                <c:pt idx="202">
                  <c:v>39.256</c:v>
                </c:pt>
                <c:pt idx="203">
                  <c:v>39.445999999999998</c:v>
                </c:pt>
                <c:pt idx="204">
                  <c:v>39.637</c:v>
                </c:pt>
                <c:pt idx="205">
                  <c:v>39.826999999999998</c:v>
                </c:pt>
                <c:pt idx="206">
                  <c:v>40.017000000000003</c:v>
                </c:pt>
                <c:pt idx="207">
                  <c:v>40.207999999999998</c:v>
                </c:pt>
                <c:pt idx="208">
                  <c:v>40.408000000000001</c:v>
                </c:pt>
                <c:pt idx="209">
                  <c:v>40.597999999999999</c:v>
                </c:pt>
                <c:pt idx="210">
                  <c:v>40.787999999999997</c:v>
                </c:pt>
                <c:pt idx="211">
                  <c:v>40.978999999999999</c:v>
                </c:pt>
                <c:pt idx="212">
                  <c:v>41.168999999999997</c:v>
                </c:pt>
                <c:pt idx="213">
                  <c:v>41.359000000000002</c:v>
                </c:pt>
                <c:pt idx="214">
                  <c:v>41.56</c:v>
                </c:pt>
                <c:pt idx="215">
                  <c:v>41.75</c:v>
                </c:pt>
                <c:pt idx="216">
                  <c:v>41.92</c:v>
                </c:pt>
                <c:pt idx="217">
                  <c:v>42.1</c:v>
                </c:pt>
                <c:pt idx="218">
                  <c:v>42.290999999999997</c:v>
                </c:pt>
                <c:pt idx="219">
                  <c:v>42.470999999999997</c:v>
                </c:pt>
                <c:pt idx="220">
                  <c:v>42.661000000000001</c:v>
                </c:pt>
                <c:pt idx="221">
                  <c:v>42.831000000000003</c:v>
                </c:pt>
                <c:pt idx="222">
                  <c:v>43.012</c:v>
                </c:pt>
                <c:pt idx="223">
                  <c:v>43.201999999999998</c:v>
                </c:pt>
                <c:pt idx="224">
                  <c:v>43.392000000000003</c:v>
                </c:pt>
                <c:pt idx="225">
                  <c:v>43.582000000000001</c:v>
                </c:pt>
                <c:pt idx="226">
                  <c:v>43.762999999999998</c:v>
                </c:pt>
                <c:pt idx="227">
                  <c:v>43.942999999999998</c:v>
                </c:pt>
                <c:pt idx="228">
                  <c:v>44.113</c:v>
                </c:pt>
                <c:pt idx="229">
                  <c:v>44.302999999999997</c:v>
                </c:pt>
                <c:pt idx="230">
                  <c:v>44.494</c:v>
                </c:pt>
                <c:pt idx="231">
                  <c:v>44.694000000000003</c:v>
                </c:pt>
                <c:pt idx="232">
                  <c:v>44.884</c:v>
                </c:pt>
                <c:pt idx="233">
                  <c:v>45.075000000000003</c:v>
                </c:pt>
                <c:pt idx="234">
                  <c:v>45.265000000000001</c:v>
                </c:pt>
                <c:pt idx="235">
                  <c:v>45.454999999999998</c:v>
                </c:pt>
                <c:pt idx="236">
                  <c:v>45.645000000000003</c:v>
                </c:pt>
                <c:pt idx="237">
                  <c:v>45.845999999999997</c:v>
                </c:pt>
                <c:pt idx="238">
                  <c:v>46.036000000000001</c:v>
                </c:pt>
                <c:pt idx="239">
                  <c:v>46.225999999999999</c:v>
                </c:pt>
                <c:pt idx="240">
                  <c:v>46.417000000000002</c:v>
                </c:pt>
                <c:pt idx="241">
                  <c:v>46.606999999999999</c:v>
                </c:pt>
                <c:pt idx="242">
                  <c:v>46.796999999999997</c:v>
                </c:pt>
                <c:pt idx="243">
                  <c:v>46.997</c:v>
                </c:pt>
                <c:pt idx="244">
                  <c:v>47.188000000000002</c:v>
                </c:pt>
                <c:pt idx="245">
                  <c:v>47.378</c:v>
                </c:pt>
                <c:pt idx="246">
                  <c:v>47.548000000000002</c:v>
                </c:pt>
                <c:pt idx="247">
                  <c:v>47.747999999999998</c:v>
                </c:pt>
                <c:pt idx="248">
                  <c:v>47.939</c:v>
                </c:pt>
                <c:pt idx="249">
                  <c:v>48.109000000000002</c:v>
                </c:pt>
                <c:pt idx="250">
                  <c:v>48.308999999999997</c:v>
                </c:pt>
                <c:pt idx="251">
                  <c:v>48.478999999999999</c:v>
                </c:pt>
                <c:pt idx="252">
                  <c:v>48.67</c:v>
                </c:pt>
                <c:pt idx="253">
                  <c:v>48.86</c:v>
                </c:pt>
                <c:pt idx="254">
                  <c:v>49.04</c:v>
                </c:pt>
                <c:pt idx="255">
                  <c:v>49.231000000000002</c:v>
                </c:pt>
                <c:pt idx="256">
                  <c:v>49.411000000000001</c:v>
                </c:pt>
                <c:pt idx="257">
                  <c:v>49.600999999999999</c:v>
                </c:pt>
                <c:pt idx="258">
                  <c:v>49.790999999999997</c:v>
                </c:pt>
                <c:pt idx="259">
                  <c:v>49.981999999999999</c:v>
                </c:pt>
                <c:pt idx="260">
                  <c:v>50.171999999999997</c:v>
                </c:pt>
                <c:pt idx="261">
                  <c:v>50.351999999999997</c:v>
                </c:pt>
              </c:numCache>
            </c:numRef>
          </c:xVal>
          <c:yVal>
            <c:numRef>
              <c:f>'Beschl. 5. Gang(10.06.2014)II'!$L$3:$L$264</c:f>
              <c:numCache>
                <c:formatCode>#,##0" 1/min"</c:formatCode>
                <c:ptCount val="262"/>
                <c:pt idx="0">
                  <c:v>1189</c:v>
                </c:pt>
                <c:pt idx="1">
                  <c:v>1189</c:v>
                </c:pt>
                <c:pt idx="2">
                  <c:v>1189</c:v>
                </c:pt>
                <c:pt idx="3">
                  <c:v>1189</c:v>
                </c:pt>
                <c:pt idx="4">
                  <c:v>1232</c:v>
                </c:pt>
                <c:pt idx="5">
                  <c:v>1232</c:v>
                </c:pt>
                <c:pt idx="6">
                  <c:v>1232</c:v>
                </c:pt>
                <c:pt idx="7">
                  <c:v>1232</c:v>
                </c:pt>
                <c:pt idx="8">
                  <c:v>1232</c:v>
                </c:pt>
                <c:pt idx="9">
                  <c:v>1232</c:v>
                </c:pt>
                <c:pt idx="10">
                  <c:v>1283</c:v>
                </c:pt>
                <c:pt idx="11">
                  <c:v>1283</c:v>
                </c:pt>
                <c:pt idx="12">
                  <c:v>1283</c:v>
                </c:pt>
                <c:pt idx="13">
                  <c:v>1283</c:v>
                </c:pt>
                <c:pt idx="14">
                  <c:v>1283</c:v>
                </c:pt>
                <c:pt idx="15">
                  <c:v>1283</c:v>
                </c:pt>
                <c:pt idx="16">
                  <c:v>1345</c:v>
                </c:pt>
                <c:pt idx="17">
                  <c:v>1345</c:v>
                </c:pt>
                <c:pt idx="18">
                  <c:v>1345</c:v>
                </c:pt>
                <c:pt idx="19">
                  <c:v>1345</c:v>
                </c:pt>
                <c:pt idx="20">
                  <c:v>1345</c:v>
                </c:pt>
                <c:pt idx="21">
                  <c:v>1345</c:v>
                </c:pt>
                <c:pt idx="22">
                  <c:v>1412</c:v>
                </c:pt>
                <c:pt idx="23">
                  <c:v>1412</c:v>
                </c:pt>
                <c:pt idx="24">
                  <c:v>1412</c:v>
                </c:pt>
                <c:pt idx="25">
                  <c:v>1412</c:v>
                </c:pt>
                <c:pt idx="26">
                  <c:v>1412</c:v>
                </c:pt>
                <c:pt idx="27">
                  <c:v>1412</c:v>
                </c:pt>
                <c:pt idx="28">
                  <c:v>1476</c:v>
                </c:pt>
                <c:pt idx="29">
                  <c:v>1476</c:v>
                </c:pt>
                <c:pt idx="30">
                  <c:v>1476</c:v>
                </c:pt>
                <c:pt idx="31">
                  <c:v>1476</c:v>
                </c:pt>
                <c:pt idx="32">
                  <c:v>1476</c:v>
                </c:pt>
                <c:pt idx="33">
                  <c:v>1476</c:v>
                </c:pt>
                <c:pt idx="34">
                  <c:v>1567</c:v>
                </c:pt>
                <c:pt idx="35">
                  <c:v>1567</c:v>
                </c:pt>
                <c:pt idx="36">
                  <c:v>1567</c:v>
                </c:pt>
                <c:pt idx="37">
                  <c:v>1567</c:v>
                </c:pt>
                <c:pt idx="38">
                  <c:v>1567</c:v>
                </c:pt>
                <c:pt idx="39">
                  <c:v>1567</c:v>
                </c:pt>
                <c:pt idx="40">
                  <c:v>1674</c:v>
                </c:pt>
                <c:pt idx="41">
                  <c:v>1674</c:v>
                </c:pt>
                <c:pt idx="42">
                  <c:v>1674</c:v>
                </c:pt>
                <c:pt idx="43">
                  <c:v>1674</c:v>
                </c:pt>
                <c:pt idx="44">
                  <c:v>1674</c:v>
                </c:pt>
                <c:pt idx="45">
                  <c:v>1674</c:v>
                </c:pt>
                <c:pt idx="46">
                  <c:v>1783</c:v>
                </c:pt>
                <c:pt idx="47">
                  <c:v>1783</c:v>
                </c:pt>
                <c:pt idx="48">
                  <c:v>1783</c:v>
                </c:pt>
                <c:pt idx="49">
                  <c:v>1783</c:v>
                </c:pt>
                <c:pt idx="50">
                  <c:v>1783</c:v>
                </c:pt>
                <c:pt idx="51">
                  <c:v>1783</c:v>
                </c:pt>
                <c:pt idx="52">
                  <c:v>1889</c:v>
                </c:pt>
                <c:pt idx="53">
                  <c:v>1889</c:v>
                </c:pt>
                <c:pt idx="54">
                  <c:v>1889</c:v>
                </c:pt>
                <c:pt idx="55">
                  <c:v>1889</c:v>
                </c:pt>
                <c:pt idx="56">
                  <c:v>1889</c:v>
                </c:pt>
                <c:pt idx="57">
                  <c:v>1889</c:v>
                </c:pt>
                <c:pt idx="58">
                  <c:v>1997</c:v>
                </c:pt>
                <c:pt idx="59">
                  <c:v>1997</c:v>
                </c:pt>
                <c:pt idx="60">
                  <c:v>1997</c:v>
                </c:pt>
                <c:pt idx="61">
                  <c:v>1997</c:v>
                </c:pt>
                <c:pt idx="62">
                  <c:v>1997</c:v>
                </c:pt>
                <c:pt idx="63">
                  <c:v>1997</c:v>
                </c:pt>
                <c:pt idx="64">
                  <c:v>2109</c:v>
                </c:pt>
                <c:pt idx="65">
                  <c:v>2109</c:v>
                </c:pt>
                <c:pt idx="66">
                  <c:v>2109</c:v>
                </c:pt>
                <c:pt idx="67">
                  <c:v>2109</c:v>
                </c:pt>
                <c:pt idx="68">
                  <c:v>2109</c:v>
                </c:pt>
                <c:pt idx="69">
                  <c:v>2109</c:v>
                </c:pt>
                <c:pt idx="70">
                  <c:v>2226</c:v>
                </c:pt>
                <c:pt idx="71">
                  <c:v>2226</c:v>
                </c:pt>
                <c:pt idx="72">
                  <c:v>2226</c:v>
                </c:pt>
                <c:pt idx="73">
                  <c:v>2226</c:v>
                </c:pt>
                <c:pt idx="74">
                  <c:v>2226</c:v>
                </c:pt>
                <c:pt idx="75">
                  <c:v>2226</c:v>
                </c:pt>
                <c:pt idx="76">
                  <c:v>2324</c:v>
                </c:pt>
                <c:pt idx="77">
                  <c:v>2324</c:v>
                </c:pt>
                <c:pt idx="78">
                  <c:v>2324</c:v>
                </c:pt>
                <c:pt idx="79">
                  <c:v>2324</c:v>
                </c:pt>
                <c:pt idx="80">
                  <c:v>2324</c:v>
                </c:pt>
                <c:pt idx="81">
                  <c:v>2324</c:v>
                </c:pt>
                <c:pt idx="82">
                  <c:v>2432</c:v>
                </c:pt>
                <c:pt idx="83">
                  <c:v>2432</c:v>
                </c:pt>
                <c:pt idx="84">
                  <c:v>2432</c:v>
                </c:pt>
                <c:pt idx="85">
                  <c:v>2432</c:v>
                </c:pt>
                <c:pt idx="86">
                  <c:v>2432</c:v>
                </c:pt>
                <c:pt idx="87">
                  <c:v>2432</c:v>
                </c:pt>
                <c:pt idx="88">
                  <c:v>2534</c:v>
                </c:pt>
                <c:pt idx="89">
                  <c:v>2534</c:v>
                </c:pt>
                <c:pt idx="90">
                  <c:v>2534</c:v>
                </c:pt>
                <c:pt idx="91">
                  <c:v>2534</c:v>
                </c:pt>
                <c:pt idx="92">
                  <c:v>2534</c:v>
                </c:pt>
                <c:pt idx="93">
                  <c:v>2534</c:v>
                </c:pt>
                <c:pt idx="94">
                  <c:v>2637</c:v>
                </c:pt>
                <c:pt idx="95">
                  <c:v>2637</c:v>
                </c:pt>
                <c:pt idx="96">
                  <c:v>2637</c:v>
                </c:pt>
                <c:pt idx="97">
                  <c:v>2637</c:v>
                </c:pt>
                <c:pt idx="98">
                  <c:v>2637</c:v>
                </c:pt>
                <c:pt idx="99">
                  <c:v>2637</c:v>
                </c:pt>
                <c:pt idx="100">
                  <c:v>2736</c:v>
                </c:pt>
                <c:pt idx="101">
                  <c:v>2736</c:v>
                </c:pt>
                <c:pt idx="102">
                  <c:v>2736</c:v>
                </c:pt>
                <c:pt idx="103">
                  <c:v>2736</c:v>
                </c:pt>
                <c:pt idx="104">
                  <c:v>2736</c:v>
                </c:pt>
                <c:pt idx="105">
                  <c:v>2736</c:v>
                </c:pt>
                <c:pt idx="106">
                  <c:v>2826</c:v>
                </c:pt>
                <c:pt idx="107">
                  <c:v>2826</c:v>
                </c:pt>
                <c:pt idx="108">
                  <c:v>2826</c:v>
                </c:pt>
                <c:pt idx="109">
                  <c:v>2826</c:v>
                </c:pt>
                <c:pt idx="110">
                  <c:v>2826</c:v>
                </c:pt>
                <c:pt idx="111">
                  <c:v>2826</c:v>
                </c:pt>
                <c:pt idx="112">
                  <c:v>2900</c:v>
                </c:pt>
                <c:pt idx="113">
                  <c:v>2900</c:v>
                </c:pt>
                <c:pt idx="114">
                  <c:v>2900</c:v>
                </c:pt>
                <c:pt idx="115">
                  <c:v>2900</c:v>
                </c:pt>
                <c:pt idx="116">
                  <c:v>2900</c:v>
                </c:pt>
                <c:pt idx="117">
                  <c:v>2900</c:v>
                </c:pt>
                <c:pt idx="118">
                  <c:v>2978</c:v>
                </c:pt>
                <c:pt idx="119">
                  <c:v>2978</c:v>
                </c:pt>
                <c:pt idx="120">
                  <c:v>2978</c:v>
                </c:pt>
                <c:pt idx="121">
                  <c:v>2978</c:v>
                </c:pt>
                <c:pt idx="122">
                  <c:v>2978</c:v>
                </c:pt>
                <c:pt idx="123">
                  <c:v>2978</c:v>
                </c:pt>
                <c:pt idx="124">
                  <c:v>3051</c:v>
                </c:pt>
                <c:pt idx="125">
                  <c:v>3051</c:v>
                </c:pt>
                <c:pt idx="126">
                  <c:v>3051</c:v>
                </c:pt>
                <c:pt idx="127">
                  <c:v>3051</c:v>
                </c:pt>
                <c:pt idx="128">
                  <c:v>3051</c:v>
                </c:pt>
                <c:pt idx="129">
                  <c:v>3051</c:v>
                </c:pt>
                <c:pt idx="130">
                  <c:v>3133</c:v>
                </c:pt>
                <c:pt idx="131">
                  <c:v>3133</c:v>
                </c:pt>
                <c:pt idx="132">
                  <c:v>3133</c:v>
                </c:pt>
                <c:pt idx="133">
                  <c:v>3133</c:v>
                </c:pt>
                <c:pt idx="134">
                  <c:v>3133</c:v>
                </c:pt>
                <c:pt idx="135">
                  <c:v>3133</c:v>
                </c:pt>
                <c:pt idx="136">
                  <c:v>3189</c:v>
                </c:pt>
                <c:pt idx="137">
                  <c:v>3189</c:v>
                </c:pt>
                <c:pt idx="138">
                  <c:v>3189</c:v>
                </c:pt>
                <c:pt idx="139">
                  <c:v>3189</c:v>
                </c:pt>
                <c:pt idx="140">
                  <c:v>3189</c:v>
                </c:pt>
                <c:pt idx="141">
                  <c:v>3189</c:v>
                </c:pt>
                <c:pt idx="142">
                  <c:v>3255</c:v>
                </c:pt>
                <c:pt idx="143">
                  <c:v>3255</c:v>
                </c:pt>
                <c:pt idx="144">
                  <c:v>3255</c:v>
                </c:pt>
                <c:pt idx="145">
                  <c:v>3255</c:v>
                </c:pt>
                <c:pt idx="146">
                  <c:v>3255</c:v>
                </c:pt>
                <c:pt idx="147">
                  <c:v>3255</c:v>
                </c:pt>
                <c:pt idx="148">
                  <c:v>3315</c:v>
                </c:pt>
                <c:pt idx="149">
                  <c:v>3315</c:v>
                </c:pt>
                <c:pt idx="150">
                  <c:v>3315</c:v>
                </c:pt>
                <c:pt idx="151">
                  <c:v>3315</c:v>
                </c:pt>
                <c:pt idx="152">
                  <c:v>3315</c:v>
                </c:pt>
                <c:pt idx="153">
                  <c:v>3315</c:v>
                </c:pt>
                <c:pt idx="154">
                  <c:v>3361</c:v>
                </c:pt>
                <c:pt idx="155">
                  <c:v>3361</c:v>
                </c:pt>
                <c:pt idx="156">
                  <c:v>3361</c:v>
                </c:pt>
                <c:pt idx="157">
                  <c:v>3361</c:v>
                </c:pt>
                <c:pt idx="158">
                  <c:v>3361</c:v>
                </c:pt>
                <c:pt idx="159">
                  <c:v>3361</c:v>
                </c:pt>
                <c:pt idx="160">
                  <c:v>3433</c:v>
                </c:pt>
                <c:pt idx="161">
                  <c:v>3433</c:v>
                </c:pt>
                <c:pt idx="162">
                  <c:v>3433</c:v>
                </c:pt>
                <c:pt idx="163">
                  <c:v>3433</c:v>
                </c:pt>
                <c:pt idx="164">
                  <c:v>3433</c:v>
                </c:pt>
                <c:pt idx="165">
                  <c:v>3433</c:v>
                </c:pt>
                <c:pt idx="166">
                  <c:v>3485</c:v>
                </c:pt>
                <c:pt idx="167">
                  <c:v>3485</c:v>
                </c:pt>
                <c:pt idx="168">
                  <c:v>3485</c:v>
                </c:pt>
                <c:pt idx="169">
                  <c:v>3485</c:v>
                </c:pt>
                <c:pt idx="170">
                  <c:v>3485</c:v>
                </c:pt>
                <c:pt idx="171">
                  <c:v>3485</c:v>
                </c:pt>
                <c:pt idx="172">
                  <c:v>3549</c:v>
                </c:pt>
                <c:pt idx="173">
                  <c:v>3549</c:v>
                </c:pt>
                <c:pt idx="174">
                  <c:v>3549</c:v>
                </c:pt>
                <c:pt idx="175">
                  <c:v>3549</c:v>
                </c:pt>
                <c:pt idx="176">
                  <c:v>3549</c:v>
                </c:pt>
                <c:pt idx="177">
                  <c:v>3549</c:v>
                </c:pt>
                <c:pt idx="178">
                  <c:v>3603</c:v>
                </c:pt>
                <c:pt idx="179">
                  <c:v>3603</c:v>
                </c:pt>
                <c:pt idx="180">
                  <c:v>3603</c:v>
                </c:pt>
                <c:pt idx="181">
                  <c:v>3603</c:v>
                </c:pt>
                <c:pt idx="182">
                  <c:v>3603</c:v>
                </c:pt>
                <c:pt idx="183">
                  <c:v>3603</c:v>
                </c:pt>
                <c:pt idx="184">
                  <c:v>3652</c:v>
                </c:pt>
                <c:pt idx="185">
                  <c:v>3652</c:v>
                </c:pt>
                <c:pt idx="186">
                  <c:v>3652</c:v>
                </c:pt>
                <c:pt idx="187">
                  <c:v>3652</c:v>
                </c:pt>
                <c:pt idx="188">
                  <c:v>3652</c:v>
                </c:pt>
                <c:pt idx="189">
                  <c:v>3652</c:v>
                </c:pt>
                <c:pt idx="190">
                  <c:v>3724</c:v>
                </c:pt>
                <c:pt idx="191">
                  <c:v>3724</c:v>
                </c:pt>
                <c:pt idx="192">
                  <c:v>3724</c:v>
                </c:pt>
                <c:pt idx="193">
                  <c:v>3724</c:v>
                </c:pt>
                <c:pt idx="194">
                  <c:v>3724</c:v>
                </c:pt>
                <c:pt idx="195">
                  <c:v>3724</c:v>
                </c:pt>
                <c:pt idx="196">
                  <c:v>3787</c:v>
                </c:pt>
                <c:pt idx="197">
                  <c:v>3787</c:v>
                </c:pt>
                <c:pt idx="198">
                  <c:v>3787</c:v>
                </c:pt>
                <c:pt idx="199">
                  <c:v>3787</c:v>
                </c:pt>
                <c:pt idx="200">
                  <c:v>3787</c:v>
                </c:pt>
                <c:pt idx="201">
                  <c:v>3787</c:v>
                </c:pt>
                <c:pt idx="202">
                  <c:v>3853</c:v>
                </c:pt>
                <c:pt idx="203">
                  <c:v>3853</c:v>
                </c:pt>
                <c:pt idx="204">
                  <c:v>3853</c:v>
                </c:pt>
                <c:pt idx="205">
                  <c:v>3853</c:v>
                </c:pt>
                <c:pt idx="206">
                  <c:v>3853</c:v>
                </c:pt>
                <c:pt idx="207">
                  <c:v>3853</c:v>
                </c:pt>
                <c:pt idx="208">
                  <c:v>3908</c:v>
                </c:pt>
                <c:pt idx="209">
                  <c:v>3908</c:v>
                </c:pt>
                <c:pt idx="210">
                  <c:v>3908</c:v>
                </c:pt>
                <c:pt idx="211">
                  <c:v>3908</c:v>
                </c:pt>
                <c:pt idx="212">
                  <c:v>3908</c:v>
                </c:pt>
                <c:pt idx="213">
                  <c:v>3908</c:v>
                </c:pt>
                <c:pt idx="214">
                  <c:v>3977</c:v>
                </c:pt>
                <c:pt idx="215">
                  <c:v>3977</c:v>
                </c:pt>
                <c:pt idx="216">
                  <c:v>3977</c:v>
                </c:pt>
                <c:pt idx="217">
                  <c:v>3977</c:v>
                </c:pt>
                <c:pt idx="218">
                  <c:v>3977</c:v>
                </c:pt>
                <c:pt idx="219">
                  <c:v>3977</c:v>
                </c:pt>
                <c:pt idx="220">
                  <c:v>4027</c:v>
                </c:pt>
                <c:pt idx="221">
                  <c:v>4027</c:v>
                </c:pt>
                <c:pt idx="222">
                  <c:v>4027</c:v>
                </c:pt>
                <c:pt idx="223">
                  <c:v>4027</c:v>
                </c:pt>
                <c:pt idx="224">
                  <c:v>4027</c:v>
                </c:pt>
                <c:pt idx="225">
                  <c:v>4027</c:v>
                </c:pt>
                <c:pt idx="226">
                  <c:v>4090</c:v>
                </c:pt>
                <c:pt idx="227">
                  <c:v>4090</c:v>
                </c:pt>
                <c:pt idx="228">
                  <c:v>4090</c:v>
                </c:pt>
                <c:pt idx="229">
                  <c:v>4090</c:v>
                </c:pt>
                <c:pt idx="230">
                  <c:v>4090</c:v>
                </c:pt>
                <c:pt idx="231">
                  <c:v>4090</c:v>
                </c:pt>
                <c:pt idx="232">
                  <c:v>4150</c:v>
                </c:pt>
                <c:pt idx="233">
                  <c:v>4150</c:v>
                </c:pt>
                <c:pt idx="234">
                  <c:v>4150</c:v>
                </c:pt>
                <c:pt idx="235">
                  <c:v>4150</c:v>
                </c:pt>
                <c:pt idx="236">
                  <c:v>4150</c:v>
                </c:pt>
                <c:pt idx="237">
                  <c:v>4150</c:v>
                </c:pt>
                <c:pt idx="238">
                  <c:v>4170</c:v>
                </c:pt>
                <c:pt idx="239">
                  <c:v>4170</c:v>
                </c:pt>
                <c:pt idx="240">
                  <c:v>4170</c:v>
                </c:pt>
                <c:pt idx="241">
                  <c:v>4170</c:v>
                </c:pt>
                <c:pt idx="242">
                  <c:v>4170</c:v>
                </c:pt>
                <c:pt idx="243">
                  <c:v>4170</c:v>
                </c:pt>
                <c:pt idx="244">
                  <c:v>4197</c:v>
                </c:pt>
                <c:pt idx="245">
                  <c:v>4197</c:v>
                </c:pt>
                <c:pt idx="246">
                  <c:v>4197</c:v>
                </c:pt>
                <c:pt idx="247">
                  <c:v>4197</c:v>
                </c:pt>
                <c:pt idx="248">
                  <c:v>4197</c:v>
                </c:pt>
                <c:pt idx="249">
                  <c:v>4197</c:v>
                </c:pt>
                <c:pt idx="250">
                  <c:v>4230</c:v>
                </c:pt>
                <c:pt idx="251">
                  <c:v>4230</c:v>
                </c:pt>
                <c:pt idx="252">
                  <c:v>4230</c:v>
                </c:pt>
                <c:pt idx="253">
                  <c:v>4230</c:v>
                </c:pt>
                <c:pt idx="254">
                  <c:v>4230</c:v>
                </c:pt>
                <c:pt idx="255">
                  <c:v>4230</c:v>
                </c:pt>
                <c:pt idx="256">
                  <c:v>4247</c:v>
                </c:pt>
                <c:pt idx="257">
                  <c:v>4247</c:v>
                </c:pt>
                <c:pt idx="258">
                  <c:v>4247</c:v>
                </c:pt>
                <c:pt idx="259">
                  <c:v>4247</c:v>
                </c:pt>
                <c:pt idx="260">
                  <c:v>4247</c:v>
                </c:pt>
                <c:pt idx="261">
                  <c:v>4247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'Beschl. 5. Gang(10.06.2014)II'!$N$2</c:f>
              <c:strCache>
                <c:ptCount val="1"/>
                <c:pt idx="0">
                  <c:v>akt. Ladedruck 
ANMLDF_WERT</c:v>
                </c:pt>
              </c:strCache>
            </c:strRef>
          </c:tx>
          <c:marker>
            <c:symbol val="none"/>
          </c:marker>
          <c:xVal>
            <c:numRef>
              <c:f>'Beschl. 5. Gang(10.06.2014)II'!$K$3:$K$264</c:f>
              <c:numCache>
                <c:formatCode>0.000" s"</c:formatCode>
                <c:ptCount val="262"/>
                <c:pt idx="0">
                  <c:v>1.071</c:v>
                </c:pt>
                <c:pt idx="1">
                  <c:v>1.262</c:v>
                </c:pt>
                <c:pt idx="2">
                  <c:v>1.4419999999999999</c:v>
                </c:pt>
                <c:pt idx="3">
                  <c:v>1.6319999999999999</c:v>
                </c:pt>
                <c:pt idx="4">
                  <c:v>1.8220000000000001</c:v>
                </c:pt>
                <c:pt idx="5">
                  <c:v>2.0129999999999999</c:v>
                </c:pt>
                <c:pt idx="6">
                  <c:v>2.2130000000000001</c:v>
                </c:pt>
                <c:pt idx="7">
                  <c:v>2.383</c:v>
                </c:pt>
                <c:pt idx="8">
                  <c:v>2.573</c:v>
                </c:pt>
                <c:pt idx="9">
                  <c:v>2.774</c:v>
                </c:pt>
                <c:pt idx="10">
                  <c:v>2.964</c:v>
                </c:pt>
                <c:pt idx="11">
                  <c:v>3.1539999999999999</c:v>
                </c:pt>
                <c:pt idx="12">
                  <c:v>3.3450000000000002</c:v>
                </c:pt>
                <c:pt idx="13">
                  <c:v>3.5350000000000001</c:v>
                </c:pt>
                <c:pt idx="14">
                  <c:v>3.7250000000000001</c:v>
                </c:pt>
                <c:pt idx="15">
                  <c:v>3.915</c:v>
                </c:pt>
                <c:pt idx="16">
                  <c:v>4.1159999999999997</c:v>
                </c:pt>
                <c:pt idx="17">
                  <c:v>4.2859999999999996</c:v>
                </c:pt>
                <c:pt idx="18">
                  <c:v>4.476</c:v>
                </c:pt>
                <c:pt idx="19">
                  <c:v>4.6760000000000002</c:v>
                </c:pt>
                <c:pt idx="20">
                  <c:v>4.867</c:v>
                </c:pt>
                <c:pt idx="21">
                  <c:v>5.0570000000000004</c:v>
                </c:pt>
                <c:pt idx="22">
                  <c:v>5.2270000000000003</c:v>
                </c:pt>
                <c:pt idx="23">
                  <c:v>5.4279999999999999</c:v>
                </c:pt>
                <c:pt idx="24">
                  <c:v>5.6180000000000003</c:v>
                </c:pt>
                <c:pt idx="25">
                  <c:v>5.7880000000000003</c:v>
                </c:pt>
                <c:pt idx="26">
                  <c:v>5.9880000000000004</c:v>
                </c:pt>
                <c:pt idx="27">
                  <c:v>6.1589999999999998</c:v>
                </c:pt>
                <c:pt idx="28">
                  <c:v>6.3490000000000002</c:v>
                </c:pt>
                <c:pt idx="29">
                  <c:v>6.5389999999999997</c:v>
                </c:pt>
                <c:pt idx="30">
                  <c:v>6.7190000000000003</c:v>
                </c:pt>
                <c:pt idx="31">
                  <c:v>6.91</c:v>
                </c:pt>
                <c:pt idx="32">
                  <c:v>7.09</c:v>
                </c:pt>
                <c:pt idx="33">
                  <c:v>7.28</c:v>
                </c:pt>
                <c:pt idx="34">
                  <c:v>7.4710000000000001</c:v>
                </c:pt>
                <c:pt idx="35">
                  <c:v>7.6609999999999996</c:v>
                </c:pt>
                <c:pt idx="36">
                  <c:v>7.851</c:v>
                </c:pt>
                <c:pt idx="37">
                  <c:v>8.0510000000000002</c:v>
                </c:pt>
                <c:pt idx="38">
                  <c:v>8.2420000000000009</c:v>
                </c:pt>
                <c:pt idx="39">
                  <c:v>8.4320000000000004</c:v>
                </c:pt>
                <c:pt idx="40">
                  <c:v>8.6020000000000003</c:v>
                </c:pt>
                <c:pt idx="41">
                  <c:v>8.8019999999999996</c:v>
                </c:pt>
                <c:pt idx="42">
                  <c:v>8.9930000000000003</c:v>
                </c:pt>
                <c:pt idx="43">
                  <c:v>9.1829999999999998</c:v>
                </c:pt>
                <c:pt idx="44">
                  <c:v>9.3729999999999993</c:v>
                </c:pt>
                <c:pt idx="45">
                  <c:v>9.5530000000000008</c:v>
                </c:pt>
                <c:pt idx="46">
                  <c:v>9.7439999999999998</c:v>
                </c:pt>
                <c:pt idx="47">
                  <c:v>9.9139999999999997</c:v>
                </c:pt>
                <c:pt idx="48">
                  <c:v>10.114000000000001</c:v>
                </c:pt>
                <c:pt idx="49">
                  <c:v>10.305</c:v>
                </c:pt>
                <c:pt idx="50">
                  <c:v>10.494999999999999</c:v>
                </c:pt>
                <c:pt idx="51">
                  <c:v>10.685</c:v>
                </c:pt>
                <c:pt idx="52">
                  <c:v>10.875</c:v>
                </c:pt>
                <c:pt idx="53">
                  <c:v>11.066000000000001</c:v>
                </c:pt>
                <c:pt idx="54">
                  <c:v>11.266</c:v>
                </c:pt>
                <c:pt idx="55">
                  <c:v>11.456</c:v>
                </c:pt>
                <c:pt idx="56">
                  <c:v>11.647</c:v>
                </c:pt>
                <c:pt idx="57">
                  <c:v>11.837</c:v>
                </c:pt>
                <c:pt idx="58">
                  <c:v>12.026999999999999</c:v>
                </c:pt>
                <c:pt idx="59">
                  <c:v>12.217000000000001</c:v>
                </c:pt>
                <c:pt idx="60">
                  <c:v>12.417999999999999</c:v>
                </c:pt>
                <c:pt idx="61">
                  <c:v>12.608000000000001</c:v>
                </c:pt>
                <c:pt idx="62">
                  <c:v>12.798</c:v>
                </c:pt>
                <c:pt idx="63">
                  <c:v>12.988</c:v>
                </c:pt>
                <c:pt idx="64">
                  <c:v>13.179</c:v>
                </c:pt>
                <c:pt idx="65">
                  <c:v>13.369</c:v>
                </c:pt>
                <c:pt idx="66">
                  <c:v>13.569000000000001</c:v>
                </c:pt>
                <c:pt idx="67">
                  <c:v>13.76</c:v>
                </c:pt>
                <c:pt idx="68">
                  <c:v>13.95</c:v>
                </c:pt>
                <c:pt idx="69">
                  <c:v>14.14</c:v>
                </c:pt>
                <c:pt idx="70">
                  <c:v>14.33</c:v>
                </c:pt>
                <c:pt idx="71">
                  <c:v>14.521000000000001</c:v>
                </c:pt>
                <c:pt idx="72">
                  <c:v>14.721</c:v>
                </c:pt>
                <c:pt idx="73">
                  <c:v>14.891</c:v>
                </c:pt>
                <c:pt idx="74">
                  <c:v>15.071</c:v>
                </c:pt>
                <c:pt idx="75">
                  <c:v>15.242000000000001</c:v>
                </c:pt>
                <c:pt idx="76">
                  <c:v>15.432</c:v>
                </c:pt>
                <c:pt idx="77">
                  <c:v>15.612</c:v>
                </c:pt>
                <c:pt idx="78">
                  <c:v>15.802</c:v>
                </c:pt>
                <c:pt idx="79">
                  <c:v>15.983000000000001</c:v>
                </c:pt>
                <c:pt idx="80">
                  <c:v>16.152999999999999</c:v>
                </c:pt>
                <c:pt idx="81">
                  <c:v>16.343</c:v>
                </c:pt>
                <c:pt idx="82">
                  <c:v>16.524000000000001</c:v>
                </c:pt>
                <c:pt idx="83">
                  <c:v>16.713999999999999</c:v>
                </c:pt>
                <c:pt idx="84">
                  <c:v>16.904</c:v>
                </c:pt>
                <c:pt idx="85">
                  <c:v>17.103999999999999</c:v>
                </c:pt>
                <c:pt idx="86">
                  <c:v>17.295000000000002</c:v>
                </c:pt>
                <c:pt idx="87">
                  <c:v>17.484999999999999</c:v>
                </c:pt>
                <c:pt idx="88">
                  <c:v>17.675000000000001</c:v>
                </c:pt>
                <c:pt idx="89">
                  <c:v>17.864999999999998</c:v>
                </c:pt>
                <c:pt idx="90">
                  <c:v>18.056000000000001</c:v>
                </c:pt>
                <c:pt idx="91">
                  <c:v>18.256</c:v>
                </c:pt>
                <c:pt idx="92">
                  <c:v>18.446000000000002</c:v>
                </c:pt>
                <c:pt idx="93">
                  <c:v>18.637</c:v>
                </c:pt>
                <c:pt idx="94">
                  <c:v>18.827000000000002</c:v>
                </c:pt>
                <c:pt idx="95">
                  <c:v>19.016999999999999</c:v>
                </c:pt>
                <c:pt idx="96">
                  <c:v>19.207000000000001</c:v>
                </c:pt>
                <c:pt idx="97">
                  <c:v>19.408000000000001</c:v>
                </c:pt>
                <c:pt idx="98">
                  <c:v>19.597999999999999</c:v>
                </c:pt>
                <c:pt idx="99">
                  <c:v>19.788</c:v>
                </c:pt>
                <c:pt idx="100">
                  <c:v>19.978000000000002</c:v>
                </c:pt>
                <c:pt idx="101">
                  <c:v>20.169</c:v>
                </c:pt>
                <c:pt idx="102">
                  <c:v>20.359000000000002</c:v>
                </c:pt>
                <c:pt idx="103">
                  <c:v>20.539000000000001</c:v>
                </c:pt>
                <c:pt idx="104">
                  <c:v>20.73</c:v>
                </c:pt>
                <c:pt idx="105">
                  <c:v>20.91</c:v>
                </c:pt>
                <c:pt idx="106">
                  <c:v>21.1</c:v>
                </c:pt>
                <c:pt idx="107">
                  <c:v>21.29</c:v>
                </c:pt>
                <c:pt idx="108">
                  <c:v>21.471</c:v>
                </c:pt>
                <c:pt idx="109">
                  <c:v>21.661000000000001</c:v>
                </c:pt>
                <c:pt idx="110">
                  <c:v>21.831</c:v>
                </c:pt>
                <c:pt idx="111">
                  <c:v>22.021000000000001</c:v>
                </c:pt>
                <c:pt idx="112">
                  <c:v>22.222000000000001</c:v>
                </c:pt>
                <c:pt idx="113">
                  <c:v>22.391999999999999</c:v>
                </c:pt>
                <c:pt idx="114">
                  <c:v>22.582000000000001</c:v>
                </c:pt>
                <c:pt idx="115">
                  <c:v>22.762</c:v>
                </c:pt>
                <c:pt idx="116">
                  <c:v>22.952999999999999</c:v>
                </c:pt>
                <c:pt idx="117">
                  <c:v>23.143000000000001</c:v>
                </c:pt>
                <c:pt idx="118">
                  <c:v>23.332999999999998</c:v>
                </c:pt>
                <c:pt idx="119">
                  <c:v>23.533999999999999</c:v>
                </c:pt>
                <c:pt idx="120">
                  <c:v>23.724</c:v>
                </c:pt>
                <c:pt idx="121">
                  <c:v>23.914000000000001</c:v>
                </c:pt>
                <c:pt idx="122">
                  <c:v>24.103999999999999</c:v>
                </c:pt>
                <c:pt idx="123">
                  <c:v>24.295000000000002</c:v>
                </c:pt>
                <c:pt idx="124">
                  <c:v>24.484999999999999</c:v>
                </c:pt>
                <c:pt idx="125">
                  <c:v>24.684999999999999</c:v>
                </c:pt>
                <c:pt idx="126">
                  <c:v>24.876000000000001</c:v>
                </c:pt>
                <c:pt idx="127">
                  <c:v>25.065999999999999</c:v>
                </c:pt>
                <c:pt idx="128">
                  <c:v>25.256</c:v>
                </c:pt>
                <c:pt idx="129">
                  <c:v>25.446000000000002</c:v>
                </c:pt>
                <c:pt idx="130">
                  <c:v>25.637</c:v>
                </c:pt>
                <c:pt idx="131">
                  <c:v>25.837</c:v>
                </c:pt>
                <c:pt idx="132">
                  <c:v>26.027000000000001</c:v>
                </c:pt>
                <c:pt idx="133">
                  <c:v>26.216999999999999</c:v>
                </c:pt>
                <c:pt idx="134">
                  <c:v>26.408000000000001</c:v>
                </c:pt>
                <c:pt idx="135">
                  <c:v>26.597999999999999</c:v>
                </c:pt>
                <c:pt idx="136">
                  <c:v>26.788</c:v>
                </c:pt>
                <c:pt idx="137">
                  <c:v>26.989000000000001</c:v>
                </c:pt>
                <c:pt idx="138">
                  <c:v>27.178999999999998</c:v>
                </c:pt>
                <c:pt idx="139">
                  <c:v>27.369</c:v>
                </c:pt>
                <c:pt idx="140">
                  <c:v>27.559000000000001</c:v>
                </c:pt>
                <c:pt idx="141">
                  <c:v>27.75</c:v>
                </c:pt>
                <c:pt idx="142">
                  <c:v>27.94</c:v>
                </c:pt>
                <c:pt idx="143">
                  <c:v>28.12</c:v>
                </c:pt>
                <c:pt idx="144">
                  <c:v>28.31</c:v>
                </c:pt>
                <c:pt idx="145">
                  <c:v>28.501000000000001</c:v>
                </c:pt>
                <c:pt idx="146">
                  <c:v>28.690999999999999</c:v>
                </c:pt>
                <c:pt idx="147">
                  <c:v>28.890999999999998</c:v>
                </c:pt>
                <c:pt idx="148">
                  <c:v>29.062000000000001</c:v>
                </c:pt>
                <c:pt idx="149">
                  <c:v>29.251999999999999</c:v>
                </c:pt>
                <c:pt idx="150">
                  <c:v>29.452000000000002</c:v>
                </c:pt>
                <c:pt idx="151">
                  <c:v>29.622</c:v>
                </c:pt>
                <c:pt idx="152">
                  <c:v>29.812999999999999</c:v>
                </c:pt>
                <c:pt idx="153">
                  <c:v>29.992999999999999</c:v>
                </c:pt>
                <c:pt idx="154">
                  <c:v>30.183</c:v>
                </c:pt>
                <c:pt idx="155">
                  <c:v>30.373000000000001</c:v>
                </c:pt>
                <c:pt idx="156">
                  <c:v>30.564</c:v>
                </c:pt>
                <c:pt idx="157">
                  <c:v>30.763999999999999</c:v>
                </c:pt>
                <c:pt idx="158">
                  <c:v>30.954000000000001</c:v>
                </c:pt>
                <c:pt idx="159">
                  <c:v>31.145</c:v>
                </c:pt>
                <c:pt idx="160">
                  <c:v>31.335000000000001</c:v>
                </c:pt>
                <c:pt idx="161">
                  <c:v>31.524999999999999</c:v>
                </c:pt>
                <c:pt idx="162">
                  <c:v>31.715</c:v>
                </c:pt>
                <c:pt idx="163">
                  <c:v>31.905999999999999</c:v>
                </c:pt>
                <c:pt idx="164">
                  <c:v>32.106000000000002</c:v>
                </c:pt>
                <c:pt idx="165">
                  <c:v>32.295999999999999</c:v>
                </c:pt>
                <c:pt idx="166">
                  <c:v>32.485999999999997</c:v>
                </c:pt>
                <c:pt idx="167">
                  <c:v>32.677</c:v>
                </c:pt>
                <c:pt idx="168">
                  <c:v>32.866999999999997</c:v>
                </c:pt>
                <c:pt idx="169">
                  <c:v>33.057000000000002</c:v>
                </c:pt>
                <c:pt idx="170">
                  <c:v>33.258000000000003</c:v>
                </c:pt>
                <c:pt idx="171">
                  <c:v>33.448</c:v>
                </c:pt>
                <c:pt idx="172">
                  <c:v>33.637999999999998</c:v>
                </c:pt>
                <c:pt idx="173">
                  <c:v>33.828000000000003</c:v>
                </c:pt>
                <c:pt idx="174">
                  <c:v>34.018999999999998</c:v>
                </c:pt>
                <c:pt idx="175">
                  <c:v>34.209000000000003</c:v>
                </c:pt>
                <c:pt idx="176">
                  <c:v>34.389000000000003</c:v>
                </c:pt>
                <c:pt idx="177">
                  <c:v>34.579000000000001</c:v>
                </c:pt>
                <c:pt idx="178">
                  <c:v>34.770000000000003</c:v>
                </c:pt>
                <c:pt idx="179">
                  <c:v>34.950000000000003</c:v>
                </c:pt>
                <c:pt idx="180">
                  <c:v>35.14</c:v>
                </c:pt>
                <c:pt idx="181">
                  <c:v>35.320999999999998</c:v>
                </c:pt>
                <c:pt idx="182">
                  <c:v>35.511000000000003</c:v>
                </c:pt>
                <c:pt idx="183">
                  <c:v>35.701000000000001</c:v>
                </c:pt>
                <c:pt idx="184">
                  <c:v>35.881</c:v>
                </c:pt>
                <c:pt idx="185">
                  <c:v>36.072000000000003</c:v>
                </c:pt>
                <c:pt idx="186">
                  <c:v>36.241999999999997</c:v>
                </c:pt>
                <c:pt idx="187">
                  <c:v>36.432000000000002</c:v>
                </c:pt>
                <c:pt idx="188">
                  <c:v>36.612000000000002</c:v>
                </c:pt>
                <c:pt idx="189">
                  <c:v>36.792999999999999</c:v>
                </c:pt>
                <c:pt idx="190">
                  <c:v>36.982999999999997</c:v>
                </c:pt>
                <c:pt idx="191">
                  <c:v>37.152999999999999</c:v>
                </c:pt>
                <c:pt idx="192">
                  <c:v>37.332999999999998</c:v>
                </c:pt>
                <c:pt idx="193">
                  <c:v>37.524000000000001</c:v>
                </c:pt>
                <c:pt idx="194">
                  <c:v>37.713999999999999</c:v>
                </c:pt>
                <c:pt idx="195">
                  <c:v>37.904000000000003</c:v>
                </c:pt>
                <c:pt idx="196">
                  <c:v>38.104999999999997</c:v>
                </c:pt>
                <c:pt idx="197">
                  <c:v>38.295000000000002</c:v>
                </c:pt>
                <c:pt idx="198">
                  <c:v>38.484999999999999</c:v>
                </c:pt>
                <c:pt idx="199">
                  <c:v>38.674999999999997</c:v>
                </c:pt>
                <c:pt idx="200">
                  <c:v>38.866</c:v>
                </c:pt>
                <c:pt idx="201">
                  <c:v>39.055999999999997</c:v>
                </c:pt>
                <c:pt idx="202">
                  <c:v>39.256</c:v>
                </c:pt>
                <c:pt idx="203">
                  <c:v>39.445999999999998</c:v>
                </c:pt>
                <c:pt idx="204">
                  <c:v>39.637</c:v>
                </c:pt>
                <c:pt idx="205">
                  <c:v>39.826999999999998</c:v>
                </c:pt>
                <c:pt idx="206">
                  <c:v>40.017000000000003</c:v>
                </c:pt>
                <c:pt idx="207">
                  <c:v>40.207999999999998</c:v>
                </c:pt>
                <c:pt idx="208">
                  <c:v>40.408000000000001</c:v>
                </c:pt>
                <c:pt idx="209">
                  <c:v>40.597999999999999</c:v>
                </c:pt>
                <c:pt idx="210">
                  <c:v>40.787999999999997</c:v>
                </c:pt>
                <c:pt idx="211">
                  <c:v>40.978999999999999</c:v>
                </c:pt>
                <c:pt idx="212">
                  <c:v>41.168999999999997</c:v>
                </c:pt>
                <c:pt idx="213">
                  <c:v>41.359000000000002</c:v>
                </c:pt>
                <c:pt idx="214">
                  <c:v>41.56</c:v>
                </c:pt>
                <c:pt idx="215">
                  <c:v>41.75</c:v>
                </c:pt>
                <c:pt idx="216">
                  <c:v>41.92</c:v>
                </c:pt>
                <c:pt idx="217">
                  <c:v>42.1</c:v>
                </c:pt>
                <c:pt idx="218">
                  <c:v>42.290999999999997</c:v>
                </c:pt>
                <c:pt idx="219">
                  <c:v>42.470999999999997</c:v>
                </c:pt>
                <c:pt idx="220">
                  <c:v>42.661000000000001</c:v>
                </c:pt>
                <c:pt idx="221">
                  <c:v>42.831000000000003</c:v>
                </c:pt>
                <c:pt idx="222">
                  <c:v>43.012</c:v>
                </c:pt>
                <c:pt idx="223">
                  <c:v>43.201999999999998</c:v>
                </c:pt>
                <c:pt idx="224">
                  <c:v>43.392000000000003</c:v>
                </c:pt>
                <c:pt idx="225">
                  <c:v>43.582000000000001</c:v>
                </c:pt>
                <c:pt idx="226">
                  <c:v>43.762999999999998</c:v>
                </c:pt>
                <c:pt idx="227">
                  <c:v>43.942999999999998</c:v>
                </c:pt>
                <c:pt idx="228">
                  <c:v>44.113</c:v>
                </c:pt>
                <c:pt idx="229">
                  <c:v>44.302999999999997</c:v>
                </c:pt>
                <c:pt idx="230">
                  <c:v>44.494</c:v>
                </c:pt>
                <c:pt idx="231">
                  <c:v>44.694000000000003</c:v>
                </c:pt>
                <c:pt idx="232">
                  <c:v>44.884</c:v>
                </c:pt>
                <c:pt idx="233">
                  <c:v>45.075000000000003</c:v>
                </c:pt>
                <c:pt idx="234">
                  <c:v>45.265000000000001</c:v>
                </c:pt>
                <c:pt idx="235">
                  <c:v>45.454999999999998</c:v>
                </c:pt>
                <c:pt idx="236">
                  <c:v>45.645000000000003</c:v>
                </c:pt>
                <c:pt idx="237">
                  <c:v>45.845999999999997</c:v>
                </c:pt>
                <c:pt idx="238">
                  <c:v>46.036000000000001</c:v>
                </c:pt>
                <c:pt idx="239">
                  <c:v>46.225999999999999</c:v>
                </c:pt>
                <c:pt idx="240">
                  <c:v>46.417000000000002</c:v>
                </c:pt>
                <c:pt idx="241">
                  <c:v>46.606999999999999</c:v>
                </c:pt>
                <c:pt idx="242">
                  <c:v>46.796999999999997</c:v>
                </c:pt>
                <c:pt idx="243">
                  <c:v>46.997</c:v>
                </c:pt>
                <c:pt idx="244">
                  <c:v>47.188000000000002</c:v>
                </c:pt>
                <c:pt idx="245">
                  <c:v>47.378</c:v>
                </c:pt>
                <c:pt idx="246">
                  <c:v>47.548000000000002</c:v>
                </c:pt>
                <c:pt idx="247">
                  <c:v>47.747999999999998</c:v>
                </c:pt>
                <c:pt idx="248">
                  <c:v>47.939</c:v>
                </c:pt>
                <c:pt idx="249">
                  <c:v>48.109000000000002</c:v>
                </c:pt>
                <c:pt idx="250">
                  <c:v>48.308999999999997</c:v>
                </c:pt>
                <c:pt idx="251">
                  <c:v>48.478999999999999</c:v>
                </c:pt>
                <c:pt idx="252">
                  <c:v>48.67</c:v>
                </c:pt>
                <c:pt idx="253">
                  <c:v>48.86</c:v>
                </c:pt>
                <c:pt idx="254">
                  <c:v>49.04</c:v>
                </c:pt>
                <c:pt idx="255">
                  <c:v>49.231000000000002</c:v>
                </c:pt>
                <c:pt idx="256">
                  <c:v>49.411000000000001</c:v>
                </c:pt>
                <c:pt idx="257">
                  <c:v>49.600999999999999</c:v>
                </c:pt>
                <c:pt idx="258">
                  <c:v>49.790999999999997</c:v>
                </c:pt>
                <c:pt idx="259">
                  <c:v>49.981999999999999</c:v>
                </c:pt>
                <c:pt idx="260">
                  <c:v>50.171999999999997</c:v>
                </c:pt>
                <c:pt idx="261">
                  <c:v>50.351999999999997</c:v>
                </c:pt>
              </c:numCache>
            </c:numRef>
          </c:xVal>
          <c:yVal>
            <c:numRef>
              <c:f>'Beschl. 5. Gang(10.06.2014)II'!$N$3:$N$264</c:f>
              <c:numCache>
                <c:formatCode>#,##0" bar"</c:formatCode>
                <c:ptCount val="262"/>
                <c:pt idx="0">
                  <c:v>1244</c:v>
                </c:pt>
                <c:pt idx="1">
                  <c:v>1244</c:v>
                </c:pt>
                <c:pt idx="2">
                  <c:v>1244</c:v>
                </c:pt>
                <c:pt idx="3">
                  <c:v>1290</c:v>
                </c:pt>
                <c:pt idx="4">
                  <c:v>1290</c:v>
                </c:pt>
                <c:pt idx="5">
                  <c:v>1290</c:v>
                </c:pt>
                <c:pt idx="6">
                  <c:v>1290</c:v>
                </c:pt>
                <c:pt idx="7">
                  <c:v>1290</c:v>
                </c:pt>
                <c:pt idx="8">
                  <c:v>1290</c:v>
                </c:pt>
                <c:pt idx="9">
                  <c:v>1344</c:v>
                </c:pt>
                <c:pt idx="10">
                  <c:v>1344</c:v>
                </c:pt>
                <c:pt idx="11">
                  <c:v>1344</c:v>
                </c:pt>
                <c:pt idx="12">
                  <c:v>1344</c:v>
                </c:pt>
                <c:pt idx="13">
                  <c:v>1344</c:v>
                </c:pt>
                <c:pt idx="14">
                  <c:v>1344</c:v>
                </c:pt>
                <c:pt idx="15">
                  <c:v>1420</c:v>
                </c:pt>
                <c:pt idx="16">
                  <c:v>1420</c:v>
                </c:pt>
                <c:pt idx="17">
                  <c:v>1420</c:v>
                </c:pt>
                <c:pt idx="18">
                  <c:v>1420</c:v>
                </c:pt>
                <c:pt idx="19">
                  <c:v>1420</c:v>
                </c:pt>
                <c:pt idx="20">
                  <c:v>1420</c:v>
                </c:pt>
                <c:pt idx="21">
                  <c:v>1534</c:v>
                </c:pt>
                <c:pt idx="22">
                  <c:v>1534</c:v>
                </c:pt>
                <c:pt idx="23">
                  <c:v>1534</c:v>
                </c:pt>
                <c:pt idx="24">
                  <c:v>1534</c:v>
                </c:pt>
                <c:pt idx="25">
                  <c:v>1534</c:v>
                </c:pt>
                <c:pt idx="26">
                  <c:v>1534</c:v>
                </c:pt>
                <c:pt idx="27">
                  <c:v>1704</c:v>
                </c:pt>
                <c:pt idx="28">
                  <c:v>1704</c:v>
                </c:pt>
                <c:pt idx="29">
                  <c:v>1704</c:v>
                </c:pt>
                <c:pt idx="30">
                  <c:v>1704</c:v>
                </c:pt>
                <c:pt idx="31">
                  <c:v>1704</c:v>
                </c:pt>
                <c:pt idx="32">
                  <c:v>1704</c:v>
                </c:pt>
                <c:pt idx="33">
                  <c:v>1951</c:v>
                </c:pt>
                <c:pt idx="34">
                  <c:v>1951</c:v>
                </c:pt>
                <c:pt idx="35">
                  <c:v>1951</c:v>
                </c:pt>
                <c:pt idx="36">
                  <c:v>1951</c:v>
                </c:pt>
                <c:pt idx="37">
                  <c:v>1951</c:v>
                </c:pt>
                <c:pt idx="38">
                  <c:v>1951</c:v>
                </c:pt>
                <c:pt idx="39">
                  <c:v>2186</c:v>
                </c:pt>
                <c:pt idx="40">
                  <c:v>2186</c:v>
                </c:pt>
                <c:pt idx="41">
                  <c:v>2186</c:v>
                </c:pt>
                <c:pt idx="42">
                  <c:v>2186</c:v>
                </c:pt>
                <c:pt idx="43">
                  <c:v>2186</c:v>
                </c:pt>
                <c:pt idx="44">
                  <c:v>2186</c:v>
                </c:pt>
                <c:pt idx="45">
                  <c:v>2133</c:v>
                </c:pt>
                <c:pt idx="46">
                  <c:v>2133</c:v>
                </c:pt>
                <c:pt idx="47">
                  <c:v>2133</c:v>
                </c:pt>
                <c:pt idx="48">
                  <c:v>2133</c:v>
                </c:pt>
                <c:pt idx="49">
                  <c:v>2133</c:v>
                </c:pt>
                <c:pt idx="50">
                  <c:v>2133</c:v>
                </c:pt>
                <c:pt idx="51">
                  <c:v>2294</c:v>
                </c:pt>
                <c:pt idx="52">
                  <c:v>2294</c:v>
                </c:pt>
                <c:pt idx="53">
                  <c:v>2294</c:v>
                </c:pt>
                <c:pt idx="54">
                  <c:v>2294</c:v>
                </c:pt>
                <c:pt idx="55">
                  <c:v>2294</c:v>
                </c:pt>
                <c:pt idx="56">
                  <c:v>2294</c:v>
                </c:pt>
                <c:pt idx="57">
                  <c:v>2294</c:v>
                </c:pt>
                <c:pt idx="58">
                  <c:v>2294</c:v>
                </c:pt>
                <c:pt idx="59">
                  <c:v>2294</c:v>
                </c:pt>
                <c:pt idx="60">
                  <c:v>2294</c:v>
                </c:pt>
                <c:pt idx="61">
                  <c:v>2294</c:v>
                </c:pt>
                <c:pt idx="62">
                  <c:v>2294</c:v>
                </c:pt>
                <c:pt idx="63">
                  <c:v>2310</c:v>
                </c:pt>
                <c:pt idx="64">
                  <c:v>2310</c:v>
                </c:pt>
                <c:pt idx="65">
                  <c:v>2310</c:v>
                </c:pt>
                <c:pt idx="66">
                  <c:v>2310</c:v>
                </c:pt>
                <c:pt idx="67">
                  <c:v>2310</c:v>
                </c:pt>
                <c:pt idx="68">
                  <c:v>2310</c:v>
                </c:pt>
                <c:pt idx="69">
                  <c:v>2316</c:v>
                </c:pt>
                <c:pt idx="70">
                  <c:v>2316</c:v>
                </c:pt>
                <c:pt idx="71">
                  <c:v>2316</c:v>
                </c:pt>
                <c:pt idx="72">
                  <c:v>2316</c:v>
                </c:pt>
                <c:pt idx="73">
                  <c:v>2316</c:v>
                </c:pt>
                <c:pt idx="74">
                  <c:v>2316</c:v>
                </c:pt>
                <c:pt idx="75">
                  <c:v>2353</c:v>
                </c:pt>
                <c:pt idx="76">
                  <c:v>2353</c:v>
                </c:pt>
                <c:pt idx="77">
                  <c:v>2353</c:v>
                </c:pt>
                <c:pt idx="78">
                  <c:v>2353</c:v>
                </c:pt>
                <c:pt idx="79">
                  <c:v>2353</c:v>
                </c:pt>
                <c:pt idx="80">
                  <c:v>2353</c:v>
                </c:pt>
                <c:pt idx="81">
                  <c:v>2282</c:v>
                </c:pt>
                <c:pt idx="82">
                  <c:v>2282</c:v>
                </c:pt>
                <c:pt idx="83">
                  <c:v>2282</c:v>
                </c:pt>
                <c:pt idx="84">
                  <c:v>2282</c:v>
                </c:pt>
                <c:pt idx="85">
                  <c:v>2282</c:v>
                </c:pt>
                <c:pt idx="86">
                  <c:v>2282</c:v>
                </c:pt>
                <c:pt idx="87">
                  <c:v>2251</c:v>
                </c:pt>
                <c:pt idx="88">
                  <c:v>2251</c:v>
                </c:pt>
                <c:pt idx="89">
                  <c:v>2251</c:v>
                </c:pt>
                <c:pt idx="90">
                  <c:v>2251</c:v>
                </c:pt>
                <c:pt idx="91">
                  <c:v>2251</c:v>
                </c:pt>
                <c:pt idx="92">
                  <c:v>2251</c:v>
                </c:pt>
                <c:pt idx="93">
                  <c:v>2282</c:v>
                </c:pt>
                <c:pt idx="94">
                  <c:v>2282</c:v>
                </c:pt>
                <c:pt idx="95">
                  <c:v>2282</c:v>
                </c:pt>
                <c:pt idx="96">
                  <c:v>2282</c:v>
                </c:pt>
                <c:pt idx="97">
                  <c:v>2282</c:v>
                </c:pt>
                <c:pt idx="98">
                  <c:v>2282</c:v>
                </c:pt>
                <c:pt idx="99">
                  <c:v>2318</c:v>
                </c:pt>
                <c:pt idx="100">
                  <c:v>2318</c:v>
                </c:pt>
                <c:pt idx="101">
                  <c:v>2318</c:v>
                </c:pt>
                <c:pt idx="102">
                  <c:v>2318</c:v>
                </c:pt>
                <c:pt idx="103">
                  <c:v>2318</c:v>
                </c:pt>
                <c:pt idx="104">
                  <c:v>2318</c:v>
                </c:pt>
                <c:pt idx="105">
                  <c:v>2274</c:v>
                </c:pt>
                <c:pt idx="106">
                  <c:v>2274</c:v>
                </c:pt>
                <c:pt idx="107">
                  <c:v>2274</c:v>
                </c:pt>
                <c:pt idx="108">
                  <c:v>2274</c:v>
                </c:pt>
                <c:pt idx="109">
                  <c:v>2274</c:v>
                </c:pt>
                <c:pt idx="110">
                  <c:v>2274</c:v>
                </c:pt>
                <c:pt idx="111">
                  <c:v>2250</c:v>
                </c:pt>
                <c:pt idx="112">
                  <c:v>2250</c:v>
                </c:pt>
                <c:pt idx="113">
                  <c:v>2250</c:v>
                </c:pt>
                <c:pt idx="114">
                  <c:v>2250</c:v>
                </c:pt>
                <c:pt idx="115">
                  <c:v>2250</c:v>
                </c:pt>
                <c:pt idx="116">
                  <c:v>2250</c:v>
                </c:pt>
                <c:pt idx="117">
                  <c:v>2269</c:v>
                </c:pt>
                <c:pt idx="118">
                  <c:v>2269</c:v>
                </c:pt>
                <c:pt idx="119">
                  <c:v>2269</c:v>
                </c:pt>
                <c:pt idx="120">
                  <c:v>2269</c:v>
                </c:pt>
                <c:pt idx="121">
                  <c:v>2269</c:v>
                </c:pt>
                <c:pt idx="122">
                  <c:v>2269</c:v>
                </c:pt>
                <c:pt idx="123">
                  <c:v>2274</c:v>
                </c:pt>
                <c:pt idx="124">
                  <c:v>2274</c:v>
                </c:pt>
                <c:pt idx="125">
                  <c:v>2274</c:v>
                </c:pt>
                <c:pt idx="126">
                  <c:v>2274</c:v>
                </c:pt>
                <c:pt idx="127">
                  <c:v>2274</c:v>
                </c:pt>
                <c:pt idx="128">
                  <c:v>2274</c:v>
                </c:pt>
                <c:pt idx="129">
                  <c:v>2326</c:v>
                </c:pt>
                <c:pt idx="130">
                  <c:v>2326</c:v>
                </c:pt>
                <c:pt idx="131">
                  <c:v>2326</c:v>
                </c:pt>
                <c:pt idx="132">
                  <c:v>2326</c:v>
                </c:pt>
                <c:pt idx="133">
                  <c:v>2326</c:v>
                </c:pt>
                <c:pt idx="134">
                  <c:v>2326</c:v>
                </c:pt>
                <c:pt idx="135">
                  <c:v>2316</c:v>
                </c:pt>
                <c:pt idx="136">
                  <c:v>2316</c:v>
                </c:pt>
                <c:pt idx="137">
                  <c:v>2316</c:v>
                </c:pt>
                <c:pt idx="138">
                  <c:v>2316</c:v>
                </c:pt>
                <c:pt idx="139">
                  <c:v>2316</c:v>
                </c:pt>
                <c:pt idx="140">
                  <c:v>2316</c:v>
                </c:pt>
                <c:pt idx="141">
                  <c:v>2290</c:v>
                </c:pt>
                <c:pt idx="142">
                  <c:v>2290</c:v>
                </c:pt>
                <c:pt idx="143">
                  <c:v>2290</c:v>
                </c:pt>
                <c:pt idx="144">
                  <c:v>2290</c:v>
                </c:pt>
                <c:pt idx="145">
                  <c:v>2290</c:v>
                </c:pt>
                <c:pt idx="146">
                  <c:v>2290</c:v>
                </c:pt>
                <c:pt idx="147">
                  <c:v>2277</c:v>
                </c:pt>
                <c:pt idx="148">
                  <c:v>2277</c:v>
                </c:pt>
                <c:pt idx="149">
                  <c:v>2277</c:v>
                </c:pt>
                <c:pt idx="150">
                  <c:v>2277</c:v>
                </c:pt>
                <c:pt idx="151">
                  <c:v>2277</c:v>
                </c:pt>
                <c:pt idx="152">
                  <c:v>2277</c:v>
                </c:pt>
                <c:pt idx="153">
                  <c:v>2261</c:v>
                </c:pt>
                <c:pt idx="154">
                  <c:v>2261</c:v>
                </c:pt>
                <c:pt idx="155">
                  <c:v>2261</c:v>
                </c:pt>
                <c:pt idx="156">
                  <c:v>2261</c:v>
                </c:pt>
                <c:pt idx="157">
                  <c:v>2261</c:v>
                </c:pt>
                <c:pt idx="158">
                  <c:v>2261</c:v>
                </c:pt>
                <c:pt idx="159">
                  <c:v>2248</c:v>
                </c:pt>
                <c:pt idx="160">
                  <c:v>2248</c:v>
                </c:pt>
                <c:pt idx="161">
                  <c:v>2248</c:v>
                </c:pt>
                <c:pt idx="162">
                  <c:v>2248</c:v>
                </c:pt>
                <c:pt idx="163">
                  <c:v>2248</c:v>
                </c:pt>
                <c:pt idx="164">
                  <c:v>2248</c:v>
                </c:pt>
                <c:pt idx="165">
                  <c:v>2233</c:v>
                </c:pt>
                <c:pt idx="166">
                  <c:v>2233</c:v>
                </c:pt>
                <c:pt idx="167">
                  <c:v>2233</c:v>
                </c:pt>
                <c:pt idx="168">
                  <c:v>2233</c:v>
                </c:pt>
                <c:pt idx="169">
                  <c:v>2233</c:v>
                </c:pt>
                <c:pt idx="170">
                  <c:v>2233</c:v>
                </c:pt>
                <c:pt idx="171">
                  <c:v>2226</c:v>
                </c:pt>
                <c:pt idx="172">
                  <c:v>2226</c:v>
                </c:pt>
                <c:pt idx="173">
                  <c:v>2226</c:v>
                </c:pt>
                <c:pt idx="174">
                  <c:v>2226</c:v>
                </c:pt>
                <c:pt idx="175">
                  <c:v>2226</c:v>
                </c:pt>
                <c:pt idx="176">
                  <c:v>2226</c:v>
                </c:pt>
                <c:pt idx="177">
                  <c:v>2233</c:v>
                </c:pt>
                <c:pt idx="178">
                  <c:v>2233</c:v>
                </c:pt>
                <c:pt idx="179">
                  <c:v>2233</c:v>
                </c:pt>
                <c:pt idx="180">
                  <c:v>2233</c:v>
                </c:pt>
                <c:pt idx="181">
                  <c:v>2233</c:v>
                </c:pt>
                <c:pt idx="182">
                  <c:v>2233</c:v>
                </c:pt>
                <c:pt idx="183">
                  <c:v>2250</c:v>
                </c:pt>
                <c:pt idx="184">
                  <c:v>2250</c:v>
                </c:pt>
                <c:pt idx="185">
                  <c:v>2250</c:v>
                </c:pt>
                <c:pt idx="186">
                  <c:v>2250</c:v>
                </c:pt>
                <c:pt idx="187">
                  <c:v>2250</c:v>
                </c:pt>
                <c:pt idx="188">
                  <c:v>2250</c:v>
                </c:pt>
                <c:pt idx="189">
                  <c:v>2262</c:v>
                </c:pt>
                <c:pt idx="190">
                  <c:v>2262</c:v>
                </c:pt>
                <c:pt idx="191">
                  <c:v>2262</c:v>
                </c:pt>
                <c:pt idx="192">
                  <c:v>2262</c:v>
                </c:pt>
                <c:pt idx="193">
                  <c:v>2262</c:v>
                </c:pt>
                <c:pt idx="194">
                  <c:v>2262</c:v>
                </c:pt>
                <c:pt idx="195">
                  <c:v>2265</c:v>
                </c:pt>
                <c:pt idx="196">
                  <c:v>2265</c:v>
                </c:pt>
                <c:pt idx="197">
                  <c:v>2265</c:v>
                </c:pt>
                <c:pt idx="198">
                  <c:v>2265</c:v>
                </c:pt>
                <c:pt idx="199">
                  <c:v>2265</c:v>
                </c:pt>
                <c:pt idx="200">
                  <c:v>2265</c:v>
                </c:pt>
                <c:pt idx="201">
                  <c:v>2240</c:v>
                </c:pt>
                <c:pt idx="202">
                  <c:v>2240</c:v>
                </c:pt>
                <c:pt idx="203">
                  <c:v>2240</c:v>
                </c:pt>
                <c:pt idx="204">
                  <c:v>2240</c:v>
                </c:pt>
                <c:pt idx="205">
                  <c:v>2240</c:v>
                </c:pt>
                <c:pt idx="206">
                  <c:v>2240</c:v>
                </c:pt>
                <c:pt idx="207">
                  <c:v>2216</c:v>
                </c:pt>
                <c:pt idx="208">
                  <c:v>2216</c:v>
                </c:pt>
                <c:pt idx="209">
                  <c:v>2216</c:v>
                </c:pt>
                <c:pt idx="210">
                  <c:v>2216</c:v>
                </c:pt>
                <c:pt idx="211">
                  <c:v>2216</c:v>
                </c:pt>
                <c:pt idx="212">
                  <c:v>2216</c:v>
                </c:pt>
                <c:pt idx="213">
                  <c:v>2230</c:v>
                </c:pt>
                <c:pt idx="214">
                  <c:v>2230</c:v>
                </c:pt>
                <c:pt idx="215">
                  <c:v>2230</c:v>
                </c:pt>
                <c:pt idx="216">
                  <c:v>2230</c:v>
                </c:pt>
                <c:pt idx="217">
                  <c:v>2230</c:v>
                </c:pt>
                <c:pt idx="218">
                  <c:v>2230</c:v>
                </c:pt>
                <c:pt idx="219">
                  <c:v>2262</c:v>
                </c:pt>
                <c:pt idx="220">
                  <c:v>2262</c:v>
                </c:pt>
                <c:pt idx="221">
                  <c:v>2262</c:v>
                </c:pt>
                <c:pt idx="222">
                  <c:v>2262</c:v>
                </c:pt>
                <c:pt idx="223">
                  <c:v>2262</c:v>
                </c:pt>
                <c:pt idx="224">
                  <c:v>2262</c:v>
                </c:pt>
                <c:pt idx="225">
                  <c:v>2246</c:v>
                </c:pt>
                <c:pt idx="226">
                  <c:v>2246</c:v>
                </c:pt>
                <c:pt idx="227">
                  <c:v>2246</c:v>
                </c:pt>
                <c:pt idx="228">
                  <c:v>2246</c:v>
                </c:pt>
                <c:pt idx="229">
                  <c:v>2246</c:v>
                </c:pt>
                <c:pt idx="230">
                  <c:v>2246</c:v>
                </c:pt>
                <c:pt idx="231">
                  <c:v>2230</c:v>
                </c:pt>
                <c:pt idx="232">
                  <c:v>2230</c:v>
                </c:pt>
                <c:pt idx="233">
                  <c:v>2230</c:v>
                </c:pt>
                <c:pt idx="234">
                  <c:v>2230</c:v>
                </c:pt>
                <c:pt idx="235">
                  <c:v>2230</c:v>
                </c:pt>
                <c:pt idx="236">
                  <c:v>2230</c:v>
                </c:pt>
                <c:pt idx="237">
                  <c:v>2221</c:v>
                </c:pt>
                <c:pt idx="238">
                  <c:v>2221</c:v>
                </c:pt>
                <c:pt idx="239">
                  <c:v>2221</c:v>
                </c:pt>
                <c:pt idx="240">
                  <c:v>2221</c:v>
                </c:pt>
                <c:pt idx="241">
                  <c:v>2221</c:v>
                </c:pt>
                <c:pt idx="242">
                  <c:v>2221</c:v>
                </c:pt>
                <c:pt idx="243">
                  <c:v>2218</c:v>
                </c:pt>
                <c:pt idx="244">
                  <c:v>2218</c:v>
                </c:pt>
                <c:pt idx="245">
                  <c:v>2218</c:v>
                </c:pt>
                <c:pt idx="246">
                  <c:v>2218</c:v>
                </c:pt>
                <c:pt idx="247">
                  <c:v>2218</c:v>
                </c:pt>
                <c:pt idx="248">
                  <c:v>2218</c:v>
                </c:pt>
                <c:pt idx="249">
                  <c:v>2216</c:v>
                </c:pt>
                <c:pt idx="250">
                  <c:v>2216</c:v>
                </c:pt>
                <c:pt idx="251">
                  <c:v>2216</c:v>
                </c:pt>
                <c:pt idx="252">
                  <c:v>2216</c:v>
                </c:pt>
                <c:pt idx="253">
                  <c:v>2216</c:v>
                </c:pt>
                <c:pt idx="254">
                  <c:v>2216</c:v>
                </c:pt>
                <c:pt idx="255">
                  <c:v>2213</c:v>
                </c:pt>
                <c:pt idx="256">
                  <c:v>2213</c:v>
                </c:pt>
                <c:pt idx="257">
                  <c:v>2213</c:v>
                </c:pt>
                <c:pt idx="258">
                  <c:v>2213</c:v>
                </c:pt>
                <c:pt idx="259">
                  <c:v>2213</c:v>
                </c:pt>
                <c:pt idx="260">
                  <c:v>2213</c:v>
                </c:pt>
                <c:pt idx="261">
                  <c:v>2208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'Beschl. 5. Gang(10.06.2014)II'!$O$2</c:f>
              <c:strCache>
                <c:ptCount val="1"/>
                <c:pt idx="0">
                  <c:v>Ladedruck, SOLL 
LDMP_LSOLL_WERT</c:v>
                </c:pt>
              </c:strCache>
            </c:strRef>
          </c:tx>
          <c:marker>
            <c:symbol val="none"/>
          </c:marker>
          <c:xVal>
            <c:numRef>
              <c:f>'Beschl. 5. Gang(10.06.2014)II'!$K$3:$K$264</c:f>
              <c:numCache>
                <c:formatCode>0.000" s"</c:formatCode>
                <c:ptCount val="262"/>
                <c:pt idx="0">
                  <c:v>1.071</c:v>
                </c:pt>
                <c:pt idx="1">
                  <c:v>1.262</c:v>
                </c:pt>
                <c:pt idx="2">
                  <c:v>1.4419999999999999</c:v>
                </c:pt>
                <c:pt idx="3">
                  <c:v>1.6319999999999999</c:v>
                </c:pt>
                <c:pt idx="4">
                  <c:v>1.8220000000000001</c:v>
                </c:pt>
                <c:pt idx="5">
                  <c:v>2.0129999999999999</c:v>
                </c:pt>
                <c:pt idx="6">
                  <c:v>2.2130000000000001</c:v>
                </c:pt>
                <c:pt idx="7">
                  <c:v>2.383</c:v>
                </c:pt>
                <c:pt idx="8">
                  <c:v>2.573</c:v>
                </c:pt>
                <c:pt idx="9">
                  <c:v>2.774</c:v>
                </c:pt>
                <c:pt idx="10">
                  <c:v>2.964</c:v>
                </c:pt>
                <c:pt idx="11">
                  <c:v>3.1539999999999999</c:v>
                </c:pt>
                <c:pt idx="12">
                  <c:v>3.3450000000000002</c:v>
                </c:pt>
                <c:pt idx="13">
                  <c:v>3.5350000000000001</c:v>
                </c:pt>
                <c:pt idx="14">
                  <c:v>3.7250000000000001</c:v>
                </c:pt>
                <c:pt idx="15">
                  <c:v>3.915</c:v>
                </c:pt>
                <c:pt idx="16">
                  <c:v>4.1159999999999997</c:v>
                </c:pt>
                <c:pt idx="17">
                  <c:v>4.2859999999999996</c:v>
                </c:pt>
                <c:pt idx="18">
                  <c:v>4.476</c:v>
                </c:pt>
                <c:pt idx="19">
                  <c:v>4.6760000000000002</c:v>
                </c:pt>
                <c:pt idx="20">
                  <c:v>4.867</c:v>
                </c:pt>
                <c:pt idx="21">
                  <c:v>5.0570000000000004</c:v>
                </c:pt>
                <c:pt idx="22">
                  <c:v>5.2270000000000003</c:v>
                </c:pt>
                <c:pt idx="23">
                  <c:v>5.4279999999999999</c:v>
                </c:pt>
                <c:pt idx="24">
                  <c:v>5.6180000000000003</c:v>
                </c:pt>
                <c:pt idx="25">
                  <c:v>5.7880000000000003</c:v>
                </c:pt>
                <c:pt idx="26">
                  <c:v>5.9880000000000004</c:v>
                </c:pt>
                <c:pt idx="27">
                  <c:v>6.1589999999999998</c:v>
                </c:pt>
                <c:pt idx="28">
                  <c:v>6.3490000000000002</c:v>
                </c:pt>
                <c:pt idx="29">
                  <c:v>6.5389999999999997</c:v>
                </c:pt>
                <c:pt idx="30">
                  <c:v>6.7190000000000003</c:v>
                </c:pt>
                <c:pt idx="31">
                  <c:v>6.91</c:v>
                </c:pt>
                <c:pt idx="32">
                  <c:v>7.09</c:v>
                </c:pt>
                <c:pt idx="33">
                  <c:v>7.28</c:v>
                </c:pt>
                <c:pt idx="34">
                  <c:v>7.4710000000000001</c:v>
                </c:pt>
                <c:pt idx="35">
                  <c:v>7.6609999999999996</c:v>
                </c:pt>
                <c:pt idx="36">
                  <c:v>7.851</c:v>
                </c:pt>
                <c:pt idx="37">
                  <c:v>8.0510000000000002</c:v>
                </c:pt>
                <c:pt idx="38">
                  <c:v>8.2420000000000009</c:v>
                </c:pt>
                <c:pt idx="39">
                  <c:v>8.4320000000000004</c:v>
                </c:pt>
                <c:pt idx="40">
                  <c:v>8.6020000000000003</c:v>
                </c:pt>
                <c:pt idx="41">
                  <c:v>8.8019999999999996</c:v>
                </c:pt>
                <c:pt idx="42">
                  <c:v>8.9930000000000003</c:v>
                </c:pt>
                <c:pt idx="43">
                  <c:v>9.1829999999999998</c:v>
                </c:pt>
                <c:pt idx="44">
                  <c:v>9.3729999999999993</c:v>
                </c:pt>
                <c:pt idx="45">
                  <c:v>9.5530000000000008</c:v>
                </c:pt>
                <c:pt idx="46">
                  <c:v>9.7439999999999998</c:v>
                </c:pt>
                <c:pt idx="47">
                  <c:v>9.9139999999999997</c:v>
                </c:pt>
                <c:pt idx="48">
                  <c:v>10.114000000000001</c:v>
                </c:pt>
                <c:pt idx="49">
                  <c:v>10.305</c:v>
                </c:pt>
                <c:pt idx="50">
                  <c:v>10.494999999999999</c:v>
                </c:pt>
                <c:pt idx="51">
                  <c:v>10.685</c:v>
                </c:pt>
                <c:pt idx="52">
                  <c:v>10.875</c:v>
                </c:pt>
                <c:pt idx="53">
                  <c:v>11.066000000000001</c:v>
                </c:pt>
                <c:pt idx="54">
                  <c:v>11.266</c:v>
                </c:pt>
                <c:pt idx="55">
                  <c:v>11.456</c:v>
                </c:pt>
                <c:pt idx="56">
                  <c:v>11.647</c:v>
                </c:pt>
                <c:pt idx="57">
                  <c:v>11.837</c:v>
                </c:pt>
                <c:pt idx="58">
                  <c:v>12.026999999999999</c:v>
                </c:pt>
                <c:pt idx="59">
                  <c:v>12.217000000000001</c:v>
                </c:pt>
                <c:pt idx="60">
                  <c:v>12.417999999999999</c:v>
                </c:pt>
                <c:pt idx="61">
                  <c:v>12.608000000000001</c:v>
                </c:pt>
                <c:pt idx="62">
                  <c:v>12.798</c:v>
                </c:pt>
                <c:pt idx="63">
                  <c:v>12.988</c:v>
                </c:pt>
                <c:pt idx="64">
                  <c:v>13.179</c:v>
                </c:pt>
                <c:pt idx="65">
                  <c:v>13.369</c:v>
                </c:pt>
                <c:pt idx="66">
                  <c:v>13.569000000000001</c:v>
                </c:pt>
                <c:pt idx="67">
                  <c:v>13.76</c:v>
                </c:pt>
                <c:pt idx="68">
                  <c:v>13.95</c:v>
                </c:pt>
                <c:pt idx="69">
                  <c:v>14.14</c:v>
                </c:pt>
                <c:pt idx="70">
                  <c:v>14.33</c:v>
                </c:pt>
                <c:pt idx="71">
                  <c:v>14.521000000000001</c:v>
                </c:pt>
                <c:pt idx="72">
                  <c:v>14.721</c:v>
                </c:pt>
                <c:pt idx="73">
                  <c:v>14.891</c:v>
                </c:pt>
                <c:pt idx="74">
                  <c:v>15.071</c:v>
                </c:pt>
                <c:pt idx="75">
                  <c:v>15.242000000000001</c:v>
                </c:pt>
                <c:pt idx="76">
                  <c:v>15.432</c:v>
                </c:pt>
                <c:pt idx="77">
                  <c:v>15.612</c:v>
                </c:pt>
                <c:pt idx="78">
                  <c:v>15.802</c:v>
                </c:pt>
                <c:pt idx="79">
                  <c:v>15.983000000000001</c:v>
                </c:pt>
                <c:pt idx="80">
                  <c:v>16.152999999999999</c:v>
                </c:pt>
                <c:pt idx="81">
                  <c:v>16.343</c:v>
                </c:pt>
                <c:pt idx="82">
                  <c:v>16.524000000000001</c:v>
                </c:pt>
                <c:pt idx="83">
                  <c:v>16.713999999999999</c:v>
                </c:pt>
                <c:pt idx="84">
                  <c:v>16.904</c:v>
                </c:pt>
                <c:pt idx="85">
                  <c:v>17.103999999999999</c:v>
                </c:pt>
                <c:pt idx="86">
                  <c:v>17.295000000000002</c:v>
                </c:pt>
                <c:pt idx="87">
                  <c:v>17.484999999999999</c:v>
                </c:pt>
                <c:pt idx="88">
                  <c:v>17.675000000000001</c:v>
                </c:pt>
                <c:pt idx="89">
                  <c:v>17.864999999999998</c:v>
                </c:pt>
                <c:pt idx="90">
                  <c:v>18.056000000000001</c:v>
                </c:pt>
                <c:pt idx="91">
                  <c:v>18.256</c:v>
                </c:pt>
                <c:pt idx="92">
                  <c:v>18.446000000000002</c:v>
                </c:pt>
                <c:pt idx="93">
                  <c:v>18.637</c:v>
                </c:pt>
                <c:pt idx="94">
                  <c:v>18.827000000000002</c:v>
                </c:pt>
                <c:pt idx="95">
                  <c:v>19.016999999999999</c:v>
                </c:pt>
                <c:pt idx="96">
                  <c:v>19.207000000000001</c:v>
                </c:pt>
                <c:pt idx="97">
                  <c:v>19.408000000000001</c:v>
                </c:pt>
                <c:pt idx="98">
                  <c:v>19.597999999999999</c:v>
                </c:pt>
                <c:pt idx="99">
                  <c:v>19.788</c:v>
                </c:pt>
                <c:pt idx="100">
                  <c:v>19.978000000000002</c:v>
                </c:pt>
                <c:pt idx="101">
                  <c:v>20.169</c:v>
                </c:pt>
                <c:pt idx="102">
                  <c:v>20.359000000000002</c:v>
                </c:pt>
                <c:pt idx="103">
                  <c:v>20.539000000000001</c:v>
                </c:pt>
                <c:pt idx="104">
                  <c:v>20.73</c:v>
                </c:pt>
                <c:pt idx="105">
                  <c:v>20.91</c:v>
                </c:pt>
                <c:pt idx="106">
                  <c:v>21.1</c:v>
                </c:pt>
                <c:pt idx="107">
                  <c:v>21.29</c:v>
                </c:pt>
                <c:pt idx="108">
                  <c:v>21.471</c:v>
                </c:pt>
                <c:pt idx="109">
                  <c:v>21.661000000000001</c:v>
                </c:pt>
                <c:pt idx="110">
                  <c:v>21.831</c:v>
                </c:pt>
                <c:pt idx="111">
                  <c:v>22.021000000000001</c:v>
                </c:pt>
                <c:pt idx="112">
                  <c:v>22.222000000000001</c:v>
                </c:pt>
                <c:pt idx="113">
                  <c:v>22.391999999999999</c:v>
                </c:pt>
                <c:pt idx="114">
                  <c:v>22.582000000000001</c:v>
                </c:pt>
                <c:pt idx="115">
                  <c:v>22.762</c:v>
                </c:pt>
                <c:pt idx="116">
                  <c:v>22.952999999999999</c:v>
                </c:pt>
                <c:pt idx="117">
                  <c:v>23.143000000000001</c:v>
                </c:pt>
                <c:pt idx="118">
                  <c:v>23.332999999999998</c:v>
                </c:pt>
                <c:pt idx="119">
                  <c:v>23.533999999999999</c:v>
                </c:pt>
                <c:pt idx="120">
                  <c:v>23.724</c:v>
                </c:pt>
                <c:pt idx="121">
                  <c:v>23.914000000000001</c:v>
                </c:pt>
                <c:pt idx="122">
                  <c:v>24.103999999999999</c:v>
                </c:pt>
                <c:pt idx="123">
                  <c:v>24.295000000000002</c:v>
                </c:pt>
                <c:pt idx="124">
                  <c:v>24.484999999999999</c:v>
                </c:pt>
                <c:pt idx="125">
                  <c:v>24.684999999999999</c:v>
                </c:pt>
                <c:pt idx="126">
                  <c:v>24.876000000000001</c:v>
                </c:pt>
                <c:pt idx="127">
                  <c:v>25.065999999999999</c:v>
                </c:pt>
                <c:pt idx="128">
                  <c:v>25.256</c:v>
                </c:pt>
                <c:pt idx="129">
                  <c:v>25.446000000000002</c:v>
                </c:pt>
                <c:pt idx="130">
                  <c:v>25.637</c:v>
                </c:pt>
                <c:pt idx="131">
                  <c:v>25.837</c:v>
                </c:pt>
                <c:pt idx="132">
                  <c:v>26.027000000000001</c:v>
                </c:pt>
                <c:pt idx="133">
                  <c:v>26.216999999999999</c:v>
                </c:pt>
                <c:pt idx="134">
                  <c:v>26.408000000000001</c:v>
                </c:pt>
                <c:pt idx="135">
                  <c:v>26.597999999999999</c:v>
                </c:pt>
                <c:pt idx="136">
                  <c:v>26.788</c:v>
                </c:pt>
                <c:pt idx="137">
                  <c:v>26.989000000000001</c:v>
                </c:pt>
                <c:pt idx="138">
                  <c:v>27.178999999999998</c:v>
                </c:pt>
                <c:pt idx="139">
                  <c:v>27.369</c:v>
                </c:pt>
                <c:pt idx="140">
                  <c:v>27.559000000000001</c:v>
                </c:pt>
                <c:pt idx="141">
                  <c:v>27.75</c:v>
                </c:pt>
                <c:pt idx="142">
                  <c:v>27.94</c:v>
                </c:pt>
                <c:pt idx="143">
                  <c:v>28.12</c:v>
                </c:pt>
                <c:pt idx="144">
                  <c:v>28.31</c:v>
                </c:pt>
                <c:pt idx="145">
                  <c:v>28.501000000000001</c:v>
                </c:pt>
                <c:pt idx="146">
                  <c:v>28.690999999999999</c:v>
                </c:pt>
                <c:pt idx="147">
                  <c:v>28.890999999999998</c:v>
                </c:pt>
                <c:pt idx="148">
                  <c:v>29.062000000000001</c:v>
                </c:pt>
                <c:pt idx="149">
                  <c:v>29.251999999999999</c:v>
                </c:pt>
                <c:pt idx="150">
                  <c:v>29.452000000000002</c:v>
                </c:pt>
                <c:pt idx="151">
                  <c:v>29.622</c:v>
                </c:pt>
                <c:pt idx="152">
                  <c:v>29.812999999999999</c:v>
                </c:pt>
                <c:pt idx="153">
                  <c:v>29.992999999999999</c:v>
                </c:pt>
                <c:pt idx="154">
                  <c:v>30.183</c:v>
                </c:pt>
                <c:pt idx="155">
                  <c:v>30.373000000000001</c:v>
                </c:pt>
                <c:pt idx="156">
                  <c:v>30.564</c:v>
                </c:pt>
                <c:pt idx="157">
                  <c:v>30.763999999999999</c:v>
                </c:pt>
                <c:pt idx="158">
                  <c:v>30.954000000000001</c:v>
                </c:pt>
                <c:pt idx="159">
                  <c:v>31.145</c:v>
                </c:pt>
                <c:pt idx="160">
                  <c:v>31.335000000000001</c:v>
                </c:pt>
                <c:pt idx="161">
                  <c:v>31.524999999999999</c:v>
                </c:pt>
                <c:pt idx="162">
                  <c:v>31.715</c:v>
                </c:pt>
                <c:pt idx="163">
                  <c:v>31.905999999999999</c:v>
                </c:pt>
                <c:pt idx="164">
                  <c:v>32.106000000000002</c:v>
                </c:pt>
                <c:pt idx="165">
                  <c:v>32.295999999999999</c:v>
                </c:pt>
                <c:pt idx="166">
                  <c:v>32.485999999999997</c:v>
                </c:pt>
                <c:pt idx="167">
                  <c:v>32.677</c:v>
                </c:pt>
                <c:pt idx="168">
                  <c:v>32.866999999999997</c:v>
                </c:pt>
                <c:pt idx="169">
                  <c:v>33.057000000000002</c:v>
                </c:pt>
                <c:pt idx="170">
                  <c:v>33.258000000000003</c:v>
                </c:pt>
                <c:pt idx="171">
                  <c:v>33.448</c:v>
                </c:pt>
                <c:pt idx="172">
                  <c:v>33.637999999999998</c:v>
                </c:pt>
                <c:pt idx="173">
                  <c:v>33.828000000000003</c:v>
                </c:pt>
                <c:pt idx="174">
                  <c:v>34.018999999999998</c:v>
                </c:pt>
                <c:pt idx="175">
                  <c:v>34.209000000000003</c:v>
                </c:pt>
                <c:pt idx="176">
                  <c:v>34.389000000000003</c:v>
                </c:pt>
                <c:pt idx="177">
                  <c:v>34.579000000000001</c:v>
                </c:pt>
                <c:pt idx="178">
                  <c:v>34.770000000000003</c:v>
                </c:pt>
                <c:pt idx="179">
                  <c:v>34.950000000000003</c:v>
                </c:pt>
                <c:pt idx="180">
                  <c:v>35.14</c:v>
                </c:pt>
                <c:pt idx="181">
                  <c:v>35.320999999999998</c:v>
                </c:pt>
                <c:pt idx="182">
                  <c:v>35.511000000000003</c:v>
                </c:pt>
                <c:pt idx="183">
                  <c:v>35.701000000000001</c:v>
                </c:pt>
                <c:pt idx="184">
                  <c:v>35.881</c:v>
                </c:pt>
                <c:pt idx="185">
                  <c:v>36.072000000000003</c:v>
                </c:pt>
                <c:pt idx="186">
                  <c:v>36.241999999999997</c:v>
                </c:pt>
                <c:pt idx="187">
                  <c:v>36.432000000000002</c:v>
                </c:pt>
                <c:pt idx="188">
                  <c:v>36.612000000000002</c:v>
                </c:pt>
                <c:pt idx="189">
                  <c:v>36.792999999999999</c:v>
                </c:pt>
                <c:pt idx="190">
                  <c:v>36.982999999999997</c:v>
                </c:pt>
                <c:pt idx="191">
                  <c:v>37.152999999999999</c:v>
                </c:pt>
                <c:pt idx="192">
                  <c:v>37.332999999999998</c:v>
                </c:pt>
                <c:pt idx="193">
                  <c:v>37.524000000000001</c:v>
                </c:pt>
                <c:pt idx="194">
                  <c:v>37.713999999999999</c:v>
                </c:pt>
                <c:pt idx="195">
                  <c:v>37.904000000000003</c:v>
                </c:pt>
                <c:pt idx="196">
                  <c:v>38.104999999999997</c:v>
                </c:pt>
                <c:pt idx="197">
                  <c:v>38.295000000000002</c:v>
                </c:pt>
                <c:pt idx="198">
                  <c:v>38.484999999999999</c:v>
                </c:pt>
                <c:pt idx="199">
                  <c:v>38.674999999999997</c:v>
                </c:pt>
                <c:pt idx="200">
                  <c:v>38.866</c:v>
                </c:pt>
                <c:pt idx="201">
                  <c:v>39.055999999999997</c:v>
                </c:pt>
                <c:pt idx="202">
                  <c:v>39.256</c:v>
                </c:pt>
                <c:pt idx="203">
                  <c:v>39.445999999999998</c:v>
                </c:pt>
                <c:pt idx="204">
                  <c:v>39.637</c:v>
                </c:pt>
                <c:pt idx="205">
                  <c:v>39.826999999999998</c:v>
                </c:pt>
                <c:pt idx="206">
                  <c:v>40.017000000000003</c:v>
                </c:pt>
                <c:pt idx="207">
                  <c:v>40.207999999999998</c:v>
                </c:pt>
                <c:pt idx="208">
                  <c:v>40.408000000000001</c:v>
                </c:pt>
                <c:pt idx="209">
                  <c:v>40.597999999999999</c:v>
                </c:pt>
                <c:pt idx="210">
                  <c:v>40.787999999999997</c:v>
                </c:pt>
                <c:pt idx="211">
                  <c:v>40.978999999999999</c:v>
                </c:pt>
                <c:pt idx="212">
                  <c:v>41.168999999999997</c:v>
                </c:pt>
                <c:pt idx="213">
                  <c:v>41.359000000000002</c:v>
                </c:pt>
                <c:pt idx="214">
                  <c:v>41.56</c:v>
                </c:pt>
                <c:pt idx="215">
                  <c:v>41.75</c:v>
                </c:pt>
                <c:pt idx="216">
                  <c:v>41.92</c:v>
                </c:pt>
                <c:pt idx="217">
                  <c:v>42.1</c:v>
                </c:pt>
                <c:pt idx="218">
                  <c:v>42.290999999999997</c:v>
                </c:pt>
                <c:pt idx="219">
                  <c:v>42.470999999999997</c:v>
                </c:pt>
                <c:pt idx="220">
                  <c:v>42.661000000000001</c:v>
                </c:pt>
                <c:pt idx="221">
                  <c:v>42.831000000000003</c:v>
                </c:pt>
                <c:pt idx="222">
                  <c:v>43.012</c:v>
                </c:pt>
                <c:pt idx="223">
                  <c:v>43.201999999999998</c:v>
                </c:pt>
                <c:pt idx="224">
                  <c:v>43.392000000000003</c:v>
                </c:pt>
                <c:pt idx="225">
                  <c:v>43.582000000000001</c:v>
                </c:pt>
                <c:pt idx="226">
                  <c:v>43.762999999999998</c:v>
                </c:pt>
                <c:pt idx="227">
                  <c:v>43.942999999999998</c:v>
                </c:pt>
                <c:pt idx="228">
                  <c:v>44.113</c:v>
                </c:pt>
                <c:pt idx="229">
                  <c:v>44.302999999999997</c:v>
                </c:pt>
                <c:pt idx="230">
                  <c:v>44.494</c:v>
                </c:pt>
                <c:pt idx="231">
                  <c:v>44.694000000000003</c:v>
                </c:pt>
                <c:pt idx="232">
                  <c:v>44.884</c:v>
                </c:pt>
                <c:pt idx="233">
                  <c:v>45.075000000000003</c:v>
                </c:pt>
                <c:pt idx="234">
                  <c:v>45.265000000000001</c:v>
                </c:pt>
                <c:pt idx="235">
                  <c:v>45.454999999999998</c:v>
                </c:pt>
                <c:pt idx="236">
                  <c:v>45.645000000000003</c:v>
                </c:pt>
                <c:pt idx="237">
                  <c:v>45.845999999999997</c:v>
                </c:pt>
                <c:pt idx="238">
                  <c:v>46.036000000000001</c:v>
                </c:pt>
                <c:pt idx="239">
                  <c:v>46.225999999999999</c:v>
                </c:pt>
                <c:pt idx="240">
                  <c:v>46.417000000000002</c:v>
                </c:pt>
                <c:pt idx="241">
                  <c:v>46.606999999999999</c:v>
                </c:pt>
                <c:pt idx="242">
                  <c:v>46.796999999999997</c:v>
                </c:pt>
                <c:pt idx="243">
                  <c:v>46.997</c:v>
                </c:pt>
                <c:pt idx="244">
                  <c:v>47.188000000000002</c:v>
                </c:pt>
                <c:pt idx="245">
                  <c:v>47.378</c:v>
                </c:pt>
                <c:pt idx="246">
                  <c:v>47.548000000000002</c:v>
                </c:pt>
                <c:pt idx="247">
                  <c:v>47.747999999999998</c:v>
                </c:pt>
                <c:pt idx="248">
                  <c:v>47.939</c:v>
                </c:pt>
                <c:pt idx="249">
                  <c:v>48.109000000000002</c:v>
                </c:pt>
                <c:pt idx="250">
                  <c:v>48.308999999999997</c:v>
                </c:pt>
                <c:pt idx="251">
                  <c:v>48.478999999999999</c:v>
                </c:pt>
                <c:pt idx="252">
                  <c:v>48.67</c:v>
                </c:pt>
                <c:pt idx="253">
                  <c:v>48.86</c:v>
                </c:pt>
                <c:pt idx="254">
                  <c:v>49.04</c:v>
                </c:pt>
                <c:pt idx="255">
                  <c:v>49.231000000000002</c:v>
                </c:pt>
                <c:pt idx="256">
                  <c:v>49.411000000000001</c:v>
                </c:pt>
                <c:pt idx="257">
                  <c:v>49.600999999999999</c:v>
                </c:pt>
                <c:pt idx="258">
                  <c:v>49.790999999999997</c:v>
                </c:pt>
                <c:pt idx="259">
                  <c:v>49.981999999999999</c:v>
                </c:pt>
                <c:pt idx="260">
                  <c:v>50.171999999999997</c:v>
                </c:pt>
                <c:pt idx="261">
                  <c:v>50.351999999999997</c:v>
                </c:pt>
              </c:numCache>
            </c:numRef>
          </c:xVal>
          <c:yVal>
            <c:numRef>
              <c:f>'Beschl. 5. Gang(10.06.2014)II'!$O$3:$O$264</c:f>
              <c:numCache>
                <c:formatCode>#,##0" bar"</c:formatCode>
                <c:ptCount val="262"/>
                <c:pt idx="0">
                  <c:v>1501</c:v>
                </c:pt>
                <c:pt idx="1">
                  <c:v>1501</c:v>
                </c:pt>
                <c:pt idx="2">
                  <c:v>1554</c:v>
                </c:pt>
                <c:pt idx="3">
                  <c:v>1554</c:v>
                </c:pt>
                <c:pt idx="4">
                  <c:v>1554</c:v>
                </c:pt>
                <c:pt idx="5">
                  <c:v>1554</c:v>
                </c:pt>
                <c:pt idx="6">
                  <c:v>1554</c:v>
                </c:pt>
                <c:pt idx="7">
                  <c:v>1554</c:v>
                </c:pt>
                <c:pt idx="8">
                  <c:v>1609</c:v>
                </c:pt>
                <c:pt idx="9">
                  <c:v>1609</c:v>
                </c:pt>
                <c:pt idx="10">
                  <c:v>1609</c:v>
                </c:pt>
                <c:pt idx="11">
                  <c:v>1609</c:v>
                </c:pt>
                <c:pt idx="12">
                  <c:v>1609</c:v>
                </c:pt>
                <c:pt idx="13">
                  <c:v>1609</c:v>
                </c:pt>
                <c:pt idx="14">
                  <c:v>1681</c:v>
                </c:pt>
                <c:pt idx="15">
                  <c:v>1681</c:v>
                </c:pt>
                <c:pt idx="16">
                  <c:v>1681</c:v>
                </c:pt>
                <c:pt idx="17">
                  <c:v>1681</c:v>
                </c:pt>
                <c:pt idx="18">
                  <c:v>1681</c:v>
                </c:pt>
                <c:pt idx="19">
                  <c:v>1681</c:v>
                </c:pt>
                <c:pt idx="20">
                  <c:v>1754</c:v>
                </c:pt>
                <c:pt idx="21">
                  <c:v>1754</c:v>
                </c:pt>
                <c:pt idx="22">
                  <c:v>1754</c:v>
                </c:pt>
                <c:pt idx="23">
                  <c:v>1754</c:v>
                </c:pt>
                <c:pt idx="24">
                  <c:v>1754</c:v>
                </c:pt>
                <c:pt idx="25">
                  <c:v>1754</c:v>
                </c:pt>
                <c:pt idx="26">
                  <c:v>1846</c:v>
                </c:pt>
                <c:pt idx="27">
                  <c:v>1846</c:v>
                </c:pt>
                <c:pt idx="28">
                  <c:v>1846</c:v>
                </c:pt>
                <c:pt idx="29">
                  <c:v>1846</c:v>
                </c:pt>
                <c:pt idx="30">
                  <c:v>1846</c:v>
                </c:pt>
                <c:pt idx="31">
                  <c:v>1846</c:v>
                </c:pt>
                <c:pt idx="32">
                  <c:v>1931</c:v>
                </c:pt>
                <c:pt idx="33">
                  <c:v>1931</c:v>
                </c:pt>
                <c:pt idx="34">
                  <c:v>1931</c:v>
                </c:pt>
                <c:pt idx="35">
                  <c:v>1931</c:v>
                </c:pt>
                <c:pt idx="36">
                  <c:v>1931</c:v>
                </c:pt>
                <c:pt idx="37">
                  <c:v>1931</c:v>
                </c:pt>
                <c:pt idx="38">
                  <c:v>2023</c:v>
                </c:pt>
                <c:pt idx="39">
                  <c:v>2023</c:v>
                </c:pt>
                <c:pt idx="40">
                  <c:v>2023</c:v>
                </c:pt>
                <c:pt idx="41">
                  <c:v>2023</c:v>
                </c:pt>
                <c:pt idx="42">
                  <c:v>2023</c:v>
                </c:pt>
                <c:pt idx="43">
                  <c:v>2023</c:v>
                </c:pt>
                <c:pt idx="44">
                  <c:v>2126</c:v>
                </c:pt>
                <c:pt idx="45">
                  <c:v>2126</c:v>
                </c:pt>
                <c:pt idx="46">
                  <c:v>2126</c:v>
                </c:pt>
                <c:pt idx="47">
                  <c:v>2126</c:v>
                </c:pt>
                <c:pt idx="48">
                  <c:v>2126</c:v>
                </c:pt>
                <c:pt idx="49">
                  <c:v>2126</c:v>
                </c:pt>
                <c:pt idx="50">
                  <c:v>2233</c:v>
                </c:pt>
                <c:pt idx="51">
                  <c:v>2233</c:v>
                </c:pt>
                <c:pt idx="52">
                  <c:v>2233</c:v>
                </c:pt>
                <c:pt idx="53">
                  <c:v>2233</c:v>
                </c:pt>
                <c:pt idx="54">
                  <c:v>2233</c:v>
                </c:pt>
                <c:pt idx="55">
                  <c:v>2233</c:v>
                </c:pt>
                <c:pt idx="56">
                  <c:v>2250</c:v>
                </c:pt>
                <c:pt idx="57">
                  <c:v>2250</c:v>
                </c:pt>
                <c:pt idx="58">
                  <c:v>2250</c:v>
                </c:pt>
                <c:pt idx="59">
                  <c:v>2250</c:v>
                </c:pt>
                <c:pt idx="60">
                  <c:v>2250</c:v>
                </c:pt>
                <c:pt idx="61">
                  <c:v>2250</c:v>
                </c:pt>
                <c:pt idx="62">
                  <c:v>2250</c:v>
                </c:pt>
                <c:pt idx="63">
                  <c:v>2250</c:v>
                </c:pt>
                <c:pt idx="64">
                  <c:v>2250</c:v>
                </c:pt>
                <c:pt idx="65">
                  <c:v>2250</c:v>
                </c:pt>
                <c:pt idx="66">
                  <c:v>2250</c:v>
                </c:pt>
                <c:pt idx="67">
                  <c:v>2250</c:v>
                </c:pt>
                <c:pt idx="68">
                  <c:v>2250</c:v>
                </c:pt>
                <c:pt idx="69">
                  <c:v>2250</c:v>
                </c:pt>
                <c:pt idx="70">
                  <c:v>2250</c:v>
                </c:pt>
                <c:pt idx="71">
                  <c:v>2250</c:v>
                </c:pt>
                <c:pt idx="72">
                  <c:v>2250</c:v>
                </c:pt>
                <c:pt idx="73">
                  <c:v>2250</c:v>
                </c:pt>
                <c:pt idx="74">
                  <c:v>2250</c:v>
                </c:pt>
                <c:pt idx="75">
                  <c:v>2250</c:v>
                </c:pt>
                <c:pt idx="76">
                  <c:v>2250</c:v>
                </c:pt>
                <c:pt idx="77">
                  <c:v>2250</c:v>
                </c:pt>
                <c:pt idx="78">
                  <c:v>2250</c:v>
                </c:pt>
                <c:pt idx="79">
                  <c:v>2250</c:v>
                </c:pt>
                <c:pt idx="80">
                  <c:v>2250</c:v>
                </c:pt>
                <c:pt idx="81">
                  <c:v>2250</c:v>
                </c:pt>
                <c:pt idx="82">
                  <c:v>2250</c:v>
                </c:pt>
                <c:pt idx="83">
                  <c:v>2250</c:v>
                </c:pt>
                <c:pt idx="84">
                  <c:v>2250</c:v>
                </c:pt>
                <c:pt idx="85">
                  <c:v>2250</c:v>
                </c:pt>
                <c:pt idx="86">
                  <c:v>2250</c:v>
                </c:pt>
                <c:pt idx="87">
                  <c:v>2250</c:v>
                </c:pt>
                <c:pt idx="88">
                  <c:v>2250</c:v>
                </c:pt>
                <c:pt idx="89">
                  <c:v>2250</c:v>
                </c:pt>
                <c:pt idx="90">
                  <c:v>2250</c:v>
                </c:pt>
                <c:pt idx="91">
                  <c:v>2250</c:v>
                </c:pt>
                <c:pt idx="92">
                  <c:v>2250</c:v>
                </c:pt>
                <c:pt idx="93">
                  <c:v>2250</c:v>
                </c:pt>
                <c:pt idx="94">
                  <c:v>2250</c:v>
                </c:pt>
                <c:pt idx="95">
                  <c:v>2250</c:v>
                </c:pt>
                <c:pt idx="96">
                  <c:v>2250</c:v>
                </c:pt>
                <c:pt idx="97">
                  <c:v>2250</c:v>
                </c:pt>
                <c:pt idx="98">
                  <c:v>2250</c:v>
                </c:pt>
                <c:pt idx="99">
                  <c:v>2250</c:v>
                </c:pt>
                <c:pt idx="100">
                  <c:v>2250</c:v>
                </c:pt>
                <c:pt idx="101">
                  <c:v>2250</c:v>
                </c:pt>
                <c:pt idx="102">
                  <c:v>2250</c:v>
                </c:pt>
                <c:pt idx="103">
                  <c:v>2250</c:v>
                </c:pt>
                <c:pt idx="104">
                  <c:v>2250</c:v>
                </c:pt>
                <c:pt idx="105">
                  <c:v>2250</c:v>
                </c:pt>
                <c:pt idx="106">
                  <c:v>2250</c:v>
                </c:pt>
                <c:pt idx="107">
                  <c:v>2250</c:v>
                </c:pt>
                <c:pt idx="108">
                  <c:v>2250</c:v>
                </c:pt>
                <c:pt idx="109">
                  <c:v>2250</c:v>
                </c:pt>
                <c:pt idx="110">
                  <c:v>2250</c:v>
                </c:pt>
                <c:pt idx="111">
                  <c:v>2250</c:v>
                </c:pt>
                <c:pt idx="112">
                  <c:v>2250</c:v>
                </c:pt>
                <c:pt idx="113">
                  <c:v>2250</c:v>
                </c:pt>
                <c:pt idx="114">
                  <c:v>2250</c:v>
                </c:pt>
                <c:pt idx="115">
                  <c:v>2250</c:v>
                </c:pt>
                <c:pt idx="116">
                  <c:v>2250</c:v>
                </c:pt>
                <c:pt idx="117">
                  <c:v>2250</c:v>
                </c:pt>
                <c:pt idx="118">
                  <c:v>2250</c:v>
                </c:pt>
                <c:pt idx="119">
                  <c:v>2250</c:v>
                </c:pt>
                <c:pt idx="120">
                  <c:v>2250</c:v>
                </c:pt>
                <c:pt idx="121">
                  <c:v>2250</c:v>
                </c:pt>
                <c:pt idx="122">
                  <c:v>2250</c:v>
                </c:pt>
                <c:pt idx="123">
                  <c:v>2250</c:v>
                </c:pt>
                <c:pt idx="124">
                  <c:v>2250</c:v>
                </c:pt>
                <c:pt idx="125">
                  <c:v>2250</c:v>
                </c:pt>
                <c:pt idx="126">
                  <c:v>2250</c:v>
                </c:pt>
                <c:pt idx="127">
                  <c:v>2250</c:v>
                </c:pt>
                <c:pt idx="128">
                  <c:v>2250</c:v>
                </c:pt>
                <c:pt idx="129">
                  <c:v>2250</c:v>
                </c:pt>
                <c:pt idx="130">
                  <c:v>2250</c:v>
                </c:pt>
                <c:pt idx="131">
                  <c:v>2250</c:v>
                </c:pt>
                <c:pt idx="132">
                  <c:v>2250</c:v>
                </c:pt>
                <c:pt idx="133">
                  <c:v>2250</c:v>
                </c:pt>
                <c:pt idx="134">
                  <c:v>2250</c:v>
                </c:pt>
                <c:pt idx="135">
                  <c:v>2250</c:v>
                </c:pt>
                <c:pt idx="136">
                  <c:v>2250</c:v>
                </c:pt>
                <c:pt idx="137">
                  <c:v>2250</c:v>
                </c:pt>
                <c:pt idx="138">
                  <c:v>2250</c:v>
                </c:pt>
                <c:pt idx="139">
                  <c:v>2250</c:v>
                </c:pt>
                <c:pt idx="140">
                  <c:v>2250</c:v>
                </c:pt>
                <c:pt idx="141">
                  <c:v>2250</c:v>
                </c:pt>
                <c:pt idx="142">
                  <c:v>2250</c:v>
                </c:pt>
                <c:pt idx="143">
                  <c:v>2250</c:v>
                </c:pt>
                <c:pt idx="144">
                  <c:v>2250</c:v>
                </c:pt>
                <c:pt idx="145">
                  <c:v>2250</c:v>
                </c:pt>
                <c:pt idx="146">
                  <c:v>2250</c:v>
                </c:pt>
                <c:pt idx="147">
                  <c:v>2250</c:v>
                </c:pt>
                <c:pt idx="148">
                  <c:v>2250</c:v>
                </c:pt>
                <c:pt idx="149">
                  <c:v>2250</c:v>
                </c:pt>
                <c:pt idx="150">
                  <c:v>2250</c:v>
                </c:pt>
                <c:pt idx="151">
                  <c:v>2250</c:v>
                </c:pt>
                <c:pt idx="152">
                  <c:v>2250</c:v>
                </c:pt>
                <c:pt idx="153">
                  <c:v>2250</c:v>
                </c:pt>
                <c:pt idx="154">
                  <c:v>2250</c:v>
                </c:pt>
                <c:pt idx="155">
                  <c:v>2250</c:v>
                </c:pt>
                <c:pt idx="156">
                  <c:v>2250</c:v>
                </c:pt>
                <c:pt idx="157">
                  <c:v>2250</c:v>
                </c:pt>
                <c:pt idx="158">
                  <c:v>2250</c:v>
                </c:pt>
                <c:pt idx="159">
                  <c:v>2250</c:v>
                </c:pt>
                <c:pt idx="160">
                  <c:v>2250</c:v>
                </c:pt>
                <c:pt idx="161">
                  <c:v>2250</c:v>
                </c:pt>
                <c:pt idx="162">
                  <c:v>2250</c:v>
                </c:pt>
                <c:pt idx="163">
                  <c:v>2250</c:v>
                </c:pt>
                <c:pt idx="164">
                  <c:v>2250</c:v>
                </c:pt>
                <c:pt idx="165">
                  <c:v>2250</c:v>
                </c:pt>
                <c:pt idx="166">
                  <c:v>2250</c:v>
                </c:pt>
                <c:pt idx="167">
                  <c:v>2250</c:v>
                </c:pt>
                <c:pt idx="168">
                  <c:v>2250</c:v>
                </c:pt>
                <c:pt idx="169">
                  <c:v>2250</c:v>
                </c:pt>
                <c:pt idx="170">
                  <c:v>2250</c:v>
                </c:pt>
                <c:pt idx="171">
                  <c:v>2250</c:v>
                </c:pt>
                <c:pt idx="172">
                  <c:v>2250</c:v>
                </c:pt>
                <c:pt idx="173">
                  <c:v>2250</c:v>
                </c:pt>
                <c:pt idx="174">
                  <c:v>2250</c:v>
                </c:pt>
                <c:pt idx="175">
                  <c:v>2250</c:v>
                </c:pt>
                <c:pt idx="176">
                  <c:v>2250</c:v>
                </c:pt>
                <c:pt idx="177">
                  <c:v>2250</c:v>
                </c:pt>
                <c:pt idx="178">
                  <c:v>2250</c:v>
                </c:pt>
                <c:pt idx="179">
                  <c:v>2250</c:v>
                </c:pt>
                <c:pt idx="180">
                  <c:v>2250</c:v>
                </c:pt>
                <c:pt idx="181">
                  <c:v>2250</c:v>
                </c:pt>
                <c:pt idx="182">
                  <c:v>2250</c:v>
                </c:pt>
                <c:pt idx="183">
                  <c:v>2250</c:v>
                </c:pt>
                <c:pt idx="184">
                  <c:v>2250</c:v>
                </c:pt>
                <c:pt idx="185">
                  <c:v>2250</c:v>
                </c:pt>
                <c:pt idx="186">
                  <c:v>2250</c:v>
                </c:pt>
                <c:pt idx="187">
                  <c:v>2250</c:v>
                </c:pt>
                <c:pt idx="188">
                  <c:v>2250</c:v>
                </c:pt>
                <c:pt idx="189">
                  <c:v>2250</c:v>
                </c:pt>
                <c:pt idx="190">
                  <c:v>2250</c:v>
                </c:pt>
                <c:pt idx="191">
                  <c:v>2250</c:v>
                </c:pt>
                <c:pt idx="192">
                  <c:v>2250</c:v>
                </c:pt>
                <c:pt idx="193">
                  <c:v>2250</c:v>
                </c:pt>
                <c:pt idx="194">
                  <c:v>2250</c:v>
                </c:pt>
                <c:pt idx="195">
                  <c:v>2250</c:v>
                </c:pt>
                <c:pt idx="196">
                  <c:v>2250</c:v>
                </c:pt>
                <c:pt idx="197">
                  <c:v>2250</c:v>
                </c:pt>
                <c:pt idx="198">
                  <c:v>2250</c:v>
                </c:pt>
                <c:pt idx="199">
                  <c:v>2250</c:v>
                </c:pt>
                <c:pt idx="200">
                  <c:v>2250</c:v>
                </c:pt>
                <c:pt idx="201">
                  <c:v>2250</c:v>
                </c:pt>
                <c:pt idx="202">
                  <c:v>2250</c:v>
                </c:pt>
                <c:pt idx="203">
                  <c:v>2250</c:v>
                </c:pt>
                <c:pt idx="204">
                  <c:v>2250</c:v>
                </c:pt>
                <c:pt idx="205">
                  <c:v>2250</c:v>
                </c:pt>
                <c:pt idx="206">
                  <c:v>2250</c:v>
                </c:pt>
                <c:pt idx="207">
                  <c:v>2250</c:v>
                </c:pt>
                <c:pt idx="208">
                  <c:v>2250</c:v>
                </c:pt>
                <c:pt idx="209">
                  <c:v>2250</c:v>
                </c:pt>
                <c:pt idx="210">
                  <c:v>2250</c:v>
                </c:pt>
                <c:pt idx="211">
                  <c:v>2250</c:v>
                </c:pt>
                <c:pt idx="212">
                  <c:v>2250</c:v>
                </c:pt>
                <c:pt idx="213">
                  <c:v>2250</c:v>
                </c:pt>
                <c:pt idx="214">
                  <c:v>2250</c:v>
                </c:pt>
                <c:pt idx="215">
                  <c:v>2250</c:v>
                </c:pt>
                <c:pt idx="216">
                  <c:v>2250</c:v>
                </c:pt>
                <c:pt idx="217">
                  <c:v>2250</c:v>
                </c:pt>
                <c:pt idx="218">
                  <c:v>2250</c:v>
                </c:pt>
                <c:pt idx="219">
                  <c:v>2250</c:v>
                </c:pt>
                <c:pt idx="220">
                  <c:v>2250</c:v>
                </c:pt>
                <c:pt idx="221">
                  <c:v>2250</c:v>
                </c:pt>
                <c:pt idx="222">
                  <c:v>2250</c:v>
                </c:pt>
                <c:pt idx="223">
                  <c:v>2250</c:v>
                </c:pt>
                <c:pt idx="224">
                  <c:v>2250</c:v>
                </c:pt>
                <c:pt idx="225">
                  <c:v>2250</c:v>
                </c:pt>
                <c:pt idx="226">
                  <c:v>2250</c:v>
                </c:pt>
                <c:pt idx="227">
                  <c:v>2250</c:v>
                </c:pt>
                <c:pt idx="228">
                  <c:v>2250</c:v>
                </c:pt>
                <c:pt idx="229">
                  <c:v>2250</c:v>
                </c:pt>
                <c:pt idx="230">
                  <c:v>2250</c:v>
                </c:pt>
                <c:pt idx="231">
                  <c:v>2250</c:v>
                </c:pt>
                <c:pt idx="232">
                  <c:v>2250</c:v>
                </c:pt>
                <c:pt idx="233">
                  <c:v>2250</c:v>
                </c:pt>
                <c:pt idx="234">
                  <c:v>2250</c:v>
                </c:pt>
                <c:pt idx="235">
                  <c:v>2250</c:v>
                </c:pt>
                <c:pt idx="236">
                  <c:v>2250</c:v>
                </c:pt>
                <c:pt idx="237">
                  <c:v>2250</c:v>
                </c:pt>
                <c:pt idx="238">
                  <c:v>2250</c:v>
                </c:pt>
                <c:pt idx="239">
                  <c:v>2250</c:v>
                </c:pt>
                <c:pt idx="240">
                  <c:v>2250</c:v>
                </c:pt>
                <c:pt idx="241">
                  <c:v>2250</c:v>
                </c:pt>
                <c:pt idx="242">
                  <c:v>2250</c:v>
                </c:pt>
                <c:pt idx="243">
                  <c:v>2250</c:v>
                </c:pt>
                <c:pt idx="244">
                  <c:v>2250</c:v>
                </c:pt>
                <c:pt idx="245">
                  <c:v>2250</c:v>
                </c:pt>
                <c:pt idx="246">
                  <c:v>2250</c:v>
                </c:pt>
                <c:pt idx="247">
                  <c:v>2250</c:v>
                </c:pt>
                <c:pt idx="248">
                  <c:v>2247</c:v>
                </c:pt>
                <c:pt idx="249">
                  <c:v>2247</c:v>
                </c:pt>
                <c:pt idx="250">
                  <c:v>2247</c:v>
                </c:pt>
                <c:pt idx="251">
                  <c:v>2247</c:v>
                </c:pt>
                <c:pt idx="252">
                  <c:v>2247</c:v>
                </c:pt>
                <c:pt idx="253">
                  <c:v>2247</c:v>
                </c:pt>
                <c:pt idx="254">
                  <c:v>2241</c:v>
                </c:pt>
                <c:pt idx="255">
                  <c:v>2241</c:v>
                </c:pt>
                <c:pt idx="256">
                  <c:v>2241</c:v>
                </c:pt>
                <c:pt idx="257">
                  <c:v>2241</c:v>
                </c:pt>
                <c:pt idx="258">
                  <c:v>2241</c:v>
                </c:pt>
                <c:pt idx="259">
                  <c:v>2241</c:v>
                </c:pt>
                <c:pt idx="260">
                  <c:v>2241</c:v>
                </c:pt>
                <c:pt idx="261">
                  <c:v>2241</c:v>
                </c:pt>
              </c:numCache>
            </c:numRef>
          </c:yVal>
          <c:smooth val="0"/>
        </c:ser>
        <c:ser>
          <c:idx val="7"/>
          <c:order val="3"/>
          <c:tx>
            <c:strRef>
              <c:f>'Beschl. 5. Gang(10.06.2014)II'!$P$2</c:f>
              <c:strCache>
                <c:ptCount val="1"/>
                <c:pt idx="0">
                  <c:v>Abw., Ladedruck</c:v>
                </c:pt>
              </c:strCache>
            </c:strRef>
          </c:tx>
          <c:marker>
            <c:symbol val="none"/>
          </c:marker>
          <c:xVal>
            <c:numRef>
              <c:f>'Beschl. 5. Gang(10.06.2014)II'!$K$3:$K$264</c:f>
              <c:numCache>
                <c:formatCode>0.000" s"</c:formatCode>
                <c:ptCount val="262"/>
                <c:pt idx="0">
                  <c:v>1.071</c:v>
                </c:pt>
                <c:pt idx="1">
                  <c:v>1.262</c:v>
                </c:pt>
                <c:pt idx="2">
                  <c:v>1.4419999999999999</c:v>
                </c:pt>
                <c:pt idx="3">
                  <c:v>1.6319999999999999</c:v>
                </c:pt>
                <c:pt idx="4">
                  <c:v>1.8220000000000001</c:v>
                </c:pt>
                <c:pt idx="5">
                  <c:v>2.0129999999999999</c:v>
                </c:pt>
                <c:pt idx="6">
                  <c:v>2.2130000000000001</c:v>
                </c:pt>
                <c:pt idx="7">
                  <c:v>2.383</c:v>
                </c:pt>
                <c:pt idx="8">
                  <c:v>2.573</c:v>
                </c:pt>
                <c:pt idx="9">
                  <c:v>2.774</c:v>
                </c:pt>
                <c:pt idx="10">
                  <c:v>2.964</c:v>
                </c:pt>
                <c:pt idx="11">
                  <c:v>3.1539999999999999</c:v>
                </c:pt>
                <c:pt idx="12">
                  <c:v>3.3450000000000002</c:v>
                </c:pt>
                <c:pt idx="13">
                  <c:v>3.5350000000000001</c:v>
                </c:pt>
                <c:pt idx="14">
                  <c:v>3.7250000000000001</c:v>
                </c:pt>
                <c:pt idx="15">
                  <c:v>3.915</c:v>
                </c:pt>
                <c:pt idx="16">
                  <c:v>4.1159999999999997</c:v>
                </c:pt>
                <c:pt idx="17">
                  <c:v>4.2859999999999996</c:v>
                </c:pt>
                <c:pt idx="18">
                  <c:v>4.476</c:v>
                </c:pt>
                <c:pt idx="19">
                  <c:v>4.6760000000000002</c:v>
                </c:pt>
                <c:pt idx="20">
                  <c:v>4.867</c:v>
                </c:pt>
                <c:pt idx="21">
                  <c:v>5.0570000000000004</c:v>
                </c:pt>
                <c:pt idx="22">
                  <c:v>5.2270000000000003</c:v>
                </c:pt>
                <c:pt idx="23">
                  <c:v>5.4279999999999999</c:v>
                </c:pt>
                <c:pt idx="24">
                  <c:v>5.6180000000000003</c:v>
                </c:pt>
                <c:pt idx="25">
                  <c:v>5.7880000000000003</c:v>
                </c:pt>
                <c:pt idx="26">
                  <c:v>5.9880000000000004</c:v>
                </c:pt>
                <c:pt idx="27">
                  <c:v>6.1589999999999998</c:v>
                </c:pt>
                <c:pt idx="28">
                  <c:v>6.3490000000000002</c:v>
                </c:pt>
                <c:pt idx="29">
                  <c:v>6.5389999999999997</c:v>
                </c:pt>
                <c:pt idx="30">
                  <c:v>6.7190000000000003</c:v>
                </c:pt>
                <c:pt idx="31">
                  <c:v>6.91</c:v>
                </c:pt>
                <c:pt idx="32">
                  <c:v>7.09</c:v>
                </c:pt>
                <c:pt idx="33">
                  <c:v>7.28</c:v>
                </c:pt>
                <c:pt idx="34">
                  <c:v>7.4710000000000001</c:v>
                </c:pt>
                <c:pt idx="35">
                  <c:v>7.6609999999999996</c:v>
                </c:pt>
                <c:pt idx="36">
                  <c:v>7.851</c:v>
                </c:pt>
                <c:pt idx="37">
                  <c:v>8.0510000000000002</c:v>
                </c:pt>
                <c:pt idx="38">
                  <c:v>8.2420000000000009</c:v>
                </c:pt>
                <c:pt idx="39">
                  <c:v>8.4320000000000004</c:v>
                </c:pt>
                <c:pt idx="40">
                  <c:v>8.6020000000000003</c:v>
                </c:pt>
                <c:pt idx="41">
                  <c:v>8.8019999999999996</c:v>
                </c:pt>
                <c:pt idx="42">
                  <c:v>8.9930000000000003</c:v>
                </c:pt>
                <c:pt idx="43">
                  <c:v>9.1829999999999998</c:v>
                </c:pt>
                <c:pt idx="44">
                  <c:v>9.3729999999999993</c:v>
                </c:pt>
                <c:pt idx="45">
                  <c:v>9.5530000000000008</c:v>
                </c:pt>
                <c:pt idx="46">
                  <c:v>9.7439999999999998</c:v>
                </c:pt>
                <c:pt idx="47">
                  <c:v>9.9139999999999997</c:v>
                </c:pt>
                <c:pt idx="48">
                  <c:v>10.114000000000001</c:v>
                </c:pt>
                <c:pt idx="49">
                  <c:v>10.305</c:v>
                </c:pt>
                <c:pt idx="50">
                  <c:v>10.494999999999999</c:v>
                </c:pt>
                <c:pt idx="51">
                  <c:v>10.685</c:v>
                </c:pt>
                <c:pt idx="52">
                  <c:v>10.875</c:v>
                </c:pt>
                <c:pt idx="53">
                  <c:v>11.066000000000001</c:v>
                </c:pt>
                <c:pt idx="54">
                  <c:v>11.266</c:v>
                </c:pt>
                <c:pt idx="55">
                  <c:v>11.456</c:v>
                </c:pt>
                <c:pt idx="56">
                  <c:v>11.647</c:v>
                </c:pt>
                <c:pt idx="57">
                  <c:v>11.837</c:v>
                </c:pt>
                <c:pt idx="58">
                  <c:v>12.026999999999999</c:v>
                </c:pt>
                <c:pt idx="59">
                  <c:v>12.217000000000001</c:v>
                </c:pt>
                <c:pt idx="60">
                  <c:v>12.417999999999999</c:v>
                </c:pt>
                <c:pt idx="61">
                  <c:v>12.608000000000001</c:v>
                </c:pt>
                <c:pt idx="62">
                  <c:v>12.798</c:v>
                </c:pt>
                <c:pt idx="63">
                  <c:v>12.988</c:v>
                </c:pt>
                <c:pt idx="64">
                  <c:v>13.179</c:v>
                </c:pt>
                <c:pt idx="65">
                  <c:v>13.369</c:v>
                </c:pt>
                <c:pt idx="66">
                  <c:v>13.569000000000001</c:v>
                </c:pt>
                <c:pt idx="67">
                  <c:v>13.76</c:v>
                </c:pt>
                <c:pt idx="68">
                  <c:v>13.95</c:v>
                </c:pt>
                <c:pt idx="69">
                  <c:v>14.14</c:v>
                </c:pt>
                <c:pt idx="70">
                  <c:v>14.33</c:v>
                </c:pt>
                <c:pt idx="71">
                  <c:v>14.521000000000001</c:v>
                </c:pt>
                <c:pt idx="72">
                  <c:v>14.721</c:v>
                </c:pt>
                <c:pt idx="73">
                  <c:v>14.891</c:v>
                </c:pt>
                <c:pt idx="74">
                  <c:v>15.071</c:v>
                </c:pt>
                <c:pt idx="75">
                  <c:v>15.242000000000001</c:v>
                </c:pt>
                <c:pt idx="76">
                  <c:v>15.432</c:v>
                </c:pt>
                <c:pt idx="77">
                  <c:v>15.612</c:v>
                </c:pt>
                <c:pt idx="78">
                  <c:v>15.802</c:v>
                </c:pt>
                <c:pt idx="79">
                  <c:v>15.983000000000001</c:v>
                </c:pt>
                <c:pt idx="80">
                  <c:v>16.152999999999999</c:v>
                </c:pt>
                <c:pt idx="81">
                  <c:v>16.343</c:v>
                </c:pt>
                <c:pt idx="82">
                  <c:v>16.524000000000001</c:v>
                </c:pt>
                <c:pt idx="83">
                  <c:v>16.713999999999999</c:v>
                </c:pt>
                <c:pt idx="84">
                  <c:v>16.904</c:v>
                </c:pt>
                <c:pt idx="85">
                  <c:v>17.103999999999999</c:v>
                </c:pt>
                <c:pt idx="86">
                  <c:v>17.295000000000002</c:v>
                </c:pt>
                <c:pt idx="87">
                  <c:v>17.484999999999999</c:v>
                </c:pt>
                <c:pt idx="88">
                  <c:v>17.675000000000001</c:v>
                </c:pt>
                <c:pt idx="89">
                  <c:v>17.864999999999998</c:v>
                </c:pt>
                <c:pt idx="90">
                  <c:v>18.056000000000001</c:v>
                </c:pt>
                <c:pt idx="91">
                  <c:v>18.256</c:v>
                </c:pt>
                <c:pt idx="92">
                  <c:v>18.446000000000002</c:v>
                </c:pt>
                <c:pt idx="93">
                  <c:v>18.637</c:v>
                </c:pt>
                <c:pt idx="94">
                  <c:v>18.827000000000002</c:v>
                </c:pt>
                <c:pt idx="95">
                  <c:v>19.016999999999999</c:v>
                </c:pt>
                <c:pt idx="96">
                  <c:v>19.207000000000001</c:v>
                </c:pt>
                <c:pt idx="97">
                  <c:v>19.408000000000001</c:v>
                </c:pt>
                <c:pt idx="98">
                  <c:v>19.597999999999999</c:v>
                </c:pt>
                <c:pt idx="99">
                  <c:v>19.788</c:v>
                </c:pt>
                <c:pt idx="100">
                  <c:v>19.978000000000002</c:v>
                </c:pt>
                <c:pt idx="101">
                  <c:v>20.169</c:v>
                </c:pt>
                <c:pt idx="102">
                  <c:v>20.359000000000002</c:v>
                </c:pt>
                <c:pt idx="103">
                  <c:v>20.539000000000001</c:v>
                </c:pt>
                <c:pt idx="104">
                  <c:v>20.73</c:v>
                </c:pt>
                <c:pt idx="105">
                  <c:v>20.91</c:v>
                </c:pt>
                <c:pt idx="106">
                  <c:v>21.1</c:v>
                </c:pt>
                <c:pt idx="107">
                  <c:v>21.29</c:v>
                </c:pt>
                <c:pt idx="108">
                  <c:v>21.471</c:v>
                </c:pt>
                <c:pt idx="109">
                  <c:v>21.661000000000001</c:v>
                </c:pt>
                <c:pt idx="110">
                  <c:v>21.831</c:v>
                </c:pt>
                <c:pt idx="111">
                  <c:v>22.021000000000001</c:v>
                </c:pt>
                <c:pt idx="112">
                  <c:v>22.222000000000001</c:v>
                </c:pt>
                <c:pt idx="113">
                  <c:v>22.391999999999999</c:v>
                </c:pt>
                <c:pt idx="114">
                  <c:v>22.582000000000001</c:v>
                </c:pt>
                <c:pt idx="115">
                  <c:v>22.762</c:v>
                </c:pt>
                <c:pt idx="116">
                  <c:v>22.952999999999999</c:v>
                </c:pt>
                <c:pt idx="117">
                  <c:v>23.143000000000001</c:v>
                </c:pt>
                <c:pt idx="118">
                  <c:v>23.332999999999998</c:v>
                </c:pt>
                <c:pt idx="119">
                  <c:v>23.533999999999999</c:v>
                </c:pt>
                <c:pt idx="120">
                  <c:v>23.724</c:v>
                </c:pt>
                <c:pt idx="121">
                  <c:v>23.914000000000001</c:v>
                </c:pt>
                <c:pt idx="122">
                  <c:v>24.103999999999999</c:v>
                </c:pt>
                <c:pt idx="123">
                  <c:v>24.295000000000002</c:v>
                </c:pt>
                <c:pt idx="124">
                  <c:v>24.484999999999999</c:v>
                </c:pt>
                <c:pt idx="125">
                  <c:v>24.684999999999999</c:v>
                </c:pt>
                <c:pt idx="126">
                  <c:v>24.876000000000001</c:v>
                </c:pt>
                <c:pt idx="127">
                  <c:v>25.065999999999999</c:v>
                </c:pt>
                <c:pt idx="128">
                  <c:v>25.256</c:v>
                </c:pt>
                <c:pt idx="129">
                  <c:v>25.446000000000002</c:v>
                </c:pt>
                <c:pt idx="130">
                  <c:v>25.637</c:v>
                </c:pt>
                <c:pt idx="131">
                  <c:v>25.837</c:v>
                </c:pt>
                <c:pt idx="132">
                  <c:v>26.027000000000001</c:v>
                </c:pt>
                <c:pt idx="133">
                  <c:v>26.216999999999999</c:v>
                </c:pt>
                <c:pt idx="134">
                  <c:v>26.408000000000001</c:v>
                </c:pt>
                <c:pt idx="135">
                  <c:v>26.597999999999999</c:v>
                </c:pt>
                <c:pt idx="136">
                  <c:v>26.788</c:v>
                </c:pt>
                <c:pt idx="137">
                  <c:v>26.989000000000001</c:v>
                </c:pt>
                <c:pt idx="138">
                  <c:v>27.178999999999998</c:v>
                </c:pt>
                <c:pt idx="139">
                  <c:v>27.369</c:v>
                </c:pt>
                <c:pt idx="140">
                  <c:v>27.559000000000001</c:v>
                </c:pt>
                <c:pt idx="141">
                  <c:v>27.75</c:v>
                </c:pt>
                <c:pt idx="142">
                  <c:v>27.94</c:v>
                </c:pt>
                <c:pt idx="143">
                  <c:v>28.12</c:v>
                </c:pt>
                <c:pt idx="144">
                  <c:v>28.31</c:v>
                </c:pt>
                <c:pt idx="145">
                  <c:v>28.501000000000001</c:v>
                </c:pt>
                <c:pt idx="146">
                  <c:v>28.690999999999999</c:v>
                </c:pt>
                <c:pt idx="147">
                  <c:v>28.890999999999998</c:v>
                </c:pt>
                <c:pt idx="148">
                  <c:v>29.062000000000001</c:v>
                </c:pt>
                <c:pt idx="149">
                  <c:v>29.251999999999999</c:v>
                </c:pt>
                <c:pt idx="150">
                  <c:v>29.452000000000002</c:v>
                </c:pt>
                <c:pt idx="151">
                  <c:v>29.622</c:v>
                </c:pt>
                <c:pt idx="152">
                  <c:v>29.812999999999999</c:v>
                </c:pt>
                <c:pt idx="153">
                  <c:v>29.992999999999999</c:v>
                </c:pt>
                <c:pt idx="154">
                  <c:v>30.183</c:v>
                </c:pt>
                <c:pt idx="155">
                  <c:v>30.373000000000001</c:v>
                </c:pt>
                <c:pt idx="156">
                  <c:v>30.564</c:v>
                </c:pt>
                <c:pt idx="157">
                  <c:v>30.763999999999999</c:v>
                </c:pt>
                <c:pt idx="158">
                  <c:v>30.954000000000001</c:v>
                </c:pt>
                <c:pt idx="159">
                  <c:v>31.145</c:v>
                </c:pt>
                <c:pt idx="160">
                  <c:v>31.335000000000001</c:v>
                </c:pt>
                <c:pt idx="161">
                  <c:v>31.524999999999999</c:v>
                </c:pt>
                <c:pt idx="162">
                  <c:v>31.715</c:v>
                </c:pt>
                <c:pt idx="163">
                  <c:v>31.905999999999999</c:v>
                </c:pt>
                <c:pt idx="164">
                  <c:v>32.106000000000002</c:v>
                </c:pt>
                <c:pt idx="165">
                  <c:v>32.295999999999999</c:v>
                </c:pt>
                <c:pt idx="166">
                  <c:v>32.485999999999997</c:v>
                </c:pt>
                <c:pt idx="167">
                  <c:v>32.677</c:v>
                </c:pt>
                <c:pt idx="168">
                  <c:v>32.866999999999997</c:v>
                </c:pt>
                <c:pt idx="169">
                  <c:v>33.057000000000002</c:v>
                </c:pt>
                <c:pt idx="170">
                  <c:v>33.258000000000003</c:v>
                </c:pt>
                <c:pt idx="171">
                  <c:v>33.448</c:v>
                </c:pt>
                <c:pt idx="172">
                  <c:v>33.637999999999998</c:v>
                </c:pt>
                <c:pt idx="173">
                  <c:v>33.828000000000003</c:v>
                </c:pt>
                <c:pt idx="174">
                  <c:v>34.018999999999998</c:v>
                </c:pt>
                <c:pt idx="175">
                  <c:v>34.209000000000003</c:v>
                </c:pt>
                <c:pt idx="176">
                  <c:v>34.389000000000003</c:v>
                </c:pt>
                <c:pt idx="177">
                  <c:v>34.579000000000001</c:v>
                </c:pt>
                <c:pt idx="178">
                  <c:v>34.770000000000003</c:v>
                </c:pt>
                <c:pt idx="179">
                  <c:v>34.950000000000003</c:v>
                </c:pt>
                <c:pt idx="180">
                  <c:v>35.14</c:v>
                </c:pt>
                <c:pt idx="181">
                  <c:v>35.320999999999998</c:v>
                </c:pt>
                <c:pt idx="182">
                  <c:v>35.511000000000003</c:v>
                </c:pt>
                <c:pt idx="183">
                  <c:v>35.701000000000001</c:v>
                </c:pt>
                <c:pt idx="184">
                  <c:v>35.881</c:v>
                </c:pt>
                <c:pt idx="185">
                  <c:v>36.072000000000003</c:v>
                </c:pt>
                <c:pt idx="186">
                  <c:v>36.241999999999997</c:v>
                </c:pt>
                <c:pt idx="187">
                  <c:v>36.432000000000002</c:v>
                </c:pt>
                <c:pt idx="188">
                  <c:v>36.612000000000002</c:v>
                </c:pt>
                <c:pt idx="189">
                  <c:v>36.792999999999999</c:v>
                </c:pt>
                <c:pt idx="190">
                  <c:v>36.982999999999997</c:v>
                </c:pt>
                <c:pt idx="191">
                  <c:v>37.152999999999999</c:v>
                </c:pt>
                <c:pt idx="192">
                  <c:v>37.332999999999998</c:v>
                </c:pt>
                <c:pt idx="193">
                  <c:v>37.524000000000001</c:v>
                </c:pt>
                <c:pt idx="194">
                  <c:v>37.713999999999999</c:v>
                </c:pt>
                <c:pt idx="195">
                  <c:v>37.904000000000003</c:v>
                </c:pt>
                <c:pt idx="196">
                  <c:v>38.104999999999997</c:v>
                </c:pt>
                <c:pt idx="197">
                  <c:v>38.295000000000002</c:v>
                </c:pt>
                <c:pt idx="198">
                  <c:v>38.484999999999999</c:v>
                </c:pt>
                <c:pt idx="199">
                  <c:v>38.674999999999997</c:v>
                </c:pt>
                <c:pt idx="200">
                  <c:v>38.866</c:v>
                </c:pt>
                <c:pt idx="201">
                  <c:v>39.055999999999997</c:v>
                </c:pt>
                <c:pt idx="202">
                  <c:v>39.256</c:v>
                </c:pt>
                <c:pt idx="203">
                  <c:v>39.445999999999998</c:v>
                </c:pt>
                <c:pt idx="204">
                  <c:v>39.637</c:v>
                </c:pt>
                <c:pt idx="205">
                  <c:v>39.826999999999998</c:v>
                </c:pt>
                <c:pt idx="206">
                  <c:v>40.017000000000003</c:v>
                </c:pt>
                <c:pt idx="207">
                  <c:v>40.207999999999998</c:v>
                </c:pt>
                <c:pt idx="208">
                  <c:v>40.408000000000001</c:v>
                </c:pt>
                <c:pt idx="209">
                  <c:v>40.597999999999999</c:v>
                </c:pt>
                <c:pt idx="210">
                  <c:v>40.787999999999997</c:v>
                </c:pt>
                <c:pt idx="211">
                  <c:v>40.978999999999999</c:v>
                </c:pt>
                <c:pt idx="212">
                  <c:v>41.168999999999997</c:v>
                </c:pt>
                <c:pt idx="213">
                  <c:v>41.359000000000002</c:v>
                </c:pt>
                <c:pt idx="214">
                  <c:v>41.56</c:v>
                </c:pt>
                <c:pt idx="215">
                  <c:v>41.75</c:v>
                </c:pt>
                <c:pt idx="216">
                  <c:v>41.92</c:v>
                </c:pt>
                <c:pt idx="217">
                  <c:v>42.1</c:v>
                </c:pt>
                <c:pt idx="218">
                  <c:v>42.290999999999997</c:v>
                </c:pt>
                <c:pt idx="219">
                  <c:v>42.470999999999997</c:v>
                </c:pt>
                <c:pt idx="220">
                  <c:v>42.661000000000001</c:v>
                </c:pt>
                <c:pt idx="221">
                  <c:v>42.831000000000003</c:v>
                </c:pt>
                <c:pt idx="222">
                  <c:v>43.012</c:v>
                </c:pt>
                <c:pt idx="223">
                  <c:v>43.201999999999998</c:v>
                </c:pt>
                <c:pt idx="224">
                  <c:v>43.392000000000003</c:v>
                </c:pt>
                <c:pt idx="225">
                  <c:v>43.582000000000001</c:v>
                </c:pt>
                <c:pt idx="226">
                  <c:v>43.762999999999998</c:v>
                </c:pt>
                <c:pt idx="227">
                  <c:v>43.942999999999998</c:v>
                </c:pt>
                <c:pt idx="228">
                  <c:v>44.113</c:v>
                </c:pt>
                <c:pt idx="229">
                  <c:v>44.302999999999997</c:v>
                </c:pt>
                <c:pt idx="230">
                  <c:v>44.494</c:v>
                </c:pt>
                <c:pt idx="231">
                  <c:v>44.694000000000003</c:v>
                </c:pt>
                <c:pt idx="232">
                  <c:v>44.884</c:v>
                </c:pt>
                <c:pt idx="233">
                  <c:v>45.075000000000003</c:v>
                </c:pt>
                <c:pt idx="234">
                  <c:v>45.265000000000001</c:v>
                </c:pt>
                <c:pt idx="235">
                  <c:v>45.454999999999998</c:v>
                </c:pt>
                <c:pt idx="236">
                  <c:v>45.645000000000003</c:v>
                </c:pt>
                <c:pt idx="237">
                  <c:v>45.845999999999997</c:v>
                </c:pt>
                <c:pt idx="238">
                  <c:v>46.036000000000001</c:v>
                </c:pt>
                <c:pt idx="239">
                  <c:v>46.225999999999999</c:v>
                </c:pt>
                <c:pt idx="240">
                  <c:v>46.417000000000002</c:v>
                </c:pt>
                <c:pt idx="241">
                  <c:v>46.606999999999999</c:v>
                </c:pt>
                <c:pt idx="242">
                  <c:v>46.796999999999997</c:v>
                </c:pt>
                <c:pt idx="243">
                  <c:v>46.997</c:v>
                </c:pt>
                <c:pt idx="244">
                  <c:v>47.188000000000002</c:v>
                </c:pt>
                <c:pt idx="245">
                  <c:v>47.378</c:v>
                </c:pt>
                <c:pt idx="246">
                  <c:v>47.548000000000002</c:v>
                </c:pt>
                <c:pt idx="247">
                  <c:v>47.747999999999998</c:v>
                </c:pt>
                <c:pt idx="248">
                  <c:v>47.939</c:v>
                </c:pt>
                <c:pt idx="249">
                  <c:v>48.109000000000002</c:v>
                </c:pt>
                <c:pt idx="250">
                  <c:v>48.308999999999997</c:v>
                </c:pt>
                <c:pt idx="251">
                  <c:v>48.478999999999999</c:v>
                </c:pt>
                <c:pt idx="252">
                  <c:v>48.67</c:v>
                </c:pt>
                <c:pt idx="253">
                  <c:v>48.86</c:v>
                </c:pt>
                <c:pt idx="254">
                  <c:v>49.04</c:v>
                </c:pt>
                <c:pt idx="255">
                  <c:v>49.231000000000002</c:v>
                </c:pt>
                <c:pt idx="256">
                  <c:v>49.411000000000001</c:v>
                </c:pt>
                <c:pt idx="257">
                  <c:v>49.600999999999999</c:v>
                </c:pt>
                <c:pt idx="258">
                  <c:v>49.790999999999997</c:v>
                </c:pt>
                <c:pt idx="259">
                  <c:v>49.981999999999999</c:v>
                </c:pt>
                <c:pt idx="260">
                  <c:v>50.171999999999997</c:v>
                </c:pt>
                <c:pt idx="261">
                  <c:v>50.351999999999997</c:v>
                </c:pt>
              </c:numCache>
            </c:numRef>
          </c:xVal>
          <c:yVal>
            <c:numRef>
              <c:f>'Beschl. 5. Gang(10.06.2014)II'!$P$3:$P$264</c:f>
              <c:numCache>
                <c:formatCode>#,##0" bar"</c:formatCode>
                <c:ptCount val="262"/>
                <c:pt idx="0">
                  <c:v>-257</c:v>
                </c:pt>
                <c:pt idx="1">
                  <c:v>-257</c:v>
                </c:pt>
                <c:pt idx="2">
                  <c:v>-310</c:v>
                </c:pt>
                <c:pt idx="3">
                  <c:v>-264</c:v>
                </c:pt>
                <c:pt idx="4">
                  <c:v>-264</c:v>
                </c:pt>
                <c:pt idx="5">
                  <c:v>-264</c:v>
                </c:pt>
                <c:pt idx="6">
                  <c:v>-264</c:v>
                </c:pt>
                <c:pt idx="7">
                  <c:v>-264</c:v>
                </c:pt>
                <c:pt idx="8">
                  <c:v>-319</c:v>
                </c:pt>
                <c:pt idx="9">
                  <c:v>-265</c:v>
                </c:pt>
                <c:pt idx="10">
                  <c:v>-265</c:v>
                </c:pt>
                <c:pt idx="11">
                  <c:v>-265</c:v>
                </c:pt>
                <c:pt idx="12">
                  <c:v>-265</c:v>
                </c:pt>
                <c:pt idx="13">
                  <c:v>-265</c:v>
                </c:pt>
                <c:pt idx="14">
                  <c:v>-337</c:v>
                </c:pt>
                <c:pt idx="15">
                  <c:v>-261</c:v>
                </c:pt>
                <c:pt idx="16">
                  <c:v>-261</c:v>
                </c:pt>
                <c:pt idx="17">
                  <c:v>-261</c:v>
                </c:pt>
                <c:pt idx="18">
                  <c:v>-261</c:v>
                </c:pt>
                <c:pt idx="19">
                  <c:v>-261</c:v>
                </c:pt>
                <c:pt idx="20">
                  <c:v>-334</c:v>
                </c:pt>
                <c:pt idx="21">
                  <c:v>-220</c:v>
                </c:pt>
                <c:pt idx="22">
                  <c:v>-220</c:v>
                </c:pt>
                <c:pt idx="23">
                  <c:v>-220</c:v>
                </c:pt>
                <c:pt idx="24">
                  <c:v>-220</c:v>
                </c:pt>
                <c:pt idx="25">
                  <c:v>-220</c:v>
                </c:pt>
                <c:pt idx="26">
                  <c:v>-312</c:v>
                </c:pt>
                <c:pt idx="27">
                  <c:v>-142</c:v>
                </c:pt>
                <c:pt idx="28">
                  <c:v>-142</c:v>
                </c:pt>
                <c:pt idx="29">
                  <c:v>-142</c:v>
                </c:pt>
                <c:pt idx="30">
                  <c:v>-142</c:v>
                </c:pt>
                <c:pt idx="31">
                  <c:v>-142</c:v>
                </c:pt>
                <c:pt idx="32">
                  <c:v>-227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-72</c:v>
                </c:pt>
                <c:pt idx="39">
                  <c:v>163</c:v>
                </c:pt>
                <c:pt idx="40">
                  <c:v>163</c:v>
                </c:pt>
                <c:pt idx="41">
                  <c:v>163</c:v>
                </c:pt>
                <c:pt idx="42">
                  <c:v>163</c:v>
                </c:pt>
                <c:pt idx="43">
                  <c:v>163</c:v>
                </c:pt>
                <c:pt idx="44">
                  <c:v>60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-100</c:v>
                </c:pt>
                <c:pt idx="51">
                  <c:v>61</c:v>
                </c:pt>
                <c:pt idx="52">
                  <c:v>61</c:v>
                </c:pt>
                <c:pt idx="53">
                  <c:v>61</c:v>
                </c:pt>
                <c:pt idx="54">
                  <c:v>61</c:v>
                </c:pt>
                <c:pt idx="55">
                  <c:v>61</c:v>
                </c:pt>
                <c:pt idx="56">
                  <c:v>44</c:v>
                </c:pt>
                <c:pt idx="57">
                  <c:v>44</c:v>
                </c:pt>
                <c:pt idx="58">
                  <c:v>44</c:v>
                </c:pt>
                <c:pt idx="59">
                  <c:v>44</c:v>
                </c:pt>
                <c:pt idx="60">
                  <c:v>44</c:v>
                </c:pt>
                <c:pt idx="61">
                  <c:v>44</c:v>
                </c:pt>
                <c:pt idx="62">
                  <c:v>44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66</c:v>
                </c:pt>
                <c:pt idx="70">
                  <c:v>66</c:v>
                </c:pt>
                <c:pt idx="71">
                  <c:v>66</c:v>
                </c:pt>
                <c:pt idx="72">
                  <c:v>66</c:v>
                </c:pt>
                <c:pt idx="73">
                  <c:v>66</c:v>
                </c:pt>
                <c:pt idx="74">
                  <c:v>66</c:v>
                </c:pt>
                <c:pt idx="75">
                  <c:v>103</c:v>
                </c:pt>
                <c:pt idx="76">
                  <c:v>103</c:v>
                </c:pt>
                <c:pt idx="77">
                  <c:v>103</c:v>
                </c:pt>
                <c:pt idx="78">
                  <c:v>103</c:v>
                </c:pt>
                <c:pt idx="79">
                  <c:v>103</c:v>
                </c:pt>
                <c:pt idx="80">
                  <c:v>103</c:v>
                </c:pt>
                <c:pt idx="81">
                  <c:v>32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32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32</c:v>
                </c:pt>
                <c:pt idx="94">
                  <c:v>32</c:v>
                </c:pt>
                <c:pt idx="95">
                  <c:v>32</c:v>
                </c:pt>
                <c:pt idx="96">
                  <c:v>32</c:v>
                </c:pt>
                <c:pt idx="97">
                  <c:v>32</c:v>
                </c:pt>
                <c:pt idx="98">
                  <c:v>32</c:v>
                </c:pt>
                <c:pt idx="99">
                  <c:v>68</c:v>
                </c:pt>
                <c:pt idx="100">
                  <c:v>68</c:v>
                </c:pt>
                <c:pt idx="101">
                  <c:v>68</c:v>
                </c:pt>
                <c:pt idx="102">
                  <c:v>68</c:v>
                </c:pt>
                <c:pt idx="103">
                  <c:v>68</c:v>
                </c:pt>
                <c:pt idx="104">
                  <c:v>68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19</c:v>
                </c:pt>
                <c:pt idx="118">
                  <c:v>19</c:v>
                </c:pt>
                <c:pt idx="119">
                  <c:v>19</c:v>
                </c:pt>
                <c:pt idx="120">
                  <c:v>19</c:v>
                </c:pt>
                <c:pt idx="121">
                  <c:v>19</c:v>
                </c:pt>
                <c:pt idx="122">
                  <c:v>19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76</c:v>
                </c:pt>
                <c:pt idx="130">
                  <c:v>76</c:v>
                </c:pt>
                <c:pt idx="131">
                  <c:v>76</c:v>
                </c:pt>
                <c:pt idx="132">
                  <c:v>76</c:v>
                </c:pt>
                <c:pt idx="133">
                  <c:v>76</c:v>
                </c:pt>
                <c:pt idx="134">
                  <c:v>76</c:v>
                </c:pt>
                <c:pt idx="135">
                  <c:v>66</c:v>
                </c:pt>
                <c:pt idx="136">
                  <c:v>66</c:v>
                </c:pt>
                <c:pt idx="137">
                  <c:v>66</c:v>
                </c:pt>
                <c:pt idx="138">
                  <c:v>66</c:v>
                </c:pt>
                <c:pt idx="139">
                  <c:v>66</c:v>
                </c:pt>
                <c:pt idx="140">
                  <c:v>66</c:v>
                </c:pt>
                <c:pt idx="141">
                  <c:v>40</c:v>
                </c:pt>
                <c:pt idx="142">
                  <c:v>40</c:v>
                </c:pt>
                <c:pt idx="143">
                  <c:v>40</c:v>
                </c:pt>
                <c:pt idx="144">
                  <c:v>40</c:v>
                </c:pt>
                <c:pt idx="145">
                  <c:v>40</c:v>
                </c:pt>
                <c:pt idx="146">
                  <c:v>40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11</c:v>
                </c:pt>
                <c:pt idx="158">
                  <c:v>11</c:v>
                </c:pt>
                <c:pt idx="159">
                  <c:v>-2</c:v>
                </c:pt>
                <c:pt idx="160">
                  <c:v>-2</c:v>
                </c:pt>
                <c:pt idx="161">
                  <c:v>-2</c:v>
                </c:pt>
                <c:pt idx="162">
                  <c:v>-2</c:v>
                </c:pt>
                <c:pt idx="163">
                  <c:v>-2</c:v>
                </c:pt>
                <c:pt idx="164">
                  <c:v>-2</c:v>
                </c:pt>
                <c:pt idx="165">
                  <c:v>-17</c:v>
                </c:pt>
                <c:pt idx="166">
                  <c:v>-17</c:v>
                </c:pt>
                <c:pt idx="167">
                  <c:v>-17</c:v>
                </c:pt>
                <c:pt idx="168">
                  <c:v>-17</c:v>
                </c:pt>
                <c:pt idx="169">
                  <c:v>-17</c:v>
                </c:pt>
                <c:pt idx="170">
                  <c:v>-17</c:v>
                </c:pt>
                <c:pt idx="171">
                  <c:v>-24</c:v>
                </c:pt>
                <c:pt idx="172">
                  <c:v>-24</c:v>
                </c:pt>
                <c:pt idx="173">
                  <c:v>-24</c:v>
                </c:pt>
                <c:pt idx="174">
                  <c:v>-24</c:v>
                </c:pt>
                <c:pt idx="175">
                  <c:v>-24</c:v>
                </c:pt>
                <c:pt idx="176">
                  <c:v>-24</c:v>
                </c:pt>
                <c:pt idx="177">
                  <c:v>-17</c:v>
                </c:pt>
                <c:pt idx="178">
                  <c:v>-17</c:v>
                </c:pt>
                <c:pt idx="179">
                  <c:v>-17</c:v>
                </c:pt>
                <c:pt idx="180">
                  <c:v>-17</c:v>
                </c:pt>
                <c:pt idx="181">
                  <c:v>-17</c:v>
                </c:pt>
                <c:pt idx="182">
                  <c:v>-17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-34</c:v>
                </c:pt>
                <c:pt idx="208">
                  <c:v>-34</c:v>
                </c:pt>
                <c:pt idx="209">
                  <c:v>-34</c:v>
                </c:pt>
                <c:pt idx="210">
                  <c:v>-34</c:v>
                </c:pt>
                <c:pt idx="211">
                  <c:v>-34</c:v>
                </c:pt>
                <c:pt idx="212">
                  <c:v>-34</c:v>
                </c:pt>
                <c:pt idx="213">
                  <c:v>-20</c:v>
                </c:pt>
                <c:pt idx="214">
                  <c:v>-20</c:v>
                </c:pt>
                <c:pt idx="215">
                  <c:v>-20</c:v>
                </c:pt>
                <c:pt idx="216">
                  <c:v>-20</c:v>
                </c:pt>
                <c:pt idx="217">
                  <c:v>-20</c:v>
                </c:pt>
                <c:pt idx="218">
                  <c:v>-20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-4</c:v>
                </c:pt>
                <c:pt idx="226">
                  <c:v>-4</c:v>
                </c:pt>
                <c:pt idx="227">
                  <c:v>-4</c:v>
                </c:pt>
                <c:pt idx="228">
                  <c:v>-4</c:v>
                </c:pt>
                <c:pt idx="229">
                  <c:v>-4</c:v>
                </c:pt>
                <c:pt idx="230">
                  <c:v>-4</c:v>
                </c:pt>
                <c:pt idx="231">
                  <c:v>-20</c:v>
                </c:pt>
                <c:pt idx="232">
                  <c:v>-20</c:v>
                </c:pt>
                <c:pt idx="233">
                  <c:v>-20</c:v>
                </c:pt>
                <c:pt idx="234">
                  <c:v>-20</c:v>
                </c:pt>
                <c:pt idx="235">
                  <c:v>-20</c:v>
                </c:pt>
                <c:pt idx="236">
                  <c:v>-20</c:v>
                </c:pt>
                <c:pt idx="237">
                  <c:v>-29</c:v>
                </c:pt>
                <c:pt idx="238">
                  <c:v>-29</c:v>
                </c:pt>
                <c:pt idx="239">
                  <c:v>-29</c:v>
                </c:pt>
                <c:pt idx="240">
                  <c:v>-29</c:v>
                </c:pt>
                <c:pt idx="241">
                  <c:v>-29</c:v>
                </c:pt>
                <c:pt idx="242">
                  <c:v>-29</c:v>
                </c:pt>
                <c:pt idx="243">
                  <c:v>-32</c:v>
                </c:pt>
                <c:pt idx="244">
                  <c:v>-32</c:v>
                </c:pt>
                <c:pt idx="245">
                  <c:v>-32</c:v>
                </c:pt>
                <c:pt idx="246">
                  <c:v>-32</c:v>
                </c:pt>
                <c:pt idx="247">
                  <c:v>-32</c:v>
                </c:pt>
                <c:pt idx="248">
                  <c:v>-29</c:v>
                </c:pt>
                <c:pt idx="249">
                  <c:v>-31</c:v>
                </c:pt>
                <c:pt idx="250">
                  <c:v>-31</c:v>
                </c:pt>
                <c:pt idx="251">
                  <c:v>-31</c:v>
                </c:pt>
                <c:pt idx="252">
                  <c:v>-31</c:v>
                </c:pt>
                <c:pt idx="253">
                  <c:v>-31</c:v>
                </c:pt>
                <c:pt idx="254">
                  <c:v>-25</c:v>
                </c:pt>
                <c:pt idx="255">
                  <c:v>-28</c:v>
                </c:pt>
                <c:pt idx="256">
                  <c:v>-28</c:v>
                </c:pt>
                <c:pt idx="257">
                  <c:v>-28</c:v>
                </c:pt>
                <c:pt idx="258">
                  <c:v>-28</c:v>
                </c:pt>
                <c:pt idx="259">
                  <c:v>-28</c:v>
                </c:pt>
                <c:pt idx="260">
                  <c:v>-28</c:v>
                </c:pt>
                <c:pt idx="261">
                  <c:v>-33</c:v>
                </c:pt>
              </c:numCache>
            </c:numRef>
          </c:yVal>
          <c:smooth val="0"/>
        </c:ser>
        <c:ser>
          <c:idx val="1"/>
          <c:order val="8"/>
          <c:tx>
            <c:strRef>
              <c:f>'Beschl. 5. Gang(10.06.2014)II'!$U$2</c:f>
              <c:strCache>
                <c:ptCount val="1"/>
                <c:pt idx="0">
                  <c:v>Fahrerwunschmoment
  MROMD_FAHR_WERT 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xVal>
            <c:numRef>
              <c:f>'Beschl. 5. Gang(10.06.2014)II'!$K$3:$K$264</c:f>
              <c:numCache>
                <c:formatCode>0.000" s"</c:formatCode>
                <c:ptCount val="262"/>
                <c:pt idx="0">
                  <c:v>1.071</c:v>
                </c:pt>
                <c:pt idx="1">
                  <c:v>1.262</c:v>
                </c:pt>
                <c:pt idx="2">
                  <c:v>1.4419999999999999</c:v>
                </c:pt>
                <c:pt idx="3">
                  <c:v>1.6319999999999999</c:v>
                </c:pt>
                <c:pt idx="4">
                  <c:v>1.8220000000000001</c:v>
                </c:pt>
                <c:pt idx="5">
                  <c:v>2.0129999999999999</c:v>
                </c:pt>
                <c:pt idx="6">
                  <c:v>2.2130000000000001</c:v>
                </c:pt>
                <c:pt idx="7">
                  <c:v>2.383</c:v>
                </c:pt>
                <c:pt idx="8">
                  <c:v>2.573</c:v>
                </c:pt>
                <c:pt idx="9">
                  <c:v>2.774</c:v>
                </c:pt>
                <c:pt idx="10">
                  <c:v>2.964</c:v>
                </c:pt>
                <c:pt idx="11">
                  <c:v>3.1539999999999999</c:v>
                </c:pt>
                <c:pt idx="12">
                  <c:v>3.3450000000000002</c:v>
                </c:pt>
                <c:pt idx="13">
                  <c:v>3.5350000000000001</c:v>
                </c:pt>
                <c:pt idx="14">
                  <c:v>3.7250000000000001</c:v>
                </c:pt>
                <c:pt idx="15">
                  <c:v>3.915</c:v>
                </c:pt>
                <c:pt idx="16">
                  <c:v>4.1159999999999997</c:v>
                </c:pt>
                <c:pt idx="17">
                  <c:v>4.2859999999999996</c:v>
                </c:pt>
                <c:pt idx="18">
                  <c:v>4.476</c:v>
                </c:pt>
                <c:pt idx="19">
                  <c:v>4.6760000000000002</c:v>
                </c:pt>
                <c:pt idx="20">
                  <c:v>4.867</c:v>
                </c:pt>
                <c:pt idx="21">
                  <c:v>5.0570000000000004</c:v>
                </c:pt>
                <c:pt idx="22">
                  <c:v>5.2270000000000003</c:v>
                </c:pt>
                <c:pt idx="23">
                  <c:v>5.4279999999999999</c:v>
                </c:pt>
                <c:pt idx="24">
                  <c:v>5.6180000000000003</c:v>
                </c:pt>
                <c:pt idx="25">
                  <c:v>5.7880000000000003</c:v>
                </c:pt>
                <c:pt idx="26">
                  <c:v>5.9880000000000004</c:v>
                </c:pt>
                <c:pt idx="27">
                  <c:v>6.1589999999999998</c:v>
                </c:pt>
                <c:pt idx="28">
                  <c:v>6.3490000000000002</c:v>
                </c:pt>
                <c:pt idx="29">
                  <c:v>6.5389999999999997</c:v>
                </c:pt>
                <c:pt idx="30">
                  <c:v>6.7190000000000003</c:v>
                </c:pt>
                <c:pt idx="31">
                  <c:v>6.91</c:v>
                </c:pt>
                <c:pt idx="32">
                  <c:v>7.09</c:v>
                </c:pt>
                <c:pt idx="33">
                  <c:v>7.28</c:v>
                </c:pt>
                <c:pt idx="34">
                  <c:v>7.4710000000000001</c:v>
                </c:pt>
                <c:pt idx="35">
                  <c:v>7.6609999999999996</c:v>
                </c:pt>
                <c:pt idx="36">
                  <c:v>7.851</c:v>
                </c:pt>
                <c:pt idx="37">
                  <c:v>8.0510000000000002</c:v>
                </c:pt>
                <c:pt idx="38">
                  <c:v>8.2420000000000009</c:v>
                </c:pt>
                <c:pt idx="39">
                  <c:v>8.4320000000000004</c:v>
                </c:pt>
                <c:pt idx="40">
                  <c:v>8.6020000000000003</c:v>
                </c:pt>
                <c:pt idx="41">
                  <c:v>8.8019999999999996</c:v>
                </c:pt>
                <c:pt idx="42">
                  <c:v>8.9930000000000003</c:v>
                </c:pt>
                <c:pt idx="43">
                  <c:v>9.1829999999999998</c:v>
                </c:pt>
                <c:pt idx="44">
                  <c:v>9.3729999999999993</c:v>
                </c:pt>
                <c:pt idx="45">
                  <c:v>9.5530000000000008</c:v>
                </c:pt>
                <c:pt idx="46">
                  <c:v>9.7439999999999998</c:v>
                </c:pt>
                <c:pt idx="47">
                  <c:v>9.9139999999999997</c:v>
                </c:pt>
                <c:pt idx="48">
                  <c:v>10.114000000000001</c:v>
                </c:pt>
                <c:pt idx="49">
                  <c:v>10.305</c:v>
                </c:pt>
                <c:pt idx="50">
                  <c:v>10.494999999999999</c:v>
                </c:pt>
                <c:pt idx="51">
                  <c:v>10.685</c:v>
                </c:pt>
                <c:pt idx="52">
                  <c:v>10.875</c:v>
                </c:pt>
                <c:pt idx="53">
                  <c:v>11.066000000000001</c:v>
                </c:pt>
                <c:pt idx="54">
                  <c:v>11.266</c:v>
                </c:pt>
                <c:pt idx="55">
                  <c:v>11.456</c:v>
                </c:pt>
                <c:pt idx="56">
                  <c:v>11.647</c:v>
                </c:pt>
                <c:pt idx="57">
                  <c:v>11.837</c:v>
                </c:pt>
                <c:pt idx="58">
                  <c:v>12.026999999999999</c:v>
                </c:pt>
                <c:pt idx="59">
                  <c:v>12.217000000000001</c:v>
                </c:pt>
                <c:pt idx="60">
                  <c:v>12.417999999999999</c:v>
                </c:pt>
                <c:pt idx="61">
                  <c:v>12.608000000000001</c:v>
                </c:pt>
                <c:pt idx="62">
                  <c:v>12.798</c:v>
                </c:pt>
                <c:pt idx="63">
                  <c:v>12.988</c:v>
                </c:pt>
                <c:pt idx="64">
                  <c:v>13.179</c:v>
                </c:pt>
                <c:pt idx="65">
                  <c:v>13.369</c:v>
                </c:pt>
                <c:pt idx="66">
                  <c:v>13.569000000000001</c:v>
                </c:pt>
                <c:pt idx="67">
                  <c:v>13.76</c:v>
                </c:pt>
                <c:pt idx="68">
                  <c:v>13.95</c:v>
                </c:pt>
                <c:pt idx="69">
                  <c:v>14.14</c:v>
                </c:pt>
                <c:pt idx="70">
                  <c:v>14.33</c:v>
                </c:pt>
                <c:pt idx="71">
                  <c:v>14.521000000000001</c:v>
                </c:pt>
                <c:pt idx="72">
                  <c:v>14.721</c:v>
                </c:pt>
                <c:pt idx="73">
                  <c:v>14.891</c:v>
                </c:pt>
                <c:pt idx="74">
                  <c:v>15.071</c:v>
                </c:pt>
                <c:pt idx="75">
                  <c:v>15.242000000000001</c:v>
                </c:pt>
                <c:pt idx="76">
                  <c:v>15.432</c:v>
                </c:pt>
                <c:pt idx="77">
                  <c:v>15.612</c:v>
                </c:pt>
                <c:pt idx="78">
                  <c:v>15.802</c:v>
                </c:pt>
                <c:pt idx="79">
                  <c:v>15.983000000000001</c:v>
                </c:pt>
                <c:pt idx="80">
                  <c:v>16.152999999999999</c:v>
                </c:pt>
                <c:pt idx="81">
                  <c:v>16.343</c:v>
                </c:pt>
                <c:pt idx="82">
                  <c:v>16.524000000000001</c:v>
                </c:pt>
                <c:pt idx="83">
                  <c:v>16.713999999999999</c:v>
                </c:pt>
                <c:pt idx="84">
                  <c:v>16.904</c:v>
                </c:pt>
                <c:pt idx="85">
                  <c:v>17.103999999999999</c:v>
                </c:pt>
                <c:pt idx="86">
                  <c:v>17.295000000000002</c:v>
                </c:pt>
                <c:pt idx="87">
                  <c:v>17.484999999999999</c:v>
                </c:pt>
                <c:pt idx="88">
                  <c:v>17.675000000000001</c:v>
                </c:pt>
                <c:pt idx="89">
                  <c:v>17.864999999999998</c:v>
                </c:pt>
                <c:pt idx="90">
                  <c:v>18.056000000000001</c:v>
                </c:pt>
                <c:pt idx="91">
                  <c:v>18.256</c:v>
                </c:pt>
                <c:pt idx="92">
                  <c:v>18.446000000000002</c:v>
                </c:pt>
                <c:pt idx="93">
                  <c:v>18.637</c:v>
                </c:pt>
                <c:pt idx="94">
                  <c:v>18.827000000000002</c:v>
                </c:pt>
                <c:pt idx="95">
                  <c:v>19.016999999999999</c:v>
                </c:pt>
                <c:pt idx="96">
                  <c:v>19.207000000000001</c:v>
                </c:pt>
                <c:pt idx="97">
                  <c:v>19.408000000000001</c:v>
                </c:pt>
                <c:pt idx="98">
                  <c:v>19.597999999999999</c:v>
                </c:pt>
                <c:pt idx="99">
                  <c:v>19.788</c:v>
                </c:pt>
                <c:pt idx="100">
                  <c:v>19.978000000000002</c:v>
                </c:pt>
                <c:pt idx="101">
                  <c:v>20.169</c:v>
                </c:pt>
                <c:pt idx="102">
                  <c:v>20.359000000000002</c:v>
                </c:pt>
                <c:pt idx="103">
                  <c:v>20.539000000000001</c:v>
                </c:pt>
                <c:pt idx="104">
                  <c:v>20.73</c:v>
                </c:pt>
                <c:pt idx="105">
                  <c:v>20.91</c:v>
                </c:pt>
                <c:pt idx="106">
                  <c:v>21.1</c:v>
                </c:pt>
                <c:pt idx="107">
                  <c:v>21.29</c:v>
                </c:pt>
                <c:pt idx="108">
                  <c:v>21.471</c:v>
                </c:pt>
                <c:pt idx="109">
                  <c:v>21.661000000000001</c:v>
                </c:pt>
                <c:pt idx="110">
                  <c:v>21.831</c:v>
                </c:pt>
                <c:pt idx="111">
                  <c:v>22.021000000000001</c:v>
                </c:pt>
                <c:pt idx="112">
                  <c:v>22.222000000000001</c:v>
                </c:pt>
                <c:pt idx="113">
                  <c:v>22.391999999999999</c:v>
                </c:pt>
                <c:pt idx="114">
                  <c:v>22.582000000000001</c:v>
                </c:pt>
                <c:pt idx="115">
                  <c:v>22.762</c:v>
                </c:pt>
                <c:pt idx="116">
                  <c:v>22.952999999999999</c:v>
                </c:pt>
                <c:pt idx="117">
                  <c:v>23.143000000000001</c:v>
                </c:pt>
                <c:pt idx="118">
                  <c:v>23.332999999999998</c:v>
                </c:pt>
                <c:pt idx="119">
                  <c:v>23.533999999999999</c:v>
                </c:pt>
                <c:pt idx="120">
                  <c:v>23.724</c:v>
                </c:pt>
                <c:pt idx="121">
                  <c:v>23.914000000000001</c:v>
                </c:pt>
                <c:pt idx="122">
                  <c:v>24.103999999999999</c:v>
                </c:pt>
                <c:pt idx="123">
                  <c:v>24.295000000000002</c:v>
                </c:pt>
                <c:pt idx="124">
                  <c:v>24.484999999999999</c:v>
                </c:pt>
                <c:pt idx="125">
                  <c:v>24.684999999999999</c:v>
                </c:pt>
                <c:pt idx="126">
                  <c:v>24.876000000000001</c:v>
                </c:pt>
                <c:pt idx="127">
                  <c:v>25.065999999999999</c:v>
                </c:pt>
                <c:pt idx="128">
                  <c:v>25.256</c:v>
                </c:pt>
                <c:pt idx="129">
                  <c:v>25.446000000000002</c:v>
                </c:pt>
                <c:pt idx="130">
                  <c:v>25.637</c:v>
                </c:pt>
                <c:pt idx="131">
                  <c:v>25.837</c:v>
                </c:pt>
                <c:pt idx="132">
                  <c:v>26.027000000000001</c:v>
                </c:pt>
                <c:pt idx="133">
                  <c:v>26.216999999999999</c:v>
                </c:pt>
                <c:pt idx="134">
                  <c:v>26.408000000000001</c:v>
                </c:pt>
                <c:pt idx="135">
                  <c:v>26.597999999999999</c:v>
                </c:pt>
                <c:pt idx="136">
                  <c:v>26.788</c:v>
                </c:pt>
                <c:pt idx="137">
                  <c:v>26.989000000000001</c:v>
                </c:pt>
                <c:pt idx="138">
                  <c:v>27.178999999999998</c:v>
                </c:pt>
                <c:pt idx="139">
                  <c:v>27.369</c:v>
                </c:pt>
                <c:pt idx="140">
                  <c:v>27.559000000000001</c:v>
                </c:pt>
                <c:pt idx="141">
                  <c:v>27.75</c:v>
                </c:pt>
                <c:pt idx="142">
                  <c:v>27.94</c:v>
                </c:pt>
                <c:pt idx="143">
                  <c:v>28.12</c:v>
                </c:pt>
                <c:pt idx="144">
                  <c:v>28.31</c:v>
                </c:pt>
                <c:pt idx="145">
                  <c:v>28.501000000000001</c:v>
                </c:pt>
                <c:pt idx="146">
                  <c:v>28.690999999999999</c:v>
                </c:pt>
                <c:pt idx="147">
                  <c:v>28.890999999999998</c:v>
                </c:pt>
                <c:pt idx="148">
                  <c:v>29.062000000000001</c:v>
                </c:pt>
                <c:pt idx="149">
                  <c:v>29.251999999999999</c:v>
                </c:pt>
                <c:pt idx="150">
                  <c:v>29.452000000000002</c:v>
                </c:pt>
                <c:pt idx="151">
                  <c:v>29.622</c:v>
                </c:pt>
                <c:pt idx="152">
                  <c:v>29.812999999999999</c:v>
                </c:pt>
                <c:pt idx="153">
                  <c:v>29.992999999999999</c:v>
                </c:pt>
                <c:pt idx="154">
                  <c:v>30.183</c:v>
                </c:pt>
                <c:pt idx="155">
                  <c:v>30.373000000000001</c:v>
                </c:pt>
                <c:pt idx="156">
                  <c:v>30.564</c:v>
                </c:pt>
                <c:pt idx="157">
                  <c:v>30.763999999999999</c:v>
                </c:pt>
                <c:pt idx="158">
                  <c:v>30.954000000000001</c:v>
                </c:pt>
                <c:pt idx="159">
                  <c:v>31.145</c:v>
                </c:pt>
                <c:pt idx="160">
                  <c:v>31.335000000000001</c:v>
                </c:pt>
                <c:pt idx="161">
                  <c:v>31.524999999999999</c:v>
                </c:pt>
                <c:pt idx="162">
                  <c:v>31.715</c:v>
                </c:pt>
                <c:pt idx="163">
                  <c:v>31.905999999999999</c:v>
                </c:pt>
                <c:pt idx="164">
                  <c:v>32.106000000000002</c:v>
                </c:pt>
                <c:pt idx="165">
                  <c:v>32.295999999999999</c:v>
                </c:pt>
                <c:pt idx="166">
                  <c:v>32.485999999999997</c:v>
                </c:pt>
                <c:pt idx="167">
                  <c:v>32.677</c:v>
                </c:pt>
                <c:pt idx="168">
                  <c:v>32.866999999999997</c:v>
                </c:pt>
                <c:pt idx="169">
                  <c:v>33.057000000000002</c:v>
                </c:pt>
                <c:pt idx="170">
                  <c:v>33.258000000000003</c:v>
                </c:pt>
                <c:pt idx="171">
                  <c:v>33.448</c:v>
                </c:pt>
                <c:pt idx="172">
                  <c:v>33.637999999999998</c:v>
                </c:pt>
                <c:pt idx="173">
                  <c:v>33.828000000000003</c:v>
                </c:pt>
                <c:pt idx="174">
                  <c:v>34.018999999999998</c:v>
                </c:pt>
                <c:pt idx="175">
                  <c:v>34.209000000000003</c:v>
                </c:pt>
                <c:pt idx="176">
                  <c:v>34.389000000000003</c:v>
                </c:pt>
                <c:pt idx="177">
                  <c:v>34.579000000000001</c:v>
                </c:pt>
                <c:pt idx="178">
                  <c:v>34.770000000000003</c:v>
                </c:pt>
                <c:pt idx="179">
                  <c:v>34.950000000000003</c:v>
                </c:pt>
                <c:pt idx="180">
                  <c:v>35.14</c:v>
                </c:pt>
                <c:pt idx="181">
                  <c:v>35.320999999999998</c:v>
                </c:pt>
                <c:pt idx="182">
                  <c:v>35.511000000000003</c:v>
                </c:pt>
                <c:pt idx="183">
                  <c:v>35.701000000000001</c:v>
                </c:pt>
                <c:pt idx="184">
                  <c:v>35.881</c:v>
                </c:pt>
                <c:pt idx="185">
                  <c:v>36.072000000000003</c:v>
                </c:pt>
                <c:pt idx="186">
                  <c:v>36.241999999999997</c:v>
                </c:pt>
                <c:pt idx="187">
                  <c:v>36.432000000000002</c:v>
                </c:pt>
                <c:pt idx="188">
                  <c:v>36.612000000000002</c:v>
                </c:pt>
                <c:pt idx="189">
                  <c:v>36.792999999999999</c:v>
                </c:pt>
                <c:pt idx="190">
                  <c:v>36.982999999999997</c:v>
                </c:pt>
                <c:pt idx="191">
                  <c:v>37.152999999999999</c:v>
                </c:pt>
                <c:pt idx="192">
                  <c:v>37.332999999999998</c:v>
                </c:pt>
                <c:pt idx="193">
                  <c:v>37.524000000000001</c:v>
                </c:pt>
                <c:pt idx="194">
                  <c:v>37.713999999999999</c:v>
                </c:pt>
                <c:pt idx="195">
                  <c:v>37.904000000000003</c:v>
                </c:pt>
                <c:pt idx="196">
                  <c:v>38.104999999999997</c:v>
                </c:pt>
                <c:pt idx="197">
                  <c:v>38.295000000000002</c:v>
                </c:pt>
                <c:pt idx="198">
                  <c:v>38.484999999999999</c:v>
                </c:pt>
                <c:pt idx="199">
                  <c:v>38.674999999999997</c:v>
                </c:pt>
                <c:pt idx="200">
                  <c:v>38.866</c:v>
                </c:pt>
                <c:pt idx="201">
                  <c:v>39.055999999999997</c:v>
                </c:pt>
                <c:pt idx="202">
                  <c:v>39.256</c:v>
                </c:pt>
                <c:pt idx="203">
                  <c:v>39.445999999999998</c:v>
                </c:pt>
                <c:pt idx="204">
                  <c:v>39.637</c:v>
                </c:pt>
                <c:pt idx="205">
                  <c:v>39.826999999999998</c:v>
                </c:pt>
                <c:pt idx="206">
                  <c:v>40.017000000000003</c:v>
                </c:pt>
                <c:pt idx="207">
                  <c:v>40.207999999999998</c:v>
                </c:pt>
                <c:pt idx="208">
                  <c:v>40.408000000000001</c:v>
                </c:pt>
                <c:pt idx="209">
                  <c:v>40.597999999999999</c:v>
                </c:pt>
                <c:pt idx="210">
                  <c:v>40.787999999999997</c:v>
                </c:pt>
                <c:pt idx="211">
                  <c:v>40.978999999999999</c:v>
                </c:pt>
                <c:pt idx="212">
                  <c:v>41.168999999999997</c:v>
                </c:pt>
                <c:pt idx="213">
                  <c:v>41.359000000000002</c:v>
                </c:pt>
                <c:pt idx="214">
                  <c:v>41.56</c:v>
                </c:pt>
                <c:pt idx="215">
                  <c:v>41.75</c:v>
                </c:pt>
                <c:pt idx="216">
                  <c:v>41.92</c:v>
                </c:pt>
                <c:pt idx="217">
                  <c:v>42.1</c:v>
                </c:pt>
                <c:pt idx="218">
                  <c:v>42.290999999999997</c:v>
                </c:pt>
                <c:pt idx="219">
                  <c:v>42.470999999999997</c:v>
                </c:pt>
                <c:pt idx="220">
                  <c:v>42.661000000000001</c:v>
                </c:pt>
                <c:pt idx="221">
                  <c:v>42.831000000000003</c:v>
                </c:pt>
                <c:pt idx="222">
                  <c:v>43.012</c:v>
                </c:pt>
                <c:pt idx="223">
                  <c:v>43.201999999999998</c:v>
                </c:pt>
                <c:pt idx="224">
                  <c:v>43.392000000000003</c:v>
                </c:pt>
                <c:pt idx="225">
                  <c:v>43.582000000000001</c:v>
                </c:pt>
                <c:pt idx="226">
                  <c:v>43.762999999999998</c:v>
                </c:pt>
                <c:pt idx="227">
                  <c:v>43.942999999999998</c:v>
                </c:pt>
                <c:pt idx="228">
                  <c:v>44.113</c:v>
                </c:pt>
                <c:pt idx="229">
                  <c:v>44.302999999999997</c:v>
                </c:pt>
                <c:pt idx="230">
                  <c:v>44.494</c:v>
                </c:pt>
                <c:pt idx="231">
                  <c:v>44.694000000000003</c:v>
                </c:pt>
                <c:pt idx="232">
                  <c:v>44.884</c:v>
                </c:pt>
                <c:pt idx="233">
                  <c:v>45.075000000000003</c:v>
                </c:pt>
                <c:pt idx="234">
                  <c:v>45.265000000000001</c:v>
                </c:pt>
                <c:pt idx="235">
                  <c:v>45.454999999999998</c:v>
                </c:pt>
                <c:pt idx="236">
                  <c:v>45.645000000000003</c:v>
                </c:pt>
                <c:pt idx="237">
                  <c:v>45.845999999999997</c:v>
                </c:pt>
                <c:pt idx="238">
                  <c:v>46.036000000000001</c:v>
                </c:pt>
                <c:pt idx="239">
                  <c:v>46.225999999999999</c:v>
                </c:pt>
                <c:pt idx="240">
                  <c:v>46.417000000000002</c:v>
                </c:pt>
                <c:pt idx="241">
                  <c:v>46.606999999999999</c:v>
                </c:pt>
                <c:pt idx="242">
                  <c:v>46.796999999999997</c:v>
                </c:pt>
                <c:pt idx="243">
                  <c:v>46.997</c:v>
                </c:pt>
                <c:pt idx="244">
                  <c:v>47.188000000000002</c:v>
                </c:pt>
                <c:pt idx="245">
                  <c:v>47.378</c:v>
                </c:pt>
                <c:pt idx="246">
                  <c:v>47.548000000000002</c:v>
                </c:pt>
                <c:pt idx="247">
                  <c:v>47.747999999999998</c:v>
                </c:pt>
                <c:pt idx="248">
                  <c:v>47.939</c:v>
                </c:pt>
                <c:pt idx="249">
                  <c:v>48.109000000000002</c:v>
                </c:pt>
                <c:pt idx="250">
                  <c:v>48.308999999999997</c:v>
                </c:pt>
                <c:pt idx="251">
                  <c:v>48.478999999999999</c:v>
                </c:pt>
                <c:pt idx="252">
                  <c:v>48.67</c:v>
                </c:pt>
                <c:pt idx="253">
                  <c:v>48.86</c:v>
                </c:pt>
                <c:pt idx="254">
                  <c:v>49.04</c:v>
                </c:pt>
                <c:pt idx="255">
                  <c:v>49.231000000000002</c:v>
                </c:pt>
                <c:pt idx="256">
                  <c:v>49.411000000000001</c:v>
                </c:pt>
                <c:pt idx="257">
                  <c:v>49.600999999999999</c:v>
                </c:pt>
                <c:pt idx="258">
                  <c:v>49.790999999999997</c:v>
                </c:pt>
                <c:pt idx="259">
                  <c:v>49.981999999999999</c:v>
                </c:pt>
                <c:pt idx="260">
                  <c:v>50.171999999999997</c:v>
                </c:pt>
                <c:pt idx="261">
                  <c:v>50.351999999999997</c:v>
                </c:pt>
              </c:numCache>
            </c:numRef>
          </c:xVal>
          <c:yVal>
            <c:numRef>
              <c:f>'Beschl. 5. Gang(10.06.2014)II'!$U$3:$U$264</c:f>
              <c:numCache>
                <c:formatCode>#,##0" Nm"</c:formatCode>
                <c:ptCount val="262"/>
                <c:pt idx="0">
                  <c:v>276</c:v>
                </c:pt>
                <c:pt idx="1">
                  <c:v>276</c:v>
                </c:pt>
                <c:pt idx="2">
                  <c:v>276</c:v>
                </c:pt>
                <c:pt idx="3">
                  <c:v>276</c:v>
                </c:pt>
                <c:pt idx="4">
                  <c:v>276</c:v>
                </c:pt>
                <c:pt idx="5">
                  <c:v>286</c:v>
                </c:pt>
                <c:pt idx="6">
                  <c:v>286</c:v>
                </c:pt>
                <c:pt idx="7">
                  <c:v>286</c:v>
                </c:pt>
                <c:pt idx="8">
                  <c:v>286</c:v>
                </c:pt>
                <c:pt idx="9">
                  <c:v>286</c:v>
                </c:pt>
                <c:pt idx="10">
                  <c:v>286</c:v>
                </c:pt>
                <c:pt idx="11">
                  <c:v>300</c:v>
                </c:pt>
                <c:pt idx="12">
                  <c:v>300</c:v>
                </c:pt>
                <c:pt idx="13">
                  <c:v>300</c:v>
                </c:pt>
                <c:pt idx="14">
                  <c:v>300</c:v>
                </c:pt>
                <c:pt idx="15">
                  <c:v>300</c:v>
                </c:pt>
                <c:pt idx="16">
                  <c:v>300</c:v>
                </c:pt>
                <c:pt idx="17">
                  <c:v>326</c:v>
                </c:pt>
                <c:pt idx="18">
                  <c:v>326</c:v>
                </c:pt>
                <c:pt idx="19">
                  <c:v>326</c:v>
                </c:pt>
                <c:pt idx="20">
                  <c:v>326</c:v>
                </c:pt>
                <c:pt idx="21">
                  <c:v>326</c:v>
                </c:pt>
                <c:pt idx="22">
                  <c:v>326</c:v>
                </c:pt>
                <c:pt idx="23">
                  <c:v>374</c:v>
                </c:pt>
                <c:pt idx="24">
                  <c:v>374</c:v>
                </c:pt>
                <c:pt idx="25">
                  <c:v>374</c:v>
                </c:pt>
                <c:pt idx="26">
                  <c:v>374</c:v>
                </c:pt>
                <c:pt idx="27">
                  <c:v>374</c:v>
                </c:pt>
                <c:pt idx="28">
                  <c:v>374</c:v>
                </c:pt>
                <c:pt idx="29">
                  <c:v>428</c:v>
                </c:pt>
                <c:pt idx="30">
                  <c:v>428</c:v>
                </c:pt>
                <c:pt idx="31">
                  <c:v>428</c:v>
                </c:pt>
                <c:pt idx="32">
                  <c:v>428</c:v>
                </c:pt>
                <c:pt idx="33">
                  <c:v>428</c:v>
                </c:pt>
                <c:pt idx="34">
                  <c:v>428</c:v>
                </c:pt>
                <c:pt idx="35">
                  <c:v>470</c:v>
                </c:pt>
                <c:pt idx="36">
                  <c:v>470</c:v>
                </c:pt>
                <c:pt idx="37">
                  <c:v>470</c:v>
                </c:pt>
                <c:pt idx="38">
                  <c:v>470</c:v>
                </c:pt>
                <c:pt idx="39">
                  <c:v>470</c:v>
                </c:pt>
                <c:pt idx="40">
                  <c:v>470</c:v>
                </c:pt>
                <c:pt idx="41">
                  <c:v>486</c:v>
                </c:pt>
                <c:pt idx="42">
                  <c:v>486</c:v>
                </c:pt>
                <c:pt idx="43">
                  <c:v>486</c:v>
                </c:pt>
                <c:pt idx="44">
                  <c:v>486</c:v>
                </c:pt>
                <c:pt idx="45">
                  <c:v>486</c:v>
                </c:pt>
                <c:pt idx="46">
                  <c:v>486</c:v>
                </c:pt>
                <c:pt idx="47">
                  <c:v>494</c:v>
                </c:pt>
                <c:pt idx="48">
                  <c:v>494</c:v>
                </c:pt>
                <c:pt idx="49">
                  <c:v>494</c:v>
                </c:pt>
                <c:pt idx="50">
                  <c:v>494</c:v>
                </c:pt>
                <c:pt idx="51">
                  <c:v>494</c:v>
                </c:pt>
                <c:pt idx="52">
                  <c:v>494</c:v>
                </c:pt>
                <c:pt idx="53">
                  <c:v>506</c:v>
                </c:pt>
                <c:pt idx="54">
                  <c:v>506</c:v>
                </c:pt>
                <c:pt idx="55">
                  <c:v>506</c:v>
                </c:pt>
                <c:pt idx="56">
                  <c:v>506</c:v>
                </c:pt>
                <c:pt idx="57">
                  <c:v>506</c:v>
                </c:pt>
                <c:pt idx="58">
                  <c:v>506</c:v>
                </c:pt>
                <c:pt idx="59">
                  <c:v>510</c:v>
                </c:pt>
                <c:pt idx="60">
                  <c:v>510</c:v>
                </c:pt>
                <c:pt idx="61">
                  <c:v>510</c:v>
                </c:pt>
                <c:pt idx="62">
                  <c:v>510</c:v>
                </c:pt>
                <c:pt idx="63">
                  <c:v>510</c:v>
                </c:pt>
                <c:pt idx="64">
                  <c:v>510</c:v>
                </c:pt>
                <c:pt idx="65">
                  <c:v>510</c:v>
                </c:pt>
                <c:pt idx="66">
                  <c:v>510</c:v>
                </c:pt>
                <c:pt idx="67">
                  <c:v>510</c:v>
                </c:pt>
                <c:pt idx="68">
                  <c:v>510</c:v>
                </c:pt>
                <c:pt idx="69">
                  <c:v>510</c:v>
                </c:pt>
                <c:pt idx="70">
                  <c:v>510</c:v>
                </c:pt>
                <c:pt idx="71">
                  <c:v>510</c:v>
                </c:pt>
                <c:pt idx="72">
                  <c:v>510</c:v>
                </c:pt>
                <c:pt idx="73">
                  <c:v>510</c:v>
                </c:pt>
                <c:pt idx="74">
                  <c:v>510</c:v>
                </c:pt>
                <c:pt idx="75">
                  <c:v>510</c:v>
                </c:pt>
                <c:pt idx="76">
                  <c:v>510</c:v>
                </c:pt>
                <c:pt idx="77">
                  <c:v>510</c:v>
                </c:pt>
                <c:pt idx="78">
                  <c:v>510</c:v>
                </c:pt>
                <c:pt idx="79">
                  <c:v>510</c:v>
                </c:pt>
                <c:pt idx="80">
                  <c:v>510</c:v>
                </c:pt>
                <c:pt idx="81">
                  <c:v>510</c:v>
                </c:pt>
                <c:pt idx="82">
                  <c:v>510</c:v>
                </c:pt>
                <c:pt idx="83">
                  <c:v>510</c:v>
                </c:pt>
                <c:pt idx="84">
                  <c:v>510</c:v>
                </c:pt>
                <c:pt idx="85">
                  <c:v>510</c:v>
                </c:pt>
                <c:pt idx="86">
                  <c:v>510</c:v>
                </c:pt>
                <c:pt idx="87">
                  <c:v>510</c:v>
                </c:pt>
                <c:pt idx="88">
                  <c:v>510</c:v>
                </c:pt>
                <c:pt idx="89">
                  <c:v>510</c:v>
                </c:pt>
                <c:pt idx="90">
                  <c:v>510</c:v>
                </c:pt>
                <c:pt idx="91">
                  <c:v>510</c:v>
                </c:pt>
                <c:pt idx="92">
                  <c:v>510</c:v>
                </c:pt>
                <c:pt idx="93">
                  <c:v>510</c:v>
                </c:pt>
                <c:pt idx="94">
                  <c:v>510</c:v>
                </c:pt>
                <c:pt idx="95">
                  <c:v>510</c:v>
                </c:pt>
                <c:pt idx="96">
                  <c:v>510</c:v>
                </c:pt>
                <c:pt idx="97">
                  <c:v>510</c:v>
                </c:pt>
                <c:pt idx="98">
                  <c:v>510</c:v>
                </c:pt>
                <c:pt idx="99">
                  <c:v>510</c:v>
                </c:pt>
                <c:pt idx="100">
                  <c:v>510</c:v>
                </c:pt>
                <c:pt idx="101">
                  <c:v>510</c:v>
                </c:pt>
                <c:pt idx="102">
                  <c:v>510</c:v>
                </c:pt>
                <c:pt idx="103">
                  <c:v>510</c:v>
                </c:pt>
                <c:pt idx="104">
                  <c:v>510</c:v>
                </c:pt>
                <c:pt idx="105">
                  <c:v>510</c:v>
                </c:pt>
                <c:pt idx="106">
                  <c:v>510</c:v>
                </c:pt>
                <c:pt idx="107">
                  <c:v>510</c:v>
                </c:pt>
                <c:pt idx="108">
                  <c:v>510</c:v>
                </c:pt>
                <c:pt idx="109">
                  <c:v>510</c:v>
                </c:pt>
                <c:pt idx="110">
                  <c:v>510</c:v>
                </c:pt>
                <c:pt idx="111">
                  <c:v>510</c:v>
                </c:pt>
                <c:pt idx="112">
                  <c:v>510</c:v>
                </c:pt>
                <c:pt idx="113">
                  <c:v>510</c:v>
                </c:pt>
                <c:pt idx="114">
                  <c:v>510</c:v>
                </c:pt>
                <c:pt idx="115">
                  <c:v>510</c:v>
                </c:pt>
                <c:pt idx="116">
                  <c:v>510</c:v>
                </c:pt>
                <c:pt idx="117">
                  <c:v>510</c:v>
                </c:pt>
                <c:pt idx="118">
                  <c:v>510</c:v>
                </c:pt>
                <c:pt idx="119">
                  <c:v>510</c:v>
                </c:pt>
                <c:pt idx="120">
                  <c:v>510</c:v>
                </c:pt>
                <c:pt idx="121">
                  <c:v>510</c:v>
                </c:pt>
                <c:pt idx="122">
                  <c:v>510</c:v>
                </c:pt>
                <c:pt idx="123">
                  <c:v>510</c:v>
                </c:pt>
                <c:pt idx="124">
                  <c:v>510</c:v>
                </c:pt>
                <c:pt idx="125">
                  <c:v>510</c:v>
                </c:pt>
                <c:pt idx="126">
                  <c:v>510</c:v>
                </c:pt>
                <c:pt idx="127">
                  <c:v>510</c:v>
                </c:pt>
                <c:pt idx="128">
                  <c:v>510</c:v>
                </c:pt>
                <c:pt idx="129">
                  <c:v>510</c:v>
                </c:pt>
                <c:pt idx="130">
                  <c:v>510</c:v>
                </c:pt>
                <c:pt idx="131">
                  <c:v>510</c:v>
                </c:pt>
                <c:pt idx="132">
                  <c:v>510</c:v>
                </c:pt>
                <c:pt idx="133">
                  <c:v>510</c:v>
                </c:pt>
                <c:pt idx="134">
                  <c:v>510</c:v>
                </c:pt>
                <c:pt idx="135">
                  <c:v>510</c:v>
                </c:pt>
                <c:pt idx="136">
                  <c:v>510</c:v>
                </c:pt>
                <c:pt idx="137">
                  <c:v>510</c:v>
                </c:pt>
                <c:pt idx="138">
                  <c:v>510</c:v>
                </c:pt>
                <c:pt idx="139">
                  <c:v>510</c:v>
                </c:pt>
                <c:pt idx="140">
                  <c:v>510</c:v>
                </c:pt>
                <c:pt idx="141">
                  <c:v>510</c:v>
                </c:pt>
                <c:pt idx="142">
                  <c:v>510</c:v>
                </c:pt>
                <c:pt idx="143">
                  <c:v>510</c:v>
                </c:pt>
                <c:pt idx="144">
                  <c:v>510</c:v>
                </c:pt>
                <c:pt idx="145">
                  <c:v>510</c:v>
                </c:pt>
                <c:pt idx="146">
                  <c:v>510</c:v>
                </c:pt>
                <c:pt idx="147">
                  <c:v>510</c:v>
                </c:pt>
                <c:pt idx="148">
                  <c:v>510</c:v>
                </c:pt>
                <c:pt idx="149">
                  <c:v>508</c:v>
                </c:pt>
                <c:pt idx="150">
                  <c:v>508</c:v>
                </c:pt>
                <c:pt idx="151">
                  <c:v>508</c:v>
                </c:pt>
                <c:pt idx="152">
                  <c:v>508</c:v>
                </c:pt>
                <c:pt idx="153">
                  <c:v>508</c:v>
                </c:pt>
                <c:pt idx="154">
                  <c:v>508</c:v>
                </c:pt>
                <c:pt idx="155">
                  <c:v>500</c:v>
                </c:pt>
                <c:pt idx="156">
                  <c:v>500</c:v>
                </c:pt>
                <c:pt idx="157">
                  <c:v>500</c:v>
                </c:pt>
                <c:pt idx="158">
                  <c:v>500</c:v>
                </c:pt>
                <c:pt idx="159">
                  <c:v>500</c:v>
                </c:pt>
                <c:pt idx="160">
                  <c:v>500</c:v>
                </c:pt>
                <c:pt idx="161">
                  <c:v>498</c:v>
                </c:pt>
                <c:pt idx="162">
                  <c:v>498</c:v>
                </c:pt>
                <c:pt idx="163">
                  <c:v>498</c:v>
                </c:pt>
                <c:pt idx="164">
                  <c:v>498</c:v>
                </c:pt>
                <c:pt idx="165">
                  <c:v>498</c:v>
                </c:pt>
                <c:pt idx="166">
                  <c:v>498</c:v>
                </c:pt>
                <c:pt idx="167">
                  <c:v>494</c:v>
                </c:pt>
                <c:pt idx="168">
                  <c:v>494</c:v>
                </c:pt>
                <c:pt idx="169">
                  <c:v>494</c:v>
                </c:pt>
                <c:pt idx="170">
                  <c:v>494</c:v>
                </c:pt>
                <c:pt idx="171">
                  <c:v>494</c:v>
                </c:pt>
                <c:pt idx="172">
                  <c:v>494</c:v>
                </c:pt>
                <c:pt idx="173">
                  <c:v>494</c:v>
                </c:pt>
                <c:pt idx="174">
                  <c:v>494</c:v>
                </c:pt>
                <c:pt idx="175">
                  <c:v>494</c:v>
                </c:pt>
                <c:pt idx="176">
                  <c:v>494</c:v>
                </c:pt>
                <c:pt idx="177">
                  <c:v>494</c:v>
                </c:pt>
                <c:pt idx="178">
                  <c:v>494</c:v>
                </c:pt>
                <c:pt idx="179">
                  <c:v>496</c:v>
                </c:pt>
                <c:pt idx="180">
                  <c:v>496</c:v>
                </c:pt>
                <c:pt idx="181">
                  <c:v>496</c:v>
                </c:pt>
                <c:pt idx="182">
                  <c:v>496</c:v>
                </c:pt>
                <c:pt idx="183">
                  <c:v>496</c:v>
                </c:pt>
                <c:pt idx="184">
                  <c:v>496</c:v>
                </c:pt>
                <c:pt idx="185">
                  <c:v>496</c:v>
                </c:pt>
                <c:pt idx="186">
                  <c:v>496</c:v>
                </c:pt>
                <c:pt idx="187">
                  <c:v>496</c:v>
                </c:pt>
                <c:pt idx="188">
                  <c:v>496</c:v>
                </c:pt>
                <c:pt idx="189">
                  <c:v>496</c:v>
                </c:pt>
                <c:pt idx="190">
                  <c:v>496</c:v>
                </c:pt>
                <c:pt idx="191">
                  <c:v>492</c:v>
                </c:pt>
                <c:pt idx="192">
                  <c:v>492</c:v>
                </c:pt>
                <c:pt idx="193">
                  <c:v>492</c:v>
                </c:pt>
                <c:pt idx="194">
                  <c:v>492</c:v>
                </c:pt>
                <c:pt idx="195">
                  <c:v>492</c:v>
                </c:pt>
                <c:pt idx="196">
                  <c:v>492</c:v>
                </c:pt>
                <c:pt idx="197">
                  <c:v>486</c:v>
                </c:pt>
                <c:pt idx="198">
                  <c:v>486</c:v>
                </c:pt>
                <c:pt idx="199">
                  <c:v>486</c:v>
                </c:pt>
                <c:pt idx="200">
                  <c:v>486</c:v>
                </c:pt>
                <c:pt idx="201">
                  <c:v>486</c:v>
                </c:pt>
                <c:pt idx="202">
                  <c:v>486</c:v>
                </c:pt>
                <c:pt idx="203">
                  <c:v>482</c:v>
                </c:pt>
                <c:pt idx="204">
                  <c:v>482</c:v>
                </c:pt>
                <c:pt idx="205">
                  <c:v>482</c:v>
                </c:pt>
                <c:pt idx="206">
                  <c:v>482</c:v>
                </c:pt>
                <c:pt idx="207">
                  <c:v>482</c:v>
                </c:pt>
                <c:pt idx="208">
                  <c:v>482</c:v>
                </c:pt>
                <c:pt idx="209">
                  <c:v>480</c:v>
                </c:pt>
                <c:pt idx="210">
                  <c:v>480</c:v>
                </c:pt>
                <c:pt idx="211">
                  <c:v>480</c:v>
                </c:pt>
                <c:pt idx="212">
                  <c:v>480</c:v>
                </c:pt>
                <c:pt idx="213">
                  <c:v>480</c:v>
                </c:pt>
                <c:pt idx="214">
                  <c:v>480</c:v>
                </c:pt>
                <c:pt idx="215">
                  <c:v>480</c:v>
                </c:pt>
                <c:pt idx="216">
                  <c:v>480</c:v>
                </c:pt>
                <c:pt idx="217">
                  <c:v>480</c:v>
                </c:pt>
                <c:pt idx="218">
                  <c:v>480</c:v>
                </c:pt>
                <c:pt idx="219">
                  <c:v>480</c:v>
                </c:pt>
                <c:pt idx="220">
                  <c:v>480</c:v>
                </c:pt>
                <c:pt idx="221">
                  <c:v>472</c:v>
                </c:pt>
                <c:pt idx="222">
                  <c:v>472</c:v>
                </c:pt>
                <c:pt idx="223">
                  <c:v>472</c:v>
                </c:pt>
                <c:pt idx="224">
                  <c:v>472</c:v>
                </c:pt>
                <c:pt idx="225">
                  <c:v>472</c:v>
                </c:pt>
                <c:pt idx="226">
                  <c:v>472</c:v>
                </c:pt>
                <c:pt idx="227">
                  <c:v>464</c:v>
                </c:pt>
                <c:pt idx="228">
                  <c:v>464</c:v>
                </c:pt>
                <c:pt idx="229">
                  <c:v>464</c:v>
                </c:pt>
                <c:pt idx="230">
                  <c:v>464</c:v>
                </c:pt>
                <c:pt idx="231">
                  <c:v>464</c:v>
                </c:pt>
                <c:pt idx="232">
                  <c:v>464</c:v>
                </c:pt>
                <c:pt idx="233">
                  <c:v>460</c:v>
                </c:pt>
                <c:pt idx="234">
                  <c:v>460</c:v>
                </c:pt>
                <c:pt idx="235">
                  <c:v>460</c:v>
                </c:pt>
                <c:pt idx="236">
                  <c:v>460</c:v>
                </c:pt>
                <c:pt idx="237">
                  <c:v>460</c:v>
                </c:pt>
                <c:pt idx="238">
                  <c:v>460</c:v>
                </c:pt>
                <c:pt idx="239">
                  <c:v>456</c:v>
                </c:pt>
                <c:pt idx="240">
                  <c:v>456</c:v>
                </c:pt>
                <c:pt idx="241">
                  <c:v>456</c:v>
                </c:pt>
                <c:pt idx="242">
                  <c:v>456</c:v>
                </c:pt>
                <c:pt idx="243">
                  <c:v>456</c:v>
                </c:pt>
                <c:pt idx="244">
                  <c:v>456</c:v>
                </c:pt>
                <c:pt idx="245">
                  <c:v>450</c:v>
                </c:pt>
                <c:pt idx="246">
                  <c:v>450</c:v>
                </c:pt>
                <c:pt idx="247">
                  <c:v>450</c:v>
                </c:pt>
                <c:pt idx="248">
                  <c:v>450</c:v>
                </c:pt>
                <c:pt idx="249">
                  <c:v>450</c:v>
                </c:pt>
                <c:pt idx="250">
                  <c:v>450</c:v>
                </c:pt>
                <c:pt idx="251">
                  <c:v>446</c:v>
                </c:pt>
                <c:pt idx="252">
                  <c:v>446</c:v>
                </c:pt>
                <c:pt idx="253">
                  <c:v>446</c:v>
                </c:pt>
                <c:pt idx="254">
                  <c:v>446</c:v>
                </c:pt>
                <c:pt idx="255">
                  <c:v>446</c:v>
                </c:pt>
                <c:pt idx="256">
                  <c:v>446</c:v>
                </c:pt>
                <c:pt idx="257">
                  <c:v>446</c:v>
                </c:pt>
                <c:pt idx="258">
                  <c:v>446</c:v>
                </c:pt>
                <c:pt idx="259">
                  <c:v>446</c:v>
                </c:pt>
                <c:pt idx="260">
                  <c:v>446</c:v>
                </c:pt>
                <c:pt idx="261">
                  <c:v>446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400376"/>
        <c:axId val="292400768"/>
      </c:scatterChart>
      <c:scatterChart>
        <c:scatterStyle val="lineMarker"/>
        <c:varyColors val="0"/>
        <c:ser>
          <c:idx val="8"/>
          <c:order val="7"/>
          <c:tx>
            <c:strRef>
              <c:f>'Beschl. 5. Gang(10.06.2014)II'!$T$2</c:f>
              <c:strCache>
                <c:ptCount val="1"/>
                <c:pt idx="0">
                  <c:v>Fördermenge nach ARD 
[MRMM_EMOT_WERT]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'Beschl. 5. Gang(10.06.2014)II'!$K$3:$K$264</c:f>
              <c:numCache>
                <c:formatCode>0.000" s"</c:formatCode>
                <c:ptCount val="262"/>
                <c:pt idx="0">
                  <c:v>1.071</c:v>
                </c:pt>
                <c:pt idx="1">
                  <c:v>1.262</c:v>
                </c:pt>
                <c:pt idx="2">
                  <c:v>1.4419999999999999</c:v>
                </c:pt>
                <c:pt idx="3">
                  <c:v>1.6319999999999999</c:v>
                </c:pt>
                <c:pt idx="4">
                  <c:v>1.8220000000000001</c:v>
                </c:pt>
                <c:pt idx="5">
                  <c:v>2.0129999999999999</c:v>
                </c:pt>
                <c:pt idx="6">
                  <c:v>2.2130000000000001</c:v>
                </c:pt>
                <c:pt idx="7">
                  <c:v>2.383</c:v>
                </c:pt>
                <c:pt idx="8">
                  <c:v>2.573</c:v>
                </c:pt>
                <c:pt idx="9">
                  <c:v>2.774</c:v>
                </c:pt>
                <c:pt idx="10">
                  <c:v>2.964</c:v>
                </c:pt>
                <c:pt idx="11">
                  <c:v>3.1539999999999999</c:v>
                </c:pt>
                <c:pt idx="12">
                  <c:v>3.3450000000000002</c:v>
                </c:pt>
                <c:pt idx="13">
                  <c:v>3.5350000000000001</c:v>
                </c:pt>
                <c:pt idx="14">
                  <c:v>3.7250000000000001</c:v>
                </c:pt>
                <c:pt idx="15">
                  <c:v>3.915</c:v>
                </c:pt>
                <c:pt idx="16">
                  <c:v>4.1159999999999997</c:v>
                </c:pt>
                <c:pt idx="17">
                  <c:v>4.2859999999999996</c:v>
                </c:pt>
                <c:pt idx="18">
                  <c:v>4.476</c:v>
                </c:pt>
                <c:pt idx="19">
                  <c:v>4.6760000000000002</c:v>
                </c:pt>
                <c:pt idx="20">
                  <c:v>4.867</c:v>
                </c:pt>
                <c:pt idx="21">
                  <c:v>5.0570000000000004</c:v>
                </c:pt>
                <c:pt idx="22">
                  <c:v>5.2270000000000003</c:v>
                </c:pt>
                <c:pt idx="23">
                  <c:v>5.4279999999999999</c:v>
                </c:pt>
                <c:pt idx="24">
                  <c:v>5.6180000000000003</c:v>
                </c:pt>
                <c:pt idx="25">
                  <c:v>5.7880000000000003</c:v>
                </c:pt>
                <c:pt idx="26">
                  <c:v>5.9880000000000004</c:v>
                </c:pt>
                <c:pt idx="27">
                  <c:v>6.1589999999999998</c:v>
                </c:pt>
                <c:pt idx="28">
                  <c:v>6.3490000000000002</c:v>
                </c:pt>
                <c:pt idx="29">
                  <c:v>6.5389999999999997</c:v>
                </c:pt>
                <c:pt idx="30">
                  <c:v>6.7190000000000003</c:v>
                </c:pt>
                <c:pt idx="31">
                  <c:v>6.91</c:v>
                </c:pt>
                <c:pt idx="32">
                  <c:v>7.09</c:v>
                </c:pt>
                <c:pt idx="33">
                  <c:v>7.28</c:v>
                </c:pt>
                <c:pt idx="34">
                  <c:v>7.4710000000000001</c:v>
                </c:pt>
                <c:pt idx="35">
                  <c:v>7.6609999999999996</c:v>
                </c:pt>
                <c:pt idx="36">
                  <c:v>7.851</c:v>
                </c:pt>
                <c:pt idx="37">
                  <c:v>8.0510000000000002</c:v>
                </c:pt>
                <c:pt idx="38">
                  <c:v>8.2420000000000009</c:v>
                </c:pt>
                <c:pt idx="39">
                  <c:v>8.4320000000000004</c:v>
                </c:pt>
                <c:pt idx="40">
                  <c:v>8.6020000000000003</c:v>
                </c:pt>
                <c:pt idx="41">
                  <c:v>8.8019999999999996</c:v>
                </c:pt>
                <c:pt idx="42">
                  <c:v>8.9930000000000003</c:v>
                </c:pt>
                <c:pt idx="43">
                  <c:v>9.1829999999999998</c:v>
                </c:pt>
                <c:pt idx="44">
                  <c:v>9.3729999999999993</c:v>
                </c:pt>
                <c:pt idx="45">
                  <c:v>9.5530000000000008</c:v>
                </c:pt>
                <c:pt idx="46">
                  <c:v>9.7439999999999998</c:v>
                </c:pt>
                <c:pt idx="47">
                  <c:v>9.9139999999999997</c:v>
                </c:pt>
                <c:pt idx="48">
                  <c:v>10.114000000000001</c:v>
                </c:pt>
                <c:pt idx="49">
                  <c:v>10.305</c:v>
                </c:pt>
                <c:pt idx="50">
                  <c:v>10.494999999999999</c:v>
                </c:pt>
                <c:pt idx="51">
                  <c:v>10.685</c:v>
                </c:pt>
                <c:pt idx="52">
                  <c:v>10.875</c:v>
                </c:pt>
                <c:pt idx="53">
                  <c:v>11.066000000000001</c:v>
                </c:pt>
                <c:pt idx="54">
                  <c:v>11.266</c:v>
                </c:pt>
                <c:pt idx="55">
                  <c:v>11.456</c:v>
                </c:pt>
                <c:pt idx="56">
                  <c:v>11.647</c:v>
                </c:pt>
                <c:pt idx="57">
                  <c:v>11.837</c:v>
                </c:pt>
                <c:pt idx="58">
                  <c:v>12.026999999999999</c:v>
                </c:pt>
                <c:pt idx="59">
                  <c:v>12.217000000000001</c:v>
                </c:pt>
                <c:pt idx="60">
                  <c:v>12.417999999999999</c:v>
                </c:pt>
                <c:pt idx="61">
                  <c:v>12.608000000000001</c:v>
                </c:pt>
                <c:pt idx="62">
                  <c:v>12.798</c:v>
                </c:pt>
                <c:pt idx="63">
                  <c:v>12.988</c:v>
                </c:pt>
                <c:pt idx="64">
                  <c:v>13.179</c:v>
                </c:pt>
                <c:pt idx="65">
                  <c:v>13.369</c:v>
                </c:pt>
                <c:pt idx="66">
                  <c:v>13.569000000000001</c:v>
                </c:pt>
                <c:pt idx="67">
                  <c:v>13.76</c:v>
                </c:pt>
                <c:pt idx="68">
                  <c:v>13.95</c:v>
                </c:pt>
                <c:pt idx="69">
                  <c:v>14.14</c:v>
                </c:pt>
                <c:pt idx="70">
                  <c:v>14.33</c:v>
                </c:pt>
                <c:pt idx="71">
                  <c:v>14.521000000000001</c:v>
                </c:pt>
                <c:pt idx="72">
                  <c:v>14.721</c:v>
                </c:pt>
                <c:pt idx="73">
                  <c:v>14.891</c:v>
                </c:pt>
                <c:pt idx="74">
                  <c:v>15.071</c:v>
                </c:pt>
                <c:pt idx="75">
                  <c:v>15.242000000000001</c:v>
                </c:pt>
                <c:pt idx="76">
                  <c:v>15.432</c:v>
                </c:pt>
                <c:pt idx="77">
                  <c:v>15.612</c:v>
                </c:pt>
                <c:pt idx="78">
                  <c:v>15.802</c:v>
                </c:pt>
                <c:pt idx="79">
                  <c:v>15.983000000000001</c:v>
                </c:pt>
                <c:pt idx="80">
                  <c:v>16.152999999999999</c:v>
                </c:pt>
                <c:pt idx="81">
                  <c:v>16.343</c:v>
                </c:pt>
                <c:pt idx="82">
                  <c:v>16.524000000000001</c:v>
                </c:pt>
                <c:pt idx="83">
                  <c:v>16.713999999999999</c:v>
                </c:pt>
                <c:pt idx="84">
                  <c:v>16.904</c:v>
                </c:pt>
                <c:pt idx="85">
                  <c:v>17.103999999999999</c:v>
                </c:pt>
                <c:pt idx="86">
                  <c:v>17.295000000000002</c:v>
                </c:pt>
                <c:pt idx="87">
                  <c:v>17.484999999999999</c:v>
                </c:pt>
                <c:pt idx="88">
                  <c:v>17.675000000000001</c:v>
                </c:pt>
                <c:pt idx="89">
                  <c:v>17.864999999999998</c:v>
                </c:pt>
                <c:pt idx="90">
                  <c:v>18.056000000000001</c:v>
                </c:pt>
                <c:pt idx="91">
                  <c:v>18.256</c:v>
                </c:pt>
                <c:pt idx="92">
                  <c:v>18.446000000000002</c:v>
                </c:pt>
                <c:pt idx="93">
                  <c:v>18.637</c:v>
                </c:pt>
                <c:pt idx="94">
                  <c:v>18.827000000000002</c:v>
                </c:pt>
                <c:pt idx="95">
                  <c:v>19.016999999999999</c:v>
                </c:pt>
                <c:pt idx="96">
                  <c:v>19.207000000000001</c:v>
                </c:pt>
                <c:pt idx="97">
                  <c:v>19.408000000000001</c:v>
                </c:pt>
                <c:pt idx="98">
                  <c:v>19.597999999999999</c:v>
                </c:pt>
                <c:pt idx="99">
                  <c:v>19.788</c:v>
                </c:pt>
                <c:pt idx="100">
                  <c:v>19.978000000000002</c:v>
                </c:pt>
                <c:pt idx="101">
                  <c:v>20.169</c:v>
                </c:pt>
                <c:pt idx="102">
                  <c:v>20.359000000000002</c:v>
                </c:pt>
                <c:pt idx="103">
                  <c:v>20.539000000000001</c:v>
                </c:pt>
                <c:pt idx="104">
                  <c:v>20.73</c:v>
                </c:pt>
                <c:pt idx="105">
                  <c:v>20.91</c:v>
                </c:pt>
                <c:pt idx="106">
                  <c:v>21.1</c:v>
                </c:pt>
                <c:pt idx="107">
                  <c:v>21.29</c:v>
                </c:pt>
                <c:pt idx="108">
                  <c:v>21.471</c:v>
                </c:pt>
                <c:pt idx="109">
                  <c:v>21.661000000000001</c:v>
                </c:pt>
                <c:pt idx="110">
                  <c:v>21.831</c:v>
                </c:pt>
                <c:pt idx="111">
                  <c:v>22.021000000000001</c:v>
                </c:pt>
                <c:pt idx="112">
                  <c:v>22.222000000000001</c:v>
                </c:pt>
                <c:pt idx="113">
                  <c:v>22.391999999999999</c:v>
                </c:pt>
                <c:pt idx="114">
                  <c:v>22.582000000000001</c:v>
                </c:pt>
                <c:pt idx="115">
                  <c:v>22.762</c:v>
                </c:pt>
                <c:pt idx="116">
                  <c:v>22.952999999999999</c:v>
                </c:pt>
                <c:pt idx="117">
                  <c:v>23.143000000000001</c:v>
                </c:pt>
                <c:pt idx="118">
                  <c:v>23.332999999999998</c:v>
                </c:pt>
                <c:pt idx="119">
                  <c:v>23.533999999999999</c:v>
                </c:pt>
                <c:pt idx="120">
                  <c:v>23.724</c:v>
                </c:pt>
                <c:pt idx="121">
                  <c:v>23.914000000000001</c:v>
                </c:pt>
                <c:pt idx="122">
                  <c:v>24.103999999999999</c:v>
                </c:pt>
                <c:pt idx="123">
                  <c:v>24.295000000000002</c:v>
                </c:pt>
                <c:pt idx="124">
                  <c:v>24.484999999999999</c:v>
                </c:pt>
                <c:pt idx="125">
                  <c:v>24.684999999999999</c:v>
                </c:pt>
                <c:pt idx="126">
                  <c:v>24.876000000000001</c:v>
                </c:pt>
                <c:pt idx="127">
                  <c:v>25.065999999999999</c:v>
                </c:pt>
                <c:pt idx="128">
                  <c:v>25.256</c:v>
                </c:pt>
                <c:pt idx="129">
                  <c:v>25.446000000000002</c:v>
                </c:pt>
                <c:pt idx="130">
                  <c:v>25.637</c:v>
                </c:pt>
                <c:pt idx="131">
                  <c:v>25.837</c:v>
                </c:pt>
                <c:pt idx="132">
                  <c:v>26.027000000000001</c:v>
                </c:pt>
                <c:pt idx="133">
                  <c:v>26.216999999999999</c:v>
                </c:pt>
                <c:pt idx="134">
                  <c:v>26.408000000000001</c:v>
                </c:pt>
                <c:pt idx="135">
                  <c:v>26.597999999999999</c:v>
                </c:pt>
                <c:pt idx="136">
                  <c:v>26.788</c:v>
                </c:pt>
                <c:pt idx="137">
                  <c:v>26.989000000000001</c:v>
                </c:pt>
                <c:pt idx="138">
                  <c:v>27.178999999999998</c:v>
                </c:pt>
                <c:pt idx="139">
                  <c:v>27.369</c:v>
                </c:pt>
                <c:pt idx="140">
                  <c:v>27.559000000000001</c:v>
                </c:pt>
                <c:pt idx="141">
                  <c:v>27.75</c:v>
                </c:pt>
                <c:pt idx="142">
                  <c:v>27.94</c:v>
                </c:pt>
                <c:pt idx="143">
                  <c:v>28.12</c:v>
                </c:pt>
                <c:pt idx="144">
                  <c:v>28.31</c:v>
                </c:pt>
                <c:pt idx="145">
                  <c:v>28.501000000000001</c:v>
                </c:pt>
                <c:pt idx="146">
                  <c:v>28.690999999999999</c:v>
                </c:pt>
                <c:pt idx="147">
                  <c:v>28.890999999999998</c:v>
                </c:pt>
                <c:pt idx="148">
                  <c:v>29.062000000000001</c:v>
                </c:pt>
                <c:pt idx="149">
                  <c:v>29.251999999999999</c:v>
                </c:pt>
                <c:pt idx="150">
                  <c:v>29.452000000000002</c:v>
                </c:pt>
                <c:pt idx="151">
                  <c:v>29.622</c:v>
                </c:pt>
                <c:pt idx="152">
                  <c:v>29.812999999999999</c:v>
                </c:pt>
                <c:pt idx="153">
                  <c:v>29.992999999999999</c:v>
                </c:pt>
                <c:pt idx="154">
                  <c:v>30.183</c:v>
                </c:pt>
                <c:pt idx="155">
                  <c:v>30.373000000000001</c:v>
                </c:pt>
                <c:pt idx="156">
                  <c:v>30.564</c:v>
                </c:pt>
                <c:pt idx="157">
                  <c:v>30.763999999999999</c:v>
                </c:pt>
                <c:pt idx="158">
                  <c:v>30.954000000000001</c:v>
                </c:pt>
                <c:pt idx="159">
                  <c:v>31.145</c:v>
                </c:pt>
                <c:pt idx="160">
                  <c:v>31.335000000000001</c:v>
                </c:pt>
                <c:pt idx="161">
                  <c:v>31.524999999999999</c:v>
                </c:pt>
                <c:pt idx="162">
                  <c:v>31.715</c:v>
                </c:pt>
                <c:pt idx="163">
                  <c:v>31.905999999999999</c:v>
                </c:pt>
                <c:pt idx="164">
                  <c:v>32.106000000000002</c:v>
                </c:pt>
                <c:pt idx="165">
                  <c:v>32.295999999999999</c:v>
                </c:pt>
                <c:pt idx="166">
                  <c:v>32.485999999999997</c:v>
                </c:pt>
                <c:pt idx="167">
                  <c:v>32.677</c:v>
                </c:pt>
                <c:pt idx="168">
                  <c:v>32.866999999999997</c:v>
                </c:pt>
                <c:pt idx="169">
                  <c:v>33.057000000000002</c:v>
                </c:pt>
                <c:pt idx="170">
                  <c:v>33.258000000000003</c:v>
                </c:pt>
                <c:pt idx="171">
                  <c:v>33.448</c:v>
                </c:pt>
                <c:pt idx="172">
                  <c:v>33.637999999999998</c:v>
                </c:pt>
                <c:pt idx="173">
                  <c:v>33.828000000000003</c:v>
                </c:pt>
                <c:pt idx="174">
                  <c:v>34.018999999999998</c:v>
                </c:pt>
                <c:pt idx="175">
                  <c:v>34.209000000000003</c:v>
                </c:pt>
                <c:pt idx="176">
                  <c:v>34.389000000000003</c:v>
                </c:pt>
                <c:pt idx="177">
                  <c:v>34.579000000000001</c:v>
                </c:pt>
                <c:pt idx="178">
                  <c:v>34.770000000000003</c:v>
                </c:pt>
                <c:pt idx="179">
                  <c:v>34.950000000000003</c:v>
                </c:pt>
                <c:pt idx="180">
                  <c:v>35.14</c:v>
                </c:pt>
                <c:pt idx="181">
                  <c:v>35.320999999999998</c:v>
                </c:pt>
                <c:pt idx="182">
                  <c:v>35.511000000000003</c:v>
                </c:pt>
                <c:pt idx="183">
                  <c:v>35.701000000000001</c:v>
                </c:pt>
                <c:pt idx="184">
                  <c:v>35.881</c:v>
                </c:pt>
                <c:pt idx="185">
                  <c:v>36.072000000000003</c:v>
                </c:pt>
                <c:pt idx="186">
                  <c:v>36.241999999999997</c:v>
                </c:pt>
                <c:pt idx="187">
                  <c:v>36.432000000000002</c:v>
                </c:pt>
                <c:pt idx="188">
                  <c:v>36.612000000000002</c:v>
                </c:pt>
                <c:pt idx="189">
                  <c:v>36.792999999999999</c:v>
                </c:pt>
                <c:pt idx="190">
                  <c:v>36.982999999999997</c:v>
                </c:pt>
                <c:pt idx="191">
                  <c:v>37.152999999999999</c:v>
                </c:pt>
                <c:pt idx="192">
                  <c:v>37.332999999999998</c:v>
                </c:pt>
                <c:pt idx="193">
                  <c:v>37.524000000000001</c:v>
                </c:pt>
                <c:pt idx="194">
                  <c:v>37.713999999999999</c:v>
                </c:pt>
                <c:pt idx="195">
                  <c:v>37.904000000000003</c:v>
                </c:pt>
                <c:pt idx="196">
                  <c:v>38.104999999999997</c:v>
                </c:pt>
                <c:pt idx="197">
                  <c:v>38.295000000000002</c:v>
                </c:pt>
                <c:pt idx="198">
                  <c:v>38.484999999999999</c:v>
                </c:pt>
                <c:pt idx="199">
                  <c:v>38.674999999999997</c:v>
                </c:pt>
                <c:pt idx="200">
                  <c:v>38.866</c:v>
                </c:pt>
                <c:pt idx="201">
                  <c:v>39.055999999999997</c:v>
                </c:pt>
                <c:pt idx="202">
                  <c:v>39.256</c:v>
                </c:pt>
                <c:pt idx="203">
                  <c:v>39.445999999999998</c:v>
                </c:pt>
                <c:pt idx="204">
                  <c:v>39.637</c:v>
                </c:pt>
                <c:pt idx="205">
                  <c:v>39.826999999999998</c:v>
                </c:pt>
                <c:pt idx="206">
                  <c:v>40.017000000000003</c:v>
                </c:pt>
                <c:pt idx="207">
                  <c:v>40.207999999999998</c:v>
                </c:pt>
                <c:pt idx="208">
                  <c:v>40.408000000000001</c:v>
                </c:pt>
                <c:pt idx="209">
                  <c:v>40.597999999999999</c:v>
                </c:pt>
                <c:pt idx="210">
                  <c:v>40.787999999999997</c:v>
                </c:pt>
                <c:pt idx="211">
                  <c:v>40.978999999999999</c:v>
                </c:pt>
                <c:pt idx="212">
                  <c:v>41.168999999999997</c:v>
                </c:pt>
                <c:pt idx="213">
                  <c:v>41.359000000000002</c:v>
                </c:pt>
                <c:pt idx="214">
                  <c:v>41.56</c:v>
                </c:pt>
                <c:pt idx="215">
                  <c:v>41.75</c:v>
                </c:pt>
                <c:pt idx="216">
                  <c:v>41.92</c:v>
                </c:pt>
                <c:pt idx="217">
                  <c:v>42.1</c:v>
                </c:pt>
                <c:pt idx="218">
                  <c:v>42.290999999999997</c:v>
                </c:pt>
                <c:pt idx="219">
                  <c:v>42.470999999999997</c:v>
                </c:pt>
                <c:pt idx="220">
                  <c:v>42.661000000000001</c:v>
                </c:pt>
                <c:pt idx="221">
                  <c:v>42.831000000000003</c:v>
                </c:pt>
                <c:pt idx="222">
                  <c:v>43.012</c:v>
                </c:pt>
                <c:pt idx="223">
                  <c:v>43.201999999999998</c:v>
                </c:pt>
                <c:pt idx="224">
                  <c:v>43.392000000000003</c:v>
                </c:pt>
                <c:pt idx="225">
                  <c:v>43.582000000000001</c:v>
                </c:pt>
                <c:pt idx="226">
                  <c:v>43.762999999999998</c:v>
                </c:pt>
                <c:pt idx="227">
                  <c:v>43.942999999999998</c:v>
                </c:pt>
                <c:pt idx="228">
                  <c:v>44.113</c:v>
                </c:pt>
                <c:pt idx="229">
                  <c:v>44.302999999999997</c:v>
                </c:pt>
                <c:pt idx="230">
                  <c:v>44.494</c:v>
                </c:pt>
                <c:pt idx="231">
                  <c:v>44.694000000000003</c:v>
                </c:pt>
                <c:pt idx="232">
                  <c:v>44.884</c:v>
                </c:pt>
                <c:pt idx="233">
                  <c:v>45.075000000000003</c:v>
                </c:pt>
                <c:pt idx="234">
                  <c:v>45.265000000000001</c:v>
                </c:pt>
                <c:pt idx="235">
                  <c:v>45.454999999999998</c:v>
                </c:pt>
                <c:pt idx="236">
                  <c:v>45.645000000000003</c:v>
                </c:pt>
                <c:pt idx="237">
                  <c:v>45.845999999999997</c:v>
                </c:pt>
                <c:pt idx="238">
                  <c:v>46.036000000000001</c:v>
                </c:pt>
                <c:pt idx="239">
                  <c:v>46.225999999999999</c:v>
                </c:pt>
                <c:pt idx="240">
                  <c:v>46.417000000000002</c:v>
                </c:pt>
                <c:pt idx="241">
                  <c:v>46.606999999999999</c:v>
                </c:pt>
                <c:pt idx="242">
                  <c:v>46.796999999999997</c:v>
                </c:pt>
                <c:pt idx="243">
                  <c:v>46.997</c:v>
                </c:pt>
                <c:pt idx="244">
                  <c:v>47.188000000000002</c:v>
                </c:pt>
                <c:pt idx="245">
                  <c:v>47.378</c:v>
                </c:pt>
                <c:pt idx="246">
                  <c:v>47.548000000000002</c:v>
                </c:pt>
                <c:pt idx="247">
                  <c:v>47.747999999999998</c:v>
                </c:pt>
                <c:pt idx="248">
                  <c:v>47.939</c:v>
                </c:pt>
                <c:pt idx="249">
                  <c:v>48.109000000000002</c:v>
                </c:pt>
                <c:pt idx="250">
                  <c:v>48.308999999999997</c:v>
                </c:pt>
                <c:pt idx="251">
                  <c:v>48.478999999999999</c:v>
                </c:pt>
                <c:pt idx="252">
                  <c:v>48.67</c:v>
                </c:pt>
                <c:pt idx="253">
                  <c:v>48.86</c:v>
                </c:pt>
                <c:pt idx="254">
                  <c:v>49.04</c:v>
                </c:pt>
                <c:pt idx="255">
                  <c:v>49.231000000000002</c:v>
                </c:pt>
                <c:pt idx="256">
                  <c:v>49.411000000000001</c:v>
                </c:pt>
                <c:pt idx="257">
                  <c:v>49.600999999999999</c:v>
                </c:pt>
                <c:pt idx="258">
                  <c:v>49.790999999999997</c:v>
                </c:pt>
                <c:pt idx="259">
                  <c:v>49.981999999999999</c:v>
                </c:pt>
                <c:pt idx="260">
                  <c:v>50.171999999999997</c:v>
                </c:pt>
                <c:pt idx="261">
                  <c:v>50.351999999999997</c:v>
                </c:pt>
              </c:numCache>
            </c:numRef>
          </c:xVal>
          <c:yVal>
            <c:numRef>
              <c:f>'Beschl. 5. Gang(10.06.2014)II'!$T$3:$T$264</c:f>
              <c:numCache>
                <c:formatCode>0.0" mm³"</c:formatCode>
                <c:ptCount val="262"/>
                <c:pt idx="0">
                  <c:v>39.06</c:v>
                </c:pt>
                <c:pt idx="1">
                  <c:v>39.06</c:v>
                </c:pt>
                <c:pt idx="2">
                  <c:v>39.06</c:v>
                </c:pt>
                <c:pt idx="3">
                  <c:v>39.06</c:v>
                </c:pt>
                <c:pt idx="4">
                  <c:v>39.06</c:v>
                </c:pt>
                <c:pt idx="5">
                  <c:v>39.06</c:v>
                </c:pt>
                <c:pt idx="6">
                  <c:v>40.96</c:v>
                </c:pt>
                <c:pt idx="7">
                  <c:v>40.96</c:v>
                </c:pt>
                <c:pt idx="8">
                  <c:v>40.96</c:v>
                </c:pt>
                <c:pt idx="9">
                  <c:v>40.96</c:v>
                </c:pt>
                <c:pt idx="10">
                  <c:v>40.96</c:v>
                </c:pt>
                <c:pt idx="11">
                  <c:v>40.96</c:v>
                </c:pt>
                <c:pt idx="12">
                  <c:v>43.2</c:v>
                </c:pt>
                <c:pt idx="13">
                  <c:v>43.2</c:v>
                </c:pt>
                <c:pt idx="14">
                  <c:v>43.2</c:v>
                </c:pt>
                <c:pt idx="15">
                  <c:v>43.2</c:v>
                </c:pt>
                <c:pt idx="16">
                  <c:v>43.2</c:v>
                </c:pt>
                <c:pt idx="17">
                  <c:v>43.2</c:v>
                </c:pt>
                <c:pt idx="18">
                  <c:v>47.85</c:v>
                </c:pt>
                <c:pt idx="19">
                  <c:v>47.85</c:v>
                </c:pt>
                <c:pt idx="20">
                  <c:v>47.85</c:v>
                </c:pt>
                <c:pt idx="21">
                  <c:v>47.85</c:v>
                </c:pt>
                <c:pt idx="22">
                  <c:v>47.85</c:v>
                </c:pt>
                <c:pt idx="23">
                  <c:v>47.85</c:v>
                </c:pt>
                <c:pt idx="24">
                  <c:v>56.15</c:v>
                </c:pt>
                <c:pt idx="25">
                  <c:v>56.15</c:v>
                </c:pt>
                <c:pt idx="26">
                  <c:v>56.15</c:v>
                </c:pt>
                <c:pt idx="27">
                  <c:v>56.15</c:v>
                </c:pt>
                <c:pt idx="28">
                  <c:v>56.15</c:v>
                </c:pt>
                <c:pt idx="29">
                  <c:v>56.15</c:v>
                </c:pt>
                <c:pt idx="30">
                  <c:v>63.22</c:v>
                </c:pt>
                <c:pt idx="31">
                  <c:v>63.22</c:v>
                </c:pt>
                <c:pt idx="32">
                  <c:v>63.22</c:v>
                </c:pt>
                <c:pt idx="33">
                  <c:v>63.22</c:v>
                </c:pt>
                <c:pt idx="34">
                  <c:v>63.22</c:v>
                </c:pt>
                <c:pt idx="35">
                  <c:v>63.22</c:v>
                </c:pt>
                <c:pt idx="36">
                  <c:v>70.569999999999993</c:v>
                </c:pt>
                <c:pt idx="37">
                  <c:v>70.569999999999993</c:v>
                </c:pt>
                <c:pt idx="38">
                  <c:v>70.569999999999993</c:v>
                </c:pt>
                <c:pt idx="39">
                  <c:v>70.569999999999993</c:v>
                </c:pt>
                <c:pt idx="40">
                  <c:v>70.569999999999993</c:v>
                </c:pt>
                <c:pt idx="41">
                  <c:v>70.569999999999993</c:v>
                </c:pt>
                <c:pt idx="42">
                  <c:v>70</c:v>
                </c:pt>
                <c:pt idx="43">
                  <c:v>70</c:v>
                </c:pt>
                <c:pt idx="44">
                  <c:v>70</c:v>
                </c:pt>
                <c:pt idx="45">
                  <c:v>70</c:v>
                </c:pt>
                <c:pt idx="46">
                  <c:v>70</c:v>
                </c:pt>
                <c:pt idx="47">
                  <c:v>70</c:v>
                </c:pt>
                <c:pt idx="48">
                  <c:v>70.72</c:v>
                </c:pt>
                <c:pt idx="49">
                  <c:v>70.72</c:v>
                </c:pt>
                <c:pt idx="50">
                  <c:v>70.72</c:v>
                </c:pt>
                <c:pt idx="51">
                  <c:v>70.72</c:v>
                </c:pt>
                <c:pt idx="52">
                  <c:v>70.72</c:v>
                </c:pt>
                <c:pt idx="53">
                  <c:v>70.72</c:v>
                </c:pt>
                <c:pt idx="54">
                  <c:v>70.8</c:v>
                </c:pt>
                <c:pt idx="55">
                  <c:v>70.8</c:v>
                </c:pt>
                <c:pt idx="56">
                  <c:v>70.8</c:v>
                </c:pt>
                <c:pt idx="57">
                  <c:v>70.8</c:v>
                </c:pt>
                <c:pt idx="58">
                  <c:v>70.8</c:v>
                </c:pt>
                <c:pt idx="59">
                  <c:v>70.8</c:v>
                </c:pt>
                <c:pt idx="60">
                  <c:v>71.680000000000007</c:v>
                </c:pt>
                <c:pt idx="61">
                  <c:v>71.680000000000007</c:v>
                </c:pt>
                <c:pt idx="62">
                  <c:v>71.680000000000007</c:v>
                </c:pt>
                <c:pt idx="63">
                  <c:v>71.680000000000007</c:v>
                </c:pt>
                <c:pt idx="64">
                  <c:v>71.680000000000007</c:v>
                </c:pt>
                <c:pt idx="65">
                  <c:v>71.680000000000007</c:v>
                </c:pt>
                <c:pt idx="66">
                  <c:v>72.27</c:v>
                </c:pt>
                <c:pt idx="67">
                  <c:v>72.27</c:v>
                </c:pt>
                <c:pt idx="68">
                  <c:v>72.27</c:v>
                </c:pt>
                <c:pt idx="69">
                  <c:v>72.27</c:v>
                </c:pt>
                <c:pt idx="70">
                  <c:v>72.27</c:v>
                </c:pt>
                <c:pt idx="71">
                  <c:v>72.27</c:v>
                </c:pt>
                <c:pt idx="72">
                  <c:v>73</c:v>
                </c:pt>
                <c:pt idx="73">
                  <c:v>73</c:v>
                </c:pt>
                <c:pt idx="74">
                  <c:v>73</c:v>
                </c:pt>
                <c:pt idx="75">
                  <c:v>73</c:v>
                </c:pt>
                <c:pt idx="76">
                  <c:v>73</c:v>
                </c:pt>
                <c:pt idx="77">
                  <c:v>73</c:v>
                </c:pt>
                <c:pt idx="78">
                  <c:v>72.77</c:v>
                </c:pt>
                <c:pt idx="79">
                  <c:v>72.77</c:v>
                </c:pt>
                <c:pt idx="80">
                  <c:v>72.77</c:v>
                </c:pt>
                <c:pt idx="81">
                  <c:v>72.77</c:v>
                </c:pt>
                <c:pt idx="82">
                  <c:v>72.77</c:v>
                </c:pt>
                <c:pt idx="83">
                  <c:v>72.77</c:v>
                </c:pt>
                <c:pt idx="84">
                  <c:v>73.78</c:v>
                </c:pt>
                <c:pt idx="85">
                  <c:v>73.78</c:v>
                </c:pt>
                <c:pt idx="86">
                  <c:v>73.78</c:v>
                </c:pt>
                <c:pt idx="87">
                  <c:v>73.78</c:v>
                </c:pt>
                <c:pt idx="88">
                  <c:v>73.78</c:v>
                </c:pt>
                <c:pt idx="89">
                  <c:v>73.78</c:v>
                </c:pt>
                <c:pt idx="90">
                  <c:v>73.760000000000005</c:v>
                </c:pt>
                <c:pt idx="91">
                  <c:v>73.760000000000005</c:v>
                </c:pt>
                <c:pt idx="92">
                  <c:v>73.760000000000005</c:v>
                </c:pt>
                <c:pt idx="93">
                  <c:v>73.760000000000005</c:v>
                </c:pt>
                <c:pt idx="94">
                  <c:v>73.760000000000005</c:v>
                </c:pt>
                <c:pt idx="95">
                  <c:v>73.760000000000005</c:v>
                </c:pt>
                <c:pt idx="96">
                  <c:v>74.56</c:v>
                </c:pt>
                <c:pt idx="97">
                  <c:v>74.56</c:v>
                </c:pt>
                <c:pt idx="98">
                  <c:v>74.56</c:v>
                </c:pt>
                <c:pt idx="99">
                  <c:v>74.56</c:v>
                </c:pt>
                <c:pt idx="100">
                  <c:v>74.56</c:v>
                </c:pt>
                <c:pt idx="101">
                  <c:v>74.56</c:v>
                </c:pt>
                <c:pt idx="102">
                  <c:v>75.41</c:v>
                </c:pt>
                <c:pt idx="103">
                  <c:v>75.41</c:v>
                </c:pt>
                <c:pt idx="104">
                  <c:v>75.41</c:v>
                </c:pt>
                <c:pt idx="105">
                  <c:v>75.41</c:v>
                </c:pt>
                <c:pt idx="106">
                  <c:v>75.41</c:v>
                </c:pt>
                <c:pt idx="107">
                  <c:v>75.41</c:v>
                </c:pt>
                <c:pt idx="108">
                  <c:v>74.75</c:v>
                </c:pt>
                <c:pt idx="109">
                  <c:v>74.75</c:v>
                </c:pt>
                <c:pt idx="110">
                  <c:v>74.75</c:v>
                </c:pt>
                <c:pt idx="111">
                  <c:v>74.75</c:v>
                </c:pt>
                <c:pt idx="112">
                  <c:v>74.75</c:v>
                </c:pt>
                <c:pt idx="113">
                  <c:v>74.75</c:v>
                </c:pt>
                <c:pt idx="114">
                  <c:v>75.010000000000005</c:v>
                </c:pt>
                <c:pt idx="115">
                  <c:v>75.010000000000005</c:v>
                </c:pt>
                <c:pt idx="116">
                  <c:v>75.010000000000005</c:v>
                </c:pt>
                <c:pt idx="117">
                  <c:v>75.010000000000005</c:v>
                </c:pt>
                <c:pt idx="118">
                  <c:v>75.010000000000005</c:v>
                </c:pt>
                <c:pt idx="119">
                  <c:v>75.010000000000005</c:v>
                </c:pt>
                <c:pt idx="120">
                  <c:v>74.61</c:v>
                </c:pt>
                <c:pt idx="121">
                  <c:v>74.61</c:v>
                </c:pt>
                <c:pt idx="122">
                  <c:v>74.61</c:v>
                </c:pt>
                <c:pt idx="123">
                  <c:v>74.61</c:v>
                </c:pt>
                <c:pt idx="124">
                  <c:v>74.61</c:v>
                </c:pt>
                <c:pt idx="125">
                  <c:v>74.61</c:v>
                </c:pt>
                <c:pt idx="126">
                  <c:v>74.44</c:v>
                </c:pt>
                <c:pt idx="127">
                  <c:v>74.44</c:v>
                </c:pt>
                <c:pt idx="128">
                  <c:v>74.44</c:v>
                </c:pt>
                <c:pt idx="129">
                  <c:v>74.44</c:v>
                </c:pt>
                <c:pt idx="130">
                  <c:v>74.44</c:v>
                </c:pt>
                <c:pt idx="131">
                  <c:v>74.44</c:v>
                </c:pt>
                <c:pt idx="132">
                  <c:v>73.709999999999994</c:v>
                </c:pt>
                <c:pt idx="133">
                  <c:v>73.709999999999994</c:v>
                </c:pt>
                <c:pt idx="134">
                  <c:v>73.709999999999994</c:v>
                </c:pt>
                <c:pt idx="135">
                  <c:v>73.709999999999994</c:v>
                </c:pt>
                <c:pt idx="136">
                  <c:v>73.709999999999994</c:v>
                </c:pt>
                <c:pt idx="137">
                  <c:v>73.709999999999994</c:v>
                </c:pt>
                <c:pt idx="138">
                  <c:v>73.27</c:v>
                </c:pt>
                <c:pt idx="139">
                  <c:v>73.27</c:v>
                </c:pt>
                <c:pt idx="140">
                  <c:v>73.27</c:v>
                </c:pt>
                <c:pt idx="141">
                  <c:v>73.27</c:v>
                </c:pt>
                <c:pt idx="142">
                  <c:v>73.27</c:v>
                </c:pt>
                <c:pt idx="143">
                  <c:v>73.27</c:v>
                </c:pt>
                <c:pt idx="144">
                  <c:v>72.489999999999995</c:v>
                </c:pt>
                <c:pt idx="145">
                  <c:v>72.489999999999995</c:v>
                </c:pt>
                <c:pt idx="146">
                  <c:v>72.489999999999995</c:v>
                </c:pt>
                <c:pt idx="147">
                  <c:v>72.489999999999995</c:v>
                </c:pt>
                <c:pt idx="148">
                  <c:v>72.489999999999995</c:v>
                </c:pt>
                <c:pt idx="149">
                  <c:v>72.489999999999995</c:v>
                </c:pt>
                <c:pt idx="150">
                  <c:v>71.97</c:v>
                </c:pt>
                <c:pt idx="151">
                  <c:v>71.97</c:v>
                </c:pt>
                <c:pt idx="152">
                  <c:v>71.97</c:v>
                </c:pt>
                <c:pt idx="153">
                  <c:v>71.97</c:v>
                </c:pt>
                <c:pt idx="154">
                  <c:v>71.97</c:v>
                </c:pt>
                <c:pt idx="155">
                  <c:v>71.97</c:v>
                </c:pt>
                <c:pt idx="156">
                  <c:v>70.92</c:v>
                </c:pt>
                <c:pt idx="157">
                  <c:v>70.92</c:v>
                </c:pt>
                <c:pt idx="158">
                  <c:v>70.92</c:v>
                </c:pt>
                <c:pt idx="159">
                  <c:v>70.92</c:v>
                </c:pt>
                <c:pt idx="160">
                  <c:v>70.92</c:v>
                </c:pt>
                <c:pt idx="161">
                  <c:v>70.92</c:v>
                </c:pt>
                <c:pt idx="162">
                  <c:v>71.16</c:v>
                </c:pt>
                <c:pt idx="163">
                  <c:v>71.16</c:v>
                </c:pt>
                <c:pt idx="164">
                  <c:v>71.16</c:v>
                </c:pt>
                <c:pt idx="165">
                  <c:v>71.16</c:v>
                </c:pt>
                <c:pt idx="166">
                  <c:v>71.16</c:v>
                </c:pt>
                <c:pt idx="167">
                  <c:v>71.16</c:v>
                </c:pt>
                <c:pt idx="168">
                  <c:v>71.42</c:v>
                </c:pt>
                <c:pt idx="169">
                  <c:v>71.42</c:v>
                </c:pt>
                <c:pt idx="170">
                  <c:v>71.42</c:v>
                </c:pt>
                <c:pt idx="171">
                  <c:v>71.42</c:v>
                </c:pt>
                <c:pt idx="172">
                  <c:v>71.42</c:v>
                </c:pt>
                <c:pt idx="173">
                  <c:v>71.42</c:v>
                </c:pt>
                <c:pt idx="174">
                  <c:v>71.77</c:v>
                </c:pt>
                <c:pt idx="175">
                  <c:v>71.77</c:v>
                </c:pt>
                <c:pt idx="176">
                  <c:v>71.77</c:v>
                </c:pt>
                <c:pt idx="177">
                  <c:v>71.77</c:v>
                </c:pt>
                <c:pt idx="178">
                  <c:v>71.77</c:v>
                </c:pt>
                <c:pt idx="179">
                  <c:v>71.77</c:v>
                </c:pt>
                <c:pt idx="180">
                  <c:v>72.13</c:v>
                </c:pt>
                <c:pt idx="181">
                  <c:v>72.13</c:v>
                </c:pt>
                <c:pt idx="182">
                  <c:v>72.13</c:v>
                </c:pt>
                <c:pt idx="183">
                  <c:v>72.13</c:v>
                </c:pt>
                <c:pt idx="184">
                  <c:v>72.13</c:v>
                </c:pt>
                <c:pt idx="185">
                  <c:v>72.13</c:v>
                </c:pt>
                <c:pt idx="186">
                  <c:v>72.42</c:v>
                </c:pt>
                <c:pt idx="187">
                  <c:v>72.42</c:v>
                </c:pt>
                <c:pt idx="188">
                  <c:v>72.42</c:v>
                </c:pt>
                <c:pt idx="189">
                  <c:v>72.42</c:v>
                </c:pt>
                <c:pt idx="190">
                  <c:v>72.42</c:v>
                </c:pt>
                <c:pt idx="191">
                  <c:v>72.42</c:v>
                </c:pt>
                <c:pt idx="192">
                  <c:v>72.319999999999993</c:v>
                </c:pt>
                <c:pt idx="193">
                  <c:v>72.319999999999993</c:v>
                </c:pt>
                <c:pt idx="194">
                  <c:v>72.319999999999993</c:v>
                </c:pt>
                <c:pt idx="195">
                  <c:v>72.319999999999993</c:v>
                </c:pt>
                <c:pt idx="196">
                  <c:v>72.319999999999993</c:v>
                </c:pt>
                <c:pt idx="197">
                  <c:v>72.319999999999993</c:v>
                </c:pt>
                <c:pt idx="198">
                  <c:v>71.61</c:v>
                </c:pt>
                <c:pt idx="199">
                  <c:v>71.61</c:v>
                </c:pt>
                <c:pt idx="200">
                  <c:v>71.61</c:v>
                </c:pt>
                <c:pt idx="201">
                  <c:v>71.61</c:v>
                </c:pt>
                <c:pt idx="202">
                  <c:v>71.61</c:v>
                </c:pt>
                <c:pt idx="203">
                  <c:v>71.61</c:v>
                </c:pt>
                <c:pt idx="204">
                  <c:v>71.64</c:v>
                </c:pt>
                <c:pt idx="205">
                  <c:v>71.64</c:v>
                </c:pt>
                <c:pt idx="206">
                  <c:v>71.64</c:v>
                </c:pt>
                <c:pt idx="207">
                  <c:v>71.64</c:v>
                </c:pt>
                <c:pt idx="208">
                  <c:v>71.64</c:v>
                </c:pt>
                <c:pt idx="209">
                  <c:v>71.64</c:v>
                </c:pt>
                <c:pt idx="210">
                  <c:v>71.540000000000006</c:v>
                </c:pt>
                <c:pt idx="211">
                  <c:v>71.540000000000006</c:v>
                </c:pt>
                <c:pt idx="212">
                  <c:v>71.540000000000006</c:v>
                </c:pt>
                <c:pt idx="213">
                  <c:v>71.540000000000006</c:v>
                </c:pt>
                <c:pt idx="214">
                  <c:v>71.540000000000006</c:v>
                </c:pt>
                <c:pt idx="215">
                  <c:v>71.540000000000006</c:v>
                </c:pt>
                <c:pt idx="216">
                  <c:v>71.36</c:v>
                </c:pt>
                <c:pt idx="217">
                  <c:v>71.36</c:v>
                </c:pt>
                <c:pt idx="218">
                  <c:v>71.36</c:v>
                </c:pt>
                <c:pt idx="219">
                  <c:v>71.36</c:v>
                </c:pt>
                <c:pt idx="220">
                  <c:v>71.36</c:v>
                </c:pt>
                <c:pt idx="221">
                  <c:v>71.36</c:v>
                </c:pt>
                <c:pt idx="222">
                  <c:v>70.06</c:v>
                </c:pt>
                <c:pt idx="223">
                  <c:v>70.06</c:v>
                </c:pt>
                <c:pt idx="224">
                  <c:v>70.06</c:v>
                </c:pt>
                <c:pt idx="225">
                  <c:v>70.06</c:v>
                </c:pt>
                <c:pt idx="226">
                  <c:v>70.06</c:v>
                </c:pt>
                <c:pt idx="227">
                  <c:v>70.06</c:v>
                </c:pt>
                <c:pt idx="228">
                  <c:v>68.680000000000007</c:v>
                </c:pt>
                <c:pt idx="229">
                  <c:v>68.680000000000007</c:v>
                </c:pt>
                <c:pt idx="230">
                  <c:v>68.680000000000007</c:v>
                </c:pt>
                <c:pt idx="231">
                  <c:v>68.680000000000007</c:v>
                </c:pt>
                <c:pt idx="232">
                  <c:v>68.680000000000007</c:v>
                </c:pt>
                <c:pt idx="233">
                  <c:v>68.680000000000007</c:v>
                </c:pt>
                <c:pt idx="234">
                  <c:v>67.25</c:v>
                </c:pt>
                <c:pt idx="235">
                  <c:v>67.25</c:v>
                </c:pt>
                <c:pt idx="236">
                  <c:v>67.25</c:v>
                </c:pt>
                <c:pt idx="237">
                  <c:v>67.25</c:v>
                </c:pt>
                <c:pt idx="238">
                  <c:v>67.25</c:v>
                </c:pt>
                <c:pt idx="239">
                  <c:v>67.25</c:v>
                </c:pt>
                <c:pt idx="240">
                  <c:v>66.180000000000007</c:v>
                </c:pt>
                <c:pt idx="241">
                  <c:v>66.180000000000007</c:v>
                </c:pt>
                <c:pt idx="242">
                  <c:v>66.180000000000007</c:v>
                </c:pt>
                <c:pt idx="243">
                  <c:v>66.180000000000007</c:v>
                </c:pt>
                <c:pt idx="244">
                  <c:v>66.180000000000007</c:v>
                </c:pt>
                <c:pt idx="245">
                  <c:v>66.180000000000007</c:v>
                </c:pt>
                <c:pt idx="246">
                  <c:v>64.849999999999994</c:v>
                </c:pt>
                <c:pt idx="247">
                  <c:v>64.849999999999994</c:v>
                </c:pt>
                <c:pt idx="248">
                  <c:v>64.849999999999994</c:v>
                </c:pt>
                <c:pt idx="249">
                  <c:v>64.849999999999994</c:v>
                </c:pt>
                <c:pt idx="250">
                  <c:v>64.849999999999994</c:v>
                </c:pt>
                <c:pt idx="251">
                  <c:v>64.849999999999994</c:v>
                </c:pt>
                <c:pt idx="252">
                  <c:v>64.650000000000006</c:v>
                </c:pt>
                <c:pt idx="253">
                  <c:v>64.650000000000006</c:v>
                </c:pt>
                <c:pt idx="254">
                  <c:v>64.650000000000006</c:v>
                </c:pt>
                <c:pt idx="255">
                  <c:v>64.650000000000006</c:v>
                </c:pt>
                <c:pt idx="256">
                  <c:v>64.650000000000006</c:v>
                </c:pt>
                <c:pt idx="257">
                  <c:v>64.650000000000006</c:v>
                </c:pt>
                <c:pt idx="258">
                  <c:v>64.349999999999994</c:v>
                </c:pt>
                <c:pt idx="259">
                  <c:v>64.349999999999994</c:v>
                </c:pt>
                <c:pt idx="260">
                  <c:v>64.349999999999994</c:v>
                </c:pt>
                <c:pt idx="261">
                  <c:v>64.349999999999994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401552"/>
        <c:axId val="292401160"/>
      </c:scatterChart>
      <c:valAx>
        <c:axId val="292400376"/>
        <c:scaling>
          <c:orientation val="minMax"/>
          <c:max val="43"/>
          <c:min val="1"/>
        </c:scaling>
        <c:delete val="0"/>
        <c:axPos val="b"/>
        <c:numFmt formatCode="0.000&quot; s&quot;" sourceLinked="1"/>
        <c:majorTickMark val="out"/>
        <c:minorTickMark val="none"/>
        <c:tickLblPos val="nextTo"/>
        <c:crossAx val="292400768"/>
        <c:crosses val="autoZero"/>
        <c:crossBetween val="midCat"/>
      </c:valAx>
      <c:valAx>
        <c:axId val="292400768"/>
        <c:scaling>
          <c:orientation val="minMax"/>
          <c:min val="-1000"/>
        </c:scaling>
        <c:delete val="0"/>
        <c:axPos val="l"/>
        <c:majorGridlines/>
        <c:numFmt formatCode="#,##0&quot; 1/min&quot;" sourceLinked="1"/>
        <c:majorTickMark val="out"/>
        <c:minorTickMark val="none"/>
        <c:tickLblPos val="nextTo"/>
        <c:crossAx val="292400376"/>
        <c:crosses val="autoZero"/>
        <c:crossBetween val="midCat"/>
      </c:valAx>
      <c:valAx>
        <c:axId val="292401160"/>
        <c:scaling>
          <c:orientation val="minMax"/>
          <c:max val="210"/>
          <c:min val="0"/>
        </c:scaling>
        <c:delete val="0"/>
        <c:axPos val="r"/>
        <c:numFmt formatCode="0.0&quot; mm³&quot;" sourceLinked="1"/>
        <c:majorTickMark val="out"/>
        <c:minorTickMark val="none"/>
        <c:tickLblPos val="nextTo"/>
        <c:crossAx val="292401552"/>
        <c:crosses val="max"/>
        <c:crossBetween val="midCat"/>
      </c:valAx>
      <c:valAx>
        <c:axId val="292401552"/>
        <c:scaling>
          <c:orientation val="minMax"/>
        </c:scaling>
        <c:delete val="1"/>
        <c:axPos val="b"/>
        <c:numFmt formatCode="0.000&quot; s&quot;" sourceLinked="1"/>
        <c:majorTickMark val="out"/>
        <c:minorTickMark val="none"/>
        <c:tickLblPos val="none"/>
        <c:crossAx val="2924011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4" r="0.7000000000000004" t="0.78740157499999996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81027439807942E-2"/>
          <c:y val="3.2101466515344172E-2"/>
          <c:w val="0.77432086441648118"/>
          <c:h val="0.89546499225363896"/>
        </c:manualLayout>
      </c:layout>
      <c:scatterChart>
        <c:scatterStyle val="smoothMarker"/>
        <c:varyColors val="0"/>
        <c:ser>
          <c:idx val="2"/>
          <c:order val="2"/>
          <c:tx>
            <c:strRef>
              <c:f>'Beschl. 5. Gang(10.06.2014)II'!$Q$2</c:f>
              <c:strCache>
                <c:ptCount val="1"/>
                <c:pt idx="0">
                  <c:v>akt. Railruck</c:v>
                </c:pt>
              </c:strCache>
            </c:strRef>
          </c:tx>
          <c:marker>
            <c:symbol val="none"/>
          </c:marker>
          <c:xVal>
            <c:numRef>
              <c:f>'Beschl. 5. Gang(10.06.2014)II'!$L$3:$L$200</c:f>
              <c:numCache>
                <c:formatCode>#,##0" 1/min"</c:formatCode>
                <c:ptCount val="198"/>
                <c:pt idx="0">
                  <c:v>1189</c:v>
                </c:pt>
                <c:pt idx="1">
                  <c:v>1189</c:v>
                </c:pt>
                <c:pt idx="2">
                  <c:v>1189</c:v>
                </c:pt>
                <c:pt idx="3">
                  <c:v>1189</c:v>
                </c:pt>
                <c:pt idx="4">
                  <c:v>1232</c:v>
                </c:pt>
                <c:pt idx="5">
                  <c:v>1232</c:v>
                </c:pt>
                <c:pt idx="6">
                  <c:v>1232</c:v>
                </c:pt>
                <c:pt idx="7">
                  <c:v>1232</c:v>
                </c:pt>
                <c:pt idx="8">
                  <c:v>1232</c:v>
                </c:pt>
                <c:pt idx="9">
                  <c:v>1232</c:v>
                </c:pt>
                <c:pt idx="10">
                  <c:v>1283</c:v>
                </c:pt>
                <c:pt idx="11">
                  <c:v>1283</c:v>
                </c:pt>
                <c:pt idx="12">
                  <c:v>1283</c:v>
                </c:pt>
                <c:pt idx="13">
                  <c:v>1283</c:v>
                </c:pt>
                <c:pt idx="14">
                  <c:v>1283</c:v>
                </c:pt>
                <c:pt idx="15">
                  <c:v>1283</c:v>
                </c:pt>
                <c:pt idx="16">
                  <c:v>1345</c:v>
                </c:pt>
                <c:pt idx="17">
                  <c:v>1345</c:v>
                </c:pt>
                <c:pt idx="18">
                  <c:v>1345</c:v>
                </c:pt>
                <c:pt idx="19">
                  <c:v>1345</c:v>
                </c:pt>
                <c:pt idx="20">
                  <c:v>1345</c:v>
                </c:pt>
                <c:pt idx="21">
                  <c:v>1345</c:v>
                </c:pt>
                <c:pt idx="22">
                  <c:v>1412</c:v>
                </c:pt>
                <c:pt idx="23">
                  <c:v>1412</c:v>
                </c:pt>
                <c:pt idx="24">
                  <c:v>1412</c:v>
                </c:pt>
                <c:pt idx="25">
                  <c:v>1412</c:v>
                </c:pt>
                <c:pt idx="26">
                  <c:v>1412</c:v>
                </c:pt>
                <c:pt idx="27">
                  <c:v>1412</c:v>
                </c:pt>
                <c:pt idx="28">
                  <c:v>1476</c:v>
                </c:pt>
                <c:pt idx="29">
                  <c:v>1476</c:v>
                </c:pt>
                <c:pt idx="30">
                  <c:v>1476</c:v>
                </c:pt>
                <c:pt idx="31">
                  <c:v>1476</c:v>
                </c:pt>
                <c:pt idx="32">
                  <c:v>1476</c:v>
                </c:pt>
                <c:pt idx="33">
                  <c:v>1476</c:v>
                </c:pt>
                <c:pt idx="34">
                  <c:v>1567</c:v>
                </c:pt>
                <c:pt idx="35">
                  <c:v>1567</c:v>
                </c:pt>
                <c:pt idx="36">
                  <c:v>1567</c:v>
                </c:pt>
                <c:pt idx="37">
                  <c:v>1567</c:v>
                </c:pt>
                <c:pt idx="38">
                  <c:v>1567</c:v>
                </c:pt>
                <c:pt idx="39">
                  <c:v>1567</c:v>
                </c:pt>
                <c:pt idx="40">
                  <c:v>1674</c:v>
                </c:pt>
                <c:pt idx="41">
                  <c:v>1674</c:v>
                </c:pt>
                <c:pt idx="42">
                  <c:v>1674</c:v>
                </c:pt>
                <c:pt idx="43">
                  <c:v>1674</c:v>
                </c:pt>
                <c:pt idx="44">
                  <c:v>1674</c:v>
                </c:pt>
                <c:pt idx="45">
                  <c:v>1674</c:v>
                </c:pt>
                <c:pt idx="46">
                  <c:v>1783</c:v>
                </c:pt>
                <c:pt idx="47">
                  <c:v>1783</c:v>
                </c:pt>
                <c:pt idx="48">
                  <c:v>1783</c:v>
                </c:pt>
                <c:pt idx="49">
                  <c:v>1783</c:v>
                </c:pt>
                <c:pt idx="50">
                  <c:v>1783</c:v>
                </c:pt>
                <c:pt idx="51">
                  <c:v>1783</c:v>
                </c:pt>
                <c:pt idx="52">
                  <c:v>1889</c:v>
                </c:pt>
                <c:pt idx="53">
                  <c:v>1889</c:v>
                </c:pt>
                <c:pt idx="54">
                  <c:v>1889</c:v>
                </c:pt>
                <c:pt idx="55">
                  <c:v>1889</c:v>
                </c:pt>
                <c:pt idx="56">
                  <c:v>1889</c:v>
                </c:pt>
                <c:pt idx="57">
                  <c:v>1889</c:v>
                </c:pt>
                <c:pt idx="58">
                  <c:v>1997</c:v>
                </c:pt>
                <c:pt idx="59">
                  <c:v>1997</c:v>
                </c:pt>
                <c:pt idx="60">
                  <c:v>1997</c:v>
                </c:pt>
                <c:pt idx="61">
                  <c:v>1997</c:v>
                </c:pt>
                <c:pt idx="62">
                  <c:v>1997</c:v>
                </c:pt>
                <c:pt idx="63">
                  <c:v>1997</c:v>
                </c:pt>
                <c:pt idx="64">
                  <c:v>2109</c:v>
                </c:pt>
                <c:pt idx="65">
                  <c:v>2109</c:v>
                </c:pt>
                <c:pt idx="66">
                  <c:v>2109</c:v>
                </c:pt>
                <c:pt idx="67">
                  <c:v>2109</c:v>
                </c:pt>
                <c:pt idx="68">
                  <c:v>2109</c:v>
                </c:pt>
                <c:pt idx="69">
                  <c:v>2109</c:v>
                </c:pt>
                <c:pt idx="70">
                  <c:v>2226</c:v>
                </c:pt>
                <c:pt idx="71">
                  <c:v>2226</c:v>
                </c:pt>
                <c:pt idx="72">
                  <c:v>2226</c:v>
                </c:pt>
                <c:pt idx="73">
                  <c:v>2226</c:v>
                </c:pt>
                <c:pt idx="74">
                  <c:v>2226</c:v>
                </c:pt>
                <c:pt idx="75">
                  <c:v>2226</c:v>
                </c:pt>
                <c:pt idx="76">
                  <c:v>2324</c:v>
                </c:pt>
                <c:pt idx="77">
                  <c:v>2324</c:v>
                </c:pt>
                <c:pt idx="78">
                  <c:v>2324</c:v>
                </c:pt>
                <c:pt idx="79">
                  <c:v>2324</c:v>
                </c:pt>
                <c:pt idx="80">
                  <c:v>2324</c:v>
                </c:pt>
                <c:pt idx="81">
                  <c:v>2324</c:v>
                </c:pt>
                <c:pt idx="82">
                  <c:v>2432</c:v>
                </c:pt>
                <c:pt idx="83">
                  <c:v>2432</c:v>
                </c:pt>
                <c:pt idx="84">
                  <c:v>2432</c:v>
                </c:pt>
                <c:pt idx="85">
                  <c:v>2432</c:v>
                </c:pt>
                <c:pt idx="86">
                  <c:v>2432</c:v>
                </c:pt>
                <c:pt idx="87">
                  <c:v>2432</c:v>
                </c:pt>
                <c:pt idx="88">
                  <c:v>2534</c:v>
                </c:pt>
                <c:pt idx="89">
                  <c:v>2534</c:v>
                </c:pt>
                <c:pt idx="90">
                  <c:v>2534</c:v>
                </c:pt>
                <c:pt idx="91">
                  <c:v>2534</c:v>
                </c:pt>
                <c:pt idx="92">
                  <c:v>2534</c:v>
                </c:pt>
                <c:pt idx="93">
                  <c:v>2534</c:v>
                </c:pt>
                <c:pt idx="94">
                  <c:v>2637</c:v>
                </c:pt>
                <c:pt idx="95">
                  <c:v>2637</c:v>
                </c:pt>
                <c:pt idx="96">
                  <c:v>2637</c:v>
                </c:pt>
                <c:pt idx="97">
                  <c:v>2637</c:v>
                </c:pt>
                <c:pt idx="98">
                  <c:v>2637</c:v>
                </c:pt>
                <c:pt idx="99">
                  <c:v>2637</c:v>
                </c:pt>
                <c:pt idx="100">
                  <c:v>2736</c:v>
                </c:pt>
                <c:pt idx="101">
                  <c:v>2736</c:v>
                </c:pt>
                <c:pt idx="102">
                  <c:v>2736</c:v>
                </c:pt>
                <c:pt idx="103">
                  <c:v>2736</c:v>
                </c:pt>
                <c:pt idx="104">
                  <c:v>2736</c:v>
                </c:pt>
                <c:pt idx="105">
                  <c:v>2736</c:v>
                </c:pt>
                <c:pt idx="106">
                  <c:v>2826</c:v>
                </c:pt>
                <c:pt idx="107">
                  <c:v>2826</c:v>
                </c:pt>
                <c:pt idx="108">
                  <c:v>2826</c:v>
                </c:pt>
                <c:pt idx="109">
                  <c:v>2826</c:v>
                </c:pt>
                <c:pt idx="110">
                  <c:v>2826</c:v>
                </c:pt>
                <c:pt idx="111">
                  <c:v>2826</c:v>
                </c:pt>
                <c:pt idx="112">
                  <c:v>2900</c:v>
                </c:pt>
                <c:pt idx="113">
                  <c:v>2900</c:v>
                </c:pt>
                <c:pt idx="114">
                  <c:v>2900</c:v>
                </c:pt>
                <c:pt idx="115">
                  <c:v>2900</c:v>
                </c:pt>
                <c:pt idx="116">
                  <c:v>2900</c:v>
                </c:pt>
                <c:pt idx="117">
                  <c:v>2900</c:v>
                </c:pt>
                <c:pt idx="118">
                  <c:v>2978</c:v>
                </c:pt>
                <c:pt idx="119">
                  <c:v>2978</c:v>
                </c:pt>
                <c:pt idx="120">
                  <c:v>2978</c:v>
                </c:pt>
                <c:pt idx="121">
                  <c:v>2978</c:v>
                </c:pt>
                <c:pt idx="122">
                  <c:v>2978</c:v>
                </c:pt>
                <c:pt idx="123">
                  <c:v>2978</c:v>
                </c:pt>
                <c:pt idx="124">
                  <c:v>3051</c:v>
                </c:pt>
                <c:pt idx="125">
                  <c:v>3051</c:v>
                </c:pt>
                <c:pt idx="126">
                  <c:v>3051</c:v>
                </c:pt>
                <c:pt idx="127">
                  <c:v>3051</c:v>
                </c:pt>
                <c:pt idx="128">
                  <c:v>3051</c:v>
                </c:pt>
                <c:pt idx="129">
                  <c:v>3051</c:v>
                </c:pt>
                <c:pt idx="130">
                  <c:v>3133</c:v>
                </c:pt>
                <c:pt idx="131">
                  <c:v>3133</c:v>
                </c:pt>
                <c:pt idx="132">
                  <c:v>3133</c:v>
                </c:pt>
                <c:pt idx="133">
                  <c:v>3133</c:v>
                </c:pt>
                <c:pt idx="134">
                  <c:v>3133</c:v>
                </c:pt>
                <c:pt idx="135">
                  <c:v>3133</c:v>
                </c:pt>
                <c:pt idx="136">
                  <c:v>3189</c:v>
                </c:pt>
                <c:pt idx="137">
                  <c:v>3189</c:v>
                </c:pt>
                <c:pt idx="138">
                  <c:v>3189</c:v>
                </c:pt>
                <c:pt idx="139">
                  <c:v>3189</c:v>
                </c:pt>
                <c:pt idx="140">
                  <c:v>3189</c:v>
                </c:pt>
                <c:pt idx="141">
                  <c:v>3189</c:v>
                </c:pt>
                <c:pt idx="142">
                  <c:v>3255</c:v>
                </c:pt>
                <c:pt idx="143">
                  <c:v>3255</c:v>
                </c:pt>
                <c:pt idx="144">
                  <c:v>3255</c:v>
                </c:pt>
                <c:pt idx="145">
                  <c:v>3255</c:v>
                </c:pt>
                <c:pt idx="146">
                  <c:v>3255</c:v>
                </c:pt>
                <c:pt idx="147">
                  <c:v>3255</c:v>
                </c:pt>
                <c:pt idx="148">
                  <c:v>3315</c:v>
                </c:pt>
                <c:pt idx="149">
                  <c:v>3315</c:v>
                </c:pt>
                <c:pt idx="150">
                  <c:v>3315</c:v>
                </c:pt>
                <c:pt idx="151">
                  <c:v>3315</c:v>
                </c:pt>
                <c:pt idx="152">
                  <c:v>3315</c:v>
                </c:pt>
                <c:pt idx="153">
                  <c:v>3315</c:v>
                </c:pt>
                <c:pt idx="154">
                  <c:v>3361</c:v>
                </c:pt>
                <c:pt idx="155">
                  <c:v>3361</c:v>
                </c:pt>
                <c:pt idx="156">
                  <c:v>3361</c:v>
                </c:pt>
                <c:pt idx="157">
                  <c:v>3361</c:v>
                </c:pt>
                <c:pt idx="158">
                  <c:v>3361</c:v>
                </c:pt>
                <c:pt idx="159">
                  <c:v>3361</c:v>
                </c:pt>
                <c:pt idx="160">
                  <c:v>3433</c:v>
                </c:pt>
                <c:pt idx="161">
                  <c:v>3433</c:v>
                </c:pt>
                <c:pt idx="162">
                  <c:v>3433</c:v>
                </c:pt>
                <c:pt idx="163">
                  <c:v>3433</c:v>
                </c:pt>
                <c:pt idx="164">
                  <c:v>3433</c:v>
                </c:pt>
                <c:pt idx="165">
                  <c:v>3433</c:v>
                </c:pt>
                <c:pt idx="166">
                  <c:v>3485</c:v>
                </c:pt>
                <c:pt idx="167">
                  <c:v>3485</c:v>
                </c:pt>
                <c:pt idx="168">
                  <c:v>3485</c:v>
                </c:pt>
                <c:pt idx="169">
                  <c:v>3485</c:v>
                </c:pt>
                <c:pt idx="170">
                  <c:v>3485</c:v>
                </c:pt>
                <c:pt idx="171">
                  <c:v>3485</c:v>
                </c:pt>
                <c:pt idx="172">
                  <c:v>3549</c:v>
                </c:pt>
                <c:pt idx="173">
                  <c:v>3549</c:v>
                </c:pt>
                <c:pt idx="174">
                  <c:v>3549</c:v>
                </c:pt>
                <c:pt idx="175">
                  <c:v>3549</c:v>
                </c:pt>
                <c:pt idx="176">
                  <c:v>3549</c:v>
                </c:pt>
                <c:pt idx="177">
                  <c:v>3549</c:v>
                </c:pt>
                <c:pt idx="178">
                  <c:v>3603</c:v>
                </c:pt>
                <c:pt idx="179">
                  <c:v>3603</c:v>
                </c:pt>
                <c:pt idx="180">
                  <c:v>3603</c:v>
                </c:pt>
                <c:pt idx="181">
                  <c:v>3603</c:v>
                </c:pt>
                <c:pt idx="182">
                  <c:v>3603</c:v>
                </c:pt>
                <c:pt idx="183">
                  <c:v>3603</c:v>
                </c:pt>
                <c:pt idx="184">
                  <c:v>3652</c:v>
                </c:pt>
                <c:pt idx="185">
                  <c:v>3652</c:v>
                </c:pt>
                <c:pt idx="186">
                  <c:v>3652</c:v>
                </c:pt>
                <c:pt idx="187">
                  <c:v>3652</c:v>
                </c:pt>
                <c:pt idx="188">
                  <c:v>3652</c:v>
                </c:pt>
                <c:pt idx="189">
                  <c:v>3652</c:v>
                </c:pt>
                <c:pt idx="190">
                  <c:v>3724</c:v>
                </c:pt>
                <c:pt idx="191">
                  <c:v>3724</c:v>
                </c:pt>
                <c:pt idx="192">
                  <c:v>3724</c:v>
                </c:pt>
                <c:pt idx="193">
                  <c:v>3724</c:v>
                </c:pt>
                <c:pt idx="194">
                  <c:v>3724</c:v>
                </c:pt>
                <c:pt idx="195">
                  <c:v>3724</c:v>
                </c:pt>
                <c:pt idx="196">
                  <c:v>3787</c:v>
                </c:pt>
                <c:pt idx="197">
                  <c:v>3787</c:v>
                </c:pt>
              </c:numCache>
            </c:numRef>
          </c:xVal>
          <c:yVal>
            <c:numRef>
              <c:f>'Beschl. 5. Gang(10.06.2014)II'!$R$3:$R$200</c:f>
            </c:numRef>
          </c:yVal>
          <c:smooth val="1"/>
        </c:ser>
        <c:ser>
          <c:idx val="3"/>
          <c:order val="3"/>
          <c:tx>
            <c:strRef>
              <c:f>'Beschl. 5. Gang(10.06.2014)II'!$Q$2</c:f>
              <c:strCache>
                <c:ptCount val="1"/>
                <c:pt idx="0">
                  <c:v>akt. Railruck</c:v>
                </c:pt>
              </c:strCache>
            </c:strRef>
          </c:tx>
          <c:marker>
            <c:symbol val="none"/>
          </c:marker>
          <c:xVal>
            <c:numRef>
              <c:f>'Beschl. 5. Gang(10.06.2014)II'!$L$3:$L$200</c:f>
              <c:numCache>
                <c:formatCode>#,##0" 1/min"</c:formatCode>
                <c:ptCount val="198"/>
                <c:pt idx="0">
                  <c:v>1189</c:v>
                </c:pt>
                <c:pt idx="1">
                  <c:v>1189</c:v>
                </c:pt>
                <c:pt idx="2">
                  <c:v>1189</c:v>
                </c:pt>
                <c:pt idx="3">
                  <c:v>1189</c:v>
                </c:pt>
                <c:pt idx="4">
                  <c:v>1232</c:v>
                </c:pt>
                <c:pt idx="5">
                  <c:v>1232</c:v>
                </c:pt>
                <c:pt idx="6">
                  <c:v>1232</c:v>
                </c:pt>
                <c:pt idx="7">
                  <c:v>1232</c:v>
                </c:pt>
                <c:pt idx="8">
                  <c:v>1232</c:v>
                </c:pt>
                <c:pt idx="9">
                  <c:v>1232</c:v>
                </c:pt>
                <c:pt idx="10">
                  <c:v>1283</c:v>
                </c:pt>
                <c:pt idx="11">
                  <c:v>1283</c:v>
                </c:pt>
                <c:pt idx="12">
                  <c:v>1283</c:v>
                </c:pt>
                <c:pt idx="13">
                  <c:v>1283</c:v>
                </c:pt>
                <c:pt idx="14">
                  <c:v>1283</c:v>
                </c:pt>
                <c:pt idx="15">
                  <c:v>1283</c:v>
                </c:pt>
                <c:pt idx="16">
                  <c:v>1345</c:v>
                </c:pt>
                <c:pt idx="17">
                  <c:v>1345</c:v>
                </c:pt>
                <c:pt idx="18">
                  <c:v>1345</c:v>
                </c:pt>
                <c:pt idx="19">
                  <c:v>1345</c:v>
                </c:pt>
                <c:pt idx="20">
                  <c:v>1345</c:v>
                </c:pt>
                <c:pt idx="21">
                  <c:v>1345</c:v>
                </c:pt>
                <c:pt idx="22">
                  <c:v>1412</c:v>
                </c:pt>
                <c:pt idx="23">
                  <c:v>1412</c:v>
                </c:pt>
                <c:pt idx="24">
                  <c:v>1412</c:v>
                </c:pt>
                <c:pt idx="25">
                  <c:v>1412</c:v>
                </c:pt>
                <c:pt idx="26">
                  <c:v>1412</c:v>
                </c:pt>
                <c:pt idx="27">
                  <c:v>1412</c:v>
                </c:pt>
                <c:pt idx="28">
                  <c:v>1476</c:v>
                </c:pt>
                <c:pt idx="29">
                  <c:v>1476</c:v>
                </c:pt>
                <c:pt idx="30">
                  <c:v>1476</c:v>
                </c:pt>
                <c:pt idx="31">
                  <c:v>1476</c:v>
                </c:pt>
                <c:pt idx="32">
                  <c:v>1476</c:v>
                </c:pt>
                <c:pt idx="33">
                  <c:v>1476</c:v>
                </c:pt>
                <c:pt idx="34">
                  <c:v>1567</c:v>
                </c:pt>
                <c:pt idx="35">
                  <c:v>1567</c:v>
                </c:pt>
                <c:pt idx="36">
                  <c:v>1567</c:v>
                </c:pt>
                <c:pt idx="37">
                  <c:v>1567</c:v>
                </c:pt>
                <c:pt idx="38">
                  <c:v>1567</c:v>
                </c:pt>
                <c:pt idx="39">
                  <c:v>1567</c:v>
                </c:pt>
                <c:pt idx="40">
                  <c:v>1674</c:v>
                </c:pt>
                <c:pt idx="41">
                  <c:v>1674</c:v>
                </c:pt>
                <c:pt idx="42">
                  <c:v>1674</c:v>
                </c:pt>
                <c:pt idx="43">
                  <c:v>1674</c:v>
                </c:pt>
                <c:pt idx="44">
                  <c:v>1674</c:v>
                </c:pt>
                <c:pt idx="45">
                  <c:v>1674</c:v>
                </c:pt>
                <c:pt idx="46">
                  <c:v>1783</c:v>
                </c:pt>
                <c:pt idx="47">
                  <c:v>1783</c:v>
                </c:pt>
                <c:pt idx="48">
                  <c:v>1783</c:v>
                </c:pt>
                <c:pt idx="49">
                  <c:v>1783</c:v>
                </c:pt>
                <c:pt idx="50">
                  <c:v>1783</c:v>
                </c:pt>
                <c:pt idx="51">
                  <c:v>1783</c:v>
                </c:pt>
                <c:pt idx="52">
                  <c:v>1889</c:v>
                </c:pt>
                <c:pt idx="53">
                  <c:v>1889</c:v>
                </c:pt>
                <c:pt idx="54">
                  <c:v>1889</c:v>
                </c:pt>
                <c:pt idx="55">
                  <c:v>1889</c:v>
                </c:pt>
                <c:pt idx="56">
                  <c:v>1889</c:v>
                </c:pt>
                <c:pt idx="57">
                  <c:v>1889</c:v>
                </c:pt>
                <c:pt idx="58">
                  <c:v>1997</c:v>
                </c:pt>
                <c:pt idx="59">
                  <c:v>1997</c:v>
                </c:pt>
                <c:pt idx="60">
                  <c:v>1997</c:v>
                </c:pt>
                <c:pt idx="61">
                  <c:v>1997</c:v>
                </c:pt>
                <c:pt idx="62">
                  <c:v>1997</c:v>
                </c:pt>
                <c:pt idx="63">
                  <c:v>1997</c:v>
                </c:pt>
                <c:pt idx="64">
                  <c:v>2109</c:v>
                </c:pt>
                <c:pt idx="65">
                  <c:v>2109</c:v>
                </c:pt>
                <c:pt idx="66">
                  <c:v>2109</c:v>
                </c:pt>
                <c:pt idx="67">
                  <c:v>2109</c:v>
                </c:pt>
                <c:pt idx="68">
                  <c:v>2109</c:v>
                </c:pt>
                <c:pt idx="69">
                  <c:v>2109</c:v>
                </c:pt>
                <c:pt idx="70">
                  <c:v>2226</c:v>
                </c:pt>
                <c:pt idx="71">
                  <c:v>2226</c:v>
                </c:pt>
                <c:pt idx="72">
                  <c:v>2226</c:v>
                </c:pt>
                <c:pt idx="73">
                  <c:v>2226</c:v>
                </c:pt>
                <c:pt idx="74">
                  <c:v>2226</c:v>
                </c:pt>
                <c:pt idx="75">
                  <c:v>2226</c:v>
                </c:pt>
                <c:pt idx="76">
                  <c:v>2324</c:v>
                </c:pt>
                <c:pt idx="77">
                  <c:v>2324</c:v>
                </c:pt>
                <c:pt idx="78">
                  <c:v>2324</c:v>
                </c:pt>
                <c:pt idx="79">
                  <c:v>2324</c:v>
                </c:pt>
                <c:pt idx="80">
                  <c:v>2324</c:v>
                </c:pt>
                <c:pt idx="81">
                  <c:v>2324</c:v>
                </c:pt>
                <c:pt idx="82">
                  <c:v>2432</c:v>
                </c:pt>
                <c:pt idx="83">
                  <c:v>2432</c:v>
                </c:pt>
                <c:pt idx="84">
                  <c:v>2432</c:v>
                </c:pt>
                <c:pt idx="85">
                  <c:v>2432</c:v>
                </c:pt>
                <c:pt idx="86">
                  <c:v>2432</c:v>
                </c:pt>
                <c:pt idx="87">
                  <c:v>2432</c:v>
                </c:pt>
                <c:pt idx="88">
                  <c:v>2534</c:v>
                </c:pt>
                <c:pt idx="89">
                  <c:v>2534</c:v>
                </c:pt>
                <c:pt idx="90">
                  <c:v>2534</c:v>
                </c:pt>
                <c:pt idx="91">
                  <c:v>2534</c:v>
                </c:pt>
                <c:pt idx="92">
                  <c:v>2534</c:v>
                </c:pt>
                <c:pt idx="93">
                  <c:v>2534</c:v>
                </c:pt>
                <c:pt idx="94">
                  <c:v>2637</c:v>
                </c:pt>
                <c:pt idx="95">
                  <c:v>2637</c:v>
                </c:pt>
                <c:pt idx="96">
                  <c:v>2637</c:v>
                </c:pt>
                <c:pt idx="97">
                  <c:v>2637</c:v>
                </c:pt>
                <c:pt idx="98">
                  <c:v>2637</c:v>
                </c:pt>
                <c:pt idx="99">
                  <c:v>2637</c:v>
                </c:pt>
                <c:pt idx="100">
                  <c:v>2736</c:v>
                </c:pt>
                <c:pt idx="101">
                  <c:v>2736</c:v>
                </c:pt>
                <c:pt idx="102">
                  <c:v>2736</c:v>
                </c:pt>
                <c:pt idx="103">
                  <c:v>2736</c:v>
                </c:pt>
                <c:pt idx="104">
                  <c:v>2736</c:v>
                </c:pt>
                <c:pt idx="105">
                  <c:v>2736</c:v>
                </c:pt>
                <c:pt idx="106">
                  <c:v>2826</c:v>
                </c:pt>
                <c:pt idx="107">
                  <c:v>2826</c:v>
                </c:pt>
                <c:pt idx="108">
                  <c:v>2826</c:v>
                </c:pt>
                <c:pt idx="109">
                  <c:v>2826</c:v>
                </c:pt>
                <c:pt idx="110">
                  <c:v>2826</c:v>
                </c:pt>
                <c:pt idx="111">
                  <c:v>2826</c:v>
                </c:pt>
                <c:pt idx="112">
                  <c:v>2900</c:v>
                </c:pt>
                <c:pt idx="113">
                  <c:v>2900</c:v>
                </c:pt>
                <c:pt idx="114">
                  <c:v>2900</c:v>
                </c:pt>
                <c:pt idx="115">
                  <c:v>2900</c:v>
                </c:pt>
                <c:pt idx="116">
                  <c:v>2900</c:v>
                </c:pt>
                <c:pt idx="117">
                  <c:v>2900</c:v>
                </c:pt>
                <c:pt idx="118">
                  <c:v>2978</c:v>
                </c:pt>
                <c:pt idx="119">
                  <c:v>2978</c:v>
                </c:pt>
                <c:pt idx="120">
                  <c:v>2978</c:v>
                </c:pt>
                <c:pt idx="121">
                  <c:v>2978</c:v>
                </c:pt>
                <c:pt idx="122">
                  <c:v>2978</c:v>
                </c:pt>
                <c:pt idx="123">
                  <c:v>2978</c:v>
                </c:pt>
                <c:pt idx="124">
                  <c:v>3051</c:v>
                </c:pt>
                <c:pt idx="125">
                  <c:v>3051</c:v>
                </c:pt>
                <c:pt idx="126">
                  <c:v>3051</c:v>
                </c:pt>
                <c:pt idx="127">
                  <c:v>3051</c:v>
                </c:pt>
                <c:pt idx="128">
                  <c:v>3051</c:v>
                </c:pt>
                <c:pt idx="129">
                  <c:v>3051</c:v>
                </c:pt>
                <c:pt idx="130">
                  <c:v>3133</c:v>
                </c:pt>
                <c:pt idx="131">
                  <c:v>3133</c:v>
                </c:pt>
                <c:pt idx="132">
                  <c:v>3133</c:v>
                </c:pt>
                <c:pt idx="133">
                  <c:v>3133</c:v>
                </c:pt>
                <c:pt idx="134">
                  <c:v>3133</c:v>
                </c:pt>
                <c:pt idx="135">
                  <c:v>3133</c:v>
                </c:pt>
                <c:pt idx="136">
                  <c:v>3189</c:v>
                </c:pt>
                <c:pt idx="137">
                  <c:v>3189</c:v>
                </c:pt>
                <c:pt idx="138">
                  <c:v>3189</c:v>
                </c:pt>
                <c:pt idx="139">
                  <c:v>3189</c:v>
                </c:pt>
                <c:pt idx="140">
                  <c:v>3189</c:v>
                </c:pt>
                <c:pt idx="141">
                  <c:v>3189</c:v>
                </c:pt>
                <c:pt idx="142">
                  <c:v>3255</c:v>
                </c:pt>
                <c:pt idx="143">
                  <c:v>3255</c:v>
                </c:pt>
                <c:pt idx="144">
                  <c:v>3255</c:v>
                </c:pt>
                <c:pt idx="145">
                  <c:v>3255</c:v>
                </c:pt>
                <c:pt idx="146">
                  <c:v>3255</c:v>
                </c:pt>
                <c:pt idx="147">
                  <c:v>3255</c:v>
                </c:pt>
                <c:pt idx="148">
                  <c:v>3315</c:v>
                </c:pt>
                <c:pt idx="149">
                  <c:v>3315</c:v>
                </c:pt>
                <c:pt idx="150">
                  <c:v>3315</c:v>
                </c:pt>
                <c:pt idx="151">
                  <c:v>3315</c:v>
                </c:pt>
                <c:pt idx="152">
                  <c:v>3315</c:v>
                </c:pt>
                <c:pt idx="153">
                  <c:v>3315</c:v>
                </c:pt>
                <c:pt idx="154">
                  <c:v>3361</c:v>
                </c:pt>
                <c:pt idx="155">
                  <c:v>3361</c:v>
                </c:pt>
                <c:pt idx="156">
                  <c:v>3361</c:v>
                </c:pt>
                <c:pt idx="157">
                  <c:v>3361</c:v>
                </c:pt>
                <c:pt idx="158">
                  <c:v>3361</c:v>
                </c:pt>
                <c:pt idx="159">
                  <c:v>3361</c:v>
                </c:pt>
                <c:pt idx="160">
                  <c:v>3433</c:v>
                </c:pt>
                <c:pt idx="161">
                  <c:v>3433</c:v>
                </c:pt>
                <c:pt idx="162">
                  <c:v>3433</c:v>
                </c:pt>
                <c:pt idx="163">
                  <c:v>3433</c:v>
                </c:pt>
                <c:pt idx="164">
                  <c:v>3433</c:v>
                </c:pt>
                <c:pt idx="165">
                  <c:v>3433</c:v>
                </c:pt>
                <c:pt idx="166">
                  <c:v>3485</c:v>
                </c:pt>
                <c:pt idx="167">
                  <c:v>3485</c:v>
                </c:pt>
                <c:pt idx="168">
                  <c:v>3485</c:v>
                </c:pt>
                <c:pt idx="169">
                  <c:v>3485</c:v>
                </c:pt>
                <c:pt idx="170">
                  <c:v>3485</c:v>
                </c:pt>
                <c:pt idx="171">
                  <c:v>3485</c:v>
                </c:pt>
                <c:pt idx="172">
                  <c:v>3549</c:v>
                </c:pt>
                <c:pt idx="173">
                  <c:v>3549</c:v>
                </c:pt>
                <c:pt idx="174">
                  <c:v>3549</c:v>
                </c:pt>
                <c:pt idx="175">
                  <c:v>3549</c:v>
                </c:pt>
                <c:pt idx="176">
                  <c:v>3549</c:v>
                </c:pt>
                <c:pt idx="177">
                  <c:v>3549</c:v>
                </c:pt>
                <c:pt idx="178">
                  <c:v>3603</c:v>
                </c:pt>
                <c:pt idx="179">
                  <c:v>3603</c:v>
                </c:pt>
                <c:pt idx="180">
                  <c:v>3603</c:v>
                </c:pt>
                <c:pt idx="181">
                  <c:v>3603</c:v>
                </c:pt>
                <c:pt idx="182">
                  <c:v>3603</c:v>
                </c:pt>
                <c:pt idx="183">
                  <c:v>3603</c:v>
                </c:pt>
                <c:pt idx="184">
                  <c:v>3652</c:v>
                </c:pt>
                <c:pt idx="185">
                  <c:v>3652</c:v>
                </c:pt>
                <c:pt idx="186">
                  <c:v>3652</c:v>
                </c:pt>
                <c:pt idx="187">
                  <c:v>3652</c:v>
                </c:pt>
                <c:pt idx="188">
                  <c:v>3652</c:v>
                </c:pt>
                <c:pt idx="189">
                  <c:v>3652</c:v>
                </c:pt>
                <c:pt idx="190">
                  <c:v>3724</c:v>
                </c:pt>
                <c:pt idx="191">
                  <c:v>3724</c:v>
                </c:pt>
                <c:pt idx="192">
                  <c:v>3724</c:v>
                </c:pt>
                <c:pt idx="193">
                  <c:v>3724</c:v>
                </c:pt>
                <c:pt idx="194">
                  <c:v>3724</c:v>
                </c:pt>
                <c:pt idx="195">
                  <c:v>3724</c:v>
                </c:pt>
                <c:pt idx="196">
                  <c:v>3787</c:v>
                </c:pt>
                <c:pt idx="197">
                  <c:v>3787</c:v>
                </c:pt>
              </c:numCache>
            </c:numRef>
          </c:xVal>
          <c:yVal>
            <c:numRef>
              <c:f>'Beschl. 5. Gang(10.06.2014)II'!$Q$3:$Q$200</c:f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402336"/>
        <c:axId val="292402728"/>
      </c:scatterChart>
      <c:scatterChart>
        <c:scatterStyle val="smoothMarker"/>
        <c:varyColors val="0"/>
        <c:ser>
          <c:idx val="0"/>
          <c:order val="0"/>
          <c:tx>
            <c:strRef>
              <c:f>'Beschl. 5. Gang(10.06.2014)II'!$O$2</c:f>
              <c:strCache>
                <c:ptCount val="1"/>
                <c:pt idx="0">
                  <c:v>Ladedruck, SOLL 
LDMP_LSOLL_WERT</c:v>
                </c:pt>
              </c:strCache>
            </c:strRef>
          </c:tx>
          <c:marker>
            <c:symbol val="none"/>
          </c:marker>
          <c:xVal>
            <c:numRef>
              <c:f>'Beschl. 5. Gang(10.06.2014)II'!$L$3:$L$200</c:f>
              <c:numCache>
                <c:formatCode>#,##0" 1/min"</c:formatCode>
                <c:ptCount val="198"/>
                <c:pt idx="0">
                  <c:v>1189</c:v>
                </c:pt>
                <c:pt idx="1">
                  <c:v>1189</c:v>
                </c:pt>
                <c:pt idx="2">
                  <c:v>1189</c:v>
                </c:pt>
                <c:pt idx="3">
                  <c:v>1189</c:v>
                </c:pt>
                <c:pt idx="4">
                  <c:v>1232</c:v>
                </c:pt>
                <c:pt idx="5">
                  <c:v>1232</c:v>
                </c:pt>
                <c:pt idx="6">
                  <c:v>1232</c:v>
                </c:pt>
                <c:pt idx="7">
                  <c:v>1232</c:v>
                </c:pt>
                <c:pt idx="8">
                  <c:v>1232</c:v>
                </c:pt>
                <c:pt idx="9">
                  <c:v>1232</c:v>
                </c:pt>
                <c:pt idx="10">
                  <c:v>1283</c:v>
                </c:pt>
                <c:pt idx="11">
                  <c:v>1283</c:v>
                </c:pt>
                <c:pt idx="12">
                  <c:v>1283</c:v>
                </c:pt>
                <c:pt idx="13">
                  <c:v>1283</c:v>
                </c:pt>
                <c:pt idx="14">
                  <c:v>1283</c:v>
                </c:pt>
                <c:pt idx="15">
                  <c:v>1283</c:v>
                </c:pt>
                <c:pt idx="16">
                  <c:v>1345</c:v>
                </c:pt>
                <c:pt idx="17">
                  <c:v>1345</c:v>
                </c:pt>
                <c:pt idx="18">
                  <c:v>1345</c:v>
                </c:pt>
                <c:pt idx="19">
                  <c:v>1345</c:v>
                </c:pt>
                <c:pt idx="20">
                  <c:v>1345</c:v>
                </c:pt>
                <c:pt idx="21">
                  <c:v>1345</c:v>
                </c:pt>
                <c:pt idx="22">
                  <c:v>1412</c:v>
                </c:pt>
                <c:pt idx="23">
                  <c:v>1412</c:v>
                </c:pt>
                <c:pt idx="24">
                  <c:v>1412</c:v>
                </c:pt>
                <c:pt idx="25">
                  <c:v>1412</c:v>
                </c:pt>
                <c:pt idx="26">
                  <c:v>1412</c:v>
                </c:pt>
                <c:pt idx="27">
                  <c:v>1412</c:v>
                </c:pt>
                <c:pt idx="28">
                  <c:v>1476</c:v>
                </c:pt>
                <c:pt idx="29">
                  <c:v>1476</c:v>
                </c:pt>
                <c:pt idx="30">
                  <c:v>1476</c:v>
                </c:pt>
                <c:pt idx="31">
                  <c:v>1476</c:v>
                </c:pt>
                <c:pt idx="32">
                  <c:v>1476</c:v>
                </c:pt>
                <c:pt idx="33">
                  <c:v>1476</c:v>
                </c:pt>
                <c:pt idx="34">
                  <c:v>1567</c:v>
                </c:pt>
                <c:pt idx="35">
                  <c:v>1567</c:v>
                </c:pt>
                <c:pt idx="36">
                  <c:v>1567</c:v>
                </c:pt>
                <c:pt idx="37">
                  <c:v>1567</c:v>
                </c:pt>
                <c:pt idx="38">
                  <c:v>1567</c:v>
                </c:pt>
                <c:pt idx="39">
                  <c:v>1567</c:v>
                </c:pt>
                <c:pt idx="40">
                  <c:v>1674</c:v>
                </c:pt>
                <c:pt idx="41">
                  <c:v>1674</c:v>
                </c:pt>
                <c:pt idx="42">
                  <c:v>1674</c:v>
                </c:pt>
                <c:pt idx="43">
                  <c:v>1674</c:v>
                </c:pt>
                <c:pt idx="44">
                  <c:v>1674</c:v>
                </c:pt>
                <c:pt idx="45">
                  <c:v>1674</c:v>
                </c:pt>
                <c:pt idx="46">
                  <c:v>1783</c:v>
                </c:pt>
                <c:pt idx="47">
                  <c:v>1783</c:v>
                </c:pt>
                <c:pt idx="48">
                  <c:v>1783</c:v>
                </c:pt>
                <c:pt idx="49">
                  <c:v>1783</c:v>
                </c:pt>
                <c:pt idx="50">
                  <c:v>1783</c:v>
                </c:pt>
                <c:pt idx="51">
                  <c:v>1783</c:v>
                </c:pt>
                <c:pt idx="52">
                  <c:v>1889</c:v>
                </c:pt>
                <c:pt idx="53">
                  <c:v>1889</c:v>
                </c:pt>
                <c:pt idx="54">
                  <c:v>1889</c:v>
                </c:pt>
                <c:pt idx="55">
                  <c:v>1889</c:v>
                </c:pt>
                <c:pt idx="56">
                  <c:v>1889</c:v>
                </c:pt>
                <c:pt idx="57">
                  <c:v>1889</c:v>
                </c:pt>
                <c:pt idx="58">
                  <c:v>1997</c:v>
                </c:pt>
                <c:pt idx="59">
                  <c:v>1997</c:v>
                </c:pt>
                <c:pt idx="60">
                  <c:v>1997</c:v>
                </c:pt>
                <c:pt idx="61">
                  <c:v>1997</c:v>
                </c:pt>
                <c:pt idx="62">
                  <c:v>1997</c:v>
                </c:pt>
                <c:pt idx="63">
                  <c:v>1997</c:v>
                </c:pt>
                <c:pt idx="64">
                  <c:v>2109</c:v>
                </c:pt>
                <c:pt idx="65">
                  <c:v>2109</c:v>
                </c:pt>
                <c:pt idx="66">
                  <c:v>2109</c:v>
                </c:pt>
                <c:pt idx="67">
                  <c:v>2109</c:v>
                </c:pt>
                <c:pt idx="68">
                  <c:v>2109</c:v>
                </c:pt>
                <c:pt idx="69">
                  <c:v>2109</c:v>
                </c:pt>
                <c:pt idx="70">
                  <c:v>2226</c:v>
                </c:pt>
                <c:pt idx="71">
                  <c:v>2226</c:v>
                </c:pt>
                <c:pt idx="72">
                  <c:v>2226</c:v>
                </c:pt>
                <c:pt idx="73">
                  <c:v>2226</c:v>
                </c:pt>
                <c:pt idx="74">
                  <c:v>2226</c:v>
                </c:pt>
                <c:pt idx="75">
                  <c:v>2226</c:v>
                </c:pt>
                <c:pt idx="76">
                  <c:v>2324</c:v>
                </c:pt>
                <c:pt idx="77">
                  <c:v>2324</c:v>
                </c:pt>
                <c:pt idx="78">
                  <c:v>2324</c:v>
                </c:pt>
                <c:pt idx="79">
                  <c:v>2324</c:v>
                </c:pt>
                <c:pt idx="80">
                  <c:v>2324</c:v>
                </c:pt>
                <c:pt idx="81">
                  <c:v>2324</c:v>
                </c:pt>
                <c:pt idx="82">
                  <c:v>2432</c:v>
                </c:pt>
                <c:pt idx="83">
                  <c:v>2432</c:v>
                </c:pt>
                <c:pt idx="84">
                  <c:v>2432</c:v>
                </c:pt>
                <c:pt idx="85">
                  <c:v>2432</c:v>
                </c:pt>
                <c:pt idx="86">
                  <c:v>2432</c:v>
                </c:pt>
                <c:pt idx="87">
                  <c:v>2432</c:v>
                </c:pt>
                <c:pt idx="88">
                  <c:v>2534</c:v>
                </c:pt>
                <c:pt idx="89">
                  <c:v>2534</c:v>
                </c:pt>
                <c:pt idx="90">
                  <c:v>2534</c:v>
                </c:pt>
                <c:pt idx="91">
                  <c:v>2534</c:v>
                </c:pt>
                <c:pt idx="92">
                  <c:v>2534</c:v>
                </c:pt>
                <c:pt idx="93">
                  <c:v>2534</c:v>
                </c:pt>
                <c:pt idx="94">
                  <c:v>2637</c:v>
                </c:pt>
                <c:pt idx="95">
                  <c:v>2637</c:v>
                </c:pt>
                <c:pt idx="96">
                  <c:v>2637</c:v>
                </c:pt>
                <c:pt idx="97">
                  <c:v>2637</c:v>
                </c:pt>
                <c:pt idx="98">
                  <c:v>2637</c:v>
                </c:pt>
                <c:pt idx="99">
                  <c:v>2637</c:v>
                </c:pt>
                <c:pt idx="100">
                  <c:v>2736</c:v>
                </c:pt>
                <c:pt idx="101">
                  <c:v>2736</c:v>
                </c:pt>
                <c:pt idx="102">
                  <c:v>2736</c:v>
                </c:pt>
                <c:pt idx="103">
                  <c:v>2736</c:v>
                </c:pt>
                <c:pt idx="104">
                  <c:v>2736</c:v>
                </c:pt>
                <c:pt idx="105">
                  <c:v>2736</c:v>
                </c:pt>
                <c:pt idx="106">
                  <c:v>2826</c:v>
                </c:pt>
                <c:pt idx="107">
                  <c:v>2826</c:v>
                </c:pt>
                <c:pt idx="108">
                  <c:v>2826</c:v>
                </c:pt>
                <c:pt idx="109">
                  <c:v>2826</c:v>
                </c:pt>
                <c:pt idx="110">
                  <c:v>2826</c:v>
                </c:pt>
                <c:pt idx="111">
                  <c:v>2826</c:v>
                </c:pt>
                <c:pt idx="112">
                  <c:v>2900</c:v>
                </c:pt>
                <c:pt idx="113">
                  <c:v>2900</c:v>
                </c:pt>
                <c:pt idx="114">
                  <c:v>2900</c:v>
                </c:pt>
                <c:pt idx="115">
                  <c:v>2900</c:v>
                </c:pt>
                <c:pt idx="116">
                  <c:v>2900</c:v>
                </c:pt>
                <c:pt idx="117">
                  <c:v>2900</c:v>
                </c:pt>
                <c:pt idx="118">
                  <c:v>2978</c:v>
                </c:pt>
                <c:pt idx="119">
                  <c:v>2978</c:v>
                </c:pt>
                <c:pt idx="120">
                  <c:v>2978</c:v>
                </c:pt>
                <c:pt idx="121">
                  <c:v>2978</c:v>
                </c:pt>
                <c:pt idx="122">
                  <c:v>2978</c:v>
                </c:pt>
                <c:pt idx="123">
                  <c:v>2978</c:v>
                </c:pt>
                <c:pt idx="124">
                  <c:v>3051</c:v>
                </c:pt>
                <c:pt idx="125">
                  <c:v>3051</c:v>
                </c:pt>
                <c:pt idx="126">
                  <c:v>3051</c:v>
                </c:pt>
                <c:pt idx="127">
                  <c:v>3051</c:v>
                </c:pt>
                <c:pt idx="128">
                  <c:v>3051</c:v>
                </c:pt>
                <c:pt idx="129">
                  <c:v>3051</c:v>
                </c:pt>
                <c:pt idx="130">
                  <c:v>3133</c:v>
                </c:pt>
                <c:pt idx="131">
                  <c:v>3133</c:v>
                </c:pt>
                <c:pt idx="132">
                  <c:v>3133</c:v>
                </c:pt>
                <c:pt idx="133">
                  <c:v>3133</c:v>
                </c:pt>
                <c:pt idx="134">
                  <c:v>3133</c:v>
                </c:pt>
                <c:pt idx="135">
                  <c:v>3133</c:v>
                </c:pt>
                <c:pt idx="136">
                  <c:v>3189</c:v>
                </c:pt>
                <c:pt idx="137">
                  <c:v>3189</c:v>
                </c:pt>
                <c:pt idx="138">
                  <c:v>3189</c:v>
                </c:pt>
                <c:pt idx="139">
                  <c:v>3189</c:v>
                </c:pt>
                <c:pt idx="140">
                  <c:v>3189</c:v>
                </c:pt>
                <c:pt idx="141">
                  <c:v>3189</c:v>
                </c:pt>
                <c:pt idx="142">
                  <c:v>3255</c:v>
                </c:pt>
                <c:pt idx="143">
                  <c:v>3255</c:v>
                </c:pt>
                <c:pt idx="144">
                  <c:v>3255</c:v>
                </c:pt>
                <c:pt idx="145">
                  <c:v>3255</c:v>
                </c:pt>
                <c:pt idx="146">
                  <c:v>3255</c:v>
                </c:pt>
                <c:pt idx="147">
                  <c:v>3255</c:v>
                </c:pt>
                <c:pt idx="148">
                  <c:v>3315</c:v>
                </c:pt>
                <c:pt idx="149">
                  <c:v>3315</c:v>
                </c:pt>
                <c:pt idx="150">
                  <c:v>3315</c:v>
                </c:pt>
                <c:pt idx="151">
                  <c:v>3315</c:v>
                </c:pt>
                <c:pt idx="152">
                  <c:v>3315</c:v>
                </c:pt>
                <c:pt idx="153">
                  <c:v>3315</c:v>
                </c:pt>
                <c:pt idx="154">
                  <c:v>3361</c:v>
                </c:pt>
                <c:pt idx="155">
                  <c:v>3361</c:v>
                </c:pt>
                <c:pt idx="156">
                  <c:v>3361</c:v>
                </c:pt>
                <c:pt idx="157">
                  <c:v>3361</c:v>
                </c:pt>
                <c:pt idx="158">
                  <c:v>3361</c:v>
                </c:pt>
                <c:pt idx="159">
                  <c:v>3361</c:v>
                </c:pt>
                <c:pt idx="160">
                  <c:v>3433</c:v>
                </c:pt>
                <c:pt idx="161">
                  <c:v>3433</c:v>
                </c:pt>
                <c:pt idx="162">
                  <c:v>3433</c:v>
                </c:pt>
                <c:pt idx="163">
                  <c:v>3433</c:v>
                </c:pt>
                <c:pt idx="164">
                  <c:v>3433</c:v>
                </c:pt>
                <c:pt idx="165">
                  <c:v>3433</c:v>
                </c:pt>
                <c:pt idx="166">
                  <c:v>3485</c:v>
                </c:pt>
                <c:pt idx="167">
                  <c:v>3485</c:v>
                </c:pt>
                <c:pt idx="168">
                  <c:v>3485</c:v>
                </c:pt>
                <c:pt idx="169">
                  <c:v>3485</c:v>
                </c:pt>
                <c:pt idx="170">
                  <c:v>3485</c:v>
                </c:pt>
                <c:pt idx="171">
                  <c:v>3485</c:v>
                </c:pt>
                <c:pt idx="172">
                  <c:v>3549</c:v>
                </c:pt>
                <c:pt idx="173">
                  <c:v>3549</c:v>
                </c:pt>
                <c:pt idx="174">
                  <c:v>3549</c:v>
                </c:pt>
                <c:pt idx="175">
                  <c:v>3549</c:v>
                </c:pt>
                <c:pt idx="176">
                  <c:v>3549</c:v>
                </c:pt>
                <c:pt idx="177">
                  <c:v>3549</c:v>
                </c:pt>
                <c:pt idx="178">
                  <c:v>3603</c:v>
                </c:pt>
                <c:pt idx="179">
                  <c:v>3603</c:v>
                </c:pt>
                <c:pt idx="180">
                  <c:v>3603</c:v>
                </c:pt>
                <c:pt idx="181">
                  <c:v>3603</c:v>
                </c:pt>
                <c:pt idx="182">
                  <c:v>3603</c:v>
                </c:pt>
                <c:pt idx="183">
                  <c:v>3603</c:v>
                </c:pt>
                <c:pt idx="184">
                  <c:v>3652</c:v>
                </c:pt>
                <c:pt idx="185">
                  <c:v>3652</c:v>
                </c:pt>
                <c:pt idx="186">
                  <c:v>3652</c:v>
                </c:pt>
                <c:pt idx="187">
                  <c:v>3652</c:v>
                </c:pt>
                <c:pt idx="188">
                  <c:v>3652</c:v>
                </c:pt>
                <c:pt idx="189">
                  <c:v>3652</c:v>
                </c:pt>
                <c:pt idx="190">
                  <c:v>3724</c:v>
                </c:pt>
                <c:pt idx="191">
                  <c:v>3724</c:v>
                </c:pt>
                <c:pt idx="192">
                  <c:v>3724</c:v>
                </c:pt>
                <c:pt idx="193">
                  <c:v>3724</c:v>
                </c:pt>
                <c:pt idx="194">
                  <c:v>3724</c:v>
                </c:pt>
                <c:pt idx="195">
                  <c:v>3724</c:v>
                </c:pt>
                <c:pt idx="196">
                  <c:v>3787</c:v>
                </c:pt>
                <c:pt idx="197">
                  <c:v>3787</c:v>
                </c:pt>
              </c:numCache>
            </c:numRef>
          </c:xVal>
          <c:yVal>
            <c:numRef>
              <c:f>'Beschl. 5. Gang(10.06.2014)II'!$O$3:$O$200</c:f>
              <c:numCache>
                <c:formatCode>#,##0" bar"</c:formatCode>
                <c:ptCount val="198"/>
                <c:pt idx="0">
                  <c:v>1501</c:v>
                </c:pt>
                <c:pt idx="1">
                  <c:v>1501</c:v>
                </c:pt>
                <c:pt idx="2">
                  <c:v>1554</c:v>
                </c:pt>
                <c:pt idx="3">
                  <c:v>1554</c:v>
                </c:pt>
                <c:pt idx="4">
                  <c:v>1554</c:v>
                </c:pt>
                <c:pt idx="5">
                  <c:v>1554</c:v>
                </c:pt>
                <c:pt idx="6">
                  <c:v>1554</c:v>
                </c:pt>
                <c:pt idx="7">
                  <c:v>1554</c:v>
                </c:pt>
                <c:pt idx="8">
                  <c:v>1609</c:v>
                </c:pt>
                <c:pt idx="9">
                  <c:v>1609</c:v>
                </c:pt>
                <c:pt idx="10">
                  <c:v>1609</c:v>
                </c:pt>
                <c:pt idx="11">
                  <c:v>1609</c:v>
                </c:pt>
                <c:pt idx="12">
                  <c:v>1609</c:v>
                </c:pt>
                <c:pt idx="13">
                  <c:v>1609</c:v>
                </c:pt>
                <c:pt idx="14">
                  <c:v>1681</c:v>
                </c:pt>
                <c:pt idx="15">
                  <c:v>1681</c:v>
                </c:pt>
                <c:pt idx="16">
                  <c:v>1681</c:v>
                </c:pt>
                <c:pt idx="17">
                  <c:v>1681</c:v>
                </c:pt>
                <c:pt idx="18">
                  <c:v>1681</c:v>
                </c:pt>
                <c:pt idx="19">
                  <c:v>1681</c:v>
                </c:pt>
                <c:pt idx="20">
                  <c:v>1754</c:v>
                </c:pt>
                <c:pt idx="21">
                  <c:v>1754</c:v>
                </c:pt>
                <c:pt idx="22">
                  <c:v>1754</c:v>
                </c:pt>
                <c:pt idx="23">
                  <c:v>1754</c:v>
                </c:pt>
                <c:pt idx="24">
                  <c:v>1754</c:v>
                </c:pt>
                <c:pt idx="25">
                  <c:v>1754</c:v>
                </c:pt>
                <c:pt idx="26">
                  <c:v>1846</c:v>
                </c:pt>
                <c:pt idx="27">
                  <c:v>1846</c:v>
                </c:pt>
                <c:pt idx="28">
                  <c:v>1846</c:v>
                </c:pt>
                <c:pt idx="29">
                  <c:v>1846</c:v>
                </c:pt>
                <c:pt idx="30">
                  <c:v>1846</c:v>
                </c:pt>
                <c:pt idx="31">
                  <c:v>1846</c:v>
                </c:pt>
                <c:pt idx="32">
                  <c:v>1931</c:v>
                </c:pt>
                <c:pt idx="33">
                  <c:v>1931</c:v>
                </c:pt>
                <c:pt idx="34">
                  <c:v>1931</c:v>
                </c:pt>
                <c:pt idx="35">
                  <c:v>1931</c:v>
                </c:pt>
                <c:pt idx="36">
                  <c:v>1931</c:v>
                </c:pt>
                <c:pt idx="37">
                  <c:v>1931</c:v>
                </c:pt>
                <c:pt idx="38">
                  <c:v>2023</c:v>
                </c:pt>
                <c:pt idx="39">
                  <c:v>2023</c:v>
                </c:pt>
                <c:pt idx="40">
                  <c:v>2023</c:v>
                </c:pt>
                <c:pt idx="41">
                  <c:v>2023</c:v>
                </c:pt>
                <c:pt idx="42">
                  <c:v>2023</c:v>
                </c:pt>
                <c:pt idx="43">
                  <c:v>2023</c:v>
                </c:pt>
                <c:pt idx="44">
                  <c:v>2126</c:v>
                </c:pt>
                <c:pt idx="45">
                  <c:v>2126</c:v>
                </c:pt>
                <c:pt idx="46">
                  <c:v>2126</c:v>
                </c:pt>
                <c:pt idx="47">
                  <c:v>2126</c:v>
                </c:pt>
                <c:pt idx="48">
                  <c:v>2126</c:v>
                </c:pt>
                <c:pt idx="49">
                  <c:v>2126</c:v>
                </c:pt>
                <c:pt idx="50">
                  <c:v>2233</c:v>
                </c:pt>
                <c:pt idx="51">
                  <c:v>2233</c:v>
                </c:pt>
                <c:pt idx="52">
                  <c:v>2233</c:v>
                </c:pt>
                <c:pt idx="53">
                  <c:v>2233</c:v>
                </c:pt>
                <c:pt idx="54">
                  <c:v>2233</c:v>
                </c:pt>
                <c:pt idx="55">
                  <c:v>2233</c:v>
                </c:pt>
                <c:pt idx="56">
                  <c:v>2250</c:v>
                </c:pt>
                <c:pt idx="57">
                  <c:v>2250</c:v>
                </c:pt>
                <c:pt idx="58">
                  <c:v>2250</c:v>
                </c:pt>
                <c:pt idx="59">
                  <c:v>2250</c:v>
                </c:pt>
                <c:pt idx="60">
                  <c:v>2250</c:v>
                </c:pt>
                <c:pt idx="61">
                  <c:v>2250</c:v>
                </c:pt>
                <c:pt idx="62">
                  <c:v>2250</c:v>
                </c:pt>
                <c:pt idx="63">
                  <c:v>2250</c:v>
                </c:pt>
                <c:pt idx="64">
                  <c:v>2250</c:v>
                </c:pt>
                <c:pt idx="65">
                  <c:v>2250</c:v>
                </c:pt>
                <c:pt idx="66">
                  <c:v>2250</c:v>
                </c:pt>
                <c:pt idx="67">
                  <c:v>2250</c:v>
                </c:pt>
                <c:pt idx="68">
                  <c:v>2250</c:v>
                </c:pt>
                <c:pt idx="69">
                  <c:v>2250</c:v>
                </c:pt>
                <c:pt idx="70">
                  <c:v>2250</c:v>
                </c:pt>
                <c:pt idx="71">
                  <c:v>2250</c:v>
                </c:pt>
                <c:pt idx="72">
                  <c:v>2250</c:v>
                </c:pt>
                <c:pt idx="73">
                  <c:v>2250</c:v>
                </c:pt>
                <c:pt idx="74">
                  <c:v>2250</c:v>
                </c:pt>
                <c:pt idx="75">
                  <c:v>2250</c:v>
                </c:pt>
                <c:pt idx="76">
                  <c:v>2250</c:v>
                </c:pt>
                <c:pt idx="77">
                  <c:v>2250</c:v>
                </c:pt>
                <c:pt idx="78">
                  <c:v>2250</c:v>
                </c:pt>
                <c:pt idx="79">
                  <c:v>2250</c:v>
                </c:pt>
                <c:pt idx="80">
                  <c:v>2250</c:v>
                </c:pt>
                <c:pt idx="81">
                  <c:v>2250</c:v>
                </c:pt>
                <c:pt idx="82">
                  <c:v>2250</c:v>
                </c:pt>
                <c:pt idx="83">
                  <c:v>2250</c:v>
                </c:pt>
                <c:pt idx="84">
                  <c:v>2250</c:v>
                </c:pt>
                <c:pt idx="85">
                  <c:v>2250</c:v>
                </c:pt>
                <c:pt idx="86">
                  <c:v>2250</c:v>
                </c:pt>
                <c:pt idx="87">
                  <c:v>2250</c:v>
                </c:pt>
                <c:pt idx="88">
                  <c:v>2250</c:v>
                </c:pt>
                <c:pt idx="89">
                  <c:v>2250</c:v>
                </c:pt>
                <c:pt idx="90">
                  <c:v>2250</c:v>
                </c:pt>
                <c:pt idx="91">
                  <c:v>2250</c:v>
                </c:pt>
                <c:pt idx="92">
                  <c:v>2250</c:v>
                </c:pt>
                <c:pt idx="93">
                  <c:v>2250</c:v>
                </c:pt>
                <c:pt idx="94">
                  <c:v>2250</c:v>
                </c:pt>
                <c:pt idx="95">
                  <c:v>2250</c:v>
                </c:pt>
                <c:pt idx="96">
                  <c:v>2250</c:v>
                </c:pt>
                <c:pt idx="97">
                  <c:v>2250</c:v>
                </c:pt>
                <c:pt idx="98">
                  <c:v>2250</c:v>
                </c:pt>
                <c:pt idx="99">
                  <c:v>2250</c:v>
                </c:pt>
                <c:pt idx="100">
                  <c:v>2250</c:v>
                </c:pt>
                <c:pt idx="101">
                  <c:v>2250</c:v>
                </c:pt>
                <c:pt idx="102">
                  <c:v>2250</c:v>
                </c:pt>
                <c:pt idx="103">
                  <c:v>2250</c:v>
                </c:pt>
                <c:pt idx="104">
                  <c:v>2250</c:v>
                </c:pt>
                <c:pt idx="105">
                  <c:v>2250</c:v>
                </c:pt>
                <c:pt idx="106">
                  <c:v>2250</c:v>
                </c:pt>
                <c:pt idx="107">
                  <c:v>2250</c:v>
                </c:pt>
                <c:pt idx="108">
                  <c:v>2250</c:v>
                </c:pt>
                <c:pt idx="109">
                  <c:v>2250</c:v>
                </c:pt>
                <c:pt idx="110">
                  <c:v>2250</c:v>
                </c:pt>
                <c:pt idx="111">
                  <c:v>2250</c:v>
                </c:pt>
                <c:pt idx="112">
                  <c:v>2250</c:v>
                </c:pt>
                <c:pt idx="113">
                  <c:v>2250</c:v>
                </c:pt>
                <c:pt idx="114">
                  <c:v>2250</c:v>
                </c:pt>
                <c:pt idx="115">
                  <c:v>2250</c:v>
                </c:pt>
                <c:pt idx="116">
                  <c:v>2250</c:v>
                </c:pt>
                <c:pt idx="117">
                  <c:v>2250</c:v>
                </c:pt>
                <c:pt idx="118">
                  <c:v>2250</c:v>
                </c:pt>
                <c:pt idx="119">
                  <c:v>2250</c:v>
                </c:pt>
                <c:pt idx="120">
                  <c:v>2250</c:v>
                </c:pt>
                <c:pt idx="121">
                  <c:v>2250</c:v>
                </c:pt>
                <c:pt idx="122">
                  <c:v>2250</c:v>
                </c:pt>
                <c:pt idx="123">
                  <c:v>2250</c:v>
                </c:pt>
                <c:pt idx="124">
                  <c:v>2250</c:v>
                </c:pt>
                <c:pt idx="125">
                  <c:v>2250</c:v>
                </c:pt>
                <c:pt idx="126">
                  <c:v>2250</c:v>
                </c:pt>
                <c:pt idx="127">
                  <c:v>2250</c:v>
                </c:pt>
                <c:pt idx="128">
                  <c:v>2250</c:v>
                </c:pt>
                <c:pt idx="129">
                  <c:v>2250</c:v>
                </c:pt>
                <c:pt idx="130">
                  <c:v>2250</c:v>
                </c:pt>
                <c:pt idx="131">
                  <c:v>2250</c:v>
                </c:pt>
                <c:pt idx="132">
                  <c:v>2250</c:v>
                </c:pt>
                <c:pt idx="133">
                  <c:v>2250</c:v>
                </c:pt>
                <c:pt idx="134">
                  <c:v>2250</c:v>
                </c:pt>
                <c:pt idx="135">
                  <c:v>2250</c:v>
                </c:pt>
                <c:pt idx="136">
                  <c:v>2250</c:v>
                </c:pt>
                <c:pt idx="137">
                  <c:v>2250</c:v>
                </c:pt>
                <c:pt idx="138">
                  <c:v>2250</c:v>
                </c:pt>
                <c:pt idx="139">
                  <c:v>2250</c:v>
                </c:pt>
                <c:pt idx="140">
                  <c:v>2250</c:v>
                </c:pt>
                <c:pt idx="141">
                  <c:v>2250</c:v>
                </c:pt>
                <c:pt idx="142">
                  <c:v>2250</c:v>
                </c:pt>
                <c:pt idx="143">
                  <c:v>2250</c:v>
                </c:pt>
                <c:pt idx="144">
                  <c:v>2250</c:v>
                </c:pt>
                <c:pt idx="145">
                  <c:v>2250</c:v>
                </c:pt>
                <c:pt idx="146">
                  <c:v>2250</c:v>
                </c:pt>
                <c:pt idx="147">
                  <c:v>2250</c:v>
                </c:pt>
                <c:pt idx="148">
                  <c:v>2250</c:v>
                </c:pt>
                <c:pt idx="149">
                  <c:v>2250</c:v>
                </c:pt>
                <c:pt idx="150">
                  <c:v>2250</c:v>
                </c:pt>
                <c:pt idx="151">
                  <c:v>2250</c:v>
                </c:pt>
                <c:pt idx="152">
                  <c:v>2250</c:v>
                </c:pt>
                <c:pt idx="153">
                  <c:v>2250</c:v>
                </c:pt>
                <c:pt idx="154">
                  <c:v>2250</c:v>
                </c:pt>
                <c:pt idx="155">
                  <c:v>2250</c:v>
                </c:pt>
                <c:pt idx="156">
                  <c:v>2250</c:v>
                </c:pt>
                <c:pt idx="157">
                  <c:v>2250</c:v>
                </c:pt>
                <c:pt idx="158">
                  <c:v>2250</c:v>
                </c:pt>
                <c:pt idx="159">
                  <c:v>2250</c:v>
                </c:pt>
                <c:pt idx="160">
                  <c:v>2250</c:v>
                </c:pt>
                <c:pt idx="161">
                  <c:v>2250</c:v>
                </c:pt>
                <c:pt idx="162">
                  <c:v>2250</c:v>
                </c:pt>
                <c:pt idx="163">
                  <c:v>2250</c:v>
                </c:pt>
                <c:pt idx="164">
                  <c:v>2250</c:v>
                </c:pt>
                <c:pt idx="165">
                  <c:v>2250</c:v>
                </c:pt>
                <c:pt idx="166">
                  <c:v>2250</c:v>
                </c:pt>
                <c:pt idx="167">
                  <c:v>2250</c:v>
                </c:pt>
                <c:pt idx="168">
                  <c:v>2250</c:v>
                </c:pt>
                <c:pt idx="169">
                  <c:v>2250</c:v>
                </c:pt>
                <c:pt idx="170">
                  <c:v>2250</c:v>
                </c:pt>
                <c:pt idx="171">
                  <c:v>2250</c:v>
                </c:pt>
                <c:pt idx="172">
                  <c:v>2250</c:v>
                </c:pt>
                <c:pt idx="173">
                  <c:v>2250</c:v>
                </c:pt>
                <c:pt idx="174">
                  <c:v>2250</c:v>
                </c:pt>
                <c:pt idx="175">
                  <c:v>2250</c:v>
                </c:pt>
                <c:pt idx="176">
                  <c:v>2250</c:v>
                </c:pt>
                <c:pt idx="177">
                  <c:v>2250</c:v>
                </c:pt>
                <c:pt idx="178">
                  <c:v>2250</c:v>
                </c:pt>
                <c:pt idx="179">
                  <c:v>2250</c:v>
                </c:pt>
                <c:pt idx="180">
                  <c:v>2250</c:v>
                </c:pt>
                <c:pt idx="181">
                  <c:v>2250</c:v>
                </c:pt>
                <c:pt idx="182">
                  <c:v>2250</c:v>
                </c:pt>
                <c:pt idx="183">
                  <c:v>2250</c:v>
                </c:pt>
                <c:pt idx="184">
                  <c:v>2250</c:v>
                </c:pt>
                <c:pt idx="185">
                  <c:v>2250</c:v>
                </c:pt>
                <c:pt idx="186">
                  <c:v>2250</c:v>
                </c:pt>
                <c:pt idx="187">
                  <c:v>2250</c:v>
                </c:pt>
                <c:pt idx="188">
                  <c:v>2250</c:v>
                </c:pt>
                <c:pt idx="189">
                  <c:v>2250</c:v>
                </c:pt>
                <c:pt idx="190">
                  <c:v>2250</c:v>
                </c:pt>
                <c:pt idx="191">
                  <c:v>2250</c:v>
                </c:pt>
                <c:pt idx="192">
                  <c:v>2250</c:v>
                </c:pt>
                <c:pt idx="193">
                  <c:v>2250</c:v>
                </c:pt>
                <c:pt idx="194">
                  <c:v>2250</c:v>
                </c:pt>
                <c:pt idx="195">
                  <c:v>2250</c:v>
                </c:pt>
                <c:pt idx="196">
                  <c:v>2250</c:v>
                </c:pt>
                <c:pt idx="197">
                  <c:v>2250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'Beschl. 5. Gang(10.06.2014)II'!$N$2</c:f>
              <c:strCache>
                <c:ptCount val="1"/>
                <c:pt idx="0">
                  <c:v>akt. Ladedruck 
ANMLDF_WERT</c:v>
                </c:pt>
              </c:strCache>
            </c:strRef>
          </c:tx>
          <c:marker>
            <c:symbol val="none"/>
          </c:marker>
          <c:xVal>
            <c:numRef>
              <c:f>'Beschl. 5. Gang(10.06.2014)II'!$L$3:$L$200</c:f>
              <c:numCache>
                <c:formatCode>#,##0" 1/min"</c:formatCode>
                <c:ptCount val="198"/>
                <c:pt idx="0">
                  <c:v>1189</c:v>
                </c:pt>
                <c:pt idx="1">
                  <c:v>1189</c:v>
                </c:pt>
                <c:pt idx="2">
                  <c:v>1189</c:v>
                </c:pt>
                <c:pt idx="3">
                  <c:v>1189</c:v>
                </c:pt>
                <c:pt idx="4">
                  <c:v>1232</c:v>
                </c:pt>
                <c:pt idx="5">
                  <c:v>1232</c:v>
                </c:pt>
                <c:pt idx="6">
                  <c:v>1232</c:v>
                </c:pt>
                <c:pt idx="7">
                  <c:v>1232</c:v>
                </c:pt>
                <c:pt idx="8">
                  <c:v>1232</c:v>
                </c:pt>
                <c:pt idx="9">
                  <c:v>1232</c:v>
                </c:pt>
                <c:pt idx="10">
                  <c:v>1283</c:v>
                </c:pt>
                <c:pt idx="11">
                  <c:v>1283</c:v>
                </c:pt>
                <c:pt idx="12">
                  <c:v>1283</c:v>
                </c:pt>
                <c:pt idx="13">
                  <c:v>1283</c:v>
                </c:pt>
                <c:pt idx="14">
                  <c:v>1283</c:v>
                </c:pt>
                <c:pt idx="15">
                  <c:v>1283</c:v>
                </c:pt>
                <c:pt idx="16">
                  <c:v>1345</c:v>
                </c:pt>
                <c:pt idx="17">
                  <c:v>1345</c:v>
                </c:pt>
                <c:pt idx="18">
                  <c:v>1345</c:v>
                </c:pt>
                <c:pt idx="19">
                  <c:v>1345</c:v>
                </c:pt>
                <c:pt idx="20">
                  <c:v>1345</c:v>
                </c:pt>
                <c:pt idx="21">
                  <c:v>1345</c:v>
                </c:pt>
                <c:pt idx="22">
                  <c:v>1412</c:v>
                </c:pt>
                <c:pt idx="23">
                  <c:v>1412</c:v>
                </c:pt>
                <c:pt idx="24">
                  <c:v>1412</c:v>
                </c:pt>
                <c:pt idx="25">
                  <c:v>1412</c:v>
                </c:pt>
                <c:pt idx="26">
                  <c:v>1412</c:v>
                </c:pt>
                <c:pt idx="27">
                  <c:v>1412</c:v>
                </c:pt>
                <c:pt idx="28">
                  <c:v>1476</c:v>
                </c:pt>
                <c:pt idx="29">
                  <c:v>1476</c:v>
                </c:pt>
                <c:pt idx="30">
                  <c:v>1476</c:v>
                </c:pt>
                <c:pt idx="31">
                  <c:v>1476</c:v>
                </c:pt>
                <c:pt idx="32">
                  <c:v>1476</c:v>
                </c:pt>
                <c:pt idx="33">
                  <c:v>1476</c:v>
                </c:pt>
                <c:pt idx="34">
                  <c:v>1567</c:v>
                </c:pt>
                <c:pt idx="35">
                  <c:v>1567</c:v>
                </c:pt>
                <c:pt idx="36">
                  <c:v>1567</c:v>
                </c:pt>
                <c:pt idx="37">
                  <c:v>1567</c:v>
                </c:pt>
                <c:pt idx="38">
                  <c:v>1567</c:v>
                </c:pt>
                <c:pt idx="39">
                  <c:v>1567</c:v>
                </c:pt>
                <c:pt idx="40">
                  <c:v>1674</c:v>
                </c:pt>
                <c:pt idx="41">
                  <c:v>1674</c:v>
                </c:pt>
                <c:pt idx="42">
                  <c:v>1674</c:v>
                </c:pt>
                <c:pt idx="43">
                  <c:v>1674</c:v>
                </c:pt>
                <c:pt idx="44">
                  <c:v>1674</c:v>
                </c:pt>
                <c:pt idx="45">
                  <c:v>1674</c:v>
                </c:pt>
                <c:pt idx="46">
                  <c:v>1783</c:v>
                </c:pt>
                <c:pt idx="47">
                  <c:v>1783</c:v>
                </c:pt>
                <c:pt idx="48">
                  <c:v>1783</c:v>
                </c:pt>
                <c:pt idx="49">
                  <c:v>1783</c:v>
                </c:pt>
                <c:pt idx="50">
                  <c:v>1783</c:v>
                </c:pt>
                <c:pt idx="51">
                  <c:v>1783</c:v>
                </c:pt>
                <c:pt idx="52">
                  <c:v>1889</c:v>
                </c:pt>
                <c:pt idx="53">
                  <c:v>1889</c:v>
                </c:pt>
                <c:pt idx="54">
                  <c:v>1889</c:v>
                </c:pt>
                <c:pt idx="55">
                  <c:v>1889</c:v>
                </c:pt>
                <c:pt idx="56">
                  <c:v>1889</c:v>
                </c:pt>
                <c:pt idx="57">
                  <c:v>1889</c:v>
                </c:pt>
                <c:pt idx="58">
                  <c:v>1997</c:v>
                </c:pt>
                <c:pt idx="59">
                  <c:v>1997</c:v>
                </c:pt>
                <c:pt idx="60">
                  <c:v>1997</c:v>
                </c:pt>
                <c:pt idx="61">
                  <c:v>1997</c:v>
                </c:pt>
                <c:pt idx="62">
                  <c:v>1997</c:v>
                </c:pt>
                <c:pt idx="63">
                  <c:v>1997</c:v>
                </c:pt>
                <c:pt idx="64">
                  <c:v>2109</c:v>
                </c:pt>
                <c:pt idx="65">
                  <c:v>2109</c:v>
                </c:pt>
                <c:pt idx="66">
                  <c:v>2109</c:v>
                </c:pt>
                <c:pt idx="67">
                  <c:v>2109</c:v>
                </c:pt>
                <c:pt idx="68">
                  <c:v>2109</c:v>
                </c:pt>
                <c:pt idx="69">
                  <c:v>2109</c:v>
                </c:pt>
                <c:pt idx="70">
                  <c:v>2226</c:v>
                </c:pt>
                <c:pt idx="71">
                  <c:v>2226</c:v>
                </c:pt>
                <c:pt idx="72">
                  <c:v>2226</c:v>
                </c:pt>
                <c:pt idx="73">
                  <c:v>2226</c:v>
                </c:pt>
                <c:pt idx="74">
                  <c:v>2226</c:v>
                </c:pt>
                <c:pt idx="75">
                  <c:v>2226</c:v>
                </c:pt>
                <c:pt idx="76">
                  <c:v>2324</c:v>
                </c:pt>
                <c:pt idx="77">
                  <c:v>2324</c:v>
                </c:pt>
                <c:pt idx="78">
                  <c:v>2324</c:v>
                </c:pt>
                <c:pt idx="79">
                  <c:v>2324</c:v>
                </c:pt>
                <c:pt idx="80">
                  <c:v>2324</c:v>
                </c:pt>
                <c:pt idx="81">
                  <c:v>2324</c:v>
                </c:pt>
                <c:pt idx="82">
                  <c:v>2432</c:v>
                </c:pt>
                <c:pt idx="83">
                  <c:v>2432</c:v>
                </c:pt>
                <c:pt idx="84">
                  <c:v>2432</c:v>
                </c:pt>
                <c:pt idx="85">
                  <c:v>2432</c:v>
                </c:pt>
                <c:pt idx="86">
                  <c:v>2432</c:v>
                </c:pt>
                <c:pt idx="87">
                  <c:v>2432</c:v>
                </c:pt>
                <c:pt idx="88">
                  <c:v>2534</c:v>
                </c:pt>
                <c:pt idx="89">
                  <c:v>2534</c:v>
                </c:pt>
                <c:pt idx="90">
                  <c:v>2534</c:v>
                </c:pt>
                <c:pt idx="91">
                  <c:v>2534</c:v>
                </c:pt>
                <c:pt idx="92">
                  <c:v>2534</c:v>
                </c:pt>
                <c:pt idx="93">
                  <c:v>2534</c:v>
                </c:pt>
                <c:pt idx="94">
                  <c:v>2637</c:v>
                </c:pt>
                <c:pt idx="95">
                  <c:v>2637</c:v>
                </c:pt>
                <c:pt idx="96">
                  <c:v>2637</c:v>
                </c:pt>
                <c:pt idx="97">
                  <c:v>2637</c:v>
                </c:pt>
                <c:pt idx="98">
                  <c:v>2637</c:v>
                </c:pt>
                <c:pt idx="99">
                  <c:v>2637</c:v>
                </c:pt>
                <c:pt idx="100">
                  <c:v>2736</c:v>
                </c:pt>
                <c:pt idx="101">
                  <c:v>2736</c:v>
                </c:pt>
                <c:pt idx="102">
                  <c:v>2736</c:v>
                </c:pt>
                <c:pt idx="103">
                  <c:v>2736</c:v>
                </c:pt>
                <c:pt idx="104">
                  <c:v>2736</c:v>
                </c:pt>
                <c:pt idx="105">
                  <c:v>2736</c:v>
                </c:pt>
                <c:pt idx="106">
                  <c:v>2826</c:v>
                </c:pt>
                <c:pt idx="107">
                  <c:v>2826</c:v>
                </c:pt>
                <c:pt idx="108">
                  <c:v>2826</c:v>
                </c:pt>
                <c:pt idx="109">
                  <c:v>2826</c:v>
                </c:pt>
                <c:pt idx="110">
                  <c:v>2826</c:v>
                </c:pt>
                <c:pt idx="111">
                  <c:v>2826</c:v>
                </c:pt>
                <c:pt idx="112">
                  <c:v>2900</c:v>
                </c:pt>
                <c:pt idx="113">
                  <c:v>2900</c:v>
                </c:pt>
                <c:pt idx="114">
                  <c:v>2900</c:v>
                </c:pt>
                <c:pt idx="115">
                  <c:v>2900</c:v>
                </c:pt>
                <c:pt idx="116">
                  <c:v>2900</c:v>
                </c:pt>
                <c:pt idx="117">
                  <c:v>2900</c:v>
                </c:pt>
                <c:pt idx="118">
                  <c:v>2978</c:v>
                </c:pt>
                <c:pt idx="119">
                  <c:v>2978</c:v>
                </c:pt>
                <c:pt idx="120">
                  <c:v>2978</c:v>
                </c:pt>
                <c:pt idx="121">
                  <c:v>2978</c:v>
                </c:pt>
                <c:pt idx="122">
                  <c:v>2978</c:v>
                </c:pt>
                <c:pt idx="123">
                  <c:v>2978</c:v>
                </c:pt>
                <c:pt idx="124">
                  <c:v>3051</c:v>
                </c:pt>
                <c:pt idx="125">
                  <c:v>3051</c:v>
                </c:pt>
                <c:pt idx="126">
                  <c:v>3051</c:v>
                </c:pt>
                <c:pt idx="127">
                  <c:v>3051</c:v>
                </c:pt>
                <c:pt idx="128">
                  <c:v>3051</c:v>
                </c:pt>
                <c:pt idx="129">
                  <c:v>3051</c:v>
                </c:pt>
                <c:pt idx="130">
                  <c:v>3133</c:v>
                </c:pt>
                <c:pt idx="131">
                  <c:v>3133</c:v>
                </c:pt>
                <c:pt idx="132">
                  <c:v>3133</c:v>
                </c:pt>
                <c:pt idx="133">
                  <c:v>3133</c:v>
                </c:pt>
                <c:pt idx="134">
                  <c:v>3133</c:v>
                </c:pt>
                <c:pt idx="135">
                  <c:v>3133</c:v>
                </c:pt>
                <c:pt idx="136">
                  <c:v>3189</c:v>
                </c:pt>
                <c:pt idx="137">
                  <c:v>3189</c:v>
                </c:pt>
                <c:pt idx="138">
                  <c:v>3189</c:v>
                </c:pt>
                <c:pt idx="139">
                  <c:v>3189</c:v>
                </c:pt>
                <c:pt idx="140">
                  <c:v>3189</c:v>
                </c:pt>
                <c:pt idx="141">
                  <c:v>3189</c:v>
                </c:pt>
                <c:pt idx="142">
                  <c:v>3255</c:v>
                </c:pt>
                <c:pt idx="143">
                  <c:v>3255</c:v>
                </c:pt>
                <c:pt idx="144">
                  <c:v>3255</c:v>
                </c:pt>
                <c:pt idx="145">
                  <c:v>3255</c:v>
                </c:pt>
                <c:pt idx="146">
                  <c:v>3255</c:v>
                </c:pt>
                <c:pt idx="147">
                  <c:v>3255</c:v>
                </c:pt>
                <c:pt idx="148">
                  <c:v>3315</c:v>
                </c:pt>
                <c:pt idx="149">
                  <c:v>3315</c:v>
                </c:pt>
                <c:pt idx="150">
                  <c:v>3315</c:v>
                </c:pt>
                <c:pt idx="151">
                  <c:v>3315</c:v>
                </c:pt>
                <c:pt idx="152">
                  <c:v>3315</c:v>
                </c:pt>
                <c:pt idx="153">
                  <c:v>3315</c:v>
                </c:pt>
                <c:pt idx="154">
                  <c:v>3361</c:v>
                </c:pt>
                <c:pt idx="155">
                  <c:v>3361</c:v>
                </c:pt>
                <c:pt idx="156">
                  <c:v>3361</c:v>
                </c:pt>
                <c:pt idx="157">
                  <c:v>3361</c:v>
                </c:pt>
                <c:pt idx="158">
                  <c:v>3361</c:v>
                </c:pt>
                <c:pt idx="159">
                  <c:v>3361</c:v>
                </c:pt>
                <c:pt idx="160">
                  <c:v>3433</c:v>
                </c:pt>
                <c:pt idx="161">
                  <c:v>3433</c:v>
                </c:pt>
                <c:pt idx="162">
                  <c:v>3433</c:v>
                </c:pt>
                <c:pt idx="163">
                  <c:v>3433</c:v>
                </c:pt>
                <c:pt idx="164">
                  <c:v>3433</c:v>
                </c:pt>
                <c:pt idx="165">
                  <c:v>3433</c:v>
                </c:pt>
                <c:pt idx="166">
                  <c:v>3485</c:v>
                </c:pt>
                <c:pt idx="167">
                  <c:v>3485</c:v>
                </c:pt>
                <c:pt idx="168">
                  <c:v>3485</c:v>
                </c:pt>
                <c:pt idx="169">
                  <c:v>3485</c:v>
                </c:pt>
                <c:pt idx="170">
                  <c:v>3485</c:v>
                </c:pt>
                <c:pt idx="171">
                  <c:v>3485</c:v>
                </c:pt>
                <c:pt idx="172">
                  <c:v>3549</c:v>
                </c:pt>
                <c:pt idx="173">
                  <c:v>3549</c:v>
                </c:pt>
                <c:pt idx="174">
                  <c:v>3549</c:v>
                </c:pt>
                <c:pt idx="175">
                  <c:v>3549</c:v>
                </c:pt>
                <c:pt idx="176">
                  <c:v>3549</c:v>
                </c:pt>
                <c:pt idx="177">
                  <c:v>3549</c:v>
                </c:pt>
                <c:pt idx="178">
                  <c:v>3603</c:v>
                </c:pt>
                <c:pt idx="179">
                  <c:v>3603</c:v>
                </c:pt>
                <c:pt idx="180">
                  <c:v>3603</c:v>
                </c:pt>
                <c:pt idx="181">
                  <c:v>3603</c:v>
                </c:pt>
                <c:pt idx="182">
                  <c:v>3603</c:v>
                </c:pt>
                <c:pt idx="183">
                  <c:v>3603</c:v>
                </c:pt>
                <c:pt idx="184">
                  <c:v>3652</c:v>
                </c:pt>
                <c:pt idx="185">
                  <c:v>3652</c:v>
                </c:pt>
                <c:pt idx="186">
                  <c:v>3652</c:v>
                </c:pt>
                <c:pt idx="187">
                  <c:v>3652</c:v>
                </c:pt>
                <c:pt idx="188">
                  <c:v>3652</c:v>
                </c:pt>
                <c:pt idx="189">
                  <c:v>3652</c:v>
                </c:pt>
                <c:pt idx="190">
                  <c:v>3724</c:v>
                </c:pt>
                <c:pt idx="191">
                  <c:v>3724</c:v>
                </c:pt>
                <c:pt idx="192">
                  <c:v>3724</c:v>
                </c:pt>
                <c:pt idx="193">
                  <c:v>3724</c:v>
                </c:pt>
                <c:pt idx="194">
                  <c:v>3724</c:v>
                </c:pt>
                <c:pt idx="195">
                  <c:v>3724</c:v>
                </c:pt>
                <c:pt idx="196">
                  <c:v>3787</c:v>
                </c:pt>
                <c:pt idx="197">
                  <c:v>3787</c:v>
                </c:pt>
              </c:numCache>
            </c:numRef>
          </c:xVal>
          <c:yVal>
            <c:numRef>
              <c:f>'Beschl. 5. Gang(10.06.2014)II'!$N$3:$N$200</c:f>
              <c:numCache>
                <c:formatCode>#,##0" bar"</c:formatCode>
                <c:ptCount val="198"/>
                <c:pt idx="0">
                  <c:v>1244</c:v>
                </c:pt>
                <c:pt idx="1">
                  <c:v>1244</c:v>
                </c:pt>
                <c:pt idx="2">
                  <c:v>1244</c:v>
                </c:pt>
                <c:pt idx="3">
                  <c:v>1290</c:v>
                </c:pt>
                <c:pt idx="4">
                  <c:v>1290</c:v>
                </c:pt>
                <c:pt idx="5">
                  <c:v>1290</c:v>
                </c:pt>
                <c:pt idx="6">
                  <c:v>1290</c:v>
                </c:pt>
                <c:pt idx="7">
                  <c:v>1290</c:v>
                </c:pt>
                <c:pt idx="8">
                  <c:v>1290</c:v>
                </c:pt>
                <c:pt idx="9">
                  <c:v>1344</c:v>
                </c:pt>
                <c:pt idx="10">
                  <c:v>1344</c:v>
                </c:pt>
                <c:pt idx="11">
                  <c:v>1344</c:v>
                </c:pt>
                <c:pt idx="12">
                  <c:v>1344</c:v>
                </c:pt>
                <c:pt idx="13">
                  <c:v>1344</c:v>
                </c:pt>
                <c:pt idx="14">
                  <c:v>1344</c:v>
                </c:pt>
                <c:pt idx="15">
                  <c:v>1420</c:v>
                </c:pt>
                <c:pt idx="16">
                  <c:v>1420</c:v>
                </c:pt>
                <c:pt idx="17">
                  <c:v>1420</c:v>
                </c:pt>
                <c:pt idx="18">
                  <c:v>1420</c:v>
                </c:pt>
                <c:pt idx="19">
                  <c:v>1420</c:v>
                </c:pt>
                <c:pt idx="20">
                  <c:v>1420</c:v>
                </c:pt>
                <c:pt idx="21">
                  <c:v>1534</c:v>
                </c:pt>
                <c:pt idx="22">
                  <c:v>1534</c:v>
                </c:pt>
                <c:pt idx="23">
                  <c:v>1534</c:v>
                </c:pt>
                <c:pt idx="24">
                  <c:v>1534</c:v>
                </c:pt>
                <c:pt idx="25">
                  <c:v>1534</c:v>
                </c:pt>
                <c:pt idx="26">
                  <c:v>1534</c:v>
                </c:pt>
                <c:pt idx="27">
                  <c:v>1704</c:v>
                </c:pt>
                <c:pt idx="28">
                  <c:v>1704</c:v>
                </c:pt>
                <c:pt idx="29">
                  <c:v>1704</c:v>
                </c:pt>
                <c:pt idx="30">
                  <c:v>1704</c:v>
                </c:pt>
                <c:pt idx="31">
                  <c:v>1704</c:v>
                </c:pt>
                <c:pt idx="32">
                  <c:v>1704</c:v>
                </c:pt>
                <c:pt idx="33">
                  <c:v>1951</c:v>
                </c:pt>
                <c:pt idx="34">
                  <c:v>1951</c:v>
                </c:pt>
                <c:pt idx="35">
                  <c:v>1951</c:v>
                </c:pt>
                <c:pt idx="36">
                  <c:v>1951</c:v>
                </c:pt>
                <c:pt idx="37">
                  <c:v>1951</c:v>
                </c:pt>
                <c:pt idx="38">
                  <c:v>1951</c:v>
                </c:pt>
                <c:pt idx="39">
                  <c:v>2186</c:v>
                </c:pt>
                <c:pt idx="40">
                  <c:v>2186</c:v>
                </c:pt>
                <c:pt idx="41">
                  <c:v>2186</c:v>
                </c:pt>
                <c:pt idx="42">
                  <c:v>2186</c:v>
                </c:pt>
                <c:pt idx="43">
                  <c:v>2186</c:v>
                </c:pt>
                <c:pt idx="44">
                  <c:v>2186</c:v>
                </c:pt>
                <c:pt idx="45">
                  <c:v>2133</c:v>
                </c:pt>
                <c:pt idx="46">
                  <c:v>2133</c:v>
                </c:pt>
                <c:pt idx="47">
                  <c:v>2133</c:v>
                </c:pt>
                <c:pt idx="48">
                  <c:v>2133</c:v>
                </c:pt>
                <c:pt idx="49">
                  <c:v>2133</c:v>
                </c:pt>
                <c:pt idx="50">
                  <c:v>2133</c:v>
                </c:pt>
                <c:pt idx="51">
                  <c:v>2294</c:v>
                </c:pt>
                <c:pt idx="52">
                  <c:v>2294</c:v>
                </c:pt>
                <c:pt idx="53">
                  <c:v>2294</c:v>
                </c:pt>
                <c:pt idx="54">
                  <c:v>2294</c:v>
                </c:pt>
                <c:pt idx="55">
                  <c:v>2294</c:v>
                </c:pt>
                <c:pt idx="56">
                  <c:v>2294</c:v>
                </c:pt>
                <c:pt idx="57">
                  <c:v>2294</c:v>
                </c:pt>
                <c:pt idx="58">
                  <c:v>2294</c:v>
                </c:pt>
                <c:pt idx="59">
                  <c:v>2294</c:v>
                </c:pt>
                <c:pt idx="60">
                  <c:v>2294</c:v>
                </c:pt>
                <c:pt idx="61">
                  <c:v>2294</c:v>
                </c:pt>
                <c:pt idx="62">
                  <c:v>2294</c:v>
                </c:pt>
                <c:pt idx="63">
                  <c:v>2310</c:v>
                </c:pt>
                <c:pt idx="64">
                  <c:v>2310</c:v>
                </c:pt>
                <c:pt idx="65">
                  <c:v>2310</c:v>
                </c:pt>
                <c:pt idx="66">
                  <c:v>2310</c:v>
                </c:pt>
                <c:pt idx="67">
                  <c:v>2310</c:v>
                </c:pt>
                <c:pt idx="68">
                  <c:v>2310</c:v>
                </c:pt>
                <c:pt idx="69">
                  <c:v>2316</c:v>
                </c:pt>
                <c:pt idx="70">
                  <c:v>2316</c:v>
                </c:pt>
                <c:pt idx="71">
                  <c:v>2316</c:v>
                </c:pt>
                <c:pt idx="72">
                  <c:v>2316</c:v>
                </c:pt>
                <c:pt idx="73">
                  <c:v>2316</c:v>
                </c:pt>
                <c:pt idx="74">
                  <c:v>2316</c:v>
                </c:pt>
                <c:pt idx="75">
                  <c:v>2353</c:v>
                </c:pt>
                <c:pt idx="76">
                  <c:v>2353</c:v>
                </c:pt>
                <c:pt idx="77">
                  <c:v>2353</c:v>
                </c:pt>
                <c:pt idx="78">
                  <c:v>2353</c:v>
                </c:pt>
                <c:pt idx="79">
                  <c:v>2353</c:v>
                </c:pt>
                <c:pt idx="80">
                  <c:v>2353</c:v>
                </c:pt>
                <c:pt idx="81">
                  <c:v>2282</c:v>
                </c:pt>
                <c:pt idx="82">
                  <c:v>2282</c:v>
                </c:pt>
                <c:pt idx="83">
                  <c:v>2282</c:v>
                </c:pt>
                <c:pt idx="84">
                  <c:v>2282</c:v>
                </c:pt>
                <c:pt idx="85">
                  <c:v>2282</c:v>
                </c:pt>
                <c:pt idx="86">
                  <c:v>2282</c:v>
                </c:pt>
                <c:pt idx="87">
                  <c:v>2251</c:v>
                </c:pt>
                <c:pt idx="88">
                  <c:v>2251</c:v>
                </c:pt>
                <c:pt idx="89">
                  <c:v>2251</c:v>
                </c:pt>
                <c:pt idx="90">
                  <c:v>2251</c:v>
                </c:pt>
                <c:pt idx="91">
                  <c:v>2251</c:v>
                </c:pt>
                <c:pt idx="92">
                  <c:v>2251</c:v>
                </c:pt>
                <c:pt idx="93">
                  <c:v>2282</c:v>
                </c:pt>
                <c:pt idx="94">
                  <c:v>2282</c:v>
                </c:pt>
                <c:pt idx="95">
                  <c:v>2282</c:v>
                </c:pt>
                <c:pt idx="96">
                  <c:v>2282</c:v>
                </c:pt>
                <c:pt idx="97">
                  <c:v>2282</c:v>
                </c:pt>
                <c:pt idx="98">
                  <c:v>2282</c:v>
                </c:pt>
                <c:pt idx="99">
                  <c:v>2318</c:v>
                </c:pt>
                <c:pt idx="100">
                  <c:v>2318</c:v>
                </c:pt>
                <c:pt idx="101">
                  <c:v>2318</c:v>
                </c:pt>
                <c:pt idx="102">
                  <c:v>2318</c:v>
                </c:pt>
                <c:pt idx="103">
                  <c:v>2318</c:v>
                </c:pt>
                <c:pt idx="104">
                  <c:v>2318</c:v>
                </c:pt>
                <c:pt idx="105">
                  <c:v>2274</c:v>
                </c:pt>
                <c:pt idx="106">
                  <c:v>2274</c:v>
                </c:pt>
                <c:pt idx="107">
                  <c:v>2274</c:v>
                </c:pt>
                <c:pt idx="108">
                  <c:v>2274</c:v>
                </c:pt>
                <c:pt idx="109">
                  <c:v>2274</c:v>
                </c:pt>
                <c:pt idx="110">
                  <c:v>2274</c:v>
                </c:pt>
                <c:pt idx="111">
                  <c:v>2250</c:v>
                </c:pt>
                <c:pt idx="112">
                  <c:v>2250</c:v>
                </c:pt>
                <c:pt idx="113">
                  <c:v>2250</c:v>
                </c:pt>
                <c:pt idx="114">
                  <c:v>2250</c:v>
                </c:pt>
                <c:pt idx="115">
                  <c:v>2250</c:v>
                </c:pt>
                <c:pt idx="116">
                  <c:v>2250</c:v>
                </c:pt>
                <c:pt idx="117">
                  <c:v>2269</c:v>
                </c:pt>
                <c:pt idx="118">
                  <c:v>2269</c:v>
                </c:pt>
                <c:pt idx="119">
                  <c:v>2269</c:v>
                </c:pt>
                <c:pt idx="120">
                  <c:v>2269</c:v>
                </c:pt>
                <c:pt idx="121">
                  <c:v>2269</c:v>
                </c:pt>
                <c:pt idx="122">
                  <c:v>2269</c:v>
                </c:pt>
                <c:pt idx="123">
                  <c:v>2274</c:v>
                </c:pt>
                <c:pt idx="124">
                  <c:v>2274</c:v>
                </c:pt>
                <c:pt idx="125">
                  <c:v>2274</c:v>
                </c:pt>
                <c:pt idx="126">
                  <c:v>2274</c:v>
                </c:pt>
                <c:pt idx="127">
                  <c:v>2274</c:v>
                </c:pt>
                <c:pt idx="128">
                  <c:v>2274</c:v>
                </c:pt>
                <c:pt idx="129">
                  <c:v>2326</c:v>
                </c:pt>
                <c:pt idx="130">
                  <c:v>2326</c:v>
                </c:pt>
                <c:pt idx="131">
                  <c:v>2326</c:v>
                </c:pt>
                <c:pt idx="132">
                  <c:v>2326</c:v>
                </c:pt>
                <c:pt idx="133">
                  <c:v>2326</c:v>
                </c:pt>
                <c:pt idx="134">
                  <c:v>2326</c:v>
                </c:pt>
                <c:pt idx="135">
                  <c:v>2316</c:v>
                </c:pt>
                <c:pt idx="136">
                  <c:v>2316</c:v>
                </c:pt>
                <c:pt idx="137">
                  <c:v>2316</c:v>
                </c:pt>
                <c:pt idx="138">
                  <c:v>2316</c:v>
                </c:pt>
                <c:pt idx="139">
                  <c:v>2316</c:v>
                </c:pt>
                <c:pt idx="140">
                  <c:v>2316</c:v>
                </c:pt>
                <c:pt idx="141">
                  <c:v>2290</c:v>
                </c:pt>
                <c:pt idx="142">
                  <c:v>2290</c:v>
                </c:pt>
                <c:pt idx="143">
                  <c:v>2290</c:v>
                </c:pt>
                <c:pt idx="144">
                  <c:v>2290</c:v>
                </c:pt>
                <c:pt idx="145">
                  <c:v>2290</c:v>
                </c:pt>
                <c:pt idx="146">
                  <c:v>2290</c:v>
                </c:pt>
                <c:pt idx="147">
                  <c:v>2277</c:v>
                </c:pt>
                <c:pt idx="148">
                  <c:v>2277</c:v>
                </c:pt>
                <c:pt idx="149">
                  <c:v>2277</c:v>
                </c:pt>
                <c:pt idx="150">
                  <c:v>2277</c:v>
                </c:pt>
                <c:pt idx="151">
                  <c:v>2277</c:v>
                </c:pt>
                <c:pt idx="152">
                  <c:v>2277</c:v>
                </c:pt>
                <c:pt idx="153">
                  <c:v>2261</c:v>
                </c:pt>
                <c:pt idx="154">
                  <c:v>2261</c:v>
                </c:pt>
                <c:pt idx="155">
                  <c:v>2261</c:v>
                </c:pt>
                <c:pt idx="156">
                  <c:v>2261</c:v>
                </c:pt>
                <c:pt idx="157">
                  <c:v>2261</c:v>
                </c:pt>
                <c:pt idx="158">
                  <c:v>2261</c:v>
                </c:pt>
                <c:pt idx="159">
                  <c:v>2248</c:v>
                </c:pt>
                <c:pt idx="160">
                  <c:v>2248</c:v>
                </c:pt>
                <c:pt idx="161">
                  <c:v>2248</c:v>
                </c:pt>
                <c:pt idx="162">
                  <c:v>2248</c:v>
                </c:pt>
                <c:pt idx="163">
                  <c:v>2248</c:v>
                </c:pt>
                <c:pt idx="164">
                  <c:v>2248</c:v>
                </c:pt>
                <c:pt idx="165">
                  <c:v>2233</c:v>
                </c:pt>
                <c:pt idx="166">
                  <c:v>2233</c:v>
                </c:pt>
                <c:pt idx="167">
                  <c:v>2233</c:v>
                </c:pt>
                <c:pt idx="168">
                  <c:v>2233</c:v>
                </c:pt>
                <c:pt idx="169">
                  <c:v>2233</c:v>
                </c:pt>
                <c:pt idx="170">
                  <c:v>2233</c:v>
                </c:pt>
                <c:pt idx="171">
                  <c:v>2226</c:v>
                </c:pt>
                <c:pt idx="172">
                  <c:v>2226</c:v>
                </c:pt>
                <c:pt idx="173">
                  <c:v>2226</c:v>
                </c:pt>
                <c:pt idx="174">
                  <c:v>2226</c:v>
                </c:pt>
                <c:pt idx="175">
                  <c:v>2226</c:v>
                </c:pt>
                <c:pt idx="176">
                  <c:v>2226</c:v>
                </c:pt>
                <c:pt idx="177">
                  <c:v>2233</c:v>
                </c:pt>
                <c:pt idx="178">
                  <c:v>2233</c:v>
                </c:pt>
                <c:pt idx="179">
                  <c:v>2233</c:v>
                </c:pt>
                <c:pt idx="180">
                  <c:v>2233</c:v>
                </c:pt>
                <c:pt idx="181">
                  <c:v>2233</c:v>
                </c:pt>
                <c:pt idx="182">
                  <c:v>2233</c:v>
                </c:pt>
                <c:pt idx="183">
                  <c:v>2250</c:v>
                </c:pt>
                <c:pt idx="184">
                  <c:v>2250</c:v>
                </c:pt>
                <c:pt idx="185">
                  <c:v>2250</c:v>
                </c:pt>
                <c:pt idx="186">
                  <c:v>2250</c:v>
                </c:pt>
                <c:pt idx="187">
                  <c:v>2250</c:v>
                </c:pt>
                <c:pt idx="188">
                  <c:v>2250</c:v>
                </c:pt>
                <c:pt idx="189">
                  <c:v>2262</c:v>
                </c:pt>
                <c:pt idx="190">
                  <c:v>2262</c:v>
                </c:pt>
                <c:pt idx="191">
                  <c:v>2262</c:v>
                </c:pt>
                <c:pt idx="192">
                  <c:v>2262</c:v>
                </c:pt>
                <c:pt idx="193">
                  <c:v>2262</c:v>
                </c:pt>
                <c:pt idx="194">
                  <c:v>2262</c:v>
                </c:pt>
                <c:pt idx="195">
                  <c:v>2265</c:v>
                </c:pt>
                <c:pt idx="196">
                  <c:v>2265</c:v>
                </c:pt>
                <c:pt idx="197">
                  <c:v>2265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'Beschl. 5. Gang(10.06.2014)II'!$T$2</c:f>
              <c:strCache>
                <c:ptCount val="1"/>
                <c:pt idx="0">
                  <c:v>Fördermenge nach ARD 
[MRMM_EMOT_WERT]</c:v>
                </c:pt>
              </c:strCache>
            </c:strRef>
          </c:tx>
          <c:marker>
            <c:symbol val="none"/>
          </c:marker>
          <c:xVal>
            <c:numRef>
              <c:f>'Beschl. 5. Gang(10.06.2014)II'!$L$3:$L$205</c:f>
              <c:numCache>
                <c:formatCode>#,##0" 1/min"</c:formatCode>
                <c:ptCount val="203"/>
                <c:pt idx="0">
                  <c:v>1189</c:v>
                </c:pt>
                <c:pt idx="1">
                  <c:v>1189</c:v>
                </c:pt>
                <c:pt idx="2">
                  <c:v>1189</c:v>
                </c:pt>
                <c:pt idx="3">
                  <c:v>1189</c:v>
                </c:pt>
                <c:pt idx="4">
                  <c:v>1232</c:v>
                </c:pt>
                <c:pt idx="5">
                  <c:v>1232</c:v>
                </c:pt>
                <c:pt idx="6">
                  <c:v>1232</c:v>
                </c:pt>
                <c:pt idx="7">
                  <c:v>1232</c:v>
                </c:pt>
                <c:pt idx="8">
                  <c:v>1232</c:v>
                </c:pt>
                <c:pt idx="9">
                  <c:v>1232</c:v>
                </c:pt>
                <c:pt idx="10">
                  <c:v>1283</c:v>
                </c:pt>
                <c:pt idx="11">
                  <c:v>1283</c:v>
                </c:pt>
                <c:pt idx="12">
                  <c:v>1283</c:v>
                </c:pt>
                <c:pt idx="13">
                  <c:v>1283</c:v>
                </c:pt>
                <c:pt idx="14">
                  <c:v>1283</c:v>
                </c:pt>
                <c:pt idx="15">
                  <c:v>1283</c:v>
                </c:pt>
                <c:pt idx="16">
                  <c:v>1345</c:v>
                </c:pt>
                <c:pt idx="17">
                  <c:v>1345</c:v>
                </c:pt>
                <c:pt idx="18">
                  <c:v>1345</c:v>
                </c:pt>
                <c:pt idx="19">
                  <c:v>1345</c:v>
                </c:pt>
                <c:pt idx="20">
                  <c:v>1345</c:v>
                </c:pt>
                <c:pt idx="21">
                  <c:v>1345</c:v>
                </c:pt>
                <c:pt idx="22">
                  <c:v>1412</c:v>
                </c:pt>
                <c:pt idx="23">
                  <c:v>1412</c:v>
                </c:pt>
                <c:pt idx="24">
                  <c:v>1412</c:v>
                </c:pt>
                <c:pt idx="25">
                  <c:v>1412</c:v>
                </c:pt>
                <c:pt idx="26">
                  <c:v>1412</c:v>
                </c:pt>
                <c:pt idx="27">
                  <c:v>1412</c:v>
                </c:pt>
                <c:pt idx="28">
                  <c:v>1476</c:v>
                </c:pt>
                <c:pt idx="29">
                  <c:v>1476</c:v>
                </c:pt>
                <c:pt idx="30">
                  <c:v>1476</c:v>
                </c:pt>
                <c:pt idx="31">
                  <c:v>1476</c:v>
                </c:pt>
                <c:pt idx="32">
                  <c:v>1476</c:v>
                </c:pt>
                <c:pt idx="33">
                  <c:v>1476</c:v>
                </c:pt>
                <c:pt idx="34">
                  <c:v>1567</c:v>
                </c:pt>
                <c:pt idx="35">
                  <c:v>1567</c:v>
                </c:pt>
                <c:pt idx="36">
                  <c:v>1567</c:v>
                </c:pt>
                <c:pt idx="37">
                  <c:v>1567</c:v>
                </c:pt>
                <c:pt idx="38">
                  <c:v>1567</c:v>
                </c:pt>
                <c:pt idx="39">
                  <c:v>1567</c:v>
                </c:pt>
                <c:pt idx="40">
                  <c:v>1674</c:v>
                </c:pt>
                <c:pt idx="41">
                  <c:v>1674</c:v>
                </c:pt>
                <c:pt idx="42">
                  <c:v>1674</c:v>
                </c:pt>
                <c:pt idx="43">
                  <c:v>1674</c:v>
                </c:pt>
                <c:pt idx="44">
                  <c:v>1674</c:v>
                </c:pt>
                <c:pt idx="45">
                  <c:v>1674</c:v>
                </c:pt>
                <c:pt idx="46">
                  <c:v>1783</c:v>
                </c:pt>
                <c:pt idx="47">
                  <c:v>1783</c:v>
                </c:pt>
                <c:pt idx="48">
                  <c:v>1783</c:v>
                </c:pt>
                <c:pt idx="49">
                  <c:v>1783</c:v>
                </c:pt>
                <c:pt idx="50">
                  <c:v>1783</c:v>
                </c:pt>
                <c:pt idx="51">
                  <c:v>1783</c:v>
                </c:pt>
                <c:pt idx="52">
                  <c:v>1889</c:v>
                </c:pt>
                <c:pt idx="53">
                  <c:v>1889</c:v>
                </c:pt>
                <c:pt idx="54">
                  <c:v>1889</c:v>
                </c:pt>
                <c:pt idx="55">
                  <c:v>1889</c:v>
                </c:pt>
                <c:pt idx="56">
                  <c:v>1889</c:v>
                </c:pt>
                <c:pt idx="57">
                  <c:v>1889</c:v>
                </c:pt>
                <c:pt idx="58">
                  <c:v>1997</c:v>
                </c:pt>
                <c:pt idx="59">
                  <c:v>1997</c:v>
                </c:pt>
                <c:pt idx="60">
                  <c:v>1997</c:v>
                </c:pt>
                <c:pt idx="61">
                  <c:v>1997</c:v>
                </c:pt>
                <c:pt idx="62">
                  <c:v>1997</c:v>
                </c:pt>
                <c:pt idx="63">
                  <c:v>1997</c:v>
                </c:pt>
                <c:pt idx="64">
                  <c:v>2109</c:v>
                </c:pt>
                <c:pt idx="65">
                  <c:v>2109</c:v>
                </c:pt>
                <c:pt idx="66">
                  <c:v>2109</c:v>
                </c:pt>
                <c:pt idx="67">
                  <c:v>2109</c:v>
                </c:pt>
                <c:pt idx="68">
                  <c:v>2109</c:v>
                </c:pt>
                <c:pt idx="69">
                  <c:v>2109</c:v>
                </c:pt>
                <c:pt idx="70">
                  <c:v>2226</c:v>
                </c:pt>
                <c:pt idx="71">
                  <c:v>2226</c:v>
                </c:pt>
                <c:pt idx="72">
                  <c:v>2226</c:v>
                </c:pt>
                <c:pt idx="73">
                  <c:v>2226</c:v>
                </c:pt>
                <c:pt idx="74">
                  <c:v>2226</c:v>
                </c:pt>
                <c:pt idx="75">
                  <c:v>2226</c:v>
                </c:pt>
                <c:pt idx="76">
                  <c:v>2324</c:v>
                </c:pt>
                <c:pt idx="77">
                  <c:v>2324</c:v>
                </c:pt>
                <c:pt idx="78">
                  <c:v>2324</c:v>
                </c:pt>
                <c:pt idx="79">
                  <c:v>2324</c:v>
                </c:pt>
                <c:pt idx="80">
                  <c:v>2324</c:v>
                </c:pt>
                <c:pt idx="81">
                  <c:v>2324</c:v>
                </c:pt>
                <c:pt idx="82">
                  <c:v>2432</c:v>
                </c:pt>
                <c:pt idx="83">
                  <c:v>2432</c:v>
                </c:pt>
                <c:pt idx="84">
                  <c:v>2432</c:v>
                </c:pt>
                <c:pt idx="85">
                  <c:v>2432</c:v>
                </c:pt>
                <c:pt idx="86">
                  <c:v>2432</c:v>
                </c:pt>
                <c:pt idx="87">
                  <c:v>2432</c:v>
                </c:pt>
                <c:pt idx="88">
                  <c:v>2534</c:v>
                </c:pt>
                <c:pt idx="89">
                  <c:v>2534</c:v>
                </c:pt>
                <c:pt idx="90">
                  <c:v>2534</c:v>
                </c:pt>
                <c:pt idx="91">
                  <c:v>2534</c:v>
                </c:pt>
                <c:pt idx="92">
                  <c:v>2534</c:v>
                </c:pt>
                <c:pt idx="93">
                  <c:v>2534</c:v>
                </c:pt>
                <c:pt idx="94">
                  <c:v>2637</c:v>
                </c:pt>
                <c:pt idx="95">
                  <c:v>2637</c:v>
                </c:pt>
                <c:pt idx="96">
                  <c:v>2637</c:v>
                </c:pt>
                <c:pt idx="97">
                  <c:v>2637</c:v>
                </c:pt>
                <c:pt idx="98">
                  <c:v>2637</c:v>
                </c:pt>
                <c:pt idx="99">
                  <c:v>2637</c:v>
                </c:pt>
                <c:pt idx="100">
                  <c:v>2736</c:v>
                </c:pt>
                <c:pt idx="101">
                  <c:v>2736</c:v>
                </c:pt>
                <c:pt idx="102">
                  <c:v>2736</c:v>
                </c:pt>
                <c:pt idx="103">
                  <c:v>2736</c:v>
                </c:pt>
                <c:pt idx="104">
                  <c:v>2736</c:v>
                </c:pt>
                <c:pt idx="105">
                  <c:v>2736</c:v>
                </c:pt>
                <c:pt idx="106">
                  <c:v>2826</c:v>
                </c:pt>
                <c:pt idx="107">
                  <c:v>2826</c:v>
                </c:pt>
                <c:pt idx="108">
                  <c:v>2826</c:v>
                </c:pt>
                <c:pt idx="109">
                  <c:v>2826</c:v>
                </c:pt>
                <c:pt idx="110">
                  <c:v>2826</c:v>
                </c:pt>
                <c:pt idx="111">
                  <c:v>2826</c:v>
                </c:pt>
                <c:pt idx="112">
                  <c:v>2900</c:v>
                </c:pt>
                <c:pt idx="113">
                  <c:v>2900</c:v>
                </c:pt>
                <c:pt idx="114">
                  <c:v>2900</c:v>
                </c:pt>
                <c:pt idx="115">
                  <c:v>2900</c:v>
                </c:pt>
                <c:pt idx="116">
                  <c:v>2900</c:v>
                </c:pt>
                <c:pt idx="117">
                  <c:v>2900</c:v>
                </c:pt>
                <c:pt idx="118">
                  <c:v>2978</c:v>
                </c:pt>
                <c:pt idx="119">
                  <c:v>2978</c:v>
                </c:pt>
                <c:pt idx="120">
                  <c:v>2978</c:v>
                </c:pt>
                <c:pt idx="121">
                  <c:v>2978</c:v>
                </c:pt>
                <c:pt idx="122">
                  <c:v>2978</c:v>
                </c:pt>
                <c:pt idx="123">
                  <c:v>2978</c:v>
                </c:pt>
                <c:pt idx="124">
                  <c:v>3051</c:v>
                </c:pt>
                <c:pt idx="125">
                  <c:v>3051</c:v>
                </c:pt>
                <c:pt idx="126">
                  <c:v>3051</c:v>
                </c:pt>
                <c:pt idx="127">
                  <c:v>3051</c:v>
                </c:pt>
                <c:pt idx="128">
                  <c:v>3051</c:v>
                </c:pt>
                <c:pt idx="129">
                  <c:v>3051</c:v>
                </c:pt>
                <c:pt idx="130">
                  <c:v>3133</c:v>
                </c:pt>
                <c:pt idx="131">
                  <c:v>3133</c:v>
                </c:pt>
                <c:pt idx="132">
                  <c:v>3133</c:v>
                </c:pt>
                <c:pt idx="133">
                  <c:v>3133</c:v>
                </c:pt>
                <c:pt idx="134">
                  <c:v>3133</c:v>
                </c:pt>
                <c:pt idx="135">
                  <c:v>3133</c:v>
                </c:pt>
                <c:pt idx="136">
                  <c:v>3189</c:v>
                </c:pt>
                <c:pt idx="137">
                  <c:v>3189</c:v>
                </c:pt>
                <c:pt idx="138">
                  <c:v>3189</c:v>
                </c:pt>
                <c:pt idx="139">
                  <c:v>3189</c:v>
                </c:pt>
                <c:pt idx="140">
                  <c:v>3189</c:v>
                </c:pt>
                <c:pt idx="141">
                  <c:v>3189</c:v>
                </c:pt>
                <c:pt idx="142">
                  <c:v>3255</c:v>
                </c:pt>
                <c:pt idx="143">
                  <c:v>3255</c:v>
                </c:pt>
                <c:pt idx="144">
                  <c:v>3255</c:v>
                </c:pt>
                <c:pt idx="145">
                  <c:v>3255</c:v>
                </c:pt>
                <c:pt idx="146">
                  <c:v>3255</c:v>
                </c:pt>
                <c:pt idx="147">
                  <c:v>3255</c:v>
                </c:pt>
                <c:pt idx="148">
                  <c:v>3315</c:v>
                </c:pt>
                <c:pt idx="149">
                  <c:v>3315</c:v>
                </c:pt>
                <c:pt idx="150">
                  <c:v>3315</c:v>
                </c:pt>
                <c:pt idx="151">
                  <c:v>3315</c:v>
                </c:pt>
                <c:pt idx="152">
                  <c:v>3315</c:v>
                </c:pt>
                <c:pt idx="153">
                  <c:v>3315</c:v>
                </c:pt>
                <c:pt idx="154">
                  <c:v>3361</c:v>
                </c:pt>
                <c:pt idx="155">
                  <c:v>3361</c:v>
                </c:pt>
                <c:pt idx="156">
                  <c:v>3361</c:v>
                </c:pt>
                <c:pt idx="157">
                  <c:v>3361</c:v>
                </c:pt>
                <c:pt idx="158">
                  <c:v>3361</c:v>
                </c:pt>
                <c:pt idx="159">
                  <c:v>3361</c:v>
                </c:pt>
                <c:pt idx="160">
                  <c:v>3433</c:v>
                </c:pt>
                <c:pt idx="161">
                  <c:v>3433</c:v>
                </c:pt>
                <c:pt idx="162">
                  <c:v>3433</c:v>
                </c:pt>
                <c:pt idx="163">
                  <c:v>3433</c:v>
                </c:pt>
                <c:pt idx="164">
                  <c:v>3433</c:v>
                </c:pt>
                <c:pt idx="165">
                  <c:v>3433</c:v>
                </c:pt>
                <c:pt idx="166">
                  <c:v>3485</c:v>
                </c:pt>
                <c:pt idx="167">
                  <c:v>3485</c:v>
                </c:pt>
                <c:pt idx="168">
                  <c:v>3485</c:v>
                </c:pt>
                <c:pt idx="169">
                  <c:v>3485</c:v>
                </c:pt>
                <c:pt idx="170">
                  <c:v>3485</c:v>
                </c:pt>
                <c:pt idx="171">
                  <c:v>3485</c:v>
                </c:pt>
                <c:pt idx="172">
                  <c:v>3549</c:v>
                </c:pt>
                <c:pt idx="173">
                  <c:v>3549</c:v>
                </c:pt>
                <c:pt idx="174">
                  <c:v>3549</c:v>
                </c:pt>
                <c:pt idx="175">
                  <c:v>3549</c:v>
                </c:pt>
                <c:pt idx="176">
                  <c:v>3549</c:v>
                </c:pt>
                <c:pt idx="177">
                  <c:v>3549</c:v>
                </c:pt>
                <c:pt idx="178">
                  <c:v>3603</c:v>
                </c:pt>
                <c:pt idx="179">
                  <c:v>3603</c:v>
                </c:pt>
                <c:pt idx="180">
                  <c:v>3603</c:v>
                </c:pt>
                <c:pt idx="181">
                  <c:v>3603</c:v>
                </c:pt>
                <c:pt idx="182">
                  <c:v>3603</c:v>
                </c:pt>
                <c:pt idx="183">
                  <c:v>3603</c:v>
                </c:pt>
                <c:pt idx="184">
                  <c:v>3652</c:v>
                </c:pt>
                <c:pt idx="185">
                  <c:v>3652</c:v>
                </c:pt>
                <c:pt idx="186">
                  <c:v>3652</c:v>
                </c:pt>
                <c:pt idx="187">
                  <c:v>3652</c:v>
                </c:pt>
                <c:pt idx="188">
                  <c:v>3652</c:v>
                </c:pt>
                <c:pt idx="189">
                  <c:v>3652</c:v>
                </c:pt>
                <c:pt idx="190">
                  <c:v>3724</c:v>
                </c:pt>
                <c:pt idx="191">
                  <c:v>3724</c:v>
                </c:pt>
                <c:pt idx="192">
                  <c:v>3724</c:v>
                </c:pt>
                <c:pt idx="193">
                  <c:v>3724</c:v>
                </c:pt>
                <c:pt idx="194">
                  <c:v>3724</c:v>
                </c:pt>
                <c:pt idx="195">
                  <c:v>3724</c:v>
                </c:pt>
                <c:pt idx="196">
                  <c:v>3787</c:v>
                </c:pt>
                <c:pt idx="197">
                  <c:v>3787</c:v>
                </c:pt>
                <c:pt idx="198">
                  <c:v>3787</c:v>
                </c:pt>
                <c:pt idx="199">
                  <c:v>3787</c:v>
                </c:pt>
                <c:pt idx="200">
                  <c:v>3787</c:v>
                </c:pt>
                <c:pt idx="201">
                  <c:v>3787</c:v>
                </c:pt>
                <c:pt idx="202">
                  <c:v>3853</c:v>
                </c:pt>
              </c:numCache>
            </c:numRef>
          </c:xVal>
          <c:yVal>
            <c:numRef>
              <c:f>'Beschl. 5. Gang(10.06.2014)II'!$T$3:$T$205</c:f>
              <c:numCache>
                <c:formatCode>0.0" mm³"</c:formatCode>
                <c:ptCount val="203"/>
                <c:pt idx="0">
                  <c:v>39.06</c:v>
                </c:pt>
                <c:pt idx="1">
                  <c:v>39.06</c:v>
                </c:pt>
                <c:pt idx="2">
                  <c:v>39.06</c:v>
                </c:pt>
                <c:pt idx="3">
                  <c:v>39.06</c:v>
                </c:pt>
                <c:pt idx="4">
                  <c:v>39.06</c:v>
                </c:pt>
                <c:pt idx="5">
                  <c:v>39.06</c:v>
                </c:pt>
                <c:pt idx="6">
                  <c:v>40.96</c:v>
                </c:pt>
                <c:pt idx="7">
                  <c:v>40.96</c:v>
                </c:pt>
                <c:pt idx="8">
                  <c:v>40.96</c:v>
                </c:pt>
                <c:pt idx="9">
                  <c:v>40.96</c:v>
                </c:pt>
                <c:pt idx="10">
                  <c:v>40.96</c:v>
                </c:pt>
                <c:pt idx="11">
                  <c:v>40.96</c:v>
                </c:pt>
                <c:pt idx="12">
                  <c:v>43.2</c:v>
                </c:pt>
                <c:pt idx="13">
                  <c:v>43.2</c:v>
                </c:pt>
                <c:pt idx="14">
                  <c:v>43.2</c:v>
                </c:pt>
                <c:pt idx="15">
                  <c:v>43.2</c:v>
                </c:pt>
                <c:pt idx="16">
                  <c:v>43.2</c:v>
                </c:pt>
                <c:pt idx="17">
                  <c:v>43.2</c:v>
                </c:pt>
                <c:pt idx="18">
                  <c:v>47.85</c:v>
                </c:pt>
                <c:pt idx="19">
                  <c:v>47.85</c:v>
                </c:pt>
                <c:pt idx="20">
                  <c:v>47.85</c:v>
                </c:pt>
                <c:pt idx="21">
                  <c:v>47.85</c:v>
                </c:pt>
                <c:pt idx="22">
                  <c:v>47.85</c:v>
                </c:pt>
                <c:pt idx="23">
                  <c:v>47.85</c:v>
                </c:pt>
                <c:pt idx="24">
                  <c:v>56.15</c:v>
                </c:pt>
                <c:pt idx="25">
                  <c:v>56.15</c:v>
                </c:pt>
                <c:pt idx="26">
                  <c:v>56.15</c:v>
                </c:pt>
                <c:pt idx="27">
                  <c:v>56.15</c:v>
                </c:pt>
                <c:pt idx="28">
                  <c:v>56.15</c:v>
                </c:pt>
                <c:pt idx="29">
                  <c:v>56.15</c:v>
                </c:pt>
                <c:pt idx="30">
                  <c:v>63.22</c:v>
                </c:pt>
                <c:pt idx="31">
                  <c:v>63.22</c:v>
                </c:pt>
                <c:pt idx="32">
                  <c:v>63.22</c:v>
                </c:pt>
                <c:pt idx="33">
                  <c:v>63.22</c:v>
                </c:pt>
                <c:pt idx="34">
                  <c:v>63.22</c:v>
                </c:pt>
                <c:pt idx="35">
                  <c:v>63.22</c:v>
                </c:pt>
                <c:pt idx="36">
                  <c:v>70.569999999999993</c:v>
                </c:pt>
                <c:pt idx="37">
                  <c:v>70.569999999999993</c:v>
                </c:pt>
                <c:pt idx="38">
                  <c:v>70.569999999999993</c:v>
                </c:pt>
                <c:pt idx="39">
                  <c:v>70.569999999999993</c:v>
                </c:pt>
                <c:pt idx="40">
                  <c:v>70.569999999999993</c:v>
                </c:pt>
                <c:pt idx="41">
                  <c:v>70.569999999999993</c:v>
                </c:pt>
                <c:pt idx="42">
                  <c:v>70</c:v>
                </c:pt>
                <c:pt idx="43">
                  <c:v>70</c:v>
                </c:pt>
                <c:pt idx="44">
                  <c:v>70</c:v>
                </c:pt>
                <c:pt idx="45">
                  <c:v>70</c:v>
                </c:pt>
                <c:pt idx="46">
                  <c:v>70</c:v>
                </c:pt>
                <c:pt idx="47">
                  <c:v>70</c:v>
                </c:pt>
                <c:pt idx="48">
                  <c:v>70.72</c:v>
                </c:pt>
                <c:pt idx="49">
                  <c:v>70.72</c:v>
                </c:pt>
                <c:pt idx="50">
                  <c:v>70.72</c:v>
                </c:pt>
                <c:pt idx="51">
                  <c:v>70.72</c:v>
                </c:pt>
                <c:pt idx="52">
                  <c:v>70.72</c:v>
                </c:pt>
                <c:pt idx="53">
                  <c:v>70.72</c:v>
                </c:pt>
                <c:pt idx="54">
                  <c:v>70.8</c:v>
                </c:pt>
                <c:pt idx="55">
                  <c:v>70.8</c:v>
                </c:pt>
                <c:pt idx="56">
                  <c:v>70.8</c:v>
                </c:pt>
                <c:pt idx="57">
                  <c:v>70.8</c:v>
                </c:pt>
                <c:pt idx="58">
                  <c:v>70.8</c:v>
                </c:pt>
                <c:pt idx="59">
                  <c:v>70.8</c:v>
                </c:pt>
                <c:pt idx="60">
                  <c:v>71.680000000000007</c:v>
                </c:pt>
                <c:pt idx="61">
                  <c:v>71.680000000000007</c:v>
                </c:pt>
                <c:pt idx="62">
                  <c:v>71.680000000000007</c:v>
                </c:pt>
                <c:pt idx="63">
                  <c:v>71.680000000000007</c:v>
                </c:pt>
                <c:pt idx="64">
                  <c:v>71.680000000000007</c:v>
                </c:pt>
                <c:pt idx="65">
                  <c:v>71.680000000000007</c:v>
                </c:pt>
                <c:pt idx="66">
                  <c:v>72.27</c:v>
                </c:pt>
                <c:pt idx="67">
                  <c:v>72.27</c:v>
                </c:pt>
                <c:pt idx="68">
                  <c:v>72.27</c:v>
                </c:pt>
                <c:pt idx="69">
                  <c:v>72.27</c:v>
                </c:pt>
                <c:pt idx="70">
                  <c:v>72.27</c:v>
                </c:pt>
                <c:pt idx="71">
                  <c:v>72.27</c:v>
                </c:pt>
                <c:pt idx="72">
                  <c:v>73</c:v>
                </c:pt>
                <c:pt idx="73">
                  <c:v>73</c:v>
                </c:pt>
                <c:pt idx="74">
                  <c:v>73</c:v>
                </c:pt>
                <c:pt idx="75">
                  <c:v>73</c:v>
                </c:pt>
                <c:pt idx="76">
                  <c:v>73</c:v>
                </c:pt>
                <c:pt idx="77">
                  <c:v>73</c:v>
                </c:pt>
                <c:pt idx="78">
                  <c:v>72.77</c:v>
                </c:pt>
                <c:pt idx="79">
                  <c:v>72.77</c:v>
                </c:pt>
                <c:pt idx="80">
                  <c:v>72.77</c:v>
                </c:pt>
                <c:pt idx="81">
                  <c:v>72.77</c:v>
                </c:pt>
                <c:pt idx="82">
                  <c:v>72.77</c:v>
                </c:pt>
                <c:pt idx="83">
                  <c:v>72.77</c:v>
                </c:pt>
                <c:pt idx="84">
                  <c:v>73.78</c:v>
                </c:pt>
                <c:pt idx="85">
                  <c:v>73.78</c:v>
                </c:pt>
                <c:pt idx="86">
                  <c:v>73.78</c:v>
                </c:pt>
                <c:pt idx="87">
                  <c:v>73.78</c:v>
                </c:pt>
                <c:pt idx="88">
                  <c:v>73.78</c:v>
                </c:pt>
                <c:pt idx="89">
                  <c:v>73.78</c:v>
                </c:pt>
                <c:pt idx="90">
                  <c:v>73.760000000000005</c:v>
                </c:pt>
                <c:pt idx="91">
                  <c:v>73.760000000000005</c:v>
                </c:pt>
                <c:pt idx="92">
                  <c:v>73.760000000000005</c:v>
                </c:pt>
                <c:pt idx="93">
                  <c:v>73.760000000000005</c:v>
                </c:pt>
                <c:pt idx="94">
                  <c:v>73.760000000000005</c:v>
                </c:pt>
                <c:pt idx="95">
                  <c:v>73.760000000000005</c:v>
                </c:pt>
                <c:pt idx="96">
                  <c:v>74.56</c:v>
                </c:pt>
                <c:pt idx="97">
                  <c:v>74.56</c:v>
                </c:pt>
                <c:pt idx="98">
                  <c:v>74.56</c:v>
                </c:pt>
                <c:pt idx="99">
                  <c:v>74.56</c:v>
                </c:pt>
                <c:pt idx="100">
                  <c:v>74.56</c:v>
                </c:pt>
                <c:pt idx="101">
                  <c:v>74.56</c:v>
                </c:pt>
                <c:pt idx="102">
                  <c:v>75.41</c:v>
                </c:pt>
                <c:pt idx="103">
                  <c:v>75.41</c:v>
                </c:pt>
                <c:pt idx="104">
                  <c:v>75.41</c:v>
                </c:pt>
                <c:pt idx="105">
                  <c:v>75.41</c:v>
                </c:pt>
                <c:pt idx="106">
                  <c:v>75.41</c:v>
                </c:pt>
                <c:pt idx="107">
                  <c:v>75.41</c:v>
                </c:pt>
                <c:pt idx="108">
                  <c:v>74.75</c:v>
                </c:pt>
                <c:pt idx="109">
                  <c:v>74.75</c:v>
                </c:pt>
                <c:pt idx="110">
                  <c:v>74.75</c:v>
                </c:pt>
                <c:pt idx="111">
                  <c:v>74.75</c:v>
                </c:pt>
                <c:pt idx="112">
                  <c:v>74.75</c:v>
                </c:pt>
                <c:pt idx="113">
                  <c:v>74.75</c:v>
                </c:pt>
                <c:pt idx="114">
                  <c:v>75.010000000000005</c:v>
                </c:pt>
                <c:pt idx="115">
                  <c:v>75.010000000000005</c:v>
                </c:pt>
                <c:pt idx="116">
                  <c:v>75.010000000000005</c:v>
                </c:pt>
                <c:pt idx="117">
                  <c:v>75.010000000000005</c:v>
                </c:pt>
                <c:pt idx="118">
                  <c:v>75.010000000000005</c:v>
                </c:pt>
                <c:pt idx="119">
                  <c:v>75.010000000000005</c:v>
                </c:pt>
                <c:pt idx="120">
                  <c:v>74.61</c:v>
                </c:pt>
                <c:pt idx="121">
                  <c:v>74.61</c:v>
                </c:pt>
                <c:pt idx="122">
                  <c:v>74.61</c:v>
                </c:pt>
                <c:pt idx="123">
                  <c:v>74.61</c:v>
                </c:pt>
                <c:pt idx="124">
                  <c:v>74.61</c:v>
                </c:pt>
                <c:pt idx="125">
                  <c:v>74.61</c:v>
                </c:pt>
                <c:pt idx="126">
                  <c:v>74.44</c:v>
                </c:pt>
                <c:pt idx="127">
                  <c:v>74.44</c:v>
                </c:pt>
                <c:pt idx="128">
                  <c:v>74.44</c:v>
                </c:pt>
                <c:pt idx="129">
                  <c:v>74.44</c:v>
                </c:pt>
                <c:pt idx="130">
                  <c:v>74.44</c:v>
                </c:pt>
                <c:pt idx="131">
                  <c:v>74.44</c:v>
                </c:pt>
                <c:pt idx="132">
                  <c:v>73.709999999999994</c:v>
                </c:pt>
                <c:pt idx="133">
                  <c:v>73.709999999999994</c:v>
                </c:pt>
                <c:pt idx="134">
                  <c:v>73.709999999999994</c:v>
                </c:pt>
                <c:pt idx="135">
                  <c:v>73.709999999999994</c:v>
                </c:pt>
                <c:pt idx="136">
                  <c:v>73.709999999999994</c:v>
                </c:pt>
                <c:pt idx="137">
                  <c:v>73.709999999999994</c:v>
                </c:pt>
                <c:pt idx="138">
                  <c:v>73.27</c:v>
                </c:pt>
                <c:pt idx="139">
                  <c:v>73.27</c:v>
                </c:pt>
                <c:pt idx="140">
                  <c:v>73.27</c:v>
                </c:pt>
                <c:pt idx="141">
                  <c:v>73.27</c:v>
                </c:pt>
                <c:pt idx="142">
                  <c:v>73.27</c:v>
                </c:pt>
                <c:pt idx="143">
                  <c:v>73.27</c:v>
                </c:pt>
                <c:pt idx="144">
                  <c:v>72.489999999999995</c:v>
                </c:pt>
                <c:pt idx="145">
                  <c:v>72.489999999999995</c:v>
                </c:pt>
                <c:pt idx="146">
                  <c:v>72.489999999999995</c:v>
                </c:pt>
                <c:pt idx="147">
                  <c:v>72.489999999999995</c:v>
                </c:pt>
                <c:pt idx="148">
                  <c:v>72.489999999999995</c:v>
                </c:pt>
                <c:pt idx="149">
                  <c:v>72.489999999999995</c:v>
                </c:pt>
                <c:pt idx="150">
                  <c:v>71.97</c:v>
                </c:pt>
                <c:pt idx="151">
                  <c:v>71.97</c:v>
                </c:pt>
                <c:pt idx="152">
                  <c:v>71.97</c:v>
                </c:pt>
                <c:pt idx="153">
                  <c:v>71.97</c:v>
                </c:pt>
                <c:pt idx="154">
                  <c:v>71.97</c:v>
                </c:pt>
                <c:pt idx="155">
                  <c:v>71.97</c:v>
                </c:pt>
                <c:pt idx="156">
                  <c:v>70.92</c:v>
                </c:pt>
                <c:pt idx="157">
                  <c:v>70.92</c:v>
                </c:pt>
                <c:pt idx="158">
                  <c:v>70.92</c:v>
                </c:pt>
                <c:pt idx="159">
                  <c:v>70.92</c:v>
                </c:pt>
                <c:pt idx="160">
                  <c:v>70.92</c:v>
                </c:pt>
                <c:pt idx="161">
                  <c:v>70.92</c:v>
                </c:pt>
                <c:pt idx="162">
                  <c:v>71.16</c:v>
                </c:pt>
                <c:pt idx="163">
                  <c:v>71.16</c:v>
                </c:pt>
                <c:pt idx="164">
                  <c:v>71.16</c:v>
                </c:pt>
                <c:pt idx="165">
                  <c:v>71.16</c:v>
                </c:pt>
                <c:pt idx="166">
                  <c:v>71.16</c:v>
                </c:pt>
                <c:pt idx="167">
                  <c:v>71.16</c:v>
                </c:pt>
                <c:pt idx="168">
                  <c:v>71.42</c:v>
                </c:pt>
                <c:pt idx="169">
                  <c:v>71.42</c:v>
                </c:pt>
                <c:pt idx="170">
                  <c:v>71.42</c:v>
                </c:pt>
                <c:pt idx="171">
                  <c:v>71.42</c:v>
                </c:pt>
                <c:pt idx="172">
                  <c:v>71.42</c:v>
                </c:pt>
                <c:pt idx="173">
                  <c:v>71.42</c:v>
                </c:pt>
                <c:pt idx="174">
                  <c:v>71.77</c:v>
                </c:pt>
                <c:pt idx="175">
                  <c:v>71.77</c:v>
                </c:pt>
                <c:pt idx="176">
                  <c:v>71.77</c:v>
                </c:pt>
                <c:pt idx="177">
                  <c:v>71.77</c:v>
                </c:pt>
                <c:pt idx="178">
                  <c:v>71.77</c:v>
                </c:pt>
                <c:pt idx="179">
                  <c:v>71.77</c:v>
                </c:pt>
                <c:pt idx="180">
                  <c:v>72.13</c:v>
                </c:pt>
                <c:pt idx="181">
                  <c:v>72.13</c:v>
                </c:pt>
                <c:pt idx="182">
                  <c:v>72.13</c:v>
                </c:pt>
                <c:pt idx="183">
                  <c:v>72.13</c:v>
                </c:pt>
                <c:pt idx="184">
                  <c:v>72.13</c:v>
                </c:pt>
                <c:pt idx="185">
                  <c:v>72.13</c:v>
                </c:pt>
                <c:pt idx="186">
                  <c:v>72.42</c:v>
                </c:pt>
                <c:pt idx="187">
                  <c:v>72.42</c:v>
                </c:pt>
                <c:pt idx="188">
                  <c:v>72.42</c:v>
                </c:pt>
                <c:pt idx="189">
                  <c:v>72.42</c:v>
                </c:pt>
                <c:pt idx="190">
                  <c:v>72.42</c:v>
                </c:pt>
                <c:pt idx="191">
                  <c:v>72.42</c:v>
                </c:pt>
                <c:pt idx="192">
                  <c:v>72.319999999999993</c:v>
                </c:pt>
                <c:pt idx="193">
                  <c:v>72.319999999999993</c:v>
                </c:pt>
                <c:pt idx="194">
                  <c:v>72.319999999999993</c:v>
                </c:pt>
                <c:pt idx="195">
                  <c:v>72.319999999999993</c:v>
                </c:pt>
                <c:pt idx="196">
                  <c:v>72.319999999999993</c:v>
                </c:pt>
                <c:pt idx="197">
                  <c:v>72.319999999999993</c:v>
                </c:pt>
                <c:pt idx="198">
                  <c:v>71.61</c:v>
                </c:pt>
                <c:pt idx="199">
                  <c:v>71.61</c:v>
                </c:pt>
                <c:pt idx="200">
                  <c:v>71.61</c:v>
                </c:pt>
                <c:pt idx="201">
                  <c:v>71.61</c:v>
                </c:pt>
                <c:pt idx="202">
                  <c:v>71.61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'Beschl. 5. Gang(10.06.2014)II'!$U$2</c:f>
              <c:strCache>
                <c:ptCount val="1"/>
                <c:pt idx="0">
                  <c:v>Fahrerwunschmoment
  MROMD_FAHR_WERT </c:v>
                </c:pt>
              </c:strCache>
            </c:strRef>
          </c:tx>
          <c:marker>
            <c:symbol val="none"/>
          </c:marker>
          <c:xVal>
            <c:numRef>
              <c:f>'Beschl. 5. Gang(10.06.2014)II'!$L$3:$L$205</c:f>
              <c:numCache>
                <c:formatCode>#,##0" 1/min"</c:formatCode>
                <c:ptCount val="203"/>
                <c:pt idx="0">
                  <c:v>1189</c:v>
                </c:pt>
                <c:pt idx="1">
                  <c:v>1189</c:v>
                </c:pt>
                <c:pt idx="2">
                  <c:v>1189</c:v>
                </c:pt>
                <c:pt idx="3">
                  <c:v>1189</c:v>
                </c:pt>
                <c:pt idx="4">
                  <c:v>1232</c:v>
                </c:pt>
                <c:pt idx="5">
                  <c:v>1232</c:v>
                </c:pt>
                <c:pt idx="6">
                  <c:v>1232</c:v>
                </c:pt>
                <c:pt idx="7">
                  <c:v>1232</c:v>
                </c:pt>
                <c:pt idx="8">
                  <c:v>1232</c:v>
                </c:pt>
                <c:pt idx="9">
                  <c:v>1232</c:v>
                </c:pt>
                <c:pt idx="10">
                  <c:v>1283</c:v>
                </c:pt>
                <c:pt idx="11">
                  <c:v>1283</c:v>
                </c:pt>
                <c:pt idx="12">
                  <c:v>1283</c:v>
                </c:pt>
                <c:pt idx="13">
                  <c:v>1283</c:v>
                </c:pt>
                <c:pt idx="14">
                  <c:v>1283</c:v>
                </c:pt>
                <c:pt idx="15">
                  <c:v>1283</c:v>
                </c:pt>
                <c:pt idx="16">
                  <c:v>1345</c:v>
                </c:pt>
                <c:pt idx="17">
                  <c:v>1345</c:v>
                </c:pt>
                <c:pt idx="18">
                  <c:v>1345</c:v>
                </c:pt>
                <c:pt idx="19">
                  <c:v>1345</c:v>
                </c:pt>
                <c:pt idx="20">
                  <c:v>1345</c:v>
                </c:pt>
                <c:pt idx="21">
                  <c:v>1345</c:v>
                </c:pt>
                <c:pt idx="22">
                  <c:v>1412</c:v>
                </c:pt>
                <c:pt idx="23">
                  <c:v>1412</c:v>
                </c:pt>
                <c:pt idx="24">
                  <c:v>1412</c:v>
                </c:pt>
                <c:pt idx="25">
                  <c:v>1412</c:v>
                </c:pt>
                <c:pt idx="26">
                  <c:v>1412</c:v>
                </c:pt>
                <c:pt idx="27">
                  <c:v>1412</c:v>
                </c:pt>
                <c:pt idx="28">
                  <c:v>1476</c:v>
                </c:pt>
                <c:pt idx="29">
                  <c:v>1476</c:v>
                </c:pt>
                <c:pt idx="30">
                  <c:v>1476</c:v>
                </c:pt>
                <c:pt idx="31">
                  <c:v>1476</c:v>
                </c:pt>
                <c:pt idx="32">
                  <c:v>1476</c:v>
                </c:pt>
                <c:pt idx="33">
                  <c:v>1476</c:v>
                </c:pt>
                <c:pt idx="34">
                  <c:v>1567</c:v>
                </c:pt>
                <c:pt idx="35">
                  <c:v>1567</c:v>
                </c:pt>
                <c:pt idx="36">
                  <c:v>1567</c:v>
                </c:pt>
                <c:pt idx="37">
                  <c:v>1567</c:v>
                </c:pt>
                <c:pt idx="38">
                  <c:v>1567</c:v>
                </c:pt>
                <c:pt idx="39">
                  <c:v>1567</c:v>
                </c:pt>
                <c:pt idx="40">
                  <c:v>1674</c:v>
                </c:pt>
                <c:pt idx="41">
                  <c:v>1674</c:v>
                </c:pt>
                <c:pt idx="42">
                  <c:v>1674</c:v>
                </c:pt>
                <c:pt idx="43">
                  <c:v>1674</c:v>
                </c:pt>
                <c:pt idx="44">
                  <c:v>1674</c:v>
                </c:pt>
                <c:pt idx="45">
                  <c:v>1674</c:v>
                </c:pt>
                <c:pt idx="46">
                  <c:v>1783</c:v>
                </c:pt>
                <c:pt idx="47">
                  <c:v>1783</c:v>
                </c:pt>
                <c:pt idx="48">
                  <c:v>1783</c:v>
                </c:pt>
                <c:pt idx="49">
                  <c:v>1783</c:v>
                </c:pt>
                <c:pt idx="50">
                  <c:v>1783</c:v>
                </c:pt>
                <c:pt idx="51">
                  <c:v>1783</c:v>
                </c:pt>
                <c:pt idx="52">
                  <c:v>1889</c:v>
                </c:pt>
                <c:pt idx="53">
                  <c:v>1889</c:v>
                </c:pt>
                <c:pt idx="54">
                  <c:v>1889</c:v>
                </c:pt>
                <c:pt idx="55">
                  <c:v>1889</c:v>
                </c:pt>
                <c:pt idx="56">
                  <c:v>1889</c:v>
                </c:pt>
                <c:pt idx="57">
                  <c:v>1889</c:v>
                </c:pt>
                <c:pt idx="58">
                  <c:v>1997</c:v>
                </c:pt>
                <c:pt idx="59">
                  <c:v>1997</c:v>
                </c:pt>
                <c:pt idx="60">
                  <c:v>1997</c:v>
                </c:pt>
                <c:pt idx="61">
                  <c:v>1997</c:v>
                </c:pt>
                <c:pt idx="62">
                  <c:v>1997</c:v>
                </c:pt>
                <c:pt idx="63">
                  <c:v>1997</c:v>
                </c:pt>
                <c:pt idx="64">
                  <c:v>2109</c:v>
                </c:pt>
                <c:pt idx="65">
                  <c:v>2109</c:v>
                </c:pt>
                <c:pt idx="66">
                  <c:v>2109</c:v>
                </c:pt>
                <c:pt idx="67">
                  <c:v>2109</c:v>
                </c:pt>
                <c:pt idx="68">
                  <c:v>2109</c:v>
                </c:pt>
                <c:pt idx="69">
                  <c:v>2109</c:v>
                </c:pt>
                <c:pt idx="70">
                  <c:v>2226</c:v>
                </c:pt>
                <c:pt idx="71">
                  <c:v>2226</c:v>
                </c:pt>
                <c:pt idx="72">
                  <c:v>2226</c:v>
                </c:pt>
                <c:pt idx="73">
                  <c:v>2226</c:v>
                </c:pt>
                <c:pt idx="74">
                  <c:v>2226</c:v>
                </c:pt>
                <c:pt idx="75">
                  <c:v>2226</c:v>
                </c:pt>
                <c:pt idx="76">
                  <c:v>2324</c:v>
                </c:pt>
                <c:pt idx="77">
                  <c:v>2324</c:v>
                </c:pt>
                <c:pt idx="78">
                  <c:v>2324</c:v>
                </c:pt>
                <c:pt idx="79">
                  <c:v>2324</c:v>
                </c:pt>
                <c:pt idx="80">
                  <c:v>2324</c:v>
                </c:pt>
                <c:pt idx="81">
                  <c:v>2324</c:v>
                </c:pt>
                <c:pt idx="82">
                  <c:v>2432</c:v>
                </c:pt>
                <c:pt idx="83">
                  <c:v>2432</c:v>
                </c:pt>
                <c:pt idx="84">
                  <c:v>2432</c:v>
                </c:pt>
                <c:pt idx="85">
                  <c:v>2432</c:v>
                </c:pt>
                <c:pt idx="86">
                  <c:v>2432</c:v>
                </c:pt>
                <c:pt idx="87">
                  <c:v>2432</c:v>
                </c:pt>
                <c:pt idx="88">
                  <c:v>2534</c:v>
                </c:pt>
                <c:pt idx="89">
                  <c:v>2534</c:v>
                </c:pt>
                <c:pt idx="90">
                  <c:v>2534</c:v>
                </c:pt>
                <c:pt idx="91">
                  <c:v>2534</c:v>
                </c:pt>
                <c:pt idx="92">
                  <c:v>2534</c:v>
                </c:pt>
                <c:pt idx="93">
                  <c:v>2534</c:v>
                </c:pt>
                <c:pt idx="94">
                  <c:v>2637</c:v>
                </c:pt>
                <c:pt idx="95">
                  <c:v>2637</c:v>
                </c:pt>
                <c:pt idx="96">
                  <c:v>2637</c:v>
                </c:pt>
                <c:pt idx="97">
                  <c:v>2637</c:v>
                </c:pt>
                <c:pt idx="98">
                  <c:v>2637</c:v>
                </c:pt>
                <c:pt idx="99">
                  <c:v>2637</c:v>
                </c:pt>
                <c:pt idx="100">
                  <c:v>2736</c:v>
                </c:pt>
                <c:pt idx="101">
                  <c:v>2736</c:v>
                </c:pt>
                <c:pt idx="102">
                  <c:v>2736</c:v>
                </c:pt>
                <c:pt idx="103">
                  <c:v>2736</c:v>
                </c:pt>
                <c:pt idx="104">
                  <c:v>2736</c:v>
                </c:pt>
                <c:pt idx="105">
                  <c:v>2736</c:v>
                </c:pt>
                <c:pt idx="106">
                  <c:v>2826</c:v>
                </c:pt>
                <c:pt idx="107">
                  <c:v>2826</c:v>
                </c:pt>
                <c:pt idx="108">
                  <c:v>2826</c:v>
                </c:pt>
                <c:pt idx="109">
                  <c:v>2826</c:v>
                </c:pt>
                <c:pt idx="110">
                  <c:v>2826</c:v>
                </c:pt>
                <c:pt idx="111">
                  <c:v>2826</c:v>
                </c:pt>
                <c:pt idx="112">
                  <c:v>2900</c:v>
                </c:pt>
                <c:pt idx="113">
                  <c:v>2900</c:v>
                </c:pt>
                <c:pt idx="114">
                  <c:v>2900</c:v>
                </c:pt>
                <c:pt idx="115">
                  <c:v>2900</c:v>
                </c:pt>
                <c:pt idx="116">
                  <c:v>2900</c:v>
                </c:pt>
                <c:pt idx="117">
                  <c:v>2900</c:v>
                </c:pt>
                <c:pt idx="118">
                  <c:v>2978</c:v>
                </c:pt>
                <c:pt idx="119">
                  <c:v>2978</c:v>
                </c:pt>
                <c:pt idx="120">
                  <c:v>2978</c:v>
                </c:pt>
                <c:pt idx="121">
                  <c:v>2978</c:v>
                </c:pt>
                <c:pt idx="122">
                  <c:v>2978</c:v>
                </c:pt>
                <c:pt idx="123">
                  <c:v>2978</c:v>
                </c:pt>
                <c:pt idx="124">
                  <c:v>3051</c:v>
                </c:pt>
                <c:pt idx="125">
                  <c:v>3051</c:v>
                </c:pt>
                <c:pt idx="126">
                  <c:v>3051</c:v>
                </c:pt>
                <c:pt idx="127">
                  <c:v>3051</c:v>
                </c:pt>
                <c:pt idx="128">
                  <c:v>3051</c:v>
                </c:pt>
                <c:pt idx="129">
                  <c:v>3051</c:v>
                </c:pt>
                <c:pt idx="130">
                  <c:v>3133</c:v>
                </c:pt>
                <c:pt idx="131">
                  <c:v>3133</c:v>
                </c:pt>
                <c:pt idx="132">
                  <c:v>3133</c:v>
                </c:pt>
                <c:pt idx="133">
                  <c:v>3133</c:v>
                </c:pt>
                <c:pt idx="134">
                  <c:v>3133</c:v>
                </c:pt>
                <c:pt idx="135">
                  <c:v>3133</c:v>
                </c:pt>
                <c:pt idx="136">
                  <c:v>3189</c:v>
                </c:pt>
                <c:pt idx="137">
                  <c:v>3189</c:v>
                </c:pt>
                <c:pt idx="138">
                  <c:v>3189</c:v>
                </c:pt>
                <c:pt idx="139">
                  <c:v>3189</c:v>
                </c:pt>
                <c:pt idx="140">
                  <c:v>3189</c:v>
                </c:pt>
                <c:pt idx="141">
                  <c:v>3189</c:v>
                </c:pt>
                <c:pt idx="142">
                  <c:v>3255</c:v>
                </c:pt>
                <c:pt idx="143">
                  <c:v>3255</c:v>
                </c:pt>
                <c:pt idx="144">
                  <c:v>3255</c:v>
                </c:pt>
                <c:pt idx="145">
                  <c:v>3255</c:v>
                </c:pt>
                <c:pt idx="146">
                  <c:v>3255</c:v>
                </c:pt>
                <c:pt idx="147">
                  <c:v>3255</c:v>
                </c:pt>
                <c:pt idx="148">
                  <c:v>3315</c:v>
                </c:pt>
                <c:pt idx="149">
                  <c:v>3315</c:v>
                </c:pt>
                <c:pt idx="150">
                  <c:v>3315</c:v>
                </c:pt>
                <c:pt idx="151">
                  <c:v>3315</c:v>
                </c:pt>
                <c:pt idx="152">
                  <c:v>3315</c:v>
                </c:pt>
                <c:pt idx="153">
                  <c:v>3315</c:v>
                </c:pt>
                <c:pt idx="154">
                  <c:v>3361</c:v>
                </c:pt>
                <c:pt idx="155">
                  <c:v>3361</c:v>
                </c:pt>
                <c:pt idx="156">
                  <c:v>3361</c:v>
                </c:pt>
                <c:pt idx="157">
                  <c:v>3361</c:v>
                </c:pt>
                <c:pt idx="158">
                  <c:v>3361</c:v>
                </c:pt>
                <c:pt idx="159">
                  <c:v>3361</c:v>
                </c:pt>
                <c:pt idx="160">
                  <c:v>3433</c:v>
                </c:pt>
                <c:pt idx="161">
                  <c:v>3433</c:v>
                </c:pt>
                <c:pt idx="162">
                  <c:v>3433</c:v>
                </c:pt>
                <c:pt idx="163">
                  <c:v>3433</c:v>
                </c:pt>
                <c:pt idx="164">
                  <c:v>3433</c:v>
                </c:pt>
                <c:pt idx="165">
                  <c:v>3433</c:v>
                </c:pt>
                <c:pt idx="166">
                  <c:v>3485</c:v>
                </c:pt>
                <c:pt idx="167">
                  <c:v>3485</c:v>
                </c:pt>
                <c:pt idx="168">
                  <c:v>3485</c:v>
                </c:pt>
                <c:pt idx="169">
                  <c:v>3485</c:v>
                </c:pt>
                <c:pt idx="170">
                  <c:v>3485</c:v>
                </c:pt>
                <c:pt idx="171">
                  <c:v>3485</c:v>
                </c:pt>
                <c:pt idx="172">
                  <c:v>3549</c:v>
                </c:pt>
                <c:pt idx="173">
                  <c:v>3549</c:v>
                </c:pt>
                <c:pt idx="174">
                  <c:v>3549</c:v>
                </c:pt>
                <c:pt idx="175">
                  <c:v>3549</c:v>
                </c:pt>
                <c:pt idx="176">
                  <c:v>3549</c:v>
                </c:pt>
                <c:pt idx="177">
                  <c:v>3549</c:v>
                </c:pt>
                <c:pt idx="178">
                  <c:v>3603</c:v>
                </c:pt>
                <c:pt idx="179">
                  <c:v>3603</c:v>
                </c:pt>
                <c:pt idx="180">
                  <c:v>3603</c:v>
                </c:pt>
                <c:pt idx="181">
                  <c:v>3603</c:v>
                </c:pt>
                <c:pt idx="182">
                  <c:v>3603</c:v>
                </c:pt>
                <c:pt idx="183">
                  <c:v>3603</c:v>
                </c:pt>
                <c:pt idx="184">
                  <c:v>3652</c:v>
                </c:pt>
                <c:pt idx="185">
                  <c:v>3652</c:v>
                </c:pt>
                <c:pt idx="186">
                  <c:v>3652</c:v>
                </c:pt>
                <c:pt idx="187">
                  <c:v>3652</c:v>
                </c:pt>
                <c:pt idx="188">
                  <c:v>3652</c:v>
                </c:pt>
                <c:pt idx="189">
                  <c:v>3652</c:v>
                </c:pt>
                <c:pt idx="190">
                  <c:v>3724</c:v>
                </c:pt>
                <c:pt idx="191">
                  <c:v>3724</c:v>
                </c:pt>
                <c:pt idx="192">
                  <c:v>3724</c:v>
                </c:pt>
                <c:pt idx="193">
                  <c:v>3724</c:v>
                </c:pt>
                <c:pt idx="194">
                  <c:v>3724</c:v>
                </c:pt>
                <c:pt idx="195">
                  <c:v>3724</c:v>
                </c:pt>
                <c:pt idx="196">
                  <c:v>3787</c:v>
                </c:pt>
                <c:pt idx="197">
                  <c:v>3787</c:v>
                </c:pt>
                <c:pt idx="198">
                  <c:v>3787</c:v>
                </c:pt>
                <c:pt idx="199">
                  <c:v>3787</c:v>
                </c:pt>
                <c:pt idx="200">
                  <c:v>3787</c:v>
                </c:pt>
                <c:pt idx="201">
                  <c:v>3787</c:v>
                </c:pt>
                <c:pt idx="202">
                  <c:v>3853</c:v>
                </c:pt>
              </c:numCache>
            </c:numRef>
          </c:xVal>
          <c:yVal>
            <c:numRef>
              <c:f>'Beschl. 5. Gang(10.06.2014)II'!$U$3:$U$205</c:f>
              <c:numCache>
                <c:formatCode>#,##0" Nm"</c:formatCode>
                <c:ptCount val="203"/>
                <c:pt idx="0">
                  <c:v>276</c:v>
                </c:pt>
                <c:pt idx="1">
                  <c:v>276</c:v>
                </c:pt>
                <c:pt idx="2">
                  <c:v>276</c:v>
                </c:pt>
                <c:pt idx="3">
                  <c:v>276</c:v>
                </c:pt>
                <c:pt idx="4">
                  <c:v>276</c:v>
                </c:pt>
                <c:pt idx="5">
                  <c:v>286</c:v>
                </c:pt>
                <c:pt idx="6">
                  <c:v>286</c:v>
                </c:pt>
                <c:pt idx="7">
                  <c:v>286</c:v>
                </c:pt>
                <c:pt idx="8">
                  <c:v>286</c:v>
                </c:pt>
                <c:pt idx="9">
                  <c:v>286</c:v>
                </c:pt>
                <c:pt idx="10">
                  <c:v>286</c:v>
                </c:pt>
                <c:pt idx="11">
                  <c:v>300</c:v>
                </c:pt>
                <c:pt idx="12">
                  <c:v>300</c:v>
                </c:pt>
                <c:pt idx="13">
                  <c:v>300</c:v>
                </c:pt>
                <c:pt idx="14">
                  <c:v>300</c:v>
                </c:pt>
                <c:pt idx="15">
                  <c:v>300</c:v>
                </c:pt>
                <c:pt idx="16">
                  <c:v>300</c:v>
                </c:pt>
                <c:pt idx="17">
                  <c:v>326</c:v>
                </c:pt>
                <c:pt idx="18">
                  <c:v>326</c:v>
                </c:pt>
                <c:pt idx="19">
                  <c:v>326</c:v>
                </c:pt>
                <c:pt idx="20">
                  <c:v>326</c:v>
                </c:pt>
                <c:pt idx="21">
                  <c:v>326</c:v>
                </c:pt>
                <c:pt idx="22">
                  <c:v>326</c:v>
                </c:pt>
                <c:pt idx="23">
                  <c:v>374</c:v>
                </c:pt>
                <c:pt idx="24">
                  <c:v>374</c:v>
                </c:pt>
                <c:pt idx="25">
                  <c:v>374</c:v>
                </c:pt>
                <c:pt idx="26">
                  <c:v>374</c:v>
                </c:pt>
                <c:pt idx="27">
                  <c:v>374</c:v>
                </c:pt>
                <c:pt idx="28">
                  <c:v>374</c:v>
                </c:pt>
                <c:pt idx="29">
                  <c:v>428</c:v>
                </c:pt>
                <c:pt idx="30">
                  <c:v>428</c:v>
                </c:pt>
                <c:pt idx="31">
                  <c:v>428</c:v>
                </c:pt>
                <c:pt idx="32">
                  <c:v>428</c:v>
                </c:pt>
                <c:pt idx="33">
                  <c:v>428</c:v>
                </c:pt>
                <c:pt idx="34">
                  <c:v>428</c:v>
                </c:pt>
                <c:pt idx="35">
                  <c:v>470</c:v>
                </c:pt>
                <c:pt idx="36">
                  <c:v>470</c:v>
                </c:pt>
                <c:pt idx="37">
                  <c:v>470</c:v>
                </c:pt>
                <c:pt idx="38">
                  <c:v>470</c:v>
                </c:pt>
                <c:pt idx="39">
                  <c:v>470</c:v>
                </c:pt>
                <c:pt idx="40">
                  <c:v>470</c:v>
                </c:pt>
                <c:pt idx="41">
                  <c:v>486</c:v>
                </c:pt>
                <c:pt idx="42">
                  <c:v>486</c:v>
                </c:pt>
                <c:pt idx="43">
                  <c:v>486</c:v>
                </c:pt>
                <c:pt idx="44">
                  <c:v>486</c:v>
                </c:pt>
                <c:pt idx="45">
                  <c:v>486</c:v>
                </c:pt>
                <c:pt idx="46">
                  <c:v>486</c:v>
                </c:pt>
                <c:pt idx="47">
                  <c:v>494</c:v>
                </c:pt>
                <c:pt idx="48">
                  <c:v>494</c:v>
                </c:pt>
                <c:pt idx="49">
                  <c:v>494</c:v>
                </c:pt>
                <c:pt idx="50">
                  <c:v>494</c:v>
                </c:pt>
                <c:pt idx="51">
                  <c:v>494</c:v>
                </c:pt>
                <c:pt idx="52">
                  <c:v>494</c:v>
                </c:pt>
                <c:pt idx="53">
                  <c:v>506</c:v>
                </c:pt>
                <c:pt idx="54">
                  <c:v>506</c:v>
                </c:pt>
                <c:pt idx="55">
                  <c:v>506</c:v>
                </c:pt>
                <c:pt idx="56">
                  <c:v>506</c:v>
                </c:pt>
                <c:pt idx="57">
                  <c:v>506</c:v>
                </c:pt>
                <c:pt idx="58">
                  <c:v>506</c:v>
                </c:pt>
                <c:pt idx="59">
                  <c:v>510</c:v>
                </c:pt>
                <c:pt idx="60">
                  <c:v>510</c:v>
                </c:pt>
                <c:pt idx="61">
                  <c:v>510</c:v>
                </c:pt>
                <c:pt idx="62">
                  <c:v>510</c:v>
                </c:pt>
                <c:pt idx="63">
                  <c:v>510</c:v>
                </c:pt>
                <c:pt idx="64">
                  <c:v>510</c:v>
                </c:pt>
                <c:pt idx="65">
                  <c:v>510</c:v>
                </c:pt>
                <c:pt idx="66">
                  <c:v>510</c:v>
                </c:pt>
                <c:pt idx="67">
                  <c:v>510</c:v>
                </c:pt>
                <c:pt idx="68">
                  <c:v>510</c:v>
                </c:pt>
                <c:pt idx="69">
                  <c:v>510</c:v>
                </c:pt>
                <c:pt idx="70">
                  <c:v>510</c:v>
                </c:pt>
                <c:pt idx="71">
                  <c:v>510</c:v>
                </c:pt>
                <c:pt idx="72">
                  <c:v>510</c:v>
                </c:pt>
                <c:pt idx="73">
                  <c:v>510</c:v>
                </c:pt>
                <c:pt idx="74">
                  <c:v>510</c:v>
                </c:pt>
                <c:pt idx="75">
                  <c:v>510</c:v>
                </c:pt>
                <c:pt idx="76">
                  <c:v>510</c:v>
                </c:pt>
                <c:pt idx="77">
                  <c:v>510</c:v>
                </c:pt>
                <c:pt idx="78">
                  <c:v>510</c:v>
                </c:pt>
                <c:pt idx="79">
                  <c:v>510</c:v>
                </c:pt>
                <c:pt idx="80">
                  <c:v>510</c:v>
                </c:pt>
                <c:pt idx="81">
                  <c:v>510</c:v>
                </c:pt>
                <c:pt idx="82">
                  <c:v>510</c:v>
                </c:pt>
                <c:pt idx="83">
                  <c:v>510</c:v>
                </c:pt>
                <c:pt idx="84">
                  <c:v>510</c:v>
                </c:pt>
                <c:pt idx="85">
                  <c:v>510</c:v>
                </c:pt>
                <c:pt idx="86">
                  <c:v>510</c:v>
                </c:pt>
                <c:pt idx="87">
                  <c:v>510</c:v>
                </c:pt>
                <c:pt idx="88">
                  <c:v>510</c:v>
                </c:pt>
                <c:pt idx="89">
                  <c:v>510</c:v>
                </c:pt>
                <c:pt idx="90">
                  <c:v>510</c:v>
                </c:pt>
                <c:pt idx="91">
                  <c:v>510</c:v>
                </c:pt>
                <c:pt idx="92">
                  <c:v>510</c:v>
                </c:pt>
                <c:pt idx="93">
                  <c:v>510</c:v>
                </c:pt>
                <c:pt idx="94">
                  <c:v>510</c:v>
                </c:pt>
                <c:pt idx="95">
                  <c:v>510</c:v>
                </c:pt>
                <c:pt idx="96">
                  <c:v>510</c:v>
                </c:pt>
                <c:pt idx="97">
                  <c:v>510</c:v>
                </c:pt>
                <c:pt idx="98">
                  <c:v>510</c:v>
                </c:pt>
                <c:pt idx="99">
                  <c:v>510</c:v>
                </c:pt>
                <c:pt idx="100">
                  <c:v>510</c:v>
                </c:pt>
                <c:pt idx="101">
                  <c:v>510</c:v>
                </c:pt>
                <c:pt idx="102">
                  <c:v>510</c:v>
                </c:pt>
                <c:pt idx="103">
                  <c:v>510</c:v>
                </c:pt>
                <c:pt idx="104">
                  <c:v>510</c:v>
                </c:pt>
                <c:pt idx="105">
                  <c:v>510</c:v>
                </c:pt>
                <c:pt idx="106">
                  <c:v>510</c:v>
                </c:pt>
                <c:pt idx="107">
                  <c:v>510</c:v>
                </c:pt>
                <c:pt idx="108">
                  <c:v>510</c:v>
                </c:pt>
                <c:pt idx="109">
                  <c:v>510</c:v>
                </c:pt>
                <c:pt idx="110">
                  <c:v>510</c:v>
                </c:pt>
                <c:pt idx="111">
                  <c:v>510</c:v>
                </c:pt>
                <c:pt idx="112">
                  <c:v>510</c:v>
                </c:pt>
                <c:pt idx="113">
                  <c:v>510</c:v>
                </c:pt>
                <c:pt idx="114">
                  <c:v>510</c:v>
                </c:pt>
                <c:pt idx="115">
                  <c:v>510</c:v>
                </c:pt>
                <c:pt idx="116">
                  <c:v>510</c:v>
                </c:pt>
                <c:pt idx="117">
                  <c:v>510</c:v>
                </c:pt>
                <c:pt idx="118">
                  <c:v>510</c:v>
                </c:pt>
                <c:pt idx="119">
                  <c:v>510</c:v>
                </c:pt>
                <c:pt idx="120">
                  <c:v>510</c:v>
                </c:pt>
                <c:pt idx="121">
                  <c:v>510</c:v>
                </c:pt>
                <c:pt idx="122">
                  <c:v>510</c:v>
                </c:pt>
                <c:pt idx="123">
                  <c:v>510</c:v>
                </c:pt>
                <c:pt idx="124">
                  <c:v>510</c:v>
                </c:pt>
                <c:pt idx="125">
                  <c:v>510</c:v>
                </c:pt>
                <c:pt idx="126">
                  <c:v>510</c:v>
                </c:pt>
                <c:pt idx="127">
                  <c:v>510</c:v>
                </c:pt>
                <c:pt idx="128">
                  <c:v>510</c:v>
                </c:pt>
                <c:pt idx="129">
                  <c:v>510</c:v>
                </c:pt>
                <c:pt idx="130">
                  <c:v>510</c:v>
                </c:pt>
                <c:pt idx="131">
                  <c:v>510</c:v>
                </c:pt>
                <c:pt idx="132">
                  <c:v>510</c:v>
                </c:pt>
                <c:pt idx="133">
                  <c:v>510</c:v>
                </c:pt>
                <c:pt idx="134">
                  <c:v>510</c:v>
                </c:pt>
                <c:pt idx="135">
                  <c:v>510</c:v>
                </c:pt>
                <c:pt idx="136">
                  <c:v>510</c:v>
                </c:pt>
                <c:pt idx="137">
                  <c:v>510</c:v>
                </c:pt>
                <c:pt idx="138">
                  <c:v>510</c:v>
                </c:pt>
                <c:pt idx="139">
                  <c:v>510</c:v>
                </c:pt>
                <c:pt idx="140">
                  <c:v>510</c:v>
                </c:pt>
                <c:pt idx="141">
                  <c:v>510</c:v>
                </c:pt>
                <c:pt idx="142">
                  <c:v>510</c:v>
                </c:pt>
                <c:pt idx="143">
                  <c:v>510</c:v>
                </c:pt>
                <c:pt idx="144">
                  <c:v>510</c:v>
                </c:pt>
                <c:pt idx="145">
                  <c:v>510</c:v>
                </c:pt>
                <c:pt idx="146">
                  <c:v>510</c:v>
                </c:pt>
                <c:pt idx="147">
                  <c:v>510</c:v>
                </c:pt>
                <c:pt idx="148">
                  <c:v>510</c:v>
                </c:pt>
                <c:pt idx="149">
                  <c:v>508</c:v>
                </c:pt>
                <c:pt idx="150">
                  <c:v>508</c:v>
                </c:pt>
                <c:pt idx="151">
                  <c:v>508</c:v>
                </c:pt>
                <c:pt idx="152">
                  <c:v>508</c:v>
                </c:pt>
                <c:pt idx="153">
                  <c:v>508</c:v>
                </c:pt>
                <c:pt idx="154">
                  <c:v>508</c:v>
                </c:pt>
                <c:pt idx="155">
                  <c:v>500</c:v>
                </c:pt>
                <c:pt idx="156">
                  <c:v>500</c:v>
                </c:pt>
                <c:pt idx="157">
                  <c:v>500</c:v>
                </c:pt>
                <c:pt idx="158">
                  <c:v>500</c:v>
                </c:pt>
                <c:pt idx="159">
                  <c:v>500</c:v>
                </c:pt>
                <c:pt idx="160">
                  <c:v>500</c:v>
                </c:pt>
                <c:pt idx="161">
                  <c:v>498</c:v>
                </c:pt>
                <c:pt idx="162">
                  <c:v>498</c:v>
                </c:pt>
                <c:pt idx="163">
                  <c:v>498</c:v>
                </c:pt>
                <c:pt idx="164">
                  <c:v>498</c:v>
                </c:pt>
                <c:pt idx="165">
                  <c:v>498</c:v>
                </c:pt>
                <c:pt idx="166">
                  <c:v>498</c:v>
                </c:pt>
                <c:pt idx="167">
                  <c:v>494</c:v>
                </c:pt>
                <c:pt idx="168">
                  <c:v>494</c:v>
                </c:pt>
                <c:pt idx="169">
                  <c:v>494</c:v>
                </c:pt>
                <c:pt idx="170">
                  <c:v>494</c:v>
                </c:pt>
                <c:pt idx="171">
                  <c:v>494</c:v>
                </c:pt>
                <c:pt idx="172">
                  <c:v>494</c:v>
                </c:pt>
                <c:pt idx="173">
                  <c:v>494</c:v>
                </c:pt>
                <c:pt idx="174">
                  <c:v>494</c:v>
                </c:pt>
                <c:pt idx="175">
                  <c:v>494</c:v>
                </c:pt>
                <c:pt idx="176">
                  <c:v>494</c:v>
                </c:pt>
                <c:pt idx="177">
                  <c:v>494</c:v>
                </c:pt>
                <c:pt idx="178">
                  <c:v>494</c:v>
                </c:pt>
                <c:pt idx="179">
                  <c:v>496</c:v>
                </c:pt>
                <c:pt idx="180">
                  <c:v>496</c:v>
                </c:pt>
                <c:pt idx="181">
                  <c:v>496</c:v>
                </c:pt>
                <c:pt idx="182">
                  <c:v>496</c:v>
                </c:pt>
                <c:pt idx="183">
                  <c:v>496</c:v>
                </c:pt>
                <c:pt idx="184">
                  <c:v>496</c:v>
                </c:pt>
                <c:pt idx="185">
                  <c:v>496</c:v>
                </c:pt>
                <c:pt idx="186">
                  <c:v>496</c:v>
                </c:pt>
                <c:pt idx="187">
                  <c:v>496</c:v>
                </c:pt>
                <c:pt idx="188">
                  <c:v>496</c:v>
                </c:pt>
                <c:pt idx="189">
                  <c:v>496</c:v>
                </c:pt>
                <c:pt idx="190">
                  <c:v>496</c:v>
                </c:pt>
                <c:pt idx="191">
                  <c:v>492</c:v>
                </c:pt>
                <c:pt idx="192">
                  <c:v>492</c:v>
                </c:pt>
                <c:pt idx="193">
                  <c:v>492</c:v>
                </c:pt>
                <c:pt idx="194">
                  <c:v>492</c:v>
                </c:pt>
                <c:pt idx="195">
                  <c:v>492</c:v>
                </c:pt>
                <c:pt idx="196">
                  <c:v>492</c:v>
                </c:pt>
                <c:pt idx="197">
                  <c:v>486</c:v>
                </c:pt>
                <c:pt idx="198">
                  <c:v>486</c:v>
                </c:pt>
                <c:pt idx="199">
                  <c:v>486</c:v>
                </c:pt>
                <c:pt idx="200">
                  <c:v>486</c:v>
                </c:pt>
                <c:pt idx="201">
                  <c:v>486</c:v>
                </c:pt>
                <c:pt idx="202">
                  <c:v>486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402336"/>
        <c:axId val="292402728"/>
      </c:scatterChart>
      <c:scatterChart>
        <c:scatterStyle val="smoothMarker"/>
        <c:varyColors val="0"/>
        <c:ser>
          <c:idx val="6"/>
          <c:order val="6"/>
          <c:tx>
            <c:strRef>
              <c:f>'Beschl. 5. Gang(10.06.2014)II'!$V$2</c:f>
              <c:strCache>
                <c:ptCount val="1"/>
                <c:pt idx="0">
                  <c:v>Vorförderdruck</c:v>
                </c:pt>
              </c:strCache>
            </c:strRef>
          </c:tx>
          <c:marker>
            <c:symbol val="none"/>
          </c:marker>
          <c:xVal>
            <c:numRef>
              <c:f>'Beschl. 5. Gang(10.06.2014)II'!$L$3:$L$264</c:f>
              <c:numCache>
                <c:formatCode>#,##0" 1/min"</c:formatCode>
                <c:ptCount val="262"/>
                <c:pt idx="0">
                  <c:v>1189</c:v>
                </c:pt>
                <c:pt idx="1">
                  <c:v>1189</c:v>
                </c:pt>
                <c:pt idx="2">
                  <c:v>1189</c:v>
                </c:pt>
                <c:pt idx="3">
                  <c:v>1189</c:v>
                </c:pt>
                <c:pt idx="4">
                  <c:v>1232</c:v>
                </c:pt>
                <c:pt idx="5">
                  <c:v>1232</c:v>
                </c:pt>
                <c:pt idx="6">
                  <c:v>1232</c:v>
                </c:pt>
                <c:pt idx="7">
                  <c:v>1232</c:v>
                </c:pt>
                <c:pt idx="8">
                  <c:v>1232</c:v>
                </c:pt>
                <c:pt idx="9">
                  <c:v>1232</c:v>
                </c:pt>
                <c:pt idx="10">
                  <c:v>1283</c:v>
                </c:pt>
                <c:pt idx="11">
                  <c:v>1283</c:v>
                </c:pt>
                <c:pt idx="12">
                  <c:v>1283</c:v>
                </c:pt>
                <c:pt idx="13">
                  <c:v>1283</c:v>
                </c:pt>
                <c:pt idx="14">
                  <c:v>1283</c:v>
                </c:pt>
                <c:pt idx="15">
                  <c:v>1283</c:v>
                </c:pt>
                <c:pt idx="16">
                  <c:v>1345</c:v>
                </c:pt>
                <c:pt idx="17">
                  <c:v>1345</c:v>
                </c:pt>
                <c:pt idx="18">
                  <c:v>1345</c:v>
                </c:pt>
                <c:pt idx="19">
                  <c:v>1345</c:v>
                </c:pt>
                <c:pt idx="20">
                  <c:v>1345</c:v>
                </c:pt>
                <c:pt idx="21">
                  <c:v>1345</c:v>
                </c:pt>
                <c:pt idx="22">
                  <c:v>1412</c:v>
                </c:pt>
                <c:pt idx="23">
                  <c:v>1412</c:v>
                </c:pt>
                <c:pt idx="24">
                  <c:v>1412</c:v>
                </c:pt>
                <c:pt idx="25">
                  <c:v>1412</c:v>
                </c:pt>
                <c:pt idx="26">
                  <c:v>1412</c:v>
                </c:pt>
                <c:pt idx="27">
                  <c:v>1412</c:v>
                </c:pt>
                <c:pt idx="28">
                  <c:v>1476</c:v>
                </c:pt>
                <c:pt idx="29">
                  <c:v>1476</c:v>
                </c:pt>
                <c:pt idx="30">
                  <c:v>1476</c:v>
                </c:pt>
                <c:pt idx="31">
                  <c:v>1476</c:v>
                </c:pt>
                <c:pt idx="32">
                  <c:v>1476</c:v>
                </c:pt>
                <c:pt idx="33">
                  <c:v>1476</c:v>
                </c:pt>
                <c:pt idx="34">
                  <c:v>1567</c:v>
                </c:pt>
                <c:pt idx="35">
                  <c:v>1567</c:v>
                </c:pt>
                <c:pt idx="36">
                  <c:v>1567</c:v>
                </c:pt>
                <c:pt idx="37">
                  <c:v>1567</c:v>
                </c:pt>
                <c:pt idx="38">
                  <c:v>1567</c:v>
                </c:pt>
                <c:pt idx="39">
                  <c:v>1567</c:v>
                </c:pt>
                <c:pt idx="40">
                  <c:v>1674</c:v>
                </c:pt>
                <c:pt idx="41">
                  <c:v>1674</c:v>
                </c:pt>
                <c:pt idx="42">
                  <c:v>1674</c:v>
                </c:pt>
                <c:pt idx="43">
                  <c:v>1674</c:v>
                </c:pt>
                <c:pt idx="44">
                  <c:v>1674</c:v>
                </c:pt>
                <c:pt idx="45">
                  <c:v>1674</c:v>
                </c:pt>
                <c:pt idx="46">
                  <c:v>1783</c:v>
                </c:pt>
                <c:pt idx="47">
                  <c:v>1783</c:v>
                </c:pt>
                <c:pt idx="48">
                  <c:v>1783</c:v>
                </c:pt>
                <c:pt idx="49">
                  <c:v>1783</c:v>
                </c:pt>
                <c:pt idx="50">
                  <c:v>1783</c:v>
                </c:pt>
                <c:pt idx="51">
                  <c:v>1783</c:v>
                </c:pt>
                <c:pt idx="52">
                  <c:v>1889</c:v>
                </c:pt>
                <c:pt idx="53">
                  <c:v>1889</c:v>
                </c:pt>
                <c:pt idx="54">
                  <c:v>1889</c:v>
                </c:pt>
                <c:pt idx="55">
                  <c:v>1889</c:v>
                </c:pt>
                <c:pt idx="56">
                  <c:v>1889</c:v>
                </c:pt>
                <c:pt idx="57">
                  <c:v>1889</c:v>
                </c:pt>
                <c:pt idx="58">
                  <c:v>1997</c:v>
                </c:pt>
                <c:pt idx="59">
                  <c:v>1997</c:v>
                </c:pt>
                <c:pt idx="60">
                  <c:v>1997</c:v>
                </c:pt>
                <c:pt idx="61">
                  <c:v>1997</c:v>
                </c:pt>
                <c:pt idx="62">
                  <c:v>1997</c:v>
                </c:pt>
                <c:pt idx="63">
                  <c:v>1997</c:v>
                </c:pt>
                <c:pt idx="64">
                  <c:v>2109</c:v>
                </c:pt>
                <c:pt idx="65">
                  <c:v>2109</c:v>
                </c:pt>
                <c:pt idx="66">
                  <c:v>2109</c:v>
                </c:pt>
                <c:pt idx="67">
                  <c:v>2109</c:v>
                </c:pt>
                <c:pt idx="68">
                  <c:v>2109</c:v>
                </c:pt>
                <c:pt idx="69">
                  <c:v>2109</c:v>
                </c:pt>
                <c:pt idx="70">
                  <c:v>2226</c:v>
                </c:pt>
                <c:pt idx="71">
                  <c:v>2226</c:v>
                </c:pt>
                <c:pt idx="72">
                  <c:v>2226</c:v>
                </c:pt>
                <c:pt idx="73">
                  <c:v>2226</c:v>
                </c:pt>
                <c:pt idx="74">
                  <c:v>2226</c:v>
                </c:pt>
                <c:pt idx="75">
                  <c:v>2226</c:v>
                </c:pt>
                <c:pt idx="76">
                  <c:v>2324</c:v>
                </c:pt>
                <c:pt idx="77">
                  <c:v>2324</c:v>
                </c:pt>
                <c:pt idx="78">
                  <c:v>2324</c:v>
                </c:pt>
                <c:pt idx="79">
                  <c:v>2324</c:v>
                </c:pt>
                <c:pt idx="80">
                  <c:v>2324</c:v>
                </c:pt>
                <c:pt idx="81">
                  <c:v>2324</c:v>
                </c:pt>
                <c:pt idx="82">
                  <c:v>2432</c:v>
                </c:pt>
                <c:pt idx="83">
                  <c:v>2432</c:v>
                </c:pt>
                <c:pt idx="84">
                  <c:v>2432</c:v>
                </c:pt>
                <c:pt idx="85">
                  <c:v>2432</c:v>
                </c:pt>
                <c:pt idx="86">
                  <c:v>2432</c:v>
                </c:pt>
                <c:pt idx="87">
                  <c:v>2432</c:v>
                </c:pt>
                <c:pt idx="88">
                  <c:v>2534</c:v>
                </c:pt>
                <c:pt idx="89">
                  <c:v>2534</c:v>
                </c:pt>
                <c:pt idx="90">
                  <c:v>2534</c:v>
                </c:pt>
                <c:pt idx="91">
                  <c:v>2534</c:v>
                </c:pt>
                <c:pt idx="92">
                  <c:v>2534</c:v>
                </c:pt>
                <c:pt idx="93">
                  <c:v>2534</c:v>
                </c:pt>
                <c:pt idx="94">
                  <c:v>2637</c:v>
                </c:pt>
                <c:pt idx="95">
                  <c:v>2637</c:v>
                </c:pt>
                <c:pt idx="96">
                  <c:v>2637</c:v>
                </c:pt>
                <c:pt idx="97">
                  <c:v>2637</c:v>
                </c:pt>
                <c:pt idx="98">
                  <c:v>2637</c:v>
                </c:pt>
                <c:pt idx="99">
                  <c:v>2637</c:v>
                </c:pt>
                <c:pt idx="100">
                  <c:v>2736</c:v>
                </c:pt>
                <c:pt idx="101">
                  <c:v>2736</c:v>
                </c:pt>
                <c:pt idx="102">
                  <c:v>2736</c:v>
                </c:pt>
                <c:pt idx="103">
                  <c:v>2736</c:v>
                </c:pt>
                <c:pt idx="104">
                  <c:v>2736</c:v>
                </c:pt>
                <c:pt idx="105">
                  <c:v>2736</c:v>
                </c:pt>
                <c:pt idx="106">
                  <c:v>2826</c:v>
                </c:pt>
                <c:pt idx="107">
                  <c:v>2826</c:v>
                </c:pt>
                <c:pt idx="108">
                  <c:v>2826</c:v>
                </c:pt>
                <c:pt idx="109">
                  <c:v>2826</c:v>
                </c:pt>
                <c:pt idx="110">
                  <c:v>2826</c:v>
                </c:pt>
                <c:pt idx="111">
                  <c:v>2826</c:v>
                </c:pt>
                <c:pt idx="112">
                  <c:v>2900</c:v>
                </c:pt>
                <c:pt idx="113">
                  <c:v>2900</c:v>
                </c:pt>
                <c:pt idx="114">
                  <c:v>2900</c:v>
                </c:pt>
                <c:pt idx="115">
                  <c:v>2900</c:v>
                </c:pt>
                <c:pt idx="116">
                  <c:v>2900</c:v>
                </c:pt>
                <c:pt idx="117">
                  <c:v>2900</c:v>
                </c:pt>
                <c:pt idx="118">
                  <c:v>2978</c:v>
                </c:pt>
                <c:pt idx="119">
                  <c:v>2978</c:v>
                </c:pt>
                <c:pt idx="120">
                  <c:v>2978</c:v>
                </c:pt>
                <c:pt idx="121">
                  <c:v>2978</c:v>
                </c:pt>
                <c:pt idx="122">
                  <c:v>2978</c:v>
                </c:pt>
                <c:pt idx="123">
                  <c:v>2978</c:v>
                </c:pt>
                <c:pt idx="124">
                  <c:v>3051</c:v>
                </c:pt>
                <c:pt idx="125">
                  <c:v>3051</c:v>
                </c:pt>
                <c:pt idx="126">
                  <c:v>3051</c:v>
                </c:pt>
                <c:pt idx="127">
                  <c:v>3051</c:v>
                </c:pt>
                <c:pt idx="128">
                  <c:v>3051</c:v>
                </c:pt>
                <c:pt idx="129">
                  <c:v>3051</c:v>
                </c:pt>
                <c:pt idx="130">
                  <c:v>3133</c:v>
                </c:pt>
                <c:pt idx="131">
                  <c:v>3133</c:v>
                </c:pt>
                <c:pt idx="132">
                  <c:v>3133</c:v>
                </c:pt>
                <c:pt idx="133">
                  <c:v>3133</c:v>
                </c:pt>
                <c:pt idx="134">
                  <c:v>3133</c:v>
                </c:pt>
                <c:pt idx="135">
                  <c:v>3133</c:v>
                </c:pt>
                <c:pt idx="136">
                  <c:v>3189</c:v>
                </c:pt>
                <c:pt idx="137">
                  <c:v>3189</c:v>
                </c:pt>
                <c:pt idx="138">
                  <c:v>3189</c:v>
                </c:pt>
                <c:pt idx="139">
                  <c:v>3189</c:v>
                </c:pt>
                <c:pt idx="140">
                  <c:v>3189</c:v>
                </c:pt>
                <c:pt idx="141">
                  <c:v>3189</c:v>
                </c:pt>
                <c:pt idx="142">
                  <c:v>3255</c:v>
                </c:pt>
                <c:pt idx="143">
                  <c:v>3255</c:v>
                </c:pt>
                <c:pt idx="144">
                  <c:v>3255</c:v>
                </c:pt>
                <c:pt idx="145">
                  <c:v>3255</c:v>
                </c:pt>
                <c:pt idx="146">
                  <c:v>3255</c:v>
                </c:pt>
                <c:pt idx="147">
                  <c:v>3255</c:v>
                </c:pt>
                <c:pt idx="148">
                  <c:v>3315</c:v>
                </c:pt>
                <c:pt idx="149">
                  <c:v>3315</c:v>
                </c:pt>
                <c:pt idx="150">
                  <c:v>3315</c:v>
                </c:pt>
                <c:pt idx="151">
                  <c:v>3315</c:v>
                </c:pt>
                <c:pt idx="152">
                  <c:v>3315</c:v>
                </c:pt>
                <c:pt idx="153">
                  <c:v>3315</c:v>
                </c:pt>
                <c:pt idx="154">
                  <c:v>3361</c:v>
                </c:pt>
                <c:pt idx="155">
                  <c:v>3361</c:v>
                </c:pt>
                <c:pt idx="156">
                  <c:v>3361</c:v>
                </c:pt>
                <c:pt idx="157">
                  <c:v>3361</c:v>
                </c:pt>
                <c:pt idx="158">
                  <c:v>3361</c:v>
                </c:pt>
                <c:pt idx="159">
                  <c:v>3361</c:v>
                </c:pt>
                <c:pt idx="160">
                  <c:v>3433</c:v>
                </c:pt>
                <c:pt idx="161">
                  <c:v>3433</c:v>
                </c:pt>
                <c:pt idx="162">
                  <c:v>3433</c:v>
                </c:pt>
                <c:pt idx="163">
                  <c:v>3433</c:v>
                </c:pt>
                <c:pt idx="164">
                  <c:v>3433</c:v>
                </c:pt>
                <c:pt idx="165">
                  <c:v>3433</c:v>
                </c:pt>
                <c:pt idx="166">
                  <c:v>3485</c:v>
                </c:pt>
                <c:pt idx="167">
                  <c:v>3485</c:v>
                </c:pt>
                <c:pt idx="168">
                  <c:v>3485</c:v>
                </c:pt>
                <c:pt idx="169">
                  <c:v>3485</c:v>
                </c:pt>
                <c:pt idx="170">
                  <c:v>3485</c:v>
                </c:pt>
                <c:pt idx="171">
                  <c:v>3485</c:v>
                </c:pt>
                <c:pt idx="172">
                  <c:v>3549</c:v>
                </c:pt>
                <c:pt idx="173">
                  <c:v>3549</c:v>
                </c:pt>
                <c:pt idx="174">
                  <c:v>3549</c:v>
                </c:pt>
                <c:pt idx="175">
                  <c:v>3549</c:v>
                </c:pt>
                <c:pt idx="176">
                  <c:v>3549</c:v>
                </c:pt>
                <c:pt idx="177">
                  <c:v>3549</c:v>
                </c:pt>
                <c:pt idx="178">
                  <c:v>3603</c:v>
                </c:pt>
                <c:pt idx="179">
                  <c:v>3603</c:v>
                </c:pt>
                <c:pt idx="180">
                  <c:v>3603</c:v>
                </c:pt>
                <c:pt idx="181">
                  <c:v>3603</c:v>
                </c:pt>
                <c:pt idx="182">
                  <c:v>3603</c:v>
                </c:pt>
                <c:pt idx="183">
                  <c:v>3603</c:v>
                </c:pt>
                <c:pt idx="184">
                  <c:v>3652</c:v>
                </c:pt>
                <c:pt idx="185">
                  <c:v>3652</c:v>
                </c:pt>
                <c:pt idx="186">
                  <c:v>3652</c:v>
                </c:pt>
                <c:pt idx="187">
                  <c:v>3652</c:v>
                </c:pt>
                <c:pt idx="188">
                  <c:v>3652</c:v>
                </c:pt>
                <c:pt idx="189">
                  <c:v>3652</c:v>
                </c:pt>
                <c:pt idx="190">
                  <c:v>3724</c:v>
                </c:pt>
                <c:pt idx="191">
                  <c:v>3724</c:v>
                </c:pt>
                <c:pt idx="192">
                  <c:v>3724</c:v>
                </c:pt>
                <c:pt idx="193">
                  <c:v>3724</c:v>
                </c:pt>
                <c:pt idx="194">
                  <c:v>3724</c:v>
                </c:pt>
                <c:pt idx="195">
                  <c:v>3724</c:v>
                </c:pt>
                <c:pt idx="196">
                  <c:v>3787</c:v>
                </c:pt>
                <c:pt idx="197">
                  <c:v>3787</c:v>
                </c:pt>
                <c:pt idx="198">
                  <c:v>3787</c:v>
                </c:pt>
                <c:pt idx="199">
                  <c:v>3787</c:v>
                </c:pt>
                <c:pt idx="200">
                  <c:v>3787</c:v>
                </c:pt>
                <c:pt idx="201">
                  <c:v>3787</c:v>
                </c:pt>
                <c:pt idx="202">
                  <c:v>3853</c:v>
                </c:pt>
                <c:pt idx="203">
                  <c:v>3853</c:v>
                </c:pt>
                <c:pt idx="204">
                  <c:v>3853</c:v>
                </c:pt>
                <c:pt idx="205">
                  <c:v>3853</c:v>
                </c:pt>
                <c:pt idx="206">
                  <c:v>3853</c:v>
                </c:pt>
                <c:pt idx="207">
                  <c:v>3853</c:v>
                </c:pt>
                <c:pt idx="208">
                  <c:v>3908</c:v>
                </c:pt>
                <c:pt idx="209">
                  <c:v>3908</c:v>
                </c:pt>
                <c:pt idx="210">
                  <c:v>3908</c:v>
                </c:pt>
                <c:pt idx="211">
                  <c:v>3908</c:v>
                </c:pt>
                <c:pt idx="212">
                  <c:v>3908</c:v>
                </c:pt>
                <c:pt idx="213">
                  <c:v>3908</c:v>
                </c:pt>
                <c:pt idx="214">
                  <c:v>3977</c:v>
                </c:pt>
                <c:pt idx="215">
                  <c:v>3977</c:v>
                </c:pt>
                <c:pt idx="216">
                  <c:v>3977</c:v>
                </c:pt>
                <c:pt idx="217">
                  <c:v>3977</c:v>
                </c:pt>
                <c:pt idx="218">
                  <c:v>3977</c:v>
                </c:pt>
                <c:pt idx="219">
                  <c:v>3977</c:v>
                </c:pt>
                <c:pt idx="220">
                  <c:v>4027</c:v>
                </c:pt>
                <c:pt idx="221">
                  <c:v>4027</c:v>
                </c:pt>
                <c:pt idx="222">
                  <c:v>4027</c:v>
                </c:pt>
                <c:pt idx="223">
                  <c:v>4027</c:v>
                </c:pt>
                <c:pt idx="224">
                  <c:v>4027</c:v>
                </c:pt>
                <c:pt idx="225">
                  <c:v>4027</c:v>
                </c:pt>
                <c:pt idx="226">
                  <c:v>4090</c:v>
                </c:pt>
                <c:pt idx="227">
                  <c:v>4090</c:v>
                </c:pt>
                <c:pt idx="228">
                  <c:v>4090</c:v>
                </c:pt>
                <c:pt idx="229">
                  <c:v>4090</c:v>
                </c:pt>
                <c:pt idx="230">
                  <c:v>4090</c:v>
                </c:pt>
                <c:pt idx="231">
                  <c:v>4090</c:v>
                </c:pt>
                <c:pt idx="232">
                  <c:v>4150</c:v>
                </c:pt>
                <c:pt idx="233">
                  <c:v>4150</c:v>
                </c:pt>
                <c:pt idx="234">
                  <c:v>4150</c:v>
                </c:pt>
                <c:pt idx="235">
                  <c:v>4150</c:v>
                </c:pt>
                <c:pt idx="236">
                  <c:v>4150</c:v>
                </c:pt>
                <c:pt idx="237">
                  <c:v>4150</c:v>
                </c:pt>
                <c:pt idx="238">
                  <c:v>4170</c:v>
                </c:pt>
                <c:pt idx="239">
                  <c:v>4170</c:v>
                </c:pt>
                <c:pt idx="240">
                  <c:v>4170</c:v>
                </c:pt>
                <c:pt idx="241">
                  <c:v>4170</c:v>
                </c:pt>
                <c:pt idx="242">
                  <c:v>4170</c:v>
                </c:pt>
                <c:pt idx="243">
                  <c:v>4170</c:v>
                </c:pt>
                <c:pt idx="244">
                  <c:v>4197</c:v>
                </c:pt>
                <c:pt idx="245">
                  <c:v>4197</c:v>
                </c:pt>
                <c:pt idx="246">
                  <c:v>4197</c:v>
                </c:pt>
                <c:pt idx="247">
                  <c:v>4197</c:v>
                </c:pt>
                <c:pt idx="248">
                  <c:v>4197</c:v>
                </c:pt>
                <c:pt idx="249">
                  <c:v>4197</c:v>
                </c:pt>
                <c:pt idx="250">
                  <c:v>4230</c:v>
                </c:pt>
                <c:pt idx="251">
                  <c:v>4230</c:v>
                </c:pt>
                <c:pt idx="252">
                  <c:v>4230</c:v>
                </c:pt>
                <c:pt idx="253">
                  <c:v>4230</c:v>
                </c:pt>
                <c:pt idx="254">
                  <c:v>4230</c:v>
                </c:pt>
                <c:pt idx="255">
                  <c:v>4230</c:v>
                </c:pt>
                <c:pt idx="256">
                  <c:v>4247</c:v>
                </c:pt>
                <c:pt idx="257">
                  <c:v>4247</c:v>
                </c:pt>
                <c:pt idx="258">
                  <c:v>4247</c:v>
                </c:pt>
                <c:pt idx="259">
                  <c:v>4247</c:v>
                </c:pt>
                <c:pt idx="260">
                  <c:v>4247</c:v>
                </c:pt>
                <c:pt idx="261">
                  <c:v>4247</c:v>
                </c:pt>
              </c:numCache>
            </c:numRef>
          </c:xVal>
          <c:yVal>
            <c:numRef>
              <c:f>'Beschl. 5. Gang(10.06.2014)II'!$V$3:$V$264</c:f>
              <c:numCache>
                <c:formatCode>#,##0.00" bar"</c:formatCode>
                <c:ptCount val="262"/>
                <c:pt idx="0">
                  <c:v>3.8759999999999999</c:v>
                </c:pt>
                <c:pt idx="1">
                  <c:v>3.8759999999999999</c:v>
                </c:pt>
                <c:pt idx="2">
                  <c:v>3.8759999999999999</c:v>
                </c:pt>
                <c:pt idx="3">
                  <c:v>3.8759999999999999</c:v>
                </c:pt>
                <c:pt idx="4">
                  <c:v>3.8759999999999999</c:v>
                </c:pt>
                <c:pt idx="5">
                  <c:v>3.8759999999999999</c:v>
                </c:pt>
                <c:pt idx="6">
                  <c:v>3.8759999999999999</c:v>
                </c:pt>
                <c:pt idx="7">
                  <c:v>3.863</c:v>
                </c:pt>
                <c:pt idx="8">
                  <c:v>3.863</c:v>
                </c:pt>
                <c:pt idx="9">
                  <c:v>3.863</c:v>
                </c:pt>
                <c:pt idx="10">
                  <c:v>3.863</c:v>
                </c:pt>
                <c:pt idx="11">
                  <c:v>3.863</c:v>
                </c:pt>
                <c:pt idx="12">
                  <c:v>3.863</c:v>
                </c:pt>
                <c:pt idx="13">
                  <c:v>3.8540000000000001</c:v>
                </c:pt>
                <c:pt idx="14">
                  <c:v>3.8540000000000001</c:v>
                </c:pt>
                <c:pt idx="15">
                  <c:v>3.8540000000000001</c:v>
                </c:pt>
                <c:pt idx="16">
                  <c:v>3.8540000000000001</c:v>
                </c:pt>
                <c:pt idx="17">
                  <c:v>3.8540000000000001</c:v>
                </c:pt>
                <c:pt idx="18">
                  <c:v>3.8540000000000001</c:v>
                </c:pt>
                <c:pt idx="19">
                  <c:v>3.85</c:v>
                </c:pt>
                <c:pt idx="20">
                  <c:v>3.85</c:v>
                </c:pt>
                <c:pt idx="21">
                  <c:v>3.85</c:v>
                </c:pt>
                <c:pt idx="22">
                  <c:v>3.85</c:v>
                </c:pt>
                <c:pt idx="23">
                  <c:v>3.85</c:v>
                </c:pt>
                <c:pt idx="24">
                  <c:v>3.85</c:v>
                </c:pt>
                <c:pt idx="25">
                  <c:v>3.8370000000000002</c:v>
                </c:pt>
                <c:pt idx="26">
                  <c:v>3.8370000000000002</c:v>
                </c:pt>
                <c:pt idx="27">
                  <c:v>3.8370000000000002</c:v>
                </c:pt>
                <c:pt idx="28">
                  <c:v>3.8370000000000002</c:v>
                </c:pt>
                <c:pt idx="29">
                  <c:v>3.8370000000000002</c:v>
                </c:pt>
                <c:pt idx="30">
                  <c:v>3.8370000000000002</c:v>
                </c:pt>
                <c:pt idx="31">
                  <c:v>3.8109999999999999</c:v>
                </c:pt>
                <c:pt idx="32">
                  <c:v>3.8109999999999999</c:v>
                </c:pt>
                <c:pt idx="33">
                  <c:v>3.8109999999999999</c:v>
                </c:pt>
                <c:pt idx="34">
                  <c:v>3.8109999999999999</c:v>
                </c:pt>
                <c:pt idx="35">
                  <c:v>3.8109999999999999</c:v>
                </c:pt>
                <c:pt idx="36">
                  <c:v>3.8109999999999999</c:v>
                </c:pt>
                <c:pt idx="37">
                  <c:v>3.8069999999999999</c:v>
                </c:pt>
                <c:pt idx="38">
                  <c:v>3.8069999999999999</c:v>
                </c:pt>
                <c:pt idx="39">
                  <c:v>3.8069999999999999</c:v>
                </c:pt>
                <c:pt idx="40">
                  <c:v>3.8069999999999999</c:v>
                </c:pt>
                <c:pt idx="41">
                  <c:v>3.8069999999999999</c:v>
                </c:pt>
                <c:pt idx="42">
                  <c:v>3.8069999999999999</c:v>
                </c:pt>
                <c:pt idx="43">
                  <c:v>3.8069999999999999</c:v>
                </c:pt>
                <c:pt idx="44">
                  <c:v>3.8069999999999999</c:v>
                </c:pt>
                <c:pt idx="45">
                  <c:v>3.8069999999999999</c:v>
                </c:pt>
                <c:pt idx="46">
                  <c:v>3.8069999999999999</c:v>
                </c:pt>
                <c:pt idx="47">
                  <c:v>3.8069999999999999</c:v>
                </c:pt>
                <c:pt idx="48">
                  <c:v>3.8069999999999999</c:v>
                </c:pt>
                <c:pt idx="49">
                  <c:v>3.794</c:v>
                </c:pt>
                <c:pt idx="50">
                  <c:v>3.794</c:v>
                </c:pt>
                <c:pt idx="51">
                  <c:v>3.794</c:v>
                </c:pt>
                <c:pt idx="52">
                  <c:v>3.794</c:v>
                </c:pt>
                <c:pt idx="53">
                  <c:v>3.794</c:v>
                </c:pt>
                <c:pt idx="54">
                  <c:v>3.794</c:v>
                </c:pt>
                <c:pt idx="55">
                  <c:v>3.782</c:v>
                </c:pt>
                <c:pt idx="56">
                  <c:v>3.782</c:v>
                </c:pt>
                <c:pt idx="57">
                  <c:v>3.782</c:v>
                </c:pt>
                <c:pt idx="58">
                  <c:v>3.782</c:v>
                </c:pt>
                <c:pt idx="59">
                  <c:v>3.782</c:v>
                </c:pt>
                <c:pt idx="60">
                  <c:v>3.782</c:v>
                </c:pt>
                <c:pt idx="61">
                  <c:v>3.782</c:v>
                </c:pt>
                <c:pt idx="62">
                  <c:v>3.782</c:v>
                </c:pt>
                <c:pt idx="63">
                  <c:v>3.782</c:v>
                </c:pt>
                <c:pt idx="64">
                  <c:v>3.782</c:v>
                </c:pt>
                <c:pt idx="65">
                  <c:v>3.782</c:v>
                </c:pt>
                <c:pt idx="66">
                  <c:v>3.782</c:v>
                </c:pt>
                <c:pt idx="67">
                  <c:v>3.7730000000000001</c:v>
                </c:pt>
                <c:pt idx="68">
                  <c:v>3.7730000000000001</c:v>
                </c:pt>
                <c:pt idx="69">
                  <c:v>3.7730000000000001</c:v>
                </c:pt>
                <c:pt idx="70">
                  <c:v>3.7730000000000001</c:v>
                </c:pt>
                <c:pt idx="71">
                  <c:v>3.7730000000000001</c:v>
                </c:pt>
                <c:pt idx="72">
                  <c:v>3.7730000000000001</c:v>
                </c:pt>
                <c:pt idx="73">
                  <c:v>3.7639999999999998</c:v>
                </c:pt>
                <c:pt idx="74">
                  <c:v>3.7639999999999998</c:v>
                </c:pt>
                <c:pt idx="75">
                  <c:v>3.7639999999999998</c:v>
                </c:pt>
                <c:pt idx="76">
                  <c:v>3.7639999999999998</c:v>
                </c:pt>
                <c:pt idx="77">
                  <c:v>3.7639999999999998</c:v>
                </c:pt>
                <c:pt idx="78">
                  <c:v>3.7639999999999998</c:v>
                </c:pt>
                <c:pt idx="79">
                  <c:v>3.7559999999999998</c:v>
                </c:pt>
                <c:pt idx="80">
                  <c:v>3.7559999999999998</c:v>
                </c:pt>
                <c:pt idx="81">
                  <c:v>3.7559999999999998</c:v>
                </c:pt>
                <c:pt idx="82">
                  <c:v>3.7559999999999998</c:v>
                </c:pt>
                <c:pt idx="83">
                  <c:v>3.7559999999999998</c:v>
                </c:pt>
                <c:pt idx="84">
                  <c:v>3.7559999999999998</c:v>
                </c:pt>
                <c:pt idx="85">
                  <c:v>3.7429999999999999</c:v>
                </c:pt>
                <c:pt idx="86">
                  <c:v>3.7429999999999999</c:v>
                </c:pt>
                <c:pt idx="87">
                  <c:v>3.7429999999999999</c:v>
                </c:pt>
                <c:pt idx="88">
                  <c:v>3.7429999999999999</c:v>
                </c:pt>
                <c:pt idx="89">
                  <c:v>3.7429999999999999</c:v>
                </c:pt>
                <c:pt idx="90">
                  <c:v>3.7429999999999999</c:v>
                </c:pt>
                <c:pt idx="91">
                  <c:v>3.7429999999999999</c:v>
                </c:pt>
                <c:pt idx="92">
                  <c:v>3.7429999999999999</c:v>
                </c:pt>
                <c:pt idx="93">
                  <c:v>3.7429999999999999</c:v>
                </c:pt>
                <c:pt idx="94">
                  <c:v>3.7429999999999999</c:v>
                </c:pt>
                <c:pt idx="95">
                  <c:v>3.7429999999999999</c:v>
                </c:pt>
                <c:pt idx="96">
                  <c:v>3.7429999999999999</c:v>
                </c:pt>
                <c:pt idx="97">
                  <c:v>3.7349999999999999</c:v>
                </c:pt>
                <c:pt idx="98">
                  <c:v>3.7349999999999999</c:v>
                </c:pt>
                <c:pt idx="99">
                  <c:v>3.7349999999999999</c:v>
                </c:pt>
                <c:pt idx="100">
                  <c:v>3.7349999999999999</c:v>
                </c:pt>
                <c:pt idx="101">
                  <c:v>3.7349999999999999</c:v>
                </c:pt>
                <c:pt idx="102">
                  <c:v>3.7349999999999999</c:v>
                </c:pt>
                <c:pt idx="103">
                  <c:v>3.722</c:v>
                </c:pt>
                <c:pt idx="104">
                  <c:v>3.722</c:v>
                </c:pt>
                <c:pt idx="105">
                  <c:v>3.722</c:v>
                </c:pt>
                <c:pt idx="106">
                  <c:v>3.722</c:v>
                </c:pt>
                <c:pt idx="107">
                  <c:v>3.722</c:v>
                </c:pt>
                <c:pt idx="108">
                  <c:v>3.722</c:v>
                </c:pt>
                <c:pt idx="109">
                  <c:v>3.7170000000000001</c:v>
                </c:pt>
                <c:pt idx="110">
                  <c:v>3.7170000000000001</c:v>
                </c:pt>
                <c:pt idx="111">
                  <c:v>3.7170000000000001</c:v>
                </c:pt>
                <c:pt idx="112">
                  <c:v>3.7170000000000001</c:v>
                </c:pt>
                <c:pt idx="113">
                  <c:v>3.7170000000000001</c:v>
                </c:pt>
                <c:pt idx="114">
                  <c:v>3.7170000000000001</c:v>
                </c:pt>
                <c:pt idx="115">
                  <c:v>3.7170000000000001</c:v>
                </c:pt>
                <c:pt idx="116">
                  <c:v>3.7170000000000001</c:v>
                </c:pt>
                <c:pt idx="117">
                  <c:v>3.7170000000000001</c:v>
                </c:pt>
                <c:pt idx="118">
                  <c:v>3.7170000000000001</c:v>
                </c:pt>
                <c:pt idx="119">
                  <c:v>3.7170000000000001</c:v>
                </c:pt>
                <c:pt idx="120">
                  <c:v>3.7170000000000001</c:v>
                </c:pt>
                <c:pt idx="121">
                  <c:v>3.7170000000000001</c:v>
                </c:pt>
                <c:pt idx="122">
                  <c:v>3.7170000000000001</c:v>
                </c:pt>
                <c:pt idx="123">
                  <c:v>3.7170000000000001</c:v>
                </c:pt>
                <c:pt idx="124">
                  <c:v>3.7170000000000001</c:v>
                </c:pt>
                <c:pt idx="125">
                  <c:v>3.7170000000000001</c:v>
                </c:pt>
                <c:pt idx="126">
                  <c:v>3.7170000000000001</c:v>
                </c:pt>
                <c:pt idx="127">
                  <c:v>3.7170000000000001</c:v>
                </c:pt>
                <c:pt idx="128">
                  <c:v>3.7170000000000001</c:v>
                </c:pt>
                <c:pt idx="129">
                  <c:v>3.7170000000000001</c:v>
                </c:pt>
                <c:pt idx="130">
                  <c:v>3.7170000000000001</c:v>
                </c:pt>
                <c:pt idx="131">
                  <c:v>3.7170000000000001</c:v>
                </c:pt>
                <c:pt idx="132">
                  <c:v>3.7170000000000001</c:v>
                </c:pt>
                <c:pt idx="133">
                  <c:v>3.7050000000000001</c:v>
                </c:pt>
                <c:pt idx="134">
                  <c:v>3.7050000000000001</c:v>
                </c:pt>
                <c:pt idx="135">
                  <c:v>3.7050000000000001</c:v>
                </c:pt>
                <c:pt idx="136">
                  <c:v>3.7050000000000001</c:v>
                </c:pt>
                <c:pt idx="137">
                  <c:v>3.7050000000000001</c:v>
                </c:pt>
                <c:pt idx="138">
                  <c:v>3.7050000000000001</c:v>
                </c:pt>
                <c:pt idx="139">
                  <c:v>3.7</c:v>
                </c:pt>
                <c:pt idx="140">
                  <c:v>3.7</c:v>
                </c:pt>
                <c:pt idx="141">
                  <c:v>3.7</c:v>
                </c:pt>
                <c:pt idx="142">
                  <c:v>3.7</c:v>
                </c:pt>
                <c:pt idx="143">
                  <c:v>3.7</c:v>
                </c:pt>
                <c:pt idx="144">
                  <c:v>3.7</c:v>
                </c:pt>
                <c:pt idx="145">
                  <c:v>3.7130000000000001</c:v>
                </c:pt>
                <c:pt idx="146">
                  <c:v>3.7130000000000001</c:v>
                </c:pt>
                <c:pt idx="147">
                  <c:v>3.7130000000000001</c:v>
                </c:pt>
                <c:pt idx="148">
                  <c:v>3.7130000000000001</c:v>
                </c:pt>
                <c:pt idx="149">
                  <c:v>3.7130000000000001</c:v>
                </c:pt>
                <c:pt idx="150">
                  <c:v>3.7130000000000001</c:v>
                </c:pt>
                <c:pt idx="151">
                  <c:v>3.7090000000000001</c:v>
                </c:pt>
                <c:pt idx="152">
                  <c:v>3.7090000000000001</c:v>
                </c:pt>
                <c:pt idx="153">
                  <c:v>3.7090000000000001</c:v>
                </c:pt>
                <c:pt idx="154">
                  <c:v>3.7090000000000001</c:v>
                </c:pt>
                <c:pt idx="155">
                  <c:v>3.7090000000000001</c:v>
                </c:pt>
                <c:pt idx="156">
                  <c:v>3.7090000000000001</c:v>
                </c:pt>
                <c:pt idx="157">
                  <c:v>3.7090000000000001</c:v>
                </c:pt>
                <c:pt idx="158">
                  <c:v>3.7090000000000001</c:v>
                </c:pt>
                <c:pt idx="159">
                  <c:v>3.7090000000000001</c:v>
                </c:pt>
                <c:pt idx="160">
                  <c:v>3.7090000000000001</c:v>
                </c:pt>
                <c:pt idx="161">
                  <c:v>3.7090000000000001</c:v>
                </c:pt>
                <c:pt idx="162">
                  <c:v>3.7090000000000001</c:v>
                </c:pt>
                <c:pt idx="163">
                  <c:v>3.7</c:v>
                </c:pt>
                <c:pt idx="164">
                  <c:v>3.7</c:v>
                </c:pt>
                <c:pt idx="165">
                  <c:v>3.7</c:v>
                </c:pt>
                <c:pt idx="166">
                  <c:v>3.7</c:v>
                </c:pt>
                <c:pt idx="167">
                  <c:v>3.7</c:v>
                </c:pt>
                <c:pt idx="168">
                  <c:v>3.7</c:v>
                </c:pt>
                <c:pt idx="169">
                  <c:v>3.7050000000000001</c:v>
                </c:pt>
                <c:pt idx="170">
                  <c:v>3.7050000000000001</c:v>
                </c:pt>
                <c:pt idx="171">
                  <c:v>3.7050000000000001</c:v>
                </c:pt>
                <c:pt idx="172">
                  <c:v>3.7050000000000001</c:v>
                </c:pt>
                <c:pt idx="173">
                  <c:v>3.7050000000000001</c:v>
                </c:pt>
                <c:pt idx="174">
                  <c:v>3.7050000000000001</c:v>
                </c:pt>
                <c:pt idx="175">
                  <c:v>3.6829999999999998</c:v>
                </c:pt>
                <c:pt idx="176">
                  <c:v>3.6829999999999998</c:v>
                </c:pt>
                <c:pt idx="177">
                  <c:v>3.6829999999999998</c:v>
                </c:pt>
                <c:pt idx="178">
                  <c:v>3.6829999999999998</c:v>
                </c:pt>
                <c:pt idx="179">
                  <c:v>3.6829999999999998</c:v>
                </c:pt>
                <c:pt idx="180">
                  <c:v>3.6829999999999998</c:v>
                </c:pt>
                <c:pt idx="181">
                  <c:v>3.6749999999999998</c:v>
                </c:pt>
                <c:pt idx="182">
                  <c:v>3.6749999999999998</c:v>
                </c:pt>
                <c:pt idx="183">
                  <c:v>3.6749999999999998</c:v>
                </c:pt>
                <c:pt idx="184">
                  <c:v>3.6749999999999998</c:v>
                </c:pt>
                <c:pt idx="185">
                  <c:v>3.6749999999999998</c:v>
                </c:pt>
                <c:pt idx="186">
                  <c:v>3.6749999999999998</c:v>
                </c:pt>
                <c:pt idx="187">
                  <c:v>3.6789999999999998</c:v>
                </c:pt>
                <c:pt idx="188">
                  <c:v>3.6789999999999998</c:v>
                </c:pt>
                <c:pt idx="189">
                  <c:v>3.6789999999999998</c:v>
                </c:pt>
                <c:pt idx="190">
                  <c:v>3.6789999999999998</c:v>
                </c:pt>
                <c:pt idx="191">
                  <c:v>3.6789999999999998</c:v>
                </c:pt>
                <c:pt idx="192">
                  <c:v>3.6789999999999998</c:v>
                </c:pt>
                <c:pt idx="193">
                  <c:v>3.6749999999999998</c:v>
                </c:pt>
                <c:pt idx="194">
                  <c:v>3.6749999999999998</c:v>
                </c:pt>
                <c:pt idx="195">
                  <c:v>3.6749999999999998</c:v>
                </c:pt>
                <c:pt idx="196">
                  <c:v>3.6749999999999998</c:v>
                </c:pt>
                <c:pt idx="197">
                  <c:v>3.6749999999999998</c:v>
                </c:pt>
                <c:pt idx="198">
                  <c:v>3.6749999999999998</c:v>
                </c:pt>
                <c:pt idx="199">
                  <c:v>3.6659999999999999</c:v>
                </c:pt>
                <c:pt idx="200">
                  <c:v>3.6659999999999999</c:v>
                </c:pt>
                <c:pt idx="201">
                  <c:v>3.6659999999999999</c:v>
                </c:pt>
                <c:pt idx="202">
                  <c:v>3.6659999999999999</c:v>
                </c:pt>
                <c:pt idx="203">
                  <c:v>3.6659999999999999</c:v>
                </c:pt>
                <c:pt idx="204">
                  <c:v>3.6659999999999999</c:v>
                </c:pt>
                <c:pt idx="205">
                  <c:v>3.6579999999999999</c:v>
                </c:pt>
                <c:pt idx="206">
                  <c:v>3.6579999999999999</c:v>
                </c:pt>
                <c:pt idx="207">
                  <c:v>3.6579999999999999</c:v>
                </c:pt>
                <c:pt idx="208">
                  <c:v>3.6579999999999999</c:v>
                </c:pt>
                <c:pt idx="209">
                  <c:v>3.6579999999999999</c:v>
                </c:pt>
                <c:pt idx="210">
                  <c:v>3.6579999999999999</c:v>
                </c:pt>
                <c:pt idx="211">
                  <c:v>3.6579999999999999</c:v>
                </c:pt>
                <c:pt idx="212">
                  <c:v>3.6579999999999999</c:v>
                </c:pt>
                <c:pt idx="213">
                  <c:v>3.6579999999999999</c:v>
                </c:pt>
                <c:pt idx="214">
                  <c:v>3.6579999999999999</c:v>
                </c:pt>
                <c:pt idx="215">
                  <c:v>3.6579999999999999</c:v>
                </c:pt>
                <c:pt idx="216">
                  <c:v>3.6579999999999999</c:v>
                </c:pt>
                <c:pt idx="217">
                  <c:v>3.649</c:v>
                </c:pt>
                <c:pt idx="218">
                  <c:v>3.649</c:v>
                </c:pt>
                <c:pt idx="219">
                  <c:v>3.649</c:v>
                </c:pt>
                <c:pt idx="220">
                  <c:v>3.649</c:v>
                </c:pt>
                <c:pt idx="221">
                  <c:v>3.649</c:v>
                </c:pt>
                <c:pt idx="222">
                  <c:v>3.649</c:v>
                </c:pt>
                <c:pt idx="223">
                  <c:v>3.6320000000000001</c:v>
                </c:pt>
                <c:pt idx="224">
                  <c:v>3.6320000000000001</c:v>
                </c:pt>
                <c:pt idx="225">
                  <c:v>3.6320000000000001</c:v>
                </c:pt>
                <c:pt idx="226">
                  <c:v>3.6320000000000001</c:v>
                </c:pt>
                <c:pt idx="227">
                  <c:v>3.6320000000000001</c:v>
                </c:pt>
                <c:pt idx="228">
                  <c:v>3.6320000000000001</c:v>
                </c:pt>
                <c:pt idx="229">
                  <c:v>3.6360000000000001</c:v>
                </c:pt>
                <c:pt idx="230">
                  <c:v>3.6360000000000001</c:v>
                </c:pt>
                <c:pt idx="231">
                  <c:v>3.6360000000000001</c:v>
                </c:pt>
                <c:pt idx="232">
                  <c:v>3.6360000000000001</c:v>
                </c:pt>
                <c:pt idx="233">
                  <c:v>3.6360000000000001</c:v>
                </c:pt>
                <c:pt idx="234">
                  <c:v>3.6360000000000001</c:v>
                </c:pt>
                <c:pt idx="235">
                  <c:v>3.6320000000000001</c:v>
                </c:pt>
                <c:pt idx="236">
                  <c:v>3.6320000000000001</c:v>
                </c:pt>
                <c:pt idx="237">
                  <c:v>3.6320000000000001</c:v>
                </c:pt>
                <c:pt idx="238">
                  <c:v>3.6320000000000001</c:v>
                </c:pt>
                <c:pt idx="239">
                  <c:v>3.6320000000000001</c:v>
                </c:pt>
                <c:pt idx="240">
                  <c:v>3.6320000000000001</c:v>
                </c:pt>
                <c:pt idx="241">
                  <c:v>3.6320000000000001</c:v>
                </c:pt>
                <c:pt idx="242">
                  <c:v>3.6320000000000001</c:v>
                </c:pt>
                <c:pt idx="243">
                  <c:v>3.6320000000000001</c:v>
                </c:pt>
                <c:pt idx="244">
                  <c:v>3.6320000000000001</c:v>
                </c:pt>
                <c:pt idx="245">
                  <c:v>3.6320000000000001</c:v>
                </c:pt>
                <c:pt idx="246">
                  <c:v>3.6320000000000001</c:v>
                </c:pt>
                <c:pt idx="247">
                  <c:v>3.6280000000000001</c:v>
                </c:pt>
                <c:pt idx="248">
                  <c:v>3.6280000000000001</c:v>
                </c:pt>
                <c:pt idx="249">
                  <c:v>3.6280000000000001</c:v>
                </c:pt>
                <c:pt idx="250">
                  <c:v>3.6280000000000001</c:v>
                </c:pt>
                <c:pt idx="251">
                  <c:v>3.6280000000000001</c:v>
                </c:pt>
                <c:pt idx="252">
                  <c:v>3.6280000000000001</c:v>
                </c:pt>
                <c:pt idx="253">
                  <c:v>3.6280000000000001</c:v>
                </c:pt>
                <c:pt idx="254">
                  <c:v>3.6280000000000001</c:v>
                </c:pt>
                <c:pt idx="255">
                  <c:v>3.6280000000000001</c:v>
                </c:pt>
                <c:pt idx="256">
                  <c:v>3.6280000000000001</c:v>
                </c:pt>
                <c:pt idx="257">
                  <c:v>3.6280000000000001</c:v>
                </c:pt>
                <c:pt idx="258">
                  <c:v>3.6280000000000001</c:v>
                </c:pt>
                <c:pt idx="259">
                  <c:v>3.6320000000000001</c:v>
                </c:pt>
                <c:pt idx="260">
                  <c:v>3.6320000000000001</c:v>
                </c:pt>
                <c:pt idx="261">
                  <c:v>3.6320000000000001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403512"/>
        <c:axId val="292403120"/>
      </c:scatterChart>
      <c:valAx>
        <c:axId val="292402336"/>
        <c:scaling>
          <c:orientation val="minMax"/>
          <c:min val="1000"/>
        </c:scaling>
        <c:delete val="0"/>
        <c:axPos val="b"/>
        <c:numFmt formatCode="#,##0&quot; 1/min&quot;" sourceLinked="1"/>
        <c:majorTickMark val="out"/>
        <c:minorTickMark val="none"/>
        <c:tickLblPos val="nextTo"/>
        <c:crossAx val="292402728"/>
        <c:crosses val="autoZero"/>
        <c:crossBetween val="midCat"/>
      </c:valAx>
      <c:valAx>
        <c:axId val="292402728"/>
        <c:scaling>
          <c:orientation val="minMax"/>
        </c:scaling>
        <c:delete val="0"/>
        <c:axPos val="l"/>
        <c:majorGridlines/>
        <c:numFmt formatCode="#,##0&quot; bar&quot;" sourceLinked="1"/>
        <c:majorTickMark val="out"/>
        <c:minorTickMark val="none"/>
        <c:tickLblPos val="nextTo"/>
        <c:crossAx val="292402336"/>
        <c:crosses val="autoZero"/>
        <c:crossBetween val="midCat"/>
      </c:valAx>
      <c:valAx>
        <c:axId val="292403120"/>
        <c:scaling>
          <c:orientation val="minMax"/>
        </c:scaling>
        <c:delete val="0"/>
        <c:axPos val="r"/>
        <c:numFmt formatCode="#,##0.00&quot; bar&quot;" sourceLinked="1"/>
        <c:majorTickMark val="out"/>
        <c:minorTickMark val="none"/>
        <c:tickLblPos val="nextTo"/>
        <c:crossAx val="292403512"/>
        <c:crosses val="max"/>
        <c:crossBetween val="midCat"/>
      </c:valAx>
      <c:valAx>
        <c:axId val="292403512"/>
        <c:scaling>
          <c:orientation val="minMax"/>
        </c:scaling>
        <c:delete val="1"/>
        <c:axPos val="b"/>
        <c:numFmt formatCode="#,##0&quot; 1/min&quot;" sourceLinked="1"/>
        <c:majorTickMark val="out"/>
        <c:minorTickMark val="none"/>
        <c:tickLblPos val="nextTo"/>
        <c:crossAx val="2924031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'Beschl. 5. Gang(10.06.2014)II'!$T$2</c:f>
              <c:strCache>
                <c:ptCount val="1"/>
                <c:pt idx="0">
                  <c:v>Fördermenge nach ARD 
[MRMM_EMOT_WERT]</c:v>
                </c:pt>
              </c:strCache>
            </c:strRef>
          </c:tx>
          <c:marker>
            <c:symbol val="none"/>
          </c:marker>
          <c:xVal>
            <c:numRef>
              <c:f>'Beschl. 5. Gang(10.06.2014)II'!$L$3:$L$205</c:f>
              <c:numCache>
                <c:formatCode>#,##0" 1/min"</c:formatCode>
                <c:ptCount val="203"/>
                <c:pt idx="0">
                  <c:v>1189</c:v>
                </c:pt>
                <c:pt idx="1">
                  <c:v>1189</c:v>
                </c:pt>
                <c:pt idx="2">
                  <c:v>1189</c:v>
                </c:pt>
                <c:pt idx="3">
                  <c:v>1189</c:v>
                </c:pt>
                <c:pt idx="4">
                  <c:v>1232</c:v>
                </c:pt>
                <c:pt idx="5">
                  <c:v>1232</c:v>
                </c:pt>
                <c:pt idx="6">
                  <c:v>1232</c:v>
                </c:pt>
                <c:pt idx="7">
                  <c:v>1232</c:v>
                </c:pt>
                <c:pt idx="8">
                  <c:v>1232</c:v>
                </c:pt>
                <c:pt idx="9">
                  <c:v>1232</c:v>
                </c:pt>
                <c:pt idx="10">
                  <c:v>1283</c:v>
                </c:pt>
                <c:pt idx="11">
                  <c:v>1283</c:v>
                </c:pt>
                <c:pt idx="12">
                  <c:v>1283</c:v>
                </c:pt>
                <c:pt idx="13">
                  <c:v>1283</c:v>
                </c:pt>
                <c:pt idx="14">
                  <c:v>1283</c:v>
                </c:pt>
                <c:pt idx="15">
                  <c:v>1283</c:v>
                </c:pt>
                <c:pt idx="16">
                  <c:v>1345</c:v>
                </c:pt>
                <c:pt idx="17">
                  <c:v>1345</c:v>
                </c:pt>
                <c:pt idx="18">
                  <c:v>1345</c:v>
                </c:pt>
                <c:pt idx="19">
                  <c:v>1345</c:v>
                </c:pt>
                <c:pt idx="20">
                  <c:v>1345</c:v>
                </c:pt>
                <c:pt idx="21">
                  <c:v>1345</c:v>
                </c:pt>
                <c:pt idx="22">
                  <c:v>1412</c:v>
                </c:pt>
                <c:pt idx="23">
                  <c:v>1412</c:v>
                </c:pt>
                <c:pt idx="24">
                  <c:v>1412</c:v>
                </c:pt>
                <c:pt idx="25">
                  <c:v>1412</c:v>
                </c:pt>
                <c:pt idx="26">
                  <c:v>1412</c:v>
                </c:pt>
                <c:pt idx="27">
                  <c:v>1412</c:v>
                </c:pt>
                <c:pt idx="28">
                  <c:v>1476</c:v>
                </c:pt>
                <c:pt idx="29">
                  <c:v>1476</c:v>
                </c:pt>
                <c:pt idx="30">
                  <c:v>1476</c:v>
                </c:pt>
                <c:pt idx="31">
                  <c:v>1476</c:v>
                </c:pt>
                <c:pt idx="32">
                  <c:v>1476</c:v>
                </c:pt>
                <c:pt idx="33">
                  <c:v>1476</c:v>
                </c:pt>
                <c:pt idx="34">
                  <c:v>1567</c:v>
                </c:pt>
                <c:pt idx="35">
                  <c:v>1567</c:v>
                </c:pt>
                <c:pt idx="36">
                  <c:v>1567</c:v>
                </c:pt>
                <c:pt idx="37">
                  <c:v>1567</c:v>
                </c:pt>
                <c:pt idx="38">
                  <c:v>1567</c:v>
                </c:pt>
                <c:pt idx="39">
                  <c:v>1567</c:v>
                </c:pt>
                <c:pt idx="40">
                  <c:v>1674</c:v>
                </c:pt>
                <c:pt idx="41">
                  <c:v>1674</c:v>
                </c:pt>
                <c:pt idx="42">
                  <c:v>1674</c:v>
                </c:pt>
                <c:pt idx="43">
                  <c:v>1674</c:v>
                </c:pt>
                <c:pt idx="44">
                  <c:v>1674</c:v>
                </c:pt>
                <c:pt idx="45">
                  <c:v>1674</c:v>
                </c:pt>
                <c:pt idx="46">
                  <c:v>1783</c:v>
                </c:pt>
                <c:pt idx="47">
                  <c:v>1783</c:v>
                </c:pt>
                <c:pt idx="48">
                  <c:v>1783</c:v>
                </c:pt>
                <c:pt idx="49">
                  <c:v>1783</c:v>
                </c:pt>
                <c:pt idx="50">
                  <c:v>1783</c:v>
                </c:pt>
                <c:pt idx="51">
                  <c:v>1783</c:v>
                </c:pt>
                <c:pt idx="52">
                  <c:v>1889</c:v>
                </c:pt>
                <c:pt idx="53">
                  <c:v>1889</c:v>
                </c:pt>
                <c:pt idx="54">
                  <c:v>1889</c:v>
                </c:pt>
                <c:pt idx="55">
                  <c:v>1889</c:v>
                </c:pt>
                <c:pt idx="56">
                  <c:v>1889</c:v>
                </c:pt>
                <c:pt idx="57">
                  <c:v>1889</c:v>
                </c:pt>
                <c:pt idx="58">
                  <c:v>1997</c:v>
                </c:pt>
                <c:pt idx="59">
                  <c:v>1997</c:v>
                </c:pt>
                <c:pt idx="60">
                  <c:v>1997</c:v>
                </c:pt>
                <c:pt idx="61">
                  <c:v>1997</c:v>
                </c:pt>
                <c:pt idx="62">
                  <c:v>1997</c:v>
                </c:pt>
                <c:pt idx="63">
                  <c:v>1997</c:v>
                </c:pt>
                <c:pt idx="64">
                  <c:v>2109</c:v>
                </c:pt>
                <c:pt idx="65">
                  <c:v>2109</c:v>
                </c:pt>
                <c:pt idx="66">
                  <c:v>2109</c:v>
                </c:pt>
                <c:pt idx="67">
                  <c:v>2109</c:v>
                </c:pt>
                <c:pt idx="68">
                  <c:v>2109</c:v>
                </c:pt>
                <c:pt idx="69">
                  <c:v>2109</c:v>
                </c:pt>
                <c:pt idx="70">
                  <c:v>2226</c:v>
                </c:pt>
                <c:pt idx="71">
                  <c:v>2226</c:v>
                </c:pt>
                <c:pt idx="72">
                  <c:v>2226</c:v>
                </c:pt>
                <c:pt idx="73">
                  <c:v>2226</c:v>
                </c:pt>
                <c:pt idx="74">
                  <c:v>2226</c:v>
                </c:pt>
                <c:pt idx="75">
                  <c:v>2226</c:v>
                </c:pt>
                <c:pt idx="76">
                  <c:v>2324</c:v>
                </c:pt>
                <c:pt idx="77">
                  <c:v>2324</c:v>
                </c:pt>
                <c:pt idx="78">
                  <c:v>2324</c:v>
                </c:pt>
                <c:pt idx="79">
                  <c:v>2324</c:v>
                </c:pt>
                <c:pt idx="80">
                  <c:v>2324</c:v>
                </c:pt>
                <c:pt idx="81">
                  <c:v>2324</c:v>
                </c:pt>
                <c:pt idx="82">
                  <c:v>2432</c:v>
                </c:pt>
                <c:pt idx="83">
                  <c:v>2432</c:v>
                </c:pt>
                <c:pt idx="84">
                  <c:v>2432</c:v>
                </c:pt>
                <c:pt idx="85">
                  <c:v>2432</c:v>
                </c:pt>
                <c:pt idx="86">
                  <c:v>2432</c:v>
                </c:pt>
                <c:pt idx="87">
                  <c:v>2432</c:v>
                </c:pt>
                <c:pt idx="88">
                  <c:v>2534</c:v>
                </c:pt>
                <c:pt idx="89">
                  <c:v>2534</c:v>
                </c:pt>
                <c:pt idx="90">
                  <c:v>2534</c:v>
                </c:pt>
                <c:pt idx="91">
                  <c:v>2534</c:v>
                </c:pt>
                <c:pt idx="92">
                  <c:v>2534</c:v>
                </c:pt>
                <c:pt idx="93">
                  <c:v>2534</c:v>
                </c:pt>
                <c:pt idx="94">
                  <c:v>2637</c:v>
                </c:pt>
                <c:pt idx="95">
                  <c:v>2637</c:v>
                </c:pt>
                <c:pt idx="96">
                  <c:v>2637</c:v>
                </c:pt>
                <c:pt idx="97">
                  <c:v>2637</c:v>
                </c:pt>
                <c:pt idx="98">
                  <c:v>2637</c:v>
                </c:pt>
                <c:pt idx="99">
                  <c:v>2637</c:v>
                </c:pt>
                <c:pt idx="100">
                  <c:v>2736</c:v>
                </c:pt>
                <c:pt idx="101">
                  <c:v>2736</c:v>
                </c:pt>
                <c:pt idx="102">
                  <c:v>2736</c:v>
                </c:pt>
                <c:pt idx="103">
                  <c:v>2736</c:v>
                </c:pt>
                <c:pt idx="104">
                  <c:v>2736</c:v>
                </c:pt>
                <c:pt idx="105">
                  <c:v>2736</c:v>
                </c:pt>
                <c:pt idx="106">
                  <c:v>2826</c:v>
                </c:pt>
                <c:pt idx="107">
                  <c:v>2826</c:v>
                </c:pt>
                <c:pt idx="108">
                  <c:v>2826</c:v>
                </c:pt>
                <c:pt idx="109">
                  <c:v>2826</c:v>
                </c:pt>
                <c:pt idx="110">
                  <c:v>2826</c:v>
                </c:pt>
                <c:pt idx="111">
                  <c:v>2826</c:v>
                </c:pt>
                <c:pt idx="112">
                  <c:v>2900</c:v>
                </c:pt>
                <c:pt idx="113">
                  <c:v>2900</c:v>
                </c:pt>
                <c:pt idx="114">
                  <c:v>2900</c:v>
                </c:pt>
                <c:pt idx="115">
                  <c:v>2900</c:v>
                </c:pt>
                <c:pt idx="116">
                  <c:v>2900</c:v>
                </c:pt>
                <c:pt idx="117">
                  <c:v>2900</c:v>
                </c:pt>
                <c:pt idx="118">
                  <c:v>2978</c:v>
                </c:pt>
                <c:pt idx="119">
                  <c:v>2978</c:v>
                </c:pt>
                <c:pt idx="120">
                  <c:v>2978</c:v>
                </c:pt>
                <c:pt idx="121">
                  <c:v>2978</c:v>
                </c:pt>
                <c:pt idx="122">
                  <c:v>2978</c:v>
                </c:pt>
                <c:pt idx="123">
                  <c:v>2978</c:v>
                </c:pt>
                <c:pt idx="124">
                  <c:v>3051</c:v>
                </c:pt>
                <c:pt idx="125">
                  <c:v>3051</c:v>
                </c:pt>
                <c:pt idx="126">
                  <c:v>3051</c:v>
                </c:pt>
                <c:pt idx="127">
                  <c:v>3051</c:v>
                </c:pt>
                <c:pt idx="128">
                  <c:v>3051</c:v>
                </c:pt>
                <c:pt idx="129">
                  <c:v>3051</c:v>
                </c:pt>
                <c:pt idx="130">
                  <c:v>3133</c:v>
                </c:pt>
                <c:pt idx="131">
                  <c:v>3133</c:v>
                </c:pt>
                <c:pt idx="132">
                  <c:v>3133</c:v>
                </c:pt>
                <c:pt idx="133">
                  <c:v>3133</c:v>
                </c:pt>
                <c:pt idx="134">
                  <c:v>3133</c:v>
                </c:pt>
                <c:pt idx="135">
                  <c:v>3133</c:v>
                </c:pt>
                <c:pt idx="136">
                  <c:v>3189</c:v>
                </c:pt>
                <c:pt idx="137">
                  <c:v>3189</c:v>
                </c:pt>
                <c:pt idx="138">
                  <c:v>3189</c:v>
                </c:pt>
                <c:pt idx="139">
                  <c:v>3189</c:v>
                </c:pt>
                <c:pt idx="140">
                  <c:v>3189</c:v>
                </c:pt>
                <c:pt idx="141">
                  <c:v>3189</c:v>
                </c:pt>
                <c:pt idx="142">
                  <c:v>3255</c:v>
                </c:pt>
                <c:pt idx="143">
                  <c:v>3255</c:v>
                </c:pt>
                <c:pt idx="144">
                  <c:v>3255</c:v>
                </c:pt>
                <c:pt idx="145">
                  <c:v>3255</c:v>
                </c:pt>
                <c:pt idx="146">
                  <c:v>3255</c:v>
                </c:pt>
                <c:pt idx="147">
                  <c:v>3255</c:v>
                </c:pt>
                <c:pt idx="148">
                  <c:v>3315</c:v>
                </c:pt>
                <c:pt idx="149">
                  <c:v>3315</c:v>
                </c:pt>
                <c:pt idx="150">
                  <c:v>3315</c:v>
                </c:pt>
                <c:pt idx="151">
                  <c:v>3315</c:v>
                </c:pt>
                <c:pt idx="152">
                  <c:v>3315</c:v>
                </c:pt>
                <c:pt idx="153">
                  <c:v>3315</c:v>
                </c:pt>
                <c:pt idx="154">
                  <c:v>3361</c:v>
                </c:pt>
                <c:pt idx="155">
                  <c:v>3361</c:v>
                </c:pt>
                <c:pt idx="156">
                  <c:v>3361</c:v>
                </c:pt>
                <c:pt idx="157">
                  <c:v>3361</c:v>
                </c:pt>
                <c:pt idx="158">
                  <c:v>3361</c:v>
                </c:pt>
                <c:pt idx="159">
                  <c:v>3361</c:v>
                </c:pt>
                <c:pt idx="160">
                  <c:v>3433</c:v>
                </c:pt>
                <c:pt idx="161">
                  <c:v>3433</c:v>
                </c:pt>
                <c:pt idx="162">
                  <c:v>3433</c:v>
                </c:pt>
                <c:pt idx="163">
                  <c:v>3433</c:v>
                </c:pt>
                <c:pt idx="164">
                  <c:v>3433</c:v>
                </c:pt>
                <c:pt idx="165">
                  <c:v>3433</c:v>
                </c:pt>
                <c:pt idx="166">
                  <c:v>3485</c:v>
                </c:pt>
                <c:pt idx="167">
                  <c:v>3485</c:v>
                </c:pt>
                <c:pt idx="168">
                  <c:v>3485</c:v>
                </c:pt>
                <c:pt idx="169">
                  <c:v>3485</c:v>
                </c:pt>
                <c:pt idx="170">
                  <c:v>3485</c:v>
                </c:pt>
                <c:pt idx="171">
                  <c:v>3485</c:v>
                </c:pt>
                <c:pt idx="172">
                  <c:v>3549</c:v>
                </c:pt>
                <c:pt idx="173">
                  <c:v>3549</c:v>
                </c:pt>
                <c:pt idx="174">
                  <c:v>3549</c:v>
                </c:pt>
                <c:pt idx="175">
                  <c:v>3549</c:v>
                </c:pt>
                <c:pt idx="176">
                  <c:v>3549</c:v>
                </c:pt>
                <c:pt idx="177">
                  <c:v>3549</c:v>
                </c:pt>
                <c:pt idx="178">
                  <c:v>3603</c:v>
                </c:pt>
                <c:pt idx="179">
                  <c:v>3603</c:v>
                </c:pt>
                <c:pt idx="180">
                  <c:v>3603</c:v>
                </c:pt>
                <c:pt idx="181">
                  <c:v>3603</c:v>
                </c:pt>
                <c:pt idx="182">
                  <c:v>3603</c:v>
                </c:pt>
                <c:pt idx="183">
                  <c:v>3603</c:v>
                </c:pt>
                <c:pt idx="184">
                  <c:v>3652</c:v>
                </c:pt>
                <c:pt idx="185">
                  <c:v>3652</c:v>
                </c:pt>
                <c:pt idx="186">
                  <c:v>3652</c:v>
                </c:pt>
                <c:pt idx="187">
                  <c:v>3652</c:v>
                </c:pt>
                <c:pt idx="188">
                  <c:v>3652</c:v>
                </c:pt>
                <c:pt idx="189">
                  <c:v>3652</c:v>
                </c:pt>
                <c:pt idx="190">
                  <c:v>3724</c:v>
                </c:pt>
                <c:pt idx="191">
                  <c:v>3724</c:v>
                </c:pt>
                <c:pt idx="192">
                  <c:v>3724</c:v>
                </c:pt>
                <c:pt idx="193">
                  <c:v>3724</c:v>
                </c:pt>
                <c:pt idx="194">
                  <c:v>3724</c:v>
                </c:pt>
                <c:pt idx="195">
                  <c:v>3724</c:v>
                </c:pt>
                <c:pt idx="196">
                  <c:v>3787</c:v>
                </c:pt>
                <c:pt idx="197">
                  <c:v>3787</c:v>
                </c:pt>
                <c:pt idx="198">
                  <c:v>3787</c:v>
                </c:pt>
                <c:pt idx="199">
                  <c:v>3787</c:v>
                </c:pt>
                <c:pt idx="200">
                  <c:v>3787</c:v>
                </c:pt>
                <c:pt idx="201">
                  <c:v>3787</c:v>
                </c:pt>
                <c:pt idx="202">
                  <c:v>3853</c:v>
                </c:pt>
              </c:numCache>
            </c:numRef>
          </c:xVal>
          <c:yVal>
            <c:numRef>
              <c:f>'Beschl. 5. Gang(10.06.2014)II'!$T$3:$T$205</c:f>
              <c:numCache>
                <c:formatCode>0.0" mm³"</c:formatCode>
                <c:ptCount val="203"/>
                <c:pt idx="0">
                  <c:v>39.06</c:v>
                </c:pt>
                <c:pt idx="1">
                  <c:v>39.06</c:v>
                </c:pt>
                <c:pt idx="2">
                  <c:v>39.06</c:v>
                </c:pt>
                <c:pt idx="3">
                  <c:v>39.06</c:v>
                </c:pt>
                <c:pt idx="4">
                  <c:v>39.06</c:v>
                </c:pt>
                <c:pt idx="5">
                  <c:v>39.06</c:v>
                </c:pt>
                <c:pt idx="6">
                  <c:v>40.96</c:v>
                </c:pt>
                <c:pt idx="7">
                  <c:v>40.96</c:v>
                </c:pt>
                <c:pt idx="8">
                  <c:v>40.96</c:v>
                </c:pt>
                <c:pt idx="9">
                  <c:v>40.96</c:v>
                </c:pt>
                <c:pt idx="10">
                  <c:v>40.96</c:v>
                </c:pt>
                <c:pt idx="11">
                  <c:v>40.96</c:v>
                </c:pt>
                <c:pt idx="12">
                  <c:v>43.2</c:v>
                </c:pt>
                <c:pt idx="13">
                  <c:v>43.2</c:v>
                </c:pt>
                <c:pt idx="14">
                  <c:v>43.2</c:v>
                </c:pt>
                <c:pt idx="15">
                  <c:v>43.2</c:v>
                </c:pt>
                <c:pt idx="16">
                  <c:v>43.2</c:v>
                </c:pt>
                <c:pt idx="17">
                  <c:v>43.2</c:v>
                </c:pt>
                <c:pt idx="18">
                  <c:v>47.85</c:v>
                </c:pt>
                <c:pt idx="19">
                  <c:v>47.85</c:v>
                </c:pt>
                <c:pt idx="20">
                  <c:v>47.85</c:v>
                </c:pt>
                <c:pt idx="21">
                  <c:v>47.85</c:v>
                </c:pt>
                <c:pt idx="22">
                  <c:v>47.85</c:v>
                </c:pt>
                <c:pt idx="23">
                  <c:v>47.85</c:v>
                </c:pt>
                <c:pt idx="24">
                  <c:v>56.15</c:v>
                </c:pt>
                <c:pt idx="25">
                  <c:v>56.15</c:v>
                </c:pt>
                <c:pt idx="26">
                  <c:v>56.15</c:v>
                </c:pt>
                <c:pt idx="27">
                  <c:v>56.15</c:v>
                </c:pt>
                <c:pt idx="28">
                  <c:v>56.15</c:v>
                </c:pt>
                <c:pt idx="29">
                  <c:v>56.15</c:v>
                </c:pt>
                <c:pt idx="30">
                  <c:v>63.22</c:v>
                </c:pt>
                <c:pt idx="31">
                  <c:v>63.22</c:v>
                </c:pt>
                <c:pt idx="32">
                  <c:v>63.22</c:v>
                </c:pt>
                <c:pt idx="33">
                  <c:v>63.22</c:v>
                </c:pt>
                <c:pt idx="34">
                  <c:v>63.22</c:v>
                </c:pt>
                <c:pt idx="35">
                  <c:v>63.22</c:v>
                </c:pt>
                <c:pt idx="36">
                  <c:v>70.569999999999993</c:v>
                </c:pt>
                <c:pt idx="37">
                  <c:v>70.569999999999993</c:v>
                </c:pt>
                <c:pt idx="38">
                  <c:v>70.569999999999993</c:v>
                </c:pt>
                <c:pt idx="39">
                  <c:v>70.569999999999993</c:v>
                </c:pt>
                <c:pt idx="40">
                  <c:v>70.569999999999993</c:v>
                </c:pt>
                <c:pt idx="41">
                  <c:v>70.569999999999993</c:v>
                </c:pt>
                <c:pt idx="42">
                  <c:v>70</c:v>
                </c:pt>
                <c:pt idx="43">
                  <c:v>70</c:v>
                </c:pt>
                <c:pt idx="44">
                  <c:v>70</c:v>
                </c:pt>
                <c:pt idx="45">
                  <c:v>70</c:v>
                </c:pt>
                <c:pt idx="46">
                  <c:v>70</c:v>
                </c:pt>
                <c:pt idx="47">
                  <c:v>70</c:v>
                </c:pt>
                <c:pt idx="48">
                  <c:v>70.72</c:v>
                </c:pt>
                <c:pt idx="49">
                  <c:v>70.72</c:v>
                </c:pt>
                <c:pt idx="50">
                  <c:v>70.72</c:v>
                </c:pt>
                <c:pt idx="51">
                  <c:v>70.72</c:v>
                </c:pt>
                <c:pt idx="52">
                  <c:v>70.72</c:v>
                </c:pt>
                <c:pt idx="53">
                  <c:v>70.72</c:v>
                </c:pt>
                <c:pt idx="54">
                  <c:v>70.8</c:v>
                </c:pt>
                <c:pt idx="55">
                  <c:v>70.8</c:v>
                </c:pt>
                <c:pt idx="56">
                  <c:v>70.8</c:v>
                </c:pt>
                <c:pt idx="57">
                  <c:v>70.8</c:v>
                </c:pt>
                <c:pt idx="58">
                  <c:v>70.8</c:v>
                </c:pt>
                <c:pt idx="59">
                  <c:v>70.8</c:v>
                </c:pt>
                <c:pt idx="60">
                  <c:v>71.680000000000007</c:v>
                </c:pt>
                <c:pt idx="61">
                  <c:v>71.680000000000007</c:v>
                </c:pt>
                <c:pt idx="62">
                  <c:v>71.680000000000007</c:v>
                </c:pt>
                <c:pt idx="63">
                  <c:v>71.680000000000007</c:v>
                </c:pt>
                <c:pt idx="64">
                  <c:v>71.680000000000007</c:v>
                </c:pt>
                <c:pt idx="65">
                  <c:v>71.680000000000007</c:v>
                </c:pt>
                <c:pt idx="66">
                  <c:v>72.27</c:v>
                </c:pt>
                <c:pt idx="67">
                  <c:v>72.27</c:v>
                </c:pt>
                <c:pt idx="68">
                  <c:v>72.27</c:v>
                </c:pt>
                <c:pt idx="69">
                  <c:v>72.27</c:v>
                </c:pt>
                <c:pt idx="70">
                  <c:v>72.27</c:v>
                </c:pt>
                <c:pt idx="71">
                  <c:v>72.27</c:v>
                </c:pt>
                <c:pt idx="72">
                  <c:v>73</c:v>
                </c:pt>
                <c:pt idx="73">
                  <c:v>73</c:v>
                </c:pt>
                <c:pt idx="74">
                  <c:v>73</c:v>
                </c:pt>
                <c:pt idx="75">
                  <c:v>73</c:v>
                </c:pt>
                <c:pt idx="76">
                  <c:v>73</c:v>
                </c:pt>
                <c:pt idx="77">
                  <c:v>73</c:v>
                </c:pt>
                <c:pt idx="78">
                  <c:v>72.77</c:v>
                </c:pt>
                <c:pt idx="79">
                  <c:v>72.77</c:v>
                </c:pt>
                <c:pt idx="80">
                  <c:v>72.77</c:v>
                </c:pt>
                <c:pt idx="81">
                  <c:v>72.77</c:v>
                </c:pt>
                <c:pt idx="82">
                  <c:v>72.77</c:v>
                </c:pt>
                <c:pt idx="83">
                  <c:v>72.77</c:v>
                </c:pt>
                <c:pt idx="84">
                  <c:v>73.78</c:v>
                </c:pt>
                <c:pt idx="85">
                  <c:v>73.78</c:v>
                </c:pt>
                <c:pt idx="86">
                  <c:v>73.78</c:v>
                </c:pt>
                <c:pt idx="87">
                  <c:v>73.78</c:v>
                </c:pt>
                <c:pt idx="88">
                  <c:v>73.78</c:v>
                </c:pt>
                <c:pt idx="89">
                  <c:v>73.78</c:v>
                </c:pt>
                <c:pt idx="90">
                  <c:v>73.760000000000005</c:v>
                </c:pt>
                <c:pt idx="91">
                  <c:v>73.760000000000005</c:v>
                </c:pt>
                <c:pt idx="92">
                  <c:v>73.760000000000005</c:v>
                </c:pt>
                <c:pt idx="93">
                  <c:v>73.760000000000005</c:v>
                </c:pt>
                <c:pt idx="94">
                  <c:v>73.760000000000005</c:v>
                </c:pt>
                <c:pt idx="95">
                  <c:v>73.760000000000005</c:v>
                </c:pt>
                <c:pt idx="96">
                  <c:v>74.56</c:v>
                </c:pt>
                <c:pt idx="97">
                  <c:v>74.56</c:v>
                </c:pt>
                <c:pt idx="98">
                  <c:v>74.56</c:v>
                </c:pt>
                <c:pt idx="99">
                  <c:v>74.56</c:v>
                </c:pt>
                <c:pt idx="100">
                  <c:v>74.56</c:v>
                </c:pt>
                <c:pt idx="101">
                  <c:v>74.56</c:v>
                </c:pt>
                <c:pt idx="102">
                  <c:v>75.41</c:v>
                </c:pt>
                <c:pt idx="103">
                  <c:v>75.41</c:v>
                </c:pt>
                <c:pt idx="104">
                  <c:v>75.41</c:v>
                </c:pt>
                <c:pt idx="105">
                  <c:v>75.41</c:v>
                </c:pt>
                <c:pt idx="106">
                  <c:v>75.41</c:v>
                </c:pt>
                <c:pt idx="107">
                  <c:v>75.41</c:v>
                </c:pt>
                <c:pt idx="108">
                  <c:v>74.75</c:v>
                </c:pt>
                <c:pt idx="109">
                  <c:v>74.75</c:v>
                </c:pt>
                <c:pt idx="110">
                  <c:v>74.75</c:v>
                </c:pt>
                <c:pt idx="111">
                  <c:v>74.75</c:v>
                </c:pt>
                <c:pt idx="112">
                  <c:v>74.75</c:v>
                </c:pt>
                <c:pt idx="113">
                  <c:v>74.75</c:v>
                </c:pt>
                <c:pt idx="114">
                  <c:v>75.010000000000005</c:v>
                </c:pt>
                <c:pt idx="115">
                  <c:v>75.010000000000005</c:v>
                </c:pt>
                <c:pt idx="116">
                  <c:v>75.010000000000005</c:v>
                </c:pt>
                <c:pt idx="117">
                  <c:v>75.010000000000005</c:v>
                </c:pt>
                <c:pt idx="118">
                  <c:v>75.010000000000005</c:v>
                </c:pt>
                <c:pt idx="119">
                  <c:v>75.010000000000005</c:v>
                </c:pt>
                <c:pt idx="120">
                  <c:v>74.61</c:v>
                </c:pt>
                <c:pt idx="121">
                  <c:v>74.61</c:v>
                </c:pt>
                <c:pt idx="122">
                  <c:v>74.61</c:v>
                </c:pt>
                <c:pt idx="123">
                  <c:v>74.61</c:v>
                </c:pt>
                <c:pt idx="124">
                  <c:v>74.61</c:v>
                </c:pt>
                <c:pt idx="125">
                  <c:v>74.61</c:v>
                </c:pt>
                <c:pt idx="126">
                  <c:v>74.44</c:v>
                </c:pt>
                <c:pt idx="127">
                  <c:v>74.44</c:v>
                </c:pt>
                <c:pt idx="128">
                  <c:v>74.44</c:v>
                </c:pt>
                <c:pt idx="129">
                  <c:v>74.44</c:v>
                </c:pt>
                <c:pt idx="130">
                  <c:v>74.44</c:v>
                </c:pt>
                <c:pt idx="131">
                  <c:v>74.44</c:v>
                </c:pt>
                <c:pt idx="132">
                  <c:v>73.709999999999994</c:v>
                </c:pt>
                <c:pt idx="133">
                  <c:v>73.709999999999994</c:v>
                </c:pt>
                <c:pt idx="134">
                  <c:v>73.709999999999994</c:v>
                </c:pt>
                <c:pt idx="135">
                  <c:v>73.709999999999994</c:v>
                </c:pt>
                <c:pt idx="136">
                  <c:v>73.709999999999994</c:v>
                </c:pt>
                <c:pt idx="137">
                  <c:v>73.709999999999994</c:v>
                </c:pt>
                <c:pt idx="138">
                  <c:v>73.27</c:v>
                </c:pt>
                <c:pt idx="139">
                  <c:v>73.27</c:v>
                </c:pt>
                <c:pt idx="140">
                  <c:v>73.27</c:v>
                </c:pt>
                <c:pt idx="141">
                  <c:v>73.27</c:v>
                </c:pt>
                <c:pt idx="142">
                  <c:v>73.27</c:v>
                </c:pt>
                <c:pt idx="143">
                  <c:v>73.27</c:v>
                </c:pt>
                <c:pt idx="144">
                  <c:v>72.489999999999995</c:v>
                </c:pt>
                <c:pt idx="145">
                  <c:v>72.489999999999995</c:v>
                </c:pt>
                <c:pt idx="146">
                  <c:v>72.489999999999995</c:v>
                </c:pt>
                <c:pt idx="147">
                  <c:v>72.489999999999995</c:v>
                </c:pt>
                <c:pt idx="148">
                  <c:v>72.489999999999995</c:v>
                </c:pt>
                <c:pt idx="149">
                  <c:v>72.489999999999995</c:v>
                </c:pt>
                <c:pt idx="150">
                  <c:v>71.97</c:v>
                </c:pt>
                <c:pt idx="151">
                  <c:v>71.97</c:v>
                </c:pt>
                <c:pt idx="152">
                  <c:v>71.97</c:v>
                </c:pt>
                <c:pt idx="153">
                  <c:v>71.97</c:v>
                </c:pt>
                <c:pt idx="154">
                  <c:v>71.97</c:v>
                </c:pt>
                <c:pt idx="155">
                  <c:v>71.97</c:v>
                </c:pt>
                <c:pt idx="156">
                  <c:v>70.92</c:v>
                </c:pt>
                <c:pt idx="157">
                  <c:v>70.92</c:v>
                </c:pt>
                <c:pt idx="158">
                  <c:v>70.92</c:v>
                </c:pt>
                <c:pt idx="159">
                  <c:v>70.92</c:v>
                </c:pt>
                <c:pt idx="160">
                  <c:v>70.92</c:v>
                </c:pt>
                <c:pt idx="161">
                  <c:v>70.92</c:v>
                </c:pt>
                <c:pt idx="162">
                  <c:v>71.16</c:v>
                </c:pt>
                <c:pt idx="163">
                  <c:v>71.16</c:v>
                </c:pt>
                <c:pt idx="164">
                  <c:v>71.16</c:v>
                </c:pt>
                <c:pt idx="165">
                  <c:v>71.16</c:v>
                </c:pt>
                <c:pt idx="166">
                  <c:v>71.16</c:v>
                </c:pt>
                <c:pt idx="167">
                  <c:v>71.16</c:v>
                </c:pt>
                <c:pt idx="168">
                  <c:v>71.42</c:v>
                </c:pt>
                <c:pt idx="169">
                  <c:v>71.42</c:v>
                </c:pt>
                <c:pt idx="170">
                  <c:v>71.42</c:v>
                </c:pt>
                <c:pt idx="171">
                  <c:v>71.42</c:v>
                </c:pt>
                <c:pt idx="172">
                  <c:v>71.42</c:v>
                </c:pt>
                <c:pt idx="173">
                  <c:v>71.42</c:v>
                </c:pt>
                <c:pt idx="174">
                  <c:v>71.77</c:v>
                </c:pt>
                <c:pt idx="175">
                  <c:v>71.77</c:v>
                </c:pt>
                <c:pt idx="176">
                  <c:v>71.77</c:v>
                </c:pt>
                <c:pt idx="177">
                  <c:v>71.77</c:v>
                </c:pt>
                <c:pt idx="178">
                  <c:v>71.77</c:v>
                </c:pt>
                <c:pt idx="179">
                  <c:v>71.77</c:v>
                </c:pt>
                <c:pt idx="180">
                  <c:v>72.13</c:v>
                </c:pt>
                <c:pt idx="181">
                  <c:v>72.13</c:v>
                </c:pt>
                <c:pt idx="182">
                  <c:v>72.13</c:v>
                </c:pt>
                <c:pt idx="183">
                  <c:v>72.13</c:v>
                </c:pt>
                <c:pt idx="184">
                  <c:v>72.13</c:v>
                </c:pt>
                <c:pt idx="185">
                  <c:v>72.13</c:v>
                </c:pt>
                <c:pt idx="186">
                  <c:v>72.42</c:v>
                </c:pt>
                <c:pt idx="187">
                  <c:v>72.42</c:v>
                </c:pt>
                <c:pt idx="188">
                  <c:v>72.42</c:v>
                </c:pt>
                <c:pt idx="189">
                  <c:v>72.42</c:v>
                </c:pt>
                <c:pt idx="190">
                  <c:v>72.42</c:v>
                </c:pt>
                <c:pt idx="191">
                  <c:v>72.42</c:v>
                </c:pt>
                <c:pt idx="192">
                  <c:v>72.319999999999993</c:v>
                </c:pt>
                <c:pt idx="193">
                  <c:v>72.319999999999993</c:v>
                </c:pt>
                <c:pt idx="194">
                  <c:v>72.319999999999993</c:v>
                </c:pt>
                <c:pt idx="195">
                  <c:v>72.319999999999993</c:v>
                </c:pt>
                <c:pt idx="196">
                  <c:v>72.319999999999993</c:v>
                </c:pt>
                <c:pt idx="197">
                  <c:v>72.319999999999993</c:v>
                </c:pt>
                <c:pt idx="198">
                  <c:v>71.61</c:v>
                </c:pt>
                <c:pt idx="199">
                  <c:v>71.61</c:v>
                </c:pt>
                <c:pt idx="200">
                  <c:v>71.61</c:v>
                </c:pt>
                <c:pt idx="201">
                  <c:v>71.61</c:v>
                </c:pt>
                <c:pt idx="202">
                  <c:v>71.61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734544"/>
        <c:axId val="294734936"/>
      </c:scatterChart>
      <c:scatterChart>
        <c:scatterStyle val="smoothMarker"/>
        <c:varyColors val="0"/>
        <c:ser>
          <c:idx val="1"/>
          <c:order val="1"/>
          <c:tx>
            <c:strRef>
              <c:f>'Beschl. 5. Gang(10.06.2014)II'!$V$2</c:f>
              <c:strCache>
                <c:ptCount val="1"/>
                <c:pt idx="0">
                  <c:v>Vorförderdruck</c:v>
                </c:pt>
              </c:strCache>
            </c:strRef>
          </c:tx>
          <c:marker>
            <c:symbol val="none"/>
          </c:marker>
          <c:xVal>
            <c:numRef>
              <c:f>'Beschl. 5. Gang(10.06.2014)II'!$L$3:$L$264</c:f>
              <c:numCache>
                <c:formatCode>#,##0" 1/min"</c:formatCode>
                <c:ptCount val="262"/>
                <c:pt idx="0">
                  <c:v>1189</c:v>
                </c:pt>
                <c:pt idx="1">
                  <c:v>1189</c:v>
                </c:pt>
                <c:pt idx="2">
                  <c:v>1189</c:v>
                </c:pt>
                <c:pt idx="3">
                  <c:v>1189</c:v>
                </c:pt>
                <c:pt idx="4">
                  <c:v>1232</c:v>
                </c:pt>
                <c:pt idx="5">
                  <c:v>1232</c:v>
                </c:pt>
                <c:pt idx="6">
                  <c:v>1232</c:v>
                </c:pt>
                <c:pt idx="7">
                  <c:v>1232</c:v>
                </c:pt>
                <c:pt idx="8">
                  <c:v>1232</c:v>
                </c:pt>
                <c:pt idx="9">
                  <c:v>1232</c:v>
                </c:pt>
                <c:pt idx="10">
                  <c:v>1283</c:v>
                </c:pt>
                <c:pt idx="11">
                  <c:v>1283</c:v>
                </c:pt>
                <c:pt idx="12">
                  <c:v>1283</c:v>
                </c:pt>
                <c:pt idx="13">
                  <c:v>1283</c:v>
                </c:pt>
                <c:pt idx="14">
                  <c:v>1283</c:v>
                </c:pt>
                <c:pt idx="15">
                  <c:v>1283</c:v>
                </c:pt>
                <c:pt idx="16">
                  <c:v>1345</c:v>
                </c:pt>
                <c:pt idx="17">
                  <c:v>1345</c:v>
                </c:pt>
                <c:pt idx="18">
                  <c:v>1345</c:v>
                </c:pt>
                <c:pt idx="19">
                  <c:v>1345</c:v>
                </c:pt>
                <c:pt idx="20">
                  <c:v>1345</c:v>
                </c:pt>
                <c:pt idx="21">
                  <c:v>1345</c:v>
                </c:pt>
                <c:pt idx="22">
                  <c:v>1412</c:v>
                </c:pt>
                <c:pt idx="23">
                  <c:v>1412</c:v>
                </c:pt>
                <c:pt idx="24">
                  <c:v>1412</c:v>
                </c:pt>
                <c:pt idx="25">
                  <c:v>1412</c:v>
                </c:pt>
                <c:pt idx="26">
                  <c:v>1412</c:v>
                </c:pt>
                <c:pt idx="27">
                  <c:v>1412</c:v>
                </c:pt>
                <c:pt idx="28">
                  <c:v>1476</c:v>
                </c:pt>
                <c:pt idx="29">
                  <c:v>1476</c:v>
                </c:pt>
                <c:pt idx="30">
                  <c:v>1476</c:v>
                </c:pt>
                <c:pt idx="31">
                  <c:v>1476</c:v>
                </c:pt>
                <c:pt idx="32">
                  <c:v>1476</c:v>
                </c:pt>
                <c:pt idx="33">
                  <c:v>1476</c:v>
                </c:pt>
                <c:pt idx="34">
                  <c:v>1567</c:v>
                </c:pt>
                <c:pt idx="35">
                  <c:v>1567</c:v>
                </c:pt>
                <c:pt idx="36">
                  <c:v>1567</c:v>
                </c:pt>
                <c:pt idx="37">
                  <c:v>1567</c:v>
                </c:pt>
                <c:pt idx="38">
                  <c:v>1567</c:v>
                </c:pt>
                <c:pt idx="39">
                  <c:v>1567</c:v>
                </c:pt>
                <c:pt idx="40">
                  <c:v>1674</c:v>
                </c:pt>
                <c:pt idx="41">
                  <c:v>1674</c:v>
                </c:pt>
                <c:pt idx="42">
                  <c:v>1674</c:v>
                </c:pt>
                <c:pt idx="43">
                  <c:v>1674</c:v>
                </c:pt>
                <c:pt idx="44">
                  <c:v>1674</c:v>
                </c:pt>
                <c:pt idx="45">
                  <c:v>1674</c:v>
                </c:pt>
                <c:pt idx="46">
                  <c:v>1783</c:v>
                </c:pt>
                <c:pt idx="47">
                  <c:v>1783</c:v>
                </c:pt>
                <c:pt idx="48">
                  <c:v>1783</c:v>
                </c:pt>
                <c:pt idx="49">
                  <c:v>1783</c:v>
                </c:pt>
                <c:pt idx="50">
                  <c:v>1783</c:v>
                </c:pt>
                <c:pt idx="51">
                  <c:v>1783</c:v>
                </c:pt>
                <c:pt idx="52">
                  <c:v>1889</c:v>
                </c:pt>
                <c:pt idx="53">
                  <c:v>1889</c:v>
                </c:pt>
                <c:pt idx="54">
                  <c:v>1889</c:v>
                </c:pt>
                <c:pt idx="55">
                  <c:v>1889</c:v>
                </c:pt>
                <c:pt idx="56">
                  <c:v>1889</c:v>
                </c:pt>
                <c:pt idx="57">
                  <c:v>1889</c:v>
                </c:pt>
                <c:pt idx="58">
                  <c:v>1997</c:v>
                </c:pt>
                <c:pt idx="59">
                  <c:v>1997</c:v>
                </c:pt>
                <c:pt idx="60">
                  <c:v>1997</c:v>
                </c:pt>
                <c:pt idx="61">
                  <c:v>1997</c:v>
                </c:pt>
                <c:pt idx="62">
                  <c:v>1997</c:v>
                </c:pt>
                <c:pt idx="63">
                  <c:v>1997</c:v>
                </c:pt>
                <c:pt idx="64">
                  <c:v>2109</c:v>
                </c:pt>
                <c:pt idx="65">
                  <c:v>2109</c:v>
                </c:pt>
                <c:pt idx="66">
                  <c:v>2109</c:v>
                </c:pt>
                <c:pt idx="67">
                  <c:v>2109</c:v>
                </c:pt>
                <c:pt idx="68">
                  <c:v>2109</c:v>
                </c:pt>
                <c:pt idx="69">
                  <c:v>2109</c:v>
                </c:pt>
                <c:pt idx="70">
                  <c:v>2226</c:v>
                </c:pt>
                <c:pt idx="71">
                  <c:v>2226</c:v>
                </c:pt>
                <c:pt idx="72">
                  <c:v>2226</c:v>
                </c:pt>
                <c:pt idx="73">
                  <c:v>2226</c:v>
                </c:pt>
                <c:pt idx="74">
                  <c:v>2226</c:v>
                </c:pt>
                <c:pt idx="75">
                  <c:v>2226</c:v>
                </c:pt>
                <c:pt idx="76">
                  <c:v>2324</c:v>
                </c:pt>
                <c:pt idx="77">
                  <c:v>2324</c:v>
                </c:pt>
                <c:pt idx="78">
                  <c:v>2324</c:v>
                </c:pt>
                <c:pt idx="79">
                  <c:v>2324</c:v>
                </c:pt>
                <c:pt idx="80">
                  <c:v>2324</c:v>
                </c:pt>
                <c:pt idx="81">
                  <c:v>2324</c:v>
                </c:pt>
                <c:pt idx="82">
                  <c:v>2432</c:v>
                </c:pt>
                <c:pt idx="83">
                  <c:v>2432</c:v>
                </c:pt>
                <c:pt idx="84">
                  <c:v>2432</c:v>
                </c:pt>
                <c:pt idx="85">
                  <c:v>2432</c:v>
                </c:pt>
                <c:pt idx="86">
                  <c:v>2432</c:v>
                </c:pt>
                <c:pt idx="87">
                  <c:v>2432</c:v>
                </c:pt>
                <c:pt idx="88">
                  <c:v>2534</c:v>
                </c:pt>
                <c:pt idx="89">
                  <c:v>2534</c:v>
                </c:pt>
                <c:pt idx="90">
                  <c:v>2534</c:v>
                </c:pt>
                <c:pt idx="91">
                  <c:v>2534</c:v>
                </c:pt>
                <c:pt idx="92">
                  <c:v>2534</c:v>
                </c:pt>
                <c:pt idx="93">
                  <c:v>2534</c:v>
                </c:pt>
                <c:pt idx="94">
                  <c:v>2637</c:v>
                </c:pt>
                <c:pt idx="95">
                  <c:v>2637</c:v>
                </c:pt>
                <c:pt idx="96">
                  <c:v>2637</c:v>
                </c:pt>
                <c:pt idx="97">
                  <c:v>2637</c:v>
                </c:pt>
                <c:pt idx="98">
                  <c:v>2637</c:v>
                </c:pt>
                <c:pt idx="99">
                  <c:v>2637</c:v>
                </c:pt>
                <c:pt idx="100">
                  <c:v>2736</c:v>
                </c:pt>
                <c:pt idx="101">
                  <c:v>2736</c:v>
                </c:pt>
                <c:pt idx="102">
                  <c:v>2736</c:v>
                </c:pt>
                <c:pt idx="103">
                  <c:v>2736</c:v>
                </c:pt>
                <c:pt idx="104">
                  <c:v>2736</c:v>
                </c:pt>
                <c:pt idx="105">
                  <c:v>2736</c:v>
                </c:pt>
                <c:pt idx="106">
                  <c:v>2826</c:v>
                </c:pt>
                <c:pt idx="107">
                  <c:v>2826</c:v>
                </c:pt>
                <c:pt idx="108">
                  <c:v>2826</c:v>
                </c:pt>
                <c:pt idx="109">
                  <c:v>2826</c:v>
                </c:pt>
                <c:pt idx="110">
                  <c:v>2826</c:v>
                </c:pt>
                <c:pt idx="111">
                  <c:v>2826</c:v>
                </c:pt>
                <c:pt idx="112">
                  <c:v>2900</c:v>
                </c:pt>
                <c:pt idx="113">
                  <c:v>2900</c:v>
                </c:pt>
                <c:pt idx="114">
                  <c:v>2900</c:v>
                </c:pt>
                <c:pt idx="115">
                  <c:v>2900</c:v>
                </c:pt>
                <c:pt idx="116">
                  <c:v>2900</c:v>
                </c:pt>
                <c:pt idx="117">
                  <c:v>2900</c:v>
                </c:pt>
                <c:pt idx="118">
                  <c:v>2978</c:v>
                </c:pt>
                <c:pt idx="119">
                  <c:v>2978</c:v>
                </c:pt>
                <c:pt idx="120">
                  <c:v>2978</c:v>
                </c:pt>
                <c:pt idx="121">
                  <c:v>2978</c:v>
                </c:pt>
                <c:pt idx="122">
                  <c:v>2978</c:v>
                </c:pt>
                <c:pt idx="123">
                  <c:v>2978</c:v>
                </c:pt>
                <c:pt idx="124">
                  <c:v>3051</c:v>
                </c:pt>
                <c:pt idx="125">
                  <c:v>3051</c:v>
                </c:pt>
                <c:pt idx="126">
                  <c:v>3051</c:v>
                </c:pt>
                <c:pt idx="127">
                  <c:v>3051</c:v>
                </c:pt>
                <c:pt idx="128">
                  <c:v>3051</c:v>
                </c:pt>
                <c:pt idx="129">
                  <c:v>3051</c:v>
                </c:pt>
                <c:pt idx="130">
                  <c:v>3133</c:v>
                </c:pt>
                <c:pt idx="131">
                  <c:v>3133</c:v>
                </c:pt>
                <c:pt idx="132">
                  <c:v>3133</c:v>
                </c:pt>
                <c:pt idx="133">
                  <c:v>3133</c:v>
                </c:pt>
                <c:pt idx="134">
                  <c:v>3133</c:v>
                </c:pt>
                <c:pt idx="135">
                  <c:v>3133</c:v>
                </c:pt>
                <c:pt idx="136">
                  <c:v>3189</c:v>
                </c:pt>
                <c:pt idx="137">
                  <c:v>3189</c:v>
                </c:pt>
                <c:pt idx="138">
                  <c:v>3189</c:v>
                </c:pt>
                <c:pt idx="139">
                  <c:v>3189</c:v>
                </c:pt>
                <c:pt idx="140">
                  <c:v>3189</c:v>
                </c:pt>
                <c:pt idx="141">
                  <c:v>3189</c:v>
                </c:pt>
                <c:pt idx="142">
                  <c:v>3255</c:v>
                </c:pt>
                <c:pt idx="143">
                  <c:v>3255</c:v>
                </c:pt>
                <c:pt idx="144">
                  <c:v>3255</c:v>
                </c:pt>
                <c:pt idx="145">
                  <c:v>3255</c:v>
                </c:pt>
                <c:pt idx="146">
                  <c:v>3255</c:v>
                </c:pt>
                <c:pt idx="147">
                  <c:v>3255</c:v>
                </c:pt>
                <c:pt idx="148">
                  <c:v>3315</c:v>
                </c:pt>
                <c:pt idx="149">
                  <c:v>3315</c:v>
                </c:pt>
                <c:pt idx="150">
                  <c:v>3315</c:v>
                </c:pt>
                <c:pt idx="151">
                  <c:v>3315</c:v>
                </c:pt>
                <c:pt idx="152">
                  <c:v>3315</c:v>
                </c:pt>
                <c:pt idx="153">
                  <c:v>3315</c:v>
                </c:pt>
                <c:pt idx="154">
                  <c:v>3361</c:v>
                </c:pt>
                <c:pt idx="155">
                  <c:v>3361</c:v>
                </c:pt>
                <c:pt idx="156">
                  <c:v>3361</c:v>
                </c:pt>
                <c:pt idx="157">
                  <c:v>3361</c:v>
                </c:pt>
                <c:pt idx="158">
                  <c:v>3361</c:v>
                </c:pt>
                <c:pt idx="159">
                  <c:v>3361</c:v>
                </c:pt>
                <c:pt idx="160">
                  <c:v>3433</c:v>
                </c:pt>
                <c:pt idx="161">
                  <c:v>3433</c:v>
                </c:pt>
                <c:pt idx="162">
                  <c:v>3433</c:v>
                </c:pt>
                <c:pt idx="163">
                  <c:v>3433</c:v>
                </c:pt>
                <c:pt idx="164">
                  <c:v>3433</c:v>
                </c:pt>
                <c:pt idx="165">
                  <c:v>3433</c:v>
                </c:pt>
                <c:pt idx="166">
                  <c:v>3485</c:v>
                </c:pt>
                <c:pt idx="167">
                  <c:v>3485</c:v>
                </c:pt>
                <c:pt idx="168">
                  <c:v>3485</c:v>
                </c:pt>
                <c:pt idx="169">
                  <c:v>3485</c:v>
                </c:pt>
                <c:pt idx="170">
                  <c:v>3485</c:v>
                </c:pt>
                <c:pt idx="171">
                  <c:v>3485</c:v>
                </c:pt>
                <c:pt idx="172">
                  <c:v>3549</c:v>
                </c:pt>
                <c:pt idx="173">
                  <c:v>3549</c:v>
                </c:pt>
                <c:pt idx="174">
                  <c:v>3549</c:v>
                </c:pt>
                <c:pt idx="175">
                  <c:v>3549</c:v>
                </c:pt>
                <c:pt idx="176">
                  <c:v>3549</c:v>
                </c:pt>
                <c:pt idx="177">
                  <c:v>3549</c:v>
                </c:pt>
                <c:pt idx="178">
                  <c:v>3603</c:v>
                </c:pt>
                <c:pt idx="179">
                  <c:v>3603</c:v>
                </c:pt>
                <c:pt idx="180">
                  <c:v>3603</c:v>
                </c:pt>
                <c:pt idx="181">
                  <c:v>3603</c:v>
                </c:pt>
                <c:pt idx="182">
                  <c:v>3603</c:v>
                </c:pt>
                <c:pt idx="183">
                  <c:v>3603</c:v>
                </c:pt>
                <c:pt idx="184">
                  <c:v>3652</c:v>
                </c:pt>
                <c:pt idx="185">
                  <c:v>3652</c:v>
                </c:pt>
                <c:pt idx="186">
                  <c:v>3652</c:v>
                </c:pt>
                <c:pt idx="187">
                  <c:v>3652</c:v>
                </c:pt>
                <c:pt idx="188">
                  <c:v>3652</c:v>
                </c:pt>
                <c:pt idx="189">
                  <c:v>3652</c:v>
                </c:pt>
                <c:pt idx="190">
                  <c:v>3724</c:v>
                </c:pt>
                <c:pt idx="191">
                  <c:v>3724</c:v>
                </c:pt>
                <c:pt idx="192">
                  <c:v>3724</c:v>
                </c:pt>
                <c:pt idx="193">
                  <c:v>3724</c:v>
                </c:pt>
                <c:pt idx="194">
                  <c:v>3724</c:v>
                </c:pt>
                <c:pt idx="195">
                  <c:v>3724</c:v>
                </c:pt>
                <c:pt idx="196">
                  <c:v>3787</c:v>
                </c:pt>
                <c:pt idx="197">
                  <c:v>3787</c:v>
                </c:pt>
                <c:pt idx="198">
                  <c:v>3787</c:v>
                </c:pt>
                <c:pt idx="199">
                  <c:v>3787</c:v>
                </c:pt>
                <c:pt idx="200">
                  <c:v>3787</c:v>
                </c:pt>
                <c:pt idx="201">
                  <c:v>3787</c:v>
                </c:pt>
                <c:pt idx="202">
                  <c:v>3853</c:v>
                </c:pt>
                <c:pt idx="203">
                  <c:v>3853</c:v>
                </c:pt>
                <c:pt idx="204">
                  <c:v>3853</c:v>
                </c:pt>
                <c:pt idx="205">
                  <c:v>3853</c:v>
                </c:pt>
                <c:pt idx="206">
                  <c:v>3853</c:v>
                </c:pt>
                <c:pt idx="207">
                  <c:v>3853</c:v>
                </c:pt>
                <c:pt idx="208">
                  <c:v>3908</c:v>
                </c:pt>
                <c:pt idx="209">
                  <c:v>3908</c:v>
                </c:pt>
                <c:pt idx="210">
                  <c:v>3908</c:v>
                </c:pt>
                <c:pt idx="211">
                  <c:v>3908</c:v>
                </c:pt>
                <c:pt idx="212">
                  <c:v>3908</c:v>
                </c:pt>
                <c:pt idx="213">
                  <c:v>3908</c:v>
                </c:pt>
                <c:pt idx="214">
                  <c:v>3977</c:v>
                </c:pt>
                <c:pt idx="215">
                  <c:v>3977</c:v>
                </c:pt>
                <c:pt idx="216">
                  <c:v>3977</c:v>
                </c:pt>
                <c:pt idx="217">
                  <c:v>3977</c:v>
                </c:pt>
                <c:pt idx="218">
                  <c:v>3977</c:v>
                </c:pt>
                <c:pt idx="219">
                  <c:v>3977</c:v>
                </c:pt>
                <c:pt idx="220">
                  <c:v>4027</c:v>
                </c:pt>
                <c:pt idx="221">
                  <c:v>4027</c:v>
                </c:pt>
                <c:pt idx="222">
                  <c:v>4027</c:v>
                </c:pt>
                <c:pt idx="223">
                  <c:v>4027</c:v>
                </c:pt>
                <c:pt idx="224">
                  <c:v>4027</c:v>
                </c:pt>
                <c:pt idx="225">
                  <c:v>4027</c:v>
                </c:pt>
                <c:pt idx="226">
                  <c:v>4090</c:v>
                </c:pt>
                <c:pt idx="227">
                  <c:v>4090</c:v>
                </c:pt>
                <c:pt idx="228">
                  <c:v>4090</c:v>
                </c:pt>
                <c:pt idx="229">
                  <c:v>4090</c:v>
                </c:pt>
                <c:pt idx="230">
                  <c:v>4090</c:v>
                </c:pt>
                <c:pt idx="231">
                  <c:v>4090</c:v>
                </c:pt>
                <c:pt idx="232">
                  <c:v>4150</c:v>
                </c:pt>
                <c:pt idx="233">
                  <c:v>4150</c:v>
                </c:pt>
                <c:pt idx="234">
                  <c:v>4150</c:v>
                </c:pt>
                <c:pt idx="235">
                  <c:v>4150</c:v>
                </c:pt>
                <c:pt idx="236">
                  <c:v>4150</c:v>
                </c:pt>
                <c:pt idx="237">
                  <c:v>4150</c:v>
                </c:pt>
                <c:pt idx="238">
                  <c:v>4170</c:v>
                </c:pt>
                <c:pt idx="239">
                  <c:v>4170</c:v>
                </c:pt>
                <c:pt idx="240">
                  <c:v>4170</c:v>
                </c:pt>
                <c:pt idx="241">
                  <c:v>4170</c:v>
                </c:pt>
                <c:pt idx="242">
                  <c:v>4170</c:v>
                </c:pt>
                <c:pt idx="243">
                  <c:v>4170</c:v>
                </c:pt>
                <c:pt idx="244">
                  <c:v>4197</c:v>
                </c:pt>
                <c:pt idx="245">
                  <c:v>4197</c:v>
                </c:pt>
                <c:pt idx="246">
                  <c:v>4197</c:v>
                </c:pt>
                <c:pt idx="247">
                  <c:v>4197</c:v>
                </c:pt>
                <c:pt idx="248">
                  <c:v>4197</c:v>
                </c:pt>
                <c:pt idx="249">
                  <c:v>4197</c:v>
                </c:pt>
                <c:pt idx="250">
                  <c:v>4230</c:v>
                </c:pt>
                <c:pt idx="251">
                  <c:v>4230</c:v>
                </c:pt>
                <c:pt idx="252">
                  <c:v>4230</c:v>
                </c:pt>
                <c:pt idx="253">
                  <c:v>4230</c:v>
                </c:pt>
                <c:pt idx="254">
                  <c:v>4230</c:v>
                </c:pt>
                <c:pt idx="255">
                  <c:v>4230</c:v>
                </c:pt>
                <c:pt idx="256">
                  <c:v>4247</c:v>
                </c:pt>
                <c:pt idx="257">
                  <c:v>4247</c:v>
                </c:pt>
                <c:pt idx="258">
                  <c:v>4247</c:v>
                </c:pt>
                <c:pt idx="259">
                  <c:v>4247</c:v>
                </c:pt>
                <c:pt idx="260">
                  <c:v>4247</c:v>
                </c:pt>
                <c:pt idx="261">
                  <c:v>4247</c:v>
                </c:pt>
              </c:numCache>
            </c:numRef>
          </c:xVal>
          <c:yVal>
            <c:numRef>
              <c:f>'Beschl. 5. Gang(10.06.2014)II'!$V$3:$V$264</c:f>
              <c:numCache>
                <c:formatCode>#,##0.00" bar"</c:formatCode>
                <c:ptCount val="262"/>
                <c:pt idx="0">
                  <c:v>3.8759999999999999</c:v>
                </c:pt>
                <c:pt idx="1">
                  <c:v>3.8759999999999999</c:v>
                </c:pt>
                <c:pt idx="2">
                  <c:v>3.8759999999999999</c:v>
                </c:pt>
                <c:pt idx="3">
                  <c:v>3.8759999999999999</c:v>
                </c:pt>
                <c:pt idx="4">
                  <c:v>3.8759999999999999</c:v>
                </c:pt>
                <c:pt idx="5">
                  <c:v>3.8759999999999999</c:v>
                </c:pt>
                <c:pt idx="6">
                  <c:v>3.8759999999999999</c:v>
                </c:pt>
                <c:pt idx="7">
                  <c:v>3.863</c:v>
                </c:pt>
                <c:pt idx="8">
                  <c:v>3.863</c:v>
                </c:pt>
                <c:pt idx="9">
                  <c:v>3.863</c:v>
                </c:pt>
                <c:pt idx="10">
                  <c:v>3.863</c:v>
                </c:pt>
                <c:pt idx="11">
                  <c:v>3.863</c:v>
                </c:pt>
                <c:pt idx="12">
                  <c:v>3.863</c:v>
                </c:pt>
                <c:pt idx="13">
                  <c:v>3.8540000000000001</c:v>
                </c:pt>
                <c:pt idx="14">
                  <c:v>3.8540000000000001</c:v>
                </c:pt>
                <c:pt idx="15">
                  <c:v>3.8540000000000001</c:v>
                </c:pt>
                <c:pt idx="16">
                  <c:v>3.8540000000000001</c:v>
                </c:pt>
                <c:pt idx="17">
                  <c:v>3.8540000000000001</c:v>
                </c:pt>
                <c:pt idx="18">
                  <c:v>3.8540000000000001</c:v>
                </c:pt>
                <c:pt idx="19">
                  <c:v>3.85</c:v>
                </c:pt>
                <c:pt idx="20">
                  <c:v>3.85</c:v>
                </c:pt>
                <c:pt idx="21">
                  <c:v>3.85</c:v>
                </c:pt>
                <c:pt idx="22">
                  <c:v>3.85</c:v>
                </c:pt>
                <c:pt idx="23">
                  <c:v>3.85</c:v>
                </c:pt>
                <c:pt idx="24">
                  <c:v>3.85</c:v>
                </c:pt>
                <c:pt idx="25">
                  <c:v>3.8370000000000002</c:v>
                </c:pt>
                <c:pt idx="26">
                  <c:v>3.8370000000000002</c:v>
                </c:pt>
                <c:pt idx="27">
                  <c:v>3.8370000000000002</c:v>
                </c:pt>
                <c:pt idx="28">
                  <c:v>3.8370000000000002</c:v>
                </c:pt>
                <c:pt idx="29">
                  <c:v>3.8370000000000002</c:v>
                </c:pt>
                <c:pt idx="30">
                  <c:v>3.8370000000000002</c:v>
                </c:pt>
                <c:pt idx="31">
                  <c:v>3.8109999999999999</c:v>
                </c:pt>
                <c:pt idx="32">
                  <c:v>3.8109999999999999</c:v>
                </c:pt>
                <c:pt idx="33">
                  <c:v>3.8109999999999999</c:v>
                </c:pt>
                <c:pt idx="34">
                  <c:v>3.8109999999999999</c:v>
                </c:pt>
                <c:pt idx="35">
                  <c:v>3.8109999999999999</c:v>
                </c:pt>
                <c:pt idx="36">
                  <c:v>3.8109999999999999</c:v>
                </c:pt>
                <c:pt idx="37">
                  <c:v>3.8069999999999999</c:v>
                </c:pt>
                <c:pt idx="38">
                  <c:v>3.8069999999999999</c:v>
                </c:pt>
                <c:pt idx="39">
                  <c:v>3.8069999999999999</c:v>
                </c:pt>
                <c:pt idx="40">
                  <c:v>3.8069999999999999</c:v>
                </c:pt>
                <c:pt idx="41">
                  <c:v>3.8069999999999999</c:v>
                </c:pt>
                <c:pt idx="42">
                  <c:v>3.8069999999999999</c:v>
                </c:pt>
                <c:pt idx="43">
                  <c:v>3.8069999999999999</c:v>
                </c:pt>
                <c:pt idx="44">
                  <c:v>3.8069999999999999</c:v>
                </c:pt>
                <c:pt idx="45">
                  <c:v>3.8069999999999999</c:v>
                </c:pt>
                <c:pt idx="46">
                  <c:v>3.8069999999999999</c:v>
                </c:pt>
                <c:pt idx="47">
                  <c:v>3.8069999999999999</c:v>
                </c:pt>
                <c:pt idx="48">
                  <c:v>3.8069999999999999</c:v>
                </c:pt>
                <c:pt idx="49">
                  <c:v>3.794</c:v>
                </c:pt>
                <c:pt idx="50">
                  <c:v>3.794</c:v>
                </c:pt>
                <c:pt idx="51">
                  <c:v>3.794</c:v>
                </c:pt>
                <c:pt idx="52">
                  <c:v>3.794</c:v>
                </c:pt>
                <c:pt idx="53">
                  <c:v>3.794</c:v>
                </c:pt>
                <c:pt idx="54">
                  <c:v>3.794</c:v>
                </c:pt>
                <c:pt idx="55">
                  <c:v>3.782</c:v>
                </c:pt>
                <c:pt idx="56">
                  <c:v>3.782</c:v>
                </c:pt>
                <c:pt idx="57">
                  <c:v>3.782</c:v>
                </c:pt>
                <c:pt idx="58">
                  <c:v>3.782</c:v>
                </c:pt>
                <c:pt idx="59">
                  <c:v>3.782</c:v>
                </c:pt>
                <c:pt idx="60">
                  <c:v>3.782</c:v>
                </c:pt>
                <c:pt idx="61">
                  <c:v>3.782</c:v>
                </c:pt>
                <c:pt idx="62">
                  <c:v>3.782</c:v>
                </c:pt>
                <c:pt idx="63">
                  <c:v>3.782</c:v>
                </c:pt>
                <c:pt idx="64">
                  <c:v>3.782</c:v>
                </c:pt>
                <c:pt idx="65">
                  <c:v>3.782</c:v>
                </c:pt>
                <c:pt idx="66">
                  <c:v>3.782</c:v>
                </c:pt>
                <c:pt idx="67">
                  <c:v>3.7730000000000001</c:v>
                </c:pt>
                <c:pt idx="68">
                  <c:v>3.7730000000000001</c:v>
                </c:pt>
                <c:pt idx="69">
                  <c:v>3.7730000000000001</c:v>
                </c:pt>
                <c:pt idx="70">
                  <c:v>3.7730000000000001</c:v>
                </c:pt>
                <c:pt idx="71">
                  <c:v>3.7730000000000001</c:v>
                </c:pt>
                <c:pt idx="72">
                  <c:v>3.7730000000000001</c:v>
                </c:pt>
                <c:pt idx="73">
                  <c:v>3.7639999999999998</c:v>
                </c:pt>
                <c:pt idx="74">
                  <c:v>3.7639999999999998</c:v>
                </c:pt>
                <c:pt idx="75">
                  <c:v>3.7639999999999998</c:v>
                </c:pt>
                <c:pt idx="76">
                  <c:v>3.7639999999999998</c:v>
                </c:pt>
                <c:pt idx="77">
                  <c:v>3.7639999999999998</c:v>
                </c:pt>
                <c:pt idx="78">
                  <c:v>3.7639999999999998</c:v>
                </c:pt>
                <c:pt idx="79">
                  <c:v>3.7559999999999998</c:v>
                </c:pt>
                <c:pt idx="80">
                  <c:v>3.7559999999999998</c:v>
                </c:pt>
                <c:pt idx="81">
                  <c:v>3.7559999999999998</c:v>
                </c:pt>
                <c:pt idx="82">
                  <c:v>3.7559999999999998</c:v>
                </c:pt>
                <c:pt idx="83">
                  <c:v>3.7559999999999998</c:v>
                </c:pt>
                <c:pt idx="84">
                  <c:v>3.7559999999999998</c:v>
                </c:pt>
                <c:pt idx="85">
                  <c:v>3.7429999999999999</c:v>
                </c:pt>
                <c:pt idx="86">
                  <c:v>3.7429999999999999</c:v>
                </c:pt>
                <c:pt idx="87">
                  <c:v>3.7429999999999999</c:v>
                </c:pt>
                <c:pt idx="88">
                  <c:v>3.7429999999999999</c:v>
                </c:pt>
                <c:pt idx="89">
                  <c:v>3.7429999999999999</c:v>
                </c:pt>
                <c:pt idx="90">
                  <c:v>3.7429999999999999</c:v>
                </c:pt>
                <c:pt idx="91">
                  <c:v>3.7429999999999999</c:v>
                </c:pt>
                <c:pt idx="92">
                  <c:v>3.7429999999999999</c:v>
                </c:pt>
                <c:pt idx="93">
                  <c:v>3.7429999999999999</c:v>
                </c:pt>
                <c:pt idx="94">
                  <c:v>3.7429999999999999</c:v>
                </c:pt>
                <c:pt idx="95">
                  <c:v>3.7429999999999999</c:v>
                </c:pt>
                <c:pt idx="96">
                  <c:v>3.7429999999999999</c:v>
                </c:pt>
                <c:pt idx="97">
                  <c:v>3.7349999999999999</c:v>
                </c:pt>
                <c:pt idx="98">
                  <c:v>3.7349999999999999</c:v>
                </c:pt>
                <c:pt idx="99">
                  <c:v>3.7349999999999999</c:v>
                </c:pt>
                <c:pt idx="100">
                  <c:v>3.7349999999999999</c:v>
                </c:pt>
                <c:pt idx="101">
                  <c:v>3.7349999999999999</c:v>
                </c:pt>
                <c:pt idx="102">
                  <c:v>3.7349999999999999</c:v>
                </c:pt>
                <c:pt idx="103">
                  <c:v>3.722</c:v>
                </c:pt>
                <c:pt idx="104">
                  <c:v>3.722</c:v>
                </c:pt>
                <c:pt idx="105">
                  <c:v>3.722</c:v>
                </c:pt>
                <c:pt idx="106">
                  <c:v>3.722</c:v>
                </c:pt>
                <c:pt idx="107">
                  <c:v>3.722</c:v>
                </c:pt>
                <c:pt idx="108">
                  <c:v>3.722</c:v>
                </c:pt>
                <c:pt idx="109">
                  <c:v>3.7170000000000001</c:v>
                </c:pt>
                <c:pt idx="110">
                  <c:v>3.7170000000000001</c:v>
                </c:pt>
                <c:pt idx="111">
                  <c:v>3.7170000000000001</c:v>
                </c:pt>
                <c:pt idx="112">
                  <c:v>3.7170000000000001</c:v>
                </c:pt>
                <c:pt idx="113">
                  <c:v>3.7170000000000001</c:v>
                </c:pt>
                <c:pt idx="114">
                  <c:v>3.7170000000000001</c:v>
                </c:pt>
                <c:pt idx="115">
                  <c:v>3.7170000000000001</c:v>
                </c:pt>
                <c:pt idx="116">
                  <c:v>3.7170000000000001</c:v>
                </c:pt>
                <c:pt idx="117">
                  <c:v>3.7170000000000001</c:v>
                </c:pt>
                <c:pt idx="118">
                  <c:v>3.7170000000000001</c:v>
                </c:pt>
                <c:pt idx="119">
                  <c:v>3.7170000000000001</c:v>
                </c:pt>
                <c:pt idx="120">
                  <c:v>3.7170000000000001</c:v>
                </c:pt>
                <c:pt idx="121">
                  <c:v>3.7170000000000001</c:v>
                </c:pt>
                <c:pt idx="122">
                  <c:v>3.7170000000000001</c:v>
                </c:pt>
                <c:pt idx="123">
                  <c:v>3.7170000000000001</c:v>
                </c:pt>
                <c:pt idx="124">
                  <c:v>3.7170000000000001</c:v>
                </c:pt>
                <c:pt idx="125">
                  <c:v>3.7170000000000001</c:v>
                </c:pt>
                <c:pt idx="126">
                  <c:v>3.7170000000000001</c:v>
                </c:pt>
                <c:pt idx="127">
                  <c:v>3.7170000000000001</c:v>
                </c:pt>
                <c:pt idx="128">
                  <c:v>3.7170000000000001</c:v>
                </c:pt>
                <c:pt idx="129">
                  <c:v>3.7170000000000001</c:v>
                </c:pt>
                <c:pt idx="130">
                  <c:v>3.7170000000000001</c:v>
                </c:pt>
                <c:pt idx="131">
                  <c:v>3.7170000000000001</c:v>
                </c:pt>
                <c:pt idx="132">
                  <c:v>3.7170000000000001</c:v>
                </c:pt>
                <c:pt idx="133">
                  <c:v>3.7050000000000001</c:v>
                </c:pt>
                <c:pt idx="134">
                  <c:v>3.7050000000000001</c:v>
                </c:pt>
                <c:pt idx="135">
                  <c:v>3.7050000000000001</c:v>
                </c:pt>
                <c:pt idx="136">
                  <c:v>3.7050000000000001</c:v>
                </c:pt>
                <c:pt idx="137">
                  <c:v>3.7050000000000001</c:v>
                </c:pt>
                <c:pt idx="138">
                  <c:v>3.7050000000000001</c:v>
                </c:pt>
                <c:pt idx="139">
                  <c:v>3.7</c:v>
                </c:pt>
                <c:pt idx="140">
                  <c:v>3.7</c:v>
                </c:pt>
                <c:pt idx="141">
                  <c:v>3.7</c:v>
                </c:pt>
                <c:pt idx="142">
                  <c:v>3.7</c:v>
                </c:pt>
                <c:pt idx="143">
                  <c:v>3.7</c:v>
                </c:pt>
                <c:pt idx="144">
                  <c:v>3.7</c:v>
                </c:pt>
                <c:pt idx="145">
                  <c:v>3.7130000000000001</c:v>
                </c:pt>
                <c:pt idx="146">
                  <c:v>3.7130000000000001</c:v>
                </c:pt>
                <c:pt idx="147">
                  <c:v>3.7130000000000001</c:v>
                </c:pt>
                <c:pt idx="148">
                  <c:v>3.7130000000000001</c:v>
                </c:pt>
                <c:pt idx="149">
                  <c:v>3.7130000000000001</c:v>
                </c:pt>
                <c:pt idx="150">
                  <c:v>3.7130000000000001</c:v>
                </c:pt>
                <c:pt idx="151">
                  <c:v>3.7090000000000001</c:v>
                </c:pt>
                <c:pt idx="152">
                  <c:v>3.7090000000000001</c:v>
                </c:pt>
                <c:pt idx="153">
                  <c:v>3.7090000000000001</c:v>
                </c:pt>
                <c:pt idx="154">
                  <c:v>3.7090000000000001</c:v>
                </c:pt>
                <c:pt idx="155">
                  <c:v>3.7090000000000001</c:v>
                </c:pt>
                <c:pt idx="156">
                  <c:v>3.7090000000000001</c:v>
                </c:pt>
                <c:pt idx="157">
                  <c:v>3.7090000000000001</c:v>
                </c:pt>
                <c:pt idx="158">
                  <c:v>3.7090000000000001</c:v>
                </c:pt>
                <c:pt idx="159">
                  <c:v>3.7090000000000001</c:v>
                </c:pt>
                <c:pt idx="160">
                  <c:v>3.7090000000000001</c:v>
                </c:pt>
                <c:pt idx="161">
                  <c:v>3.7090000000000001</c:v>
                </c:pt>
                <c:pt idx="162">
                  <c:v>3.7090000000000001</c:v>
                </c:pt>
                <c:pt idx="163">
                  <c:v>3.7</c:v>
                </c:pt>
                <c:pt idx="164">
                  <c:v>3.7</c:v>
                </c:pt>
                <c:pt idx="165">
                  <c:v>3.7</c:v>
                </c:pt>
                <c:pt idx="166">
                  <c:v>3.7</c:v>
                </c:pt>
                <c:pt idx="167">
                  <c:v>3.7</c:v>
                </c:pt>
                <c:pt idx="168">
                  <c:v>3.7</c:v>
                </c:pt>
                <c:pt idx="169">
                  <c:v>3.7050000000000001</c:v>
                </c:pt>
                <c:pt idx="170">
                  <c:v>3.7050000000000001</c:v>
                </c:pt>
                <c:pt idx="171">
                  <c:v>3.7050000000000001</c:v>
                </c:pt>
                <c:pt idx="172">
                  <c:v>3.7050000000000001</c:v>
                </c:pt>
                <c:pt idx="173">
                  <c:v>3.7050000000000001</c:v>
                </c:pt>
                <c:pt idx="174">
                  <c:v>3.7050000000000001</c:v>
                </c:pt>
                <c:pt idx="175">
                  <c:v>3.6829999999999998</c:v>
                </c:pt>
                <c:pt idx="176">
                  <c:v>3.6829999999999998</c:v>
                </c:pt>
                <c:pt idx="177">
                  <c:v>3.6829999999999998</c:v>
                </c:pt>
                <c:pt idx="178">
                  <c:v>3.6829999999999998</c:v>
                </c:pt>
                <c:pt idx="179">
                  <c:v>3.6829999999999998</c:v>
                </c:pt>
                <c:pt idx="180">
                  <c:v>3.6829999999999998</c:v>
                </c:pt>
                <c:pt idx="181">
                  <c:v>3.6749999999999998</c:v>
                </c:pt>
                <c:pt idx="182">
                  <c:v>3.6749999999999998</c:v>
                </c:pt>
                <c:pt idx="183">
                  <c:v>3.6749999999999998</c:v>
                </c:pt>
                <c:pt idx="184">
                  <c:v>3.6749999999999998</c:v>
                </c:pt>
                <c:pt idx="185">
                  <c:v>3.6749999999999998</c:v>
                </c:pt>
                <c:pt idx="186">
                  <c:v>3.6749999999999998</c:v>
                </c:pt>
                <c:pt idx="187">
                  <c:v>3.6789999999999998</c:v>
                </c:pt>
                <c:pt idx="188">
                  <c:v>3.6789999999999998</c:v>
                </c:pt>
                <c:pt idx="189">
                  <c:v>3.6789999999999998</c:v>
                </c:pt>
                <c:pt idx="190">
                  <c:v>3.6789999999999998</c:v>
                </c:pt>
                <c:pt idx="191">
                  <c:v>3.6789999999999998</c:v>
                </c:pt>
                <c:pt idx="192">
                  <c:v>3.6789999999999998</c:v>
                </c:pt>
                <c:pt idx="193">
                  <c:v>3.6749999999999998</c:v>
                </c:pt>
                <c:pt idx="194">
                  <c:v>3.6749999999999998</c:v>
                </c:pt>
                <c:pt idx="195">
                  <c:v>3.6749999999999998</c:v>
                </c:pt>
                <c:pt idx="196">
                  <c:v>3.6749999999999998</c:v>
                </c:pt>
                <c:pt idx="197">
                  <c:v>3.6749999999999998</c:v>
                </c:pt>
                <c:pt idx="198">
                  <c:v>3.6749999999999998</c:v>
                </c:pt>
                <c:pt idx="199">
                  <c:v>3.6659999999999999</c:v>
                </c:pt>
                <c:pt idx="200">
                  <c:v>3.6659999999999999</c:v>
                </c:pt>
                <c:pt idx="201">
                  <c:v>3.6659999999999999</c:v>
                </c:pt>
                <c:pt idx="202">
                  <c:v>3.6659999999999999</c:v>
                </c:pt>
                <c:pt idx="203">
                  <c:v>3.6659999999999999</c:v>
                </c:pt>
                <c:pt idx="204">
                  <c:v>3.6659999999999999</c:v>
                </c:pt>
                <c:pt idx="205">
                  <c:v>3.6579999999999999</c:v>
                </c:pt>
                <c:pt idx="206">
                  <c:v>3.6579999999999999</c:v>
                </c:pt>
                <c:pt idx="207">
                  <c:v>3.6579999999999999</c:v>
                </c:pt>
                <c:pt idx="208">
                  <c:v>3.6579999999999999</c:v>
                </c:pt>
                <c:pt idx="209">
                  <c:v>3.6579999999999999</c:v>
                </c:pt>
                <c:pt idx="210">
                  <c:v>3.6579999999999999</c:v>
                </c:pt>
                <c:pt idx="211">
                  <c:v>3.6579999999999999</c:v>
                </c:pt>
                <c:pt idx="212">
                  <c:v>3.6579999999999999</c:v>
                </c:pt>
                <c:pt idx="213">
                  <c:v>3.6579999999999999</c:v>
                </c:pt>
                <c:pt idx="214">
                  <c:v>3.6579999999999999</c:v>
                </c:pt>
                <c:pt idx="215">
                  <c:v>3.6579999999999999</c:v>
                </c:pt>
                <c:pt idx="216">
                  <c:v>3.6579999999999999</c:v>
                </c:pt>
                <c:pt idx="217">
                  <c:v>3.649</c:v>
                </c:pt>
                <c:pt idx="218">
                  <c:v>3.649</c:v>
                </c:pt>
                <c:pt idx="219">
                  <c:v>3.649</c:v>
                </c:pt>
                <c:pt idx="220">
                  <c:v>3.649</c:v>
                </c:pt>
                <c:pt idx="221">
                  <c:v>3.649</c:v>
                </c:pt>
                <c:pt idx="222">
                  <c:v>3.649</c:v>
                </c:pt>
                <c:pt idx="223">
                  <c:v>3.6320000000000001</c:v>
                </c:pt>
                <c:pt idx="224">
                  <c:v>3.6320000000000001</c:v>
                </c:pt>
                <c:pt idx="225">
                  <c:v>3.6320000000000001</c:v>
                </c:pt>
                <c:pt idx="226">
                  <c:v>3.6320000000000001</c:v>
                </c:pt>
                <c:pt idx="227">
                  <c:v>3.6320000000000001</c:v>
                </c:pt>
                <c:pt idx="228">
                  <c:v>3.6320000000000001</c:v>
                </c:pt>
                <c:pt idx="229">
                  <c:v>3.6360000000000001</c:v>
                </c:pt>
                <c:pt idx="230">
                  <c:v>3.6360000000000001</c:v>
                </c:pt>
                <c:pt idx="231">
                  <c:v>3.6360000000000001</c:v>
                </c:pt>
                <c:pt idx="232">
                  <c:v>3.6360000000000001</c:v>
                </c:pt>
                <c:pt idx="233">
                  <c:v>3.6360000000000001</c:v>
                </c:pt>
                <c:pt idx="234">
                  <c:v>3.6360000000000001</c:v>
                </c:pt>
                <c:pt idx="235">
                  <c:v>3.6320000000000001</c:v>
                </c:pt>
                <c:pt idx="236">
                  <c:v>3.6320000000000001</c:v>
                </c:pt>
                <c:pt idx="237">
                  <c:v>3.6320000000000001</c:v>
                </c:pt>
                <c:pt idx="238">
                  <c:v>3.6320000000000001</c:v>
                </c:pt>
                <c:pt idx="239">
                  <c:v>3.6320000000000001</c:v>
                </c:pt>
                <c:pt idx="240">
                  <c:v>3.6320000000000001</c:v>
                </c:pt>
                <c:pt idx="241">
                  <c:v>3.6320000000000001</c:v>
                </c:pt>
                <c:pt idx="242">
                  <c:v>3.6320000000000001</c:v>
                </c:pt>
                <c:pt idx="243">
                  <c:v>3.6320000000000001</c:v>
                </c:pt>
                <c:pt idx="244">
                  <c:v>3.6320000000000001</c:v>
                </c:pt>
                <c:pt idx="245">
                  <c:v>3.6320000000000001</c:v>
                </c:pt>
                <c:pt idx="246">
                  <c:v>3.6320000000000001</c:v>
                </c:pt>
                <c:pt idx="247">
                  <c:v>3.6280000000000001</c:v>
                </c:pt>
                <c:pt idx="248">
                  <c:v>3.6280000000000001</c:v>
                </c:pt>
                <c:pt idx="249">
                  <c:v>3.6280000000000001</c:v>
                </c:pt>
                <c:pt idx="250">
                  <c:v>3.6280000000000001</c:v>
                </c:pt>
                <c:pt idx="251">
                  <c:v>3.6280000000000001</c:v>
                </c:pt>
                <c:pt idx="252">
                  <c:v>3.6280000000000001</c:v>
                </c:pt>
                <c:pt idx="253">
                  <c:v>3.6280000000000001</c:v>
                </c:pt>
                <c:pt idx="254">
                  <c:v>3.6280000000000001</c:v>
                </c:pt>
                <c:pt idx="255">
                  <c:v>3.6280000000000001</c:v>
                </c:pt>
                <c:pt idx="256">
                  <c:v>3.6280000000000001</c:v>
                </c:pt>
                <c:pt idx="257">
                  <c:v>3.6280000000000001</c:v>
                </c:pt>
                <c:pt idx="258">
                  <c:v>3.6280000000000001</c:v>
                </c:pt>
                <c:pt idx="259">
                  <c:v>3.6320000000000001</c:v>
                </c:pt>
                <c:pt idx="260">
                  <c:v>3.6320000000000001</c:v>
                </c:pt>
                <c:pt idx="261">
                  <c:v>3.6320000000000001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735720"/>
        <c:axId val="294735328"/>
      </c:scatterChart>
      <c:valAx>
        <c:axId val="294734544"/>
        <c:scaling>
          <c:orientation val="minMax"/>
          <c:min val="1000"/>
        </c:scaling>
        <c:delete val="0"/>
        <c:axPos val="b"/>
        <c:numFmt formatCode="#,##0&quot; 1/min&quot;" sourceLinked="1"/>
        <c:majorTickMark val="out"/>
        <c:minorTickMark val="none"/>
        <c:tickLblPos val="nextTo"/>
        <c:crossAx val="294734936"/>
        <c:crosses val="autoZero"/>
        <c:crossBetween val="midCat"/>
      </c:valAx>
      <c:valAx>
        <c:axId val="294734936"/>
        <c:scaling>
          <c:orientation val="minMax"/>
        </c:scaling>
        <c:delete val="0"/>
        <c:axPos val="l"/>
        <c:majorGridlines/>
        <c:numFmt formatCode="0.0&quot; mm³&quot;" sourceLinked="1"/>
        <c:majorTickMark val="out"/>
        <c:minorTickMark val="none"/>
        <c:tickLblPos val="nextTo"/>
        <c:crossAx val="294734544"/>
        <c:crosses val="autoZero"/>
        <c:crossBetween val="midCat"/>
      </c:valAx>
      <c:valAx>
        <c:axId val="294735328"/>
        <c:scaling>
          <c:orientation val="minMax"/>
        </c:scaling>
        <c:delete val="0"/>
        <c:axPos val="r"/>
        <c:numFmt formatCode="#,##0.00&quot; bar&quot;" sourceLinked="1"/>
        <c:majorTickMark val="out"/>
        <c:minorTickMark val="none"/>
        <c:tickLblPos val="nextTo"/>
        <c:crossAx val="294735720"/>
        <c:crosses val="max"/>
        <c:crossBetween val="midCat"/>
      </c:valAx>
      <c:valAx>
        <c:axId val="294735720"/>
        <c:scaling>
          <c:orientation val="minMax"/>
        </c:scaling>
        <c:delete val="1"/>
        <c:axPos val="b"/>
        <c:numFmt formatCode="#,##0&quot; 1/min&quot;" sourceLinked="1"/>
        <c:majorTickMark val="out"/>
        <c:minorTickMark val="none"/>
        <c:tickLblPos val="nextTo"/>
        <c:crossAx val="2947353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346963795130763E-2"/>
          <c:y val="2.0504057069105245E-2"/>
          <c:w val="0.76068160083543568"/>
          <c:h val="0.962380280609777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'Beschl. 5. Gang(10.06.2014)'!$M$2</c:f>
              <c:strCache>
                <c:ptCount val="1"/>
                <c:pt idx="0">
                  <c:v>U</c:v>
                </c:pt>
              </c:strCache>
            </c:strRef>
          </c:tx>
          <c:marker>
            <c:symbol val="none"/>
          </c:marker>
          <c:xVal>
            <c:numRef>
              <c:f>'Beschl. 5. Gang(10.06.2014)'!$L$3:$L$204</c:f>
              <c:numCache>
                <c:formatCode>0.000" s"</c:formatCode>
                <c:ptCount val="202"/>
                <c:pt idx="0">
                  <c:v>0.751</c:v>
                </c:pt>
                <c:pt idx="1">
                  <c:v>0.94199999999999995</c:v>
                </c:pt>
                <c:pt idx="2">
                  <c:v>1.1319999999999999</c:v>
                </c:pt>
                <c:pt idx="3">
                  <c:v>1.3220000000000001</c:v>
                </c:pt>
                <c:pt idx="4">
                  <c:v>1.512</c:v>
                </c:pt>
                <c:pt idx="5">
                  <c:v>1.7030000000000001</c:v>
                </c:pt>
                <c:pt idx="6">
                  <c:v>1.903</c:v>
                </c:pt>
                <c:pt idx="7">
                  <c:v>2.093</c:v>
                </c:pt>
                <c:pt idx="8">
                  <c:v>2.2839999999999998</c:v>
                </c:pt>
                <c:pt idx="9">
                  <c:v>2.4740000000000002</c:v>
                </c:pt>
                <c:pt idx="10">
                  <c:v>2.6640000000000001</c:v>
                </c:pt>
                <c:pt idx="11">
                  <c:v>2.8540000000000001</c:v>
                </c:pt>
                <c:pt idx="12">
                  <c:v>3.0550000000000002</c:v>
                </c:pt>
                <c:pt idx="13">
                  <c:v>3.2450000000000001</c:v>
                </c:pt>
                <c:pt idx="14">
                  <c:v>3.4350000000000001</c:v>
                </c:pt>
                <c:pt idx="15">
                  <c:v>3.625</c:v>
                </c:pt>
                <c:pt idx="16">
                  <c:v>3.8159999999999998</c:v>
                </c:pt>
                <c:pt idx="17">
                  <c:v>4.0060000000000002</c:v>
                </c:pt>
                <c:pt idx="18">
                  <c:v>4.2060000000000004</c:v>
                </c:pt>
                <c:pt idx="19">
                  <c:v>4.3970000000000002</c:v>
                </c:pt>
                <c:pt idx="20">
                  <c:v>4.5869999999999997</c:v>
                </c:pt>
                <c:pt idx="21">
                  <c:v>4.7670000000000003</c:v>
                </c:pt>
                <c:pt idx="22">
                  <c:v>4.9370000000000003</c:v>
                </c:pt>
                <c:pt idx="23">
                  <c:v>5.1280000000000001</c:v>
                </c:pt>
                <c:pt idx="24">
                  <c:v>5.3079999999999998</c:v>
                </c:pt>
                <c:pt idx="25">
                  <c:v>5.4980000000000002</c:v>
                </c:pt>
                <c:pt idx="26">
                  <c:v>5.6680000000000001</c:v>
                </c:pt>
                <c:pt idx="27">
                  <c:v>5.8490000000000002</c:v>
                </c:pt>
                <c:pt idx="28">
                  <c:v>6.0389999999999997</c:v>
                </c:pt>
                <c:pt idx="29">
                  <c:v>6.2290000000000001</c:v>
                </c:pt>
                <c:pt idx="30">
                  <c:v>6.43</c:v>
                </c:pt>
                <c:pt idx="31">
                  <c:v>6.62</c:v>
                </c:pt>
                <c:pt idx="32">
                  <c:v>6.81</c:v>
                </c:pt>
                <c:pt idx="33">
                  <c:v>7</c:v>
                </c:pt>
                <c:pt idx="34">
                  <c:v>7.1909999999999998</c:v>
                </c:pt>
                <c:pt idx="35">
                  <c:v>7.3810000000000002</c:v>
                </c:pt>
                <c:pt idx="36">
                  <c:v>7.5810000000000004</c:v>
                </c:pt>
                <c:pt idx="37">
                  <c:v>7.7709999999999999</c:v>
                </c:pt>
                <c:pt idx="38">
                  <c:v>7.9619999999999997</c:v>
                </c:pt>
                <c:pt idx="39">
                  <c:v>8.1519999999999992</c:v>
                </c:pt>
                <c:pt idx="40">
                  <c:v>8.3420000000000005</c:v>
                </c:pt>
                <c:pt idx="41">
                  <c:v>8.5329999999999995</c:v>
                </c:pt>
                <c:pt idx="42">
                  <c:v>8.7330000000000005</c:v>
                </c:pt>
                <c:pt idx="43">
                  <c:v>8.923</c:v>
                </c:pt>
                <c:pt idx="44">
                  <c:v>9.1129999999999995</c:v>
                </c:pt>
                <c:pt idx="45">
                  <c:v>9.3040000000000003</c:v>
                </c:pt>
                <c:pt idx="46">
                  <c:v>9.4939999999999998</c:v>
                </c:pt>
                <c:pt idx="47">
                  <c:v>9.8840000000000003</c:v>
                </c:pt>
                <c:pt idx="48">
                  <c:v>10.074999999999999</c:v>
                </c:pt>
                <c:pt idx="49">
                  <c:v>10.244999999999999</c:v>
                </c:pt>
                <c:pt idx="50">
                  <c:v>10.435</c:v>
                </c:pt>
                <c:pt idx="51">
                  <c:v>10.616</c:v>
                </c:pt>
                <c:pt idx="52">
                  <c:v>10.805999999999999</c:v>
                </c:pt>
                <c:pt idx="53">
                  <c:v>10.996</c:v>
                </c:pt>
                <c:pt idx="54">
                  <c:v>11.176</c:v>
                </c:pt>
                <c:pt idx="55">
                  <c:v>11.367000000000001</c:v>
                </c:pt>
                <c:pt idx="56">
                  <c:v>11.547000000000001</c:v>
                </c:pt>
                <c:pt idx="57">
                  <c:v>11.737</c:v>
                </c:pt>
                <c:pt idx="58">
                  <c:v>11.927</c:v>
                </c:pt>
                <c:pt idx="59">
                  <c:v>12.108000000000001</c:v>
                </c:pt>
                <c:pt idx="60">
                  <c:v>12.298</c:v>
                </c:pt>
                <c:pt idx="61">
                  <c:v>12.468</c:v>
                </c:pt>
                <c:pt idx="62">
                  <c:v>12.667999999999999</c:v>
                </c:pt>
                <c:pt idx="63">
                  <c:v>12.859</c:v>
                </c:pt>
                <c:pt idx="64">
                  <c:v>13.029</c:v>
                </c:pt>
                <c:pt idx="65">
                  <c:v>13.218999999999999</c:v>
                </c:pt>
                <c:pt idx="66">
                  <c:v>13.42</c:v>
                </c:pt>
                <c:pt idx="67">
                  <c:v>13.61</c:v>
                </c:pt>
                <c:pt idx="68">
                  <c:v>13.8</c:v>
                </c:pt>
                <c:pt idx="69">
                  <c:v>13.99</c:v>
                </c:pt>
                <c:pt idx="70">
                  <c:v>14.180999999999999</c:v>
                </c:pt>
                <c:pt idx="71">
                  <c:v>14.371</c:v>
                </c:pt>
                <c:pt idx="72">
                  <c:v>14.571</c:v>
                </c:pt>
                <c:pt idx="73">
                  <c:v>14.760999999999999</c:v>
                </c:pt>
                <c:pt idx="74">
                  <c:v>14.952</c:v>
                </c:pt>
                <c:pt idx="75">
                  <c:v>15.141999999999999</c:v>
                </c:pt>
                <c:pt idx="76">
                  <c:v>15.332000000000001</c:v>
                </c:pt>
                <c:pt idx="77">
                  <c:v>15.523</c:v>
                </c:pt>
                <c:pt idx="78">
                  <c:v>15.723000000000001</c:v>
                </c:pt>
                <c:pt idx="79">
                  <c:v>15.913</c:v>
                </c:pt>
                <c:pt idx="80">
                  <c:v>16.103000000000002</c:v>
                </c:pt>
                <c:pt idx="81">
                  <c:v>16.294</c:v>
                </c:pt>
                <c:pt idx="82">
                  <c:v>16.484000000000002</c:v>
                </c:pt>
                <c:pt idx="83">
                  <c:v>16.673999999999999</c:v>
                </c:pt>
                <c:pt idx="84">
                  <c:v>16.875</c:v>
                </c:pt>
                <c:pt idx="85">
                  <c:v>17.065000000000001</c:v>
                </c:pt>
                <c:pt idx="86">
                  <c:v>17.254999999999999</c:v>
                </c:pt>
                <c:pt idx="87">
                  <c:v>17.445</c:v>
                </c:pt>
                <c:pt idx="88">
                  <c:v>17.635999999999999</c:v>
                </c:pt>
                <c:pt idx="89">
                  <c:v>17.815999999999999</c:v>
                </c:pt>
                <c:pt idx="90">
                  <c:v>18.006</c:v>
                </c:pt>
                <c:pt idx="91">
                  <c:v>18.196000000000002</c:v>
                </c:pt>
                <c:pt idx="92">
                  <c:v>18.376999999999999</c:v>
                </c:pt>
                <c:pt idx="93">
                  <c:v>18.567</c:v>
                </c:pt>
                <c:pt idx="94">
                  <c:v>18.736999999999998</c:v>
                </c:pt>
                <c:pt idx="95">
                  <c:v>18.937000000000001</c:v>
                </c:pt>
                <c:pt idx="96">
                  <c:v>19.128</c:v>
                </c:pt>
                <c:pt idx="97">
                  <c:v>19.318000000000001</c:v>
                </c:pt>
                <c:pt idx="98">
                  <c:v>19.507999999999999</c:v>
                </c:pt>
                <c:pt idx="99">
                  <c:v>19.689</c:v>
                </c:pt>
                <c:pt idx="100">
                  <c:v>19.879000000000001</c:v>
                </c:pt>
                <c:pt idx="101">
                  <c:v>20.068999999999999</c:v>
                </c:pt>
                <c:pt idx="102">
                  <c:v>20.259</c:v>
                </c:pt>
                <c:pt idx="103">
                  <c:v>20.45</c:v>
                </c:pt>
                <c:pt idx="104">
                  <c:v>20.63</c:v>
                </c:pt>
                <c:pt idx="105">
                  <c:v>20.82</c:v>
                </c:pt>
                <c:pt idx="106">
                  <c:v>21.01</c:v>
                </c:pt>
                <c:pt idx="107">
                  <c:v>21.201000000000001</c:v>
                </c:pt>
                <c:pt idx="108">
                  <c:v>21.401</c:v>
                </c:pt>
                <c:pt idx="109">
                  <c:v>21.591000000000001</c:v>
                </c:pt>
                <c:pt idx="110">
                  <c:v>21.782</c:v>
                </c:pt>
                <c:pt idx="111">
                  <c:v>21.972000000000001</c:v>
                </c:pt>
                <c:pt idx="112">
                  <c:v>22.161999999999999</c:v>
                </c:pt>
                <c:pt idx="113">
                  <c:v>22.352</c:v>
                </c:pt>
                <c:pt idx="114">
                  <c:v>22.533000000000001</c:v>
                </c:pt>
                <c:pt idx="115">
                  <c:v>22.722999999999999</c:v>
                </c:pt>
                <c:pt idx="116">
                  <c:v>22.913</c:v>
                </c:pt>
                <c:pt idx="117">
                  <c:v>23.103000000000002</c:v>
                </c:pt>
                <c:pt idx="118">
                  <c:v>23.303999999999998</c:v>
                </c:pt>
                <c:pt idx="119">
                  <c:v>23.474</c:v>
                </c:pt>
                <c:pt idx="120">
                  <c:v>23.664000000000001</c:v>
                </c:pt>
                <c:pt idx="121">
                  <c:v>23.855</c:v>
                </c:pt>
                <c:pt idx="122">
                  <c:v>24.065000000000001</c:v>
                </c:pt>
                <c:pt idx="123">
                  <c:v>24.245000000000001</c:v>
                </c:pt>
                <c:pt idx="124">
                  <c:v>24.434999999999999</c:v>
                </c:pt>
                <c:pt idx="125">
                  <c:v>24.626000000000001</c:v>
                </c:pt>
                <c:pt idx="126">
                  <c:v>24.815999999999999</c:v>
                </c:pt>
                <c:pt idx="127">
                  <c:v>24.995999999999999</c:v>
                </c:pt>
                <c:pt idx="128">
                  <c:v>25.186</c:v>
                </c:pt>
                <c:pt idx="129">
                  <c:v>25.376999999999999</c:v>
                </c:pt>
                <c:pt idx="130">
                  <c:v>25.567</c:v>
                </c:pt>
                <c:pt idx="131">
                  <c:v>25.766999999999999</c:v>
                </c:pt>
                <c:pt idx="132">
                  <c:v>25.957999999999998</c:v>
                </c:pt>
                <c:pt idx="133">
                  <c:v>26.148</c:v>
                </c:pt>
                <c:pt idx="134">
                  <c:v>26.338000000000001</c:v>
                </c:pt>
                <c:pt idx="135">
                  <c:v>26.518000000000001</c:v>
                </c:pt>
                <c:pt idx="136">
                  <c:v>26.709</c:v>
                </c:pt>
                <c:pt idx="137">
                  <c:v>26.879000000000001</c:v>
                </c:pt>
                <c:pt idx="138">
                  <c:v>27.059000000000001</c:v>
                </c:pt>
                <c:pt idx="139">
                  <c:v>27.228999999999999</c:v>
                </c:pt>
                <c:pt idx="140">
                  <c:v>27.41</c:v>
                </c:pt>
                <c:pt idx="141">
                  <c:v>27.6</c:v>
                </c:pt>
                <c:pt idx="142">
                  <c:v>27.79</c:v>
                </c:pt>
                <c:pt idx="143">
                  <c:v>27.991</c:v>
                </c:pt>
                <c:pt idx="144">
                  <c:v>28.181000000000001</c:v>
                </c:pt>
                <c:pt idx="145">
                  <c:v>28.370999999999999</c:v>
                </c:pt>
                <c:pt idx="146">
                  <c:v>28.561</c:v>
                </c:pt>
                <c:pt idx="147">
                  <c:v>28.751999999999999</c:v>
                </c:pt>
                <c:pt idx="148">
                  <c:v>28.942</c:v>
                </c:pt>
                <c:pt idx="149">
                  <c:v>29.141999999999999</c:v>
                </c:pt>
                <c:pt idx="150">
                  <c:v>29.332000000000001</c:v>
                </c:pt>
                <c:pt idx="151">
                  <c:v>29.523</c:v>
                </c:pt>
                <c:pt idx="152">
                  <c:v>29.713000000000001</c:v>
                </c:pt>
                <c:pt idx="153">
                  <c:v>31.055</c:v>
                </c:pt>
                <c:pt idx="154">
                  <c:v>31.245000000000001</c:v>
                </c:pt>
                <c:pt idx="155">
                  <c:v>31.445</c:v>
                </c:pt>
                <c:pt idx="156">
                  <c:v>31.635999999999999</c:v>
                </c:pt>
                <c:pt idx="157">
                  <c:v>31.826000000000001</c:v>
                </c:pt>
                <c:pt idx="158">
                  <c:v>32.015999999999998</c:v>
                </c:pt>
                <c:pt idx="159">
                  <c:v>32.197000000000003</c:v>
                </c:pt>
                <c:pt idx="160">
                  <c:v>32.366999999999997</c:v>
                </c:pt>
                <c:pt idx="161">
                  <c:v>32.546999999999997</c:v>
                </c:pt>
                <c:pt idx="162">
                  <c:v>32.737000000000002</c:v>
                </c:pt>
                <c:pt idx="163">
                  <c:v>32.927999999999997</c:v>
                </c:pt>
                <c:pt idx="164">
                  <c:v>33.107999999999997</c:v>
                </c:pt>
                <c:pt idx="165">
                  <c:v>33.277999999999999</c:v>
                </c:pt>
                <c:pt idx="166">
                  <c:v>33.457999999999998</c:v>
                </c:pt>
                <c:pt idx="167">
                  <c:v>33.649000000000001</c:v>
                </c:pt>
                <c:pt idx="168">
                  <c:v>33.829000000000001</c:v>
                </c:pt>
                <c:pt idx="169">
                  <c:v>34.018999999999998</c:v>
                </c:pt>
                <c:pt idx="170">
                  <c:v>34.189</c:v>
                </c:pt>
                <c:pt idx="171">
                  <c:v>34.369999999999997</c:v>
                </c:pt>
                <c:pt idx="172">
                  <c:v>34.54</c:v>
                </c:pt>
                <c:pt idx="173">
                  <c:v>34.72</c:v>
                </c:pt>
                <c:pt idx="174">
                  <c:v>34.909999999999997</c:v>
                </c:pt>
                <c:pt idx="175">
                  <c:v>35.100999999999999</c:v>
                </c:pt>
                <c:pt idx="176">
                  <c:v>35.290999999999997</c:v>
                </c:pt>
                <c:pt idx="177">
                  <c:v>35.491</c:v>
                </c:pt>
                <c:pt idx="178">
                  <c:v>35.682000000000002</c:v>
                </c:pt>
                <c:pt idx="179">
                  <c:v>35.872</c:v>
                </c:pt>
                <c:pt idx="180">
                  <c:v>36.061999999999998</c:v>
                </c:pt>
                <c:pt idx="181">
                  <c:v>36.252000000000002</c:v>
                </c:pt>
                <c:pt idx="182">
                  <c:v>36.442999999999998</c:v>
                </c:pt>
                <c:pt idx="183">
                  <c:v>36.643000000000001</c:v>
                </c:pt>
                <c:pt idx="184">
                  <c:v>36.832999999999998</c:v>
                </c:pt>
                <c:pt idx="185">
                  <c:v>37.024000000000001</c:v>
                </c:pt>
                <c:pt idx="186">
                  <c:v>37.213999999999999</c:v>
                </c:pt>
                <c:pt idx="187">
                  <c:v>37.404000000000003</c:v>
                </c:pt>
                <c:pt idx="188">
                  <c:v>37.584000000000003</c:v>
                </c:pt>
                <c:pt idx="189">
                  <c:v>37.774999999999999</c:v>
                </c:pt>
                <c:pt idx="190">
                  <c:v>37.965000000000003</c:v>
                </c:pt>
                <c:pt idx="191">
                  <c:v>38.145000000000003</c:v>
                </c:pt>
                <c:pt idx="192">
                  <c:v>38.335000000000001</c:v>
                </c:pt>
                <c:pt idx="193">
                  <c:v>38.506</c:v>
                </c:pt>
                <c:pt idx="194">
                  <c:v>38.706000000000003</c:v>
                </c:pt>
                <c:pt idx="195">
                  <c:v>38.896000000000001</c:v>
                </c:pt>
                <c:pt idx="196">
                  <c:v>39.066000000000003</c:v>
                </c:pt>
                <c:pt idx="197">
                  <c:v>39.267000000000003</c:v>
                </c:pt>
                <c:pt idx="198">
                  <c:v>39.436999999999998</c:v>
                </c:pt>
                <c:pt idx="199">
                  <c:v>39.627000000000002</c:v>
                </c:pt>
                <c:pt idx="200">
                  <c:v>39.886248675015203</c:v>
                </c:pt>
                <c:pt idx="201">
                  <c:v>40.075108043081407</c:v>
                </c:pt>
              </c:numCache>
            </c:numRef>
          </c:xVal>
          <c:yVal>
            <c:numRef>
              <c:f>'Beschl. 5. Gang(10.06.2014)'!$M$3:$M$204</c:f>
              <c:numCache>
                <c:formatCode>#,##0" 1/min"</c:formatCode>
                <c:ptCount val="202"/>
                <c:pt idx="0">
                  <c:v>1262</c:v>
                </c:pt>
                <c:pt idx="1">
                  <c:v>1262</c:v>
                </c:pt>
                <c:pt idx="2">
                  <c:v>1262</c:v>
                </c:pt>
                <c:pt idx="3">
                  <c:v>1262</c:v>
                </c:pt>
                <c:pt idx="4">
                  <c:v>1262</c:v>
                </c:pt>
                <c:pt idx="5">
                  <c:v>1262</c:v>
                </c:pt>
                <c:pt idx="6">
                  <c:v>1326</c:v>
                </c:pt>
                <c:pt idx="7">
                  <c:v>1326</c:v>
                </c:pt>
                <c:pt idx="8">
                  <c:v>1326</c:v>
                </c:pt>
                <c:pt idx="9">
                  <c:v>1326</c:v>
                </c:pt>
                <c:pt idx="10">
                  <c:v>1326</c:v>
                </c:pt>
                <c:pt idx="11">
                  <c:v>1326</c:v>
                </c:pt>
                <c:pt idx="12">
                  <c:v>1326</c:v>
                </c:pt>
                <c:pt idx="13">
                  <c:v>1412</c:v>
                </c:pt>
                <c:pt idx="14">
                  <c:v>1412</c:v>
                </c:pt>
                <c:pt idx="15">
                  <c:v>1412</c:v>
                </c:pt>
                <c:pt idx="16">
                  <c:v>1412</c:v>
                </c:pt>
                <c:pt idx="17">
                  <c:v>1412</c:v>
                </c:pt>
                <c:pt idx="18">
                  <c:v>1412</c:v>
                </c:pt>
                <c:pt idx="19">
                  <c:v>1412</c:v>
                </c:pt>
                <c:pt idx="20">
                  <c:v>1559</c:v>
                </c:pt>
                <c:pt idx="21">
                  <c:v>1559</c:v>
                </c:pt>
                <c:pt idx="22">
                  <c:v>1559</c:v>
                </c:pt>
                <c:pt idx="23">
                  <c:v>1559</c:v>
                </c:pt>
                <c:pt idx="24">
                  <c:v>1559</c:v>
                </c:pt>
                <c:pt idx="25">
                  <c:v>1559</c:v>
                </c:pt>
                <c:pt idx="26">
                  <c:v>1559</c:v>
                </c:pt>
                <c:pt idx="27">
                  <c:v>1683</c:v>
                </c:pt>
                <c:pt idx="28">
                  <c:v>1683</c:v>
                </c:pt>
                <c:pt idx="29">
                  <c:v>1683</c:v>
                </c:pt>
                <c:pt idx="30">
                  <c:v>1683</c:v>
                </c:pt>
                <c:pt idx="31">
                  <c:v>1683</c:v>
                </c:pt>
                <c:pt idx="32">
                  <c:v>1683</c:v>
                </c:pt>
                <c:pt idx="33">
                  <c:v>1683</c:v>
                </c:pt>
                <c:pt idx="34">
                  <c:v>1832</c:v>
                </c:pt>
                <c:pt idx="35">
                  <c:v>1832</c:v>
                </c:pt>
                <c:pt idx="36">
                  <c:v>1832</c:v>
                </c:pt>
                <c:pt idx="37">
                  <c:v>1832</c:v>
                </c:pt>
                <c:pt idx="38">
                  <c:v>1832</c:v>
                </c:pt>
                <c:pt idx="39">
                  <c:v>1832</c:v>
                </c:pt>
                <c:pt idx="40">
                  <c:v>1832</c:v>
                </c:pt>
                <c:pt idx="41">
                  <c:v>1972</c:v>
                </c:pt>
                <c:pt idx="42">
                  <c:v>1972</c:v>
                </c:pt>
                <c:pt idx="43">
                  <c:v>1972</c:v>
                </c:pt>
                <c:pt idx="44">
                  <c:v>1972</c:v>
                </c:pt>
                <c:pt idx="45">
                  <c:v>1972</c:v>
                </c:pt>
                <c:pt idx="46">
                  <c:v>1972</c:v>
                </c:pt>
                <c:pt idx="47">
                  <c:v>2071</c:v>
                </c:pt>
                <c:pt idx="48">
                  <c:v>2071</c:v>
                </c:pt>
                <c:pt idx="49">
                  <c:v>2071</c:v>
                </c:pt>
                <c:pt idx="50">
                  <c:v>2071</c:v>
                </c:pt>
                <c:pt idx="51">
                  <c:v>2071</c:v>
                </c:pt>
                <c:pt idx="52">
                  <c:v>2071</c:v>
                </c:pt>
                <c:pt idx="53">
                  <c:v>2071</c:v>
                </c:pt>
                <c:pt idx="54">
                  <c:v>2187</c:v>
                </c:pt>
                <c:pt idx="55">
                  <c:v>2187</c:v>
                </c:pt>
                <c:pt idx="56">
                  <c:v>2187</c:v>
                </c:pt>
                <c:pt idx="57">
                  <c:v>2187</c:v>
                </c:pt>
                <c:pt idx="58">
                  <c:v>2187</c:v>
                </c:pt>
                <c:pt idx="59">
                  <c:v>2187</c:v>
                </c:pt>
                <c:pt idx="60">
                  <c:v>2187</c:v>
                </c:pt>
                <c:pt idx="61">
                  <c:v>2293</c:v>
                </c:pt>
                <c:pt idx="62">
                  <c:v>2293</c:v>
                </c:pt>
                <c:pt idx="63">
                  <c:v>2293</c:v>
                </c:pt>
                <c:pt idx="64">
                  <c:v>2293</c:v>
                </c:pt>
                <c:pt idx="65">
                  <c:v>2293</c:v>
                </c:pt>
                <c:pt idx="66">
                  <c:v>2293</c:v>
                </c:pt>
                <c:pt idx="67">
                  <c:v>2293</c:v>
                </c:pt>
                <c:pt idx="68">
                  <c:v>2399</c:v>
                </c:pt>
                <c:pt idx="69">
                  <c:v>2399</c:v>
                </c:pt>
                <c:pt idx="70">
                  <c:v>2399</c:v>
                </c:pt>
                <c:pt idx="71">
                  <c:v>2399</c:v>
                </c:pt>
                <c:pt idx="72">
                  <c:v>2399</c:v>
                </c:pt>
                <c:pt idx="73">
                  <c:v>2399</c:v>
                </c:pt>
                <c:pt idx="74">
                  <c:v>2399</c:v>
                </c:pt>
                <c:pt idx="75">
                  <c:v>2495</c:v>
                </c:pt>
                <c:pt idx="76">
                  <c:v>2495</c:v>
                </c:pt>
                <c:pt idx="77">
                  <c:v>2495</c:v>
                </c:pt>
                <c:pt idx="78">
                  <c:v>2495</c:v>
                </c:pt>
                <c:pt idx="79">
                  <c:v>2495</c:v>
                </c:pt>
                <c:pt idx="80">
                  <c:v>2495</c:v>
                </c:pt>
                <c:pt idx="81">
                  <c:v>2495</c:v>
                </c:pt>
                <c:pt idx="82">
                  <c:v>2596</c:v>
                </c:pt>
                <c:pt idx="83">
                  <c:v>2596</c:v>
                </c:pt>
                <c:pt idx="84">
                  <c:v>2596</c:v>
                </c:pt>
                <c:pt idx="85">
                  <c:v>2596</c:v>
                </c:pt>
                <c:pt idx="86">
                  <c:v>2596</c:v>
                </c:pt>
                <c:pt idx="87">
                  <c:v>2596</c:v>
                </c:pt>
                <c:pt idx="88">
                  <c:v>2596</c:v>
                </c:pt>
                <c:pt idx="89">
                  <c:v>2691</c:v>
                </c:pt>
                <c:pt idx="90">
                  <c:v>2691</c:v>
                </c:pt>
                <c:pt idx="91">
                  <c:v>2691</c:v>
                </c:pt>
                <c:pt idx="92">
                  <c:v>2691</c:v>
                </c:pt>
                <c:pt idx="93">
                  <c:v>2691</c:v>
                </c:pt>
                <c:pt idx="94">
                  <c:v>2691</c:v>
                </c:pt>
                <c:pt idx="95">
                  <c:v>2691</c:v>
                </c:pt>
                <c:pt idx="96">
                  <c:v>2777</c:v>
                </c:pt>
                <c:pt idx="97">
                  <c:v>2777</c:v>
                </c:pt>
                <c:pt idx="98">
                  <c:v>2777</c:v>
                </c:pt>
                <c:pt idx="99">
                  <c:v>2777</c:v>
                </c:pt>
                <c:pt idx="100">
                  <c:v>2777</c:v>
                </c:pt>
                <c:pt idx="101">
                  <c:v>2777</c:v>
                </c:pt>
                <c:pt idx="102">
                  <c:v>2777</c:v>
                </c:pt>
                <c:pt idx="103">
                  <c:v>2858</c:v>
                </c:pt>
                <c:pt idx="104">
                  <c:v>2858</c:v>
                </c:pt>
                <c:pt idx="105">
                  <c:v>2858</c:v>
                </c:pt>
                <c:pt idx="106">
                  <c:v>2858</c:v>
                </c:pt>
                <c:pt idx="107">
                  <c:v>2858</c:v>
                </c:pt>
                <c:pt idx="108">
                  <c:v>2858</c:v>
                </c:pt>
                <c:pt idx="109">
                  <c:v>2858</c:v>
                </c:pt>
                <c:pt idx="110">
                  <c:v>2915</c:v>
                </c:pt>
                <c:pt idx="111">
                  <c:v>2915</c:v>
                </c:pt>
                <c:pt idx="112">
                  <c:v>2915</c:v>
                </c:pt>
                <c:pt idx="113">
                  <c:v>2915</c:v>
                </c:pt>
                <c:pt idx="114">
                  <c:v>2915</c:v>
                </c:pt>
                <c:pt idx="115">
                  <c:v>2915</c:v>
                </c:pt>
                <c:pt idx="116">
                  <c:v>2915</c:v>
                </c:pt>
                <c:pt idx="117">
                  <c:v>2992</c:v>
                </c:pt>
                <c:pt idx="118">
                  <c:v>2992</c:v>
                </c:pt>
                <c:pt idx="119">
                  <c:v>2992</c:v>
                </c:pt>
                <c:pt idx="120">
                  <c:v>2992</c:v>
                </c:pt>
                <c:pt idx="121">
                  <c:v>2992</c:v>
                </c:pt>
                <c:pt idx="122">
                  <c:v>2992</c:v>
                </c:pt>
                <c:pt idx="123">
                  <c:v>2992</c:v>
                </c:pt>
                <c:pt idx="124">
                  <c:v>3048</c:v>
                </c:pt>
                <c:pt idx="125">
                  <c:v>3048</c:v>
                </c:pt>
                <c:pt idx="126">
                  <c:v>3048</c:v>
                </c:pt>
                <c:pt idx="127">
                  <c:v>3048</c:v>
                </c:pt>
                <c:pt idx="128">
                  <c:v>3048</c:v>
                </c:pt>
                <c:pt idx="129">
                  <c:v>3048</c:v>
                </c:pt>
                <c:pt idx="130">
                  <c:v>3048</c:v>
                </c:pt>
                <c:pt idx="131">
                  <c:v>3108</c:v>
                </c:pt>
                <c:pt idx="132">
                  <c:v>3108</c:v>
                </c:pt>
                <c:pt idx="133">
                  <c:v>3108</c:v>
                </c:pt>
                <c:pt idx="134">
                  <c:v>3108</c:v>
                </c:pt>
                <c:pt idx="135">
                  <c:v>3108</c:v>
                </c:pt>
                <c:pt idx="136">
                  <c:v>3108</c:v>
                </c:pt>
                <c:pt idx="137">
                  <c:v>3108</c:v>
                </c:pt>
                <c:pt idx="138">
                  <c:v>3157</c:v>
                </c:pt>
                <c:pt idx="139">
                  <c:v>3157</c:v>
                </c:pt>
                <c:pt idx="140">
                  <c:v>3157</c:v>
                </c:pt>
                <c:pt idx="141">
                  <c:v>3157</c:v>
                </c:pt>
                <c:pt idx="142">
                  <c:v>3157</c:v>
                </c:pt>
                <c:pt idx="143">
                  <c:v>3157</c:v>
                </c:pt>
                <c:pt idx="144">
                  <c:v>3157</c:v>
                </c:pt>
                <c:pt idx="145">
                  <c:v>3229</c:v>
                </c:pt>
                <c:pt idx="146">
                  <c:v>3229</c:v>
                </c:pt>
                <c:pt idx="147">
                  <c:v>3229</c:v>
                </c:pt>
                <c:pt idx="148">
                  <c:v>3229</c:v>
                </c:pt>
                <c:pt idx="149">
                  <c:v>3229</c:v>
                </c:pt>
                <c:pt idx="150">
                  <c:v>3229</c:v>
                </c:pt>
                <c:pt idx="151">
                  <c:v>3229</c:v>
                </c:pt>
                <c:pt idx="152">
                  <c:v>3284</c:v>
                </c:pt>
                <c:pt idx="153">
                  <c:v>3366</c:v>
                </c:pt>
                <c:pt idx="154">
                  <c:v>3366</c:v>
                </c:pt>
                <c:pt idx="155">
                  <c:v>3366</c:v>
                </c:pt>
                <c:pt idx="156">
                  <c:v>3366</c:v>
                </c:pt>
                <c:pt idx="157">
                  <c:v>3366</c:v>
                </c:pt>
                <c:pt idx="158">
                  <c:v>3366</c:v>
                </c:pt>
                <c:pt idx="159">
                  <c:v>3366</c:v>
                </c:pt>
                <c:pt idx="160">
                  <c:v>3446</c:v>
                </c:pt>
                <c:pt idx="161">
                  <c:v>3446</c:v>
                </c:pt>
                <c:pt idx="162">
                  <c:v>3446</c:v>
                </c:pt>
                <c:pt idx="163">
                  <c:v>3446</c:v>
                </c:pt>
                <c:pt idx="164">
                  <c:v>3446</c:v>
                </c:pt>
                <c:pt idx="165">
                  <c:v>3446</c:v>
                </c:pt>
                <c:pt idx="166">
                  <c:v>3446</c:v>
                </c:pt>
                <c:pt idx="167">
                  <c:v>3513</c:v>
                </c:pt>
                <c:pt idx="168">
                  <c:v>3513</c:v>
                </c:pt>
                <c:pt idx="169">
                  <c:v>3513</c:v>
                </c:pt>
                <c:pt idx="170">
                  <c:v>3513</c:v>
                </c:pt>
                <c:pt idx="171">
                  <c:v>3513</c:v>
                </c:pt>
                <c:pt idx="172">
                  <c:v>3513</c:v>
                </c:pt>
                <c:pt idx="173">
                  <c:v>3513</c:v>
                </c:pt>
                <c:pt idx="174">
                  <c:v>3587</c:v>
                </c:pt>
                <c:pt idx="175">
                  <c:v>3587</c:v>
                </c:pt>
                <c:pt idx="176">
                  <c:v>3587</c:v>
                </c:pt>
                <c:pt idx="177">
                  <c:v>3587</c:v>
                </c:pt>
                <c:pt idx="178">
                  <c:v>3587</c:v>
                </c:pt>
                <c:pt idx="179">
                  <c:v>3587</c:v>
                </c:pt>
                <c:pt idx="180">
                  <c:v>3587</c:v>
                </c:pt>
                <c:pt idx="181">
                  <c:v>3652</c:v>
                </c:pt>
                <c:pt idx="182">
                  <c:v>3652</c:v>
                </c:pt>
                <c:pt idx="183">
                  <c:v>3652</c:v>
                </c:pt>
                <c:pt idx="184">
                  <c:v>3652</c:v>
                </c:pt>
                <c:pt idx="185">
                  <c:v>3652</c:v>
                </c:pt>
                <c:pt idx="186">
                  <c:v>3652</c:v>
                </c:pt>
                <c:pt idx="187">
                  <c:v>3652</c:v>
                </c:pt>
                <c:pt idx="188">
                  <c:v>3720</c:v>
                </c:pt>
                <c:pt idx="189">
                  <c:v>3720</c:v>
                </c:pt>
                <c:pt idx="190">
                  <c:v>3720</c:v>
                </c:pt>
                <c:pt idx="191">
                  <c:v>3720</c:v>
                </c:pt>
                <c:pt idx="192">
                  <c:v>3720</c:v>
                </c:pt>
                <c:pt idx="193">
                  <c:v>3720</c:v>
                </c:pt>
                <c:pt idx="194">
                  <c:v>3720</c:v>
                </c:pt>
                <c:pt idx="195">
                  <c:v>3791</c:v>
                </c:pt>
                <c:pt idx="196">
                  <c:v>3791</c:v>
                </c:pt>
                <c:pt idx="197">
                  <c:v>3791</c:v>
                </c:pt>
                <c:pt idx="198">
                  <c:v>3791</c:v>
                </c:pt>
                <c:pt idx="199">
                  <c:v>3791</c:v>
                </c:pt>
                <c:pt idx="200">
                  <c:v>3791</c:v>
                </c:pt>
                <c:pt idx="201">
                  <c:v>3791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'Beschl. 5. Gang(10.06.2014)'!$O$2</c:f>
              <c:strCache>
                <c:ptCount val="1"/>
                <c:pt idx="0">
                  <c:v>akt. Ladedruck</c:v>
                </c:pt>
              </c:strCache>
            </c:strRef>
          </c:tx>
          <c:marker>
            <c:symbol val="none"/>
          </c:marker>
          <c:xVal>
            <c:numRef>
              <c:f>'Beschl. 5. Gang(10.06.2014)'!$L$8:$L$204</c:f>
              <c:numCache>
                <c:formatCode>0.000" s"</c:formatCode>
                <c:ptCount val="197"/>
                <c:pt idx="0">
                  <c:v>1.7030000000000001</c:v>
                </c:pt>
                <c:pt idx="1">
                  <c:v>1.903</c:v>
                </c:pt>
                <c:pt idx="2">
                  <c:v>2.093</c:v>
                </c:pt>
                <c:pt idx="3">
                  <c:v>2.2839999999999998</c:v>
                </c:pt>
                <c:pt idx="4">
                  <c:v>2.4740000000000002</c:v>
                </c:pt>
                <c:pt idx="5">
                  <c:v>2.6640000000000001</c:v>
                </c:pt>
                <c:pt idx="6">
                  <c:v>2.8540000000000001</c:v>
                </c:pt>
                <c:pt idx="7">
                  <c:v>3.0550000000000002</c:v>
                </c:pt>
                <c:pt idx="8">
                  <c:v>3.2450000000000001</c:v>
                </c:pt>
                <c:pt idx="9">
                  <c:v>3.4350000000000001</c:v>
                </c:pt>
                <c:pt idx="10">
                  <c:v>3.625</c:v>
                </c:pt>
                <c:pt idx="11">
                  <c:v>3.8159999999999998</c:v>
                </c:pt>
                <c:pt idx="12">
                  <c:v>4.0060000000000002</c:v>
                </c:pt>
                <c:pt idx="13">
                  <c:v>4.2060000000000004</c:v>
                </c:pt>
                <c:pt idx="14">
                  <c:v>4.3970000000000002</c:v>
                </c:pt>
                <c:pt idx="15">
                  <c:v>4.5869999999999997</c:v>
                </c:pt>
                <c:pt idx="16">
                  <c:v>4.7670000000000003</c:v>
                </c:pt>
                <c:pt idx="17">
                  <c:v>4.9370000000000003</c:v>
                </c:pt>
                <c:pt idx="18">
                  <c:v>5.1280000000000001</c:v>
                </c:pt>
                <c:pt idx="19">
                  <c:v>5.3079999999999998</c:v>
                </c:pt>
                <c:pt idx="20">
                  <c:v>5.4980000000000002</c:v>
                </c:pt>
                <c:pt idx="21">
                  <c:v>5.6680000000000001</c:v>
                </c:pt>
                <c:pt idx="22">
                  <c:v>5.8490000000000002</c:v>
                </c:pt>
                <c:pt idx="23">
                  <c:v>6.0389999999999997</c:v>
                </c:pt>
                <c:pt idx="24">
                  <c:v>6.2290000000000001</c:v>
                </c:pt>
                <c:pt idx="25">
                  <c:v>6.43</c:v>
                </c:pt>
                <c:pt idx="26">
                  <c:v>6.62</c:v>
                </c:pt>
                <c:pt idx="27">
                  <c:v>6.81</c:v>
                </c:pt>
                <c:pt idx="28">
                  <c:v>7</c:v>
                </c:pt>
                <c:pt idx="29">
                  <c:v>7.1909999999999998</c:v>
                </c:pt>
                <c:pt idx="30">
                  <c:v>7.3810000000000002</c:v>
                </c:pt>
                <c:pt idx="31">
                  <c:v>7.5810000000000004</c:v>
                </c:pt>
                <c:pt idx="32">
                  <c:v>7.7709999999999999</c:v>
                </c:pt>
                <c:pt idx="33">
                  <c:v>7.9619999999999997</c:v>
                </c:pt>
                <c:pt idx="34">
                  <c:v>8.1519999999999992</c:v>
                </c:pt>
                <c:pt idx="35">
                  <c:v>8.3420000000000005</c:v>
                </c:pt>
                <c:pt idx="36">
                  <c:v>8.5329999999999995</c:v>
                </c:pt>
                <c:pt idx="37">
                  <c:v>8.7330000000000005</c:v>
                </c:pt>
                <c:pt idx="38">
                  <c:v>8.923</c:v>
                </c:pt>
                <c:pt idx="39">
                  <c:v>9.1129999999999995</c:v>
                </c:pt>
                <c:pt idx="40">
                  <c:v>9.3040000000000003</c:v>
                </c:pt>
                <c:pt idx="41">
                  <c:v>9.4939999999999998</c:v>
                </c:pt>
                <c:pt idx="42">
                  <c:v>9.8840000000000003</c:v>
                </c:pt>
                <c:pt idx="43">
                  <c:v>10.074999999999999</c:v>
                </c:pt>
                <c:pt idx="44">
                  <c:v>10.244999999999999</c:v>
                </c:pt>
                <c:pt idx="45">
                  <c:v>10.435</c:v>
                </c:pt>
                <c:pt idx="46">
                  <c:v>10.616</c:v>
                </c:pt>
                <c:pt idx="47">
                  <c:v>10.805999999999999</c:v>
                </c:pt>
                <c:pt idx="48">
                  <c:v>10.996</c:v>
                </c:pt>
                <c:pt idx="49">
                  <c:v>11.176</c:v>
                </c:pt>
                <c:pt idx="50">
                  <c:v>11.367000000000001</c:v>
                </c:pt>
                <c:pt idx="51">
                  <c:v>11.547000000000001</c:v>
                </c:pt>
                <c:pt idx="52">
                  <c:v>11.737</c:v>
                </c:pt>
                <c:pt idx="53">
                  <c:v>11.927</c:v>
                </c:pt>
                <c:pt idx="54">
                  <c:v>12.108000000000001</c:v>
                </c:pt>
                <c:pt idx="55">
                  <c:v>12.298</c:v>
                </c:pt>
                <c:pt idx="56">
                  <c:v>12.468</c:v>
                </c:pt>
                <c:pt idx="57">
                  <c:v>12.667999999999999</c:v>
                </c:pt>
                <c:pt idx="58">
                  <c:v>12.859</c:v>
                </c:pt>
                <c:pt idx="59">
                  <c:v>13.029</c:v>
                </c:pt>
                <c:pt idx="60">
                  <c:v>13.218999999999999</c:v>
                </c:pt>
                <c:pt idx="61">
                  <c:v>13.42</c:v>
                </c:pt>
                <c:pt idx="62">
                  <c:v>13.61</c:v>
                </c:pt>
                <c:pt idx="63">
                  <c:v>13.8</c:v>
                </c:pt>
                <c:pt idx="64">
                  <c:v>13.99</c:v>
                </c:pt>
                <c:pt idx="65">
                  <c:v>14.180999999999999</c:v>
                </c:pt>
                <c:pt idx="66">
                  <c:v>14.371</c:v>
                </c:pt>
                <c:pt idx="67">
                  <c:v>14.571</c:v>
                </c:pt>
                <c:pt idx="68">
                  <c:v>14.760999999999999</c:v>
                </c:pt>
                <c:pt idx="69">
                  <c:v>14.952</c:v>
                </c:pt>
                <c:pt idx="70">
                  <c:v>15.141999999999999</c:v>
                </c:pt>
                <c:pt idx="71">
                  <c:v>15.332000000000001</c:v>
                </c:pt>
                <c:pt idx="72">
                  <c:v>15.523</c:v>
                </c:pt>
                <c:pt idx="73">
                  <c:v>15.723000000000001</c:v>
                </c:pt>
                <c:pt idx="74">
                  <c:v>15.913</c:v>
                </c:pt>
                <c:pt idx="75">
                  <c:v>16.103000000000002</c:v>
                </c:pt>
                <c:pt idx="76">
                  <c:v>16.294</c:v>
                </c:pt>
                <c:pt idx="77">
                  <c:v>16.484000000000002</c:v>
                </c:pt>
                <c:pt idx="78">
                  <c:v>16.673999999999999</c:v>
                </c:pt>
                <c:pt idx="79">
                  <c:v>16.875</c:v>
                </c:pt>
                <c:pt idx="80">
                  <c:v>17.065000000000001</c:v>
                </c:pt>
                <c:pt idx="81">
                  <c:v>17.254999999999999</c:v>
                </c:pt>
                <c:pt idx="82">
                  <c:v>17.445</c:v>
                </c:pt>
                <c:pt idx="83">
                  <c:v>17.635999999999999</c:v>
                </c:pt>
                <c:pt idx="84">
                  <c:v>17.815999999999999</c:v>
                </c:pt>
                <c:pt idx="85">
                  <c:v>18.006</c:v>
                </c:pt>
                <c:pt idx="86">
                  <c:v>18.196000000000002</c:v>
                </c:pt>
                <c:pt idx="87">
                  <c:v>18.376999999999999</c:v>
                </c:pt>
                <c:pt idx="88">
                  <c:v>18.567</c:v>
                </c:pt>
                <c:pt idx="89">
                  <c:v>18.736999999999998</c:v>
                </c:pt>
                <c:pt idx="90">
                  <c:v>18.937000000000001</c:v>
                </c:pt>
                <c:pt idx="91">
                  <c:v>19.128</c:v>
                </c:pt>
                <c:pt idx="92">
                  <c:v>19.318000000000001</c:v>
                </c:pt>
                <c:pt idx="93">
                  <c:v>19.507999999999999</c:v>
                </c:pt>
                <c:pt idx="94">
                  <c:v>19.689</c:v>
                </c:pt>
                <c:pt idx="95">
                  <c:v>19.879000000000001</c:v>
                </c:pt>
                <c:pt idx="96">
                  <c:v>20.068999999999999</c:v>
                </c:pt>
                <c:pt idx="97">
                  <c:v>20.259</c:v>
                </c:pt>
                <c:pt idx="98">
                  <c:v>20.45</c:v>
                </c:pt>
                <c:pt idx="99">
                  <c:v>20.63</c:v>
                </c:pt>
                <c:pt idx="100">
                  <c:v>20.82</c:v>
                </c:pt>
                <c:pt idx="101">
                  <c:v>21.01</c:v>
                </c:pt>
                <c:pt idx="102">
                  <c:v>21.201000000000001</c:v>
                </c:pt>
                <c:pt idx="103">
                  <c:v>21.401</c:v>
                </c:pt>
                <c:pt idx="104">
                  <c:v>21.591000000000001</c:v>
                </c:pt>
                <c:pt idx="105">
                  <c:v>21.782</c:v>
                </c:pt>
                <c:pt idx="106">
                  <c:v>21.972000000000001</c:v>
                </c:pt>
                <c:pt idx="107">
                  <c:v>22.161999999999999</c:v>
                </c:pt>
                <c:pt idx="108">
                  <c:v>22.352</c:v>
                </c:pt>
                <c:pt idx="109">
                  <c:v>22.533000000000001</c:v>
                </c:pt>
                <c:pt idx="110">
                  <c:v>22.722999999999999</c:v>
                </c:pt>
                <c:pt idx="111">
                  <c:v>22.913</c:v>
                </c:pt>
                <c:pt idx="112">
                  <c:v>23.103000000000002</c:v>
                </c:pt>
                <c:pt idx="113">
                  <c:v>23.303999999999998</c:v>
                </c:pt>
                <c:pt idx="114">
                  <c:v>23.474</c:v>
                </c:pt>
                <c:pt idx="115">
                  <c:v>23.664000000000001</c:v>
                </c:pt>
                <c:pt idx="116">
                  <c:v>23.855</c:v>
                </c:pt>
                <c:pt idx="117">
                  <c:v>24.065000000000001</c:v>
                </c:pt>
                <c:pt idx="118">
                  <c:v>24.245000000000001</c:v>
                </c:pt>
                <c:pt idx="119">
                  <c:v>24.434999999999999</c:v>
                </c:pt>
                <c:pt idx="120">
                  <c:v>24.626000000000001</c:v>
                </c:pt>
                <c:pt idx="121">
                  <c:v>24.815999999999999</c:v>
                </c:pt>
                <c:pt idx="122">
                  <c:v>24.995999999999999</c:v>
                </c:pt>
                <c:pt idx="123">
                  <c:v>25.186</c:v>
                </c:pt>
                <c:pt idx="124">
                  <c:v>25.376999999999999</c:v>
                </c:pt>
                <c:pt idx="125">
                  <c:v>25.567</c:v>
                </c:pt>
                <c:pt idx="126">
                  <c:v>25.766999999999999</c:v>
                </c:pt>
                <c:pt idx="127">
                  <c:v>25.957999999999998</c:v>
                </c:pt>
                <c:pt idx="128">
                  <c:v>26.148</c:v>
                </c:pt>
                <c:pt idx="129">
                  <c:v>26.338000000000001</c:v>
                </c:pt>
                <c:pt idx="130">
                  <c:v>26.518000000000001</c:v>
                </c:pt>
                <c:pt idx="131">
                  <c:v>26.709</c:v>
                </c:pt>
                <c:pt idx="132">
                  <c:v>26.879000000000001</c:v>
                </c:pt>
                <c:pt idx="133">
                  <c:v>27.059000000000001</c:v>
                </c:pt>
                <c:pt idx="134">
                  <c:v>27.228999999999999</c:v>
                </c:pt>
                <c:pt idx="135">
                  <c:v>27.41</c:v>
                </c:pt>
                <c:pt idx="136">
                  <c:v>27.6</c:v>
                </c:pt>
                <c:pt idx="137">
                  <c:v>27.79</c:v>
                </c:pt>
                <c:pt idx="138">
                  <c:v>27.991</c:v>
                </c:pt>
                <c:pt idx="139">
                  <c:v>28.181000000000001</c:v>
                </c:pt>
                <c:pt idx="140">
                  <c:v>28.370999999999999</c:v>
                </c:pt>
                <c:pt idx="141">
                  <c:v>28.561</c:v>
                </c:pt>
                <c:pt idx="142">
                  <c:v>28.751999999999999</c:v>
                </c:pt>
                <c:pt idx="143">
                  <c:v>28.942</c:v>
                </c:pt>
                <c:pt idx="144">
                  <c:v>29.141999999999999</c:v>
                </c:pt>
                <c:pt idx="145">
                  <c:v>29.332000000000001</c:v>
                </c:pt>
                <c:pt idx="146">
                  <c:v>29.523</c:v>
                </c:pt>
                <c:pt idx="147">
                  <c:v>29.713000000000001</c:v>
                </c:pt>
                <c:pt idx="148">
                  <c:v>31.055</c:v>
                </c:pt>
                <c:pt idx="149">
                  <c:v>31.245000000000001</c:v>
                </c:pt>
                <c:pt idx="150">
                  <c:v>31.445</c:v>
                </c:pt>
                <c:pt idx="151">
                  <c:v>31.635999999999999</c:v>
                </c:pt>
                <c:pt idx="152">
                  <c:v>31.826000000000001</c:v>
                </c:pt>
                <c:pt idx="153">
                  <c:v>32.015999999999998</c:v>
                </c:pt>
                <c:pt idx="154">
                  <c:v>32.197000000000003</c:v>
                </c:pt>
                <c:pt idx="155">
                  <c:v>32.366999999999997</c:v>
                </c:pt>
                <c:pt idx="156">
                  <c:v>32.546999999999997</c:v>
                </c:pt>
                <c:pt idx="157">
                  <c:v>32.737000000000002</c:v>
                </c:pt>
                <c:pt idx="158">
                  <c:v>32.927999999999997</c:v>
                </c:pt>
                <c:pt idx="159">
                  <c:v>33.107999999999997</c:v>
                </c:pt>
                <c:pt idx="160">
                  <c:v>33.277999999999999</c:v>
                </c:pt>
                <c:pt idx="161">
                  <c:v>33.457999999999998</c:v>
                </c:pt>
                <c:pt idx="162">
                  <c:v>33.649000000000001</c:v>
                </c:pt>
                <c:pt idx="163">
                  <c:v>33.829000000000001</c:v>
                </c:pt>
                <c:pt idx="164">
                  <c:v>34.018999999999998</c:v>
                </c:pt>
                <c:pt idx="165">
                  <c:v>34.189</c:v>
                </c:pt>
                <c:pt idx="166">
                  <c:v>34.369999999999997</c:v>
                </c:pt>
                <c:pt idx="167">
                  <c:v>34.54</c:v>
                </c:pt>
                <c:pt idx="168">
                  <c:v>34.72</c:v>
                </c:pt>
                <c:pt idx="169">
                  <c:v>34.909999999999997</c:v>
                </c:pt>
                <c:pt idx="170">
                  <c:v>35.100999999999999</c:v>
                </c:pt>
                <c:pt idx="171">
                  <c:v>35.290999999999997</c:v>
                </c:pt>
                <c:pt idx="172">
                  <c:v>35.491</c:v>
                </c:pt>
                <c:pt idx="173">
                  <c:v>35.682000000000002</c:v>
                </c:pt>
                <c:pt idx="174">
                  <c:v>35.872</c:v>
                </c:pt>
                <c:pt idx="175">
                  <c:v>36.061999999999998</c:v>
                </c:pt>
                <c:pt idx="176">
                  <c:v>36.252000000000002</c:v>
                </c:pt>
                <c:pt idx="177">
                  <c:v>36.442999999999998</c:v>
                </c:pt>
                <c:pt idx="178">
                  <c:v>36.643000000000001</c:v>
                </c:pt>
                <c:pt idx="179">
                  <c:v>36.832999999999998</c:v>
                </c:pt>
                <c:pt idx="180">
                  <c:v>37.024000000000001</c:v>
                </c:pt>
                <c:pt idx="181">
                  <c:v>37.213999999999999</c:v>
                </c:pt>
                <c:pt idx="182">
                  <c:v>37.404000000000003</c:v>
                </c:pt>
                <c:pt idx="183">
                  <c:v>37.584000000000003</c:v>
                </c:pt>
                <c:pt idx="184">
                  <c:v>37.774999999999999</c:v>
                </c:pt>
                <c:pt idx="185">
                  <c:v>37.965000000000003</c:v>
                </c:pt>
                <c:pt idx="186">
                  <c:v>38.145000000000003</c:v>
                </c:pt>
                <c:pt idx="187">
                  <c:v>38.335000000000001</c:v>
                </c:pt>
                <c:pt idx="188">
                  <c:v>38.506</c:v>
                </c:pt>
                <c:pt idx="189">
                  <c:v>38.706000000000003</c:v>
                </c:pt>
                <c:pt idx="190">
                  <c:v>38.896000000000001</c:v>
                </c:pt>
                <c:pt idx="191">
                  <c:v>39.066000000000003</c:v>
                </c:pt>
                <c:pt idx="192">
                  <c:v>39.267000000000003</c:v>
                </c:pt>
                <c:pt idx="193">
                  <c:v>39.436999999999998</c:v>
                </c:pt>
                <c:pt idx="194">
                  <c:v>39.627000000000002</c:v>
                </c:pt>
                <c:pt idx="195">
                  <c:v>39.886248675015203</c:v>
                </c:pt>
                <c:pt idx="196">
                  <c:v>40.075108043081407</c:v>
                </c:pt>
              </c:numCache>
            </c:numRef>
          </c:xVal>
          <c:yVal>
            <c:numRef>
              <c:f>'Beschl. 5. Gang(10.06.2014)'!$O$8:$O$204</c:f>
              <c:numCache>
                <c:formatCode>#,##0" bar"</c:formatCode>
                <c:ptCount val="197"/>
                <c:pt idx="0">
                  <c:v>1262</c:v>
                </c:pt>
                <c:pt idx="1">
                  <c:v>1262</c:v>
                </c:pt>
                <c:pt idx="2">
                  <c:v>1262</c:v>
                </c:pt>
                <c:pt idx="3">
                  <c:v>1262</c:v>
                </c:pt>
                <c:pt idx="4">
                  <c:v>1262</c:v>
                </c:pt>
                <c:pt idx="5">
                  <c:v>1262</c:v>
                </c:pt>
                <c:pt idx="6">
                  <c:v>1548</c:v>
                </c:pt>
                <c:pt idx="7">
                  <c:v>1548</c:v>
                </c:pt>
                <c:pt idx="8">
                  <c:v>1548</c:v>
                </c:pt>
                <c:pt idx="9">
                  <c:v>1548</c:v>
                </c:pt>
                <c:pt idx="10">
                  <c:v>1548</c:v>
                </c:pt>
                <c:pt idx="11">
                  <c:v>1548</c:v>
                </c:pt>
                <c:pt idx="12">
                  <c:v>1548</c:v>
                </c:pt>
                <c:pt idx="13">
                  <c:v>1968</c:v>
                </c:pt>
                <c:pt idx="14">
                  <c:v>1968</c:v>
                </c:pt>
                <c:pt idx="15">
                  <c:v>1968</c:v>
                </c:pt>
                <c:pt idx="16">
                  <c:v>1968</c:v>
                </c:pt>
                <c:pt idx="17">
                  <c:v>1968</c:v>
                </c:pt>
                <c:pt idx="18">
                  <c:v>1968</c:v>
                </c:pt>
                <c:pt idx="19">
                  <c:v>1968</c:v>
                </c:pt>
                <c:pt idx="20">
                  <c:v>2020</c:v>
                </c:pt>
                <c:pt idx="21">
                  <c:v>2020</c:v>
                </c:pt>
                <c:pt idx="22">
                  <c:v>2020</c:v>
                </c:pt>
                <c:pt idx="23">
                  <c:v>2020</c:v>
                </c:pt>
                <c:pt idx="24">
                  <c:v>2020</c:v>
                </c:pt>
                <c:pt idx="25">
                  <c:v>2020</c:v>
                </c:pt>
                <c:pt idx="26">
                  <c:v>2020</c:v>
                </c:pt>
                <c:pt idx="27">
                  <c:v>2281</c:v>
                </c:pt>
                <c:pt idx="28">
                  <c:v>2281</c:v>
                </c:pt>
                <c:pt idx="29">
                  <c:v>2281</c:v>
                </c:pt>
                <c:pt idx="30">
                  <c:v>2281</c:v>
                </c:pt>
                <c:pt idx="31">
                  <c:v>2281</c:v>
                </c:pt>
                <c:pt idx="32">
                  <c:v>2281</c:v>
                </c:pt>
                <c:pt idx="33">
                  <c:v>2281</c:v>
                </c:pt>
                <c:pt idx="34">
                  <c:v>2311</c:v>
                </c:pt>
                <c:pt idx="35">
                  <c:v>2311</c:v>
                </c:pt>
                <c:pt idx="36">
                  <c:v>2311</c:v>
                </c:pt>
                <c:pt idx="37">
                  <c:v>2311</c:v>
                </c:pt>
                <c:pt idx="38">
                  <c:v>2311</c:v>
                </c:pt>
                <c:pt idx="39">
                  <c:v>2311</c:v>
                </c:pt>
                <c:pt idx="40">
                  <c:v>2311</c:v>
                </c:pt>
                <c:pt idx="41">
                  <c:v>2095</c:v>
                </c:pt>
                <c:pt idx="42">
                  <c:v>2264</c:v>
                </c:pt>
                <c:pt idx="43">
                  <c:v>2264</c:v>
                </c:pt>
                <c:pt idx="44">
                  <c:v>2264</c:v>
                </c:pt>
                <c:pt idx="45">
                  <c:v>2264</c:v>
                </c:pt>
                <c:pt idx="46">
                  <c:v>2264</c:v>
                </c:pt>
                <c:pt idx="47">
                  <c:v>2325</c:v>
                </c:pt>
                <c:pt idx="48">
                  <c:v>2325</c:v>
                </c:pt>
                <c:pt idx="49">
                  <c:v>2325</c:v>
                </c:pt>
                <c:pt idx="50">
                  <c:v>2325</c:v>
                </c:pt>
                <c:pt idx="51">
                  <c:v>2325</c:v>
                </c:pt>
                <c:pt idx="52">
                  <c:v>2325</c:v>
                </c:pt>
                <c:pt idx="53">
                  <c:v>2325</c:v>
                </c:pt>
                <c:pt idx="54">
                  <c:v>2358</c:v>
                </c:pt>
                <c:pt idx="55">
                  <c:v>2358</c:v>
                </c:pt>
                <c:pt idx="56">
                  <c:v>2358</c:v>
                </c:pt>
                <c:pt idx="57">
                  <c:v>2358</c:v>
                </c:pt>
                <c:pt idx="58">
                  <c:v>2358</c:v>
                </c:pt>
                <c:pt idx="59">
                  <c:v>2358</c:v>
                </c:pt>
                <c:pt idx="60">
                  <c:v>2358</c:v>
                </c:pt>
                <c:pt idx="61">
                  <c:v>2275</c:v>
                </c:pt>
                <c:pt idx="62">
                  <c:v>2275</c:v>
                </c:pt>
                <c:pt idx="63">
                  <c:v>2275</c:v>
                </c:pt>
                <c:pt idx="64">
                  <c:v>2275</c:v>
                </c:pt>
                <c:pt idx="65">
                  <c:v>2275</c:v>
                </c:pt>
                <c:pt idx="66">
                  <c:v>2275</c:v>
                </c:pt>
                <c:pt idx="67">
                  <c:v>2275</c:v>
                </c:pt>
                <c:pt idx="68">
                  <c:v>2241</c:v>
                </c:pt>
                <c:pt idx="69">
                  <c:v>2241</c:v>
                </c:pt>
                <c:pt idx="70">
                  <c:v>2241</c:v>
                </c:pt>
                <c:pt idx="71">
                  <c:v>2241</c:v>
                </c:pt>
                <c:pt idx="72">
                  <c:v>2241</c:v>
                </c:pt>
                <c:pt idx="73">
                  <c:v>2241</c:v>
                </c:pt>
                <c:pt idx="74">
                  <c:v>2241</c:v>
                </c:pt>
                <c:pt idx="75">
                  <c:v>2263</c:v>
                </c:pt>
                <c:pt idx="76">
                  <c:v>2263</c:v>
                </c:pt>
                <c:pt idx="77">
                  <c:v>2263</c:v>
                </c:pt>
                <c:pt idx="78">
                  <c:v>2263</c:v>
                </c:pt>
                <c:pt idx="79">
                  <c:v>2263</c:v>
                </c:pt>
                <c:pt idx="80">
                  <c:v>2263</c:v>
                </c:pt>
                <c:pt idx="81">
                  <c:v>2263</c:v>
                </c:pt>
                <c:pt idx="82">
                  <c:v>2251</c:v>
                </c:pt>
                <c:pt idx="83">
                  <c:v>2251</c:v>
                </c:pt>
                <c:pt idx="84">
                  <c:v>2251</c:v>
                </c:pt>
                <c:pt idx="85">
                  <c:v>2251</c:v>
                </c:pt>
                <c:pt idx="86">
                  <c:v>2251</c:v>
                </c:pt>
                <c:pt idx="87">
                  <c:v>2251</c:v>
                </c:pt>
                <c:pt idx="88">
                  <c:v>2251</c:v>
                </c:pt>
                <c:pt idx="89">
                  <c:v>2205</c:v>
                </c:pt>
                <c:pt idx="90">
                  <c:v>2205</c:v>
                </c:pt>
                <c:pt idx="91">
                  <c:v>2205</c:v>
                </c:pt>
                <c:pt idx="92">
                  <c:v>2205</c:v>
                </c:pt>
                <c:pt idx="93">
                  <c:v>2205</c:v>
                </c:pt>
                <c:pt idx="94">
                  <c:v>2205</c:v>
                </c:pt>
                <c:pt idx="95">
                  <c:v>2205</c:v>
                </c:pt>
                <c:pt idx="96">
                  <c:v>2213</c:v>
                </c:pt>
                <c:pt idx="97">
                  <c:v>2213</c:v>
                </c:pt>
                <c:pt idx="98">
                  <c:v>2213</c:v>
                </c:pt>
                <c:pt idx="99">
                  <c:v>2213</c:v>
                </c:pt>
                <c:pt idx="100">
                  <c:v>2213</c:v>
                </c:pt>
                <c:pt idx="101">
                  <c:v>2213</c:v>
                </c:pt>
                <c:pt idx="102">
                  <c:v>2213</c:v>
                </c:pt>
                <c:pt idx="103">
                  <c:v>2234</c:v>
                </c:pt>
                <c:pt idx="104">
                  <c:v>2234</c:v>
                </c:pt>
                <c:pt idx="105">
                  <c:v>2234</c:v>
                </c:pt>
                <c:pt idx="106">
                  <c:v>2234</c:v>
                </c:pt>
                <c:pt idx="107">
                  <c:v>2234</c:v>
                </c:pt>
                <c:pt idx="108">
                  <c:v>2234</c:v>
                </c:pt>
                <c:pt idx="109">
                  <c:v>2234</c:v>
                </c:pt>
                <c:pt idx="110">
                  <c:v>2243</c:v>
                </c:pt>
                <c:pt idx="111">
                  <c:v>2243</c:v>
                </c:pt>
                <c:pt idx="112">
                  <c:v>2243</c:v>
                </c:pt>
                <c:pt idx="113">
                  <c:v>2243</c:v>
                </c:pt>
                <c:pt idx="114">
                  <c:v>2243</c:v>
                </c:pt>
                <c:pt idx="115">
                  <c:v>2243</c:v>
                </c:pt>
                <c:pt idx="116">
                  <c:v>2243</c:v>
                </c:pt>
                <c:pt idx="117">
                  <c:v>2325</c:v>
                </c:pt>
                <c:pt idx="118">
                  <c:v>2325</c:v>
                </c:pt>
                <c:pt idx="119">
                  <c:v>2325</c:v>
                </c:pt>
                <c:pt idx="120">
                  <c:v>2325</c:v>
                </c:pt>
                <c:pt idx="121">
                  <c:v>2325</c:v>
                </c:pt>
                <c:pt idx="122">
                  <c:v>2325</c:v>
                </c:pt>
                <c:pt idx="123">
                  <c:v>2325</c:v>
                </c:pt>
                <c:pt idx="124">
                  <c:v>2365</c:v>
                </c:pt>
                <c:pt idx="125">
                  <c:v>2365</c:v>
                </c:pt>
                <c:pt idx="126">
                  <c:v>2365</c:v>
                </c:pt>
                <c:pt idx="127">
                  <c:v>2365</c:v>
                </c:pt>
                <c:pt idx="128">
                  <c:v>2365</c:v>
                </c:pt>
                <c:pt idx="129">
                  <c:v>2365</c:v>
                </c:pt>
                <c:pt idx="130">
                  <c:v>2365</c:v>
                </c:pt>
                <c:pt idx="131">
                  <c:v>2334</c:v>
                </c:pt>
                <c:pt idx="132">
                  <c:v>2334</c:v>
                </c:pt>
                <c:pt idx="133">
                  <c:v>2334</c:v>
                </c:pt>
                <c:pt idx="134">
                  <c:v>2334</c:v>
                </c:pt>
                <c:pt idx="135">
                  <c:v>2334</c:v>
                </c:pt>
                <c:pt idx="136">
                  <c:v>2334</c:v>
                </c:pt>
                <c:pt idx="137">
                  <c:v>2334</c:v>
                </c:pt>
                <c:pt idx="138">
                  <c:v>2296</c:v>
                </c:pt>
                <c:pt idx="139">
                  <c:v>2296</c:v>
                </c:pt>
                <c:pt idx="140">
                  <c:v>2296</c:v>
                </c:pt>
                <c:pt idx="141">
                  <c:v>2296</c:v>
                </c:pt>
                <c:pt idx="142">
                  <c:v>2296</c:v>
                </c:pt>
                <c:pt idx="143">
                  <c:v>2296</c:v>
                </c:pt>
                <c:pt idx="144">
                  <c:v>2296</c:v>
                </c:pt>
                <c:pt idx="145">
                  <c:v>2280</c:v>
                </c:pt>
                <c:pt idx="146">
                  <c:v>2280</c:v>
                </c:pt>
                <c:pt idx="147">
                  <c:v>2280</c:v>
                </c:pt>
                <c:pt idx="148">
                  <c:v>2285</c:v>
                </c:pt>
                <c:pt idx="149">
                  <c:v>2285</c:v>
                </c:pt>
                <c:pt idx="150">
                  <c:v>2285</c:v>
                </c:pt>
                <c:pt idx="151">
                  <c:v>2285</c:v>
                </c:pt>
                <c:pt idx="152">
                  <c:v>2285</c:v>
                </c:pt>
                <c:pt idx="153">
                  <c:v>2257</c:v>
                </c:pt>
                <c:pt idx="154">
                  <c:v>2257</c:v>
                </c:pt>
                <c:pt idx="155">
                  <c:v>2257</c:v>
                </c:pt>
                <c:pt idx="156">
                  <c:v>2257</c:v>
                </c:pt>
                <c:pt idx="157">
                  <c:v>2257</c:v>
                </c:pt>
                <c:pt idx="158">
                  <c:v>2257</c:v>
                </c:pt>
                <c:pt idx="159">
                  <c:v>2257</c:v>
                </c:pt>
                <c:pt idx="160">
                  <c:v>2238</c:v>
                </c:pt>
                <c:pt idx="161">
                  <c:v>2238</c:v>
                </c:pt>
                <c:pt idx="162">
                  <c:v>2238</c:v>
                </c:pt>
                <c:pt idx="163">
                  <c:v>2238</c:v>
                </c:pt>
                <c:pt idx="164">
                  <c:v>2238</c:v>
                </c:pt>
                <c:pt idx="165">
                  <c:v>2238</c:v>
                </c:pt>
                <c:pt idx="166">
                  <c:v>2238</c:v>
                </c:pt>
                <c:pt idx="167">
                  <c:v>2242</c:v>
                </c:pt>
                <c:pt idx="168">
                  <c:v>2242</c:v>
                </c:pt>
                <c:pt idx="169">
                  <c:v>2242</c:v>
                </c:pt>
                <c:pt idx="170">
                  <c:v>2242</c:v>
                </c:pt>
                <c:pt idx="171">
                  <c:v>2242</c:v>
                </c:pt>
                <c:pt idx="172">
                  <c:v>2242</c:v>
                </c:pt>
                <c:pt idx="173">
                  <c:v>2242</c:v>
                </c:pt>
                <c:pt idx="174">
                  <c:v>2250</c:v>
                </c:pt>
                <c:pt idx="175">
                  <c:v>2250</c:v>
                </c:pt>
                <c:pt idx="176">
                  <c:v>2250</c:v>
                </c:pt>
                <c:pt idx="177">
                  <c:v>2250</c:v>
                </c:pt>
                <c:pt idx="178">
                  <c:v>2250</c:v>
                </c:pt>
                <c:pt idx="179">
                  <c:v>2250</c:v>
                </c:pt>
                <c:pt idx="180">
                  <c:v>2250</c:v>
                </c:pt>
                <c:pt idx="181">
                  <c:v>2248</c:v>
                </c:pt>
                <c:pt idx="182">
                  <c:v>2248</c:v>
                </c:pt>
                <c:pt idx="183">
                  <c:v>2248</c:v>
                </c:pt>
                <c:pt idx="184">
                  <c:v>2248</c:v>
                </c:pt>
                <c:pt idx="185">
                  <c:v>2248</c:v>
                </c:pt>
                <c:pt idx="186">
                  <c:v>2248</c:v>
                </c:pt>
                <c:pt idx="187">
                  <c:v>2248</c:v>
                </c:pt>
                <c:pt idx="188">
                  <c:v>2234</c:v>
                </c:pt>
                <c:pt idx="189">
                  <c:v>2234</c:v>
                </c:pt>
                <c:pt idx="190">
                  <c:v>2234</c:v>
                </c:pt>
                <c:pt idx="191">
                  <c:v>2234</c:v>
                </c:pt>
                <c:pt idx="192">
                  <c:v>2234</c:v>
                </c:pt>
                <c:pt idx="193">
                  <c:v>2234</c:v>
                </c:pt>
                <c:pt idx="194">
                  <c:v>2234</c:v>
                </c:pt>
                <c:pt idx="195">
                  <c:v>2218</c:v>
                </c:pt>
                <c:pt idx="196">
                  <c:v>2218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'Beschl. 5. Gang(10.06.2014)'!$P$2</c:f>
              <c:strCache>
                <c:ptCount val="1"/>
                <c:pt idx="0">
                  <c:v>Ladedruck, SOLL</c:v>
                </c:pt>
              </c:strCache>
            </c:strRef>
          </c:tx>
          <c:marker>
            <c:symbol val="none"/>
          </c:marker>
          <c:xVal>
            <c:numRef>
              <c:f>'Beschl. 5. Gang(10.06.2014)'!$L$3:$L$204</c:f>
              <c:numCache>
                <c:formatCode>0.000" s"</c:formatCode>
                <c:ptCount val="202"/>
                <c:pt idx="0">
                  <c:v>0.751</c:v>
                </c:pt>
                <c:pt idx="1">
                  <c:v>0.94199999999999995</c:v>
                </c:pt>
                <c:pt idx="2">
                  <c:v>1.1319999999999999</c:v>
                </c:pt>
                <c:pt idx="3">
                  <c:v>1.3220000000000001</c:v>
                </c:pt>
                <c:pt idx="4">
                  <c:v>1.512</c:v>
                </c:pt>
                <c:pt idx="5">
                  <c:v>1.7030000000000001</c:v>
                </c:pt>
                <c:pt idx="6">
                  <c:v>1.903</c:v>
                </c:pt>
                <c:pt idx="7">
                  <c:v>2.093</c:v>
                </c:pt>
                <c:pt idx="8">
                  <c:v>2.2839999999999998</c:v>
                </c:pt>
                <c:pt idx="9">
                  <c:v>2.4740000000000002</c:v>
                </c:pt>
                <c:pt idx="10">
                  <c:v>2.6640000000000001</c:v>
                </c:pt>
                <c:pt idx="11">
                  <c:v>2.8540000000000001</c:v>
                </c:pt>
                <c:pt idx="12">
                  <c:v>3.0550000000000002</c:v>
                </c:pt>
                <c:pt idx="13">
                  <c:v>3.2450000000000001</c:v>
                </c:pt>
                <c:pt idx="14">
                  <c:v>3.4350000000000001</c:v>
                </c:pt>
                <c:pt idx="15">
                  <c:v>3.625</c:v>
                </c:pt>
                <c:pt idx="16">
                  <c:v>3.8159999999999998</c:v>
                </c:pt>
                <c:pt idx="17">
                  <c:v>4.0060000000000002</c:v>
                </c:pt>
                <c:pt idx="18">
                  <c:v>4.2060000000000004</c:v>
                </c:pt>
                <c:pt idx="19">
                  <c:v>4.3970000000000002</c:v>
                </c:pt>
                <c:pt idx="20">
                  <c:v>4.5869999999999997</c:v>
                </c:pt>
                <c:pt idx="21">
                  <c:v>4.7670000000000003</c:v>
                </c:pt>
                <c:pt idx="22">
                  <c:v>4.9370000000000003</c:v>
                </c:pt>
                <c:pt idx="23">
                  <c:v>5.1280000000000001</c:v>
                </c:pt>
                <c:pt idx="24">
                  <c:v>5.3079999999999998</c:v>
                </c:pt>
                <c:pt idx="25">
                  <c:v>5.4980000000000002</c:v>
                </c:pt>
                <c:pt idx="26">
                  <c:v>5.6680000000000001</c:v>
                </c:pt>
                <c:pt idx="27">
                  <c:v>5.8490000000000002</c:v>
                </c:pt>
                <c:pt idx="28">
                  <c:v>6.0389999999999997</c:v>
                </c:pt>
                <c:pt idx="29">
                  <c:v>6.2290000000000001</c:v>
                </c:pt>
                <c:pt idx="30">
                  <c:v>6.43</c:v>
                </c:pt>
                <c:pt idx="31">
                  <c:v>6.62</c:v>
                </c:pt>
                <c:pt idx="32">
                  <c:v>6.81</c:v>
                </c:pt>
                <c:pt idx="33">
                  <c:v>7</c:v>
                </c:pt>
                <c:pt idx="34">
                  <c:v>7.1909999999999998</c:v>
                </c:pt>
                <c:pt idx="35">
                  <c:v>7.3810000000000002</c:v>
                </c:pt>
                <c:pt idx="36">
                  <c:v>7.5810000000000004</c:v>
                </c:pt>
                <c:pt idx="37">
                  <c:v>7.7709999999999999</c:v>
                </c:pt>
                <c:pt idx="38">
                  <c:v>7.9619999999999997</c:v>
                </c:pt>
                <c:pt idx="39">
                  <c:v>8.1519999999999992</c:v>
                </c:pt>
                <c:pt idx="40">
                  <c:v>8.3420000000000005</c:v>
                </c:pt>
                <c:pt idx="41">
                  <c:v>8.5329999999999995</c:v>
                </c:pt>
                <c:pt idx="42">
                  <c:v>8.7330000000000005</c:v>
                </c:pt>
                <c:pt idx="43">
                  <c:v>8.923</c:v>
                </c:pt>
                <c:pt idx="44">
                  <c:v>9.1129999999999995</c:v>
                </c:pt>
                <c:pt idx="45">
                  <c:v>9.3040000000000003</c:v>
                </c:pt>
                <c:pt idx="46">
                  <c:v>9.4939999999999998</c:v>
                </c:pt>
                <c:pt idx="47">
                  <c:v>9.8840000000000003</c:v>
                </c:pt>
                <c:pt idx="48">
                  <c:v>10.074999999999999</c:v>
                </c:pt>
                <c:pt idx="49">
                  <c:v>10.244999999999999</c:v>
                </c:pt>
                <c:pt idx="50">
                  <c:v>10.435</c:v>
                </c:pt>
                <c:pt idx="51">
                  <c:v>10.616</c:v>
                </c:pt>
                <c:pt idx="52">
                  <c:v>10.805999999999999</c:v>
                </c:pt>
                <c:pt idx="53">
                  <c:v>10.996</c:v>
                </c:pt>
                <c:pt idx="54">
                  <c:v>11.176</c:v>
                </c:pt>
                <c:pt idx="55">
                  <c:v>11.367000000000001</c:v>
                </c:pt>
                <c:pt idx="56">
                  <c:v>11.547000000000001</c:v>
                </c:pt>
                <c:pt idx="57">
                  <c:v>11.737</c:v>
                </c:pt>
                <c:pt idx="58">
                  <c:v>11.927</c:v>
                </c:pt>
                <c:pt idx="59">
                  <c:v>12.108000000000001</c:v>
                </c:pt>
                <c:pt idx="60">
                  <c:v>12.298</c:v>
                </c:pt>
                <c:pt idx="61">
                  <c:v>12.468</c:v>
                </c:pt>
                <c:pt idx="62">
                  <c:v>12.667999999999999</c:v>
                </c:pt>
                <c:pt idx="63">
                  <c:v>12.859</c:v>
                </c:pt>
                <c:pt idx="64">
                  <c:v>13.029</c:v>
                </c:pt>
                <c:pt idx="65">
                  <c:v>13.218999999999999</c:v>
                </c:pt>
                <c:pt idx="66">
                  <c:v>13.42</c:v>
                </c:pt>
                <c:pt idx="67">
                  <c:v>13.61</c:v>
                </c:pt>
                <c:pt idx="68">
                  <c:v>13.8</c:v>
                </c:pt>
                <c:pt idx="69">
                  <c:v>13.99</c:v>
                </c:pt>
                <c:pt idx="70">
                  <c:v>14.180999999999999</c:v>
                </c:pt>
                <c:pt idx="71">
                  <c:v>14.371</c:v>
                </c:pt>
                <c:pt idx="72">
                  <c:v>14.571</c:v>
                </c:pt>
                <c:pt idx="73">
                  <c:v>14.760999999999999</c:v>
                </c:pt>
                <c:pt idx="74">
                  <c:v>14.952</c:v>
                </c:pt>
                <c:pt idx="75">
                  <c:v>15.141999999999999</c:v>
                </c:pt>
                <c:pt idx="76">
                  <c:v>15.332000000000001</c:v>
                </c:pt>
                <c:pt idx="77">
                  <c:v>15.523</c:v>
                </c:pt>
                <c:pt idx="78">
                  <c:v>15.723000000000001</c:v>
                </c:pt>
                <c:pt idx="79">
                  <c:v>15.913</c:v>
                </c:pt>
                <c:pt idx="80">
                  <c:v>16.103000000000002</c:v>
                </c:pt>
                <c:pt idx="81">
                  <c:v>16.294</c:v>
                </c:pt>
                <c:pt idx="82">
                  <c:v>16.484000000000002</c:v>
                </c:pt>
                <c:pt idx="83">
                  <c:v>16.673999999999999</c:v>
                </c:pt>
                <c:pt idx="84">
                  <c:v>16.875</c:v>
                </c:pt>
                <c:pt idx="85">
                  <c:v>17.065000000000001</c:v>
                </c:pt>
                <c:pt idx="86">
                  <c:v>17.254999999999999</c:v>
                </c:pt>
                <c:pt idx="87">
                  <c:v>17.445</c:v>
                </c:pt>
                <c:pt idx="88">
                  <c:v>17.635999999999999</c:v>
                </c:pt>
                <c:pt idx="89">
                  <c:v>17.815999999999999</c:v>
                </c:pt>
                <c:pt idx="90">
                  <c:v>18.006</c:v>
                </c:pt>
                <c:pt idx="91">
                  <c:v>18.196000000000002</c:v>
                </c:pt>
                <c:pt idx="92">
                  <c:v>18.376999999999999</c:v>
                </c:pt>
                <c:pt idx="93">
                  <c:v>18.567</c:v>
                </c:pt>
                <c:pt idx="94">
                  <c:v>18.736999999999998</c:v>
                </c:pt>
                <c:pt idx="95">
                  <c:v>18.937000000000001</c:v>
                </c:pt>
                <c:pt idx="96">
                  <c:v>19.128</c:v>
                </c:pt>
                <c:pt idx="97">
                  <c:v>19.318000000000001</c:v>
                </c:pt>
                <c:pt idx="98">
                  <c:v>19.507999999999999</c:v>
                </c:pt>
                <c:pt idx="99">
                  <c:v>19.689</c:v>
                </c:pt>
                <c:pt idx="100">
                  <c:v>19.879000000000001</c:v>
                </c:pt>
                <c:pt idx="101">
                  <c:v>20.068999999999999</c:v>
                </c:pt>
                <c:pt idx="102">
                  <c:v>20.259</c:v>
                </c:pt>
                <c:pt idx="103">
                  <c:v>20.45</c:v>
                </c:pt>
                <c:pt idx="104">
                  <c:v>20.63</c:v>
                </c:pt>
                <c:pt idx="105">
                  <c:v>20.82</c:v>
                </c:pt>
                <c:pt idx="106">
                  <c:v>21.01</c:v>
                </c:pt>
                <c:pt idx="107">
                  <c:v>21.201000000000001</c:v>
                </c:pt>
                <c:pt idx="108">
                  <c:v>21.401</c:v>
                </c:pt>
                <c:pt idx="109">
                  <c:v>21.591000000000001</c:v>
                </c:pt>
                <c:pt idx="110">
                  <c:v>21.782</c:v>
                </c:pt>
                <c:pt idx="111">
                  <c:v>21.972000000000001</c:v>
                </c:pt>
                <c:pt idx="112">
                  <c:v>22.161999999999999</c:v>
                </c:pt>
                <c:pt idx="113">
                  <c:v>22.352</c:v>
                </c:pt>
                <c:pt idx="114">
                  <c:v>22.533000000000001</c:v>
                </c:pt>
                <c:pt idx="115">
                  <c:v>22.722999999999999</c:v>
                </c:pt>
                <c:pt idx="116">
                  <c:v>22.913</c:v>
                </c:pt>
                <c:pt idx="117">
                  <c:v>23.103000000000002</c:v>
                </c:pt>
                <c:pt idx="118">
                  <c:v>23.303999999999998</c:v>
                </c:pt>
                <c:pt idx="119">
                  <c:v>23.474</c:v>
                </c:pt>
                <c:pt idx="120">
                  <c:v>23.664000000000001</c:v>
                </c:pt>
                <c:pt idx="121">
                  <c:v>23.855</c:v>
                </c:pt>
                <c:pt idx="122">
                  <c:v>24.065000000000001</c:v>
                </c:pt>
                <c:pt idx="123">
                  <c:v>24.245000000000001</c:v>
                </c:pt>
                <c:pt idx="124">
                  <c:v>24.434999999999999</c:v>
                </c:pt>
                <c:pt idx="125">
                  <c:v>24.626000000000001</c:v>
                </c:pt>
                <c:pt idx="126">
                  <c:v>24.815999999999999</c:v>
                </c:pt>
                <c:pt idx="127">
                  <c:v>24.995999999999999</c:v>
                </c:pt>
                <c:pt idx="128">
                  <c:v>25.186</c:v>
                </c:pt>
                <c:pt idx="129">
                  <c:v>25.376999999999999</c:v>
                </c:pt>
                <c:pt idx="130">
                  <c:v>25.567</c:v>
                </c:pt>
                <c:pt idx="131">
                  <c:v>25.766999999999999</c:v>
                </c:pt>
                <c:pt idx="132">
                  <c:v>25.957999999999998</c:v>
                </c:pt>
                <c:pt idx="133">
                  <c:v>26.148</c:v>
                </c:pt>
                <c:pt idx="134">
                  <c:v>26.338000000000001</c:v>
                </c:pt>
                <c:pt idx="135">
                  <c:v>26.518000000000001</c:v>
                </c:pt>
                <c:pt idx="136">
                  <c:v>26.709</c:v>
                </c:pt>
                <c:pt idx="137">
                  <c:v>26.879000000000001</c:v>
                </c:pt>
                <c:pt idx="138">
                  <c:v>27.059000000000001</c:v>
                </c:pt>
                <c:pt idx="139">
                  <c:v>27.228999999999999</c:v>
                </c:pt>
                <c:pt idx="140">
                  <c:v>27.41</c:v>
                </c:pt>
                <c:pt idx="141">
                  <c:v>27.6</c:v>
                </c:pt>
                <c:pt idx="142">
                  <c:v>27.79</c:v>
                </c:pt>
                <c:pt idx="143">
                  <c:v>27.991</c:v>
                </c:pt>
                <c:pt idx="144">
                  <c:v>28.181000000000001</c:v>
                </c:pt>
                <c:pt idx="145">
                  <c:v>28.370999999999999</c:v>
                </c:pt>
                <c:pt idx="146">
                  <c:v>28.561</c:v>
                </c:pt>
                <c:pt idx="147">
                  <c:v>28.751999999999999</c:v>
                </c:pt>
                <c:pt idx="148">
                  <c:v>28.942</c:v>
                </c:pt>
                <c:pt idx="149">
                  <c:v>29.141999999999999</c:v>
                </c:pt>
                <c:pt idx="150">
                  <c:v>29.332000000000001</c:v>
                </c:pt>
                <c:pt idx="151">
                  <c:v>29.523</c:v>
                </c:pt>
                <c:pt idx="152">
                  <c:v>29.713000000000001</c:v>
                </c:pt>
                <c:pt idx="153">
                  <c:v>31.055</c:v>
                </c:pt>
                <c:pt idx="154">
                  <c:v>31.245000000000001</c:v>
                </c:pt>
                <c:pt idx="155">
                  <c:v>31.445</c:v>
                </c:pt>
                <c:pt idx="156">
                  <c:v>31.635999999999999</c:v>
                </c:pt>
                <c:pt idx="157">
                  <c:v>31.826000000000001</c:v>
                </c:pt>
                <c:pt idx="158">
                  <c:v>32.015999999999998</c:v>
                </c:pt>
                <c:pt idx="159">
                  <c:v>32.197000000000003</c:v>
                </c:pt>
                <c:pt idx="160">
                  <c:v>32.366999999999997</c:v>
                </c:pt>
                <c:pt idx="161">
                  <c:v>32.546999999999997</c:v>
                </c:pt>
                <c:pt idx="162">
                  <c:v>32.737000000000002</c:v>
                </c:pt>
                <c:pt idx="163">
                  <c:v>32.927999999999997</c:v>
                </c:pt>
                <c:pt idx="164">
                  <c:v>33.107999999999997</c:v>
                </c:pt>
                <c:pt idx="165">
                  <c:v>33.277999999999999</c:v>
                </c:pt>
                <c:pt idx="166">
                  <c:v>33.457999999999998</c:v>
                </c:pt>
                <c:pt idx="167">
                  <c:v>33.649000000000001</c:v>
                </c:pt>
                <c:pt idx="168">
                  <c:v>33.829000000000001</c:v>
                </c:pt>
                <c:pt idx="169">
                  <c:v>34.018999999999998</c:v>
                </c:pt>
                <c:pt idx="170">
                  <c:v>34.189</c:v>
                </c:pt>
                <c:pt idx="171">
                  <c:v>34.369999999999997</c:v>
                </c:pt>
                <c:pt idx="172">
                  <c:v>34.54</c:v>
                </c:pt>
                <c:pt idx="173">
                  <c:v>34.72</c:v>
                </c:pt>
                <c:pt idx="174">
                  <c:v>34.909999999999997</c:v>
                </c:pt>
                <c:pt idx="175">
                  <c:v>35.100999999999999</c:v>
                </c:pt>
                <c:pt idx="176">
                  <c:v>35.290999999999997</c:v>
                </c:pt>
                <c:pt idx="177">
                  <c:v>35.491</c:v>
                </c:pt>
                <c:pt idx="178">
                  <c:v>35.682000000000002</c:v>
                </c:pt>
                <c:pt idx="179">
                  <c:v>35.872</c:v>
                </c:pt>
                <c:pt idx="180">
                  <c:v>36.061999999999998</c:v>
                </c:pt>
                <c:pt idx="181">
                  <c:v>36.252000000000002</c:v>
                </c:pt>
                <c:pt idx="182">
                  <c:v>36.442999999999998</c:v>
                </c:pt>
                <c:pt idx="183">
                  <c:v>36.643000000000001</c:v>
                </c:pt>
                <c:pt idx="184">
                  <c:v>36.832999999999998</c:v>
                </c:pt>
                <c:pt idx="185">
                  <c:v>37.024000000000001</c:v>
                </c:pt>
                <c:pt idx="186">
                  <c:v>37.213999999999999</c:v>
                </c:pt>
                <c:pt idx="187">
                  <c:v>37.404000000000003</c:v>
                </c:pt>
                <c:pt idx="188">
                  <c:v>37.584000000000003</c:v>
                </c:pt>
                <c:pt idx="189">
                  <c:v>37.774999999999999</c:v>
                </c:pt>
                <c:pt idx="190">
                  <c:v>37.965000000000003</c:v>
                </c:pt>
                <c:pt idx="191">
                  <c:v>38.145000000000003</c:v>
                </c:pt>
                <c:pt idx="192">
                  <c:v>38.335000000000001</c:v>
                </c:pt>
                <c:pt idx="193">
                  <c:v>38.506</c:v>
                </c:pt>
                <c:pt idx="194">
                  <c:v>38.706000000000003</c:v>
                </c:pt>
                <c:pt idx="195">
                  <c:v>38.896000000000001</c:v>
                </c:pt>
                <c:pt idx="196">
                  <c:v>39.066000000000003</c:v>
                </c:pt>
                <c:pt idx="197">
                  <c:v>39.267000000000003</c:v>
                </c:pt>
                <c:pt idx="198">
                  <c:v>39.436999999999998</c:v>
                </c:pt>
                <c:pt idx="199">
                  <c:v>39.627000000000002</c:v>
                </c:pt>
                <c:pt idx="200">
                  <c:v>39.886248675015203</c:v>
                </c:pt>
                <c:pt idx="201">
                  <c:v>40.075108043081407</c:v>
                </c:pt>
              </c:numCache>
            </c:numRef>
          </c:xVal>
          <c:yVal>
            <c:numRef>
              <c:f>'Beschl. 5. Gang(10.06.2014)'!$P$3:$P$204</c:f>
              <c:numCache>
                <c:formatCode>#,##0" bar"</c:formatCode>
                <c:ptCount val="202"/>
                <c:pt idx="0">
                  <c:v>1017</c:v>
                </c:pt>
                <c:pt idx="1">
                  <c:v>1017</c:v>
                </c:pt>
                <c:pt idx="2">
                  <c:v>1017</c:v>
                </c:pt>
                <c:pt idx="3">
                  <c:v>1649</c:v>
                </c:pt>
                <c:pt idx="4">
                  <c:v>1649</c:v>
                </c:pt>
                <c:pt idx="5">
                  <c:v>1649</c:v>
                </c:pt>
                <c:pt idx="6">
                  <c:v>1649</c:v>
                </c:pt>
                <c:pt idx="7">
                  <c:v>1649</c:v>
                </c:pt>
                <c:pt idx="8">
                  <c:v>1649</c:v>
                </c:pt>
                <c:pt idx="9">
                  <c:v>1649</c:v>
                </c:pt>
                <c:pt idx="10">
                  <c:v>1748</c:v>
                </c:pt>
                <c:pt idx="11">
                  <c:v>1748</c:v>
                </c:pt>
                <c:pt idx="12">
                  <c:v>1748</c:v>
                </c:pt>
                <c:pt idx="13">
                  <c:v>1748</c:v>
                </c:pt>
                <c:pt idx="14">
                  <c:v>1748</c:v>
                </c:pt>
                <c:pt idx="15">
                  <c:v>1748</c:v>
                </c:pt>
                <c:pt idx="16">
                  <c:v>1748</c:v>
                </c:pt>
                <c:pt idx="17">
                  <c:v>1876</c:v>
                </c:pt>
                <c:pt idx="18">
                  <c:v>1876</c:v>
                </c:pt>
                <c:pt idx="19">
                  <c:v>1876</c:v>
                </c:pt>
                <c:pt idx="20">
                  <c:v>1876</c:v>
                </c:pt>
                <c:pt idx="21">
                  <c:v>1876</c:v>
                </c:pt>
                <c:pt idx="22">
                  <c:v>1876</c:v>
                </c:pt>
                <c:pt idx="23">
                  <c:v>1876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2150</c:v>
                </c:pt>
                <c:pt idx="32">
                  <c:v>2150</c:v>
                </c:pt>
                <c:pt idx="33">
                  <c:v>2150</c:v>
                </c:pt>
                <c:pt idx="34">
                  <c:v>2150</c:v>
                </c:pt>
                <c:pt idx="35">
                  <c:v>2150</c:v>
                </c:pt>
                <c:pt idx="36">
                  <c:v>2150</c:v>
                </c:pt>
                <c:pt idx="37">
                  <c:v>2150</c:v>
                </c:pt>
                <c:pt idx="38">
                  <c:v>2250</c:v>
                </c:pt>
                <c:pt idx="39">
                  <c:v>2250</c:v>
                </c:pt>
                <c:pt idx="40">
                  <c:v>2250</c:v>
                </c:pt>
                <c:pt idx="41">
                  <c:v>2250</c:v>
                </c:pt>
                <c:pt idx="42">
                  <c:v>2250</c:v>
                </c:pt>
                <c:pt idx="43">
                  <c:v>2250</c:v>
                </c:pt>
                <c:pt idx="44">
                  <c:v>2250</c:v>
                </c:pt>
                <c:pt idx="45">
                  <c:v>2250</c:v>
                </c:pt>
                <c:pt idx="46">
                  <c:v>2250</c:v>
                </c:pt>
                <c:pt idx="47">
                  <c:v>2250</c:v>
                </c:pt>
                <c:pt idx="48">
                  <c:v>2250</c:v>
                </c:pt>
                <c:pt idx="49">
                  <c:v>2250</c:v>
                </c:pt>
                <c:pt idx="50">
                  <c:v>2250</c:v>
                </c:pt>
                <c:pt idx="51">
                  <c:v>2250</c:v>
                </c:pt>
                <c:pt idx="52">
                  <c:v>2250</c:v>
                </c:pt>
                <c:pt idx="53">
                  <c:v>2250</c:v>
                </c:pt>
                <c:pt idx="54">
                  <c:v>2250</c:v>
                </c:pt>
                <c:pt idx="55">
                  <c:v>2250</c:v>
                </c:pt>
                <c:pt idx="56">
                  <c:v>2250</c:v>
                </c:pt>
                <c:pt idx="57">
                  <c:v>2250</c:v>
                </c:pt>
                <c:pt idx="58">
                  <c:v>2250</c:v>
                </c:pt>
                <c:pt idx="59">
                  <c:v>2250</c:v>
                </c:pt>
                <c:pt idx="60">
                  <c:v>2250</c:v>
                </c:pt>
                <c:pt idx="61">
                  <c:v>2250</c:v>
                </c:pt>
                <c:pt idx="62">
                  <c:v>2250</c:v>
                </c:pt>
                <c:pt idx="63">
                  <c:v>2250</c:v>
                </c:pt>
                <c:pt idx="64">
                  <c:v>2250</c:v>
                </c:pt>
                <c:pt idx="65">
                  <c:v>2250</c:v>
                </c:pt>
                <c:pt idx="66">
                  <c:v>2250</c:v>
                </c:pt>
                <c:pt idx="67">
                  <c:v>2250</c:v>
                </c:pt>
                <c:pt idx="68">
                  <c:v>2250</c:v>
                </c:pt>
                <c:pt idx="69">
                  <c:v>2250</c:v>
                </c:pt>
                <c:pt idx="70">
                  <c:v>2250</c:v>
                </c:pt>
                <c:pt idx="71">
                  <c:v>2250</c:v>
                </c:pt>
                <c:pt idx="72">
                  <c:v>2250</c:v>
                </c:pt>
                <c:pt idx="73">
                  <c:v>2250</c:v>
                </c:pt>
                <c:pt idx="74">
                  <c:v>2250</c:v>
                </c:pt>
                <c:pt idx="75">
                  <c:v>2250</c:v>
                </c:pt>
                <c:pt idx="76">
                  <c:v>2250</c:v>
                </c:pt>
                <c:pt idx="77">
                  <c:v>2250</c:v>
                </c:pt>
                <c:pt idx="78">
                  <c:v>2250</c:v>
                </c:pt>
                <c:pt idx="79">
                  <c:v>2250</c:v>
                </c:pt>
                <c:pt idx="80">
                  <c:v>2250</c:v>
                </c:pt>
                <c:pt idx="81">
                  <c:v>2250</c:v>
                </c:pt>
                <c:pt idx="82">
                  <c:v>2250</c:v>
                </c:pt>
                <c:pt idx="83">
                  <c:v>2250</c:v>
                </c:pt>
                <c:pt idx="84">
                  <c:v>2250</c:v>
                </c:pt>
                <c:pt idx="85">
                  <c:v>2250</c:v>
                </c:pt>
                <c:pt idx="86">
                  <c:v>2250</c:v>
                </c:pt>
                <c:pt idx="87">
                  <c:v>2250</c:v>
                </c:pt>
                <c:pt idx="88">
                  <c:v>2250</c:v>
                </c:pt>
                <c:pt idx="89">
                  <c:v>2250</c:v>
                </c:pt>
                <c:pt idx="90">
                  <c:v>2250</c:v>
                </c:pt>
                <c:pt idx="91">
                  <c:v>2250</c:v>
                </c:pt>
                <c:pt idx="92">
                  <c:v>2250</c:v>
                </c:pt>
                <c:pt idx="93">
                  <c:v>2250</c:v>
                </c:pt>
                <c:pt idx="94">
                  <c:v>2250</c:v>
                </c:pt>
                <c:pt idx="95">
                  <c:v>2250</c:v>
                </c:pt>
                <c:pt idx="96">
                  <c:v>2250</c:v>
                </c:pt>
                <c:pt idx="97">
                  <c:v>2250</c:v>
                </c:pt>
                <c:pt idx="98">
                  <c:v>2250</c:v>
                </c:pt>
                <c:pt idx="99">
                  <c:v>2250</c:v>
                </c:pt>
                <c:pt idx="100">
                  <c:v>2250</c:v>
                </c:pt>
                <c:pt idx="101">
                  <c:v>2250</c:v>
                </c:pt>
                <c:pt idx="102">
                  <c:v>2250</c:v>
                </c:pt>
                <c:pt idx="103">
                  <c:v>2250</c:v>
                </c:pt>
                <c:pt idx="104">
                  <c:v>2250</c:v>
                </c:pt>
                <c:pt idx="105">
                  <c:v>2250</c:v>
                </c:pt>
                <c:pt idx="106">
                  <c:v>2250</c:v>
                </c:pt>
                <c:pt idx="107">
                  <c:v>2250</c:v>
                </c:pt>
                <c:pt idx="108">
                  <c:v>2250</c:v>
                </c:pt>
                <c:pt idx="109">
                  <c:v>2250</c:v>
                </c:pt>
                <c:pt idx="110">
                  <c:v>2250</c:v>
                </c:pt>
                <c:pt idx="111">
                  <c:v>2250</c:v>
                </c:pt>
                <c:pt idx="112">
                  <c:v>2250</c:v>
                </c:pt>
                <c:pt idx="113">
                  <c:v>2250</c:v>
                </c:pt>
                <c:pt idx="114">
                  <c:v>2250</c:v>
                </c:pt>
                <c:pt idx="115">
                  <c:v>2250</c:v>
                </c:pt>
                <c:pt idx="116">
                  <c:v>2250</c:v>
                </c:pt>
                <c:pt idx="117">
                  <c:v>2250</c:v>
                </c:pt>
                <c:pt idx="118">
                  <c:v>2250</c:v>
                </c:pt>
                <c:pt idx="119">
                  <c:v>2250</c:v>
                </c:pt>
                <c:pt idx="120">
                  <c:v>2250</c:v>
                </c:pt>
                <c:pt idx="121">
                  <c:v>2250</c:v>
                </c:pt>
                <c:pt idx="122">
                  <c:v>2250</c:v>
                </c:pt>
                <c:pt idx="123">
                  <c:v>2250</c:v>
                </c:pt>
                <c:pt idx="124">
                  <c:v>2250</c:v>
                </c:pt>
                <c:pt idx="125">
                  <c:v>2250</c:v>
                </c:pt>
                <c:pt idx="126">
                  <c:v>2250</c:v>
                </c:pt>
                <c:pt idx="127">
                  <c:v>2250</c:v>
                </c:pt>
                <c:pt idx="128">
                  <c:v>2250</c:v>
                </c:pt>
                <c:pt idx="129">
                  <c:v>2250</c:v>
                </c:pt>
                <c:pt idx="130">
                  <c:v>2250</c:v>
                </c:pt>
                <c:pt idx="131">
                  <c:v>2250</c:v>
                </c:pt>
                <c:pt idx="132">
                  <c:v>2250</c:v>
                </c:pt>
                <c:pt idx="133">
                  <c:v>2250</c:v>
                </c:pt>
                <c:pt idx="134">
                  <c:v>2250</c:v>
                </c:pt>
                <c:pt idx="135">
                  <c:v>2250</c:v>
                </c:pt>
                <c:pt idx="136">
                  <c:v>2250</c:v>
                </c:pt>
                <c:pt idx="137">
                  <c:v>2250</c:v>
                </c:pt>
                <c:pt idx="138">
                  <c:v>2250</c:v>
                </c:pt>
                <c:pt idx="139">
                  <c:v>2250</c:v>
                </c:pt>
                <c:pt idx="140">
                  <c:v>2250</c:v>
                </c:pt>
                <c:pt idx="141">
                  <c:v>2250</c:v>
                </c:pt>
                <c:pt idx="142">
                  <c:v>2250</c:v>
                </c:pt>
                <c:pt idx="143">
                  <c:v>2250</c:v>
                </c:pt>
                <c:pt idx="144">
                  <c:v>2250</c:v>
                </c:pt>
                <c:pt idx="145">
                  <c:v>2250</c:v>
                </c:pt>
                <c:pt idx="146">
                  <c:v>2250</c:v>
                </c:pt>
                <c:pt idx="147">
                  <c:v>2250</c:v>
                </c:pt>
                <c:pt idx="148">
                  <c:v>2250</c:v>
                </c:pt>
                <c:pt idx="149">
                  <c:v>2250</c:v>
                </c:pt>
                <c:pt idx="150">
                  <c:v>2250</c:v>
                </c:pt>
                <c:pt idx="151">
                  <c:v>2250</c:v>
                </c:pt>
                <c:pt idx="152">
                  <c:v>2250</c:v>
                </c:pt>
                <c:pt idx="153">
                  <c:v>2250</c:v>
                </c:pt>
                <c:pt idx="154">
                  <c:v>2250</c:v>
                </c:pt>
                <c:pt idx="155">
                  <c:v>2250</c:v>
                </c:pt>
                <c:pt idx="156">
                  <c:v>2250</c:v>
                </c:pt>
                <c:pt idx="157">
                  <c:v>2250</c:v>
                </c:pt>
                <c:pt idx="158">
                  <c:v>2250</c:v>
                </c:pt>
                <c:pt idx="159">
                  <c:v>2250</c:v>
                </c:pt>
                <c:pt idx="160">
                  <c:v>2250</c:v>
                </c:pt>
                <c:pt idx="161">
                  <c:v>2250</c:v>
                </c:pt>
                <c:pt idx="162">
                  <c:v>2250</c:v>
                </c:pt>
                <c:pt idx="163">
                  <c:v>2250</c:v>
                </c:pt>
                <c:pt idx="164">
                  <c:v>2250</c:v>
                </c:pt>
                <c:pt idx="165">
                  <c:v>2250</c:v>
                </c:pt>
                <c:pt idx="166">
                  <c:v>2250</c:v>
                </c:pt>
                <c:pt idx="167">
                  <c:v>2250</c:v>
                </c:pt>
                <c:pt idx="168">
                  <c:v>2250</c:v>
                </c:pt>
                <c:pt idx="169">
                  <c:v>2250</c:v>
                </c:pt>
                <c:pt idx="170">
                  <c:v>2250</c:v>
                </c:pt>
                <c:pt idx="171">
                  <c:v>2250</c:v>
                </c:pt>
                <c:pt idx="172">
                  <c:v>2250</c:v>
                </c:pt>
                <c:pt idx="173">
                  <c:v>2250</c:v>
                </c:pt>
                <c:pt idx="174">
                  <c:v>2250</c:v>
                </c:pt>
                <c:pt idx="175">
                  <c:v>2250</c:v>
                </c:pt>
                <c:pt idx="176">
                  <c:v>2250</c:v>
                </c:pt>
                <c:pt idx="177">
                  <c:v>2250</c:v>
                </c:pt>
                <c:pt idx="178">
                  <c:v>2250</c:v>
                </c:pt>
                <c:pt idx="179">
                  <c:v>2250</c:v>
                </c:pt>
                <c:pt idx="180">
                  <c:v>2250</c:v>
                </c:pt>
                <c:pt idx="181">
                  <c:v>2250</c:v>
                </c:pt>
                <c:pt idx="182">
                  <c:v>2250</c:v>
                </c:pt>
                <c:pt idx="183">
                  <c:v>2250</c:v>
                </c:pt>
                <c:pt idx="184">
                  <c:v>2250</c:v>
                </c:pt>
                <c:pt idx="185">
                  <c:v>2250</c:v>
                </c:pt>
                <c:pt idx="186">
                  <c:v>2250</c:v>
                </c:pt>
                <c:pt idx="187">
                  <c:v>2250</c:v>
                </c:pt>
                <c:pt idx="188">
                  <c:v>2250</c:v>
                </c:pt>
                <c:pt idx="189">
                  <c:v>2250</c:v>
                </c:pt>
                <c:pt idx="190">
                  <c:v>2250</c:v>
                </c:pt>
                <c:pt idx="191">
                  <c:v>2250</c:v>
                </c:pt>
                <c:pt idx="192">
                  <c:v>2250</c:v>
                </c:pt>
                <c:pt idx="193">
                  <c:v>2250</c:v>
                </c:pt>
                <c:pt idx="194">
                  <c:v>2250</c:v>
                </c:pt>
                <c:pt idx="195">
                  <c:v>2250</c:v>
                </c:pt>
                <c:pt idx="196">
                  <c:v>2250</c:v>
                </c:pt>
                <c:pt idx="197">
                  <c:v>2250</c:v>
                </c:pt>
                <c:pt idx="198">
                  <c:v>2250</c:v>
                </c:pt>
                <c:pt idx="199">
                  <c:v>2250</c:v>
                </c:pt>
                <c:pt idx="200">
                  <c:v>2250</c:v>
                </c:pt>
                <c:pt idx="201">
                  <c:v>2250</c:v>
                </c:pt>
              </c:numCache>
            </c:numRef>
          </c:yVal>
          <c:smooth val="0"/>
        </c:ser>
        <c:ser>
          <c:idx val="7"/>
          <c:order val="3"/>
          <c:tx>
            <c:strRef>
              <c:f>'Beschl. 5. Gang(10.06.2014)'!$Q$2</c:f>
              <c:strCache>
                <c:ptCount val="1"/>
                <c:pt idx="0">
                  <c:v>Abw., Ladedruck</c:v>
                </c:pt>
              </c:strCache>
            </c:strRef>
          </c:tx>
          <c:marker>
            <c:symbol val="none"/>
          </c:marker>
          <c:xVal>
            <c:numRef>
              <c:f>'Beschl. 5. Gang(10.06.2014)'!$L$3:$L$204</c:f>
              <c:numCache>
                <c:formatCode>0.000" s"</c:formatCode>
                <c:ptCount val="202"/>
                <c:pt idx="0">
                  <c:v>0.751</c:v>
                </c:pt>
                <c:pt idx="1">
                  <c:v>0.94199999999999995</c:v>
                </c:pt>
                <c:pt idx="2">
                  <c:v>1.1319999999999999</c:v>
                </c:pt>
                <c:pt idx="3">
                  <c:v>1.3220000000000001</c:v>
                </c:pt>
                <c:pt idx="4">
                  <c:v>1.512</c:v>
                </c:pt>
                <c:pt idx="5">
                  <c:v>1.7030000000000001</c:v>
                </c:pt>
                <c:pt idx="6">
                  <c:v>1.903</c:v>
                </c:pt>
                <c:pt idx="7">
                  <c:v>2.093</c:v>
                </c:pt>
                <c:pt idx="8">
                  <c:v>2.2839999999999998</c:v>
                </c:pt>
                <c:pt idx="9">
                  <c:v>2.4740000000000002</c:v>
                </c:pt>
                <c:pt idx="10">
                  <c:v>2.6640000000000001</c:v>
                </c:pt>
                <c:pt idx="11">
                  <c:v>2.8540000000000001</c:v>
                </c:pt>
                <c:pt idx="12">
                  <c:v>3.0550000000000002</c:v>
                </c:pt>
                <c:pt idx="13">
                  <c:v>3.2450000000000001</c:v>
                </c:pt>
                <c:pt idx="14">
                  <c:v>3.4350000000000001</c:v>
                </c:pt>
                <c:pt idx="15">
                  <c:v>3.625</c:v>
                </c:pt>
                <c:pt idx="16">
                  <c:v>3.8159999999999998</c:v>
                </c:pt>
                <c:pt idx="17">
                  <c:v>4.0060000000000002</c:v>
                </c:pt>
                <c:pt idx="18">
                  <c:v>4.2060000000000004</c:v>
                </c:pt>
                <c:pt idx="19">
                  <c:v>4.3970000000000002</c:v>
                </c:pt>
                <c:pt idx="20">
                  <c:v>4.5869999999999997</c:v>
                </c:pt>
                <c:pt idx="21">
                  <c:v>4.7670000000000003</c:v>
                </c:pt>
                <c:pt idx="22">
                  <c:v>4.9370000000000003</c:v>
                </c:pt>
                <c:pt idx="23">
                  <c:v>5.1280000000000001</c:v>
                </c:pt>
                <c:pt idx="24">
                  <c:v>5.3079999999999998</c:v>
                </c:pt>
                <c:pt idx="25">
                  <c:v>5.4980000000000002</c:v>
                </c:pt>
                <c:pt idx="26">
                  <c:v>5.6680000000000001</c:v>
                </c:pt>
                <c:pt idx="27">
                  <c:v>5.8490000000000002</c:v>
                </c:pt>
                <c:pt idx="28">
                  <c:v>6.0389999999999997</c:v>
                </c:pt>
                <c:pt idx="29">
                  <c:v>6.2290000000000001</c:v>
                </c:pt>
                <c:pt idx="30">
                  <c:v>6.43</c:v>
                </c:pt>
                <c:pt idx="31">
                  <c:v>6.62</c:v>
                </c:pt>
                <c:pt idx="32">
                  <c:v>6.81</c:v>
                </c:pt>
                <c:pt idx="33">
                  <c:v>7</c:v>
                </c:pt>
                <c:pt idx="34">
                  <c:v>7.1909999999999998</c:v>
                </c:pt>
                <c:pt idx="35">
                  <c:v>7.3810000000000002</c:v>
                </c:pt>
                <c:pt idx="36">
                  <c:v>7.5810000000000004</c:v>
                </c:pt>
                <c:pt idx="37">
                  <c:v>7.7709999999999999</c:v>
                </c:pt>
                <c:pt idx="38">
                  <c:v>7.9619999999999997</c:v>
                </c:pt>
                <c:pt idx="39">
                  <c:v>8.1519999999999992</c:v>
                </c:pt>
                <c:pt idx="40">
                  <c:v>8.3420000000000005</c:v>
                </c:pt>
                <c:pt idx="41">
                  <c:v>8.5329999999999995</c:v>
                </c:pt>
                <c:pt idx="42">
                  <c:v>8.7330000000000005</c:v>
                </c:pt>
                <c:pt idx="43">
                  <c:v>8.923</c:v>
                </c:pt>
                <c:pt idx="44">
                  <c:v>9.1129999999999995</c:v>
                </c:pt>
                <c:pt idx="45">
                  <c:v>9.3040000000000003</c:v>
                </c:pt>
                <c:pt idx="46">
                  <c:v>9.4939999999999998</c:v>
                </c:pt>
                <c:pt idx="47">
                  <c:v>9.8840000000000003</c:v>
                </c:pt>
                <c:pt idx="48">
                  <c:v>10.074999999999999</c:v>
                </c:pt>
                <c:pt idx="49">
                  <c:v>10.244999999999999</c:v>
                </c:pt>
                <c:pt idx="50">
                  <c:v>10.435</c:v>
                </c:pt>
                <c:pt idx="51">
                  <c:v>10.616</c:v>
                </c:pt>
                <c:pt idx="52">
                  <c:v>10.805999999999999</c:v>
                </c:pt>
                <c:pt idx="53">
                  <c:v>10.996</c:v>
                </c:pt>
                <c:pt idx="54">
                  <c:v>11.176</c:v>
                </c:pt>
                <c:pt idx="55">
                  <c:v>11.367000000000001</c:v>
                </c:pt>
                <c:pt idx="56">
                  <c:v>11.547000000000001</c:v>
                </c:pt>
                <c:pt idx="57">
                  <c:v>11.737</c:v>
                </c:pt>
                <c:pt idx="58">
                  <c:v>11.927</c:v>
                </c:pt>
                <c:pt idx="59">
                  <c:v>12.108000000000001</c:v>
                </c:pt>
                <c:pt idx="60">
                  <c:v>12.298</c:v>
                </c:pt>
                <c:pt idx="61">
                  <c:v>12.468</c:v>
                </c:pt>
                <c:pt idx="62">
                  <c:v>12.667999999999999</c:v>
                </c:pt>
                <c:pt idx="63">
                  <c:v>12.859</c:v>
                </c:pt>
                <c:pt idx="64">
                  <c:v>13.029</c:v>
                </c:pt>
                <c:pt idx="65">
                  <c:v>13.218999999999999</c:v>
                </c:pt>
                <c:pt idx="66">
                  <c:v>13.42</c:v>
                </c:pt>
                <c:pt idx="67">
                  <c:v>13.61</c:v>
                </c:pt>
                <c:pt idx="68">
                  <c:v>13.8</c:v>
                </c:pt>
                <c:pt idx="69">
                  <c:v>13.99</c:v>
                </c:pt>
                <c:pt idx="70">
                  <c:v>14.180999999999999</c:v>
                </c:pt>
                <c:pt idx="71">
                  <c:v>14.371</c:v>
                </c:pt>
                <c:pt idx="72">
                  <c:v>14.571</c:v>
                </c:pt>
                <c:pt idx="73">
                  <c:v>14.760999999999999</c:v>
                </c:pt>
                <c:pt idx="74">
                  <c:v>14.952</c:v>
                </c:pt>
                <c:pt idx="75">
                  <c:v>15.141999999999999</c:v>
                </c:pt>
                <c:pt idx="76">
                  <c:v>15.332000000000001</c:v>
                </c:pt>
                <c:pt idx="77">
                  <c:v>15.523</c:v>
                </c:pt>
                <c:pt idx="78">
                  <c:v>15.723000000000001</c:v>
                </c:pt>
                <c:pt idx="79">
                  <c:v>15.913</c:v>
                </c:pt>
                <c:pt idx="80">
                  <c:v>16.103000000000002</c:v>
                </c:pt>
                <c:pt idx="81">
                  <c:v>16.294</c:v>
                </c:pt>
                <c:pt idx="82">
                  <c:v>16.484000000000002</c:v>
                </c:pt>
                <c:pt idx="83">
                  <c:v>16.673999999999999</c:v>
                </c:pt>
                <c:pt idx="84">
                  <c:v>16.875</c:v>
                </c:pt>
                <c:pt idx="85">
                  <c:v>17.065000000000001</c:v>
                </c:pt>
                <c:pt idx="86">
                  <c:v>17.254999999999999</c:v>
                </c:pt>
                <c:pt idx="87">
                  <c:v>17.445</c:v>
                </c:pt>
                <c:pt idx="88">
                  <c:v>17.635999999999999</c:v>
                </c:pt>
                <c:pt idx="89">
                  <c:v>17.815999999999999</c:v>
                </c:pt>
                <c:pt idx="90">
                  <c:v>18.006</c:v>
                </c:pt>
                <c:pt idx="91">
                  <c:v>18.196000000000002</c:v>
                </c:pt>
                <c:pt idx="92">
                  <c:v>18.376999999999999</c:v>
                </c:pt>
                <c:pt idx="93">
                  <c:v>18.567</c:v>
                </c:pt>
                <c:pt idx="94">
                  <c:v>18.736999999999998</c:v>
                </c:pt>
                <c:pt idx="95">
                  <c:v>18.937000000000001</c:v>
                </c:pt>
                <c:pt idx="96">
                  <c:v>19.128</c:v>
                </c:pt>
                <c:pt idx="97">
                  <c:v>19.318000000000001</c:v>
                </c:pt>
                <c:pt idx="98">
                  <c:v>19.507999999999999</c:v>
                </c:pt>
                <c:pt idx="99">
                  <c:v>19.689</c:v>
                </c:pt>
                <c:pt idx="100">
                  <c:v>19.879000000000001</c:v>
                </c:pt>
                <c:pt idx="101">
                  <c:v>20.068999999999999</c:v>
                </c:pt>
                <c:pt idx="102">
                  <c:v>20.259</c:v>
                </c:pt>
                <c:pt idx="103">
                  <c:v>20.45</c:v>
                </c:pt>
                <c:pt idx="104">
                  <c:v>20.63</c:v>
                </c:pt>
                <c:pt idx="105">
                  <c:v>20.82</c:v>
                </c:pt>
                <c:pt idx="106">
                  <c:v>21.01</c:v>
                </c:pt>
                <c:pt idx="107">
                  <c:v>21.201000000000001</c:v>
                </c:pt>
                <c:pt idx="108">
                  <c:v>21.401</c:v>
                </c:pt>
                <c:pt idx="109">
                  <c:v>21.591000000000001</c:v>
                </c:pt>
                <c:pt idx="110">
                  <c:v>21.782</c:v>
                </c:pt>
                <c:pt idx="111">
                  <c:v>21.972000000000001</c:v>
                </c:pt>
                <c:pt idx="112">
                  <c:v>22.161999999999999</c:v>
                </c:pt>
                <c:pt idx="113">
                  <c:v>22.352</c:v>
                </c:pt>
                <c:pt idx="114">
                  <c:v>22.533000000000001</c:v>
                </c:pt>
                <c:pt idx="115">
                  <c:v>22.722999999999999</c:v>
                </c:pt>
                <c:pt idx="116">
                  <c:v>22.913</c:v>
                </c:pt>
                <c:pt idx="117">
                  <c:v>23.103000000000002</c:v>
                </c:pt>
                <c:pt idx="118">
                  <c:v>23.303999999999998</c:v>
                </c:pt>
                <c:pt idx="119">
                  <c:v>23.474</c:v>
                </c:pt>
                <c:pt idx="120">
                  <c:v>23.664000000000001</c:v>
                </c:pt>
                <c:pt idx="121">
                  <c:v>23.855</c:v>
                </c:pt>
                <c:pt idx="122">
                  <c:v>24.065000000000001</c:v>
                </c:pt>
                <c:pt idx="123">
                  <c:v>24.245000000000001</c:v>
                </c:pt>
                <c:pt idx="124">
                  <c:v>24.434999999999999</c:v>
                </c:pt>
                <c:pt idx="125">
                  <c:v>24.626000000000001</c:v>
                </c:pt>
                <c:pt idx="126">
                  <c:v>24.815999999999999</c:v>
                </c:pt>
                <c:pt idx="127">
                  <c:v>24.995999999999999</c:v>
                </c:pt>
                <c:pt idx="128">
                  <c:v>25.186</c:v>
                </c:pt>
                <c:pt idx="129">
                  <c:v>25.376999999999999</c:v>
                </c:pt>
                <c:pt idx="130">
                  <c:v>25.567</c:v>
                </c:pt>
                <c:pt idx="131">
                  <c:v>25.766999999999999</c:v>
                </c:pt>
                <c:pt idx="132">
                  <c:v>25.957999999999998</c:v>
                </c:pt>
                <c:pt idx="133">
                  <c:v>26.148</c:v>
                </c:pt>
                <c:pt idx="134">
                  <c:v>26.338000000000001</c:v>
                </c:pt>
                <c:pt idx="135">
                  <c:v>26.518000000000001</c:v>
                </c:pt>
                <c:pt idx="136">
                  <c:v>26.709</c:v>
                </c:pt>
                <c:pt idx="137">
                  <c:v>26.879000000000001</c:v>
                </c:pt>
                <c:pt idx="138">
                  <c:v>27.059000000000001</c:v>
                </c:pt>
                <c:pt idx="139">
                  <c:v>27.228999999999999</c:v>
                </c:pt>
                <c:pt idx="140">
                  <c:v>27.41</c:v>
                </c:pt>
                <c:pt idx="141">
                  <c:v>27.6</c:v>
                </c:pt>
                <c:pt idx="142">
                  <c:v>27.79</c:v>
                </c:pt>
                <c:pt idx="143">
                  <c:v>27.991</c:v>
                </c:pt>
                <c:pt idx="144">
                  <c:v>28.181000000000001</c:v>
                </c:pt>
                <c:pt idx="145">
                  <c:v>28.370999999999999</c:v>
                </c:pt>
                <c:pt idx="146">
                  <c:v>28.561</c:v>
                </c:pt>
                <c:pt idx="147">
                  <c:v>28.751999999999999</c:v>
                </c:pt>
                <c:pt idx="148">
                  <c:v>28.942</c:v>
                </c:pt>
                <c:pt idx="149">
                  <c:v>29.141999999999999</c:v>
                </c:pt>
                <c:pt idx="150">
                  <c:v>29.332000000000001</c:v>
                </c:pt>
                <c:pt idx="151">
                  <c:v>29.523</c:v>
                </c:pt>
                <c:pt idx="152">
                  <c:v>29.713000000000001</c:v>
                </c:pt>
                <c:pt idx="153">
                  <c:v>31.055</c:v>
                </c:pt>
                <c:pt idx="154">
                  <c:v>31.245000000000001</c:v>
                </c:pt>
                <c:pt idx="155">
                  <c:v>31.445</c:v>
                </c:pt>
                <c:pt idx="156">
                  <c:v>31.635999999999999</c:v>
                </c:pt>
                <c:pt idx="157">
                  <c:v>31.826000000000001</c:v>
                </c:pt>
                <c:pt idx="158">
                  <c:v>32.015999999999998</c:v>
                </c:pt>
                <c:pt idx="159">
                  <c:v>32.197000000000003</c:v>
                </c:pt>
                <c:pt idx="160">
                  <c:v>32.366999999999997</c:v>
                </c:pt>
                <c:pt idx="161">
                  <c:v>32.546999999999997</c:v>
                </c:pt>
                <c:pt idx="162">
                  <c:v>32.737000000000002</c:v>
                </c:pt>
                <c:pt idx="163">
                  <c:v>32.927999999999997</c:v>
                </c:pt>
                <c:pt idx="164">
                  <c:v>33.107999999999997</c:v>
                </c:pt>
                <c:pt idx="165">
                  <c:v>33.277999999999999</c:v>
                </c:pt>
                <c:pt idx="166">
                  <c:v>33.457999999999998</c:v>
                </c:pt>
                <c:pt idx="167">
                  <c:v>33.649000000000001</c:v>
                </c:pt>
                <c:pt idx="168">
                  <c:v>33.829000000000001</c:v>
                </c:pt>
                <c:pt idx="169">
                  <c:v>34.018999999999998</c:v>
                </c:pt>
                <c:pt idx="170">
                  <c:v>34.189</c:v>
                </c:pt>
                <c:pt idx="171">
                  <c:v>34.369999999999997</c:v>
                </c:pt>
                <c:pt idx="172">
                  <c:v>34.54</c:v>
                </c:pt>
                <c:pt idx="173">
                  <c:v>34.72</c:v>
                </c:pt>
                <c:pt idx="174">
                  <c:v>34.909999999999997</c:v>
                </c:pt>
                <c:pt idx="175">
                  <c:v>35.100999999999999</c:v>
                </c:pt>
                <c:pt idx="176">
                  <c:v>35.290999999999997</c:v>
                </c:pt>
                <c:pt idx="177">
                  <c:v>35.491</c:v>
                </c:pt>
                <c:pt idx="178">
                  <c:v>35.682000000000002</c:v>
                </c:pt>
                <c:pt idx="179">
                  <c:v>35.872</c:v>
                </c:pt>
                <c:pt idx="180">
                  <c:v>36.061999999999998</c:v>
                </c:pt>
                <c:pt idx="181">
                  <c:v>36.252000000000002</c:v>
                </c:pt>
                <c:pt idx="182">
                  <c:v>36.442999999999998</c:v>
                </c:pt>
                <c:pt idx="183">
                  <c:v>36.643000000000001</c:v>
                </c:pt>
                <c:pt idx="184">
                  <c:v>36.832999999999998</c:v>
                </c:pt>
                <c:pt idx="185">
                  <c:v>37.024000000000001</c:v>
                </c:pt>
                <c:pt idx="186">
                  <c:v>37.213999999999999</c:v>
                </c:pt>
                <c:pt idx="187">
                  <c:v>37.404000000000003</c:v>
                </c:pt>
                <c:pt idx="188">
                  <c:v>37.584000000000003</c:v>
                </c:pt>
                <c:pt idx="189">
                  <c:v>37.774999999999999</c:v>
                </c:pt>
                <c:pt idx="190">
                  <c:v>37.965000000000003</c:v>
                </c:pt>
                <c:pt idx="191">
                  <c:v>38.145000000000003</c:v>
                </c:pt>
                <c:pt idx="192">
                  <c:v>38.335000000000001</c:v>
                </c:pt>
                <c:pt idx="193">
                  <c:v>38.506</c:v>
                </c:pt>
                <c:pt idx="194">
                  <c:v>38.706000000000003</c:v>
                </c:pt>
                <c:pt idx="195">
                  <c:v>38.896000000000001</c:v>
                </c:pt>
                <c:pt idx="196">
                  <c:v>39.066000000000003</c:v>
                </c:pt>
                <c:pt idx="197">
                  <c:v>39.267000000000003</c:v>
                </c:pt>
                <c:pt idx="198">
                  <c:v>39.436999999999998</c:v>
                </c:pt>
                <c:pt idx="199">
                  <c:v>39.627000000000002</c:v>
                </c:pt>
                <c:pt idx="200">
                  <c:v>39.886248675015203</c:v>
                </c:pt>
                <c:pt idx="201">
                  <c:v>40.075108043081407</c:v>
                </c:pt>
              </c:numCache>
            </c:numRef>
          </c:xVal>
          <c:yVal>
            <c:numRef>
              <c:f>'Beschl. 5. Gang(10.06.2014)'!$Q$3:$Q$204</c:f>
              <c:numCache>
                <c:formatCode>#,##0" bar"</c:formatCode>
                <c:ptCount val="202"/>
                <c:pt idx="0">
                  <c:v>52</c:v>
                </c:pt>
                <c:pt idx="1">
                  <c:v>52</c:v>
                </c:pt>
                <c:pt idx="2">
                  <c:v>52</c:v>
                </c:pt>
                <c:pt idx="3">
                  <c:v>-580</c:v>
                </c:pt>
                <c:pt idx="4">
                  <c:v>-387</c:v>
                </c:pt>
                <c:pt idx="5">
                  <c:v>-387</c:v>
                </c:pt>
                <c:pt idx="6">
                  <c:v>-387</c:v>
                </c:pt>
                <c:pt idx="7">
                  <c:v>-387</c:v>
                </c:pt>
                <c:pt idx="8">
                  <c:v>-387</c:v>
                </c:pt>
                <c:pt idx="9">
                  <c:v>-387</c:v>
                </c:pt>
                <c:pt idx="10">
                  <c:v>-486</c:v>
                </c:pt>
                <c:pt idx="11">
                  <c:v>-200</c:v>
                </c:pt>
                <c:pt idx="12">
                  <c:v>-200</c:v>
                </c:pt>
                <c:pt idx="13">
                  <c:v>-200</c:v>
                </c:pt>
                <c:pt idx="14">
                  <c:v>-200</c:v>
                </c:pt>
                <c:pt idx="15">
                  <c:v>-200</c:v>
                </c:pt>
                <c:pt idx="16">
                  <c:v>-200</c:v>
                </c:pt>
                <c:pt idx="17">
                  <c:v>-328</c:v>
                </c:pt>
                <c:pt idx="18">
                  <c:v>92</c:v>
                </c:pt>
                <c:pt idx="19">
                  <c:v>92</c:v>
                </c:pt>
                <c:pt idx="20">
                  <c:v>92</c:v>
                </c:pt>
                <c:pt idx="21">
                  <c:v>92</c:v>
                </c:pt>
                <c:pt idx="22">
                  <c:v>92</c:v>
                </c:pt>
                <c:pt idx="23">
                  <c:v>92</c:v>
                </c:pt>
                <c:pt idx="24">
                  <c:v>-55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-3</c:v>
                </c:pt>
                <c:pt idx="30">
                  <c:v>-3</c:v>
                </c:pt>
                <c:pt idx="31">
                  <c:v>-130</c:v>
                </c:pt>
                <c:pt idx="32">
                  <c:v>131</c:v>
                </c:pt>
                <c:pt idx="33">
                  <c:v>131</c:v>
                </c:pt>
                <c:pt idx="34">
                  <c:v>131</c:v>
                </c:pt>
                <c:pt idx="35">
                  <c:v>131</c:v>
                </c:pt>
                <c:pt idx="36">
                  <c:v>131</c:v>
                </c:pt>
                <c:pt idx="37">
                  <c:v>131</c:v>
                </c:pt>
                <c:pt idx="38">
                  <c:v>31</c:v>
                </c:pt>
                <c:pt idx="39">
                  <c:v>61</c:v>
                </c:pt>
                <c:pt idx="40">
                  <c:v>61</c:v>
                </c:pt>
                <c:pt idx="41">
                  <c:v>61</c:v>
                </c:pt>
                <c:pt idx="42">
                  <c:v>61</c:v>
                </c:pt>
                <c:pt idx="43">
                  <c:v>61</c:v>
                </c:pt>
                <c:pt idx="44">
                  <c:v>61</c:v>
                </c:pt>
                <c:pt idx="45">
                  <c:v>61</c:v>
                </c:pt>
                <c:pt idx="46">
                  <c:v>-155</c:v>
                </c:pt>
                <c:pt idx="47">
                  <c:v>14</c:v>
                </c:pt>
                <c:pt idx="48">
                  <c:v>14</c:v>
                </c:pt>
                <c:pt idx="49">
                  <c:v>14</c:v>
                </c:pt>
                <c:pt idx="50">
                  <c:v>14</c:v>
                </c:pt>
                <c:pt idx="51">
                  <c:v>14</c:v>
                </c:pt>
                <c:pt idx="52">
                  <c:v>75</c:v>
                </c:pt>
                <c:pt idx="53">
                  <c:v>75</c:v>
                </c:pt>
                <c:pt idx="54">
                  <c:v>75</c:v>
                </c:pt>
                <c:pt idx="55">
                  <c:v>75</c:v>
                </c:pt>
                <c:pt idx="56">
                  <c:v>75</c:v>
                </c:pt>
                <c:pt idx="57">
                  <c:v>75</c:v>
                </c:pt>
                <c:pt idx="58">
                  <c:v>75</c:v>
                </c:pt>
                <c:pt idx="59">
                  <c:v>108</c:v>
                </c:pt>
                <c:pt idx="60">
                  <c:v>108</c:v>
                </c:pt>
                <c:pt idx="61">
                  <c:v>108</c:v>
                </c:pt>
                <c:pt idx="62">
                  <c:v>108</c:v>
                </c:pt>
                <c:pt idx="63">
                  <c:v>108</c:v>
                </c:pt>
                <c:pt idx="64">
                  <c:v>108</c:v>
                </c:pt>
                <c:pt idx="65">
                  <c:v>108</c:v>
                </c:pt>
                <c:pt idx="66">
                  <c:v>25</c:v>
                </c:pt>
                <c:pt idx="67">
                  <c:v>25</c:v>
                </c:pt>
                <c:pt idx="68">
                  <c:v>25</c:v>
                </c:pt>
                <c:pt idx="69">
                  <c:v>25</c:v>
                </c:pt>
                <c:pt idx="70">
                  <c:v>25</c:v>
                </c:pt>
                <c:pt idx="71">
                  <c:v>25</c:v>
                </c:pt>
                <c:pt idx="72">
                  <c:v>25</c:v>
                </c:pt>
                <c:pt idx="73">
                  <c:v>-9</c:v>
                </c:pt>
                <c:pt idx="74">
                  <c:v>-9</c:v>
                </c:pt>
                <c:pt idx="75">
                  <c:v>-9</c:v>
                </c:pt>
                <c:pt idx="76">
                  <c:v>-9</c:v>
                </c:pt>
                <c:pt idx="77">
                  <c:v>-9</c:v>
                </c:pt>
                <c:pt idx="78">
                  <c:v>-9</c:v>
                </c:pt>
                <c:pt idx="79">
                  <c:v>-9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-45</c:v>
                </c:pt>
                <c:pt idx="95">
                  <c:v>-45</c:v>
                </c:pt>
                <c:pt idx="96">
                  <c:v>-45</c:v>
                </c:pt>
                <c:pt idx="97">
                  <c:v>-45</c:v>
                </c:pt>
                <c:pt idx="98">
                  <c:v>-45</c:v>
                </c:pt>
                <c:pt idx="99">
                  <c:v>-45</c:v>
                </c:pt>
                <c:pt idx="100">
                  <c:v>-45</c:v>
                </c:pt>
                <c:pt idx="101">
                  <c:v>-37</c:v>
                </c:pt>
                <c:pt idx="102">
                  <c:v>-37</c:v>
                </c:pt>
                <c:pt idx="103">
                  <c:v>-37</c:v>
                </c:pt>
                <c:pt idx="104">
                  <c:v>-37</c:v>
                </c:pt>
                <c:pt idx="105">
                  <c:v>-37</c:v>
                </c:pt>
                <c:pt idx="106">
                  <c:v>-37</c:v>
                </c:pt>
                <c:pt idx="107">
                  <c:v>-37</c:v>
                </c:pt>
                <c:pt idx="108">
                  <c:v>-16</c:v>
                </c:pt>
                <c:pt idx="109">
                  <c:v>-16</c:v>
                </c:pt>
                <c:pt idx="110">
                  <c:v>-16</c:v>
                </c:pt>
                <c:pt idx="111">
                  <c:v>-16</c:v>
                </c:pt>
                <c:pt idx="112">
                  <c:v>-16</c:v>
                </c:pt>
                <c:pt idx="113">
                  <c:v>-16</c:v>
                </c:pt>
                <c:pt idx="114">
                  <c:v>-16</c:v>
                </c:pt>
                <c:pt idx="115">
                  <c:v>-7</c:v>
                </c:pt>
                <c:pt idx="116">
                  <c:v>-7</c:v>
                </c:pt>
                <c:pt idx="117">
                  <c:v>-7</c:v>
                </c:pt>
                <c:pt idx="118">
                  <c:v>-7</c:v>
                </c:pt>
                <c:pt idx="119">
                  <c:v>-7</c:v>
                </c:pt>
                <c:pt idx="120">
                  <c:v>-7</c:v>
                </c:pt>
                <c:pt idx="121">
                  <c:v>-7</c:v>
                </c:pt>
                <c:pt idx="122">
                  <c:v>75</c:v>
                </c:pt>
                <c:pt idx="123">
                  <c:v>75</c:v>
                </c:pt>
                <c:pt idx="124">
                  <c:v>75</c:v>
                </c:pt>
                <c:pt idx="125">
                  <c:v>75</c:v>
                </c:pt>
                <c:pt idx="126">
                  <c:v>75</c:v>
                </c:pt>
                <c:pt idx="127">
                  <c:v>75</c:v>
                </c:pt>
                <c:pt idx="128">
                  <c:v>75</c:v>
                </c:pt>
                <c:pt idx="129">
                  <c:v>115</c:v>
                </c:pt>
                <c:pt idx="130">
                  <c:v>115</c:v>
                </c:pt>
                <c:pt idx="131">
                  <c:v>115</c:v>
                </c:pt>
                <c:pt idx="132">
                  <c:v>115</c:v>
                </c:pt>
                <c:pt idx="133">
                  <c:v>115</c:v>
                </c:pt>
                <c:pt idx="134">
                  <c:v>115</c:v>
                </c:pt>
                <c:pt idx="135">
                  <c:v>115</c:v>
                </c:pt>
                <c:pt idx="136">
                  <c:v>84</c:v>
                </c:pt>
                <c:pt idx="137">
                  <c:v>84</c:v>
                </c:pt>
                <c:pt idx="138">
                  <c:v>84</c:v>
                </c:pt>
                <c:pt idx="139">
                  <c:v>84</c:v>
                </c:pt>
                <c:pt idx="140">
                  <c:v>84</c:v>
                </c:pt>
                <c:pt idx="141">
                  <c:v>84</c:v>
                </c:pt>
                <c:pt idx="142">
                  <c:v>84</c:v>
                </c:pt>
                <c:pt idx="143">
                  <c:v>46</c:v>
                </c:pt>
                <c:pt idx="144">
                  <c:v>46</c:v>
                </c:pt>
                <c:pt idx="145">
                  <c:v>46</c:v>
                </c:pt>
                <c:pt idx="146">
                  <c:v>46</c:v>
                </c:pt>
                <c:pt idx="147">
                  <c:v>46</c:v>
                </c:pt>
                <c:pt idx="148">
                  <c:v>46</c:v>
                </c:pt>
                <c:pt idx="149">
                  <c:v>46</c:v>
                </c:pt>
                <c:pt idx="150">
                  <c:v>30</c:v>
                </c:pt>
                <c:pt idx="151">
                  <c:v>30</c:v>
                </c:pt>
                <c:pt idx="152">
                  <c:v>30</c:v>
                </c:pt>
                <c:pt idx="153">
                  <c:v>35</c:v>
                </c:pt>
                <c:pt idx="154">
                  <c:v>35</c:v>
                </c:pt>
                <c:pt idx="155">
                  <c:v>35</c:v>
                </c:pt>
                <c:pt idx="156">
                  <c:v>35</c:v>
                </c:pt>
                <c:pt idx="157">
                  <c:v>35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-12</c:v>
                </c:pt>
                <c:pt idx="166">
                  <c:v>-12</c:v>
                </c:pt>
                <c:pt idx="167">
                  <c:v>-12</c:v>
                </c:pt>
                <c:pt idx="168">
                  <c:v>-12</c:v>
                </c:pt>
                <c:pt idx="169">
                  <c:v>-12</c:v>
                </c:pt>
                <c:pt idx="170">
                  <c:v>-12</c:v>
                </c:pt>
                <c:pt idx="171">
                  <c:v>-12</c:v>
                </c:pt>
                <c:pt idx="172">
                  <c:v>-8</c:v>
                </c:pt>
                <c:pt idx="173">
                  <c:v>-8</c:v>
                </c:pt>
                <c:pt idx="174">
                  <c:v>-8</c:v>
                </c:pt>
                <c:pt idx="175">
                  <c:v>-8</c:v>
                </c:pt>
                <c:pt idx="176">
                  <c:v>-8</c:v>
                </c:pt>
                <c:pt idx="177">
                  <c:v>-8</c:v>
                </c:pt>
                <c:pt idx="178">
                  <c:v>-8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-2</c:v>
                </c:pt>
                <c:pt idx="187">
                  <c:v>-2</c:v>
                </c:pt>
                <c:pt idx="188">
                  <c:v>-2</c:v>
                </c:pt>
                <c:pt idx="189">
                  <c:v>-2</c:v>
                </c:pt>
                <c:pt idx="190">
                  <c:v>-2</c:v>
                </c:pt>
                <c:pt idx="191">
                  <c:v>-2</c:v>
                </c:pt>
                <c:pt idx="192">
                  <c:v>-2</c:v>
                </c:pt>
                <c:pt idx="193">
                  <c:v>-16</c:v>
                </c:pt>
                <c:pt idx="194">
                  <c:v>-16</c:v>
                </c:pt>
                <c:pt idx="195">
                  <c:v>-16</c:v>
                </c:pt>
                <c:pt idx="196">
                  <c:v>-16</c:v>
                </c:pt>
                <c:pt idx="197">
                  <c:v>-16</c:v>
                </c:pt>
                <c:pt idx="198">
                  <c:v>-16</c:v>
                </c:pt>
                <c:pt idx="199">
                  <c:v>-16</c:v>
                </c:pt>
                <c:pt idx="200">
                  <c:v>-32</c:v>
                </c:pt>
                <c:pt idx="201">
                  <c:v>-32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'Beschl. 5. Gang(10.06.2014)'!$R$2</c:f>
              <c:strCache>
                <c:ptCount val="1"/>
                <c:pt idx="0">
                  <c:v>akt. Railruck</c:v>
                </c:pt>
              </c:strCache>
            </c:strRef>
          </c:tx>
          <c:marker>
            <c:symbol val="none"/>
          </c:marker>
          <c:xVal>
            <c:numRef>
              <c:f>'Beschl. 5. Gang(10.06.2014)'!$L$3:$L$204</c:f>
              <c:numCache>
                <c:formatCode>0.000" s"</c:formatCode>
                <c:ptCount val="202"/>
                <c:pt idx="0">
                  <c:v>0.751</c:v>
                </c:pt>
                <c:pt idx="1">
                  <c:v>0.94199999999999995</c:v>
                </c:pt>
                <c:pt idx="2">
                  <c:v>1.1319999999999999</c:v>
                </c:pt>
                <c:pt idx="3">
                  <c:v>1.3220000000000001</c:v>
                </c:pt>
                <c:pt idx="4">
                  <c:v>1.512</c:v>
                </c:pt>
                <c:pt idx="5">
                  <c:v>1.7030000000000001</c:v>
                </c:pt>
                <c:pt idx="6">
                  <c:v>1.903</c:v>
                </c:pt>
                <c:pt idx="7">
                  <c:v>2.093</c:v>
                </c:pt>
                <c:pt idx="8">
                  <c:v>2.2839999999999998</c:v>
                </c:pt>
                <c:pt idx="9">
                  <c:v>2.4740000000000002</c:v>
                </c:pt>
                <c:pt idx="10">
                  <c:v>2.6640000000000001</c:v>
                </c:pt>
                <c:pt idx="11">
                  <c:v>2.8540000000000001</c:v>
                </c:pt>
                <c:pt idx="12">
                  <c:v>3.0550000000000002</c:v>
                </c:pt>
                <c:pt idx="13">
                  <c:v>3.2450000000000001</c:v>
                </c:pt>
                <c:pt idx="14">
                  <c:v>3.4350000000000001</c:v>
                </c:pt>
                <c:pt idx="15">
                  <c:v>3.625</c:v>
                </c:pt>
                <c:pt idx="16">
                  <c:v>3.8159999999999998</c:v>
                </c:pt>
                <c:pt idx="17">
                  <c:v>4.0060000000000002</c:v>
                </c:pt>
                <c:pt idx="18">
                  <c:v>4.2060000000000004</c:v>
                </c:pt>
                <c:pt idx="19">
                  <c:v>4.3970000000000002</c:v>
                </c:pt>
                <c:pt idx="20">
                  <c:v>4.5869999999999997</c:v>
                </c:pt>
                <c:pt idx="21">
                  <c:v>4.7670000000000003</c:v>
                </c:pt>
                <c:pt idx="22">
                  <c:v>4.9370000000000003</c:v>
                </c:pt>
                <c:pt idx="23">
                  <c:v>5.1280000000000001</c:v>
                </c:pt>
                <c:pt idx="24">
                  <c:v>5.3079999999999998</c:v>
                </c:pt>
                <c:pt idx="25">
                  <c:v>5.4980000000000002</c:v>
                </c:pt>
                <c:pt idx="26">
                  <c:v>5.6680000000000001</c:v>
                </c:pt>
                <c:pt idx="27">
                  <c:v>5.8490000000000002</c:v>
                </c:pt>
                <c:pt idx="28">
                  <c:v>6.0389999999999997</c:v>
                </c:pt>
                <c:pt idx="29">
                  <c:v>6.2290000000000001</c:v>
                </c:pt>
                <c:pt idx="30">
                  <c:v>6.43</c:v>
                </c:pt>
                <c:pt idx="31">
                  <c:v>6.62</c:v>
                </c:pt>
                <c:pt idx="32">
                  <c:v>6.81</c:v>
                </c:pt>
                <c:pt idx="33">
                  <c:v>7</c:v>
                </c:pt>
                <c:pt idx="34">
                  <c:v>7.1909999999999998</c:v>
                </c:pt>
                <c:pt idx="35">
                  <c:v>7.3810000000000002</c:v>
                </c:pt>
                <c:pt idx="36">
                  <c:v>7.5810000000000004</c:v>
                </c:pt>
                <c:pt idx="37">
                  <c:v>7.7709999999999999</c:v>
                </c:pt>
                <c:pt idx="38">
                  <c:v>7.9619999999999997</c:v>
                </c:pt>
                <c:pt idx="39">
                  <c:v>8.1519999999999992</c:v>
                </c:pt>
                <c:pt idx="40">
                  <c:v>8.3420000000000005</c:v>
                </c:pt>
                <c:pt idx="41">
                  <c:v>8.5329999999999995</c:v>
                </c:pt>
                <c:pt idx="42">
                  <c:v>8.7330000000000005</c:v>
                </c:pt>
                <c:pt idx="43">
                  <c:v>8.923</c:v>
                </c:pt>
                <c:pt idx="44">
                  <c:v>9.1129999999999995</c:v>
                </c:pt>
                <c:pt idx="45">
                  <c:v>9.3040000000000003</c:v>
                </c:pt>
                <c:pt idx="46">
                  <c:v>9.4939999999999998</c:v>
                </c:pt>
                <c:pt idx="47">
                  <c:v>9.8840000000000003</c:v>
                </c:pt>
                <c:pt idx="48">
                  <c:v>10.074999999999999</c:v>
                </c:pt>
                <c:pt idx="49">
                  <c:v>10.244999999999999</c:v>
                </c:pt>
                <c:pt idx="50">
                  <c:v>10.435</c:v>
                </c:pt>
                <c:pt idx="51">
                  <c:v>10.616</c:v>
                </c:pt>
                <c:pt idx="52">
                  <c:v>10.805999999999999</c:v>
                </c:pt>
                <c:pt idx="53">
                  <c:v>10.996</c:v>
                </c:pt>
                <c:pt idx="54">
                  <c:v>11.176</c:v>
                </c:pt>
                <c:pt idx="55">
                  <c:v>11.367000000000001</c:v>
                </c:pt>
                <c:pt idx="56">
                  <c:v>11.547000000000001</c:v>
                </c:pt>
                <c:pt idx="57">
                  <c:v>11.737</c:v>
                </c:pt>
                <c:pt idx="58">
                  <c:v>11.927</c:v>
                </c:pt>
                <c:pt idx="59">
                  <c:v>12.108000000000001</c:v>
                </c:pt>
                <c:pt idx="60">
                  <c:v>12.298</c:v>
                </c:pt>
                <c:pt idx="61">
                  <c:v>12.468</c:v>
                </c:pt>
                <c:pt idx="62">
                  <c:v>12.667999999999999</c:v>
                </c:pt>
                <c:pt idx="63">
                  <c:v>12.859</c:v>
                </c:pt>
                <c:pt idx="64">
                  <c:v>13.029</c:v>
                </c:pt>
                <c:pt idx="65">
                  <c:v>13.218999999999999</c:v>
                </c:pt>
                <c:pt idx="66">
                  <c:v>13.42</c:v>
                </c:pt>
                <c:pt idx="67">
                  <c:v>13.61</c:v>
                </c:pt>
                <c:pt idx="68">
                  <c:v>13.8</c:v>
                </c:pt>
                <c:pt idx="69">
                  <c:v>13.99</c:v>
                </c:pt>
                <c:pt idx="70">
                  <c:v>14.180999999999999</c:v>
                </c:pt>
                <c:pt idx="71">
                  <c:v>14.371</c:v>
                </c:pt>
                <c:pt idx="72">
                  <c:v>14.571</c:v>
                </c:pt>
                <c:pt idx="73">
                  <c:v>14.760999999999999</c:v>
                </c:pt>
                <c:pt idx="74">
                  <c:v>14.952</c:v>
                </c:pt>
                <c:pt idx="75">
                  <c:v>15.141999999999999</c:v>
                </c:pt>
                <c:pt idx="76">
                  <c:v>15.332000000000001</c:v>
                </c:pt>
                <c:pt idx="77">
                  <c:v>15.523</c:v>
                </c:pt>
                <c:pt idx="78">
                  <c:v>15.723000000000001</c:v>
                </c:pt>
                <c:pt idx="79">
                  <c:v>15.913</c:v>
                </c:pt>
                <c:pt idx="80">
                  <c:v>16.103000000000002</c:v>
                </c:pt>
                <c:pt idx="81">
                  <c:v>16.294</c:v>
                </c:pt>
                <c:pt idx="82">
                  <c:v>16.484000000000002</c:v>
                </c:pt>
                <c:pt idx="83">
                  <c:v>16.673999999999999</c:v>
                </c:pt>
                <c:pt idx="84">
                  <c:v>16.875</c:v>
                </c:pt>
                <c:pt idx="85">
                  <c:v>17.065000000000001</c:v>
                </c:pt>
                <c:pt idx="86">
                  <c:v>17.254999999999999</c:v>
                </c:pt>
                <c:pt idx="87">
                  <c:v>17.445</c:v>
                </c:pt>
                <c:pt idx="88">
                  <c:v>17.635999999999999</c:v>
                </c:pt>
                <c:pt idx="89">
                  <c:v>17.815999999999999</c:v>
                </c:pt>
                <c:pt idx="90">
                  <c:v>18.006</c:v>
                </c:pt>
                <c:pt idx="91">
                  <c:v>18.196000000000002</c:v>
                </c:pt>
                <c:pt idx="92">
                  <c:v>18.376999999999999</c:v>
                </c:pt>
                <c:pt idx="93">
                  <c:v>18.567</c:v>
                </c:pt>
                <c:pt idx="94">
                  <c:v>18.736999999999998</c:v>
                </c:pt>
                <c:pt idx="95">
                  <c:v>18.937000000000001</c:v>
                </c:pt>
                <c:pt idx="96">
                  <c:v>19.128</c:v>
                </c:pt>
                <c:pt idx="97">
                  <c:v>19.318000000000001</c:v>
                </c:pt>
                <c:pt idx="98">
                  <c:v>19.507999999999999</c:v>
                </c:pt>
                <c:pt idx="99">
                  <c:v>19.689</c:v>
                </c:pt>
                <c:pt idx="100">
                  <c:v>19.879000000000001</c:v>
                </c:pt>
                <c:pt idx="101">
                  <c:v>20.068999999999999</c:v>
                </c:pt>
                <c:pt idx="102">
                  <c:v>20.259</c:v>
                </c:pt>
                <c:pt idx="103">
                  <c:v>20.45</c:v>
                </c:pt>
                <c:pt idx="104">
                  <c:v>20.63</c:v>
                </c:pt>
                <c:pt idx="105">
                  <c:v>20.82</c:v>
                </c:pt>
                <c:pt idx="106">
                  <c:v>21.01</c:v>
                </c:pt>
                <c:pt idx="107">
                  <c:v>21.201000000000001</c:v>
                </c:pt>
                <c:pt idx="108">
                  <c:v>21.401</c:v>
                </c:pt>
                <c:pt idx="109">
                  <c:v>21.591000000000001</c:v>
                </c:pt>
                <c:pt idx="110">
                  <c:v>21.782</c:v>
                </c:pt>
                <c:pt idx="111">
                  <c:v>21.972000000000001</c:v>
                </c:pt>
                <c:pt idx="112">
                  <c:v>22.161999999999999</c:v>
                </c:pt>
                <c:pt idx="113">
                  <c:v>22.352</c:v>
                </c:pt>
                <c:pt idx="114">
                  <c:v>22.533000000000001</c:v>
                </c:pt>
                <c:pt idx="115">
                  <c:v>22.722999999999999</c:v>
                </c:pt>
                <c:pt idx="116">
                  <c:v>22.913</c:v>
                </c:pt>
                <c:pt idx="117">
                  <c:v>23.103000000000002</c:v>
                </c:pt>
                <c:pt idx="118">
                  <c:v>23.303999999999998</c:v>
                </c:pt>
                <c:pt idx="119">
                  <c:v>23.474</c:v>
                </c:pt>
                <c:pt idx="120">
                  <c:v>23.664000000000001</c:v>
                </c:pt>
                <c:pt idx="121">
                  <c:v>23.855</c:v>
                </c:pt>
                <c:pt idx="122">
                  <c:v>24.065000000000001</c:v>
                </c:pt>
                <c:pt idx="123">
                  <c:v>24.245000000000001</c:v>
                </c:pt>
                <c:pt idx="124">
                  <c:v>24.434999999999999</c:v>
                </c:pt>
                <c:pt idx="125">
                  <c:v>24.626000000000001</c:v>
                </c:pt>
                <c:pt idx="126">
                  <c:v>24.815999999999999</c:v>
                </c:pt>
                <c:pt idx="127">
                  <c:v>24.995999999999999</c:v>
                </c:pt>
                <c:pt idx="128">
                  <c:v>25.186</c:v>
                </c:pt>
                <c:pt idx="129">
                  <c:v>25.376999999999999</c:v>
                </c:pt>
                <c:pt idx="130">
                  <c:v>25.567</c:v>
                </c:pt>
                <c:pt idx="131">
                  <c:v>25.766999999999999</c:v>
                </c:pt>
                <c:pt idx="132">
                  <c:v>25.957999999999998</c:v>
                </c:pt>
                <c:pt idx="133">
                  <c:v>26.148</c:v>
                </c:pt>
                <c:pt idx="134">
                  <c:v>26.338000000000001</c:v>
                </c:pt>
                <c:pt idx="135">
                  <c:v>26.518000000000001</c:v>
                </c:pt>
                <c:pt idx="136">
                  <c:v>26.709</c:v>
                </c:pt>
                <c:pt idx="137">
                  <c:v>26.879000000000001</c:v>
                </c:pt>
                <c:pt idx="138">
                  <c:v>27.059000000000001</c:v>
                </c:pt>
                <c:pt idx="139">
                  <c:v>27.228999999999999</c:v>
                </c:pt>
                <c:pt idx="140">
                  <c:v>27.41</c:v>
                </c:pt>
                <c:pt idx="141">
                  <c:v>27.6</c:v>
                </c:pt>
                <c:pt idx="142">
                  <c:v>27.79</c:v>
                </c:pt>
                <c:pt idx="143">
                  <c:v>27.991</c:v>
                </c:pt>
                <c:pt idx="144">
                  <c:v>28.181000000000001</c:v>
                </c:pt>
                <c:pt idx="145">
                  <c:v>28.370999999999999</c:v>
                </c:pt>
                <c:pt idx="146">
                  <c:v>28.561</c:v>
                </c:pt>
                <c:pt idx="147">
                  <c:v>28.751999999999999</c:v>
                </c:pt>
                <c:pt idx="148">
                  <c:v>28.942</c:v>
                </c:pt>
                <c:pt idx="149">
                  <c:v>29.141999999999999</c:v>
                </c:pt>
                <c:pt idx="150">
                  <c:v>29.332000000000001</c:v>
                </c:pt>
                <c:pt idx="151">
                  <c:v>29.523</c:v>
                </c:pt>
                <c:pt idx="152">
                  <c:v>29.713000000000001</c:v>
                </c:pt>
                <c:pt idx="153">
                  <c:v>31.055</c:v>
                </c:pt>
                <c:pt idx="154">
                  <c:v>31.245000000000001</c:v>
                </c:pt>
                <c:pt idx="155">
                  <c:v>31.445</c:v>
                </c:pt>
                <c:pt idx="156">
                  <c:v>31.635999999999999</c:v>
                </c:pt>
                <c:pt idx="157">
                  <c:v>31.826000000000001</c:v>
                </c:pt>
                <c:pt idx="158">
                  <c:v>32.015999999999998</c:v>
                </c:pt>
                <c:pt idx="159">
                  <c:v>32.197000000000003</c:v>
                </c:pt>
                <c:pt idx="160">
                  <c:v>32.366999999999997</c:v>
                </c:pt>
                <c:pt idx="161">
                  <c:v>32.546999999999997</c:v>
                </c:pt>
                <c:pt idx="162">
                  <c:v>32.737000000000002</c:v>
                </c:pt>
                <c:pt idx="163">
                  <c:v>32.927999999999997</c:v>
                </c:pt>
                <c:pt idx="164">
                  <c:v>33.107999999999997</c:v>
                </c:pt>
                <c:pt idx="165">
                  <c:v>33.277999999999999</c:v>
                </c:pt>
                <c:pt idx="166">
                  <c:v>33.457999999999998</c:v>
                </c:pt>
                <c:pt idx="167">
                  <c:v>33.649000000000001</c:v>
                </c:pt>
                <c:pt idx="168">
                  <c:v>33.829000000000001</c:v>
                </c:pt>
                <c:pt idx="169">
                  <c:v>34.018999999999998</c:v>
                </c:pt>
                <c:pt idx="170">
                  <c:v>34.189</c:v>
                </c:pt>
                <c:pt idx="171">
                  <c:v>34.369999999999997</c:v>
                </c:pt>
                <c:pt idx="172">
                  <c:v>34.54</c:v>
                </c:pt>
                <c:pt idx="173">
                  <c:v>34.72</c:v>
                </c:pt>
                <c:pt idx="174">
                  <c:v>34.909999999999997</c:v>
                </c:pt>
                <c:pt idx="175">
                  <c:v>35.100999999999999</c:v>
                </c:pt>
                <c:pt idx="176">
                  <c:v>35.290999999999997</c:v>
                </c:pt>
                <c:pt idx="177">
                  <c:v>35.491</c:v>
                </c:pt>
                <c:pt idx="178">
                  <c:v>35.682000000000002</c:v>
                </c:pt>
                <c:pt idx="179">
                  <c:v>35.872</c:v>
                </c:pt>
                <c:pt idx="180">
                  <c:v>36.061999999999998</c:v>
                </c:pt>
                <c:pt idx="181">
                  <c:v>36.252000000000002</c:v>
                </c:pt>
                <c:pt idx="182">
                  <c:v>36.442999999999998</c:v>
                </c:pt>
                <c:pt idx="183">
                  <c:v>36.643000000000001</c:v>
                </c:pt>
                <c:pt idx="184">
                  <c:v>36.832999999999998</c:v>
                </c:pt>
                <c:pt idx="185">
                  <c:v>37.024000000000001</c:v>
                </c:pt>
                <c:pt idx="186">
                  <c:v>37.213999999999999</c:v>
                </c:pt>
                <c:pt idx="187">
                  <c:v>37.404000000000003</c:v>
                </c:pt>
                <c:pt idx="188">
                  <c:v>37.584000000000003</c:v>
                </c:pt>
                <c:pt idx="189">
                  <c:v>37.774999999999999</c:v>
                </c:pt>
                <c:pt idx="190">
                  <c:v>37.965000000000003</c:v>
                </c:pt>
                <c:pt idx="191">
                  <c:v>38.145000000000003</c:v>
                </c:pt>
                <c:pt idx="192">
                  <c:v>38.335000000000001</c:v>
                </c:pt>
                <c:pt idx="193">
                  <c:v>38.506</c:v>
                </c:pt>
                <c:pt idx="194">
                  <c:v>38.706000000000003</c:v>
                </c:pt>
                <c:pt idx="195">
                  <c:v>38.896000000000001</c:v>
                </c:pt>
                <c:pt idx="196">
                  <c:v>39.066000000000003</c:v>
                </c:pt>
                <c:pt idx="197">
                  <c:v>39.267000000000003</c:v>
                </c:pt>
                <c:pt idx="198">
                  <c:v>39.436999999999998</c:v>
                </c:pt>
                <c:pt idx="199">
                  <c:v>39.627000000000002</c:v>
                </c:pt>
                <c:pt idx="200">
                  <c:v>39.886248675015203</c:v>
                </c:pt>
                <c:pt idx="201">
                  <c:v>40.075108043081407</c:v>
                </c:pt>
              </c:numCache>
            </c:numRef>
          </c:xVal>
          <c:yVal>
            <c:numRef>
              <c:f>'Beschl. 5. Gang(10.06.2014)'!$R$3:$R$204</c:f>
              <c:numCache>
                <c:formatCode>#,##0" mbar"</c:formatCode>
                <c:ptCount val="202"/>
                <c:pt idx="0">
                  <c:v>429.887</c:v>
                </c:pt>
                <c:pt idx="1">
                  <c:v>429.887</c:v>
                </c:pt>
                <c:pt idx="2">
                  <c:v>429.887</c:v>
                </c:pt>
                <c:pt idx="3">
                  <c:v>429.887</c:v>
                </c:pt>
                <c:pt idx="4">
                  <c:v>429.887</c:v>
                </c:pt>
                <c:pt idx="5">
                  <c:v>870.01</c:v>
                </c:pt>
                <c:pt idx="6">
                  <c:v>870.01</c:v>
                </c:pt>
                <c:pt idx="7">
                  <c:v>870.01</c:v>
                </c:pt>
                <c:pt idx="8">
                  <c:v>870.01</c:v>
                </c:pt>
                <c:pt idx="9">
                  <c:v>870.01</c:v>
                </c:pt>
                <c:pt idx="10">
                  <c:v>870.01</c:v>
                </c:pt>
                <c:pt idx="11">
                  <c:v>870.01</c:v>
                </c:pt>
                <c:pt idx="12">
                  <c:v>890.48099999999999</c:v>
                </c:pt>
                <c:pt idx="13">
                  <c:v>890.48099999999999</c:v>
                </c:pt>
                <c:pt idx="14">
                  <c:v>890.48099999999999</c:v>
                </c:pt>
                <c:pt idx="15">
                  <c:v>890.48099999999999</c:v>
                </c:pt>
                <c:pt idx="16">
                  <c:v>890.48099999999999</c:v>
                </c:pt>
                <c:pt idx="17">
                  <c:v>890.48099999999999</c:v>
                </c:pt>
                <c:pt idx="18">
                  <c:v>890.48099999999999</c:v>
                </c:pt>
                <c:pt idx="19">
                  <c:v>921.18700000000001</c:v>
                </c:pt>
                <c:pt idx="20">
                  <c:v>921.18700000000001</c:v>
                </c:pt>
                <c:pt idx="21">
                  <c:v>921.18700000000001</c:v>
                </c:pt>
                <c:pt idx="22">
                  <c:v>921.18700000000001</c:v>
                </c:pt>
                <c:pt idx="23">
                  <c:v>921.18700000000001</c:v>
                </c:pt>
                <c:pt idx="24">
                  <c:v>921.18700000000001</c:v>
                </c:pt>
                <c:pt idx="25">
                  <c:v>921.18700000000001</c:v>
                </c:pt>
                <c:pt idx="26">
                  <c:v>962.12900000000002</c:v>
                </c:pt>
                <c:pt idx="27">
                  <c:v>962.12900000000002</c:v>
                </c:pt>
                <c:pt idx="28">
                  <c:v>962.12900000000002</c:v>
                </c:pt>
                <c:pt idx="29">
                  <c:v>962.12900000000002</c:v>
                </c:pt>
                <c:pt idx="30">
                  <c:v>962.12900000000002</c:v>
                </c:pt>
                <c:pt idx="31">
                  <c:v>962.12900000000002</c:v>
                </c:pt>
                <c:pt idx="32">
                  <c:v>962.12900000000002</c:v>
                </c:pt>
                <c:pt idx="33">
                  <c:v>1003.07</c:v>
                </c:pt>
                <c:pt idx="34">
                  <c:v>1003.07</c:v>
                </c:pt>
                <c:pt idx="35">
                  <c:v>1003.07</c:v>
                </c:pt>
                <c:pt idx="36">
                  <c:v>1003.07</c:v>
                </c:pt>
                <c:pt idx="37">
                  <c:v>1003.07</c:v>
                </c:pt>
                <c:pt idx="38">
                  <c:v>1003.07</c:v>
                </c:pt>
                <c:pt idx="39">
                  <c:v>1003.07</c:v>
                </c:pt>
                <c:pt idx="40">
                  <c:v>1033.78</c:v>
                </c:pt>
                <c:pt idx="41">
                  <c:v>1033.78</c:v>
                </c:pt>
                <c:pt idx="42">
                  <c:v>1033.78</c:v>
                </c:pt>
                <c:pt idx="43">
                  <c:v>1033.78</c:v>
                </c:pt>
                <c:pt idx="44">
                  <c:v>1033.78</c:v>
                </c:pt>
                <c:pt idx="45">
                  <c:v>1033.78</c:v>
                </c:pt>
                <c:pt idx="46">
                  <c:v>1033.78</c:v>
                </c:pt>
                <c:pt idx="47">
                  <c:v>1064.48</c:v>
                </c:pt>
                <c:pt idx="48">
                  <c:v>1064.48</c:v>
                </c:pt>
                <c:pt idx="49">
                  <c:v>1064.48</c:v>
                </c:pt>
                <c:pt idx="50">
                  <c:v>1064.48</c:v>
                </c:pt>
                <c:pt idx="51">
                  <c:v>1064.48</c:v>
                </c:pt>
                <c:pt idx="52">
                  <c:v>1064.48</c:v>
                </c:pt>
                <c:pt idx="53">
                  <c:v>1136.1300000000001</c:v>
                </c:pt>
                <c:pt idx="54">
                  <c:v>1136.1300000000001</c:v>
                </c:pt>
                <c:pt idx="55">
                  <c:v>1136.1300000000001</c:v>
                </c:pt>
                <c:pt idx="56">
                  <c:v>1136.1300000000001</c:v>
                </c:pt>
                <c:pt idx="57">
                  <c:v>1136.1300000000001</c:v>
                </c:pt>
                <c:pt idx="58">
                  <c:v>1136.1300000000001</c:v>
                </c:pt>
                <c:pt idx="59">
                  <c:v>1136.1300000000001</c:v>
                </c:pt>
                <c:pt idx="60">
                  <c:v>1197.54</c:v>
                </c:pt>
                <c:pt idx="61">
                  <c:v>1197.54</c:v>
                </c:pt>
                <c:pt idx="62">
                  <c:v>1197.54</c:v>
                </c:pt>
                <c:pt idx="63">
                  <c:v>1197.54</c:v>
                </c:pt>
                <c:pt idx="64">
                  <c:v>1197.54</c:v>
                </c:pt>
                <c:pt idx="65">
                  <c:v>1197.54</c:v>
                </c:pt>
                <c:pt idx="66">
                  <c:v>1197.54</c:v>
                </c:pt>
                <c:pt idx="67">
                  <c:v>1228.25</c:v>
                </c:pt>
                <c:pt idx="68">
                  <c:v>1228.25</c:v>
                </c:pt>
                <c:pt idx="69">
                  <c:v>1228.25</c:v>
                </c:pt>
                <c:pt idx="70">
                  <c:v>1228.25</c:v>
                </c:pt>
                <c:pt idx="71">
                  <c:v>1228.25</c:v>
                </c:pt>
                <c:pt idx="72">
                  <c:v>1228.25</c:v>
                </c:pt>
                <c:pt idx="73">
                  <c:v>1228.25</c:v>
                </c:pt>
                <c:pt idx="74">
                  <c:v>1258.96</c:v>
                </c:pt>
                <c:pt idx="75">
                  <c:v>1258.96</c:v>
                </c:pt>
                <c:pt idx="76">
                  <c:v>1258.96</c:v>
                </c:pt>
                <c:pt idx="77">
                  <c:v>1258.96</c:v>
                </c:pt>
                <c:pt idx="78">
                  <c:v>1258.96</c:v>
                </c:pt>
                <c:pt idx="79">
                  <c:v>1258.96</c:v>
                </c:pt>
                <c:pt idx="80">
                  <c:v>1258.96</c:v>
                </c:pt>
                <c:pt idx="81">
                  <c:v>1289.6600000000001</c:v>
                </c:pt>
                <c:pt idx="82">
                  <c:v>1289.6600000000001</c:v>
                </c:pt>
                <c:pt idx="83">
                  <c:v>1289.6600000000001</c:v>
                </c:pt>
                <c:pt idx="84">
                  <c:v>1289.6600000000001</c:v>
                </c:pt>
                <c:pt idx="85">
                  <c:v>1289.6600000000001</c:v>
                </c:pt>
                <c:pt idx="86">
                  <c:v>1289.6600000000001</c:v>
                </c:pt>
                <c:pt idx="87">
                  <c:v>1289.6600000000001</c:v>
                </c:pt>
                <c:pt idx="88">
                  <c:v>1310.1300000000001</c:v>
                </c:pt>
                <c:pt idx="89">
                  <c:v>1310.1300000000001</c:v>
                </c:pt>
                <c:pt idx="90">
                  <c:v>1310.1300000000001</c:v>
                </c:pt>
                <c:pt idx="91">
                  <c:v>1310.1300000000001</c:v>
                </c:pt>
                <c:pt idx="92">
                  <c:v>1310.1300000000001</c:v>
                </c:pt>
                <c:pt idx="93">
                  <c:v>1310.1300000000001</c:v>
                </c:pt>
                <c:pt idx="94">
                  <c:v>1310.1300000000001</c:v>
                </c:pt>
                <c:pt idx="95">
                  <c:v>1330.6</c:v>
                </c:pt>
                <c:pt idx="96">
                  <c:v>1330.6</c:v>
                </c:pt>
                <c:pt idx="97">
                  <c:v>1330.6</c:v>
                </c:pt>
                <c:pt idx="98">
                  <c:v>1330.6</c:v>
                </c:pt>
                <c:pt idx="99">
                  <c:v>1330.6</c:v>
                </c:pt>
                <c:pt idx="100">
                  <c:v>1330.6</c:v>
                </c:pt>
                <c:pt idx="101">
                  <c:v>1330.6</c:v>
                </c:pt>
                <c:pt idx="102">
                  <c:v>1340.84</c:v>
                </c:pt>
                <c:pt idx="103">
                  <c:v>1340.84</c:v>
                </c:pt>
                <c:pt idx="104">
                  <c:v>1340.84</c:v>
                </c:pt>
                <c:pt idx="105">
                  <c:v>1340.84</c:v>
                </c:pt>
                <c:pt idx="106">
                  <c:v>1340.84</c:v>
                </c:pt>
                <c:pt idx="107">
                  <c:v>1340.84</c:v>
                </c:pt>
                <c:pt idx="108">
                  <c:v>1340.84</c:v>
                </c:pt>
                <c:pt idx="109">
                  <c:v>1340.84</c:v>
                </c:pt>
                <c:pt idx="110">
                  <c:v>1340.84</c:v>
                </c:pt>
                <c:pt idx="111">
                  <c:v>1340.84</c:v>
                </c:pt>
                <c:pt idx="112">
                  <c:v>1340.84</c:v>
                </c:pt>
                <c:pt idx="113">
                  <c:v>1340.84</c:v>
                </c:pt>
                <c:pt idx="114">
                  <c:v>1340.84</c:v>
                </c:pt>
                <c:pt idx="115">
                  <c:v>1340.84</c:v>
                </c:pt>
                <c:pt idx="116">
                  <c:v>1340.84</c:v>
                </c:pt>
                <c:pt idx="117">
                  <c:v>1340.84</c:v>
                </c:pt>
                <c:pt idx="118">
                  <c:v>1340.84</c:v>
                </c:pt>
                <c:pt idx="119">
                  <c:v>1340.84</c:v>
                </c:pt>
                <c:pt idx="120">
                  <c:v>1340.84</c:v>
                </c:pt>
                <c:pt idx="121">
                  <c:v>1340.84</c:v>
                </c:pt>
                <c:pt idx="122">
                  <c:v>1340.84</c:v>
                </c:pt>
                <c:pt idx="123">
                  <c:v>1351.07</c:v>
                </c:pt>
                <c:pt idx="124">
                  <c:v>1351.07</c:v>
                </c:pt>
                <c:pt idx="125">
                  <c:v>1351.07</c:v>
                </c:pt>
                <c:pt idx="126">
                  <c:v>1351.07</c:v>
                </c:pt>
                <c:pt idx="127">
                  <c:v>1351.07</c:v>
                </c:pt>
                <c:pt idx="128">
                  <c:v>1351.07</c:v>
                </c:pt>
                <c:pt idx="129">
                  <c:v>1351.07</c:v>
                </c:pt>
                <c:pt idx="130">
                  <c:v>1340.84</c:v>
                </c:pt>
                <c:pt idx="131">
                  <c:v>1340.84</c:v>
                </c:pt>
                <c:pt idx="132">
                  <c:v>1340.84</c:v>
                </c:pt>
                <c:pt idx="133">
                  <c:v>1340.84</c:v>
                </c:pt>
                <c:pt idx="134">
                  <c:v>1340.84</c:v>
                </c:pt>
                <c:pt idx="135">
                  <c:v>1340.84</c:v>
                </c:pt>
                <c:pt idx="136">
                  <c:v>1340.84</c:v>
                </c:pt>
                <c:pt idx="137">
                  <c:v>1340.84</c:v>
                </c:pt>
                <c:pt idx="138">
                  <c:v>1340.84</c:v>
                </c:pt>
                <c:pt idx="139">
                  <c:v>1340.84</c:v>
                </c:pt>
                <c:pt idx="140">
                  <c:v>1340.84</c:v>
                </c:pt>
                <c:pt idx="141">
                  <c:v>1340.84</c:v>
                </c:pt>
                <c:pt idx="142">
                  <c:v>1340.84</c:v>
                </c:pt>
                <c:pt idx="143">
                  <c:v>1340.84</c:v>
                </c:pt>
                <c:pt idx="144">
                  <c:v>1351.07</c:v>
                </c:pt>
                <c:pt idx="145">
                  <c:v>1351.07</c:v>
                </c:pt>
                <c:pt idx="146">
                  <c:v>1351.07</c:v>
                </c:pt>
                <c:pt idx="147">
                  <c:v>1351.07</c:v>
                </c:pt>
                <c:pt idx="148">
                  <c:v>1351.07</c:v>
                </c:pt>
                <c:pt idx="149">
                  <c:v>1351.07</c:v>
                </c:pt>
                <c:pt idx="150">
                  <c:v>1351.07</c:v>
                </c:pt>
                <c:pt idx="151">
                  <c:v>1351.07</c:v>
                </c:pt>
                <c:pt idx="152">
                  <c:v>1351.07</c:v>
                </c:pt>
                <c:pt idx="153">
                  <c:v>1351.07</c:v>
                </c:pt>
                <c:pt idx="154">
                  <c:v>1351.07</c:v>
                </c:pt>
                <c:pt idx="155">
                  <c:v>1351.07</c:v>
                </c:pt>
                <c:pt idx="156">
                  <c:v>1351.07</c:v>
                </c:pt>
                <c:pt idx="157">
                  <c:v>1351.07</c:v>
                </c:pt>
                <c:pt idx="158">
                  <c:v>1351.07</c:v>
                </c:pt>
                <c:pt idx="159">
                  <c:v>1351.07</c:v>
                </c:pt>
                <c:pt idx="160">
                  <c:v>1351.07</c:v>
                </c:pt>
                <c:pt idx="161">
                  <c:v>1351.07</c:v>
                </c:pt>
                <c:pt idx="162">
                  <c:v>1351.07</c:v>
                </c:pt>
                <c:pt idx="163">
                  <c:v>1351.07</c:v>
                </c:pt>
                <c:pt idx="164">
                  <c:v>1351.07</c:v>
                </c:pt>
                <c:pt idx="165">
                  <c:v>1351.07</c:v>
                </c:pt>
                <c:pt idx="166">
                  <c:v>1340.84</c:v>
                </c:pt>
                <c:pt idx="167">
                  <c:v>1340.84</c:v>
                </c:pt>
                <c:pt idx="168">
                  <c:v>1340.84</c:v>
                </c:pt>
                <c:pt idx="169">
                  <c:v>1340.84</c:v>
                </c:pt>
                <c:pt idx="170">
                  <c:v>1340.84</c:v>
                </c:pt>
                <c:pt idx="171">
                  <c:v>1340.84</c:v>
                </c:pt>
                <c:pt idx="172">
                  <c:v>1340.84</c:v>
                </c:pt>
                <c:pt idx="173">
                  <c:v>1351.07</c:v>
                </c:pt>
                <c:pt idx="174">
                  <c:v>1351.07</c:v>
                </c:pt>
                <c:pt idx="175">
                  <c:v>1351.07</c:v>
                </c:pt>
                <c:pt idx="176">
                  <c:v>1351.07</c:v>
                </c:pt>
                <c:pt idx="177">
                  <c:v>1351.07</c:v>
                </c:pt>
                <c:pt idx="178">
                  <c:v>1351.07</c:v>
                </c:pt>
                <c:pt idx="179">
                  <c:v>1351.07</c:v>
                </c:pt>
                <c:pt idx="180">
                  <c:v>1340.84</c:v>
                </c:pt>
                <c:pt idx="181">
                  <c:v>1340.84</c:v>
                </c:pt>
                <c:pt idx="182">
                  <c:v>1340.84</c:v>
                </c:pt>
                <c:pt idx="183">
                  <c:v>1340.84</c:v>
                </c:pt>
                <c:pt idx="184">
                  <c:v>1340.84</c:v>
                </c:pt>
                <c:pt idx="185">
                  <c:v>1340.84</c:v>
                </c:pt>
                <c:pt idx="186">
                  <c:v>1340.84</c:v>
                </c:pt>
                <c:pt idx="187">
                  <c:v>1351.07</c:v>
                </c:pt>
                <c:pt idx="188">
                  <c:v>1351.07</c:v>
                </c:pt>
                <c:pt idx="189">
                  <c:v>1351.07</c:v>
                </c:pt>
                <c:pt idx="190">
                  <c:v>1351.07</c:v>
                </c:pt>
                <c:pt idx="191">
                  <c:v>1351.07</c:v>
                </c:pt>
                <c:pt idx="192">
                  <c:v>1351.07</c:v>
                </c:pt>
                <c:pt idx="193">
                  <c:v>1351.07</c:v>
                </c:pt>
                <c:pt idx="194">
                  <c:v>1340.84</c:v>
                </c:pt>
                <c:pt idx="195">
                  <c:v>1340.84</c:v>
                </c:pt>
                <c:pt idx="196">
                  <c:v>1340.84</c:v>
                </c:pt>
                <c:pt idx="197">
                  <c:v>1340.84</c:v>
                </c:pt>
                <c:pt idx="198">
                  <c:v>1340.84</c:v>
                </c:pt>
                <c:pt idx="199">
                  <c:v>1340.84</c:v>
                </c:pt>
                <c:pt idx="200">
                  <c:v>1340.84</c:v>
                </c:pt>
                <c:pt idx="201">
                  <c:v>1340.84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'Beschl. 5. Gang(10.06.2014)'!$S$2</c:f>
              <c:strCache>
                <c:ptCount val="1"/>
                <c:pt idx="0">
                  <c:v>Railruck, SOLL</c:v>
                </c:pt>
              </c:strCache>
            </c:strRef>
          </c:tx>
          <c:marker>
            <c:symbol val="none"/>
          </c:marker>
          <c:xVal>
            <c:numRef>
              <c:f>'Beschl. 5. Gang(10.06.2014)'!$L$3:$L$204</c:f>
              <c:numCache>
                <c:formatCode>0.000" s"</c:formatCode>
                <c:ptCount val="202"/>
                <c:pt idx="0">
                  <c:v>0.751</c:v>
                </c:pt>
                <c:pt idx="1">
                  <c:v>0.94199999999999995</c:v>
                </c:pt>
                <c:pt idx="2">
                  <c:v>1.1319999999999999</c:v>
                </c:pt>
                <c:pt idx="3">
                  <c:v>1.3220000000000001</c:v>
                </c:pt>
                <c:pt idx="4">
                  <c:v>1.512</c:v>
                </c:pt>
                <c:pt idx="5">
                  <c:v>1.7030000000000001</c:v>
                </c:pt>
                <c:pt idx="6">
                  <c:v>1.903</c:v>
                </c:pt>
                <c:pt idx="7">
                  <c:v>2.093</c:v>
                </c:pt>
                <c:pt idx="8">
                  <c:v>2.2839999999999998</c:v>
                </c:pt>
                <c:pt idx="9">
                  <c:v>2.4740000000000002</c:v>
                </c:pt>
                <c:pt idx="10">
                  <c:v>2.6640000000000001</c:v>
                </c:pt>
                <c:pt idx="11">
                  <c:v>2.8540000000000001</c:v>
                </c:pt>
                <c:pt idx="12">
                  <c:v>3.0550000000000002</c:v>
                </c:pt>
                <c:pt idx="13">
                  <c:v>3.2450000000000001</c:v>
                </c:pt>
                <c:pt idx="14">
                  <c:v>3.4350000000000001</c:v>
                </c:pt>
                <c:pt idx="15">
                  <c:v>3.625</c:v>
                </c:pt>
                <c:pt idx="16">
                  <c:v>3.8159999999999998</c:v>
                </c:pt>
                <c:pt idx="17">
                  <c:v>4.0060000000000002</c:v>
                </c:pt>
                <c:pt idx="18">
                  <c:v>4.2060000000000004</c:v>
                </c:pt>
                <c:pt idx="19">
                  <c:v>4.3970000000000002</c:v>
                </c:pt>
                <c:pt idx="20">
                  <c:v>4.5869999999999997</c:v>
                </c:pt>
                <c:pt idx="21">
                  <c:v>4.7670000000000003</c:v>
                </c:pt>
                <c:pt idx="22">
                  <c:v>4.9370000000000003</c:v>
                </c:pt>
                <c:pt idx="23">
                  <c:v>5.1280000000000001</c:v>
                </c:pt>
                <c:pt idx="24">
                  <c:v>5.3079999999999998</c:v>
                </c:pt>
                <c:pt idx="25">
                  <c:v>5.4980000000000002</c:v>
                </c:pt>
                <c:pt idx="26">
                  <c:v>5.6680000000000001</c:v>
                </c:pt>
                <c:pt idx="27">
                  <c:v>5.8490000000000002</c:v>
                </c:pt>
                <c:pt idx="28">
                  <c:v>6.0389999999999997</c:v>
                </c:pt>
                <c:pt idx="29">
                  <c:v>6.2290000000000001</c:v>
                </c:pt>
                <c:pt idx="30">
                  <c:v>6.43</c:v>
                </c:pt>
                <c:pt idx="31">
                  <c:v>6.62</c:v>
                </c:pt>
                <c:pt idx="32">
                  <c:v>6.81</c:v>
                </c:pt>
                <c:pt idx="33">
                  <c:v>7</c:v>
                </c:pt>
                <c:pt idx="34">
                  <c:v>7.1909999999999998</c:v>
                </c:pt>
                <c:pt idx="35">
                  <c:v>7.3810000000000002</c:v>
                </c:pt>
                <c:pt idx="36">
                  <c:v>7.5810000000000004</c:v>
                </c:pt>
                <c:pt idx="37">
                  <c:v>7.7709999999999999</c:v>
                </c:pt>
                <c:pt idx="38">
                  <c:v>7.9619999999999997</c:v>
                </c:pt>
                <c:pt idx="39">
                  <c:v>8.1519999999999992</c:v>
                </c:pt>
                <c:pt idx="40">
                  <c:v>8.3420000000000005</c:v>
                </c:pt>
                <c:pt idx="41">
                  <c:v>8.5329999999999995</c:v>
                </c:pt>
                <c:pt idx="42">
                  <c:v>8.7330000000000005</c:v>
                </c:pt>
                <c:pt idx="43">
                  <c:v>8.923</c:v>
                </c:pt>
                <c:pt idx="44">
                  <c:v>9.1129999999999995</c:v>
                </c:pt>
                <c:pt idx="45">
                  <c:v>9.3040000000000003</c:v>
                </c:pt>
                <c:pt idx="46">
                  <c:v>9.4939999999999998</c:v>
                </c:pt>
                <c:pt idx="47">
                  <c:v>9.8840000000000003</c:v>
                </c:pt>
                <c:pt idx="48">
                  <c:v>10.074999999999999</c:v>
                </c:pt>
                <c:pt idx="49">
                  <c:v>10.244999999999999</c:v>
                </c:pt>
                <c:pt idx="50">
                  <c:v>10.435</c:v>
                </c:pt>
                <c:pt idx="51">
                  <c:v>10.616</c:v>
                </c:pt>
                <c:pt idx="52">
                  <c:v>10.805999999999999</c:v>
                </c:pt>
                <c:pt idx="53">
                  <c:v>10.996</c:v>
                </c:pt>
                <c:pt idx="54">
                  <c:v>11.176</c:v>
                </c:pt>
                <c:pt idx="55">
                  <c:v>11.367000000000001</c:v>
                </c:pt>
                <c:pt idx="56">
                  <c:v>11.547000000000001</c:v>
                </c:pt>
                <c:pt idx="57">
                  <c:v>11.737</c:v>
                </c:pt>
                <c:pt idx="58">
                  <c:v>11.927</c:v>
                </c:pt>
                <c:pt idx="59">
                  <c:v>12.108000000000001</c:v>
                </c:pt>
                <c:pt idx="60">
                  <c:v>12.298</c:v>
                </c:pt>
                <c:pt idx="61">
                  <c:v>12.468</c:v>
                </c:pt>
                <c:pt idx="62">
                  <c:v>12.667999999999999</c:v>
                </c:pt>
                <c:pt idx="63">
                  <c:v>12.859</c:v>
                </c:pt>
                <c:pt idx="64">
                  <c:v>13.029</c:v>
                </c:pt>
                <c:pt idx="65">
                  <c:v>13.218999999999999</c:v>
                </c:pt>
                <c:pt idx="66">
                  <c:v>13.42</c:v>
                </c:pt>
                <c:pt idx="67">
                  <c:v>13.61</c:v>
                </c:pt>
                <c:pt idx="68">
                  <c:v>13.8</c:v>
                </c:pt>
                <c:pt idx="69">
                  <c:v>13.99</c:v>
                </c:pt>
                <c:pt idx="70">
                  <c:v>14.180999999999999</c:v>
                </c:pt>
                <c:pt idx="71">
                  <c:v>14.371</c:v>
                </c:pt>
                <c:pt idx="72">
                  <c:v>14.571</c:v>
                </c:pt>
                <c:pt idx="73">
                  <c:v>14.760999999999999</c:v>
                </c:pt>
                <c:pt idx="74">
                  <c:v>14.952</c:v>
                </c:pt>
                <c:pt idx="75">
                  <c:v>15.141999999999999</c:v>
                </c:pt>
                <c:pt idx="76">
                  <c:v>15.332000000000001</c:v>
                </c:pt>
                <c:pt idx="77">
                  <c:v>15.523</c:v>
                </c:pt>
                <c:pt idx="78">
                  <c:v>15.723000000000001</c:v>
                </c:pt>
                <c:pt idx="79">
                  <c:v>15.913</c:v>
                </c:pt>
                <c:pt idx="80">
                  <c:v>16.103000000000002</c:v>
                </c:pt>
                <c:pt idx="81">
                  <c:v>16.294</c:v>
                </c:pt>
                <c:pt idx="82">
                  <c:v>16.484000000000002</c:v>
                </c:pt>
                <c:pt idx="83">
                  <c:v>16.673999999999999</c:v>
                </c:pt>
                <c:pt idx="84">
                  <c:v>16.875</c:v>
                </c:pt>
                <c:pt idx="85">
                  <c:v>17.065000000000001</c:v>
                </c:pt>
                <c:pt idx="86">
                  <c:v>17.254999999999999</c:v>
                </c:pt>
                <c:pt idx="87">
                  <c:v>17.445</c:v>
                </c:pt>
                <c:pt idx="88">
                  <c:v>17.635999999999999</c:v>
                </c:pt>
                <c:pt idx="89">
                  <c:v>17.815999999999999</c:v>
                </c:pt>
                <c:pt idx="90">
                  <c:v>18.006</c:v>
                </c:pt>
                <c:pt idx="91">
                  <c:v>18.196000000000002</c:v>
                </c:pt>
                <c:pt idx="92">
                  <c:v>18.376999999999999</c:v>
                </c:pt>
                <c:pt idx="93">
                  <c:v>18.567</c:v>
                </c:pt>
                <c:pt idx="94">
                  <c:v>18.736999999999998</c:v>
                </c:pt>
                <c:pt idx="95">
                  <c:v>18.937000000000001</c:v>
                </c:pt>
                <c:pt idx="96">
                  <c:v>19.128</c:v>
                </c:pt>
                <c:pt idx="97">
                  <c:v>19.318000000000001</c:v>
                </c:pt>
                <c:pt idx="98">
                  <c:v>19.507999999999999</c:v>
                </c:pt>
                <c:pt idx="99">
                  <c:v>19.689</c:v>
                </c:pt>
                <c:pt idx="100">
                  <c:v>19.879000000000001</c:v>
                </c:pt>
                <c:pt idx="101">
                  <c:v>20.068999999999999</c:v>
                </c:pt>
                <c:pt idx="102">
                  <c:v>20.259</c:v>
                </c:pt>
                <c:pt idx="103">
                  <c:v>20.45</c:v>
                </c:pt>
                <c:pt idx="104">
                  <c:v>20.63</c:v>
                </c:pt>
                <c:pt idx="105">
                  <c:v>20.82</c:v>
                </c:pt>
                <c:pt idx="106">
                  <c:v>21.01</c:v>
                </c:pt>
                <c:pt idx="107">
                  <c:v>21.201000000000001</c:v>
                </c:pt>
                <c:pt idx="108">
                  <c:v>21.401</c:v>
                </c:pt>
                <c:pt idx="109">
                  <c:v>21.591000000000001</c:v>
                </c:pt>
                <c:pt idx="110">
                  <c:v>21.782</c:v>
                </c:pt>
                <c:pt idx="111">
                  <c:v>21.972000000000001</c:v>
                </c:pt>
                <c:pt idx="112">
                  <c:v>22.161999999999999</c:v>
                </c:pt>
                <c:pt idx="113">
                  <c:v>22.352</c:v>
                </c:pt>
                <c:pt idx="114">
                  <c:v>22.533000000000001</c:v>
                </c:pt>
                <c:pt idx="115">
                  <c:v>22.722999999999999</c:v>
                </c:pt>
                <c:pt idx="116">
                  <c:v>22.913</c:v>
                </c:pt>
                <c:pt idx="117">
                  <c:v>23.103000000000002</c:v>
                </c:pt>
                <c:pt idx="118">
                  <c:v>23.303999999999998</c:v>
                </c:pt>
                <c:pt idx="119">
                  <c:v>23.474</c:v>
                </c:pt>
                <c:pt idx="120">
                  <c:v>23.664000000000001</c:v>
                </c:pt>
                <c:pt idx="121">
                  <c:v>23.855</c:v>
                </c:pt>
                <c:pt idx="122">
                  <c:v>24.065000000000001</c:v>
                </c:pt>
                <c:pt idx="123">
                  <c:v>24.245000000000001</c:v>
                </c:pt>
                <c:pt idx="124">
                  <c:v>24.434999999999999</c:v>
                </c:pt>
                <c:pt idx="125">
                  <c:v>24.626000000000001</c:v>
                </c:pt>
                <c:pt idx="126">
                  <c:v>24.815999999999999</c:v>
                </c:pt>
                <c:pt idx="127">
                  <c:v>24.995999999999999</c:v>
                </c:pt>
                <c:pt idx="128">
                  <c:v>25.186</c:v>
                </c:pt>
                <c:pt idx="129">
                  <c:v>25.376999999999999</c:v>
                </c:pt>
                <c:pt idx="130">
                  <c:v>25.567</c:v>
                </c:pt>
                <c:pt idx="131">
                  <c:v>25.766999999999999</c:v>
                </c:pt>
                <c:pt idx="132">
                  <c:v>25.957999999999998</c:v>
                </c:pt>
                <c:pt idx="133">
                  <c:v>26.148</c:v>
                </c:pt>
                <c:pt idx="134">
                  <c:v>26.338000000000001</c:v>
                </c:pt>
                <c:pt idx="135">
                  <c:v>26.518000000000001</c:v>
                </c:pt>
                <c:pt idx="136">
                  <c:v>26.709</c:v>
                </c:pt>
                <c:pt idx="137">
                  <c:v>26.879000000000001</c:v>
                </c:pt>
                <c:pt idx="138">
                  <c:v>27.059000000000001</c:v>
                </c:pt>
                <c:pt idx="139">
                  <c:v>27.228999999999999</c:v>
                </c:pt>
                <c:pt idx="140">
                  <c:v>27.41</c:v>
                </c:pt>
                <c:pt idx="141">
                  <c:v>27.6</c:v>
                </c:pt>
                <c:pt idx="142">
                  <c:v>27.79</c:v>
                </c:pt>
                <c:pt idx="143">
                  <c:v>27.991</c:v>
                </c:pt>
                <c:pt idx="144">
                  <c:v>28.181000000000001</c:v>
                </c:pt>
                <c:pt idx="145">
                  <c:v>28.370999999999999</c:v>
                </c:pt>
                <c:pt idx="146">
                  <c:v>28.561</c:v>
                </c:pt>
                <c:pt idx="147">
                  <c:v>28.751999999999999</c:v>
                </c:pt>
                <c:pt idx="148">
                  <c:v>28.942</c:v>
                </c:pt>
                <c:pt idx="149">
                  <c:v>29.141999999999999</c:v>
                </c:pt>
                <c:pt idx="150">
                  <c:v>29.332000000000001</c:v>
                </c:pt>
                <c:pt idx="151">
                  <c:v>29.523</c:v>
                </c:pt>
                <c:pt idx="152">
                  <c:v>29.713000000000001</c:v>
                </c:pt>
                <c:pt idx="153">
                  <c:v>31.055</c:v>
                </c:pt>
                <c:pt idx="154">
                  <c:v>31.245000000000001</c:v>
                </c:pt>
                <c:pt idx="155">
                  <c:v>31.445</c:v>
                </c:pt>
                <c:pt idx="156">
                  <c:v>31.635999999999999</c:v>
                </c:pt>
                <c:pt idx="157">
                  <c:v>31.826000000000001</c:v>
                </c:pt>
                <c:pt idx="158">
                  <c:v>32.015999999999998</c:v>
                </c:pt>
                <c:pt idx="159">
                  <c:v>32.197000000000003</c:v>
                </c:pt>
                <c:pt idx="160">
                  <c:v>32.366999999999997</c:v>
                </c:pt>
                <c:pt idx="161">
                  <c:v>32.546999999999997</c:v>
                </c:pt>
                <c:pt idx="162">
                  <c:v>32.737000000000002</c:v>
                </c:pt>
                <c:pt idx="163">
                  <c:v>32.927999999999997</c:v>
                </c:pt>
                <c:pt idx="164">
                  <c:v>33.107999999999997</c:v>
                </c:pt>
                <c:pt idx="165">
                  <c:v>33.277999999999999</c:v>
                </c:pt>
                <c:pt idx="166">
                  <c:v>33.457999999999998</c:v>
                </c:pt>
                <c:pt idx="167">
                  <c:v>33.649000000000001</c:v>
                </c:pt>
                <c:pt idx="168">
                  <c:v>33.829000000000001</c:v>
                </c:pt>
                <c:pt idx="169">
                  <c:v>34.018999999999998</c:v>
                </c:pt>
                <c:pt idx="170">
                  <c:v>34.189</c:v>
                </c:pt>
                <c:pt idx="171">
                  <c:v>34.369999999999997</c:v>
                </c:pt>
                <c:pt idx="172">
                  <c:v>34.54</c:v>
                </c:pt>
                <c:pt idx="173">
                  <c:v>34.72</c:v>
                </c:pt>
                <c:pt idx="174">
                  <c:v>34.909999999999997</c:v>
                </c:pt>
                <c:pt idx="175">
                  <c:v>35.100999999999999</c:v>
                </c:pt>
                <c:pt idx="176">
                  <c:v>35.290999999999997</c:v>
                </c:pt>
                <c:pt idx="177">
                  <c:v>35.491</c:v>
                </c:pt>
                <c:pt idx="178">
                  <c:v>35.682000000000002</c:v>
                </c:pt>
                <c:pt idx="179">
                  <c:v>35.872</c:v>
                </c:pt>
                <c:pt idx="180">
                  <c:v>36.061999999999998</c:v>
                </c:pt>
                <c:pt idx="181">
                  <c:v>36.252000000000002</c:v>
                </c:pt>
                <c:pt idx="182">
                  <c:v>36.442999999999998</c:v>
                </c:pt>
                <c:pt idx="183">
                  <c:v>36.643000000000001</c:v>
                </c:pt>
                <c:pt idx="184">
                  <c:v>36.832999999999998</c:v>
                </c:pt>
                <c:pt idx="185">
                  <c:v>37.024000000000001</c:v>
                </c:pt>
                <c:pt idx="186">
                  <c:v>37.213999999999999</c:v>
                </c:pt>
                <c:pt idx="187">
                  <c:v>37.404000000000003</c:v>
                </c:pt>
                <c:pt idx="188">
                  <c:v>37.584000000000003</c:v>
                </c:pt>
                <c:pt idx="189">
                  <c:v>37.774999999999999</c:v>
                </c:pt>
                <c:pt idx="190">
                  <c:v>37.965000000000003</c:v>
                </c:pt>
                <c:pt idx="191">
                  <c:v>38.145000000000003</c:v>
                </c:pt>
                <c:pt idx="192">
                  <c:v>38.335000000000001</c:v>
                </c:pt>
                <c:pt idx="193">
                  <c:v>38.506</c:v>
                </c:pt>
                <c:pt idx="194">
                  <c:v>38.706000000000003</c:v>
                </c:pt>
                <c:pt idx="195">
                  <c:v>38.896000000000001</c:v>
                </c:pt>
                <c:pt idx="196">
                  <c:v>39.066000000000003</c:v>
                </c:pt>
                <c:pt idx="197">
                  <c:v>39.267000000000003</c:v>
                </c:pt>
                <c:pt idx="198">
                  <c:v>39.436999999999998</c:v>
                </c:pt>
                <c:pt idx="199">
                  <c:v>39.627000000000002</c:v>
                </c:pt>
                <c:pt idx="200">
                  <c:v>39.886248675015203</c:v>
                </c:pt>
                <c:pt idx="201">
                  <c:v>40.075108043081407</c:v>
                </c:pt>
              </c:numCache>
            </c:numRef>
          </c:xVal>
          <c:yVal>
            <c:numRef>
              <c:f>'Beschl. 5. Gang(10.06.2014)'!$S$3:$S$204</c:f>
              <c:numCache>
                <c:formatCode>#,##0" mbar"</c:formatCode>
                <c:ptCount val="202"/>
                <c:pt idx="0">
                  <c:v>388.94600000000003</c:v>
                </c:pt>
                <c:pt idx="1">
                  <c:v>736.95</c:v>
                </c:pt>
                <c:pt idx="2">
                  <c:v>736.95</c:v>
                </c:pt>
                <c:pt idx="3">
                  <c:v>736.95</c:v>
                </c:pt>
                <c:pt idx="4">
                  <c:v>736.95</c:v>
                </c:pt>
                <c:pt idx="5">
                  <c:v>736.95</c:v>
                </c:pt>
                <c:pt idx="6">
                  <c:v>736.95</c:v>
                </c:pt>
                <c:pt idx="7">
                  <c:v>736.95</c:v>
                </c:pt>
                <c:pt idx="8">
                  <c:v>880.24599999999998</c:v>
                </c:pt>
                <c:pt idx="9">
                  <c:v>880.24599999999998</c:v>
                </c:pt>
                <c:pt idx="10">
                  <c:v>880.24599999999998</c:v>
                </c:pt>
                <c:pt idx="11">
                  <c:v>880.24599999999998</c:v>
                </c:pt>
                <c:pt idx="12">
                  <c:v>880.24599999999998</c:v>
                </c:pt>
                <c:pt idx="13">
                  <c:v>880.24599999999998</c:v>
                </c:pt>
                <c:pt idx="14">
                  <c:v>880.24599999999998</c:v>
                </c:pt>
                <c:pt idx="15">
                  <c:v>900.71600000000001</c:v>
                </c:pt>
                <c:pt idx="16">
                  <c:v>900.71600000000001</c:v>
                </c:pt>
                <c:pt idx="17">
                  <c:v>900.71600000000001</c:v>
                </c:pt>
                <c:pt idx="18">
                  <c:v>900.71600000000001</c:v>
                </c:pt>
                <c:pt idx="19">
                  <c:v>900.71600000000001</c:v>
                </c:pt>
                <c:pt idx="20">
                  <c:v>900.71600000000001</c:v>
                </c:pt>
                <c:pt idx="21">
                  <c:v>900.71600000000001</c:v>
                </c:pt>
                <c:pt idx="22">
                  <c:v>941.65800000000002</c:v>
                </c:pt>
                <c:pt idx="23">
                  <c:v>941.65800000000002</c:v>
                </c:pt>
                <c:pt idx="24">
                  <c:v>941.65800000000002</c:v>
                </c:pt>
                <c:pt idx="25">
                  <c:v>941.65800000000002</c:v>
                </c:pt>
                <c:pt idx="26">
                  <c:v>941.65800000000002</c:v>
                </c:pt>
                <c:pt idx="27">
                  <c:v>941.65800000000002</c:v>
                </c:pt>
                <c:pt idx="28">
                  <c:v>941.65800000000002</c:v>
                </c:pt>
                <c:pt idx="29">
                  <c:v>972.36400000000003</c:v>
                </c:pt>
                <c:pt idx="30">
                  <c:v>972.36400000000003</c:v>
                </c:pt>
                <c:pt idx="31">
                  <c:v>972.36400000000003</c:v>
                </c:pt>
                <c:pt idx="32">
                  <c:v>972.36400000000003</c:v>
                </c:pt>
                <c:pt idx="33">
                  <c:v>972.36400000000003</c:v>
                </c:pt>
                <c:pt idx="34">
                  <c:v>972.36400000000003</c:v>
                </c:pt>
                <c:pt idx="35">
                  <c:v>972.36400000000003</c:v>
                </c:pt>
                <c:pt idx="36">
                  <c:v>1003.07</c:v>
                </c:pt>
                <c:pt idx="37">
                  <c:v>1003.07</c:v>
                </c:pt>
                <c:pt idx="38">
                  <c:v>1003.07</c:v>
                </c:pt>
                <c:pt idx="39">
                  <c:v>1003.07</c:v>
                </c:pt>
                <c:pt idx="40">
                  <c:v>1003.07</c:v>
                </c:pt>
                <c:pt idx="41">
                  <c:v>1003.07</c:v>
                </c:pt>
                <c:pt idx="42">
                  <c:v>1003.07</c:v>
                </c:pt>
                <c:pt idx="43">
                  <c:v>1044.01</c:v>
                </c:pt>
                <c:pt idx="44">
                  <c:v>1044.01</c:v>
                </c:pt>
                <c:pt idx="45">
                  <c:v>1044.01</c:v>
                </c:pt>
                <c:pt idx="46">
                  <c:v>1044.01</c:v>
                </c:pt>
                <c:pt idx="47">
                  <c:v>1033.78</c:v>
                </c:pt>
                <c:pt idx="48">
                  <c:v>1033.78</c:v>
                </c:pt>
                <c:pt idx="49">
                  <c:v>1095.19</c:v>
                </c:pt>
                <c:pt idx="50">
                  <c:v>1095.19</c:v>
                </c:pt>
                <c:pt idx="51">
                  <c:v>1095.19</c:v>
                </c:pt>
                <c:pt idx="52">
                  <c:v>1095.19</c:v>
                </c:pt>
                <c:pt idx="53">
                  <c:v>1095.19</c:v>
                </c:pt>
                <c:pt idx="54">
                  <c:v>1095.19</c:v>
                </c:pt>
                <c:pt idx="55">
                  <c:v>1095.19</c:v>
                </c:pt>
                <c:pt idx="56">
                  <c:v>1166.8399999999999</c:v>
                </c:pt>
                <c:pt idx="57">
                  <c:v>1166.8399999999999</c:v>
                </c:pt>
                <c:pt idx="58">
                  <c:v>1166.8399999999999</c:v>
                </c:pt>
                <c:pt idx="59">
                  <c:v>1166.8399999999999</c:v>
                </c:pt>
                <c:pt idx="60">
                  <c:v>1166.8399999999999</c:v>
                </c:pt>
                <c:pt idx="61">
                  <c:v>1166.8399999999999</c:v>
                </c:pt>
                <c:pt idx="62">
                  <c:v>1166.8399999999999</c:v>
                </c:pt>
                <c:pt idx="63">
                  <c:v>1207.78</c:v>
                </c:pt>
                <c:pt idx="64">
                  <c:v>1207.78</c:v>
                </c:pt>
                <c:pt idx="65">
                  <c:v>1207.78</c:v>
                </c:pt>
                <c:pt idx="66">
                  <c:v>1207.78</c:v>
                </c:pt>
                <c:pt idx="67">
                  <c:v>1207.78</c:v>
                </c:pt>
                <c:pt idx="68">
                  <c:v>1207.78</c:v>
                </c:pt>
                <c:pt idx="69">
                  <c:v>1207.78</c:v>
                </c:pt>
                <c:pt idx="70">
                  <c:v>1238.48</c:v>
                </c:pt>
                <c:pt idx="71">
                  <c:v>1238.48</c:v>
                </c:pt>
                <c:pt idx="72">
                  <c:v>1238.48</c:v>
                </c:pt>
                <c:pt idx="73">
                  <c:v>1238.48</c:v>
                </c:pt>
                <c:pt idx="74">
                  <c:v>1238.48</c:v>
                </c:pt>
                <c:pt idx="75">
                  <c:v>1238.48</c:v>
                </c:pt>
                <c:pt idx="76">
                  <c:v>1238.48</c:v>
                </c:pt>
                <c:pt idx="77">
                  <c:v>1269.19</c:v>
                </c:pt>
                <c:pt idx="78">
                  <c:v>1269.19</c:v>
                </c:pt>
                <c:pt idx="79">
                  <c:v>1269.19</c:v>
                </c:pt>
                <c:pt idx="80">
                  <c:v>1269.19</c:v>
                </c:pt>
                <c:pt idx="81">
                  <c:v>1269.19</c:v>
                </c:pt>
                <c:pt idx="82">
                  <c:v>1269.19</c:v>
                </c:pt>
                <c:pt idx="83">
                  <c:v>1269.19</c:v>
                </c:pt>
                <c:pt idx="84">
                  <c:v>1299.9000000000001</c:v>
                </c:pt>
                <c:pt idx="85">
                  <c:v>1299.9000000000001</c:v>
                </c:pt>
                <c:pt idx="86">
                  <c:v>1299.9000000000001</c:v>
                </c:pt>
                <c:pt idx="87">
                  <c:v>1299.9000000000001</c:v>
                </c:pt>
                <c:pt idx="88">
                  <c:v>1299.9000000000001</c:v>
                </c:pt>
                <c:pt idx="89">
                  <c:v>1299.9000000000001</c:v>
                </c:pt>
                <c:pt idx="90">
                  <c:v>1299.9000000000001</c:v>
                </c:pt>
                <c:pt idx="91">
                  <c:v>1320.37</c:v>
                </c:pt>
                <c:pt idx="92">
                  <c:v>1320.37</c:v>
                </c:pt>
                <c:pt idx="93">
                  <c:v>1320.37</c:v>
                </c:pt>
                <c:pt idx="94">
                  <c:v>1320.37</c:v>
                </c:pt>
                <c:pt idx="95">
                  <c:v>1320.37</c:v>
                </c:pt>
                <c:pt idx="96">
                  <c:v>1320.37</c:v>
                </c:pt>
                <c:pt idx="97">
                  <c:v>1320.37</c:v>
                </c:pt>
                <c:pt idx="98">
                  <c:v>1340.84</c:v>
                </c:pt>
                <c:pt idx="99">
                  <c:v>1340.84</c:v>
                </c:pt>
                <c:pt idx="100">
                  <c:v>1340.84</c:v>
                </c:pt>
                <c:pt idx="101">
                  <c:v>1340.84</c:v>
                </c:pt>
                <c:pt idx="102">
                  <c:v>1340.84</c:v>
                </c:pt>
                <c:pt idx="103">
                  <c:v>1340.84</c:v>
                </c:pt>
                <c:pt idx="104">
                  <c:v>1340.84</c:v>
                </c:pt>
                <c:pt idx="105">
                  <c:v>1340.84</c:v>
                </c:pt>
                <c:pt idx="106">
                  <c:v>1340.84</c:v>
                </c:pt>
                <c:pt idx="107">
                  <c:v>1340.84</c:v>
                </c:pt>
                <c:pt idx="108">
                  <c:v>1340.84</c:v>
                </c:pt>
                <c:pt idx="109">
                  <c:v>1340.84</c:v>
                </c:pt>
                <c:pt idx="110">
                  <c:v>1340.84</c:v>
                </c:pt>
                <c:pt idx="111">
                  <c:v>1340.84</c:v>
                </c:pt>
                <c:pt idx="112">
                  <c:v>1340.84</c:v>
                </c:pt>
                <c:pt idx="113">
                  <c:v>1340.84</c:v>
                </c:pt>
                <c:pt idx="114">
                  <c:v>1340.84</c:v>
                </c:pt>
                <c:pt idx="115">
                  <c:v>1340.84</c:v>
                </c:pt>
                <c:pt idx="116">
                  <c:v>1340.84</c:v>
                </c:pt>
                <c:pt idx="117">
                  <c:v>1340.84</c:v>
                </c:pt>
                <c:pt idx="118">
                  <c:v>1340.84</c:v>
                </c:pt>
                <c:pt idx="119">
                  <c:v>1340.84</c:v>
                </c:pt>
                <c:pt idx="120">
                  <c:v>1340.84</c:v>
                </c:pt>
                <c:pt idx="121">
                  <c:v>1340.84</c:v>
                </c:pt>
                <c:pt idx="122">
                  <c:v>1340.84</c:v>
                </c:pt>
                <c:pt idx="123">
                  <c:v>1340.84</c:v>
                </c:pt>
                <c:pt idx="124">
                  <c:v>1340.84</c:v>
                </c:pt>
                <c:pt idx="125">
                  <c:v>1340.84</c:v>
                </c:pt>
                <c:pt idx="126">
                  <c:v>1340.84</c:v>
                </c:pt>
                <c:pt idx="127">
                  <c:v>1340.84</c:v>
                </c:pt>
                <c:pt idx="128">
                  <c:v>1340.84</c:v>
                </c:pt>
                <c:pt idx="129">
                  <c:v>1340.84</c:v>
                </c:pt>
                <c:pt idx="130">
                  <c:v>1340.84</c:v>
                </c:pt>
                <c:pt idx="131">
                  <c:v>1340.84</c:v>
                </c:pt>
                <c:pt idx="132">
                  <c:v>1340.84</c:v>
                </c:pt>
                <c:pt idx="133">
                  <c:v>1340.84</c:v>
                </c:pt>
                <c:pt idx="134">
                  <c:v>1340.84</c:v>
                </c:pt>
                <c:pt idx="135">
                  <c:v>1340.84</c:v>
                </c:pt>
                <c:pt idx="136">
                  <c:v>1340.84</c:v>
                </c:pt>
                <c:pt idx="137">
                  <c:v>1340.84</c:v>
                </c:pt>
                <c:pt idx="138">
                  <c:v>1340.84</c:v>
                </c:pt>
                <c:pt idx="139">
                  <c:v>1340.84</c:v>
                </c:pt>
                <c:pt idx="140">
                  <c:v>1340.84</c:v>
                </c:pt>
                <c:pt idx="141">
                  <c:v>1340.84</c:v>
                </c:pt>
                <c:pt idx="142">
                  <c:v>1340.84</c:v>
                </c:pt>
                <c:pt idx="143">
                  <c:v>1340.84</c:v>
                </c:pt>
                <c:pt idx="144">
                  <c:v>1340.84</c:v>
                </c:pt>
                <c:pt idx="145">
                  <c:v>1340.84</c:v>
                </c:pt>
                <c:pt idx="146">
                  <c:v>1340.84</c:v>
                </c:pt>
                <c:pt idx="147">
                  <c:v>1340.84</c:v>
                </c:pt>
                <c:pt idx="148">
                  <c:v>1340.84</c:v>
                </c:pt>
                <c:pt idx="149">
                  <c:v>1340.84</c:v>
                </c:pt>
                <c:pt idx="150">
                  <c:v>1340.84</c:v>
                </c:pt>
                <c:pt idx="151">
                  <c:v>1340.84</c:v>
                </c:pt>
                <c:pt idx="152">
                  <c:v>1340.84</c:v>
                </c:pt>
                <c:pt idx="153">
                  <c:v>1340.84</c:v>
                </c:pt>
                <c:pt idx="154">
                  <c:v>1340.84</c:v>
                </c:pt>
                <c:pt idx="155">
                  <c:v>1340.84</c:v>
                </c:pt>
                <c:pt idx="156">
                  <c:v>1340.84</c:v>
                </c:pt>
                <c:pt idx="157">
                  <c:v>1340.84</c:v>
                </c:pt>
                <c:pt idx="158">
                  <c:v>1340.84</c:v>
                </c:pt>
                <c:pt idx="159">
                  <c:v>1340.84</c:v>
                </c:pt>
                <c:pt idx="160">
                  <c:v>1340.84</c:v>
                </c:pt>
                <c:pt idx="161">
                  <c:v>1340.84</c:v>
                </c:pt>
                <c:pt idx="162">
                  <c:v>1340.84</c:v>
                </c:pt>
                <c:pt idx="163">
                  <c:v>1340.84</c:v>
                </c:pt>
                <c:pt idx="164">
                  <c:v>1340.84</c:v>
                </c:pt>
                <c:pt idx="165">
                  <c:v>1340.84</c:v>
                </c:pt>
                <c:pt idx="166">
                  <c:v>1340.84</c:v>
                </c:pt>
                <c:pt idx="167">
                  <c:v>1340.84</c:v>
                </c:pt>
                <c:pt idx="168">
                  <c:v>1340.84</c:v>
                </c:pt>
                <c:pt idx="169">
                  <c:v>1340.84</c:v>
                </c:pt>
                <c:pt idx="170">
                  <c:v>1340.84</c:v>
                </c:pt>
                <c:pt idx="171">
                  <c:v>1340.84</c:v>
                </c:pt>
                <c:pt idx="172">
                  <c:v>1340.84</c:v>
                </c:pt>
                <c:pt idx="173">
                  <c:v>1340.84</c:v>
                </c:pt>
                <c:pt idx="174">
                  <c:v>1340.84</c:v>
                </c:pt>
                <c:pt idx="175">
                  <c:v>1340.84</c:v>
                </c:pt>
                <c:pt idx="176">
                  <c:v>1340.84</c:v>
                </c:pt>
                <c:pt idx="177">
                  <c:v>1340.84</c:v>
                </c:pt>
                <c:pt idx="178">
                  <c:v>1340.84</c:v>
                </c:pt>
                <c:pt idx="179">
                  <c:v>1340.84</c:v>
                </c:pt>
                <c:pt idx="180">
                  <c:v>1340.84</c:v>
                </c:pt>
                <c:pt idx="181">
                  <c:v>1340.84</c:v>
                </c:pt>
                <c:pt idx="182">
                  <c:v>1340.84</c:v>
                </c:pt>
                <c:pt idx="183">
                  <c:v>1340.84</c:v>
                </c:pt>
                <c:pt idx="184">
                  <c:v>1340.84</c:v>
                </c:pt>
                <c:pt idx="185">
                  <c:v>1340.84</c:v>
                </c:pt>
                <c:pt idx="186">
                  <c:v>1340.84</c:v>
                </c:pt>
                <c:pt idx="187">
                  <c:v>1340.84</c:v>
                </c:pt>
                <c:pt idx="188">
                  <c:v>1340.84</c:v>
                </c:pt>
                <c:pt idx="189">
                  <c:v>1340.84</c:v>
                </c:pt>
                <c:pt idx="190">
                  <c:v>1340.84</c:v>
                </c:pt>
                <c:pt idx="191">
                  <c:v>1340.84</c:v>
                </c:pt>
                <c:pt idx="192">
                  <c:v>1340.84</c:v>
                </c:pt>
                <c:pt idx="193">
                  <c:v>1340.84</c:v>
                </c:pt>
                <c:pt idx="194">
                  <c:v>1340.84</c:v>
                </c:pt>
                <c:pt idx="195">
                  <c:v>1340.84</c:v>
                </c:pt>
                <c:pt idx="196">
                  <c:v>1340.84</c:v>
                </c:pt>
                <c:pt idx="197">
                  <c:v>1340.84</c:v>
                </c:pt>
                <c:pt idx="198">
                  <c:v>1340.84</c:v>
                </c:pt>
                <c:pt idx="199">
                  <c:v>1340.84</c:v>
                </c:pt>
                <c:pt idx="200">
                  <c:v>1340.84</c:v>
                </c:pt>
                <c:pt idx="201">
                  <c:v>1340.84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'Beschl. 5. Gang(10.06.2014)'!$T$2</c:f>
              <c:strCache>
                <c:ptCount val="1"/>
                <c:pt idx="0">
                  <c:v>Abw., Raildruck</c:v>
                </c:pt>
              </c:strCache>
            </c:strRef>
          </c:tx>
          <c:marker>
            <c:symbol val="none"/>
          </c:marker>
          <c:xVal>
            <c:numRef>
              <c:f>'Beschl. 5. Gang(10.06.2014)'!$L$3:$L$204</c:f>
              <c:numCache>
                <c:formatCode>0.000" s"</c:formatCode>
                <c:ptCount val="202"/>
                <c:pt idx="0">
                  <c:v>0.751</c:v>
                </c:pt>
                <c:pt idx="1">
                  <c:v>0.94199999999999995</c:v>
                </c:pt>
                <c:pt idx="2">
                  <c:v>1.1319999999999999</c:v>
                </c:pt>
                <c:pt idx="3">
                  <c:v>1.3220000000000001</c:v>
                </c:pt>
                <c:pt idx="4">
                  <c:v>1.512</c:v>
                </c:pt>
                <c:pt idx="5">
                  <c:v>1.7030000000000001</c:v>
                </c:pt>
                <c:pt idx="6">
                  <c:v>1.903</c:v>
                </c:pt>
                <c:pt idx="7">
                  <c:v>2.093</c:v>
                </c:pt>
                <c:pt idx="8">
                  <c:v>2.2839999999999998</c:v>
                </c:pt>
                <c:pt idx="9">
                  <c:v>2.4740000000000002</c:v>
                </c:pt>
                <c:pt idx="10">
                  <c:v>2.6640000000000001</c:v>
                </c:pt>
                <c:pt idx="11">
                  <c:v>2.8540000000000001</c:v>
                </c:pt>
                <c:pt idx="12">
                  <c:v>3.0550000000000002</c:v>
                </c:pt>
                <c:pt idx="13">
                  <c:v>3.2450000000000001</c:v>
                </c:pt>
                <c:pt idx="14">
                  <c:v>3.4350000000000001</c:v>
                </c:pt>
                <c:pt idx="15">
                  <c:v>3.625</c:v>
                </c:pt>
                <c:pt idx="16">
                  <c:v>3.8159999999999998</c:v>
                </c:pt>
                <c:pt idx="17">
                  <c:v>4.0060000000000002</c:v>
                </c:pt>
                <c:pt idx="18">
                  <c:v>4.2060000000000004</c:v>
                </c:pt>
                <c:pt idx="19">
                  <c:v>4.3970000000000002</c:v>
                </c:pt>
                <c:pt idx="20">
                  <c:v>4.5869999999999997</c:v>
                </c:pt>
                <c:pt idx="21">
                  <c:v>4.7670000000000003</c:v>
                </c:pt>
                <c:pt idx="22">
                  <c:v>4.9370000000000003</c:v>
                </c:pt>
                <c:pt idx="23">
                  <c:v>5.1280000000000001</c:v>
                </c:pt>
                <c:pt idx="24">
                  <c:v>5.3079999999999998</c:v>
                </c:pt>
                <c:pt idx="25">
                  <c:v>5.4980000000000002</c:v>
                </c:pt>
                <c:pt idx="26">
                  <c:v>5.6680000000000001</c:v>
                </c:pt>
                <c:pt idx="27">
                  <c:v>5.8490000000000002</c:v>
                </c:pt>
                <c:pt idx="28">
                  <c:v>6.0389999999999997</c:v>
                </c:pt>
                <c:pt idx="29">
                  <c:v>6.2290000000000001</c:v>
                </c:pt>
                <c:pt idx="30">
                  <c:v>6.43</c:v>
                </c:pt>
                <c:pt idx="31">
                  <c:v>6.62</c:v>
                </c:pt>
                <c:pt idx="32">
                  <c:v>6.81</c:v>
                </c:pt>
                <c:pt idx="33">
                  <c:v>7</c:v>
                </c:pt>
                <c:pt idx="34">
                  <c:v>7.1909999999999998</c:v>
                </c:pt>
                <c:pt idx="35">
                  <c:v>7.3810000000000002</c:v>
                </c:pt>
                <c:pt idx="36">
                  <c:v>7.5810000000000004</c:v>
                </c:pt>
                <c:pt idx="37">
                  <c:v>7.7709999999999999</c:v>
                </c:pt>
                <c:pt idx="38">
                  <c:v>7.9619999999999997</c:v>
                </c:pt>
                <c:pt idx="39">
                  <c:v>8.1519999999999992</c:v>
                </c:pt>
                <c:pt idx="40">
                  <c:v>8.3420000000000005</c:v>
                </c:pt>
                <c:pt idx="41">
                  <c:v>8.5329999999999995</c:v>
                </c:pt>
                <c:pt idx="42">
                  <c:v>8.7330000000000005</c:v>
                </c:pt>
                <c:pt idx="43">
                  <c:v>8.923</c:v>
                </c:pt>
                <c:pt idx="44">
                  <c:v>9.1129999999999995</c:v>
                </c:pt>
                <c:pt idx="45">
                  <c:v>9.3040000000000003</c:v>
                </c:pt>
                <c:pt idx="46">
                  <c:v>9.4939999999999998</c:v>
                </c:pt>
                <c:pt idx="47">
                  <c:v>9.8840000000000003</c:v>
                </c:pt>
                <c:pt idx="48">
                  <c:v>10.074999999999999</c:v>
                </c:pt>
                <c:pt idx="49">
                  <c:v>10.244999999999999</c:v>
                </c:pt>
                <c:pt idx="50">
                  <c:v>10.435</c:v>
                </c:pt>
                <c:pt idx="51">
                  <c:v>10.616</c:v>
                </c:pt>
                <c:pt idx="52">
                  <c:v>10.805999999999999</c:v>
                </c:pt>
                <c:pt idx="53">
                  <c:v>10.996</c:v>
                </c:pt>
                <c:pt idx="54">
                  <c:v>11.176</c:v>
                </c:pt>
                <c:pt idx="55">
                  <c:v>11.367000000000001</c:v>
                </c:pt>
                <c:pt idx="56">
                  <c:v>11.547000000000001</c:v>
                </c:pt>
                <c:pt idx="57">
                  <c:v>11.737</c:v>
                </c:pt>
                <c:pt idx="58">
                  <c:v>11.927</c:v>
                </c:pt>
                <c:pt idx="59">
                  <c:v>12.108000000000001</c:v>
                </c:pt>
                <c:pt idx="60">
                  <c:v>12.298</c:v>
                </c:pt>
                <c:pt idx="61">
                  <c:v>12.468</c:v>
                </c:pt>
                <c:pt idx="62">
                  <c:v>12.667999999999999</c:v>
                </c:pt>
                <c:pt idx="63">
                  <c:v>12.859</c:v>
                </c:pt>
                <c:pt idx="64">
                  <c:v>13.029</c:v>
                </c:pt>
                <c:pt idx="65">
                  <c:v>13.218999999999999</c:v>
                </c:pt>
                <c:pt idx="66">
                  <c:v>13.42</c:v>
                </c:pt>
                <c:pt idx="67">
                  <c:v>13.61</c:v>
                </c:pt>
                <c:pt idx="68">
                  <c:v>13.8</c:v>
                </c:pt>
                <c:pt idx="69">
                  <c:v>13.99</c:v>
                </c:pt>
                <c:pt idx="70">
                  <c:v>14.180999999999999</c:v>
                </c:pt>
                <c:pt idx="71">
                  <c:v>14.371</c:v>
                </c:pt>
                <c:pt idx="72">
                  <c:v>14.571</c:v>
                </c:pt>
                <c:pt idx="73">
                  <c:v>14.760999999999999</c:v>
                </c:pt>
                <c:pt idx="74">
                  <c:v>14.952</c:v>
                </c:pt>
                <c:pt idx="75">
                  <c:v>15.141999999999999</c:v>
                </c:pt>
                <c:pt idx="76">
                  <c:v>15.332000000000001</c:v>
                </c:pt>
                <c:pt idx="77">
                  <c:v>15.523</c:v>
                </c:pt>
                <c:pt idx="78">
                  <c:v>15.723000000000001</c:v>
                </c:pt>
                <c:pt idx="79">
                  <c:v>15.913</c:v>
                </c:pt>
                <c:pt idx="80">
                  <c:v>16.103000000000002</c:v>
                </c:pt>
                <c:pt idx="81">
                  <c:v>16.294</c:v>
                </c:pt>
                <c:pt idx="82">
                  <c:v>16.484000000000002</c:v>
                </c:pt>
                <c:pt idx="83">
                  <c:v>16.673999999999999</c:v>
                </c:pt>
                <c:pt idx="84">
                  <c:v>16.875</c:v>
                </c:pt>
                <c:pt idx="85">
                  <c:v>17.065000000000001</c:v>
                </c:pt>
                <c:pt idx="86">
                  <c:v>17.254999999999999</c:v>
                </c:pt>
                <c:pt idx="87">
                  <c:v>17.445</c:v>
                </c:pt>
                <c:pt idx="88">
                  <c:v>17.635999999999999</c:v>
                </c:pt>
                <c:pt idx="89">
                  <c:v>17.815999999999999</c:v>
                </c:pt>
                <c:pt idx="90">
                  <c:v>18.006</c:v>
                </c:pt>
                <c:pt idx="91">
                  <c:v>18.196000000000002</c:v>
                </c:pt>
                <c:pt idx="92">
                  <c:v>18.376999999999999</c:v>
                </c:pt>
                <c:pt idx="93">
                  <c:v>18.567</c:v>
                </c:pt>
                <c:pt idx="94">
                  <c:v>18.736999999999998</c:v>
                </c:pt>
                <c:pt idx="95">
                  <c:v>18.937000000000001</c:v>
                </c:pt>
                <c:pt idx="96">
                  <c:v>19.128</c:v>
                </c:pt>
                <c:pt idx="97">
                  <c:v>19.318000000000001</c:v>
                </c:pt>
                <c:pt idx="98">
                  <c:v>19.507999999999999</c:v>
                </c:pt>
                <c:pt idx="99">
                  <c:v>19.689</c:v>
                </c:pt>
                <c:pt idx="100">
                  <c:v>19.879000000000001</c:v>
                </c:pt>
                <c:pt idx="101">
                  <c:v>20.068999999999999</c:v>
                </c:pt>
                <c:pt idx="102">
                  <c:v>20.259</c:v>
                </c:pt>
                <c:pt idx="103">
                  <c:v>20.45</c:v>
                </c:pt>
                <c:pt idx="104">
                  <c:v>20.63</c:v>
                </c:pt>
                <c:pt idx="105">
                  <c:v>20.82</c:v>
                </c:pt>
                <c:pt idx="106">
                  <c:v>21.01</c:v>
                </c:pt>
                <c:pt idx="107">
                  <c:v>21.201000000000001</c:v>
                </c:pt>
                <c:pt idx="108">
                  <c:v>21.401</c:v>
                </c:pt>
                <c:pt idx="109">
                  <c:v>21.591000000000001</c:v>
                </c:pt>
                <c:pt idx="110">
                  <c:v>21.782</c:v>
                </c:pt>
                <c:pt idx="111">
                  <c:v>21.972000000000001</c:v>
                </c:pt>
                <c:pt idx="112">
                  <c:v>22.161999999999999</c:v>
                </c:pt>
                <c:pt idx="113">
                  <c:v>22.352</c:v>
                </c:pt>
                <c:pt idx="114">
                  <c:v>22.533000000000001</c:v>
                </c:pt>
                <c:pt idx="115">
                  <c:v>22.722999999999999</c:v>
                </c:pt>
                <c:pt idx="116">
                  <c:v>22.913</c:v>
                </c:pt>
                <c:pt idx="117">
                  <c:v>23.103000000000002</c:v>
                </c:pt>
                <c:pt idx="118">
                  <c:v>23.303999999999998</c:v>
                </c:pt>
                <c:pt idx="119">
                  <c:v>23.474</c:v>
                </c:pt>
                <c:pt idx="120">
                  <c:v>23.664000000000001</c:v>
                </c:pt>
                <c:pt idx="121">
                  <c:v>23.855</c:v>
                </c:pt>
                <c:pt idx="122">
                  <c:v>24.065000000000001</c:v>
                </c:pt>
                <c:pt idx="123">
                  <c:v>24.245000000000001</c:v>
                </c:pt>
                <c:pt idx="124">
                  <c:v>24.434999999999999</c:v>
                </c:pt>
                <c:pt idx="125">
                  <c:v>24.626000000000001</c:v>
                </c:pt>
                <c:pt idx="126">
                  <c:v>24.815999999999999</c:v>
                </c:pt>
                <c:pt idx="127">
                  <c:v>24.995999999999999</c:v>
                </c:pt>
                <c:pt idx="128">
                  <c:v>25.186</c:v>
                </c:pt>
                <c:pt idx="129">
                  <c:v>25.376999999999999</c:v>
                </c:pt>
                <c:pt idx="130">
                  <c:v>25.567</c:v>
                </c:pt>
                <c:pt idx="131">
                  <c:v>25.766999999999999</c:v>
                </c:pt>
                <c:pt idx="132">
                  <c:v>25.957999999999998</c:v>
                </c:pt>
                <c:pt idx="133">
                  <c:v>26.148</c:v>
                </c:pt>
                <c:pt idx="134">
                  <c:v>26.338000000000001</c:v>
                </c:pt>
                <c:pt idx="135">
                  <c:v>26.518000000000001</c:v>
                </c:pt>
                <c:pt idx="136">
                  <c:v>26.709</c:v>
                </c:pt>
                <c:pt idx="137">
                  <c:v>26.879000000000001</c:v>
                </c:pt>
                <c:pt idx="138">
                  <c:v>27.059000000000001</c:v>
                </c:pt>
                <c:pt idx="139">
                  <c:v>27.228999999999999</c:v>
                </c:pt>
                <c:pt idx="140">
                  <c:v>27.41</c:v>
                </c:pt>
                <c:pt idx="141">
                  <c:v>27.6</c:v>
                </c:pt>
                <c:pt idx="142">
                  <c:v>27.79</c:v>
                </c:pt>
                <c:pt idx="143">
                  <c:v>27.991</c:v>
                </c:pt>
                <c:pt idx="144">
                  <c:v>28.181000000000001</c:v>
                </c:pt>
                <c:pt idx="145">
                  <c:v>28.370999999999999</c:v>
                </c:pt>
                <c:pt idx="146">
                  <c:v>28.561</c:v>
                </c:pt>
                <c:pt idx="147">
                  <c:v>28.751999999999999</c:v>
                </c:pt>
                <c:pt idx="148">
                  <c:v>28.942</c:v>
                </c:pt>
                <c:pt idx="149">
                  <c:v>29.141999999999999</c:v>
                </c:pt>
                <c:pt idx="150">
                  <c:v>29.332000000000001</c:v>
                </c:pt>
                <c:pt idx="151">
                  <c:v>29.523</c:v>
                </c:pt>
                <c:pt idx="152">
                  <c:v>29.713000000000001</c:v>
                </c:pt>
                <c:pt idx="153">
                  <c:v>31.055</c:v>
                </c:pt>
                <c:pt idx="154">
                  <c:v>31.245000000000001</c:v>
                </c:pt>
                <c:pt idx="155">
                  <c:v>31.445</c:v>
                </c:pt>
                <c:pt idx="156">
                  <c:v>31.635999999999999</c:v>
                </c:pt>
                <c:pt idx="157">
                  <c:v>31.826000000000001</c:v>
                </c:pt>
                <c:pt idx="158">
                  <c:v>32.015999999999998</c:v>
                </c:pt>
                <c:pt idx="159">
                  <c:v>32.197000000000003</c:v>
                </c:pt>
                <c:pt idx="160">
                  <c:v>32.366999999999997</c:v>
                </c:pt>
                <c:pt idx="161">
                  <c:v>32.546999999999997</c:v>
                </c:pt>
                <c:pt idx="162">
                  <c:v>32.737000000000002</c:v>
                </c:pt>
                <c:pt idx="163">
                  <c:v>32.927999999999997</c:v>
                </c:pt>
                <c:pt idx="164">
                  <c:v>33.107999999999997</c:v>
                </c:pt>
                <c:pt idx="165">
                  <c:v>33.277999999999999</c:v>
                </c:pt>
                <c:pt idx="166">
                  <c:v>33.457999999999998</c:v>
                </c:pt>
                <c:pt idx="167">
                  <c:v>33.649000000000001</c:v>
                </c:pt>
                <c:pt idx="168">
                  <c:v>33.829000000000001</c:v>
                </c:pt>
                <c:pt idx="169">
                  <c:v>34.018999999999998</c:v>
                </c:pt>
                <c:pt idx="170">
                  <c:v>34.189</c:v>
                </c:pt>
                <c:pt idx="171">
                  <c:v>34.369999999999997</c:v>
                </c:pt>
                <c:pt idx="172">
                  <c:v>34.54</c:v>
                </c:pt>
                <c:pt idx="173">
                  <c:v>34.72</c:v>
                </c:pt>
                <c:pt idx="174">
                  <c:v>34.909999999999997</c:v>
                </c:pt>
                <c:pt idx="175">
                  <c:v>35.100999999999999</c:v>
                </c:pt>
                <c:pt idx="176">
                  <c:v>35.290999999999997</c:v>
                </c:pt>
                <c:pt idx="177">
                  <c:v>35.491</c:v>
                </c:pt>
                <c:pt idx="178">
                  <c:v>35.682000000000002</c:v>
                </c:pt>
                <c:pt idx="179">
                  <c:v>35.872</c:v>
                </c:pt>
                <c:pt idx="180">
                  <c:v>36.061999999999998</c:v>
                </c:pt>
                <c:pt idx="181">
                  <c:v>36.252000000000002</c:v>
                </c:pt>
                <c:pt idx="182">
                  <c:v>36.442999999999998</c:v>
                </c:pt>
                <c:pt idx="183">
                  <c:v>36.643000000000001</c:v>
                </c:pt>
                <c:pt idx="184">
                  <c:v>36.832999999999998</c:v>
                </c:pt>
                <c:pt idx="185">
                  <c:v>37.024000000000001</c:v>
                </c:pt>
                <c:pt idx="186">
                  <c:v>37.213999999999999</c:v>
                </c:pt>
                <c:pt idx="187">
                  <c:v>37.404000000000003</c:v>
                </c:pt>
                <c:pt idx="188">
                  <c:v>37.584000000000003</c:v>
                </c:pt>
                <c:pt idx="189">
                  <c:v>37.774999999999999</c:v>
                </c:pt>
                <c:pt idx="190">
                  <c:v>37.965000000000003</c:v>
                </c:pt>
                <c:pt idx="191">
                  <c:v>38.145000000000003</c:v>
                </c:pt>
                <c:pt idx="192">
                  <c:v>38.335000000000001</c:v>
                </c:pt>
                <c:pt idx="193">
                  <c:v>38.506</c:v>
                </c:pt>
                <c:pt idx="194">
                  <c:v>38.706000000000003</c:v>
                </c:pt>
                <c:pt idx="195">
                  <c:v>38.896000000000001</c:v>
                </c:pt>
                <c:pt idx="196">
                  <c:v>39.066000000000003</c:v>
                </c:pt>
                <c:pt idx="197">
                  <c:v>39.267000000000003</c:v>
                </c:pt>
                <c:pt idx="198">
                  <c:v>39.436999999999998</c:v>
                </c:pt>
                <c:pt idx="199">
                  <c:v>39.627000000000002</c:v>
                </c:pt>
                <c:pt idx="200">
                  <c:v>39.886248675015203</c:v>
                </c:pt>
                <c:pt idx="201">
                  <c:v>40.075108043081407</c:v>
                </c:pt>
              </c:numCache>
            </c:numRef>
          </c:xVal>
          <c:yVal>
            <c:numRef>
              <c:f>'Beschl. 5. Gang(10.06.2014)'!$T$3:$T$204</c:f>
              <c:numCache>
                <c:formatCode>#,##0" mbar"</c:formatCode>
                <c:ptCount val="202"/>
                <c:pt idx="0">
                  <c:v>40.940999999999974</c:v>
                </c:pt>
                <c:pt idx="1">
                  <c:v>-307.06300000000005</c:v>
                </c:pt>
                <c:pt idx="2">
                  <c:v>-307.06300000000005</c:v>
                </c:pt>
                <c:pt idx="3">
                  <c:v>-307.06300000000005</c:v>
                </c:pt>
                <c:pt idx="4">
                  <c:v>-307.06300000000005</c:v>
                </c:pt>
                <c:pt idx="5">
                  <c:v>133.05999999999995</c:v>
                </c:pt>
                <c:pt idx="6">
                  <c:v>133.05999999999995</c:v>
                </c:pt>
                <c:pt idx="7">
                  <c:v>133.05999999999995</c:v>
                </c:pt>
                <c:pt idx="8">
                  <c:v>-10.23599999999999</c:v>
                </c:pt>
                <c:pt idx="9">
                  <c:v>-10.23599999999999</c:v>
                </c:pt>
                <c:pt idx="10">
                  <c:v>-10.23599999999999</c:v>
                </c:pt>
                <c:pt idx="11">
                  <c:v>-10.23599999999999</c:v>
                </c:pt>
                <c:pt idx="12">
                  <c:v>10.235000000000014</c:v>
                </c:pt>
                <c:pt idx="13">
                  <c:v>10.235000000000014</c:v>
                </c:pt>
                <c:pt idx="14">
                  <c:v>10.235000000000014</c:v>
                </c:pt>
                <c:pt idx="15">
                  <c:v>-10.235000000000014</c:v>
                </c:pt>
                <c:pt idx="16">
                  <c:v>-10.235000000000014</c:v>
                </c:pt>
                <c:pt idx="17">
                  <c:v>-10.235000000000014</c:v>
                </c:pt>
                <c:pt idx="18">
                  <c:v>-10.235000000000014</c:v>
                </c:pt>
                <c:pt idx="19">
                  <c:v>20.471000000000004</c:v>
                </c:pt>
                <c:pt idx="20">
                  <c:v>20.471000000000004</c:v>
                </c:pt>
                <c:pt idx="21">
                  <c:v>20.471000000000004</c:v>
                </c:pt>
                <c:pt idx="22">
                  <c:v>-20.471000000000004</c:v>
                </c:pt>
                <c:pt idx="23">
                  <c:v>-20.471000000000004</c:v>
                </c:pt>
                <c:pt idx="24">
                  <c:v>-20.471000000000004</c:v>
                </c:pt>
                <c:pt idx="25">
                  <c:v>-20.471000000000004</c:v>
                </c:pt>
                <c:pt idx="26">
                  <c:v>20.471000000000004</c:v>
                </c:pt>
                <c:pt idx="27">
                  <c:v>20.471000000000004</c:v>
                </c:pt>
                <c:pt idx="28">
                  <c:v>20.471000000000004</c:v>
                </c:pt>
                <c:pt idx="29">
                  <c:v>-10.235000000000014</c:v>
                </c:pt>
                <c:pt idx="30">
                  <c:v>-10.235000000000014</c:v>
                </c:pt>
                <c:pt idx="31">
                  <c:v>-10.235000000000014</c:v>
                </c:pt>
                <c:pt idx="32">
                  <c:v>-10.235000000000014</c:v>
                </c:pt>
                <c:pt idx="33">
                  <c:v>30.706000000000017</c:v>
                </c:pt>
                <c:pt idx="34">
                  <c:v>30.706000000000017</c:v>
                </c:pt>
                <c:pt idx="35">
                  <c:v>30.706000000000017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30.709999999999923</c:v>
                </c:pt>
                <c:pt idx="41">
                  <c:v>30.709999999999923</c:v>
                </c:pt>
                <c:pt idx="42">
                  <c:v>30.709999999999923</c:v>
                </c:pt>
                <c:pt idx="43">
                  <c:v>-10.230000000000018</c:v>
                </c:pt>
                <c:pt idx="44">
                  <c:v>-10.230000000000018</c:v>
                </c:pt>
                <c:pt idx="45">
                  <c:v>-10.230000000000018</c:v>
                </c:pt>
                <c:pt idx="46">
                  <c:v>-10.230000000000018</c:v>
                </c:pt>
                <c:pt idx="47">
                  <c:v>30.700000000000045</c:v>
                </c:pt>
                <c:pt idx="48">
                  <c:v>30.700000000000045</c:v>
                </c:pt>
                <c:pt idx="49">
                  <c:v>-30.710000000000036</c:v>
                </c:pt>
                <c:pt idx="50">
                  <c:v>-30.710000000000036</c:v>
                </c:pt>
                <c:pt idx="51">
                  <c:v>-30.710000000000036</c:v>
                </c:pt>
                <c:pt idx="52">
                  <c:v>-30.710000000000036</c:v>
                </c:pt>
                <c:pt idx="53">
                  <c:v>40.940000000000055</c:v>
                </c:pt>
                <c:pt idx="54">
                  <c:v>40.940000000000055</c:v>
                </c:pt>
                <c:pt idx="55">
                  <c:v>40.940000000000055</c:v>
                </c:pt>
                <c:pt idx="56">
                  <c:v>-30.709999999999809</c:v>
                </c:pt>
                <c:pt idx="57">
                  <c:v>-30.709999999999809</c:v>
                </c:pt>
                <c:pt idx="58">
                  <c:v>-30.709999999999809</c:v>
                </c:pt>
                <c:pt idx="59">
                  <c:v>-30.709999999999809</c:v>
                </c:pt>
                <c:pt idx="60">
                  <c:v>30.700000000000045</c:v>
                </c:pt>
                <c:pt idx="61">
                  <c:v>30.700000000000045</c:v>
                </c:pt>
                <c:pt idx="62">
                  <c:v>30.700000000000045</c:v>
                </c:pt>
                <c:pt idx="63">
                  <c:v>-10.240000000000009</c:v>
                </c:pt>
                <c:pt idx="64">
                  <c:v>-10.240000000000009</c:v>
                </c:pt>
                <c:pt idx="65">
                  <c:v>-10.240000000000009</c:v>
                </c:pt>
                <c:pt idx="66">
                  <c:v>-10.240000000000009</c:v>
                </c:pt>
                <c:pt idx="67">
                  <c:v>20.470000000000027</c:v>
                </c:pt>
                <c:pt idx="68">
                  <c:v>20.470000000000027</c:v>
                </c:pt>
                <c:pt idx="69">
                  <c:v>20.470000000000027</c:v>
                </c:pt>
                <c:pt idx="70">
                  <c:v>-10.230000000000018</c:v>
                </c:pt>
                <c:pt idx="71">
                  <c:v>-10.230000000000018</c:v>
                </c:pt>
                <c:pt idx="72">
                  <c:v>-10.230000000000018</c:v>
                </c:pt>
                <c:pt idx="73">
                  <c:v>-10.230000000000018</c:v>
                </c:pt>
                <c:pt idx="74">
                  <c:v>20.480000000000018</c:v>
                </c:pt>
                <c:pt idx="75">
                  <c:v>20.480000000000018</c:v>
                </c:pt>
                <c:pt idx="76">
                  <c:v>20.480000000000018</c:v>
                </c:pt>
                <c:pt idx="77">
                  <c:v>-10.230000000000018</c:v>
                </c:pt>
                <c:pt idx="78">
                  <c:v>-10.230000000000018</c:v>
                </c:pt>
                <c:pt idx="79">
                  <c:v>-10.230000000000018</c:v>
                </c:pt>
                <c:pt idx="80">
                  <c:v>-10.230000000000018</c:v>
                </c:pt>
                <c:pt idx="81">
                  <c:v>20.470000000000027</c:v>
                </c:pt>
                <c:pt idx="82">
                  <c:v>20.470000000000027</c:v>
                </c:pt>
                <c:pt idx="83">
                  <c:v>20.470000000000027</c:v>
                </c:pt>
                <c:pt idx="84">
                  <c:v>-10.240000000000009</c:v>
                </c:pt>
                <c:pt idx="85">
                  <c:v>-10.240000000000009</c:v>
                </c:pt>
                <c:pt idx="86">
                  <c:v>-10.240000000000009</c:v>
                </c:pt>
                <c:pt idx="87">
                  <c:v>-10.240000000000009</c:v>
                </c:pt>
                <c:pt idx="88">
                  <c:v>10.230000000000018</c:v>
                </c:pt>
                <c:pt idx="89">
                  <c:v>10.230000000000018</c:v>
                </c:pt>
                <c:pt idx="90">
                  <c:v>10.230000000000018</c:v>
                </c:pt>
                <c:pt idx="91">
                  <c:v>-10.239999999999782</c:v>
                </c:pt>
                <c:pt idx="92">
                  <c:v>-10.239999999999782</c:v>
                </c:pt>
                <c:pt idx="93">
                  <c:v>-10.239999999999782</c:v>
                </c:pt>
                <c:pt idx="94">
                  <c:v>-10.239999999999782</c:v>
                </c:pt>
                <c:pt idx="95">
                  <c:v>10.230000000000018</c:v>
                </c:pt>
                <c:pt idx="96">
                  <c:v>10.230000000000018</c:v>
                </c:pt>
                <c:pt idx="97">
                  <c:v>10.230000000000018</c:v>
                </c:pt>
                <c:pt idx="98">
                  <c:v>-10.240000000000009</c:v>
                </c:pt>
                <c:pt idx="99">
                  <c:v>-10.240000000000009</c:v>
                </c:pt>
                <c:pt idx="100">
                  <c:v>-10.240000000000009</c:v>
                </c:pt>
                <c:pt idx="101">
                  <c:v>-10.240000000000009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10.230000000000018</c:v>
                </c:pt>
                <c:pt idx="124">
                  <c:v>10.230000000000018</c:v>
                </c:pt>
                <c:pt idx="125">
                  <c:v>10.230000000000018</c:v>
                </c:pt>
                <c:pt idx="126">
                  <c:v>10.230000000000018</c:v>
                </c:pt>
                <c:pt idx="127">
                  <c:v>10.230000000000018</c:v>
                </c:pt>
                <c:pt idx="128">
                  <c:v>10.230000000000018</c:v>
                </c:pt>
                <c:pt idx="129">
                  <c:v>10.230000000000018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10.230000000000018</c:v>
                </c:pt>
                <c:pt idx="145">
                  <c:v>10.230000000000018</c:v>
                </c:pt>
                <c:pt idx="146">
                  <c:v>10.230000000000018</c:v>
                </c:pt>
                <c:pt idx="147">
                  <c:v>10.230000000000018</c:v>
                </c:pt>
                <c:pt idx="148">
                  <c:v>10.230000000000018</c:v>
                </c:pt>
                <c:pt idx="149">
                  <c:v>10.230000000000018</c:v>
                </c:pt>
                <c:pt idx="150">
                  <c:v>10.230000000000018</c:v>
                </c:pt>
                <c:pt idx="151">
                  <c:v>10.230000000000018</c:v>
                </c:pt>
                <c:pt idx="152">
                  <c:v>10.230000000000018</c:v>
                </c:pt>
                <c:pt idx="153">
                  <c:v>10.230000000000018</c:v>
                </c:pt>
                <c:pt idx="154">
                  <c:v>10.230000000000018</c:v>
                </c:pt>
                <c:pt idx="155">
                  <c:v>10.230000000000018</c:v>
                </c:pt>
                <c:pt idx="156">
                  <c:v>10.230000000000018</c:v>
                </c:pt>
                <c:pt idx="157">
                  <c:v>10.230000000000018</c:v>
                </c:pt>
                <c:pt idx="158">
                  <c:v>10.230000000000018</c:v>
                </c:pt>
                <c:pt idx="159">
                  <c:v>10.230000000000018</c:v>
                </c:pt>
                <c:pt idx="160">
                  <c:v>10.230000000000018</c:v>
                </c:pt>
                <c:pt idx="161">
                  <c:v>10.230000000000018</c:v>
                </c:pt>
                <c:pt idx="162">
                  <c:v>10.230000000000018</c:v>
                </c:pt>
                <c:pt idx="163">
                  <c:v>10.230000000000018</c:v>
                </c:pt>
                <c:pt idx="164">
                  <c:v>10.230000000000018</c:v>
                </c:pt>
                <c:pt idx="165">
                  <c:v>10.230000000000018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10.230000000000018</c:v>
                </c:pt>
                <c:pt idx="174">
                  <c:v>10.230000000000018</c:v>
                </c:pt>
                <c:pt idx="175">
                  <c:v>10.230000000000018</c:v>
                </c:pt>
                <c:pt idx="176">
                  <c:v>10.230000000000018</c:v>
                </c:pt>
                <c:pt idx="177">
                  <c:v>10.230000000000018</c:v>
                </c:pt>
                <c:pt idx="178">
                  <c:v>10.230000000000018</c:v>
                </c:pt>
                <c:pt idx="179">
                  <c:v>10.230000000000018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10.230000000000018</c:v>
                </c:pt>
                <c:pt idx="188">
                  <c:v>10.230000000000018</c:v>
                </c:pt>
                <c:pt idx="189">
                  <c:v>10.230000000000018</c:v>
                </c:pt>
                <c:pt idx="190">
                  <c:v>10.230000000000018</c:v>
                </c:pt>
                <c:pt idx="191">
                  <c:v>10.230000000000018</c:v>
                </c:pt>
                <c:pt idx="192">
                  <c:v>10.230000000000018</c:v>
                </c:pt>
                <c:pt idx="193">
                  <c:v>10.230000000000018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738072"/>
        <c:axId val="294738464"/>
      </c:scatterChart>
      <c:scatterChart>
        <c:scatterStyle val="lineMarker"/>
        <c:varyColors val="0"/>
        <c:ser>
          <c:idx val="8"/>
          <c:order val="7"/>
          <c:tx>
            <c:strRef>
              <c:f>'Beschl. 5. Gang(10.06.2014)'!$U$2</c:f>
              <c:strCache>
                <c:ptCount val="1"/>
                <c:pt idx="0">
                  <c:v>Fördermenge nach ARD
[MRMM_EMOT_WERT]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'Beschl. 5. Gang(10.06.2014)'!$L$3:$L$210</c:f>
              <c:numCache>
                <c:formatCode>0.000" s"</c:formatCode>
                <c:ptCount val="208"/>
                <c:pt idx="0">
                  <c:v>0.751</c:v>
                </c:pt>
                <c:pt idx="1">
                  <c:v>0.94199999999999995</c:v>
                </c:pt>
                <c:pt idx="2">
                  <c:v>1.1319999999999999</c:v>
                </c:pt>
                <c:pt idx="3">
                  <c:v>1.3220000000000001</c:v>
                </c:pt>
                <c:pt idx="4">
                  <c:v>1.512</c:v>
                </c:pt>
                <c:pt idx="5">
                  <c:v>1.7030000000000001</c:v>
                </c:pt>
                <c:pt idx="6">
                  <c:v>1.903</c:v>
                </c:pt>
                <c:pt idx="7">
                  <c:v>2.093</c:v>
                </c:pt>
                <c:pt idx="8">
                  <c:v>2.2839999999999998</c:v>
                </c:pt>
                <c:pt idx="9">
                  <c:v>2.4740000000000002</c:v>
                </c:pt>
                <c:pt idx="10">
                  <c:v>2.6640000000000001</c:v>
                </c:pt>
                <c:pt idx="11">
                  <c:v>2.8540000000000001</c:v>
                </c:pt>
                <c:pt idx="12">
                  <c:v>3.0550000000000002</c:v>
                </c:pt>
                <c:pt idx="13">
                  <c:v>3.2450000000000001</c:v>
                </c:pt>
                <c:pt idx="14">
                  <c:v>3.4350000000000001</c:v>
                </c:pt>
                <c:pt idx="15">
                  <c:v>3.625</c:v>
                </c:pt>
                <c:pt idx="16">
                  <c:v>3.8159999999999998</c:v>
                </c:pt>
                <c:pt idx="17">
                  <c:v>4.0060000000000002</c:v>
                </c:pt>
                <c:pt idx="18">
                  <c:v>4.2060000000000004</c:v>
                </c:pt>
                <c:pt idx="19">
                  <c:v>4.3970000000000002</c:v>
                </c:pt>
                <c:pt idx="20">
                  <c:v>4.5869999999999997</c:v>
                </c:pt>
                <c:pt idx="21">
                  <c:v>4.7670000000000003</c:v>
                </c:pt>
                <c:pt idx="22">
                  <c:v>4.9370000000000003</c:v>
                </c:pt>
                <c:pt idx="23">
                  <c:v>5.1280000000000001</c:v>
                </c:pt>
                <c:pt idx="24">
                  <c:v>5.3079999999999998</c:v>
                </c:pt>
                <c:pt idx="25">
                  <c:v>5.4980000000000002</c:v>
                </c:pt>
                <c:pt idx="26">
                  <c:v>5.6680000000000001</c:v>
                </c:pt>
                <c:pt idx="27">
                  <c:v>5.8490000000000002</c:v>
                </c:pt>
                <c:pt idx="28">
                  <c:v>6.0389999999999997</c:v>
                </c:pt>
                <c:pt idx="29">
                  <c:v>6.2290000000000001</c:v>
                </c:pt>
                <c:pt idx="30">
                  <c:v>6.43</c:v>
                </c:pt>
                <c:pt idx="31">
                  <c:v>6.62</c:v>
                </c:pt>
                <c:pt idx="32">
                  <c:v>6.81</c:v>
                </c:pt>
                <c:pt idx="33">
                  <c:v>7</c:v>
                </c:pt>
                <c:pt idx="34">
                  <c:v>7.1909999999999998</c:v>
                </c:pt>
                <c:pt idx="35">
                  <c:v>7.3810000000000002</c:v>
                </c:pt>
                <c:pt idx="36">
                  <c:v>7.5810000000000004</c:v>
                </c:pt>
                <c:pt idx="37">
                  <c:v>7.7709999999999999</c:v>
                </c:pt>
                <c:pt idx="38">
                  <c:v>7.9619999999999997</c:v>
                </c:pt>
                <c:pt idx="39">
                  <c:v>8.1519999999999992</c:v>
                </c:pt>
                <c:pt idx="40">
                  <c:v>8.3420000000000005</c:v>
                </c:pt>
                <c:pt idx="41">
                  <c:v>8.5329999999999995</c:v>
                </c:pt>
                <c:pt idx="42">
                  <c:v>8.7330000000000005</c:v>
                </c:pt>
                <c:pt idx="43">
                  <c:v>8.923</c:v>
                </c:pt>
                <c:pt idx="44">
                  <c:v>9.1129999999999995</c:v>
                </c:pt>
                <c:pt idx="45">
                  <c:v>9.3040000000000003</c:v>
                </c:pt>
                <c:pt idx="46">
                  <c:v>9.4939999999999998</c:v>
                </c:pt>
                <c:pt idx="47">
                  <c:v>9.8840000000000003</c:v>
                </c:pt>
                <c:pt idx="48">
                  <c:v>10.074999999999999</c:v>
                </c:pt>
                <c:pt idx="49">
                  <c:v>10.244999999999999</c:v>
                </c:pt>
                <c:pt idx="50">
                  <c:v>10.435</c:v>
                </c:pt>
                <c:pt idx="51">
                  <c:v>10.616</c:v>
                </c:pt>
                <c:pt idx="52">
                  <c:v>10.805999999999999</c:v>
                </c:pt>
                <c:pt idx="53">
                  <c:v>10.996</c:v>
                </c:pt>
                <c:pt idx="54">
                  <c:v>11.176</c:v>
                </c:pt>
                <c:pt idx="55">
                  <c:v>11.367000000000001</c:v>
                </c:pt>
                <c:pt idx="56">
                  <c:v>11.547000000000001</c:v>
                </c:pt>
                <c:pt idx="57">
                  <c:v>11.737</c:v>
                </c:pt>
                <c:pt idx="58">
                  <c:v>11.927</c:v>
                </c:pt>
                <c:pt idx="59">
                  <c:v>12.108000000000001</c:v>
                </c:pt>
                <c:pt idx="60">
                  <c:v>12.298</c:v>
                </c:pt>
                <c:pt idx="61">
                  <c:v>12.468</c:v>
                </c:pt>
                <c:pt idx="62">
                  <c:v>12.667999999999999</c:v>
                </c:pt>
                <c:pt idx="63">
                  <c:v>12.859</c:v>
                </c:pt>
                <c:pt idx="64">
                  <c:v>13.029</c:v>
                </c:pt>
                <c:pt idx="65">
                  <c:v>13.218999999999999</c:v>
                </c:pt>
                <c:pt idx="66">
                  <c:v>13.42</c:v>
                </c:pt>
                <c:pt idx="67">
                  <c:v>13.61</c:v>
                </c:pt>
                <c:pt idx="68">
                  <c:v>13.8</c:v>
                </c:pt>
                <c:pt idx="69">
                  <c:v>13.99</c:v>
                </c:pt>
                <c:pt idx="70">
                  <c:v>14.180999999999999</c:v>
                </c:pt>
                <c:pt idx="71">
                  <c:v>14.371</c:v>
                </c:pt>
                <c:pt idx="72">
                  <c:v>14.571</c:v>
                </c:pt>
                <c:pt idx="73">
                  <c:v>14.760999999999999</c:v>
                </c:pt>
                <c:pt idx="74">
                  <c:v>14.952</c:v>
                </c:pt>
                <c:pt idx="75">
                  <c:v>15.141999999999999</c:v>
                </c:pt>
                <c:pt idx="76">
                  <c:v>15.332000000000001</c:v>
                </c:pt>
                <c:pt idx="77">
                  <c:v>15.523</c:v>
                </c:pt>
                <c:pt idx="78">
                  <c:v>15.723000000000001</c:v>
                </c:pt>
                <c:pt idx="79">
                  <c:v>15.913</c:v>
                </c:pt>
                <c:pt idx="80">
                  <c:v>16.103000000000002</c:v>
                </c:pt>
                <c:pt idx="81">
                  <c:v>16.294</c:v>
                </c:pt>
                <c:pt idx="82">
                  <c:v>16.484000000000002</c:v>
                </c:pt>
                <c:pt idx="83">
                  <c:v>16.673999999999999</c:v>
                </c:pt>
                <c:pt idx="84">
                  <c:v>16.875</c:v>
                </c:pt>
                <c:pt idx="85">
                  <c:v>17.065000000000001</c:v>
                </c:pt>
                <c:pt idx="86">
                  <c:v>17.254999999999999</c:v>
                </c:pt>
                <c:pt idx="87">
                  <c:v>17.445</c:v>
                </c:pt>
                <c:pt idx="88">
                  <c:v>17.635999999999999</c:v>
                </c:pt>
                <c:pt idx="89">
                  <c:v>17.815999999999999</c:v>
                </c:pt>
                <c:pt idx="90">
                  <c:v>18.006</c:v>
                </c:pt>
                <c:pt idx="91">
                  <c:v>18.196000000000002</c:v>
                </c:pt>
                <c:pt idx="92">
                  <c:v>18.376999999999999</c:v>
                </c:pt>
                <c:pt idx="93">
                  <c:v>18.567</c:v>
                </c:pt>
                <c:pt idx="94">
                  <c:v>18.736999999999998</c:v>
                </c:pt>
                <c:pt idx="95">
                  <c:v>18.937000000000001</c:v>
                </c:pt>
                <c:pt idx="96">
                  <c:v>19.128</c:v>
                </c:pt>
                <c:pt idx="97">
                  <c:v>19.318000000000001</c:v>
                </c:pt>
                <c:pt idx="98">
                  <c:v>19.507999999999999</c:v>
                </c:pt>
                <c:pt idx="99">
                  <c:v>19.689</c:v>
                </c:pt>
                <c:pt idx="100">
                  <c:v>19.879000000000001</c:v>
                </c:pt>
                <c:pt idx="101">
                  <c:v>20.068999999999999</c:v>
                </c:pt>
                <c:pt idx="102">
                  <c:v>20.259</c:v>
                </c:pt>
                <c:pt idx="103">
                  <c:v>20.45</c:v>
                </c:pt>
                <c:pt idx="104">
                  <c:v>20.63</c:v>
                </c:pt>
                <c:pt idx="105">
                  <c:v>20.82</c:v>
                </c:pt>
                <c:pt idx="106">
                  <c:v>21.01</c:v>
                </c:pt>
                <c:pt idx="107">
                  <c:v>21.201000000000001</c:v>
                </c:pt>
                <c:pt idx="108">
                  <c:v>21.401</c:v>
                </c:pt>
                <c:pt idx="109">
                  <c:v>21.591000000000001</c:v>
                </c:pt>
                <c:pt idx="110">
                  <c:v>21.782</c:v>
                </c:pt>
                <c:pt idx="111">
                  <c:v>21.972000000000001</c:v>
                </c:pt>
                <c:pt idx="112">
                  <c:v>22.161999999999999</c:v>
                </c:pt>
                <c:pt idx="113">
                  <c:v>22.352</c:v>
                </c:pt>
                <c:pt idx="114">
                  <c:v>22.533000000000001</c:v>
                </c:pt>
                <c:pt idx="115">
                  <c:v>22.722999999999999</c:v>
                </c:pt>
                <c:pt idx="116">
                  <c:v>22.913</c:v>
                </c:pt>
                <c:pt idx="117">
                  <c:v>23.103000000000002</c:v>
                </c:pt>
                <c:pt idx="118">
                  <c:v>23.303999999999998</c:v>
                </c:pt>
                <c:pt idx="119">
                  <c:v>23.474</c:v>
                </c:pt>
                <c:pt idx="120">
                  <c:v>23.664000000000001</c:v>
                </c:pt>
                <c:pt idx="121">
                  <c:v>23.855</c:v>
                </c:pt>
                <c:pt idx="122">
                  <c:v>24.065000000000001</c:v>
                </c:pt>
                <c:pt idx="123">
                  <c:v>24.245000000000001</c:v>
                </c:pt>
                <c:pt idx="124">
                  <c:v>24.434999999999999</c:v>
                </c:pt>
                <c:pt idx="125">
                  <c:v>24.626000000000001</c:v>
                </c:pt>
                <c:pt idx="126">
                  <c:v>24.815999999999999</c:v>
                </c:pt>
                <c:pt idx="127">
                  <c:v>24.995999999999999</c:v>
                </c:pt>
                <c:pt idx="128">
                  <c:v>25.186</c:v>
                </c:pt>
                <c:pt idx="129">
                  <c:v>25.376999999999999</c:v>
                </c:pt>
                <c:pt idx="130">
                  <c:v>25.567</c:v>
                </c:pt>
                <c:pt idx="131">
                  <c:v>25.766999999999999</c:v>
                </c:pt>
                <c:pt idx="132">
                  <c:v>25.957999999999998</c:v>
                </c:pt>
                <c:pt idx="133">
                  <c:v>26.148</c:v>
                </c:pt>
                <c:pt idx="134">
                  <c:v>26.338000000000001</c:v>
                </c:pt>
                <c:pt idx="135">
                  <c:v>26.518000000000001</c:v>
                </c:pt>
                <c:pt idx="136">
                  <c:v>26.709</c:v>
                </c:pt>
                <c:pt idx="137">
                  <c:v>26.879000000000001</c:v>
                </c:pt>
                <c:pt idx="138">
                  <c:v>27.059000000000001</c:v>
                </c:pt>
                <c:pt idx="139">
                  <c:v>27.228999999999999</c:v>
                </c:pt>
                <c:pt idx="140">
                  <c:v>27.41</c:v>
                </c:pt>
                <c:pt idx="141">
                  <c:v>27.6</c:v>
                </c:pt>
                <c:pt idx="142">
                  <c:v>27.79</c:v>
                </c:pt>
                <c:pt idx="143">
                  <c:v>27.991</c:v>
                </c:pt>
                <c:pt idx="144">
                  <c:v>28.181000000000001</c:v>
                </c:pt>
                <c:pt idx="145">
                  <c:v>28.370999999999999</c:v>
                </c:pt>
                <c:pt idx="146">
                  <c:v>28.561</c:v>
                </c:pt>
                <c:pt idx="147">
                  <c:v>28.751999999999999</c:v>
                </c:pt>
                <c:pt idx="148">
                  <c:v>28.942</c:v>
                </c:pt>
                <c:pt idx="149">
                  <c:v>29.141999999999999</c:v>
                </c:pt>
                <c:pt idx="150">
                  <c:v>29.332000000000001</c:v>
                </c:pt>
                <c:pt idx="151">
                  <c:v>29.523</c:v>
                </c:pt>
                <c:pt idx="152">
                  <c:v>29.713000000000001</c:v>
                </c:pt>
                <c:pt idx="153">
                  <c:v>31.055</c:v>
                </c:pt>
                <c:pt idx="154">
                  <c:v>31.245000000000001</c:v>
                </c:pt>
                <c:pt idx="155">
                  <c:v>31.445</c:v>
                </c:pt>
                <c:pt idx="156">
                  <c:v>31.635999999999999</c:v>
                </c:pt>
                <c:pt idx="157">
                  <c:v>31.826000000000001</c:v>
                </c:pt>
                <c:pt idx="158">
                  <c:v>32.015999999999998</c:v>
                </c:pt>
                <c:pt idx="159">
                  <c:v>32.197000000000003</c:v>
                </c:pt>
                <c:pt idx="160">
                  <c:v>32.366999999999997</c:v>
                </c:pt>
                <c:pt idx="161">
                  <c:v>32.546999999999997</c:v>
                </c:pt>
                <c:pt idx="162">
                  <c:v>32.737000000000002</c:v>
                </c:pt>
                <c:pt idx="163">
                  <c:v>32.927999999999997</c:v>
                </c:pt>
                <c:pt idx="164">
                  <c:v>33.107999999999997</c:v>
                </c:pt>
                <c:pt idx="165">
                  <c:v>33.277999999999999</c:v>
                </c:pt>
                <c:pt idx="166">
                  <c:v>33.457999999999998</c:v>
                </c:pt>
                <c:pt idx="167">
                  <c:v>33.649000000000001</c:v>
                </c:pt>
                <c:pt idx="168">
                  <c:v>33.829000000000001</c:v>
                </c:pt>
                <c:pt idx="169">
                  <c:v>34.018999999999998</c:v>
                </c:pt>
                <c:pt idx="170">
                  <c:v>34.189</c:v>
                </c:pt>
                <c:pt idx="171">
                  <c:v>34.369999999999997</c:v>
                </c:pt>
                <c:pt idx="172">
                  <c:v>34.54</c:v>
                </c:pt>
                <c:pt idx="173">
                  <c:v>34.72</c:v>
                </c:pt>
                <c:pt idx="174">
                  <c:v>34.909999999999997</c:v>
                </c:pt>
                <c:pt idx="175">
                  <c:v>35.100999999999999</c:v>
                </c:pt>
                <c:pt idx="176">
                  <c:v>35.290999999999997</c:v>
                </c:pt>
                <c:pt idx="177">
                  <c:v>35.491</c:v>
                </c:pt>
                <c:pt idx="178">
                  <c:v>35.682000000000002</c:v>
                </c:pt>
                <c:pt idx="179">
                  <c:v>35.872</c:v>
                </c:pt>
                <c:pt idx="180">
                  <c:v>36.061999999999998</c:v>
                </c:pt>
                <c:pt idx="181">
                  <c:v>36.252000000000002</c:v>
                </c:pt>
                <c:pt idx="182">
                  <c:v>36.442999999999998</c:v>
                </c:pt>
                <c:pt idx="183">
                  <c:v>36.643000000000001</c:v>
                </c:pt>
                <c:pt idx="184">
                  <c:v>36.832999999999998</c:v>
                </c:pt>
                <c:pt idx="185">
                  <c:v>37.024000000000001</c:v>
                </c:pt>
                <c:pt idx="186">
                  <c:v>37.213999999999999</c:v>
                </c:pt>
                <c:pt idx="187">
                  <c:v>37.404000000000003</c:v>
                </c:pt>
                <c:pt idx="188">
                  <c:v>37.584000000000003</c:v>
                </c:pt>
                <c:pt idx="189">
                  <c:v>37.774999999999999</c:v>
                </c:pt>
                <c:pt idx="190">
                  <c:v>37.965000000000003</c:v>
                </c:pt>
                <c:pt idx="191">
                  <c:v>38.145000000000003</c:v>
                </c:pt>
                <c:pt idx="192">
                  <c:v>38.335000000000001</c:v>
                </c:pt>
                <c:pt idx="193">
                  <c:v>38.506</c:v>
                </c:pt>
                <c:pt idx="194">
                  <c:v>38.706000000000003</c:v>
                </c:pt>
                <c:pt idx="195">
                  <c:v>38.896000000000001</c:v>
                </c:pt>
                <c:pt idx="196">
                  <c:v>39.066000000000003</c:v>
                </c:pt>
                <c:pt idx="197">
                  <c:v>39.267000000000003</c:v>
                </c:pt>
                <c:pt idx="198">
                  <c:v>39.436999999999998</c:v>
                </c:pt>
                <c:pt idx="199">
                  <c:v>39.627000000000002</c:v>
                </c:pt>
                <c:pt idx="200">
                  <c:v>39.886248675015203</c:v>
                </c:pt>
                <c:pt idx="201">
                  <c:v>40.075108043081407</c:v>
                </c:pt>
                <c:pt idx="202">
                  <c:v>40.263967411147505</c:v>
                </c:pt>
                <c:pt idx="203">
                  <c:v>40.452826779213694</c:v>
                </c:pt>
                <c:pt idx="204">
                  <c:v>40.641686147279799</c:v>
                </c:pt>
                <c:pt idx="205">
                  <c:v>40.830545515345996</c:v>
                </c:pt>
                <c:pt idx="206">
                  <c:v>41.019404883412101</c:v>
                </c:pt>
                <c:pt idx="207">
                  <c:v>41.208264251478298</c:v>
                </c:pt>
              </c:numCache>
            </c:numRef>
          </c:xVal>
          <c:yVal>
            <c:numRef>
              <c:f>'Beschl. 5. Gang(10.06.2014)'!$U$3:$U$210</c:f>
              <c:numCache>
                <c:formatCode>0.0" mm³"</c:formatCode>
                <c:ptCount val="208"/>
                <c:pt idx="0">
                  <c:v>31.3</c:v>
                </c:pt>
                <c:pt idx="1">
                  <c:v>31.3</c:v>
                </c:pt>
                <c:pt idx="2">
                  <c:v>31.3</c:v>
                </c:pt>
                <c:pt idx="3">
                  <c:v>31.3</c:v>
                </c:pt>
                <c:pt idx="4">
                  <c:v>31.3</c:v>
                </c:pt>
                <c:pt idx="5">
                  <c:v>31.3</c:v>
                </c:pt>
                <c:pt idx="6">
                  <c:v>31.3</c:v>
                </c:pt>
                <c:pt idx="7">
                  <c:v>47.55</c:v>
                </c:pt>
                <c:pt idx="8">
                  <c:v>47.55</c:v>
                </c:pt>
                <c:pt idx="9">
                  <c:v>47.55</c:v>
                </c:pt>
                <c:pt idx="10">
                  <c:v>47.55</c:v>
                </c:pt>
                <c:pt idx="11">
                  <c:v>47.55</c:v>
                </c:pt>
                <c:pt idx="12">
                  <c:v>47.55</c:v>
                </c:pt>
                <c:pt idx="13">
                  <c:v>47.55</c:v>
                </c:pt>
                <c:pt idx="14">
                  <c:v>60.83</c:v>
                </c:pt>
                <c:pt idx="15">
                  <c:v>60.83</c:v>
                </c:pt>
                <c:pt idx="16">
                  <c:v>60.83</c:v>
                </c:pt>
                <c:pt idx="17">
                  <c:v>60.83</c:v>
                </c:pt>
                <c:pt idx="18">
                  <c:v>60.83</c:v>
                </c:pt>
                <c:pt idx="19">
                  <c:v>60.83</c:v>
                </c:pt>
                <c:pt idx="20">
                  <c:v>60.83</c:v>
                </c:pt>
                <c:pt idx="21">
                  <c:v>68.569999999999993</c:v>
                </c:pt>
                <c:pt idx="22">
                  <c:v>68.569999999999993</c:v>
                </c:pt>
                <c:pt idx="23">
                  <c:v>68.569999999999993</c:v>
                </c:pt>
                <c:pt idx="24">
                  <c:v>68.569999999999993</c:v>
                </c:pt>
                <c:pt idx="25">
                  <c:v>68.569999999999993</c:v>
                </c:pt>
                <c:pt idx="26">
                  <c:v>68.569999999999993</c:v>
                </c:pt>
                <c:pt idx="27">
                  <c:v>68.569999999999993</c:v>
                </c:pt>
                <c:pt idx="28">
                  <c:v>70.75</c:v>
                </c:pt>
                <c:pt idx="29">
                  <c:v>70.75</c:v>
                </c:pt>
                <c:pt idx="30">
                  <c:v>70.75</c:v>
                </c:pt>
                <c:pt idx="31">
                  <c:v>70.75</c:v>
                </c:pt>
                <c:pt idx="32">
                  <c:v>70.75</c:v>
                </c:pt>
                <c:pt idx="33">
                  <c:v>70.75</c:v>
                </c:pt>
                <c:pt idx="34">
                  <c:v>70.75</c:v>
                </c:pt>
                <c:pt idx="35">
                  <c:v>70.02</c:v>
                </c:pt>
                <c:pt idx="36">
                  <c:v>70.02</c:v>
                </c:pt>
                <c:pt idx="37">
                  <c:v>70.02</c:v>
                </c:pt>
                <c:pt idx="38">
                  <c:v>70.02</c:v>
                </c:pt>
                <c:pt idx="39">
                  <c:v>70.02</c:v>
                </c:pt>
                <c:pt idx="40">
                  <c:v>70.02</c:v>
                </c:pt>
                <c:pt idx="41">
                  <c:v>70.02</c:v>
                </c:pt>
                <c:pt idx="42">
                  <c:v>71.39</c:v>
                </c:pt>
                <c:pt idx="43">
                  <c:v>71.39</c:v>
                </c:pt>
                <c:pt idx="44">
                  <c:v>71.39</c:v>
                </c:pt>
                <c:pt idx="45">
                  <c:v>71.39</c:v>
                </c:pt>
                <c:pt idx="46">
                  <c:v>71.39</c:v>
                </c:pt>
                <c:pt idx="47">
                  <c:v>70.95</c:v>
                </c:pt>
                <c:pt idx="48">
                  <c:v>71.69</c:v>
                </c:pt>
                <c:pt idx="49">
                  <c:v>71.69</c:v>
                </c:pt>
                <c:pt idx="50">
                  <c:v>71.69</c:v>
                </c:pt>
                <c:pt idx="51">
                  <c:v>71.69</c:v>
                </c:pt>
                <c:pt idx="52">
                  <c:v>71.69</c:v>
                </c:pt>
                <c:pt idx="53">
                  <c:v>71.69</c:v>
                </c:pt>
                <c:pt idx="54">
                  <c:v>71.69</c:v>
                </c:pt>
                <c:pt idx="55">
                  <c:v>72.819999999999993</c:v>
                </c:pt>
                <c:pt idx="56">
                  <c:v>72.819999999999993</c:v>
                </c:pt>
                <c:pt idx="57">
                  <c:v>72.819999999999993</c:v>
                </c:pt>
                <c:pt idx="58">
                  <c:v>72.819999999999993</c:v>
                </c:pt>
                <c:pt idx="59">
                  <c:v>72.819999999999993</c:v>
                </c:pt>
                <c:pt idx="60">
                  <c:v>72.819999999999993</c:v>
                </c:pt>
                <c:pt idx="61">
                  <c:v>72.819999999999993</c:v>
                </c:pt>
                <c:pt idx="62">
                  <c:v>72.930000000000007</c:v>
                </c:pt>
                <c:pt idx="63">
                  <c:v>72.930000000000007</c:v>
                </c:pt>
                <c:pt idx="64">
                  <c:v>72.930000000000007</c:v>
                </c:pt>
                <c:pt idx="65">
                  <c:v>72.930000000000007</c:v>
                </c:pt>
                <c:pt idx="66">
                  <c:v>72.930000000000007</c:v>
                </c:pt>
                <c:pt idx="67">
                  <c:v>72.930000000000007</c:v>
                </c:pt>
                <c:pt idx="68">
                  <c:v>72.930000000000007</c:v>
                </c:pt>
                <c:pt idx="69">
                  <c:v>73.27</c:v>
                </c:pt>
                <c:pt idx="70">
                  <c:v>73.27</c:v>
                </c:pt>
                <c:pt idx="71">
                  <c:v>73.27</c:v>
                </c:pt>
                <c:pt idx="72">
                  <c:v>73.27</c:v>
                </c:pt>
                <c:pt idx="73">
                  <c:v>73.27</c:v>
                </c:pt>
                <c:pt idx="74">
                  <c:v>73.27</c:v>
                </c:pt>
                <c:pt idx="75">
                  <c:v>73.27</c:v>
                </c:pt>
                <c:pt idx="76">
                  <c:v>73.95</c:v>
                </c:pt>
                <c:pt idx="77">
                  <c:v>73.95</c:v>
                </c:pt>
                <c:pt idx="78">
                  <c:v>73.95</c:v>
                </c:pt>
                <c:pt idx="79">
                  <c:v>73.95</c:v>
                </c:pt>
                <c:pt idx="80">
                  <c:v>73.95</c:v>
                </c:pt>
                <c:pt idx="81">
                  <c:v>73.95</c:v>
                </c:pt>
                <c:pt idx="82">
                  <c:v>73.95</c:v>
                </c:pt>
                <c:pt idx="83">
                  <c:v>74.59</c:v>
                </c:pt>
                <c:pt idx="84">
                  <c:v>74.59</c:v>
                </c:pt>
                <c:pt idx="85">
                  <c:v>74.59</c:v>
                </c:pt>
                <c:pt idx="86">
                  <c:v>74.59</c:v>
                </c:pt>
                <c:pt idx="87">
                  <c:v>74.59</c:v>
                </c:pt>
                <c:pt idx="88">
                  <c:v>74.59</c:v>
                </c:pt>
                <c:pt idx="89">
                  <c:v>74.59</c:v>
                </c:pt>
                <c:pt idx="90">
                  <c:v>74.680000000000007</c:v>
                </c:pt>
                <c:pt idx="91">
                  <c:v>74.680000000000007</c:v>
                </c:pt>
                <c:pt idx="92">
                  <c:v>74.680000000000007</c:v>
                </c:pt>
                <c:pt idx="93">
                  <c:v>74.680000000000007</c:v>
                </c:pt>
                <c:pt idx="94">
                  <c:v>74.680000000000007</c:v>
                </c:pt>
                <c:pt idx="95">
                  <c:v>74.680000000000007</c:v>
                </c:pt>
                <c:pt idx="96">
                  <c:v>74.680000000000007</c:v>
                </c:pt>
                <c:pt idx="97">
                  <c:v>74.58</c:v>
                </c:pt>
                <c:pt idx="98">
                  <c:v>74.58</c:v>
                </c:pt>
                <c:pt idx="99">
                  <c:v>74.58</c:v>
                </c:pt>
                <c:pt idx="100">
                  <c:v>74.58</c:v>
                </c:pt>
                <c:pt idx="101">
                  <c:v>74.58</c:v>
                </c:pt>
                <c:pt idx="102">
                  <c:v>74.58</c:v>
                </c:pt>
                <c:pt idx="103">
                  <c:v>74.58</c:v>
                </c:pt>
                <c:pt idx="104">
                  <c:v>75.349999999999994</c:v>
                </c:pt>
                <c:pt idx="105">
                  <c:v>75.349999999999994</c:v>
                </c:pt>
                <c:pt idx="106">
                  <c:v>75.349999999999994</c:v>
                </c:pt>
                <c:pt idx="107">
                  <c:v>75.349999999999994</c:v>
                </c:pt>
                <c:pt idx="108">
                  <c:v>75.349999999999994</c:v>
                </c:pt>
                <c:pt idx="109">
                  <c:v>75.349999999999994</c:v>
                </c:pt>
                <c:pt idx="110">
                  <c:v>75.349999999999994</c:v>
                </c:pt>
                <c:pt idx="111">
                  <c:v>74.38</c:v>
                </c:pt>
                <c:pt idx="112">
                  <c:v>74.38</c:v>
                </c:pt>
                <c:pt idx="113">
                  <c:v>74.38</c:v>
                </c:pt>
                <c:pt idx="114">
                  <c:v>74.38</c:v>
                </c:pt>
                <c:pt idx="115">
                  <c:v>74.38</c:v>
                </c:pt>
                <c:pt idx="116">
                  <c:v>74.38</c:v>
                </c:pt>
                <c:pt idx="117">
                  <c:v>74.38</c:v>
                </c:pt>
                <c:pt idx="118">
                  <c:v>74.930000000000007</c:v>
                </c:pt>
                <c:pt idx="119">
                  <c:v>74.930000000000007</c:v>
                </c:pt>
                <c:pt idx="120">
                  <c:v>74.930000000000007</c:v>
                </c:pt>
                <c:pt idx="121">
                  <c:v>74.930000000000007</c:v>
                </c:pt>
                <c:pt idx="122">
                  <c:v>74.930000000000007</c:v>
                </c:pt>
                <c:pt idx="123">
                  <c:v>74.930000000000007</c:v>
                </c:pt>
                <c:pt idx="124">
                  <c:v>74.930000000000007</c:v>
                </c:pt>
                <c:pt idx="125">
                  <c:v>74.23</c:v>
                </c:pt>
                <c:pt idx="126">
                  <c:v>74.23</c:v>
                </c:pt>
                <c:pt idx="127">
                  <c:v>74.23</c:v>
                </c:pt>
                <c:pt idx="128">
                  <c:v>74.23</c:v>
                </c:pt>
                <c:pt idx="129">
                  <c:v>74.23</c:v>
                </c:pt>
                <c:pt idx="130">
                  <c:v>74.23</c:v>
                </c:pt>
                <c:pt idx="131">
                  <c:v>74.23</c:v>
                </c:pt>
                <c:pt idx="132">
                  <c:v>73.81</c:v>
                </c:pt>
                <c:pt idx="133">
                  <c:v>73.81</c:v>
                </c:pt>
                <c:pt idx="134">
                  <c:v>73.81</c:v>
                </c:pt>
                <c:pt idx="135">
                  <c:v>73.81</c:v>
                </c:pt>
                <c:pt idx="136">
                  <c:v>73.81</c:v>
                </c:pt>
                <c:pt idx="137">
                  <c:v>73.81</c:v>
                </c:pt>
                <c:pt idx="138">
                  <c:v>73.81</c:v>
                </c:pt>
                <c:pt idx="139">
                  <c:v>73.760000000000005</c:v>
                </c:pt>
                <c:pt idx="140">
                  <c:v>73.760000000000005</c:v>
                </c:pt>
                <c:pt idx="141">
                  <c:v>73.760000000000005</c:v>
                </c:pt>
                <c:pt idx="142">
                  <c:v>73.760000000000005</c:v>
                </c:pt>
                <c:pt idx="143">
                  <c:v>73.760000000000005</c:v>
                </c:pt>
                <c:pt idx="144">
                  <c:v>73.760000000000005</c:v>
                </c:pt>
                <c:pt idx="145">
                  <c:v>73.760000000000005</c:v>
                </c:pt>
                <c:pt idx="146">
                  <c:v>72.48</c:v>
                </c:pt>
                <c:pt idx="147">
                  <c:v>72.48</c:v>
                </c:pt>
                <c:pt idx="148">
                  <c:v>72.48</c:v>
                </c:pt>
                <c:pt idx="149">
                  <c:v>72.48</c:v>
                </c:pt>
                <c:pt idx="150">
                  <c:v>72.48</c:v>
                </c:pt>
                <c:pt idx="151">
                  <c:v>72.48</c:v>
                </c:pt>
                <c:pt idx="152">
                  <c:v>72.48</c:v>
                </c:pt>
                <c:pt idx="153">
                  <c:v>72.12</c:v>
                </c:pt>
                <c:pt idx="154">
                  <c:v>71.2</c:v>
                </c:pt>
                <c:pt idx="155">
                  <c:v>71.2</c:v>
                </c:pt>
                <c:pt idx="156">
                  <c:v>71.2</c:v>
                </c:pt>
                <c:pt idx="157">
                  <c:v>71.2</c:v>
                </c:pt>
                <c:pt idx="158">
                  <c:v>71.2</c:v>
                </c:pt>
                <c:pt idx="159">
                  <c:v>71.2</c:v>
                </c:pt>
                <c:pt idx="160">
                  <c:v>71.2</c:v>
                </c:pt>
                <c:pt idx="161">
                  <c:v>71.19</c:v>
                </c:pt>
                <c:pt idx="162">
                  <c:v>71.19</c:v>
                </c:pt>
                <c:pt idx="163">
                  <c:v>71.19</c:v>
                </c:pt>
                <c:pt idx="164">
                  <c:v>71.19</c:v>
                </c:pt>
                <c:pt idx="165">
                  <c:v>71.19</c:v>
                </c:pt>
                <c:pt idx="166">
                  <c:v>71.19</c:v>
                </c:pt>
                <c:pt idx="167">
                  <c:v>71.19</c:v>
                </c:pt>
                <c:pt idx="168">
                  <c:v>71.290000000000006</c:v>
                </c:pt>
                <c:pt idx="169">
                  <c:v>71.290000000000006</c:v>
                </c:pt>
                <c:pt idx="170">
                  <c:v>71.290000000000006</c:v>
                </c:pt>
                <c:pt idx="171">
                  <c:v>71.290000000000006</c:v>
                </c:pt>
                <c:pt idx="172">
                  <c:v>71.290000000000006</c:v>
                </c:pt>
                <c:pt idx="173">
                  <c:v>71.290000000000006</c:v>
                </c:pt>
                <c:pt idx="174">
                  <c:v>71.290000000000006</c:v>
                </c:pt>
                <c:pt idx="175">
                  <c:v>72.040000000000006</c:v>
                </c:pt>
                <c:pt idx="176">
                  <c:v>72.040000000000006</c:v>
                </c:pt>
                <c:pt idx="177">
                  <c:v>72.040000000000006</c:v>
                </c:pt>
                <c:pt idx="178">
                  <c:v>72.040000000000006</c:v>
                </c:pt>
                <c:pt idx="179">
                  <c:v>72.040000000000006</c:v>
                </c:pt>
                <c:pt idx="180">
                  <c:v>72.040000000000006</c:v>
                </c:pt>
                <c:pt idx="181">
                  <c:v>72.040000000000006</c:v>
                </c:pt>
                <c:pt idx="182">
                  <c:v>72.13</c:v>
                </c:pt>
                <c:pt idx="183">
                  <c:v>72.13</c:v>
                </c:pt>
                <c:pt idx="184">
                  <c:v>72.13</c:v>
                </c:pt>
                <c:pt idx="185">
                  <c:v>72.13</c:v>
                </c:pt>
                <c:pt idx="186">
                  <c:v>72.13</c:v>
                </c:pt>
                <c:pt idx="187">
                  <c:v>72.13</c:v>
                </c:pt>
                <c:pt idx="188">
                  <c:v>72.13</c:v>
                </c:pt>
                <c:pt idx="189">
                  <c:v>72.08</c:v>
                </c:pt>
                <c:pt idx="190">
                  <c:v>72.08</c:v>
                </c:pt>
                <c:pt idx="191">
                  <c:v>72.08</c:v>
                </c:pt>
                <c:pt idx="192">
                  <c:v>72.08</c:v>
                </c:pt>
                <c:pt idx="193">
                  <c:v>72.08</c:v>
                </c:pt>
                <c:pt idx="194">
                  <c:v>72.08</c:v>
                </c:pt>
                <c:pt idx="195">
                  <c:v>72.08</c:v>
                </c:pt>
                <c:pt idx="196">
                  <c:v>72.180000000000007</c:v>
                </c:pt>
                <c:pt idx="197">
                  <c:v>72.180000000000007</c:v>
                </c:pt>
                <c:pt idx="198">
                  <c:v>72.180000000000007</c:v>
                </c:pt>
                <c:pt idx="199">
                  <c:v>72.180000000000007</c:v>
                </c:pt>
                <c:pt idx="200">
                  <c:v>72.180000000000007</c:v>
                </c:pt>
                <c:pt idx="201">
                  <c:v>72.180000000000007</c:v>
                </c:pt>
                <c:pt idx="202">
                  <c:v>72.180000000000007</c:v>
                </c:pt>
                <c:pt idx="203">
                  <c:v>72.040000000000006</c:v>
                </c:pt>
                <c:pt idx="204">
                  <c:v>72.040000000000006</c:v>
                </c:pt>
                <c:pt idx="205">
                  <c:v>72.040000000000006</c:v>
                </c:pt>
                <c:pt idx="206">
                  <c:v>72.040000000000006</c:v>
                </c:pt>
                <c:pt idx="207">
                  <c:v>72.040000000000006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739248"/>
        <c:axId val="294738856"/>
      </c:scatterChart>
      <c:valAx>
        <c:axId val="294738072"/>
        <c:scaling>
          <c:orientation val="minMax"/>
          <c:max val="43"/>
          <c:min val="1"/>
        </c:scaling>
        <c:delete val="0"/>
        <c:axPos val="b"/>
        <c:numFmt formatCode="0.000&quot; s&quot;" sourceLinked="1"/>
        <c:majorTickMark val="out"/>
        <c:minorTickMark val="none"/>
        <c:tickLblPos val="nextTo"/>
        <c:crossAx val="294738464"/>
        <c:crosses val="autoZero"/>
        <c:crossBetween val="midCat"/>
      </c:valAx>
      <c:valAx>
        <c:axId val="294738464"/>
        <c:scaling>
          <c:orientation val="minMax"/>
          <c:min val="-1000"/>
        </c:scaling>
        <c:delete val="0"/>
        <c:axPos val="l"/>
        <c:majorGridlines/>
        <c:numFmt formatCode="#,##0&quot; 1/min&quot;" sourceLinked="1"/>
        <c:majorTickMark val="out"/>
        <c:minorTickMark val="none"/>
        <c:tickLblPos val="nextTo"/>
        <c:crossAx val="294738072"/>
        <c:crosses val="autoZero"/>
        <c:crossBetween val="midCat"/>
      </c:valAx>
      <c:valAx>
        <c:axId val="294738856"/>
        <c:scaling>
          <c:orientation val="minMax"/>
          <c:max val="210"/>
          <c:min val="0"/>
        </c:scaling>
        <c:delete val="0"/>
        <c:axPos val="r"/>
        <c:numFmt formatCode="0.0&quot; mm³&quot;" sourceLinked="1"/>
        <c:majorTickMark val="out"/>
        <c:minorTickMark val="none"/>
        <c:tickLblPos val="nextTo"/>
        <c:crossAx val="294739248"/>
        <c:crosses val="max"/>
        <c:crossBetween val="midCat"/>
      </c:valAx>
      <c:valAx>
        <c:axId val="294739248"/>
        <c:scaling>
          <c:orientation val="minMax"/>
        </c:scaling>
        <c:delete val="1"/>
        <c:axPos val="b"/>
        <c:numFmt formatCode="0.000&quot; s&quot;" sourceLinked="1"/>
        <c:majorTickMark val="out"/>
        <c:minorTickMark val="none"/>
        <c:tickLblPos val="none"/>
        <c:crossAx val="2947388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4" r="0.7000000000000004" t="0.78740157499999996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Log 28.07.2015</a:t>
            </a:r>
          </a:p>
        </c:rich>
      </c:tx>
      <c:layout>
        <c:manualLayout>
          <c:xMode val="edge"/>
          <c:yMode val="edge"/>
          <c:x val="0.38902781021798366"/>
          <c:y val="3.08030803080308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5.3311286908428603E-2"/>
          <c:y val="1.0267693436010267E-2"/>
          <c:w val="0.90516553466970295"/>
          <c:h val="0.9162839958536536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'28.07.2015 VTG'!$AA$5</c:f>
              <c:strCache>
                <c:ptCount val="1"/>
                <c:pt idx="0">
                  <c:v>akt. Ladedruck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'28.07.2015 VTG'!$Y$6:$Y$171</c:f>
              <c:numCache>
                <c:formatCode>#,##0" 1/min"</c:formatCode>
                <c:ptCount val="166"/>
                <c:pt idx="0">
                  <c:v>1416</c:v>
                </c:pt>
                <c:pt idx="1">
                  <c:v>1415</c:v>
                </c:pt>
                <c:pt idx="2">
                  <c:v>1429</c:v>
                </c:pt>
                <c:pt idx="3">
                  <c:v>1443</c:v>
                </c:pt>
                <c:pt idx="4">
                  <c:v>1459</c:v>
                </c:pt>
                <c:pt idx="5">
                  <c:v>1470</c:v>
                </c:pt>
                <c:pt idx="6">
                  <c:v>1505</c:v>
                </c:pt>
                <c:pt idx="7">
                  <c:v>1513</c:v>
                </c:pt>
                <c:pt idx="8">
                  <c:v>1536</c:v>
                </c:pt>
                <c:pt idx="9">
                  <c:v>1566</c:v>
                </c:pt>
                <c:pt idx="10">
                  <c:v>1585</c:v>
                </c:pt>
                <c:pt idx="11">
                  <c:v>1609</c:v>
                </c:pt>
                <c:pt idx="12">
                  <c:v>1637</c:v>
                </c:pt>
                <c:pt idx="13">
                  <c:v>1658</c:v>
                </c:pt>
                <c:pt idx="14">
                  <c:v>1682</c:v>
                </c:pt>
                <c:pt idx="15">
                  <c:v>1712</c:v>
                </c:pt>
                <c:pt idx="16">
                  <c:v>1745</c:v>
                </c:pt>
                <c:pt idx="17">
                  <c:v>1765</c:v>
                </c:pt>
                <c:pt idx="18">
                  <c:v>1800</c:v>
                </c:pt>
                <c:pt idx="19">
                  <c:v>1816</c:v>
                </c:pt>
                <c:pt idx="20">
                  <c:v>1850</c:v>
                </c:pt>
                <c:pt idx="21">
                  <c:v>1882</c:v>
                </c:pt>
                <c:pt idx="22">
                  <c:v>1907</c:v>
                </c:pt>
                <c:pt idx="23">
                  <c:v>1936</c:v>
                </c:pt>
                <c:pt idx="24">
                  <c:v>1968</c:v>
                </c:pt>
                <c:pt idx="25">
                  <c:v>1998</c:v>
                </c:pt>
                <c:pt idx="26">
                  <c:v>2030</c:v>
                </c:pt>
                <c:pt idx="27">
                  <c:v>2046</c:v>
                </c:pt>
                <c:pt idx="28">
                  <c:v>2087</c:v>
                </c:pt>
                <c:pt idx="29">
                  <c:v>2117</c:v>
                </c:pt>
                <c:pt idx="30">
                  <c:v>2140</c:v>
                </c:pt>
                <c:pt idx="31">
                  <c:v>2159</c:v>
                </c:pt>
                <c:pt idx="32">
                  <c:v>2203</c:v>
                </c:pt>
                <c:pt idx="33">
                  <c:v>2217</c:v>
                </c:pt>
                <c:pt idx="34">
                  <c:v>2255</c:v>
                </c:pt>
                <c:pt idx="35">
                  <c:v>2284</c:v>
                </c:pt>
                <c:pt idx="36">
                  <c:v>2306</c:v>
                </c:pt>
                <c:pt idx="37">
                  <c:v>2339</c:v>
                </c:pt>
                <c:pt idx="38">
                  <c:v>2369</c:v>
                </c:pt>
                <c:pt idx="39">
                  <c:v>2389</c:v>
                </c:pt>
                <c:pt idx="40">
                  <c:v>2419</c:v>
                </c:pt>
                <c:pt idx="41">
                  <c:v>2452</c:v>
                </c:pt>
                <c:pt idx="42">
                  <c:v>2479</c:v>
                </c:pt>
                <c:pt idx="43">
                  <c:v>2510</c:v>
                </c:pt>
                <c:pt idx="44">
                  <c:v>2527</c:v>
                </c:pt>
                <c:pt idx="45">
                  <c:v>2555</c:v>
                </c:pt>
                <c:pt idx="46">
                  <c:v>2580</c:v>
                </c:pt>
                <c:pt idx="47">
                  <c:v>2612</c:v>
                </c:pt>
                <c:pt idx="48">
                  <c:v>2644</c:v>
                </c:pt>
                <c:pt idx="49">
                  <c:v>2677</c:v>
                </c:pt>
                <c:pt idx="50">
                  <c:v>2702</c:v>
                </c:pt>
                <c:pt idx="51">
                  <c:v>2727</c:v>
                </c:pt>
                <c:pt idx="52">
                  <c:v>2747</c:v>
                </c:pt>
                <c:pt idx="53">
                  <c:v>2779</c:v>
                </c:pt>
                <c:pt idx="54">
                  <c:v>2808</c:v>
                </c:pt>
                <c:pt idx="55">
                  <c:v>2825</c:v>
                </c:pt>
                <c:pt idx="56">
                  <c:v>2850</c:v>
                </c:pt>
                <c:pt idx="57">
                  <c:v>2874</c:v>
                </c:pt>
                <c:pt idx="58">
                  <c:v>2899</c:v>
                </c:pt>
                <c:pt idx="59">
                  <c:v>2923</c:v>
                </c:pt>
                <c:pt idx="60">
                  <c:v>2934</c:v>
                </c:pt>
                <c:pt idx="61">
                  <c:v>2972</c:v>
                </c:pt>
                <c:pt idx="62">
                  <c:v>2994</c:v>
                </c:pt>
                <c:pt idx="63">
                  <c:v>3018</c:v>
                </c:pt>
                <c:pt idx="64">
                  <c:v>3033</c:v>
                </c:pt>
                <c:pt idx="65">
                  <c:v>3049</c:v>
                </c:pt>
                <c:pt idx="66">
                  <c:v>3081</c:v>
                </c:pt>
                <c:pt idx="67">
                  <c:v>3096</c:v>
                </c:pt>
                <c:pt idx="68">
                  <c:v>3116</c:v>
                </c:pt>
                <c:pt idx="69">
                  <c:v>3132</c:v>
                </c:pt>
                <c:pt idx="70">
                  <c:v>3162</c:v>
                </c:pt>
                <c:pt idx="71">
                  <c:v>3184</c:v>
                </c:pt>
                <c:pt idx="72">
                  <c:v>3192</c:v>
                </c:pt>
                <c:pt idx="73">
                  <c:v>3204</c:v>
                </c:pt>
                <c:pt idx="74">
                  <c:v>3238</c:v>
                </c:pt>
                <c:pt idx="75">
                  <c:v>3250</c:v>
                </c:pt>
                <c:pt idx="76">
                  <c:v>3270</c:v>
                </c:pt>
                <c:pt idx="77">
                  <c:v>3280</c:v>
                </c:pt>
                <c:pt idx="78">
                  <c:v>3309</c:v>
                </c:pt>
                <c:pt idx="79">
                  <c:v>3322</c:v>
                </c:pt>
                <c:pt idx="80">
                  <c:v>3340</c:v>
                </c:pt>
                <c:pt idx="81">
                  <c:v>3347</c:v>
                </c:pt>
                <c:pt idx="82">
                  <c:v>3364</c:v>
                </c:pt>
                <c:pt idx="83">
                  <c:v>3394</c:v>
                </c:pt>
                <c:pt idx="84">
                  <c:v>3402</c:v>
                </c:pt>
                <c:pt idx="85">
                  <c:v>3415</c:v>
                </c:pt>
                <c:pt idx="86">
                  <c:v>3439</c:v>
                </c:pt>
                <c:pt idx="87">
                  <c:v>3452</c:v>
                </c:pt>
                <c:pt idx="88">
                  <c:v>3461</c:v>
                </c:pt>
                <c:pt idx="89">
                  <c:v>3467</c:v>
                </c:pt>
                <c:pt idx="90">
                  <c:v>3491</c:v>
                </c:pt>
                <c:pt idx="91">
                  <c:v>3501</c:v>
                </c:pt>
                <c:pt idx="92">
                  <c:v>3501</c:v>
                </c:pt>
                <c:pt idx="93">
                  <c:v>3530</c:v>
                </c:pt>
                <c:pt idx="94">
                  <c:v>3522</c:v>
                </c:pt>
                <c:pt idx="95">
                  <c:v>3546</c:v>
                </c:pt>
                <c:pt idx="96">
                  <c:v>3550</c:v>
                </c:pt>
                <c:pt idx="97">
                  <c:v>3571</c:v>
                </c:pt>
                <c:pt idx="98">
                  <c:v>3585</c:v>
                </c:pt>
                <c:pt idx="99">
                  <c:v>3596</c:v>
                </c:pt>
                <c:pt idx="100">
                  <c:v>3591</c:v>
                </c:pt>
                <c:pt idx="101">
                  <c:v>3597</c:v>
                </c:pt>
                <c:pt idx="102">
                  <c:v>3681</c:v>
                </c:pt>
                <c:pt idx="103">
                  <c:v>3702</c:v>
                </c:pt>
                <c:pt idx="104">
                  <c:v>3770</c:v>
                </c:pt>
                <c:pt idx="105">
                  <c:v>3781</c:v>
                </c:pt>
                <c:pt idx="106">
                  <c:v>3777</c:v>
                </c:pt>
                <c:pt idx="107">
                  <c:v>3797</c:v>
                </c:pt>
                <c:pt idx="108">
                  <c:v>3800</c:v>
                </c:pt>
                <c:pt idx="109">
                  <c:v>3806</c:v>
                </c:pt>
                <c:pt idx="110">
                  <c:v>3818</c:v>
                </c:pt>
                <c:pt idx="111">
                  <c:v>3806</c:v>
                </c:pt>
                <c:pt idx="112">
                  <c:v>3834</c:v>
                </c:pt>
                <c:pt idx="113">
                  <c:v>3845</c:v>
                </c:pt>
                <c:pt idx="114">
                  <c:v>3848</c:v>
                </c:pt>
                <c:pt idx="115">
                  <c:v>3864</c:v>
                </c:pt>
                <c:pt idx="116">
                  <c:v>3870</c:v>
                </c:pt>
                <c:pt idx="117">
                  <c:v>3880</c:v>
                </c:pt>
                <c:pt idx="118">
                  <c:v>3881</c:v>
                </c:pt>
                <c:pt idx="119">
                  <c:v>3878</c:v>
                </c:pt>
                <c:pt idx="120">
                  <c:v>3890</c:v>
                </c:pt>
                <c:pt idx="121">
                  <c:v>3912</c:v>
                </c:pt>
                <c:pt idx="122">
                  <c:v>3903</c:v>
                </c:pt>
                <c:pt idx="123">
                  <c:v>3906</c:v>
                </c:pt>
                <c:pt idx="124">
                  <c:v>3932</c:v>
                </c:pt>
                <c:pt idx="125">
                  <c:v>3930</c:v>
                </c:pt>
                <c:pt idx="126">
                  <c:v>3952</c:v>
                </c:pt>
                <c:pt idx="127">
                  <c:v>3942</c:v>
                </c:pt>
                <c:pt idx="128">
                  <c:v>3962</c:v>
                </c:pt>
                <c:pt idx="129">
                  <c:v>3975</c:v>
                </c:pt>
                <c:pt idx="130">
                  <c:v>3983</c:v>
                </c:pt>
                <c:pt idx="131">
                  <c:v>3994</c:v>
                </c:pt>
                <c:pt idx="132">
                  <c:v>4005</c:v>
                </c:pt>
                <c:pt idx="133">
                  <c:v>3998</c:v>
                </c:pt>
                <c:pt idx="134">
                  <c:v>4022</c:v>
                </c:pt>
                <c:pt idx="135">
                  <c:v>4038</c:v>
                </c:pt>
                <c:pt idx="136">
                  <c:v>4035</c:v>
                </c:pt>
                <c:pt idx="137">
                  <c:v>4043</c:v>
                </c:pt>
                <c:pt idx="138">
                  <c:v>4055</c:v>
                </c:pt>
                <c:pt idx="139">
                  <c:v>4057</c:v>
                </c:pt>
                <c:pt idx="140">
                  <c:v>4072</c:v>
                </c:pt>
                <c:pt idx="141">
                  <c:v>4078</c:v>
                </c:pt>
                <c:pt idx="142">
                  <c:v>4092</c:v>
                </c:pt>
                <c:pt idx="143">
                  <c:v>4092</c:v>
                </c:pt>
                <c:pt idx="144">
                  <c:v>4104</c:v>
                </c:pt>
                <c:pt idx="145">
                  <c:v>4099</c:v>
                </c:pt>
                <c:pt idx="146">
                  <c:v>4117</c:v>
                </c:pt>
                <c:pt idx="147">
                  <c:v>4121</c:v>
                </c:pt>
                <c:pt idx="148">
                  <c:v>4123</c:v>
                </c:pt>
                <c:pt idx="149">
                  <c:v>4143</c:v>
                </c:pt>
                <c:pt idx="150">
                  <c:v>4138</c:v>
                </c:pt>
                <c:pt idx="151">
                  <c:v>4157</c:v>
                </c:pt>
                <c:pt idx="152">
                  <c:v>4164</c:v>
                </c:pt>
                <c:pt idx="153">
                  <c:v>4177</c:v>
                </c:pt>
                <c:pt idx="154">
                  <c:v>4183</c:v>
                </c:pt>
                <c:pt idx="155">
                  <c:v>4189</c:v>
                </c:pt>
                <c:pt idx="156">
                  <c:v>4204</c:v>
                </c:pt>
                <c:pt idx="157">
                  <c:v>4266</c:v>
                </c:pt>
                <c:pt idx="158">
                  <c:v>4264</c:v>
                </c:pt>
                <c:pt idx="159">
                  <c:v>4276</c:v>
                </c:pt>
                <c:pt idx="160">
                  <c:v>4283</c:v>
                </c:pt>
                <c:pt idx="161">
                  <c:v>4293</c:v>
                </c:pt>
                <c:pt idx="162">
                  <c:v>4299</c:v>
                </c:pt>
                <c:pt idx="163">
                  <c:v>4294</c:v>
                </c:pt>
                <c:pt idx="164">
                  <c:v>4299</c:v>
                </c:pt>
                <c:pt idx="165">
                  <c:v>4319</c:v>
                </c:pt>
              </c:numCache>
            </c:numRef>
          </c:xVal>
          <c:yVal>
            <c:numRef>
              <c:f>'28.07.2015 VTG'!$AA$6:$AA$171</c:f>
              <c:numCache>
                <c:formatCode>#,##0" mbar"</c:formatCode>
                <c:ptCount val="166"/>
                <c:pt idx="0">
                  <c:v>1212</c:v>
                </c:pt>
                <c:pt idx="1">
                  <c:v>1276</c:v>
                </c:pt>
                <c:pt idx="2">
                  <c:v>1351</c:v>
                </c:pt>
                <c:pt idx="3">
                  <c:v>1436</c:v>
                </c:pt>
                <c:pt idx="4">
                  <c:v>1517</c:v>
                </c:pt>
                <c:pt idx="5">
                  <c:v>1602</c:v>
                </c:pt>
                <c:pt idx="6">
                  <c:v>1698</c:v>
                </c:pt>
                <c:pt idx="7">
                  <c:v>1794</c:v>
                </c:pt>
                <c:pt idx="8">
                  <c:v>1898</c:v>
                </c:pt>
                <c:pt idx="9">
                  <c:v>2016</c:v>
                </c:pt>
                <c:pt idx="10">
                  <c:v>2126</c:v>
                </c:pt>
                <c:pt idx="11">
                  <c:v>2223</c:v>
                </c:pt>
                <c:pt idx="12">
                  <c:v>2293</c:v>
                </c:pt>
                <c:pt idx="13">
                  <c:v>2263</c:v>
                </c:pt>
                <c:pt idx="14">
                  <c:v>2203</c:v>
                </c:pt>
                <c:pt idx="15">
                  <c:v>2183</c:v>
                </c:pt>
                <c:pt idx="16">
                  <c:v>2193</c:v>
                </c:pt>
                <c:pt idx="17">
                  <c:v>2221</c:v>
                </c:pt>
                <c:pt idx="18">
                  <c:v>2259</c:v>
                </c:pt>
                <c:pt idx="19">
                  <c:v>2303</c:v>
                </c:pt>
                <c:pt idx="20">
                  <c:v>2345</c:v>
                </c:pt>
                <c:pt idx="21">
                  <c:v>2390</c:v>
                </c:pt>
                <c:pt idx="22">
                  <c:v>2430</c:v>
                </c:pt>
                <c:pt idx="23">
                  <c:v>2453</c:v>
                </c:pt>
                <c:pt idx="24">
                  <c:v>2452</c:v>
                </c:pt>
                <c:pt idx="25">
                  <c:v>2428</c:v>
                </c:pt>
                <c:pt idx="26">
                  <c:v>2406</c:v>
                </c:pt>
                <c:pt idx="27">
                  <c:v>2399</c:v>
                </c:pt>
                <c:pt idx="28">
                  <c:v>2400</c:v>
                </c:pt>
                <c:pt idx="29">
                  <c:v>2405</c:v>
                </c:pt>
                <c:pt idx="30">
                  <c:v>2410</c:v>
                </c:pt>
                <c:pt idx="31">
                  <c:v>2405</c:v>
                </c:pt>
                <c:pt idx="32">
                  <c:v>2401</c:v>
                </c:pt>
                <c:pt idx="33">
                  <c:v>2400</c:v>
                </c:pt>
                <c:pt idx="34">
                  <c:v>2405</c:v>
                </c:pt>
                <c:pt idx="35">
                  <c:v>2410</c:v>
                </c:pt>
                <c:pt idx="36">
                  <c:v>2413</c:v>
                </c:pt>
                <c:pt idx="37">
                  <c:v>2418</c:v>
                </c:pt>
                <c:pt idx="38">
                  <c:v>2430</c:v>
                </c:pt>
                <c:pt idx="39">
                  <c:v>2442</c:v>
                </c:pt>
                <c:pt idx="40">
                  <c:v>2450</c:v>
                </c:pt>
                <c:pt idx="41">
                  <c:v>2480</c:v>
                </c:pt>
                <c:pt idx="42">
                  <c:v>2484</c:v>
                </c:pt>
                <c:pt idx="43">
                  <c:v>2485</c:v>
                </c:pt>
                <c:pt idx="44">
                  <c:v>2485</c:v>
                </c:pt>
                <c:pt idx="45">
                  <c:v>2485</c:v>
                </c:pt>
                <c:pt idx="46">
                  <c:v>2485</c:v>
                </c:pt>
                <c:pt idx="47">
                  <c:v>2485</c:v>
                </c:pt>
                <c:pt idx="48">
                  <c:v>2485</c:v>
                </c:pt>
                <c:pt idx="49">
                  <c:v>2485</c:v>
                </c:pt>
                <c:pt idx="50">
                  <c:v>2485</c:v>
                </c:pt>
                <c:pt idx="51">
                  <c:v>2485</c:v>
                </c:pt>
                <c:pt idx="52">
                  <c:v>2485</c:v>
                </c:pt>
                <c:pt idx="53">
                  <c:v>2485</c:v>
                </c:pt>
                <c:pt idx="54">
                  <c:v>2485</c:v>
                </c:pt>
                <c:pt idx="55">
                  <c:v>2485</c:v>
                </c:pt>
                <c:pt idx="56">
                  <c:v>2485</c:v>
                </c:pt>
                <c:pt idx="57">
                  <c:v>2483</c:v>
                </c:pt>
                <c:pt idx="58">
                  <c:v>2475</c:v>
                </c:pt>
                <c:pt idx="59">
                  <c:v>2457</c:v>
                </c:pt>
                <c:pt idx="60">
                  <c:v>2446</c:v>
                </c:pt>
                <c:pt idx="61">
                  <c:v>2438</c:v>
                </c:pt>
                <c:pt idx="62">
                  <c:v>2428</c:v>
                </c:pt>
                <c:pt idx="63">
                  <c:v>2427</c:v>
                </c:pt>
                <c:pt idx="64">
                  <c:v>2434</c:v>
                </c:pt>
                <c:pt idx="65">
                  <c:v>2441</c:v>
                </c:pt>
                <c:pt idx="66">
                  <c:v>2445</c:v>
                </c:pt>
                <c:pt idx="67">
                  <c:v>2443</c:v>
                </c:pt>
                <c:pt idx="68">
                  <c:v>2445</c:v>
                </c:pt>
                <c:pt idx="69">
                  <c:v>2443</c:v>
                </c:pt>
                <c:pt idx="70">
                  <c:v>2438</c:v>
                </c:pt>
                <c:pt idx="71">
                  <c:v>2437</c:v>
                </c:pt>
                <c:pt idx="72">
                  <c:v>2435</c:v>
                </c:pt>
                <c:pt idx="73">
                  <c:v>2433</c:v>
                </c:pt>
                <c:pt idx="74">
                  <c:v>2433</c:v>
                </c:pt>
                <c:pt idx="75">
                  <c:v>2432</c:v>
                </c:pt>
                <c:pt idx="76">
                  <c:v>2428</c:v>
                </c:pt>
                <c:pt idx="77">
                  <c:v>2427</c:v>
                </c:pt>
                <c:pt idx="78">
                  <c:v>2426</c:v>
                </c:pt>
                <c:pt idx="79">
                  <c:v>2427</c:v>
                </c:pt>
                <c:pt idx="80">
                  <c:v>2428</c:v>
                </c:pt>
                <c:pt idx="81">
                  <c:v>2427</c:v>
                </c:pt>
                <c:pt idx="82">
                  <c:v>2426</c:v>
                </c:pt>
                <c:pt idx="83">
                  <c:v>2424</c:v>
                </c:pt>
                <c:pt idx="84">
                  <c:v>2420</c:v>
                </c:pt>
                <c:pt idx="85">
                  <c:v>2421</c:v>
                </c:pt>
                <c:pt idx="86">
                  <c:v>2418</c:v>
                </c:pt>
                <c:pt idx="87">
                  <c:v>2415</c:v>
                </c:pt>
                <c:pt idx="88">
                  <c:v>2415</c:v>
                </c:pt>
                <c:pt idx="89">
                  <c:v>2416</c:v>
                </c:pt>
                <c:pt idx="90">
                  <c:v>2414</c:v>
                </c:pt>
                <c:pt idx="91">
                  <c:v>2412</c:v>
                </c:pt>
                <c:pt idx="92">
                  <c:v>2409</c:v>
                </c:pt>
                <c:pt idx="93">
                  <c:v>2406</c:v>
                </c:pt>
                <c:pt idx="94">
                  <c:v>2406</c:v>
                </c:pt>
                <c:pt idx="95">
                  <c:v>2408</c:v>
                </c:pt>
                <c:pt idx="96">
                  <c:v>2408</c:v>
                </c:pt>
                <c:pt idx="97">
                  <c:v>2409</c:v>
                </c:pt>
                <c:pt idx="98">
                  <c:v>2410</c:v>
                </c:pt>
                <c:pt idx="99">
                  <c:v>2412</c:v>
                </c:pt>
                <c:pt idx="100">
                  <c:v>2412</c:v>
                </c:pt>
                <c:pt idx="101">
                  <c:v>2415</c:v>
                </c:pt>
                <c:pt idx="102">
                  <c:v>2420</c:v>
                </c:pt>
                <c:pt idx="103">
                  <c:v>2421</c:v>
                </c:pt>
                <c:pt idx="104">
                  <c:v>2416</c:v>
                </c:pt>
                <c:pt idx="105">
                  <c:v>2413</c:v>
                </c:pt>
                <c:pt idx="106">
                  <c:v>2412</c:v>
                </c:pt>
                <c:pt idx="107">
                  <c:v>2412</c:v>
                </c:pt>
                <c:pt idx="108">
                  <c:v>2410</c:v>
                </c:pt>
                <c:pt idx="109">
                  <c:v>2410</c:v>
                </c:pt>
                <c:pt idx="110">
                  <c:v>2406</c:v>
                </c:pt>
                <c:pt idx="111">
                  <c:v>2404</c:v>
                </c:pt>
                <c:pt idx="112">
                  <c:v>2403</c:v>
                </c:pt>
                <c:pt idx="113">
                  <c:v>2400</c:v>
                </c:pt>
                <c:pt idx="114">
                  <c:v>2398</c:v>
                </c:pt>
                <c:pt idx="115">
                  <c:v>2395</c:v>
                </c:pt>
                <c:pt idx="116">
                  <c:v>2393</c:v>
                </c:pt>
                <c:pt idx="117">
                  <c:v>2391</c:v>
                </c:pt>
                <c:pt idx="118">
                  <c:v>2388</c:v>
                </c:pt>
                <c:pt idx="119">
                  <c:v>2387</c:v>
                </c:pt>
                <c:pt idx="120">
                  <c:v>2385</c:v>
                </c:pt>
                <c:pt idx="121">
                  <c:v>2384</c:v>
                </c:pt>
                <c:pt idx="122">
                  <c:v>2382</c:v>
                </c:pt>
                <c:pt idx="123">
                  <c:v>2381</c:v>
                </c:pt>
                <c:pt idx="124">
                  <c:v>2378</c:v>
                </c:pt>
                <c:pt idx="125">
                  <c:v>2375</c:v>
                </c:pt>
                <c:pt idx="126">
                  <c:v>2375</c:v>
                </c:pt>
                <c:pt idx="127">
                  <c:v>2372</c:v>
                </c:pt>
                <c:pt idx="128">
                  <c:v>2370</c:v>
                </c:pt>
                <c:pt idx="129">
                  <c:v>2367</c:v>
                </c:pt>
                <c:pt idx="130">
                  <c:v>2366</c:v>
                </c:pt>
                <c:pt idx="131">
                  <c:v>2365</c:v>
                </c:pt>
                <c:pt idx="132">
                  <c:v>2365</c:v>
                </c:pt>
                <c:pt idx="133">
                  <c:v>2362</c:v>
                </c:pt>
                <c:pt idx="134">
                  <c:v>2362</c:v>
                </c:pt>
                <c:pt idx="135">
                  <c:v>2362</c:v>
                </c:pt>
                <c:pt idx="136">
                  <c:v>2360</c:v>
                </c:pt>
                <c:pt idx="137">
                  <c:v>2355</c:v>
                </c:pt>
                <c:pt idx="138">
                  <c:v>2351</c:v>
                </c:pt>
                <c:pt idx="139">
                  <c:v>2348</c:v>
                </c:pt>
                <c:pt idx="140">
                  <c:v>2344</c:v>
                </c:pt>
                <c:pt idx="141">
                  <c:v>2343</c:v>
                </c:pt>
                <c:pt idx="142">
                  <c:v>2340</c:v>
                </c:pt>
                <c:pt idx="143">
                  <c:v>2334</c:v>
                </c:pt>
                <c:pt idx="144">
                  <c:v>2332</c:v>
                </c:pt>
                <c:pt idx="145">
                  <c:v>2329</c:v>
                </c:pt>
                <c:pt idx="146">
                  <c:v>2324</c:v>
                </c:pt>
                <c:pt idx="147">
                  <c:v>2321</c:v>
                </c:pt>
                <c:pt idx="148">
                  <c:v>2316</c:v>
                </c:pt>
                <c:pt idx="149">
                  <c:v>2312</c:v>
                </c:pt>
                <c:pt idx="150">
                  <c:v>2306</c:v>
                </c:pt>
                <c:pt idx="151">
                  <c:v>2304</c:v>
                </c:pt>
                <c:pt idx="152">
                  <c:v>2299</c:v>
                </c:pt>
                <c:pt idx="153">
                  <c:v>2293</c:v>
                </c:pt>
                <c:pt idx="154">
                  <c:v>2289</c:v>
                </c:pt>
                <c:pt idx="155">
                  <c:v>2284</c:v>
                </c:pt>
                <c:pt idx="156">
                  <c:v>2278</c:v>
                </c:pt>
                <c:pt idx="157">
                  <c:v>2228</c:v>
                </c:pt>
                <c:pt idx="158">
                  <c:v>2219</c:v>
                </c:pt>
                <c:pt idx="159">
                  <c:v>2213</c:v>
                </c:pt>
                <c:pt idx="160">
                  <c:v>2203</c:v>
                </c:pt>
                <c:pt idx="161">
                  <c:v>2194</c:v>
                </c:pt>
                <c:pt idx="162">
                  <c:v>2184</c:v>
                </c:pt>
                <c:pt idx="163">
                  <c:v>2182</c:v>
                </c:pt>
                <c:pt idx="164">
                  <c:v>2178</c:v>
                </c:pt>
                <c:pt idx="165">
                  <c:v>2173</c:v>
                </c:pt>
              </c:numCache>
            </c:numRef>
          </c:yVal>
          <c:smooth val="1"/>
        </c:ser>
        <c:ser>
          <c:idx val="1"/>
          <c:order val="2"/>
          <c:tx>
            <c:strRef>
              <c:f>'28.07.2015 VTG'!$AB$5</c:f>
              <c:strCache>
                <c:ptCount val="1"/>
                <c:pt idx="0">
                  <c:v>Soll Ladedruck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'28.07.2015 VTG'!$Y$6:$Y$171</c:f>
              <c:numCache>
                <c:formatCode>#,##0" 1/min"</c:formatCode>
                <c:ptCount val="166"/>
                <c:pt idx="0">
                  <c:v>1416</c:v>
                </c:pt>
                <c:pt idx="1">
                  <c:v>1415</c:v>
                </c:pt>
                <c:pt idx="2">
                  <c:v>1429</c:v>
                </c:pt>
                <c:pt idx="3">
                  <c:v>1443</c:v>
                </c:pt>
                <c:pt idx="4">
                  <c:v>1459</c:v>
                </c:pt>
                <c:pt idx="5">
                  <c:v>1470</c:v>
                </c:pt>
                <c:pt idx="6">
                  <c:v>1505</c:v>
                </c:pt>
                <c:pt idx="7">
                  <c:v>1513</c:v>
                </c:pt>
                <c:pt idx="8">
                  <c:v>1536</c:v>
                </c:pt>
                <c:pt idx="9">
                  <c:v>1566</c:v>
                </c:pt>
                <c:pt idx="10">
                  <c:v>1585</c:v>
                </c:pt>
                <c:pt idx="11">
                  <c:v>1609</c:v>
                </c:pt>
                <c:pt idx="12">
                  <c:v>1637</c:v>
                </c:pt>
                <c:pt idx="13">
                  <c:v>1658</c:v>
                </c:pt>
                <c:pt idx="14">
                  <c:v>1682</c:v>
                </c:pt>
                <c:pt idx="15">
                  <c:v>1712</c:v>
                </c:pt>
                <c:pt idx="16">
                  <c:v>1745</c:v>
                </c:pt>
                <c:pt idx="17">
                  <c:v>1765</c:v>
                </c:pt>
                <c:pt idx="18">
                  <c:v>1800</c:v>
                </c:pt>
                <c:pt idx="19">
                  <c:v>1816</c:v>
                </c:pt>
                <c:pt idx="20">
                  <c:v>1850</c:v>
                </c:pt>
                <c:pt idx="21">
                  <c:v>1882</c:v>
                </c:pt>
                <c:pt idx="22">
                  <c:v>1907</c:v>
                </c:pt>
                <c:pt idx="23">
                  <c:v>1936</c:v>
                </c:pt>
                <c:pt idx="24">
                  <c:v>1968</c:v>
                </c:pt>
                <c:pt idx="25">
                  <c:v>1998</c:v>
                </c:pt>
                <c:pt idx="26">
                  <c:v>2030</c:v>
                </c:pt>
                <c:pt idx="27">
                  <c:v>2046</c:v>
                </c:pt>
                <c:pt idx="28">
                  <c:v>2087</c:v>
                </c:pt>
                <c:pt idx="29">
                  <c:v>2117</c:v>
                </c:pt>
                <c:pt idx="30">
                  <c:v>2140</c:v>
                </c:pt>
                <c:pt idx="31">
                  <c:v>2159</c:v>
                </c:pt>
                <c:pt idx="32">
                  <c:v>2203</c:v>
                </c:pt>
                <c:pt idx="33">
                  <c:v>2217</c:v>
                </c:pt>
                <c:pt idx="34">
                  <c:v>2255</c:v>
                </c:pt>
                <c:pt idx="35">
                  <c:v>2284</c:v>
                </c:pt>
                <c:pt idx="36">
                  <c:v>2306</c:v>
                </c:pt>
                <c:pt idx="37">
                  <c:v>2339</c:v>
                </c:pt>
                <c:pt idx="38">
                  <c:v>2369</c:v>
                </c:pt>
                <c:pt idx="39">
                  <c:v>2389</c:v>
                </c:pt>
                <c:pt idx="40">
                  <c:v>2419</c:v>
                </c:pt>
                <c:pt idx="41">
                  <c:v>2452</c:v>
                </c:pt>
                <c:pt idx="42">
                  <c:v>2479</c:v>
                </c:pt>
                <c:pt idx="43">
                  <c:v>2510</c:v>
                </c:pt>
                <c:pt idx="44">
                  <c:v>2527</c:v>
                </c:pt>
                <c:pt idx="45">
                  <c:v>2555</c:v>
                </c:pt>
                <c:pt idx="46">
                  <c:v>2580</c:v>
                </c:pt>
                <c:pt idx="47">
                  <c:v>2612</c:v>
                </c:pt>
                <c:pt idx="48">
                  <c:v>2644</c:v>
                </c:pt>
                <c:pt idx="49">
                  <c:v>2677</c:v>
                </c:pt>
                <c:pt idx="50">
                  <c:v>2702</c:v>
                </c:pt>
                <c:pt idx="51">
                  <c:v>2727</c:v>
                </c:pt>
                <c:pt idx="52">
                  <c:v>2747</c:v>
                </c:pt>
                <c:pt idx="53">
                  <c:v>2779</c:v>
                </c:pt>
                <c:pt idx="54">
                  <c:v>2808</c:v>
                </c:pt>
                <c:pt idx="55">
                  <c:v>2825</c:v>
                </c:pt>
                <c:pt idx="56">
                  <c:v>2850</c:v>
                </c:pt>
                <c:pt idx="57">
                  <c:v>2874</c:v>
                </c:pt>
                <c:pt idx="58">
                  <c:v>2899</c:v>
                </c:pt>
                <c:pt idx="59">
                  <c:v>2923</c:v>
                </c:pt>
                <c:pt idx="60">
                  <c:v>2934</c:v>
                </c:pt>
                <c:pt idx="61">
                  <c:v>2972</c:v>
                </c:pt>
                <c:pt idx="62">
                  <c:v>2994</c:v>
                </c:pt>
                <c:pt idx="63">
                  <c:v>3018</c:v>
                </c:pt>
                <c:pt idx="64">
                  <c:v>3033</c:v>
                </c:pt>
                <c:pt idx="65">
                  <c:v>3049</c:v>
                </c:pt>
                <c:pt idx="66">
                  <c:v>3081</c:v>
                </c:pt>
                <c:pt idx="67">
                  <c:v>3096</c:v>
                </c:pt>
                <c:pt idx="68">
                  <c:v>3116</c:v>
                </c:pt>
                <c:pt idx="69">
                  <c:v>3132</c:v>
                </c:pt>
                <c:pt idx="70">
                  <c:v>3162</c:v>
                </c:pt>
                <c:pt idx="71">
                  <c:v>3184</c:v>
                </c:pt>
                <c:pt idx="72">
                  <c:v>3192</c:v>
                </c:pt>
                <c:pt idx="73">
                  <c:v>3204</c:v>
                </c:pt>
                <c:pt idx="74">
                  <c:v>3238</c:v>
                </c:pt>
                <c:pt idx="75">
                  <c:v>3250</c:v>
                </c:pt>
                <c:pt idx="76">
                  <c:v>3270</c:v>
                </c:pt>
                <c:pt idx="77">
                  <c:v>3280</c:v>
                </c:pt>
                <c:pt idx="78">
                  <c:v>3309</c:v>
                </c:pt>
                <c:pt idx="79">
                  <c:v>3322</c:v>
                </c:pt>
                <c:pt idx="80">
                  <c:v>3340</c:v>
                </c:pt>
                <c:pt idx="81">
                  <c:v>3347</c:v>
                </c:pt>
                <c:pt idx="82">
                  <c:v>3364</c:v>
                </c:pt>
                <c:pt idx="83">
                  <c:v>3394</c:v>
                </c:pt>
                <c:pt idx="84">
                  <c:v>3402</c:v>
                </c:pt>
                <c:pt idx="85">
                  <c:v>3415</c:v>
                </c:pt>
                <c:pt idx="86">
                  <c:v>3439</c:v>
                </c:pt>
                <c:pt idx="87">
                  <c:v>3452</c:v>
                </c:pt>
                <c:pt idx="88">
                  <c:v>3461</c:v>
                </c:pt>
                <c:pt idx="89">
                  <c:v>3467</c:v>
                </c:pt>
                <c:pt idx="90">
                  <c:v>3491</c:v>
                </c:pt>
                <c:pt idx="91">
                  <c:v>3501</c:v>
                </c:pt>
                <c:pt idx="92">
                  <c:v>3501</c:v>
                </c:pt>
                <c:pt idx="93">
                  <c:v>3530</c:v>
                </c:pt>
                <c:pt idx="94">
                  <c:v>3522</c:v>
                </c:pt>
                <c:pt idx="95">
                  <c:v>3546</c:v>
                </c:pt>
                <c:pt idx="96">
                  <c:v>3550</c:v>
                </c:pt>
                <c:pt idx="97">
                  <c:v>3571</c:v>
                </c:pt>
                <c:pt idx="98">
                  <c:v>3585</c:v>
                </c:pt>
                <c:pt idx="99">
                  <c:v>3596</c:v>
                </c:pt>
                <c:pt idx="100">
                  <c:v>3591</c:v>
                </c:pt>
                <c:pt idx="101">
                  <c:v>3597</c:v>
                </c:pt>
                <c:pt idx="102">
                  <c:v>3681</c:v>
                </c:pt>
                <c:pt idx="103">
                  <c:v>3702</c:v>
                </c:pt>
                <c:pt idx="104">
                  <c:v>3770</c:v>
                </c:pt>
                <c:pt idx="105">
                  <c:v>3781</c:v>
                </c:pt>
                <c:pt idx="106">
                  <c:v>3777</c:v>
                </c:pt>
                <c:pt idx="107">
                  <c:v>3797</c:v>
                </c:pt>
                <c:pt idx="108">
                  <c:v>3800</c:v>
                </c:pt>
                <c:pt idx="109">
                  <c:v>3806</c:v>
                </c:pt>
                <c:pt idx="110">
                  <c:v>3818</c:v>
                </c:pt>
                <c:pt idx="111">
                  <c:v>3806</c:v>
                </c:pt>
                <c:pt idx="112">
                  <c:v>3834</c:v>
                </c:pt>
                <c:pt idx="113">
                  <c:v>3845</c:v>
                </c:pt>
                <c:pt idx="114">
                  <c:v>3848</c:v>
                </c:pt>
                <c:pt idx="115">
                  <c:v>3864</c:v>
                </c:pt>
                <c:pt idx="116">
                  <c:v>3870</c:v>
                </c:pt>
                <c:pt idx="117">
                  <c:v>3880</c:v>
                </c:pt>
                <c:pt idx="118">
                  <c:v>3881</c:v>
                </c:pt>
                <c:pt idx="119">
                  <c:v>3878</c:v>
                </c:pt>
                <c:pt idx="120">
                  <c:v>3890</c:v>
                </c:pt>
                <c:pt idx="121">
                  <c:v>3912</c:v>
                </c:pt>
                <c:pt idx="122">
                  <c:v>3903</c:v>
                </c:pt>
                <c:pt idx="123">
                  <c:v>3906</c:v>
                </c:pt>
                <c:pt idx="124">
                  <c:v>3932</c:v>
                </c:pt>
                <c:pt idx="125">
                  <c:v>3930</c:v>
                </c:pt>
                <c:pt idx="126">
                  <c:v>3952</c:v>
                </c:pt>
                <c:pt idx="127">
                  <c:v>3942</c:v>
                </c:pt>
                <c:pt idx="128">
                  <c:v>3962</c:v>
                </c:pt>
                <c:pt idx="129">
                  <c:v>3975</c:v>
                </c:pt>
                <c:pt idx="130">
                  <c:v>3983</c:v>
                </c:pt>
                <c:pt idx="131">
                  <c:v>3994</c:v>
                </c:pt>
                <c:pt idx="132">
                  <c:v>4005</c:v>
                </c:pt>
                <c:pt idx="133">
                  <c:v>3998</c:v>
                </c:pt>
                <c:pt idx="134">
                  <c:v>4022</c:v>
                </c:pt>
                <c:pt idx="135">
                  <c:v>4038</c:v>
                </c:pt>
                <c:pt idx="136">
                  <c:v>4035</c:v>
                </c:pt>
                <c:pt idx="137">
                  <c:v>4043</c:v>
                </c:pt>
                <c:pt idx="138">
                  <c:v>4055</c:v>
                </c:pt>
                <c:pt idx="139">
                  <c:v>4057</c:v>
                </c:pt>
                <c:pt idx="140">
                  <c:v>4072</c:v>
                </c:pt>
                <c:pt idx="141">
                  <c:v>4078</c:v>
                </c:pt>
                <c:pt idx="142">
                  <c:v>4092</c:v>
                </c:pt>
                <c:pt idx="143">
                  <c:v>4092</c:v>
                </c:pt>
                <c:pt idx="144">
                  <c:v>4104</c:v>
                </c:pt>
                <c:pt idx="145">
                  <c:v>4099</c:v>
                </c:pt>
                <c:pt idx="146">
                  <c:v>4117</c:v>
                </c:pt>
                <c:pt idx="147">
                  <c:v>4121</c:v>
                </c:pt>
                <c:pt idx="148">
                  <c:v>4123</c:v>
                </c:pt>
                <c:pt idx="149">
                  <c:v>4143</c:v>
                </c:pt>
                <c:pt idx="150">
                  <c:v>4138</c:v>
                </c:pt>
                <c:pt idx="151">
                  <c:v>4157</c:v>
                </c:pt>
                <c:pt idx="152">
                  <c:v>4164</c:v>
                </c:pt>
                <c:pt idx="153">
                  <c:v>4177</c:v>
                </c:pt>
                <c:pt idx="154">
                  <c:v>4183</c:v>
                </c:pt>
                <c:pt idx="155">
                  <c:v>4189</c:v>
                </c:pt>
                <c:pt idx="156">
                  <c:v>4204</c:v>
                </c:pt>
                <c:pt idx="157">
                  <c:v>4266</c:v>
                </c:pt>
                <c:pt idx="158">
                  <c:v>4264</c:v>
                </c:pt>
                <c:pt idx="159">
                  <c:v>4276</c:v>
                </c:pt>
                <c:pt idx="160">
                  <c:v>4283</c:v>
                </c:pt>
                <c:pt idx="161">
                  <c:v>4293</c:v>
                </c:pt>
                <c:pt idx="162">
                  <c:v>4299</c:v>
                </c:pt>
                <c:pt idx="163">
                  <c:v>4294</c:v>
                </c:pt>
                <c:pt idx="164">
                  <c:v>4299</c:v>
                </c:pt>
                <c:pt idx="165">
                  <c:v>4319</c:v>
                </c:pt>
              </c:numCache>
            </c:numRef>
          </c:xVal>
          <c:yVal>
            <c:numRef>
              <c:f>'28.07.2015 VTG'!$AB$6:$AB$171</c:f>
              <c:numCache>
                <c:formatCode>#,##0" mbar"</c:formatCode>
                <c:ptCount val="166"/>
                <c:pt idx="0">
                  <c:v>1874</c:v>
                </c:pt>
                <c:pt idx="1">
                  <c:v>1870</c:v>
                </c:pt>
                <c:pt idx="2">
                  <c:v>1892</c:v>
                </c:pt>
                <c:pt idx="3">
                  <c:v>1911</c:v>
                </c:pt>
                <c:pt idx="4">
                  <c:v>1933</c:v>
                </c:pt>
                <c:pt idx="5">
                  <c:v>1948</c:v>
                </c:pt>
                <c:pt idx="6">
                  <c:v>1993</c:v>
                </c:pt>
                <c:pt idx="7">
                  <c:v>2002</c:v>
                </c:pt>
                <c:pt idx="8">
                  <c:v>2026</c:v>
                </c:pt>
                <c:pt idx="9">
                  <c:v>2057</c:v>
                </c:pt>
                <c:pt idx="10">
                  <c:v>2076</c:v>
                </c:pt>
                <c:pt idx="11">
                  <c:v>2101</c:v>
                </c:pt>
                <c:pt idx="12">
                  <c:v>2130</c:v>
                </c:pt>
                <c:pt idx="13">
                  <c:v>2152</c:v>
                </c:pt>
                <c:pt idx="14">
                  <c:v>2176</c:v>
                </c:pt>
                <c:pt idx="15">
                  <c:v>2217</c:v>
                </c:pt>
                <c:pt idx="16">
                  <c:v>2248</c:v>
                </c:pt>
                <c:pt idx="17">
                  <c:v>2255</c:v>
                </c:pt>
                <c:pt idx="18">
                  <c:v>2273</c:v>
                </c:pt>
                <c:pt idx="19">
                  <c:v>2282</c:v>
                </c:pt>
                <c:pt idx="20">
                  <c:v>2300</c:v>
                </c:pt>
                <c:pt idx="21">
                  <c:v>2317</c:v>
                </c:pt>
                <c:pt idx="22">
                  <c:v>2331</c:v>
                </c:pt>
                <c:pt idx="23">
                  <c:v>2346</c:v>
                </c:pt>
                <c:pt idx="24">
                  <c:v>2362</c:v>
                </c:pt>
                <c:pt idx="25">
                  <c:v>2379</c:v>
                </c:pt>
                <c:pt idx="26">
                  <c:v>2383</c:v>
                </c:pt>
                <c:pt idx="27">
                  <c:v>2385</c:v>
                </c:pt>
                <c:pt idx="28">
                  <c:v>2389</c:v>
                </c:pt>
                <c:pt idx="29">
                  <c:v>2391</c:v>
                </c:pt>
                <c:pt idx="30">
                  <c:v>2393</c:v>
                </c:pt>
                <c:pt idx="31">
                  <c:v>2395</c:v>
                </c:pt>
                <c:pt idx="32">
                  <c:v>2399</c:v>
                </c:pt>
                <c:pt idx="33">
                  <c:v>2401</c:v>
                </c:pt>
                <c:pt idx="34">
                  <c:v>2404</c:v>
                </c:pt>
                <c:pt idx="35">
                  <c:v>2404</c:v>
                </c:pt>
                <c:pt idx="36">
                  <c:v>2404</c:v>
                </c:pt>
                <c:pt idx="37">
                  <c:v>2404</c:v>
                </c:pt>
                <c:pt idx="38">
                  <c:v>2404</c:v>
                </c:pt>
                <c:pt idx="39">
                  <c:v>2404</c:v>
                </c:pt>
                <c:pt idx="40">
                  <c:v>2404</c:v>
                </c:pt>
                <c:pt idx="41">
                  <c:v>2404</c:v>
                </c:pt>
                <c:pt idx="42">
                  <c:v>2404</c:v>
                </c:pt>
                <c:pt idx="43">
                  <c:v>2405</c:v>
                </c:pt>
                <c:pt idx="44">
                  <c:v>2405</c:v>
                </c:pt>
                <c:pt idx="45">
                  <c:v>2405</c:v>
                </c:pt>
                <c:pt idx="46">
                  <c:v>2405</c:v>
                </c:pt>
                <c:pt idx="47">
                  <c:v>2405</c:v>
                </c:pt>
                <c:pt idx="48">
                  <c:v>2405</c:v>
                </c:pt>
                <c:pt idx="49">
                  <c:v>2405</c:v>
                </c:pt>
                <c:pt idx="50">
                  <c:v>2405</c:v>
                </c:pt>
                <c:pt idx="51">
                  <c:v>2405</c:v>
                </c:pt>
                <c:pt idx="52">
                  <c:v>2405</c:v>
                </c:pt>
                <c:pt idx="53">
                  <c:v>2405</c:v>
                </c:pt>
                <c:pt idx="54">
                  <c:v>2405</c:v>
                </c:pt>
                <c:pt idx="55">
                  <c:v>2405</c:v>
                </c:pt>
                <c:pt idx="56">
                  <c:v>2406</c:v>
                </c:pt>
                <c:pt idx="57">
                  <c:v>2406</c:v>
                </c:pt>
                <c:pt idx="58">
                  <c:v>2406</c:v>
                </c:pt>
                <c:pt idx="59">
                  <c:v>2407</c:v>
                </c:pt>
                <c:pt idx="60">
                  <c:v>2407</c:v>
                </c:pt>
                <c:pt idx="61">
                  <c:v>2407</c:v>
                </c:pt>
                <c:pt idx="62">
                  <c:v>2407</c:v>
                </c:pt>
                <c:pt idx="63">
                  <c:v>2408</c:v>
                </c:pt>
                <c:pt idx="64">
                  <c:v>2409</c:v>
                </c:pt>
                <c:pt idx="65">
                  <c:v>2410</c:v>
                </c:pt>
                <c:pt idx="66">
                  <c:v>2411</c:v>
                </c:pt>
                <c:pt idx="67">
                  <c:v>2412</c:v>
                </c:pt>
                <c:pt idx="68">
                  <c:v>2412</c:v>
                </c:pt>
                <c:pt idx="69">
                  <c:v>2413</c:v>
                </c:pt>
                <c:pt idx="70">
                  <c:v>2415</c:v>
                </c:pt>
                <c:pt idx="71">
                  <c:v>2415</c:v>
                </c:pt>
                <c:pt idx="72">
                  <c:v>2416</c:v>
                </c:pt>
                <c:pt idx="73">
                  <c:v>2416</c:v>
                </c:pt>
                <c:pt idx="74">
                  <c:v>2417</c:v>
                </c:pt>
                <c:pt idx="75">
                  <c:v>2418</c:v>
                </c:pt>
                <c:pt idx="76">
                  <c:v>2419</c:v>
                </c:pt>
                <c:pt idx="77">
                  <c:v>2420</c:v>
                </c:pt>
                <c:pt idx="78">
                  <c:v>2421</c:v>
                </c:pt>
                <c:pt idx="79">
                  <c:v>2421</c:v>
                </c:pt>
                <c:pt idx="80">
                  <c:v>2422</c:v>
                </c:pt>
                <c:pt idx="81">
                  <c:v>2423</c:v>
                </c:pt>
                <c:pt idx="82">
                  <c:v>2424</c:v>
                </c:pt>
                <c:pt idx="83">
                  <c:v>2424</c:v>
                </c:pt>
                <c:pt idx="84">
                  <c:v>2425</c:v>
                </c:pt>
                <c:pt idx="85">
                  <c:v>2426</c:v>
                </c:pt>
                <c:pt idx="86">
                  <c:v>2427</c:v>
                </c:pt>
                <c:pt idx="87">
                  <c:v>2427</c:v>
                </c:pt>
                <c:pt idx="88">
                  <c:v>2427</c:v>
                </c:pt>
                <c:pt idx="89">
                  <c:v>2428</c:v>
                </c:pt>
                <c:pt idx="90">
                  <c:v>2428</c:v>
                </c:pt>
                <c:pt idx="91">
                  <c:v>2429</c:v>
                </c:pt>
                <c:pt idx="92">
                  <c:v>2430</c:v>
                </c:pt>
                <c:pt idx="93">
                  <c:v>2427</c:v>
                </c:pt>
                <c:pt idx="94">
                  <c:v>2426</c:v>
                </c:pt>
                <c:pt idx="95">
                  <c:v>2424</c:v>
                </c:pt>
                <c:pt idx="96">
                  <c:v>2424</c:v>
                </c:pt>
                <c:pt idx="97">
                  <c:v>2419</c:v>
                </c:pt>
                <c:pt idx="98">
                  <c:v>2417</c:v>
                </c:pt>
                <c:pt idx="99">
                  <c:v>2417</c:v>
                </c:pt>
                <c:pt idx="100">
                  <c:v>2417</c:v>
                </c:pt>
                <c:pt idx="101">
                  <c:v>2414</c:v>
                </c:pt>
                <c:pt idx="102">
                  <c:v>2401</c:v>
                </c:pt>
                <c:pt idx="103">
                  <c:v>2401</c:v>
                </c:pt>
                <c:pt idx="104">
                  <c:v>2389</c:v>
                </c:pt>
                <c:pt idx="105">
                  <c:v>2387</c:v>
                </c:pt>
                <c:pt idx="106">
                  <c:v>2386</c:v>
                </c:pt>
                <c:pt idx="107">
                  <c:v>2383</c:v>
                </c:pt>
                <c:pt idx="108">
                  <c:v>2384</c:v>
                </c:pt>
                <c:pt idx="109">
                  <c:v>2381</c:v>
                </c:pt>
                <c:pt idx="110">
                  <c:v>2382</c:v>
                </c:pt>
                <c:pt idx="111">
                  <c:v>2382</c:v>
                </c:pt>
                <c:pt idx="112">
                  <c:v>2378</c:v>
                </c:pt>
                <c:pt idx="113">
                  <c:v>2376</c:v>
                </c:pt>
                <c:pt idx="114">
                  <c:v>2376</c:v>
                </c:pt>
                <c:pt idx="115">
                  <c:v>2373</c:v>
                </c:pt>
                <c:pt idx="116">
                  <c:v>2372</c:v>
                </c:pt>
                <c:pt idx="117">
                  <c:v>2370</c:v>
                </c:pt>
                <c:pt idx="118">
                  <c:v>2369</c:v>
                </c:pt>
                <c:pt idx="119">
                  <c:v>2368</c:v>
                </c:pt>
                <c:pt idx="120">
                  <c:v>2368</c:v>
                </c:pt>
                <c:pt idx="121">
                  <c:v>2367</c:v>
                </c:pt>
                <c:pt idx="122">
                  <c:v>2364</c:v>
                </c:pt>
                <c:pt idx="123">
                  <c:v>2366</c:v>
                </c:pt>
                <c:pt idx="124">
                  <c:v>2362</c:v>
                </c:pt>
                <c:pt idx="125">
                  <c:v>2362</c:v>
                </c:pt>
                <c:pt idx="126">
                  <c:v>2358</c:v>
                </c:pt>
                <c:pt idx="127">
                  <c:v>2359</c:v>
                </c:pt>
                <c:pt idx="128">
                  <c:v>2356</c:v>
                </c:pt>
                <c:pt idx="129">
                  <c:v>2355</c:v>
                </c:pt>
                <c:pt idx="130">
                  <c:v>2353</c:v>
                </c:pt>
                <c:pt idx="131">
                  <c:v>2352</c:v>
                </c:pt>
                <c:pt idx="132">
                  <c:v>2352</c:v>
                </c:pt>
                <c:pt idx="133">
                  <c:v>2347</c:v>
                </c:pt>
                <c:pt idx="134">
                  <c:v>2339</c:v>
                </c:pt>
                <c:pt idx="135">
                  <c:v>2334</c:v>
                </c:pt>
                <c:pt idx="136">
                  <c:v>2337</c:v>
                </c:pt>
                <c:pt idx="137">
                  <c:v>2330</c:v>
                </c:pt>
                <c:pt idx="138">
                  <c:v>2332</c:v>
                </c:pt>
                <c:pt idx="139">
                  <c:v>2325</c:v>
                </c:pt>
                <c:pt idx="140">
                  <c:v>2324</c:v>
                </c:pt>
                <c:pt idx="141">
                  <c:v>2315</c:v>
                </c:pt>
                <c:pt idx="142">
                  <c:v>2311</c:v>
                </c:pt>
                <c:pt idx="143">
                  <c:v>2304</c:v>
                </c:pt>
                <c:pt idx="144">
                  <c:v>2301</c:v>
                </c:pt>
                <c:pt idx="145">
                  <c:v>2300</c:v>
                </c:pt>
                <c:pt idx="146">
                  <c:v>2294</c:v>
                </c:pt>
                <c:pt idx="147">
                  <c:v>2291</c:v>
                </c:pt>
                <c:pt idx="148">
                  <c:v>2286</c:v>
                </c:pt>
                <c:pt idx="149">
                  <c:v>2285</c:v>
                </c:pt>
                <c:pt idx="150">
                  <c:v>2278</c:v>
                </c:pt>
                <c:pt idx="151">
                  <c:v>2275</c:v>
                </c:pt>
                <c:pt idx="152">
                  <c:v>2269</c:v>
                </c:pt>
                <c:pt idx="153">
                  <c:v>2274</c:v>
                </c:pt>
                <c:pt idx="154">
                  <c:v>2265</c:v>
                </c:pt>
                <c:pt idx="155">
                  <c:v>2258</c:v>
                </c:pt>
                <c:pt idx="156">
                  <c:v>2261</c:v>
                </c:pt>
                <c:pt idx="157">
                  <c:v>2232</c:v>
                </c:pt>
                <c:pt idx="158">
                  <c:v>2234</c:v>
                </c:pt>
                <c:pt idx="159">
                  <c:v>2226</c:v>
                </c:pt>
                <c:pt idx="160">
                  <c:v>2224</c:v>
                </c:pt>
                <c:pt idx="161">
                  <c:v>2220</c:v>
                </c:pt>
                <c:pt idx="162">
                  <c:v>2218</c:v>
                </c:pt>
                <c:pt idx="163">
                  <c:v>2223</c:v>
                </c:pt>
                <c:pt idx="164">
                  <c:v>2221</c:v>
                </c:pt>
                <c:pt idx="165">
                  <c:v>2219</c:v>
                </c:pt>
              </c:numCache>
            </c:numRef>
          </c:yVal>
          <c:smooth val="1"/>
        </c:ser>
        <c:ser>
          <c:idx val="4"/>
          <c:order val="5"/>
          <c:tx>
            <c:strRef>
              <c:f>'28.07.2015 VTG'!$AI$5</c:f>
              <c:strCache>
                <c:ptCount val="1"/>
                <c:pt idx="0">
                  <c:v>Raildruck Sollwert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'28.07.2015 VTG'!$Y$6:$Y$171</c:f>
              <c:numCache>
                <c:formatCode>#,##0" 1/min"</c:formatCode>
                <c:ptCount val="166"/>
                <c:pt idx="0">
                  <c:v>1416</c:v>
                </c:pt>
                <c:pt idx="1">
                  <c:v>1415</c:v>
                </c:pt>
                <c:pt idx="2">
                  <c:v>1429</c:v>
                </c:pt>
                <c:pt idx="3">
                  <c:v>1443</c:v>
                </c:pt>
                <c:pt idx="4">
                  <c:v>1459</c:v>
                </c:pt>
                <c:pt idx="5">
                  <c:v>1470</c:v>
                </c:pt>
                <c:pt idx="6">
                  <c:v>1505</c:v>
                </c:pt>
                <c:pt idx="7">
                  <c:v>1513</c:v>
                </c:pt>
                <c:pt idx="8">
                  <c:v>1536</c:v>
                </c:pt>
                <c:pt idx="9">
                  <c:v>1566</c:v>
                </c:pt>
                <c:pt idx="10">
                  <c:v>1585</c:v>
                </c:pt>
                <c:pt idx="11">
                  <c:v>1609</c:v>
                </c:pt>
                <c:pt idx="12">
                  <c:v>1637</c:v>
                </c:pt>
                <c:pt idx="13">
                  <c:v>1658</c:v>
                </c:pt>
                <c:pt idx="14">
                  <c:v>1682</c:v>
                </c:pt>
                <c:pt idx="15">
                  <c:v>1712</c:v>
                </c:pt>
                <c:pt idx="16">
                  <c:v>1745</c:v>
                </c:pt>
                <c:pt idx="17">
                  <c:v>1765</c:v>
                </c:pt>
                <c:pt idx="18">
                  <c:v>1800</c:v>
                </c:pt>
                <c:pt idx="19">
                  <c:v>1816</c:v>
                </c:pt>
                <c:pt idx="20">
                  <c:v>1850</c:v>
                </c:pt>
                <c:pt idx="21">
                  <c:v>1882</c:v>
                </c:pt>
                <c:pt idx="22">
                  <c:v>1907</c:v>
                </c:pt>
                <c:pt idx="23">
                  <c:v>1936</c:v>
                </c:pt>
                <c:pt idx="24">
                  <c:v>1968</c:v>
                </c:pt>
                <c:pt idx="25">
                  <c:v>1998</c:v>
                </c:pt>
                <c:pt idx="26">
                  <c:v>2030</c:v>
                </c:pt>
                <c:pt idx="27">
                  <c:v>2046</c:v>
                </c:pt>
                <c:pt idx="28">
                  <c:v>2087</c:v>
                </c:pt>
                <c:pt idx="29">
                  <c:v>2117</c:v>
                </c:pt>
                <c:pt idx="30">
                  <c:v>2140</c:v>
                </c:pt>
                <c:pt idx="31">
                  <c:v>2159</c:v>
                </c:pt>
                <c:pt idx="32">
                  <c:v>2203</c:v>
                </c:pt>
                <c:pt idx="33">
                  <c:v>2217</c:v>
                </c:pt>
                <c:pt idx="34">
                  <c:v>2255</c:v>
                </c:pt>
                <c:pt idx="35">
                  <c:v>2284</c:v>
                </c:pt>
                <c:pt idx="36">
                  <c:v>2306</c:v>
                </c:pt>
                <c:pt idx="37">
                  <c:v>2339</c:v>
                </c:pt>
                <c:pt idx="38">
                  <c:v>2369</c:v>
                </c:pt>
                <c:pt idx="39">
                  <c:v>2389</c:v>
                </c:pt>
                <c:pt idx="40">
                  <c:v>2419</c:v>
                </c:pt>
                <c:pt idx="41">
                  <c:v>2452</c:v>
                </c:pt>
                <c:pt idx="42">
                  <c:v>2479</c:v>
                </c:pt>
                <c:pt idx="43">
                  <c:v>2510</c:v>
                </c:pt>
                <c:pt idx="44">
                  <c:v>2527</c:v>
                </c:pt>
                <c:pt idx="45">
                  <c:v>2555</c:v>
                </c:pt>
                <c:pt idx="46">
                  <c:v>2580</c:v>
                </c:pt>
                <c:pt idx="47">
                  <c:v>2612</c:v>
                </c:pt>
                <c:pt idx="48">
                  <c:v>2644</c:v>
                </c:pt>
                <c:pt idx="49">
                  <c:v>2677</c:v>
                </c:pt>
                <c:pt idx="50">
                  <c:v>2702</c:v>
                </c:pt>
                <c:pt idx="51">
                  <c:v>2727</c:v>
                </c:pt>
                <c:pt idx="52">
                  <c:v>2747</c:v>
                </c:pt>
                <c:pt idx="53">
                  <c:v>2779</c:v>
                </c:pt>
                <c:pt idx="54">
                  <c:v>2808</c:v>
                </c:pt>
                <c:pt idx="55">
                  <c:v>2825</c:v>
                </c:pt>
                <c:pt idx="56">
                  <c:v>2850</c:v>
                </c:pt>
                <c:pt idx="57">
                  <c:v>2874</c:v>
                </c:pt>
                <c:pt idx="58">
                  <c:v>2899</c:v>
                </c:pt>
                <c:pt idx="59">
                  <c:v>2923</c:v>
                </c:pt>
                <c:pt idx="60">
                  <c:v>2934</c:v>
                </c:pt>
                <c:pt idx="61">
                  <c:v>2972</c:v>
                </c:pt>
                <c:pt idx="62">
                  <c:v>2994</c:v>
                </c:pt>
                <c:pt idx="63">
                  <c:v>3018</c:v>
                </c:pt>
                <c:pt idx="64">
                  <c:v>3033</c:v>
                </c:pt>
                <c:pt idx="65">
                  <c:v>3049</c:v>
                </c:pt>
                <c:pt idx="66">
                  <c:v>3081</c:v>
                </c:pt>
                <c:pt idx="67">
                  <c:v>3096</c:v>
                </c:pt>
                <c:pt idx="68">
                  <c:v>3116</c:v>
                </c:pt>
                <c:pt idx="69">
                  <c:v>3132</c:v>
                </c:pt>
                <c:pt idx="70">
                  <c:v>3162</c:v>
                </c:pt>
                <c:pt idx="71">
                  <c:v>3184</c:v>
                </c:pt>
                <c:pt idx="72">
                  <c:v>3192</c:v>
                </c:pt>
                <c:pt idx="73">
                  <c:v>3204</c:v>
                </c:pt>
                <c:pt idx="74">
                  <c:v>3238</c:v>
                </c:pt>
                <c:pt idx="75">
                  <c:v>3250</c:v>
                </c:pt>
                <c:pt idx="76">
                  <c:v>3270</c:v>
                </c:pt>
                <c:pt idx="77">
                  <c:v>3280</c:v>
                </c:pt>
                <c:pt idx="78">
                  <c:v>3309</c:v>
                </c:pt>
                <c:pt idx="79">
                  <c:v>3322</c:v>
                </c:pt>
                <c:pt idx="80">
                  <c:v>3340</c:v>
                </c:pt>
                <c:pt idx="81">
                  <c:v>3347</c:v>
                </c:pt>
                <c:pt idx="82">
                  <c:v>3364</c:v>
                </c:pt>
                <c:pt idx="83">
                  <c:v>3394</c:v>
                </c:pt>
                <c:pt idx="84">
                  <c:v>3402</c:v>
                </c:pt>
                <c:pt idx="85">
                  <c:v>3415</c:v>
                </c:pt>
                <c:pt idx="86">
                  <c:v>3439</c:v>
                </c:pt>
                <c:pt idx="87">
                  <c:v>3452</c:v>
                </c:pt>
                <c:pt idx="88">
                  <c:v>3461</c:v>
                </c:pt>
                <c:pt idx="89">
                  <c:v>3467</c:v>
                </c:pt>
                <c:pt idx="90">
                  <c:v>3491</c:v>
                </c:pt>
                <c:pt idx="91">
                  <c:v>3501</c:v>
                </c:pt>
                <c:pt idx="92">
                  <c:v>3501</c:v>
                </c:pt>
                <c:pt idx="93">
                  <c:v>3530</c:v>
                </c:pt>
                <c:pt idx="94">
                  <c:v>3522</c:v>
                </c:pt>
                <c:pt idx="95">
                  <c:v>3546</c:v>
                </c:pt>
                <c:pt idx="96">
                  <c:v>3550</c:v>
                </c:pt>
                <c:pt idx="97">
                  <c:v>3571</c:v>
                </c:pt>
                <c:pt idx="98">
                  <c:v>3585</c:v>
                </c:pt>
                <c:pt idx="99">
                  <c:v>3596</c:v>
                </c:pt>
                <c:pt idx="100">
                  <c:v>3591</c:v>
                </c:pt>
                <c:pt idx="101">
                  <c:v>3597</c:v>
                </c:pt>
                <c:pt idx="102">
                  <c:v>3681</c:v>
                </c:pt>
                <c:pt idx="103">
                  <c:v>3702</c:v>
                </c:pt>
                <c:pt idx="104">
                  <c:v>3770</c:v>
                </c:pt>
                <c:pt idx="105">
                  <c:v>3781</c:v>
                </c:pt>
                <c:pt idx="106">
                  <c:v>3777</c:v>
                </c:pt>
                <c:pt idx="107">
                  <c:v>3797</c:v>
                </c:pt>
                <c:pt idx="108">
                  <c:v>3800</c:v>
                </c:pt>
                <c:pt idx="109">
                  <c:v>3806</c:v>
                </c:pt>
                <c:pt idx="110">
                  <c:v>3818</c:v>
                </c:pt>
                <c:pt idx="111">
                  <c:v>3806</c:v>
                </c:pt>
                <c:pt idx="112">
                  <c:v>3834</c:v>
                </c:pt>
                <c:pt idx="113">
                  <c:v>3845</c:v>
                </c:pt>
                <c:pt idx="114">
                  <c:v>3848</c:v>
                </c:pt>
                <c:pt idx="115">
                  <c:v>3864</c:v>
                </c:pt>
                <c:pt idx="116">
                  <c:v>3870</c:v>
                </c:pt>
                <c:pt idx="117">
                  <c:v>3880</c:v>
                </c:pt>
                <c:pt idx="118">
                  <c:v>3881</c:v>
                </c:pt>
                <c:pt idx="119">
                  <c:v>3878</c:v>
                </c:pt>
                <c:pt idx="120">
                  <c:v>3890</c:v>
                </c:pt>
                <c:pt idx="121">
                  <c:v>3912</c:v>
                </c:pt>
                <c:pt idx="122">
                  <c:v>3903</c:v>
                </c:pt>
                <c:pt idx="123">
                  <c:v>3906</c:v>
                </c:pt>
                <c:pt idx="124">
                  <c:v>3932</c:v>
                </c:pt>
                <c:pt idx="125">
                  <c:v>3930</c:v>
                </c:pt>
                <c:pt idx="126">
                  <c:v>3952</c:v>
                </c:pt>
                <c:pt idx="127">
                  <c:v>3942</c:v>
                </c:pt>
                <c:pt idx="128">
                  <c:v>3962</c:v>
                </c:pt>
                <c:pt idx="129">
                  <c:v>3975</c:v>
                </c:pt>
                <c:pt idx="130">
                  <c:v>3983</c:v>
                </c:pt>
                <c:pt idx="131">
                  <c:v>3994</c:v>
                </c:pt>
                <c:pt idx="132">
                  <c:v>4005</c:v>
                </c:pt>
                <c:pt idx="133">
                  <c:v>3998</c:v>
                </c:pt>
                <c:pt idx="134">
                  <c:v>4022</c:v>
                </c:pt>
                <c:pt idx="135">
                  <c:v>4038</c:v>
                </c:pt>
                <c:pt idx="136">
                  <c:v>4035</c:v>
                </c:pt>
                <c:pt idx="137">
                  <c:v>4043</c:v>
                </c:pt>
                <c:pt idx="138">
                  <c:v>4055</c:v>
                </c:pt>
                <c:pt idx="139">
                  <c:v>4057</c:v>
                </c:pt>
                <c:pt idx="140">
                  <c:v>4072</c:v>
                </c:pt>
                <c:pt idx="141">
                  <c:v>4078</c:v>
                </c:pt>
                <c:pt idx="142">
                  <c:v>4092</c:v>
                </c:pt>
                <c:pt idx="143">
                  <c:v>4092</c:v>
                </c:pt>
                <c:pt idx="144">
                  <c:v>4104</c:v>
                </c:pt>
                <c:pt idx="145">
                  <c:v>4099</c:v>
                </c:pt>
                <c:pt idx="146">
                  <c:v>4117</c:v>
                </c:pt>
                <c:pt idx="147">
                  <c:v>4121</c:v>
                </c:pt>
                <c:pt idx="148">
                  <c:v>4123</c:v>
                </c:pt>
                <c:pt idx="149">
                  <c:v>4143</c:v>
                </c:pt>
                <c:pt idx="150">
                  <c:v>4138</c:v>
                </c:pt>
                <c:pt idx="151">
                  <c:v>4157</c:v>
                </c:pt>
                <c:pt idx="152">
                  <c:v>4164</c:v>
                </c:pt>
                <c:pt idx="153">
                  <c:v>4177</c:v>
                </c:pt>
                <c:pt idx="154">
                  <c:v>4183</c:v>
                </c:pt>
                <c:pt idx="155">
                  <c:v>4189</c:v>
                </c:pt>
                <c:pt idx="156">
                  <c:v>4204</c:v>
                </c:pt>
                <c:pt idx="157">
                  <c:v>4266</c:v>
                </c:pt>
                <c:pt idx="158">
                  <c:v>4264</c:v>
                </c:pt>
                <c:pt idx="159">
                  <c:v>4276</c:v>
                </c:pt>
                <c:pt idx="160">
                  <c:v>4283</c:v>
                </c:pt>
                <c:pt idx="161">
                  <c:v>4293</c:v>
                </c:pt>
                <c:pt idx="162">
                  <c:v>4299</c:v>
                </c:pt>
                <c:pt idx="163">
                  <c:v>4294</c:v>
                </c:pt>
                <c:pt idx="164">
                  <c:v>4299</c:v>
                </c:pt>
                <c:pt idx="165">
                  <c:v>4319</c:v>
                </c:pt>
              </c:numCache>
            </c:numRef>
          </c:xVal>
          <c:yVal>
            <c:numRef>
              <c:f>'28.07.2015 VTG'!$AI$6:$AI$171</c:f>
              <c:numCache>
                <c:formatCode>#,##0" bar"</c:formatCode>
                <c:ptCount val="166"/>
                <c:pt idx="0">
                  <c:v>726.71400000000006</c:v>
                </c:pt>
                <c:pt idx="1">
                  <c:v>880.24599999999998</c:v>
                </c:pt>
                <c:pt idx="2">
                  <c:v>890.48099999999999</c:v>
                </c:pt>
                <c:pt idx="3">
                  <c:v>900.71600000000001</c:v>
                </c:pt>
                <c:pt idx="4">
                  <c:v>900.71600000000001</c:v>
                </c:pt>
                <c:pt idx="5">
                  <c:v>910.952</c:v>
                </c:pt>
                <c:pt idx="6">
                  <c:v>910.952</c:v>
                </c:pt>
                <c:pt idx="7">
                  <c:v>921.18700000000001</c:v>
                </c:pt>
                <c:pt idx="8">
                  <c:v>921.18700000000001</c:v>
                </c:pt>
                <c:pt idx="9">
                  <c:v>931.423</c:v>
                </c:pt>
                <c:pt idx="10">
                  <c:v>941.65800000000002</c:v>
                </c:pt>
                <c:pt idx="11">
                  <c:v>941.65800000000002</c:v>
                </c:pt>
                <c:pt idx="12">
                  <c:v>951.89300000000003</c:v>
                </c:pt>
                <c:pt idx="13">
                  <c:v>951.89300000000003</c:v>
                </c:pt>
                <c:pt idx="14">
                  <c:v>962.12900000000002</c:v>
                </c:pt>
                <c:pt idx="15">
                  <c:v>972.36400000000003</c:v>
                </c:pt>
                <c:pt idx="16">
                  <c:v>982.6</c:v>
                </c:pt>
                <c:pt idx="17">
                  <c:v>982.6</c:v>
                </c:pt>
                <c:pt idx="18">
                  <c:v>992.83500000000004</c:v>
                </c:pt>
                <c:pt idx="19">
                  <c:v>992.83500000000004</c:v>
                </c:pt>
                <c:pt idx="20">
                  <c:v>1003.07</c:v>
                </c:pt>
                <c:pt idx="21">
                  <c:v>1013.31</c:v>
                </c:pt>
                <c:pt idx="22">
                  <c:v>1013.31</c:v>
                </c:pt>
                <c:pt idx="23">
                  <c:v>1023.54</c:v>
                </c:pt>
                <c:pt idx="24">
                  <c:v>1033.78</c:v>
                </c:pt>
                <c:pt idx="25">
                  <c:v>1033.78</c:v>
                </c:pt>
                <c:pt idx="26">
                  <c:v>1054.25</c:v>
                </c:pt>
                <c:pt idx="27">
                  <c:v>1074.72</c:v>
                </c:pt>
                <c:pt idx="28">
                  <c:v>1084.95</c:v>
                </c:pt>
                <c:pt idx="29">
                  <c:v>1105.43</c:v>
                </c:pt>
                <c:pt idx="30">
                  <c:v>1115.6600000000001</c:v>
                </c:pt>
                <c:pt idx="31">
                  <c:v>1136.1300000000001</c:v>
                </c:pt>
                <c:pt idx="32">
                  <c:v>1156.5999999999999</c:v>
                </c:pt>
                <c:pt idx="33">
                  <c:v>1177.07</c:v>
                </c:pt>
                <c:pt idx="34">
                  <c:v>1187.31</c:v>
                </c:pt>
                <c:pt idx="35">
                  <c:v>1197.54</c:v>
                </c:pt>
                <c:pt idx="36">
                  <c:v>1207.78</c:v>
                </c:pt>
                <c:pt idx="37">
                  <c:v>1218.01</c:v>
                </c:pt>
                <c:pt idx="38">
                  <c:v>1228.25</c:v>
                </c:pt>
                <c:pt idx="39">
                  <c:v>1228.25</c:v>
                </c:pt>
                <c:pt idx="40">
                  <c:v>1238.48</c:v>
                </c:pt>
                <c:pt idx="41">
                  <c:v>1248.72</c:v>
                </c:pt>
                <c:pt idx="42">
                  <c:v>1258.96</c:v>
                </c:pt>
                <c:pt idx="43">
                  <c:v>1258.96</c:v>
                </c:pt>
                <c:pt idx="44">
                  <c:v>1269.19</c:v>
                </c:pt>
                <c:pt idx="45">
                  <c:v>1279.43</c:v>
                </c:pt>
                <c:pt idx="46">
                  <c:v>1279.43</c:v>
                </c:pt>
                <c:pt idx="47">
                  <c:v>1289.6600000000001</c:v>
                </c:pt>
                <c:pt idx="48">
                  <c:v>1289.6600000000001</c:v>
                </c:pt>
                <c:pt idx="49">
                  <c:v>1299.9000000000001</c:v>
                </c:pt>
                <c:pt idx="50">
                  <c:v>1299.9000000000001</c:v>
                </c:pt>
                <c:pt idx="51">
                  <c:v>1310.1300000000001</c:v>
                </c:pt>
                <c:pt idx="52">
                  <c:v>1320.37</c:v>
                </c:pt>
                <c:pt idx="53">
                  <c:v>1320.37</c:v>
                </c:pt>
                <c:pt idx="54">
                  <c:v>1330.6</c:v>
                </c:pt>
                <c:pt idx="55">
                  <c:v>1340.84</c:v>
                </c:pt>
                <c:pt idx="56">
                  <c:v>1340.84</c:v>
                </c:pt>
                <c:pt idx="57">
                  <c:v>1340.84</c:v>
                </c:pt>
                <c:pt idx="58">
                  <c:v>1340.84</c:v>
                </c:pt>
                <c:pt idx="59">
                  <c:v>1340.84</c:v>
                </c:pt>
                <c:pt idx="60">
                  <c:v>1340.84</c:v>
                </c:pt>
                <c:pt idx="61">
                  <c:v>1340.84</c:v>
                </c:pt>
                <c:pt idx="62">
                  <c:v>1340.84</c:v>
                </c:pt>
                <c:pt idx="63">
                  <c:v>1340.84</c:v>
                </c:pt>
                <c:pt idx="64">
                  <c:v>1340.84</c:v>
                </c:pt>
                <c:pt idx="65">
                  <c:v>1340.84</c:v>
                </c:pt>
                <c:pt idx="66">
                  <c:v>1340.84</c:v>
                </c:pt>
                <c:pt idx="67">
                  <c:v>1340.84</c:v>
                </c:pt>
                <c:pt idx="68">
                  <c:v>1340.84</c:v>
                </c:pt>
                <c:pt idx="69">
                  <c:v>1340.84</c:v>
                </c:pt>
                <c:pt idx="70">
                  <c:v>1340.84</c:v>
                </c:pt>
                <c:pt idx="71">
                  <c:v>1340.84</c:v>
                </c:pt>
                <c:pt idx="72">
                  <c:v>1340.84</c:v>
                </c:pt>
                <c:pt idx="73">
                  <c:v>1340.84</c:v>
                </c:pt>
                <c:pt idx="74">
                  <c:v>1340.84</c:v>
                </c:pt>
                <c:pt idx="75">
                  <c:v>1340.84</c:v>
                </c:pt>
                <c:pt idx="76">
                  <c:v>1340.84</c:v>
                </c:pt>
                <c:pt idx="77">
                  <c:v>1340.84</c:v>
                </c:pt>
                <c:pt idx="78">
                  <c:v>1340.84</c:v>
                </c:pt>
                <c:pt idx="79">
                  <c:v>1340.84</c:v>
                </c:pt>
                <c:pt idx="80">
                  <c:v>1340.84</c:v>
                </c:pt>
                <c:pt idx="81">
                  <c:v>1340.84</c:v>
                </c:pt>
                <c:pt idx="82">
                  <c:v>1340.84</c:v>
                </c:pt>
                <c:pt idx="83">
                  <c:v>1340.84</c:v>
                </c:pt>
                <c:pt idx="84">
                  <c:v>1340.84</c:v>
                </c:pt>
                <c:pt idx="85">
                  <c:v>1340.84</c:v>
                </c:pt>
                <c:pt idx="86">
                  <c:v>1340.84</c:v>
                </c:pt>
                <c:pt idx="87">
                  <c:v>1340.84</c:v>
                </c:pt>
                <c:pt idx="88">
                  <c:v>1340.84</c:v>
                </c:pt>
                <c:pt idx="89">
                  <c:v>1340.84</c:v>
                </c:pt>
                <c:pt idx="90">
                  <c:v>1340.84</c:v>
                </c:pt>
                <c:pt idx="91">
                  <c:v>1340.84</c:v>
                </c:pt>
                <c:pt idx="92">
                  <c:v>1340.84</c:v>
                </c:pt>
                <c:pt idx="93">
                  <c:v>1340.84</c:v>
                </c:pt>
                <c:pt idx="94">
                  <c:v>1340.84</c:v>
                </c:pt>
                <c:pt idx="95">
                  <c:v>1340.84</c:v>
                </c:pt>
                <c:pt idx="96">
                  <c:v>1340.84</c:v>
                </c:pt>
                <c:pt idx="97">
                  <c:v>1340.84</c:v>
                </c:pt>
                <c:pt idx="98">
                  <c:v>1340.84</c:v>
                </c:pt>
                <c:pt idx="99">
                  <c:v>1340.84</c:v>
                </c:pt>
                <c:pt idx="100">
                  <c:v>1340.84</c:v>
                </c:pt>
                <c:pt idx="101">
                  <c:v>1340.84</c:v>
                </c:pt>
                <c:pt idx="102">
                  <c:v>1340.84</c:v>
                </c:pt>
                <c:pt idx="103">
                  <c:v>1340.84</c:v>
                </c:pt>
                <c:pt idx="104">
                  <c:v>1340.84</c:v>
                </c:pt>
                <c:pt idx="105">
                  <c:v>1340.84</c:v>
                </c:pt>
                <c:pt idx="106">
                  <c:v>1340.84</c:v>
                </c:pt>
                <c:pt idx="107">
                  <c:v>1340.84</c:v>
                </c:pt>
                <c:pt idx="108">
                  <c:v>1340.84</c:v>
                </c:pt>
                <c:pt idx="109">
                  <c:v>1340.84</c:v>
                </c:pt>
                <c:pt idx="110">
                  <c:v>1340.84</c:v>
                </c:pt>
                <c:pt idx="111">
                  <c:v>1340.84</c:v>
                </c:pt>
                <c:pt idx="112">
                  <c:v>1340.84</c:v>
                </c:pt>
                <c:pt idx="113">
                  <c:v>1340.84</c:v>
                </c:pt>
                <c:pt idx="114">
                  <c:v>1340.84</c:v>
                </c:pt>
                <c:pt idx="115">
                  <c:v>1340.84</c:v>
                </c:pt>
                <c:pt idx="116">
                  <c:v>1340.84</c:v>
                </c:pt>
                <c:pt idx="117">
                  <c:v>1340.84</c:v>
                </c:pt>
                <c:pt idx="118">
                  <c:v>1340.84</c:v>
                </c:pt>
                <c:pt idx="119">
                  <c:v>1340.84</c:v>
                </c:pt>
                <c:pt idx="120">
                  <c:v>1340.84</c:v>
                </c:pt>
                <c:pt idx="121">
                  <c:v>1340.84</c:v>
                </c:pt>
                <c:pt idx="122">
                  <c:v>1340.84</c:v>
                </c:pt>
                <c:pt idx="123">
                  <c:v>1340.84</c:v>
                </c:pt>
                <c:pt idx="124">
                  <c:v>1340.84</c:v>
                </c:pt>
                <c:pt idx="125">
                  <c:v>1340.84</c:v>
                </c:pt>
                <c:pt idx="126">
                  <c:v>1340.84</c:v>
                </c:pt>
                <c:pt idx="127">
                  <c:v>1340.84</c:v>
                </c:pt>
                <c:pt idx="128">
                  <c:v>1340.84</c:v>
                </c:pt>
                <c:pt idx="129">
                  <c:v>1340.84</c:v>
                </c:pt>
                <c:pt idx="130">
                  <c:v>1340.84</c:v>
                </c:pt>
                <c:pt idx="131">
                  <c:v>1340.84</c:v>
                </c:pt>
                <c:pt idx="132">
                  <c:v>1340.84</c:v>
                </c:pt>
                <c:pt idx="133">
                  <c:v>1340.84</c:v>
                </c:pt>
                <c:pt idx="134">
                  <c:v>1340.84</c:v>
                </c:pt>
                <c:pt idx="135">
                  <c:v>1340.84</c:v>
                </c:pt>
                <c:pt idx="136">
                  <c:v>1340.84</c:v>
                </c:pt>
                <c:pt idx="137">
                  <c:v>1340.84</c:v>
                </c:pt>
                <c:pt idx="138">
                  <c:v>1340.84</c:v>
                </c:pt>
                <c:pt idx="139">
                  <c:v>1340.84</c:v>
                </c:pt>
                <c:pt idx="140">
                  <c:v>1340.84</c:v>
                </c:pt>
                <c:pt idx="141">
                  <c:v>1340.84</c:v>
                </c:pt>
                <c:pt idx="142">
                  <c:v>1340.84</c:v>
                </c:pt>
                <c:pt idx="143">
                  <c:v>1340.84</c:v>
                </c:pt>
                <c:pt idx="144">
                  <c:v>1340.84</c:v>
                </c:pt>
                <c:pt idx="145">
                  <c:v>1340.84</c:v>
                </c:pt>
                <c:pt idx="146">
                  <c:v>1340.84</c:v>
                </c:pt>
                <c:pt idx="147">
                  <c:v>1340.84</c:v>
                </c:pt>
                <c:pt idx="148">
                  <c:v>1340.84</c:v>
                </c:pt>
                <c:pt idx="149">
                  <c:v>1340.84</c:v>
                </c:pt>
                <c:pt idx="150">
                  <c:v>1340.84</c:v>
                </c:pt>
                <c:pt idx="151">
                  <c:v>1340.84</c:v>
                </c:pt>
                <c:pt idx="152">
                  <c:v>1340.84</c:v>
                </c:pt>
                <c:pt idx="153">
                  <c:v>1340.84</c:v>
                </c:pt>
                <c:pt idx="154">
                  <c:v>1340.84</c:v>
                </c:pt>
                <c:pt idx="155">
                  <c:v>1340.84</c:v>
                </c:pt>
                <c:pt idx="156">
                  <c:v>1340.84</c:v>
                </c:pt>
                <c:pt idx="157">
                  <c:v>1340.84</c:v>
                </c:pt>
                <c:pt idx="158">
                  <c:v>1340.84</c:v>
                </c:pt>
                <c:pt idx="159">
                  <c:v>1340.84</c:v>
                </c:pt>
                <c:pt idx="160">
                  <c:v>1340.84</c:v>
                </c:pt>
                <c:pt idx="161">
                  <c:v>1340.84</c:v>
                </c:pt>
                <c:pt idx="162">
                  <c:v>1340.84</c:v>
                </c:pt>
                <c:pt idx="163">
                  <c:v>1340.84</c:v>
                </c:pt>
                <c:pt idx="164">
                  <c:v>1340.84</c:v>
                </c:pt>
                <c:pt idx="165">
                  <c:v>1340.84</c:v>
                </c:pt>
              </c:numCache>
            </c:numRef>
          </c:yVal>
          <c:smooth val="1"/>
        </c:ser>
        <c:ser>
          <c:idx val="5"/>
          <c:order val="6"/>
          <c:tx>
            <c:strRef>
              <c:f>'28.07.2015 VTG'!$AJ$5</c:f>
              <c:strCache>
                <c:ptCount val="1"/>
                <c:pt idx="0">
                  <c:v>Raildruck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'28.07.2015 VTG'!$Y$6:$Y$171</c:f>
              <c:numCache>
                <c:formatCode>#,##0" 1/min"</c:formatCode>
                <c:ptCount val="166"/>
                <c:pt idx="0">
                  <c:v>1416</c:v>
                </c:pt>
                <c:pt idx="1">
                  <c:v>1415</c:v>
                </c:pt>
                <c:pt idx="2">
                  <c:v>1429</c:v>
                </c:pt>
                <c:pt idx="3">
                  <c:v>1443</c:v>
                </c:pt>
                <c:pt idx="4">
                  <c:v>1459</c:v>
                </c:pt>
                <c:pt idx="5">
                  <c:v>1470</c:v>
                </c:pt>
                <c:pt idx="6">
                  <c:v>1505</c:v>
                </c:pt>
                <c:pt idx="7">
                  <c:v>1513</c:v>
                </c:pt>
                <c:pt idx="8">
                  <c:v>1536</c:v>
                </c:pt>
                <c:pt idx="9">
                  <c:v>1566</c:v>
                </c:pt>
                <c:pt idx="10">
                  <c:v>1585</c:v>
                </c:pt>
                <c:pt idx="11">
                  <c:v>1609</c:v>
                </c:pt>
                <c:pt idx="12">
                  <c:v>1637</c:v>
                </c:pt>
                <c:pt idx="13">
                  <c:v>1658</c:v>
                </c:pt>
                <c:pt idx="14">
                  <c:v>1682</c:v>
                </c:pt>
                <c:pt idx="15">
                  <c:v>1712</c:v>
                </c:pt>
                <c:pt idx="16">
                  <c:v>1745</c:v>
                </c:pt>
                <c:pt idx="17">
                  <c:v>1765</c:v>
                </c:pt>
                <c:pt idx="18">
                  <c:v>1800</c:v>
                </c:pt>
                <c:pt idx="19">
                  <c:v>1816</c:v>
                </c:pt>
                <c:pt idx="20">
                  <c:v>1850</c:v>
                </c:pt>
                <c:pt idx="21">
                  <c:v>1882</c:v>
                </c:pt>
                <c:pt idx="22">
                  <c:v>1907</c:v>
                </c:pt>
                <c:pt idx="23">
                  <c:v>1936</c:v>
                </c:pt>
                <c:pt idx="24">
                  <c:v>1968</c:v>
                </c:pt>
                <c:pt idx="25">
                  <c:v>1998</c:v>
                </c:pt>
                <c:pt idx="26">
                  <c:v>2030</c:v>
                </c:pt>
                <c:pt idx="27">
                  <c:v>2046</c:v>
                </c:pt>
                <c:pt idx="28">
                  <c:v>2087</c:v>
                </c:pt>
                <c:pt idx="29">
                  <c:v>2117</c:v>
                </c:pt>
                <c:pt idx="30">
                  <c:v>2140</c:v>
                </c:pt>
                <c:pt idx="31">
                  <c:v>2159</c:v>
                </c:pt>
                <c:pt idx="32">
                  <c:v>2203</c:v>
                </c:pt>
                <c:pt idx="33">
                  <c:v>2217</c:v>
                </c:pt>
                <c:pt idx="34">
                  <c:v>2255</c:v>
                </c:pt>
                <c:pt idx="35">
                  <c:v>2284</c:v>
                </c:pt>
                <c:pt idx="36">
                  <c:v>2306</c:v>
                </c:pt>
                <c:pt idx="37">
                  <c:v>2339</c:v>
                </c:pt>
                <c:pt idx="38">
                  <c:v>2369</c:v>
                </c:pt>
                <c:pt idx="39">
                  <c:v>2389</c:v>
                </c:pt>
                <c:pt idx="40">
                  <c:v>2419</c:v>
                </c:pt>
                <c:pt idx="41">
                  <c:v>2452</c:v>
                </c:pt>
                <c:pt idx="42">
                  <c:v>2479</c:v>
                </c:pt>
                <c:pt idx="43">
                  <c:v>2510</c:v>
                </c:pt>
                <c:pt idx="44">
                  <c:v>2527</c:v>
                </c:pt>
                <c:pt idx="45">
                  <c:v>2555</c:v>
                </c:pt>
                <c:pt idx="46">
                  <c:v>2580</c:v>
                </c:pt>
                <c:pt idx="47">
                  <c:v>2612</c:v>
                </c:pt>
                <c:pt idx="48">
                  <c:v>2644</c:v>
                </c:pt>
                <c:pt idx="49">
                  <c:v>2677</c:v>
                </c:pt>
                <c:pt idx="50">
                  <c:v>2702</c:v>
                </c:pt>
                <c:pt idx="51">
                  <c:v>2727</c:v>
                </c:pt>
                <c:pt idx="52">
                  <c:v>2747</c:v>
                </c:pt>
                <c:pt idx="53">
                  <c:v>2779</c:v>
                </c:pt>
                <c:pt idx="54">
                  <c:v>2808</c:v>
                </c:pt>
                <c:pt idx="55">
                  <c:v>2825</c:v>
                </c:pt>
                <c:pt idx="56">
                  <c:v>2850</c:v>
                </c:pt>
                <c:pt idx="57">
                  <c:v>2874</c:v>
                </c:pt>
                <c:pt idx="58">
                  <c:v>2899</c:v>
                </c:pt>
                <c:pt idx="59">
                  <c:v>2923</c:v>
                </c:pt>
                <c:pt idx="60">
                  <c:v>2934</c:v>
                </c:pt>
                <c:pt idx="61">
                  <c:v>2972</c:v>
                </c:pt>
                <c:pt idx="62">
                  <c:v>2994</c:v>
                </c:pt>
                <c:pt idx="63">
                  <c:v>3018</c:v>
                </c:pt>
                <c:pt idx="64">
                  <c:v>3033</c:v>
                </c:pt>
                <c:pt idx="65">
                  <c:v>3049</c:v>
                </c:pt>
                <c:pt idx="66">
                  <c:v>3081</c:v>
                </c:pt>
                <c:pt idx="67">
                  <c:v>3096</c:v>
                </c:pt>
                <c:pt idx="68">
                  <c:v>3116</c:v>
                </c:pt>
                <c:pt idx="69">
                  <c:v>3132</c:v>
                </c:pt>
                <c:pt idx="70">
                  <c:v>3162</c:v>
                </c:pt>
                <c:pt idx="71">
                  <c:v>3184</c:v>
                </c:pt>
                <c:pt idx="72">
                  <c:v>3192</c:v>
                </c:pt>
                <c:pt idx="73">
                  <c:v>3204</c:v>
                </c:pt>
                <c:pt idx="74">
                  <c:v>3238</c:v>
                </c:pt>
                <c:pt idx="75">
                  <c:v>3250</c:v>
                </c:pt>
                <c:pt idx="76">
                  <c:v>3270</c:v>
                </c:pt>
                <c:pt idx="77">
                  <c:v>3280</c:v>
                </c:pt>
                <c:pt idx="78">
                  <c:v>3309</c:v>
                </c:pt>
                <c:pt idx="79">
                  <c:v>3322</c:v>
                </c:pt>
                <c:pt idx="80">
                  <c:v>3340</c:v>
                </c:pt>
                <c:pt idx="81">
                  <c:v>3347</c:v>
                </c:pt>
                <c:pt idx="82">
                  <c:v>3364</c:v>
                </c:pt>
                <c:pt idx="83">
                  <c:v>3394</c:v>
                </c:pt>
                <c:pt idx="84">
                  <c:v>3402</c:v>
                </c:pt>
                <c:pt idx="85">
                  <c:v>3415</c:v>
                </c:pt>
                <c:pt idx="86">
                  <c:v>3439</c:v>
                </c:pt>
                <c:pt idx="87">
                  <c:v>3452</c:v>
                </c:pt>
                <c:pt idx="88">
                  <c:v>3461</c:v>
                </c:pt>
                <c:pt idx="89">
                  <c:v>3467</c:v>
                </c:pt>
                <c:pt idx="90">
                  <c:v>3491</c:v>
                </c:pt>
                <c:pt idx="91">
                  <c:v>3501</c:v>
                </c:pt>
                <c:pt idx="92">
                  <c:v>3501</c:v>
                </c:pt>
                <c:pt idx="93">
                  <c:v>3530</c:v>
                </c:pt>
                <c:pt idx="94">
                  <c:v>3522</c:v>
                </c:pt>
                <c:pt idx="95">
                  <c:v>3546</c:v>
                </c:pt>
                <c:pt idx="96">
                  <c:v>3550</c:v>
                </c:pt>
                <c:pt idx="97">
                  <c:v>3571</c:v>
                </c:pt>
                <c:pt idx="98">
                  <c:v>3585</c:v>
                </c:pt>
                <c:pt idx="99">
                  <c:v>3596</c:v>
                </c:pt>
                <c:pt idx="100">
                  <c:v>3591</c:v>
                </c:pt>
                <c:pt idx="101">
                  <c:v>3597</c:v>
                </c:pt>
                <c:pt idx="102">
                  <c:v>3681</c:v>
                </c:pt>
                <c:pt idx="103">
                  <c:v>3702</c:v>
                </c:pt>
                <c:pt idx="104">
                  <c:v>3770</c:v>
                </c:pt>
                <c:pt idx="105">
                  <c:v>3781</c:v>
                </c:pt>
                <c:pt idx="106">
                  <c:v>3777</c:v>
                </c:pt>
                <c:pt idx="107">
                  <c:v>3797</c:v>
                </c:pt>
                <c:pt idx="108">
                  <c:v>3800</c:v>
                </c:pt>
                <c:pt idx="109">
                  <c:v>3806</c:v>
                </c:pt>
                <c:pt idx="110">
                  <c:v>3818</c:v>
                </c:pt>
                <c:pt idx="111">
                  <c:v>3806</c:v>
                </c:pt>
                <c:pt idx="112">
                  <c:v>3834</c:v>
                </c:pt>
                <c:pt idx="113">
                  <c:v>3845</c:v>
                </c:pt>
                <c:pt idx="114">
                  <c:v>3848</c:v>
                </c:pt>
                <c:pt idx="115">
                  <c:v>3864</c:v>
                </c:pt>
                <c:pt idx="116">
                  <c:v>3870</c:v>
                </c:pt>
                <c:pt idx="117">
                  <c:v>3880</c:v>
                </c:pt>
                <c:pt idx="118">
                  <c:v>3881</c:v>
                </c:pt>
                <c:pt idx="119">
                  <c:v>3878</c:v>
                </c:pt>
                <c:pt idx="120">
                  <c:v>3890</c:v>
                </c:pt>
                <c:pt idx="121">
                  <c:v>3912</c:v>
                </c:pt>
                <c:pt idx="122">
                  <c:v>3903</c:v>
                </c:pt>
                <c:pt idx="123">
                  <c:v>3906</c:v>
                </c:pt>
                <c:pt idx="124">
                  <c:v>3932</c:v>
                </c:pt>
                <c:pt idx="125">
                  <c:v>3930</c:v>
                </c:pt>
                <c:pt idx="126">
                  <c:v>3952</c:v>
                </c:pt>
                <c:pt idx="127">
                  <c:v>3942</c:v>
                </c:pt>
                <c:pt idx="128">
                  <c:v>3962</c:v>
                </c:pt>
                <c:pt idx="129">
                  <c:v>3975</c:v>
                </c:pt>
                <c:pt idx="130">
                  <c:v>3983</c:v>
                </c:pt>
                <c:pt idx="131">
                  <c:v>3994</c:v>
                </c:pt>
                <c:pt idx="132">
                  <c:v>4005</c:v>
                </c:pt>
                <c:pt idx="133">
                  <c:v>3998</c:v>
                </c:pt>
                <c:pt idx="134">
                  <c:v>4022</c:v>
                </c:pt>
                <c:pt idx="135">
                  <c:v>4038</c:v>
                </c:pt>
                <c:pt idx="136">
                  <c:v>4035</c:v>
                </c:pt>
                <c:pt idx="137">
                  <c:v>4043</c:v>
                </c:pt>
                <c:pt idx="138">
                  <c:v>4055</c:v>
                </c:pt>
                <c:pt idx="139">
                  <c:v>4057</c:v>
                </c:pt>
                <c:pt idx="140">
                  <c:v>4072</c:v>
                </c:pt>
                <c:pt idx="141">
                  <c:v>4078</c:v>
                </c:pt>
                <c:pt idx="142">
                  <c:v>4092</c:v>
                </c:pt>
                <c:pt idx="143">
                  <c:v>4092</c:v>
                </c:pt>
                <c:pt idx="144">
                  <c:v>4104</c:v>
                </c:pt>
                <c:pt idx="145">
                  <c:v>4099</c:v>
                </c:pt>
                <c:pt idx="146">
                  <c:v>4117</c:v>
                </c:pt>
                <c:pt idx="147">
                  <c:v>4121</c:v>
                </c:pt>
                <c:pt idx="148">
                  <c:v>4123</c:v>
                </c:pt>
                <c:pt idx="149">
                  <c:v>4143</c:v>
                </c:pt>
                <c:pt idx="150">
                  <c:v>4138</c:v>
                </c:pt>
                <c:pt idx="151">
                  <c:v>4157</c:v>
                </c:pt>
                <c:pt idx="152">
                  <c:v>4164</c:v>
                </c:pt>
                <c:pt idx="153">
                  <c:v>4177</c:v>
                </c:pt>
                <c:pt idx="154">
                  <c:v>4183</c:v>
                </c:pt>
                <c:pt idx="155">
                  <c:v>4189</c:v>
                </c:pt>
                <c:pt idx="156">
                  <c:v>4204</c:v>
                </c:pt>
                <c:pt idx="157">
                  <c:v>4266</c:v>
                </c:pt>
                <c:pt idx="158">
                  <c:v>4264</c:v>
                </c:pt>
                <c:pt idx="159">
                  <c:v>4276</c:v>
                </c:pt>
                <c:pt idx="160">
                  <c:v>4283</c:v>
                </c:pt>
                <c:pt idx="161">
                  <c:v>4293</c:v>
                </c:pt>
                <c:pt idx="162">
                  <c:v>4299</c:v>
                </c:pt>
                <c:pt idx="163">
                  <c:v>4294</c:v>
                </c:pt>
                <c:pt idx="164">
                  <c:v>4299</c:v>
                </c:pt>
                <c:pt idx="165">
                  <c:v>4319</c:v>
                </c:pt>
              </c:numCache>
            </c:numRef>
          </c:xVal>
          <c:yVal>
            <c:numRef>
              <c:f>'28.07.2015 VTG'!$AJ$6:$AJ$171</c:f>
              <c:numCache>
                <c:formatCode>#,##0" bar"</c:formatCode>
                <c:ptCount val="166"/>
                <c:pt idx="0">
                  <c:v>675.53700000000003</c:v>
                </c:pt>
                <c:pt idx="1">
                  <c:v>880.24599999999998</c:v>
                </c:pt>
                <c:pt idx="2">
                  <c:v>880.24599999999998</c:v>
                </c:pt>
                <c:pt idx="3">
                  <c:v>900.71600000000001</c:v>
                </c:pt>
                <c:pt idx="4">
                  <c:v>890.48099999999999</c:v>
                </c:pt>
                <c:pt idx="5">
                  <c:v>910.952</c:v>
                </c:pt>
                <c:pt idx="6">
                  <c:v>900.71600000000001</c:v>
                </c:pt>
                <c:pt idx="7">
                  <c:v>900.71600000000001</c:v>
                </c:pt>
                <c:pt idx="8">
                  <c:v>921.18700000000001</c:v>
                </c:pt>
                <c:pt idx="9">
                  <c:v>931.423</c:v>
                </c:pt>
                <c:pt idx="10">
                  <c:v>941.65800000000002</c:v>
                </c:pt>
                <c:pt idx="11">
                  <c:v>931.423</c:v>
                </c:pt>
                <c:pt idx="12">
                  <c:v>951.89300000000003</c:v>
                </c:pt>
                <c:pt idx="13">
                  <c:v>962.12900000000002</c:v>
                </c:pt>
                <c:pt idx="14">
                  <c:v>951.89300000000003</c:v>
                </c:pt>
                <c:pt idx="15">
                  <c:v>962.12900000000002</c:v>
                </c:pt>
                <c:pt idx="16">
                  <c:v>962.12900000000002</c:v>
                </c:pt>
                <c:pt idx="17">
                  <c:v>992.83500000000004</c:v>
                </c:pt>
                <c:pt idx="18">
                  <c:v>992.83500000000004</c:v>
                </c:pt>
                <c:pt idx="19">
                  <c:v>1003.07</c:v>
                </c:pt>
                <c:pt idx="20">
                  <c:v>1003.07</c:v>
                </c:pt>
                <c:pt idx="21">
                  <c:v>1013.31</c:v>
                </c:pt>
                <c:pt idx="22">
                  <c:v>1013.31</c:v>
                </c:pt>
                <c:pt idx="23">
                  <c:v>1013.31</c:v>
                </c:pt>
                <c:pt idx="24">
                  <c:v>1033.78</c:v>
                </c:pt>
                <c:pt idx="25">
                  <c:v>1033.78</c:v>
                </c:pt>
                <c:pt idx="26">
                  <c:v>1054.25</c:v>
                </c:pt>
                <c:pt idx="27">
                  <c:v>1064.48</c:v>
                </c:pt>
                <c:pt idx="28">
                  <c:v>1074.72</c:v>
                </c:pt>
                <c:pt idx="29">
                  <c:v>1105.43</c:v>
                </c:pt>
                <c:pt idx="30">
                  <c:v>1105.43</c:v>
                </c:pt>
                <c:pt idx="31">
                  <c:v>1136.1300000000001</c:v>
                </c:pt>
                <c:pt idx="32">
                  <c:v>1136.1300000000001</c:v>
                </c:pt>
                <c:pt idx="33">
                  <c:v>1156.5999999999999</c:v>
                </c:pt>
                <c:pt idx="34">
                  <c:v>1187.31</c:v>
                </c:pt>
                <c:pt idx="35">
                  <c:v>1197.54</c:v>
                </c:pt>
                <c:pt idx="36">
                  <c:v>1207.78</c:v>
                </c:pt>
                <c:pt idx="37">
                  <c:v>1218.01</c:v>
                </c:pt>
                <c:pt idx="38">
                  <c:v>1228.25</c:v>
                </c:pt>
                <c:pt idx="39">
                  <c:v>1228.25</c:v>
                </c:pt>
                <c:pt idx="40">
                  <c:v>1248.72</c:v>
                </c:pt>
                <c:pt idx="41">
                  <c:v>1228.25</c:v>
                </c:pt>
                <c:pt idx="42">
                  <c:v>1248.72</c:v>
                </c:pt>
                <c:pt idx="43">
                  <c:v>1258.96</c:v>
                </c:pt>
                <c:pt idx="44">
                  <c:v>1279.43</c:v>
                </c:pt>
                <c:pt idx="45">
                  <c:v>1258.96</c:v>
                </c:pt>
                <c:pt idx="46">
                  <c:v>1269.19</c:v>
                </c:pt>
                <c:pt idx="47">
                  <c:v>1279.43</c:v>
                </c:pt>
                <c:pt idx="48">
                  <c:v>1289.6600000000001</c:v>
                </c:pt>
                <c:pt idx="49">
                  <c:v>1299.9000000000001</c:v>
                </c:pt>
                <c:pt idx="50">
                  <c:v>1299.9000000000001</c:v>
                </c:pt>
                <c:pt idx="51">
                  <c:v>1310.1300000000001</c:v>
                </c:pt>
                <c:pt idx="52">
                  <c:v>1320.37</c:v>
                </c:pt>
                <c:pt idx="53">
                  <c:v>1330.6</c:v>
                </c:pt>
                <c:pt idx="54">
                  <c:v>1330.6</c:v>
                </c:pt>
                <c:pt idx="55">
                  <c:v>1330.6</c:v>
                </c:pt>
                <c:pt idx="56">
                  <c:v>1340.84</c:v>
                </c:pt>
                <c:pt idx="57">
                  <c:v>1351.07</c:v>
                </c:pt>
                <c:pt idx="58">
                  <c:v>1351.07</c:v>
                </c:pt>
                <c:pt idx="59">
                  <c:v>1340.84</c:v>
                </c:pt>
                <c:pt idx="60">
                  <c:v>1340.84</c:v>
                </c:pt>
                <c:pt idx="61">
                  <c:v>1340.84</c:v>
                </c:pt>
                <c:pt idx="62">
                  <c:v>1330.6</c:v>
                </c:pt>
                <c:pt idx="63">
                  <c:v>1340.84</c:v>
                </c:pt>
                <c:pt idx="64">
                  <c:v>1351.07</c:v>
                </c:pt>
                <c:pt idx="65">
                  <c:v>1340.84</c:v>
                </c:pt>
                <c:pt idx="66">
                  <c:v>1340.84</c:v>
                </c:pt>
                <c:pt idx="67">
                  <c:v>1351.07</c:v>
                </c:pt>
                <c:pt idx="68">
                  <c:v>1340.84</c:v>
                </c:pt>
                <c:pt idx="69">
                  <c:v>1351.07</c:v>
                </c:pt>
                <c:pt idx="70">
                  <c:v>1351.07</c:v>
                </c:pt>
                <c:pt idx="71">
                  <c:v>1340.84</c:v>
                </c:pt>
                <c:pt idx="72">
                  <c:v>1351.07</c:v>
                </c:pt>
                <c:pt idx="73">
                  <c:v>1351.07</c:v>
                </c:pt>
                <c:pt idx="74">
                  <c:v>1340.84</c:v>
                </c:pt>
                <c:pt idx="75">
                  <c:v>1340.84</c:v>
                </c:pt>
                <c:pt idx="76">
                  <c:v>1340.84</c:v>
                </c:pt>
                <c:pt idx="77">
                  <c:v>1340.84</c:v>
                </c:pt>
                <c:pt idx="78">
                  <c:v>1351.07</c:v>
                </c:pt>
                <c:pt idx="79">
                  <c:v>1340.84</c:v>
                </c:pt>
                <c:pt idx="80">
                  <c:v>1351.07</c:v>
                </c:pt>
                <c:pt idx="81">
                  <c:v>1340.84</c:v>
                </c:pt>
                <c:pt idx="82">
                  <c:v>1340.84</c:v>
                </c:pt>
                <c:pt idx="83">
                  <c:v>1330.6</c:v>
                </c:pt>
                <c:pt idx="84">
                  <c:v>1340.84</c:v>
                </c:pt>
                <c:pt idx="85">
                  <c:v>1340.84</c:v>
                </c:pt>
                <c:pt idx="86">
                  <c:v>1340.84</c:v>
                </c:pt>
                <c:pt idx="87">
                  <c:v>1340.84</c:v>
                </c:pt>
                <c:pt idx="88">
                  <c:v>1351.07</c:v>
                </c:pt>
                <c:pt idx="89">
                  <c:v>1351.07</c:v>
                </c:pt>
                <c:pt idx="90">
                  <c:v>1340.84</c:v>
                </c:pt>
                <c:pt idx="91">
                  <c:v>1340.84</c:v>
                </c:pt>
                <c:pt idx="92">
                  <c:v>1340.84</c:v>
                </c:pt>
                <c:pt idx="93">
                  <c:v>1351.07</c:v>
                </c:pt>
                <c:pt idx="94">
                  <c:v>1340.84</c:v>
                </c:pt>
                <c:pt idx="95">
                  <c:v>1340.84</c:v>
                </c:pt>
                <c:pt idx="96">
                  <c:v>1351.07</c:v>
                </c:pt>
                <c:pt idx="97">
                  <c:v>1340.84</c:v>
                </c:pt>
                <c:pt idx="98">
                  <c:v>1340.84</c:v>
                </c:pt>
                <c:pt idx="99">
                  <c:v>1340.84</c:v>
                </c:pt>
                <c:pt idx="100">
                  <c:v>1351.07</c:v>
                </c:pt>
                <c:pt idx="101">
                  <c:v>1340.84</c:v>
                </c:pt>
                <c:pt idx="102">
                  <c:v>1340.84</c:v>
                </c:pt>
                <c:pt idx="103">
                  <c:v>1340.84</c:v>
                </c:pt>
                <c:pt idx="104">
                  <c:v>1340.84</c:v>
                </c:pt>
                <c:pt idx="105">
                  <c:v>1340.84</c:v>
                </c:pt>
                <c:pt idx="106">
                  <c:v>1340.84</c:v>
                </c:pt>
                <c:pt idx="107">
                  <c:v>1340.84</c:v>
                </c:pt>
                <c:pt idx="108">
                  <c:v>1340.84</c:v>
                </c:pt>
                <c:pt idx="109">
                  <c:v>1340.84</c:v>
                </c:pt>
                <c:pt idx="110">
                  <c:v>1351.07</c:v>
                </c:pt>
                <c:pt idx="111">
                  <c:v>1351.07</c:v>
                </c:pt>
                <c:pt idx="112">
                  <c:v>1340.84</c:v>
                </c:pt>
                <c:pt idx="113">
                  <c:v>1340.84</c:v>
                </c:pt>
                <c:pt idx="114">
                  <c:v>1340.84</c:v>
                </c:pt>
                <c:pt idx="115">
                  <c:v>1340.84</c:v>
                </c:pt>
                <c:pt idx="116">
                  <c:v>1340.84</c:v>
                </c:pt>
                <c:pt idx="117">
                  <c:v>1340.84</c:v>
                </c:pt>
                <c:pt idx="118">
                  <c:v>1340.84</c:v>
                </c:pt>
                <c:pt idx="119">
                  <c:v>1340.84</c:v>
                </c:pt>
                <c:pt idx="120">
                  <c:v>1340.84</c:v>
                </c:pt>
                <c:pt idx="121">
                  <c:v>1340.84</c:v>
                </c:pt>
                <c:pt idx="122">
                  <c:v>1340.84</c:v>
                </c:pt>
                <c:pt idx="123">
                  <c:v>1340.84</c:v>
                </c:pt>
                <c:pt idx="124">
                  <c:v>1340.84</c:v>
                </c:pt>
                <c:pt idx="125">
                  <c:v>1351.07</c:v>
                </c:pt>
                <c:pt idx="126">
                  <c:v>1340.84</c:v>
                </c:pt>
                <c:pt idx="127">
                  <c:v>1340.84</c:v>
                </c:pt>
                <c:pt idx="128">
                  <c:v>1340.84</c:v>
                </c:pt>
                <c:pt idx="129">
                  <c:v>1340.84</c:v>
                </c:pt>
                <c:pt idx="130">
                  <c:v>1340.84</c:v>
                </c:pt>
                <c:pt idx="131">
                  <c:v>1340.84</c:v>
                </c:pt>
                <c:pt idx="132">
                  <c:v>1340.84</c:v>
                </c:pt>
                <c:pt idx="133">
                  <c:v>1340.84</c:v>
                </c:pt>
                <c:pt idx="134">
                  <c:v>1340.84</c:v>
                </c:pt>
                <c:pt idx="135">
                  <c:v>1340.84</c:v>
                </c:pt>
                <c:pt idx="136">
                  <c:v>1340.84</c:v>
                </c:pt>
                <c:pt idx="137">
                  <c:v>1340.84</c:v>
                </c:pt>
                <c:pt idx="138">
                  <c:v>1340.84</c:v>
                </c:pt>
                <c:pt idx="139">
                  <c:v>1340.84</c:v>
                </c:pt>
                <c:pt idx="140">
                  <c:v>1340.84</c:v>
                </c:pt>
                <c:pt idx="141">
                  <c:v>1340.84</c:v>
                </c:pt>
                <c:pt idx="142">
                  <c:v>1351.07</c:v>
                </c:pt>
                <c:pt idx="143">
                  <c:v>1340.84</c:v>
                </c:pt>
                <c:pt idx="144">
                  <c:v>1340.84</c:v>
                </c:pt>
                <c:pt idx="145">
                  <c:v>1340.84</c:v>
                </c:pt>
                <c:pt idx="146">
                  <c:v>1340.84</c:v>
                </c:pt>
                <c:pt idx="147">
                  <c:v>1340.84</c:v>
                </c:pt>
                <c:pt idx="148">
                  <c:v>1351.07</c:v>
                </c:pt>
                <c:pt idx="149">
                  <c:v>1340.84</c:v>
                </c:pt>
                <c:pt idx="150">
                  <c:v>1340.84</c:v>
                </c:pt>
                <c:pt idx="151">
                  <c:v>1340.84</c:v>
                </c:pt>
                <c:pt idx="152">
                  <c:v>1340.84</c:v>
                </c:pt>
                <c:pt idx="153">
                  <c:v>1351.07</c:v>
                </c:pt>
                <c:pt idx="154">
                  <c:v>1340.84</c:v>
                </c:pt>
                <c:pt idx="155">
                  <c:v>1340.84</c:v>
                </c:pt>
                <c:pt idx="156">
                  <c:v>1340.84</c:v>
                </c:pt>
                <c:pt idx="157">
                  <c:v>1351.07</c:v>
                </c:pt>
                <c:pt idx="158">
                  <c:v>1351.07</c:v>
                </c:pt>
                <c:pt idx="159">
                  <c:v>1340.84</c:v>
                </c:pt>
                <c:pt idx="160">
                  <c:v>1340.84</c:v>
                </c:pt>
                <c:pt idx="161">
                  <c:v>1340.84</c:v>
                </c:pt>
                <c:pt idx="162">
                  <c:v>1340.84</c:v>
                </c:pt>
                <c:pt idx="163">
                  <c:v>1340.84</c:v>
                </c:pt>
                <c:pt idx="164">
                  <c:v>1340.84</c:v>
                </c:pt>
                <c:pt idx="165">
                  <c:v>1340.84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4036272"/>
        <c:axId val="289660600"/>
      </c:scatterChart>
      <c:scatterChart>
        <c:scatterStyle val="smoothMarker"/>
        <c:varyColors val="0"/>
        <c:ser>
          <c:idx val="8"/>
          <c:order val="1"/>
          <c:tx>
            <c:strRef>
              <c:f>'28.07.2015 VTG'!$AF$5</c:f>
              <c:strCache>
                <c:ptCount val="1"/>
                <c:pt idx="0">
                  <c:v>Einspritzmenge nach ARD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'28.07.2015 VTG'!$Y$6:$Y$171</c:f>
              <c:numCache>
                <c:formatCode>#,##0" 1/min"</c:formatCode>
                <c:ptCount val="166"/>
                <c:pt idx="0">
                  <c:v>1416</c:v>
                </c:pt>
                <c:pt idx="1">
                  <c:v>1415</c:v>
                </c:pt>
                <c:pt idx="2">
                  <c:v>1429</c:v>
                </c:pt>
                <c:pt idx="3">
                  <c:v>1443</c:v>
                </c:pt>
                <c:pt idx="4">
                  <c:v>1459</c:v>
                </c:pt>
                <c:pt idx="5">
                  <c:v>1470</c:v>
                </c:pt>
                <c:pt idx="6">
                  <c:v>1505</c:v>
                </c:pt>
                <c:pt idx="7">
                  <c:v>1513</c:v>
                </c:pt>
                <c:pt idx="8">
                  <c:v>1536</c:v>
                </c:pt>
                <c:pt idx="9">
                  <c:v>1566</c:v>
                </c:pt>
                <c:pt idx="10">
                  <c:v>1585</c:v>
                </c:pt>
                <c:pt idx="11">
                  <c:v>1609</c:v>
                </c:pt>
                <c:pt idx="12">
                  <c:v>1637</c:v>
                </c:pt>
                <c:pt idx="13">
                  <c:v>1658</c:v>
                </c:pt>
                <c:pt idx="14">
                  <c:v>1682</c:v>
                </c:pt>
                <c:pt idx="15">
                  <c:v>1712</c:v>
                </c:pt>
                <c:pt idx="16">
                  <c:v>1745</c:v>
                </c:pt>
                <c:pt idx="17">
                  <c:v>1765</c:v>
                </c:pt>
                <c:pt idx="18">
                  <c:v>1800</c:v>
                </c:pt>
                <c:pt idx="19">
                  <c:v>1816</c:v>
                </c:pt>
                <c:pt idx="20">
                  <c:v>1850</c:v>
                </c:pt>
                <c:pt idx="21">
                  <c:v>1882</c:v>
                </c:pt>
                <c:pt idx="22">
                  <c:v>1907</c:v>
                </c:pt>
                <c:pt idx="23">
                  <c:v>1936</c:v>
                </c:pt>
                <c:pt idx="24">
                  <c:v>1968</c:v>
                </c:pt>
                <c:pt idx="25">
                  <c:v>1998</c:v>
                </c:pt>
                <c:pt idx="26">
                  <c:v>2030</c:v>
                </c:pt>
                <c:pt idx="27">
                  <c:v>2046</c:v>
                </c:pt>
                <c:pt idx="28">
                  <c:v>2087</c:v>
                </c:pt>
                <c:pt idx="29">
                  <c:v>2117</c:v>
                </c:pt>
                <c:pt idx="30">
                  <c:v>2140</c:v>
                </c:pt>
                <c:pt idx="31">
                  <c:v>2159</c:v>
                </c:pt>
                <c:pt idx="32">
                  <c:v>2203</c:v>
                </c:pt>
                <c:pt idx="33">
                  <c:v>2217</c:v>
                </c:pt>
                <c:pt idx="34">
                  <c:v>2255</c:v>
                </c:pt>
                <c:pt idx="35">
                  <c:v>2284</c:v>
                </c:pt>
                <c:pt idx="36">
                  <c:v>2306</c:v>
                </c:pt>
                <c:pt idx="37">
                  <c:v>2339</c:v>
                </c:pt>
                <c:pt idx="38">
                  <c:v>2369</c:v>
                </c:pt>
                <c:pt idx="39">
                  <c:v>2389</c:v>
                </c:pt>
                <c:pt idx="40">
                  <c:v>2419</c:v>
                </c:pt>
                <c:pt idx="41">
                  <c:v>2452</c:v>
                </c:pt>
                <c:pt idx="42">
                  <c:v>2479</c:v>
                </c:pt>
                <c:pt idx="43">
                  <c:v>2510</c:v>
                </c:pt>
                <c:pt idx="44">
                  <c:v>2527</c:v>
                </c:pt>
                <c:pt idx="45">
                  <c:v>2555</c:v>
                </c:pt>
                <c:pt idx="46">
                  <c:v>2580</c:v>
                </c:pt>
                <c:pt idx="47">
                  <c:v>2612</c:v>
                </c:pt>
                <c:pt idx="48">
                  <c:v>2644</c:v>
                </c:pt>
                <c:pt idx="49">
                  <c:v>2677</c:v>
                </c:pt>
                <c:pt idx="50">
                  <c:v>2702</c:v>
                </c:pt>
                <c:pt idx="51">
                  <c:v>2727</c:v>
                </c:pt>
                <c:pt idx="52">
                  <c:v>2747</c:v>
                </c:pt>
                <c:pt idx="53">
                  <c:v>2779</c:v>
                </c:pt>
                <c:pt idx="54">
                  <c:v>2808</c:v>
                </c:pt>
                <c:pt idx="55">
                  <c:v>2825</c:v>
                </c:pt>
                <c:pt idx="56">
                  <c:v>2850</c:v>
                </c:pt>
                <c:pt idx="57">
                  <c:v>2874</c:v>
                </c:pt>
                <c:pt idx="58">
                  <c:v>2899</c:v>
                </c:pt>
                <c:pt idx="59">
                  <c:v>2923</c:v>
                </c:pt>
                <c:pt idx="60">
                  <c:v>2934</c:v>
                </c:pt>
                <c:pt idx="61">
                  <c:v>2972</c:v>
                </c:pt>
                <c:pt idx="62">
                  <c:v>2994</c:v>
                </c:pt>
                <c:pt idx="63">
                  <c:v>3018</c:v>
                </c:pt>
                <c:pt idx="64">
                  <c:v>3033</c:v>
                </c:pt>
                <c:pt idx="65">
                  <c:v>3049</c:v>
                </c:pt>
                <c:pt idx="66">
                  <c:v>3081</c:v>
                </c:pt>
                <c:pt idx="67">
                  <c:v>3096</c:v>
                </c:pt>
                <c:pt idx="68">
                  <c:v>3116</c:v>
                </c:pt>
                <c:pt idx="69">
                  <c:v>3132</c:v>
                </c:pt>
                <c:pt idx="70">
                  <c:v>3162</c:v>
                </c:pt>
                <c:pt idx="71">
                  <c:v>3184</c:v>
                </c:pt>
                <c:pt idx="72">
                  <c:v>3192</c:v>
                </c:pt>
                <c:pt idx="73">
                  <c:v>3204</c:v>
                </c:pt>
                <c:pt idx="74">
                  <c:v>3238</c:v>
                </c:pt>
                <c:pt idx="75">
                  <c:v>3250</c:v>
                </c:pt>
                <c:pt idx="76">
                  <c:v>3270</c:v>
                </c:pt>
                <c:pt idx="77">
                  <c:v>3280</c:v>
                </c:pt>
                <c:pt idx="78">
                  <c:v>3309</c:v>
                </c:pt>
                <c:pt idx="79">
                  <c:v>3322</c:v>
                </c:pt>
                <c:pt idx="80">
                  <c:v>3340</c:v>
                </c:pt>
                <c:pt idx="81">
                  <c:v>3347</c:v>
                </c:pt>
                <c:pt idx="82">
                  <c:v>3364</c:v>
                </c:pt>
                <c:pt idx="83">
                  <c:v>3394</c:v>
                </c:pt>
                <c:pt idx="84">
                  <c:v>3402</c:v>
                </c:pt>
                <c:pt idx="85">
                  <c:v>3415</c:v>
                </c:pt>
                <c:pt idx="86">
                  <c:v>3439</c:v>
                </c:pt>
                <c:pt idx="87">
                  <c:v>3452</c:v>
                </c:pt>
                <c:pt idx="88">
                  <c:v>3461</c:v>
                </c:pt>
                <c:pt idx="89">
                  <c:v>3467</c:v>
                </c:pt>
                <c:pt idx="90">
                  <c:v>3491</c:v>
                </c:pt>
                <c:pt idx="91">
                  <c:v>3501</c:v>
                </c:pt>
                <c:pt idx="92">
                  <c:v>3501</c:v>
                </c:pt>
                <c:pt idx="93">
                  <c:v>3530</c:v>
                </c:pt>
                <c:pt idx="94">
                  <c:v>3522</c:v>
                </c:pt>
                <c:pt idx="95">
                  <c:v>3546</c:v>
                </c:pt>
                <c:pt idx="96">
                  <c:v>3550</c:v>
                </c:pt>
                <c:pt idx="97">
                  <c:v>3571</c:v>
                </c:pt>
                <c:pt idx="98">
                  <c:v>3585</c:v>
                </c:pt>
                <c:pt idx="99">
                  <c:v>3596</c:v>
                </c:pt>
                <c:pt idx="100">
                  <c:v>3591</c:v>
                </c:pt>
                <c:pt idx="101">
                  <c:v>3597</c:v>
                </c:pt>
                <c:pt idx="102">
                  <c:v>3681</c:v>
                </c:pt>
                <c:pt idx="103">
                  <c:v>3702</c:v>
                </c:pt>
                <c:pt idx="104">
                  <c:v>3770</c:v>
                </c:pt>
                <c:pt idx="105">
                  <c:v>3781</c:v>
                </c:pt>
                <c:pt idx="106">
                  <c:v>3777</c:v>
                </c:pt>
                <c:pt idx="107">
                  <c:v>3797</c:v>
                </c:pt>
                <c:pt idx="108">
                  <c:v>3800</c:v>
                </c:pt>
                <c:pt idx="109">
                  <c:v>3806</c:v>
                </c:pt>
                <c:pt idx="110">
                  <c:v>3818</c:v>
                </c:pt>
                <c:pt idx="111">
                  <c:v>3806</c:v>
                </c:pt>
                <c:pt idx="112">
                  <c:v>3834</c:v>
                </c:pt>
                <c:pt idx="113">
                  <c:v>3845</c:v>
                </c:pt>
                <c:pt idx="114">
                  <c:v>3848</c:v>
                </c:pt>
                <c:pt idx="115">
                  <c:v>3864</c:v>
                </c:pt>
                <c:pt idx="116">
                  <c:v>3870</c:v>
                </c:pt>
                <c:pt idx="117">
                  <c:v>3880</c:v>
                </c:pt>
                <c:pt idx="118">
                  <c:v>3881</c:v>
                </c:pt>
                <c:pt idx="119">
                  <c:v>3878</c:v>
                </c:pt>
                <c:pt idx="120">
                  <c:v>3890</c:v>
                </c:pt>
                <c:pt idx="121">
                  <c:v>3912</c:v>
                </c:pt>
                <c:pt idx="122">
                  <c:v>3903</c:v>
                </c:pt>
                <c:pt idx="123">
                  <c:v>3906</c:v>
                </c:pt>
                <c:pt idx="124">
                  <c:v>3932</c:v>
                </c:pt>
                <c:pt idx="125">
                  <c:v>3930</c:v>
                </c:pt>
                <c:pt idx="126">
                  <c:v>3952</c:v>
                </c:pt>
                <c:pt idx="127">
                  <c:v>3942</c:v>
                </c:pt>
                <c:pt idx="128">
                  <c:v>3962</c:v>
                </c:pt>
                <c:pt idx="129">
                  <c:v>3975</c:v>
                </c:pt>
                <c:pt idx="130">
                  <c:v>3983</c:v>
                </c:pt>
                <c:pt idx="131">
                  <c:v>3994</c:v>
                </c:pt>
                <c:pt idx="132">
                  <c:v>4005</c:v>
                </c:pt>
                <c:pt idx="133">
                  <c:v>3998</c:v>
                </c:pt>
                <c:pt idx="134">
                  <c:v>4022</c:v>
                </c:pt>
                <c:pt idx="135">
                  <c:v>4038</c:v>
                </c:pt>
                <c:pt idx="136">
                  <c:v>4035</c:v>
                </c:pt>
                <c:pt idx="137">
                  <c:v>4043</c:v>
                </c:pt>
                <c:pt idx="138">
                  <c:v>4055</c:v>
                </c:pt>
                <c:pt idx="139">
                  <c:v>4057</c:v>
                </c:pt>
                <c:pt idx="140">
                  <c:v>4072</c:v>
                </c:pt>
                <c:pt idx="141">
                  <c:v>4078</c:v>
                </c:pt>
                <c:pt idx="142">
                  <c:v>4092</c:v>
                </c:pt>
                <c:pt idx="143">
                  <c:v>4092</c:v>
                </c:pt>
                <c:pt idx="144">
                  <c:v>4104</c:v>
                </c:pt>
                <c:pt idx="145">
                  <c:v>4099</c:v>
                </c:pt>
                <c:pt idx="146">
                  <c:v>4117</c:v>
                </c:pt>
                <c:pt idx="147">
                  <c:v>4121</c:v>
                </c:pt>
                <c:pt idx="148">
                  <c:v>4123</c:v>
                </c:pt>
                <c:pt idx="149">
                  <c:v>4143</c:v>
                </c:pt>
                <c:pt idx="150">
                  <c:v>4138</c:v>
                </c:pt>
                <c:pt idx="151">
                  <c:v>4157</c:v>
                </c:pt>
                <c:pt idx="152">
                  <c:v>4164</c:v>
                </c:pt>
                <c:pt idx="153">
                  <c:v>4177</c:v>
                </c:pt>
                <c:pt idx="154">
                  <c:v>4183</c:v>
                </c:pt>
                <c:pt idx="155">
                  <c:v>4189</c:v>
                </c:pt>
                <c:pt idx="156">
                  <c:v>4204</c:v>
                </c:pt>
                <c:pt idx="157">
                  <c:v>4266</c:v>
                </c:pt>
                <c:pt idx="158">
                  <c:v>4264</c:v>
                </c:pt>
                <c:pt idx="159">
                  <c:v>4276</c:v>
                </c:pt>
                <c:pt idx="160">
                  <c:v>4283</c:v>
                </c:pt>
                <c:pt idx="161">
                  <c:v>4293</c:v>
                </c:pt>
                <c:pt idx="162">
                  <c:v>4299</c:v>
                </c:pt>
                <c:pt idx="163">
                  <c:v>4294</c:v>
                </c:pt>
                <c:pt idx="164">
                  <c:v>4299</c:v>
                </c:pt>
                <c:pt idx="165">
                  <c:v>4319</c:v>
                </c:pt>
              </c:numCache>
            </c:numRef>
          </c:xVal>
          <c:yVal>
            <c:numRef>
              <c:f>'28.07.2015 VTG'!$AF$6:$AF$171</c:f>
              <c:numCache>
                <c:formatCode>0.00" mm³"</c:formatCode>
                <c:ptCount val="166"/>
                <c:pt idx="0">
                  <c:v>33.92</c:v>
                </c:pt>
                <c:pt idx="1">
                  <c:v>40.99</c:v>
                </c:pt>
                <c:pt idx="2">
                  <c:v>45.28</c:v>
                </c:pt>
                <c:pt idx="3">
                  <c:v>48.95</c:v>
                </c:pt>
                <c:pt idx="4">
                  <c:v>52.67</c:v>
                </c:pt>
                <c:pt idx="5">
                  <c:v>57.35</c:v>
                </c:pt>
                <c:pt idx="6">
                  <c:v>59.79</c:v>
                </c:pt>
                <c:pt idx="7">
                  <c:v>63.5</c:v>
                </c:pt>
                <c:pt idx="8">
                  <c:v>66.69</c:v>
                </c:pt>
                <c:pt idx="9">
                  <c:v>67.88</c:v>
                </c:pt>
                <c:pt idx="10">
                  <c:v>69.400000000000006</c:v>
                </c:pt>
                <c:pt idx="11">
                  <c:v>70.75</c:v>
                </c:pt>
                <c:pt idx="12">
                  <c:v>70.77</c:v>
                </c:pt>
                <c:pt idx="13">
                  <c:v>70.2</c:v>
                </c:pt>
                <c:pt idx="14">
                  <c:v>70.13</c:v>
                </c:pt>
                <c:pt idx="15">
                  <c:v>70.17</c:v>
                </c:pt>
                <c:pt idx="16">
                  <c:v>70.540000000000006</c:v>
                </c:pt>
                <c:pt idx="17">
                  <c:v>70.73</c:v>
                </c:pt>
                <c:pt idx="18">
                  <c:v>70.39</c:v>
                </c:pt>
                <c:pt idx="19">
                  <c:v>70.72</c:v>
                </c:pt>
                <c:pt idx="20">
                  <c:v>70.709999999999994</c:v>
                </c:pt>
                <c:pt idx="21">
                  <c:v>70.47</c:v>
                </c:pt>
                <c:pt idx="22">
                  <c:v>70.69</c:v>
                </c:pt>
                <c:pt idx="23">
                  <c:v>71</c:v>
                </c:pt>
                <c:pt idx="24">
                  <c:v>71.05</c:v>
                </c:pt>
                <c:pt idx="25">
                  <c:v>71.239999999999995</c:v>
                </c:pt>
                <c:pt idx="26">
                  <c:v>71.27</c:v>
                </c:pt>
                <c:pt idx="27">
                  <c:v>71.790000000000006</c:v>
                </c:pt>
                <c:pt idx="28">
                  <c:v>71.75</c:v>
                </c:pt>
                <c:pt idx="29">
                  <c:v>71.72</c:v>
                </c:pt>
                <c:pt idx="30">
                  <c:v>72.150000000000006</c:v>
                </c:pt>
                <c:pt idx="31">
                  <c:v>72.62</c:v>
                </c:pt>
                <c:pt idx="32">
                  <c:v>72.28</c:v>
                </c:pt>
                <c:pt idx="33">
                  <c:v>72.900000000000006</c:v>
                </c:pt>
                <c:pt idx="34">
                  <c:v>73.03</c:v>
                </c:pt>
                <c:pt idx="35">
                  <c:v>73.02</c:v>
                </c:pt>
                <c:pt idx="36">
                  <c:v>73.180000000000007</c:v>
                </c:pt>
                <c:pt idx="37">
                  <c:v>73.3</c:v>
                </c:pt>
                <c:pt idx="38">
                  <c:v>73.39</c:v>
                </c:pt>
                <c:pt idx="39">
                  <c:v>73.510000000000005</c:v>
                </c:pt>
                <c:pt idx="40">
                  <c:v>73.62</c:v>
                </c:pt>
                <c:pt idx="41">
                  <c:v>73.61</c:v>
                </c:pt>
                <c:pt idx="42">
                  <c:v>73.75</c:v>
                </c:pt>
                <c:pt idx="43">
                  <c:v>73.55</c:v>
                </c:pt>
                <c:pt idx="44">
                  <c:v>74.09</c:v>
                </c:pt>
                <c:pt idx="45">
                  <c:v>74.290000000000006</c:v>
                </c:pt>
                <c:pt idx="46">
                  <c:v>74.44</c:v>
                </c:pt>
                <c:pt idx="47">
                  <c:v>74.56</c:v>
                </c:pt>
                <c:pt idx="48">
                  <c:v>74.55</c:v>
                </c:pt>
                <c:pt idx="49">
                  <c:v>74.84</c:v>
                </c:pt>
                <c:pt idx="50">
                  <c:v>74.739999999999995</c:v>
                </c:pt>
                <c:pt idx="51">
                  <c:v>75.13</c:v>
                </c:pt>
                <c:pt idx="52">
                  <c:v>75.400000000000006</c:v>
                </c:pt>
                <c:pt idx="53">
                  <c:v>75.28</c:v>
                </c:pt>
                <c:pt idx="54">
                  <c:v>74.8</c:v>
                </c:pt>
                <c:pt idx="55">
                  <c:v>75.55</c:v>
                </c:pt>
                <c:pt idx="56">
                  <c:v>75.489999999999995</c:v>
                </c:pt>
                <c:pt idx="57">
                  <c:v>75.38</c:v>
                </c:pt>
                <c:pt idx="58">
                  <c:v>75.3</c:v>
                </c:pt>
                <c:pt idx="59">
                  <c:v>75.03</c:v>
                </c:pt>
                <c:pt idx="60">
                  <c:v>75.16</c:v>
                </c:pt>
                <c:pt idx="61">
                  <c:v>74.52</c:v>
                </c:pt>
                <c:pt idx="62">
                  <c:v>74.94</c:v>
                </c:pt>
                <c:pt idx="63">
                  <c:v>74.41</c:v>
                </c:pt>
                <c:pt idx="64">
                  <c:v>74.73</c:v>
                </c:pt>
                <c:pt idx="65">
                  <c:v>74.69</c:v>
                </c:pt>
                <c:pt idx="66">
                  <c:v>74.25</c:v>
                </c:pt>
                <c:pt idx="67">
                  <c:v>74.5</c:v>
                </c:pt>
                <c:pt idx="68">
                  <c:v>74.33</c:v>
                </c:pt>
                <c:pt idx="69">
                  <c:v>74.150000000000006</c:v>
                </c:pt>
                <c:pt idx="70">
                  <c:v>73.52</c:v>
                </c:pt>
                <c:pt idx="71">
                  <c:v>73.16</c:v>
                </c:pt>
                <c:pt idx="72">
                  <c:v>73.37</c:v>
                </c:pt>
                <c:pt idx="73">
                  <c:v>73.11</c:v>
                </c:pt>
                <c:pt idx="74">
                  <c:v>72.569999999999993</c:v>
                </c:pt>
                <c:pt idx="75">
                  <c:v>72.78</c:v>
                </c:pt>
                <c:pt idx="76">
                  <c:v>72.5</c:v>
                </c:pt>
                <c:pt idx="77">
                  <c:v>72.209999999999994</c:v>
                </c:pt>
                <c:pt idx="78">
                  <c:v>71.900000000000006</c:v>
                </c:pt>
                <c:pt idx="79">
                  <c:v>71.84</c:v>
                </c:pt>
                <c:pt idx="80">
                  <c:v>71.58</c:v>
                </c:pt>
                <c:pt idx="81">
                  <c:v>71.39</c:v>
                </c:pt>
                <c:pt idx="82">
                  <c:v>71.209999999999994</c:v>
                </c:pt>
                <c:pt idx="83">
                  <c:v>70.599999999999994</c:v>
                </c:pt>
                <c:pt idx="84">
                  <c:v>71</c:v>
                </c:pt>
                <c:pt idx="85">
                  <c:v>70.88</c:v>
                </c:pt>
                <c:pt idx="86">
                  <c:v>70.739999999999995</c:v>
                </c:pt>
                <c:pt idx="87">
                  <c:v>70.290000000000006</c:v>
                </c:pt>
                <c:pt idx="88">
                  <c:v>70.510000000000005</c:v>
                </c:pt>
                <c:pt idx="89">
                  <c:v>70.37</c:v>
                </c:pt>
                <c:pt idx="90">
                  <c:v>70</c:v>
                </c:pt>
                <c:pt idx="91">
                  <c:v>70.05</c:v>
                </c:pt>
                <c:pt idx="92">
                  <c:v>70.13</c:v>
                </c:pt>
                <c:pt idx="93">
                  <c:v>69.599999999999994</c:v>
                </c:pt>
                <c:pt idx="94">
                  <c:v>69.959999999999994</c:v>
                </c:pt>
                <c:pt idx="95">
                  <c:v>69.87</c:v>
                </c:pt>
                <c:pt idx="96">
                  <c:v>69.8</c:v>
                </c:pt>
                <c:pt idx="97">
                  <c:v>69.73</c:v>
                </c:pt>
                <c:pt idx="98">
                  <c:v>69.489999999999995</c:v>
                </c:pt>
                <c:pt idx="99">
                  <c:v>69.260000000000005</c:v>
                </c:pt>
                <c:pt idx="100">
                  <c:v>69.53</c:v>
                </c:pt>
                <c:pt idx="101">
                  <c:v>69.430000000000007</c:v>
                </c:pt>
                <c:pt idx="102">
                  <c:v>68.86</c:v>
                </c:pt>
                <c:pt idx="103">
                  <c:v>68.53</c:v>
                </c:pt>
                <c:pt idx="104">
                  <c:v>68.5</c:v>
                </c:pt>
                <c:pt idx="105">
                  <c:v>68.400000000000006</c:v>
                </c:pt>
                <c:pt idx="106">
                  <c:v>68.569999999999993</c:v>
                </c:pt>
                <c:pt idx="107">
                  <c:v>68.28</c:v>
                </c:pt>
                <c:pt idx="108">
                  <c:v>68.510000000000005</c:v>
                </c:pt>
                <c:pt idx="109">
                  <c:v>68.38</c:v>
                </c:pt>
                <c:pt idx="110">
                  <c:v>68</c:v>
                </c:pt>
                <c:pt idx="111">
                  <c:v>68.489999999999995</c:v>
                </c:pt>
                <c:pt idx="112">
                  <c:v>68.11</c:v>
                </c:pt>
                <c:pt idx="113">
                  <c:v>67.94</c:v>
                </c:pt>
                <c:pt idx="114">
                  <c:v>68.3</c:v>
                </c:pt>
                <c:pt idx="115">
                  <c:v>67.88</c:v>
                </c:pt>
                <c:pt idx="116">
                  <c:v>67.97</c:v>
                </c:pt>
                <c:pt idx="117">
                  <c:v>67.83</c:v>
                </c:pt>
                <c:pt idx="118">
                  <c:v>68.36</c:v>
                </c:pt>
                <c:pt idx="119">
                  <c:v>68.3</c:v>
                </c:pt>
                <c:pt idx="120">
                  <c:v>68.260000000000005</c:v>
                </c:pt>
                <c:pt idx="121">
                  <c:v>67.790000000000006</c:v>
                </c:pt>
                <c:pt idx="122">
                  <c:v>68.23</c:v>
                </c:pt>
                <c:pt idx="123">
                  <c:v>68.22</c:v>
                </c:pt>
                <c:pt idx="124">
                  <c:v>67.92</c:v>
                </c:pt>
                <c:pt idx="125">
                  <c:v>68.150000000000006</c:v>
                </c:pt>
                <c:pt idx="126">
                  <c:v>67.75</c:v>
                </c:pt>
                <c:pt idx="127">
                  <c:v>68.099999999999994</c:v>
                </c:pt>
                <c:pt idx="128">
                  <c:v>68.03</c:v>
                </c:pt>
                <c:pt idx="129">
                  <c:v>67.760000000000005</c:v>
                </c:pt>
                <c:pt idx="130">
                  <c:v>67.77</c:v>
                </c:pt>
                <c:pt idx="131">
                  <c:v>67.680000000000007</c:v>
                </c:pt>
                <c:pt idx="132">
                  <c:v>67.42</c:v>
                </c:pt>
                <c:pt idx="133">
                  <c:v>67.3</c:v>
                </c:pt>
                <c:pt idx="134">
                  <c:v>67.19</c:v>
                </c:pt>
                <c:pt idx="135">
                  <c:v>66.56</c:v>
                </c:pt>
                <c:pt idx="136">
                  <c:v>67.290000000000006</c:v>
                </c:pt>
                <c:pt idx="137">
                  <c:v>66.819999999999993</c:v>
                </c:pt>
                <c:pt idx="138">
                  <c:v>66.319999999999993</c:v>
                </c:pt>
                <c:pt idx="139">
                  <c:v>66.44</c:v>
                </c:pt>
                <c:pt idx="140">
                  <c:v>65.91</c:v>
                </c:pt>
                <c:pt idx="141">
                  <c:v>65.88</c:v>
                </c:pt>
                <c:pt idx="142">
                  <c:v>65.709999999999994</c:v>
                </c:pt>
                <c:pt idx="143">
                  <c:v>65.37</c:v>
                </c:pt>
                <c:pt idx="144">
                  <c:v>65.17</c:v>
                </c:pt>
                <c:pt idx="145">
                  <c:v>64.61</c:v>
                </c:pt>
                <c:pt idx="146">
                  <c:v>64.72</c:v>
                </c:pt>
                <c:pt idx="147">
                  <c:v>65.14</c:v>
                </c:pt>
                <c:pt idx="148">
                  <c:v>64.66</c:v>
                </c:pt>
                <c:pt idx="149">
                  <c:v>64.44</c:v>
                </c:pt>
                <c:pt idx="150">
                  <c:v>64.099999999999994</c:v>
                </c:pt>
                <c:pt idx="151">
                  <c:v>64.08</c:v>
                </c:pt>
                <c:pt idx="152">
                  <c:v>63.04</c:v>
                </c:pt>
                <c:pt idx="153">
                  <c:v>63.52</c:v>
                </c:pt>
                <c:pt idx="154">
                  <c:v>63.23</c:v>
                </c:pt>
                <c:pt idx="155">
                  <c:v>62.92</c:v>
                </c:pt>
                <c:pt idx="156">
                  <c:v>62.66</c:v>
                </c:pt>
                <c:pt idx="157">
                  <c:v>60.59</c:v>
                </c:pt>
                <c:pt idx="158">
                  <c:v>60.44</c:v>
                </c:pt>
                <c:pt idx="159">
                  <c:v>59.81</c:v>
                </c:pt>
                <c:pt idx="160">
                  <c:v>59.68</c:v>
                </c:pt>
                <c:pt idx="161">
                  <c:v>59.04</c:v>
                </c:pt>
                <c:pt idx="162">
                  <c:v>59.1</c:v>
                </c:pt>
                <c:pt idx="163">
                  <c:v>59.03</c:v>
                </c:pt>
                <c:pt idx="164">
                  <c:v>58.81</c:v>
                </c:pt>
                <c:pt idx="165">
                  <c:v>58.74</c:v>
                </c:pt>
              </c:numCache>
            </c:numRef>
          </c:yVal>
          <c:smooth val="1"/>
        </c:ser>
        <c:ser>
          <c:idx val="3"/>
          <c:order val="4"/>
          <c:tx>
            <c:strRef>
              <c:f>'28.07.2015 VTG'!$AH$5</c:f>
              <c:strCache>
                <c:ptCount val="1"/>
                <c:pt idx="0">
                  <c:v>Vorförderdruck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'28.07.2015 VTG'!$Y$6:$Y$171</c:f>
              <c:numCache>
                <c:formatCode>#,##0" 1/min"</c:formatCode>
                <c:ptCount val="166"/>
                <c:pt idx="0">
                  <c:v>1416</c:v>
                </c:pt>
                <c:pt idx="1">
                  <c:v>1415</c:v>
                </c:pt>
                <c:pt idx="2">
                  <c:v>1429</c:v>
                </c:pt>
                <c:pt idx="3">
                  <c:v>1443</c:v>
                </c:pt>
                <c:pt idx="4">
                  <c:v>1459</c:v>
                </c:pt>
                <c:pt idx="5">
                  <c:v>1470</c:v>
                </c:pt>
                <c:pt idx="6">
                  <c:v>1505</c:v>
                </c:pt>
                <c:pt idx="7">
                  <c:v>1513</c:v>
                </c:pt>
                <c:pt idx="8">
                  <c:v>1536</c:v>
                </c:pt>
                <c:pt idx="9">
                  <c:v>1566</c:v>
                </c:pt>
                <c:pt idx="10">
                  <c:v>1585</c:v>
                </c:pt>
                <c:pt idx="11">
                  <c:v>1609</c:v>
                </c:pt>
                <c:pt idx="12">
                  <c:v>1637</c:v>
                </c:pt>
                <c:pt idx="13">
                  <c:v>1658</c:v>
                </c:pt>
                <c:pt idx="14">
                  <c:v>1682</c:v>
                </c:pt>
                <c:pt idx="15">
                  <c:v>1712</c:v>
                </c:pt>
                <c:pt idx="16">
                  <c:v>1745</c:v>
                </c:pt>
                <c:pt idx="17">
                  <c:v>1765</c:v>
                </c:pt>
                <c:pt idx="18">
                  <c:v>1800</c:v>
                </c:pt>
                <c:pt idx="19">
                  <c:v>1816</c:v>
                </c:pt>
                <c:pt idx="20">
                  <c:v>1850</c:v>
                </c:pt>
                <c:pt idx="21">
                  <c:v>1882</c:v>
                </c:pt>
                <c:pt idx="22">
                  <c:v>1907</c:v>
                </c:pt>
                <c:pt idx="23">
                  <c:v>1936</c:v>
                </c:pt>
                <c:pt idx="24">
                  <c:v>1968</c:v>
                </c:pt>
                <c:pt idx="25">
                  <c:v>1998</c:v>
                </c:pt>
                <c:pt idx="26">
                  <c:v>2030</c:v>
                </c:pt>
                <c:pt idx="27">
                  <c:v>2046</c:v>
                </c:pt>
                <c:pt idx="28">
                  <c:v>2087</c:v>
                </c:pt>
                <c:pt idx="29">
                  <c:v>2117</c:v>
                </c:pt>
                <c:pt idx="30">
                  <c:v>2140</c:v>
                </c:pt>
                <c:pt idx="31">
                  <c:v>2159</c:v>
                </c:pt>
                <c:pt idx="32">
                  <c:v>2203</c:v>
                </c:pt>
                <c:pt idx="33">
                  <c:v>2217</c:v>
                </c:pt>
                <c:pt idx="34">
                  <c:v>2255</c:v>
                </c:pt>
                <c:pt idx="35">
                  <c:v>2284</c:v>
                </c:pt>
                <c:pt idx="36">
                  <c:v>2306</c:v>
                </c:pt>
                <c:pt idx="37">
                  <c:v>2339</c:v>
                </c:pt>
                <c:pt idx="38">
                  <c:v>2369</c:v>
                </c:pt>
                <c:pt idx="39">
                  <c:v>2389</c:v>
                </c:pt>
                <c:pt idx="40">
                  <c:v>2419</c:v>
                </c:pt>
                <c:pt idx="41">
                  <c:v>2452</c:v>
                </c:pt>
                <c:pt idx="42">
                  <c:v>2479</c:v>
                </c:pt>
                <c:pt idx="43">
                  <c:v>2510</c:v>
                </c:pt>
                <c:pt idx="44">
                  <c:v>2527</c:v>
                </c:pt>
                <c:pt idx="45">
                  <c:v>2555</c:v>
                </c:pt>
                <c:pt idx="46">
                  <c:v>2580</c:v>
                </c:pt>
                <c:pt idx="47">
                  <c:v>2612</c:v>
                </c:pt>
                <c:pt idx="48">
                  <c:v>2644</c:v>
                </c:pt>
                <c:pt idx="49">
                  <c:v>2677</c:v>
                </c:pt>
                <c:pt idx="50">
                  <c:v>2702</c:v>
                </c:pt>
                <c:pt idx="51">
                  <c:v>2727</c:v>
                </c:pt>
                <c:pt idx="52">
                  <c:v>2747</c:v>
                </c:pt>
                <c:pt idx="53">
                  <c:v>2779</c:v>
                </c:pt>
                <c:pt idx="54">
                  <c:v>2808</c:v>
                </c:pt>
                <c:pt idx="55">
                  <c:v>2825</c:v>
                </c:pt>
                <c:pt idx="56">
                  <c:v>2850</c:v>
                </c:pt>
                <c:pt idx="57">
                  <c:v>2874</c:v>
                </c:pt>
                <c:pt idx="58">
                  <c:v>2899</c:v>
                </c:pt>
                <c:pt idx="59">
                  <c:v>2923</c:v>
                </c:pt>
                <c:pt idx="60">
                  <c:v>2934</c:v>
                </c:pt>
                <c:pt idx="61">
                  <c:v>2972</c:v>
                </c:pt>
                <c:pt idx="62">
                  <c:v>2994</c:v>
                </c:pt>
                <c:pt idx="63">
                  <c:v>3018</c:v>
                </c:pt>
                <c:pt idx="64">
                  <c:v>3033</c:v>
                </c:pt>
                <c:pt idx="65">
                  <c:v>3049</c:v>
                </c:pt>
                <c:pt idx="66">
                  <c:v>3081</c:v>
                </c:pt>
                <c:pt idx="67">
                  <c:v>3096</c:v>
                </c:pt>
                <c:pt idx="68">
                  <c:v>3116</c:v>
                </c:pt>
                <c:pt idx="69">
                  <c:v>3132</c:v>
                </c:pt>
                <c:pt idx="70">
                  <c:v>3162</c:v>
                </c:pt>
                <c:pt idx="71">
                  <c:v>3184</c:v>
                </c:pt>
                <c:pt idx="72">
                  <c:v>3192</c:v>
                </c:pt>
                <c:pt idx="73">
                  <c:v>3204</c:v>
                </c:pt>
                <c:pt idx="74">
                  <c:v>3238</c:v>
                </c:pt>
                <c:pt idx="75">
                  <c:v>3250</c:v>
                </c:pt>
                <c:pt idx="76">
                  <c:v>3270</c:v>
                </c:pt>
                <c:pt idx="77">
                  <c:v>3280</c:v>
                </c:pt>
                <c:pt idx="78">
                  <c:v>3309</c:v>
                </c:pt>
                <c:pt idx="79">
                  <c:v>3322</c:v>
                </c:pt>
                <c:pt idx="80">
                  <c:v>3340</c:v>
                </c:pt>
                <c:pt idx="81">
                  <c:v>3347</c:v>
                </c:pt>
                <c:pt idx="82">
                  <c:v>3364</c:v>
                </c:pt>
                <c:pt idx="83">
                  <c:v>3394</c:v>
                </c:pt>
                <c:pt idx="84">
                  <c:v>3402</c:v>
                </c:pt>
                <c:pt idx="85">
                  <c:v>3415</c:v>
                </c:pt>
                <c:pt idx="86">
                  <c:v>3439</c:v>
                </c:pt>
                <c:pt idx="87">
                  <c:v>3452</c:v>
                </c:pt>
                <c:pt idx="88">
                  <c:v>3461</c:v>
                </c:pt>
                <c:pt idx="89">
                  <c:v>3467</c:v>
                </c:pt>
                <c:pt idx="90">
                  <c:v>3491</c:v>
                </c:pt>
                <c:pt idx="91">
                  <c:v>3501</c:v>
                </c:pt>
                <c:pt idx="92">
                  <c:v>3501</c:v>
                </c:pt>
                <c:pt idx="93">
                  <c:v>3530</c:v>
                </c:pt>
                <c:pt idx="94">
                  <c:v>3522</c:v>
                </c:pt>
                <c:pt idx="95">
                  <c:v>3546</c:v>
                </c:pt>
                <c:pt idx="96">
                  <c:v>3550</c:v>
                </c:pt>
                <c:pt idx="97">
                  <c:v>3571</c:v>
                </c:pt>
                <c:pt idx="98">
                  <c:v>3585</c:v>
                </c:pt>
                <c:pt idx="99">
                  <c:v>3596</c:v>
                </c:pt>
                <c:pt idx="100">
                  <c:v>3591</c:v>
                </c:pt>
                <c:pt idx="101">
                  <c:v>3597</c:v>
                </c:pt>
                <c:pt idx="102">
                  <c:v>3681</c:v>
                </c:pt>
                <c:pt idx="103">
                  <c:v>3702</c:v>
                </c:pt>
                <c:pt idx="104">
                  <c:v>3770</c:v>
                </c:pt>
                <c:pt idx="105">
                  <c:v>3781</c:v>
                </c:pt>
                <c:pt idx="106">
                  <c:v>3777</c:v>
                </c:pt>
                <c:pt idx="107">
                  <c:v>3797</c:v>
                </c:pt>
                <c:pt idx="108">
                  <c:v>3800</c:v>
                </c:pt>
                <c:pt idx="109">
                  <c:v>3806</c:v>
                </c:pt>
                <c:pt idx="110">
                  <c:v>3818</c:v>
                </c:pt>
                <c:pt idx="111">
                  <c:v>3806</c:v>
                </c:pt>
                <c:pt idx="112">
                  <c:v>3834</c:v>
                </c:pt>
                <c:pt idx="113">
                  <c:v>3845</c:v>
                </c:pt>
                <c:pt idx="114">
                  <c:v>3848</c:v>
                </c:pt>
                <c:pt idx="115">
                  <c:v>3864</c:v>
                </c:pt>
                <c:pt idx="116">
                  <c:v>3870</c:v>
                </c:pt>
                <c:pt idx="117">
                  <c:v>3880</c:v>
                </c:pt>
                <c:pt idx="118">
                  <c:v>3881</c:v>
                </c:pt>
                <c:pt idx="119">
                  <c:v>3878</c:v>
                </c:pt>
                <c:pt idx="120">
                  <c:v>3890</c:v>
                </c:pt>
                <c:pt idx="121">
                  <c:v>3912</c:v>
                </c:pt>
                <c:pt idx="122">
                  <c:v>3903</c:v>
                </c:pt>
                <c:pt idx="123">
                  <c:v>3906</c:v>
                </c:pt>
                <c:pt idx="124">
                  <c:v>3932</c:v>
                </c:pt>
                <c:pt idx="125">
                  <c:v>3930</c:v>
                </c:pt>
                <c:pt idx="126">
                  <c:v>3952</c:v>
                </c:pt>
                <c:pt idx="127">
                  <c:v>3942</c:v>
                </c:pt>
                <c:pt idx="128">
                  <c:v>3962</c:v>
                </c:pt>
                <c:pt idx="129">
                  <c:v>3975</c:v>
                </c:pt>
                <c:pt idx="130">
                  <c:v>3983</c:v>
                </c:pt>
                <c:pt idx="131">
                  <c:v>3994</c:v>
                </c:pt>
                <c:pt idx="132">
                  <c:v>4005</c:v>
                </c:pt>
                <c:pt idx="133">
                  <c:v>3998</c:v>
                </c:pt>
                <c:pt idx="134">
                  <c:v>4022</c:v>
                </c:pt>
                <c:pt idx="135">
                  <c:v>4038</c:v>
                </c:pt>
                <c:pt idx="136">
                  <c:v>4035</c:v>
                </c:pt>
                <c:pt idx="137">
                  <c:v>4043</c:v>
                </c:pt>
                <c:pt idx="138">
                  <c:v>4055</c:v>
                </c:pt>
                <c:pt idx="139">
                  <c:v>4057</c:v>
                </c:pt>
                <c:pt idx="140">
                  <c:v>4072</c:v>
                </c:pt>
                <c:pt idx="141">
                  <c:v>4078</c:v>
                </c:pt>
                <c:pt idx="142">
                  <c:v>4092</c:v>
                </c:pt>
                <c:pt idx="143">
                  <c:v>4092</c:v>
                </c:pt>
                <c:pt idx="144">
                  <c:v>4104</c:v>
                </c:pt>
                <c:pt idx="145">
                  <c:v>4099</c:v>
                </c:pt>
                <c:pt idx="146">
                  <c:v>4117</c:v>
                </c:pt>
                <c:pt idx="147">
                  <c:v>4121</c:v>
                </c:pt>
                <c:pt idx="148">
                  <c:v>4123</c:v>
                </c:pt>
                <c:pt idx="149">
                  <c:v>4143</c:v>
                </c:pt>
                <c:pt idx="150">
                  <c:v>4138</c:v>
                </c:pt>
                <c:pt idx="151">
                  <c:v>4157</c:v>
                </c:pt>
                <c:pt idx="152">
                  <c:v>4164</c:v>
                </c:pt>
                <c:pt idx="153">
                  <c:v>4177</c:v>
                </c:pt>
                <c:pt idx="154">
                  <c:v>4183</c:v>
                </c:pt>
                <c:pt idx="155">
                  <c:v>4189</c:v>
                </c:pt>
                <c:pt idx="156">
                  <c:v>4204</c:v>
                </c:pt>
                <c:pt idx="157">
                  <c:v>4266</c:v>
                </c:pt>
                <c:pt idx="158">
                  <c:v>4264</c:v>
                </c:pt>
                <c:pt idx="159">
                  <c:v>4276</c:v>
                </c:pt>
                <c:pt idx="160">
                  <c:v>4283</c:v>
                </c:pt>
                <c:pt idx="161">
                  <c:v>4293</c:v>
                </c:pt>
                <c:pt idx="162">
                  <c:v>4299</c:v>
                </c:pt>
                <c:pt idx="163">
                  <c:v>4294</c:v>
                </c:pt>
                <c:pt idx="164">
                  <c:v>4299</c:v>
                </c:pt>
                <c:pt idx="165">
                  <c:v>4319</c:v>
                </c:pt>
              </c:numCache>
            </c:numRef>
          </c:xVal>
          <c:yVal>
            <c:numRef>
              <c:f>'28.07.2015 VTG'!$AH$6:$AH$171</c:f>
              <c:numCache>
                <c:formatCode>#,##0.00" bar"</c:formatCode>
                <c:ptCount val="166"/>
                <c:pt idx="0">
                  <c:v>3.7690000000000001</c:v>
                </c:pt>
                <c:pt idx="1">
                  <c:v>3.782</c:v>
                </c:pt>
                <c:pt idx="2">
                  <c:v>3.786</c:v>
                </c:pt>
                <c:pt idx="3">
                  <c:v>3.786</c:v>
                </c:pt>
                <c:pt idx="4">
                  <c:v>3.7770000000000001</c:v>
                </c:pt>
                <c:pt idx="5">
                  <c:v>3.7690000000000001</c:v>
                </c:pt>
                <c:pt idx="6">
                  <c:v>3.7730000000000001</c:v>
                </c:pt>
                <c:pt idx="7">
                  <c:v>3.7639999999999998</c:v>
                </c:pt>
                <c:pt idx="8">
                  <c:v>3.76</c:v>
                </c:pt>
                <c:pt idx="9">
                  <c:v>3.7519999999999998</c:v>
                </c:pt>
                <c:pt idx="10">
                  <c:v>3.7519999999999998</c:v>
                </c:pt>
                <c:pt idx="11">
                  <c:v>3.7469999999999999</c:v>
                </c:pt>
                <c:pt idx="12">
                  <c:v>3.7429999999999999</c:v>
                </c:pt>
                <c:pt idx="13">
                  <c:v>3.7429999999999999</c:v>
                </c:pt>
                <c:pt idx="14">
                  <c:v>3.7429999999999999</c:v>
                </c:pt>
                <c:pt idx="15">
                  <c:v>3.7469999999999999</c:v>
                </c:pt>
                <c:pt idx="16">
                  <c:v>3.7389999999999999</c:v>
                </c:pt>
                <c:pt idx="17">
                  <c:v>3.7389999999999999</c:v>
                </c:pt>
                <c:pt idx="18">
                  <c:v>3.7429999999999999</c:v>
                </c:pt>
                <c:pt idx="19">
                  <c:v>3.7349999999999999</c:v>
                </c:pt>
                <c:pt idx="20">
                  <c:v>3.7349999999999999</c:v>
                </c:pt>
                <c:pt idx="21">
                  <c:v>3.7349999999999999</c:v>
                </c:pt>
                <c:pt idx="22">
                  <c:v>3.722</c:v>
                </c:pt>
                <c:pt idx="23">
                  <c:v>3.726</c:v>
                </c:pt>
                <c:pt idx="24">
                  <c:v>3.7170000000000001</c:v>
                </c:pt>
                <c:pt idx="25">
                  <c:v>3.722</c:v>
                </c:pt>
                <c:pt idx="26">
                  <c:v>3.7170000000000001</c:v>
                </c:pt>
                <c:pt idx="27">
                  <c:v>3.7170000000000001</c:v>
                </c:pt>
                <c:pt idx="28">
                  <c:v>3.7170000000000001</c:v>
                </c:pt>
                <c:pt idx="29">
                  <c:v>3.7090000000000001</c:v>
                </c:pt>
                <c:pt idx="30">
                  <c:v>3.7090000000000001</c:v>
                </c:pt>
                <c:pt idx="31">
                  <c:v>3.7090000000000001</c:v>
                </c:pt>
                <c:pt idx="32">
                  <c:v>3.7090000000000001</c:v>
                </c:pt>
                <c:pt idx="33">
                  <c:v>3.7</c:v>
                </c:pt>
                <c:pt idx="34">
                  <c:v>3.6960000000000002</c:v>
                </c:pt>
                <c:pt idx="35">
                  <c:v>3.7</c:v>
                </c:pt>
                <c:pt idx="36">
                  <c:v>3.6880000000000002</c:v>
                </c:pt>
                <c:pt idx="37">
                  <c:v>3.6920000000000002</c:v>
                </c:pt>
                <c:pt idx="38">
                  <c:v>3.7</c:v>
                </c:pt>
                <c:pt idx="39">
                  <c:v>3.6960000000000002</c:v>
                </c:pt>
                <c:pt idx="40">
                  <c:v>3.7</c:v>
                </c:pt>
                <c:pt idx="41">
                  <c:v>3.6960000000000002</c:v>
                </c:pt>
                <c:pt idx="42">
                  <c:v>3.6920000000000002</c:v>
                </c:pt>
                <c:pt idx="43">
                  <c:v>3.6920000000000002</c:v>
                </c:pt>
                <c:pt idx="44">
                  <c:v>3.6880000000000002</c:v>
                </c:pt>
                <c:pt idx="45">
                  <c:v>3.6829999999999998</c:v>
                </c:pt>
                <c:pt idx="46">
                  <c:v>3.6789999999999998</c:v>
                </c:pt>
                <c:pt idx="47">
                  <c:v>3.6789999999999998</c:v>
                </c:pt>
                <c:pt idx="48">
                  <c:v>3.6789999999999998</c:v>
                </c:pt>
                <c:pt idx="49">
                  <c:v>3.67</c:v>
                </c:pt>
                <c:pt idx="50">
                  <c:v>3.6749999999999998</c:v>
                </c:pt>
                <c:pt idx="51">
                  <c:v>3.6749999999999998</c:v>
                </c:pt>
                <c:pt idx="52">
                  <c:v>3.6749999999999998</c:v>
                </c:pt>
                <c:pt idx="53">
                  <c:v>3.67</c:v>
                </c:pt>
                <c:pt idx="54">
                  <c:v>3.6659999999999999</c:v>
                </c:pt>
                <c:pt idx="55">
                  <c:v>3.6659999999999999</c:v>
                </c:pt>
                <c:pt idx="56">
                  <c:v>3.6619999999999999</c:v>
                </c:pt>
                <c:pt idx="57">
                  <c:v>3.6619999999999999</c:v>
                </c:pt>
                <c:pt idx="58">
                  <c:v>3.6619999999999999</c:v>
                </c:pt>
                <c:pt idx="59">
                  <c:v>3.6579999999999999</c:v>
                </c:pt>
                <c:pt idx="60">
                  <c:v>3.653</c:v>
                </c:pt>
                <c:pt idx="61">
                  <c:v>3.645</c:v>
                </c:pt>
                <c:pt idx="62">
                  <c:v>3.641</c:v>
                </c:pt>
                <c:pt idx="63">
                  <c:v>3.6320000000000001</c:v>
                </c:pt>
                <c:pt idx="64">
                  <c:v>3.6360000000000001</c:v>
                </c:pt>
                <c:pt idx="65">
                  <c:v>3.6360000000000001</c:v>
                </c:pt>
                <c:pt idx="66">
                  <c:v>3.6320000000000001</c:v>
                </c:pt>
                <c:pt idx="67">
                  <c:v>3.6320000000000001</c:v>
                </c:pt>
                <c:pt idx="68">
                  <c:v>3.6360000000000001</c:v>
                </c:pt>
                <c:pt idx="69">
                  <c:v>3.6280000000000001</c:v>
                </c:pt>
                <c:pt idx="70">
                  <c:v>3.6280000000000001</c:v>
                </c:pt>
                <c:pt idx="71">
                  <c:v>3.6230000000000002</c:v>
                </c:pt>
                <c:pt idx="72">
                  <c:v>3.6190000000000002</c:v>
                </c:pt>
                <c:pt idx="73">
                  <c:v>3.6150000000000002</c:v>
                </c:pt>
                <c:pt idx="74">
                  <c:v>3.6190000000000002</c:v>
                </c:pt>
                <c:pt idx="75">
                  <c:v>3.6190000000000002</c:v>
                </c:pt>
                <c:pt idx="76">
                  <c:v>3.6190000000000002</c:v>
                </c:pt>
                <c:pt idx="77">
                  <c:v>3.6150000000000002</c:v>
                </c:pt>
                <c:pt idx="78">
                  <c:v>3.6190000000000002</c:v>
                </c:pt>
                <c:pt idx="79">
                  <c:v>3.6059999999999999</c:v>
                </c:pt>
                <c:pt idx="80">
                  <c:v>3.6150000000000002</c:v>
                </c:pt>
                <c:pt idx="81">
                  <c:v>3.6059999999999999</c:v>
                </c:pt>
                <c:pt idx="82">
                  <c:v>3.6059999999999999</c:v>
                </c:pt>
                <c:pt idx="83">
                  <c:v>3.6059999999999999</c:v>
                </c:pt>
                <c:pt idx="84">
                  <c:v>3.6110000000000002</c:v>
                </c:pt>
                <c:pt idx="85">
                  <c:v>3.6059999999999999</c:v>
                </c:pt>
                <c:pt idx="86">
                  <c:v>3.6110000000000002</c:v>
                </c:pt>
                <c:pt idx="87">
                  <c:v>3.6019999999999999</c:v>
                </c:pt>
                <c:pt idx="88">
                  <c:v>3.6019999999999999</c:v>
                </c:pt>
                <c:pt idx="89">
                  <c:v>3.6019999999999999</c:v>
                </c:pt>
                <c:pt idx="90">
                  <c:v>3.5979999999999999</c:v>
                </c:pt>
                <c:pt idx="91">
                  <c:v>3.6019999999999999</c:v>
                </c:pt>
                <c:pt idx="92">
                  <c:v>3.6019999999999999</c:v>
                </c:pt>
                <c:pt idx="93">
                  <c:v>3.6019999999999999</c:v>
                </c:pt>
                <c:pt idx="94">
                  <c:v>3.6059999999999999</c:v>
                </c:pt>
                <c:pt idx="95">
                  <c:v>3.6019999999999999</c:v>
                </c:pt>
                <c:pt idx="96">
                  <c:v>3.5939999999999999</c:v>
                </c:pt>
                <c:pt idx="97">
                  <c:v>3.6019999999999999</c:v>
                </c:pt>
                <c:pt idx="98">
                  <c:v>3.5979999999999999</c:v>
                </c:pt>
                <c:pt idx="99">
                  <c:v>3.5979999999999999</c:v>
                </c:pt>
                <c:pt idx="100">
                  <c:v>3.6019999999999999</c:v>
                </c:pt>
                <c:pt idx="101">
                  <c:v>3.5979999999999999</c:v>
                </c:pt>
                <c:pt idx="102">
                  <c:v>3.589</c:v>
                </c:pt>
                <c:pt idx="103">
                  <c:v>3.581</c:v>
                </c:pt>
                <c:pt idx="104">
                  <c:v>3.5760000000000001</c:v>
                </c:pt>
                <c:pt idx="105">
                  <c:v>3.581</c:v>
                </c:pt>
                <c:pt idx="106">
                  <c:v>3.589</c:v>
                </c:pt>
                <c:pt idx="107">
                  <c:v>3.5760000000000001</c:v>
                </c:pt>
                <c:pt idx="108">
                  <c:v>3.5979999999999999</c:v>
                </c:pt>
                <c:pt idx="109">
                  <c:v>3.581</c:v>
                </c:pt>
                <c:pt idx="110">
                  <c:v>3.5760000000000001</c:v>
                </c:pt>
                <c:pt idx="111">
                  <c:v>3.581</c:v>
                </c:pt>
                <c:pt idx="112">
                  <c:v>3.5760000000000001</c:v>
                </c:pt>
                <c:pt idx="113">
                  <c:v>3.581</c:v>
                </c:pt>
                <c:pt idx="114">
                  <c:v>3.5760000000000001</c:v>
                </c:pt>
                <c:pt idx="115">
                  <c:v>3.581</c:v>
                </c:pt>
                <c:pt idx="116">
                  <c:v>3.5720000000000001</c:v>
                </c:pt>
                <c:pt idx="117">
                  <c:v>3.5760000000000001</c:v>
                </c:pt>
                <c:pt idx="118">
                  <c:v>3.5720000000000001</c:v>
                </c:pt>
                <c:pt idx="119">
                  <c:v>3.5720000000000001</c:v>
                </c:pt>
                <c:pt idx="120">
                  <c:v>3.5760000000000001</c:v>
                </c:pt>
                <c:pt idx="121">
                  <c:v>3.5680000000000001</c:v>
                </c:pt>
                <c:pt idx="122">
                  <c:v>3.5760000000000001</c:v>
                </c:pt>
                <c:pt idx="123">
                  <c:v>3.5640000000000001</c:v>
                </c:pt>
                <c:pt idx="124">
                  <c:v>3.5720000000000001</c:v>
                </c:pt>
                <c:pt idx="125">
                  <c:v>3.5680000000000001</c:v>
                </c:pt>
                <c:pt idx="126">
                  <c:v>3.5680000000000001</c:v>
                </c:pt>
                <c:pt idx="127">
                  <c:v>3.5720000000000001</c:v>
                </c:pt>
                <c:pt idx="128">
                  <c:v>3.5640000000000001</c:v>
                </c:pt>
                <c:pt idx="129">
                  <c:v>3.5680000000000001</c:v>
                </c:pt>
                <c:pt idx="130">
                  <c:v>3.5640000000000001</c:v>
                </c:pt>
                <c:pt idx="131">
                  <c:v>3.5640000000000001</c:v>
                </c:pt>
                <c:pt idx="132">
                  <c:v>3.5680000000000001</c:v>
                </c:pt>
                <c:pt idx="133">
                  <c:v>3.5640000000000001</c:v>
                </c:pt>
                <c:pt idx="134">
                  <c:v>3.5590000000000002</c:v>
                </c:pt>
                <c:pt idx="135">
                  <c:v>3.5550000000000002</c:v>
                </c:pt>
                <c:pt idx="136">
                  <c:v>3.5640000000000001</c:v>
                </c:pt>
                <c:pt idx="137">
                  <c:v>3.5640000000000001</c:v>
                </c:pt>
                <c:pt idx="138">
                  <c:v>3.5590000000000002</c:v>
                </c:pt>
                <c:pt idx="139">
                  <c:v>3.5640000000000001</c:v>
                </c:pt>
                <c:pt idx="140">
                  <c:v>3.5590000000000002</c:v>
                </c:pt>
                <c:pt idx="141">
                  <c:v>3.5550000000000002</c:v>
                </c:pt>
                <c:pt idx="142">
                  <c:v>3.5590000000000002</c:v>
                </c:pt>
                <c:pt idx="143">
                  <c:v>3.5550000000000002</c:v>
                </c:pt>
                <c:pt idx="144">
                  <c:v>3.5510000000000002</c:v>
                </c:pt>
                <c:pt idx="145">
                  <c:v>3.5590000000000002</c:v>
                </c:pt>
                <c:pt idx="146">
                  <c:v>3.5550000000000002</c:v>
                </c:pt>
                <c:pt idx="147">
                  <c:v>3.5510000000000002</c:v>
                </c:pt>
                <c:pt idx="148">
                  <c:v>3.5550000000000002</c:v>
                </c:pt>
                <c:pt idx="149">
                  <c:v>3.5510000000000002</c:v>
                </c:pt>
                <c:pt idx="150">
                  <c:v>3.5510000000000002</c:v>
                </c:pt>
                <c:pt idx="151">
                  <c:v>3.5510000000000002</c:v>
                </c:pt>
                <c:pt idx="152">
                  <c:v>3.5510000000000002</c:v>
                </c:pt>
                <c:pt idx="153">
                  <c:v>3.5510000000000002</c:v>
                </c:pt>
                <c:pt idx="154">
                  <c:v>3.5419999999999998</c:v>
                </c:pt>
                <c:pt idx="155">
                  <c:v>3.5419999999999998</c:v>
                </c:pt>
                <c:pt idx="156">
                  <c:v>3.5419999999999998</c:v>
                </c:pt>
                <c:pt idx="157">
                  <c:v>3.5379999999999998</c:v>
                </c:pt>
                <c:pt idx="158">
                  <c:v>3.5339999999999998</c:v>
                </c:pt>
                <c:pt idx="159">
                  <c:v>3.5379999999999998</c:v>
                </c:pt>
                <c:pt idx="160">
                  <c:v>3.5289999999999999</c:v>
                </c:pt>
                <c:pt idx="161">
                  <c:v>3.5289999999999999</c:v>
                </c:pt>
                <c:pt idx="162">
                  <c:v>3.5289999999999999</c:v>
                </c:pt>
                <c:pt idx="163">
                  <c:v>3.5289999999999999</c:v>
                </c:pt>
                <c:pt idx="164">
                  <c:v>3.5339999999999998</c:v>
                </c:pt>
                <c:pt idx="165">
                  <c:v>3.5249999999999999</c:v>
                </c:pt>
              </c:numCache>
            </c:numRef>
          </c:yVal>
          <c:smooth val="1"/>
        </c:ser>
        <c:ser>
          <c:idx val="6"/>
          <c:order val="7"/>
          <c:tx>
            <c:strRef>
              <c:f>'28.07.2015 VTG'!$AD$5</c:f>
              <c:strCache>
                <c:ptCount val="1"/>
                <c:pt idx="0">
                  <c:v>Ansteuerung VTG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'28.07.2015 VTG'!$Y$6:$Y$171</c:f>
              <c:numCache>
                <c:formatCode>#,##0" 1/min"</c:formatCode>
                <c:ptCount val="166"/>
                <c:pt idx="0">
                  <c:v>1416</c:v>
                </c:pt>
                <c:pt idx="1">
                  <c:v>1415</c:v>
                </c:pt>
                <c:pt idx="2">
                  <c:v>1429</c:v>
                </c:pt>
                <c:pt idx="3">
                  <c:v>1443</c:v>
                </c:pt>
                <c:pt idx="4">
                  <c:v>1459</c:v>
                </c:pt>
                <c:pt idx="5">
                  <c:v>1470</c:v>
                </c:pt>
                <c:pt idx="6">
                  <c:v>1505</c:v>
                </c:pt>
                <c:pt idx="7">
                  <c:v>1513</c:v>
                </c:pt>
                <c:pt idx="8">
                  <c:v>1536</c:v>
                </c:pt>
                <c:pt idx="9">
                  <c:v>1566</c:v>
                </c:pt>
                <c:pt idx="10">
                  <c:v>1585</c:v>
                </c:pt>
                <c:pt idx="11">
                  <c:v>1609</c:v>
                </c:pt>
                <c:pt idx="12">
                  <c:v>1637</c:v>
                </c:pt>
                <c:pt idx="13">
                  <c:v>1658</c:v>
                </c:pt>
                <c:pt idx="14">
                  <c:v>1682</c:v>
                </c:pt>
                <c:pt idx="15">
                  <c:v>1712</c:v>
                </c:pt>
                <c:pt idx="16">
                  <c:v>1745</c:v>
                </c:pt>
                <c:pt idx="17">
                  <c:v>1765</c:v>
                </c:pt>
                <c:pt idx="18">
                  <c:v>1800</c:v>
                </c:pt>
                <c:pt idx="19">
                  <c:v>1816</c:v>
                </c:pt>
                <c:pt idx="20">
                  <c:v>1850</c:v>
                </c:pt>
                <c:pt idx="21">
                  <c:v>1882</c:v>
                </c:pt>
                <c:pt idx="22">
                  <c:v>1907</c:v>
                </c:pt>
                <c:pt idx="23">
                  <c:v>1936</c:v>
                </c:pt>
                <c:pt idx="24">
                  <c:v>1968</c:v>
                </c:pt>
                <c:pt idx="25">
                  <c:v>1998</c:v>
                </c:pt>
                <c:pt idx="26">
                  <c:v>2030</c:v>
                </c:pt>
                <c:pt idx="27">
                  <c:v>2046</c:v>
                </c:pt>
                <c:pt idx="28">
                  <c:v>2087</c:v>
                </c:pt>
                <c:pt idx="29">
                  <c:v>2117</c:v>
                </c:pt>
                <c:pt idx="30">
                  <c:v>2140</c:v>
                </c:pt>
                <c:pt idx="31">
                  <c:v>2159</c:v>
                </c:pt>
                <c:pt idx="32">
                  <c:v>2203</c:v>
                </c:pt>
                <c:pt idx="33">
                  <c:v>2217</c:v>
                </c:pt>
                <c:pt idx="34">
                  <c:v>2255</c:v>
                </c:pt>
                <c:pt idx="35">
                  <c:v>2284</c:v>
                </c:pt>
                <c:pt idx="36">
                  <c:v>2306</c:v>
                </c:pt>
                <c:pt idx="37">
                  <c:v>2339</c:v>
                </c:pt>
                <c:pt idx="38">
                  <c:v>2369</c:v>
                </c:pt>
                <c:pt idx="39">
                  <c:v>2389</c:v>
                </c:pt>
                <c:pt idx="40">
                  <c:v>2419</c:v>
                </c:pt>
                <c:pt idx="41">
                  <c:v>2452</c:v>
                </c:pt>
                <c:pt idx="42">
                  <c:v>2479</c:v>
                </c:pt>
                <c:pt idx="43">
                  <c:v>2510</c:v>
                </c:pt>
                <c:pt idx="44">
                  <c:v>2527</c:v>
                </c:pt>
                <c:pt idx="45">
                  <c:v>2555</c:v>
                </c:pt>
                <c:pt idx="46">
                  <c:v>2580</c:v>
                </c:pt>
                <c:pt idx="47">
                  <c:v>2612</c:v>
                </c:pt>
                <c:pt idx="48">
                  <c:v>2644</c:v>
                </c:pt>
                <c:pt idx="49">
                  <c:v>2677</c:v>
                </c:pt>
                <c:pt idx="50">
                  <c:v>2702</c:v>
                </c:pt>
                <c:pt idx="51">
                  <c:v>2727</c:v>
                </c:pt>
                <c:pt idx="52">
                  <c:v>2747</c:v>
                </c:pt>
                <c:pt idx="53">
                  <c:v>2779</c:v>
                </c:pt>
                <c:pt idx="54">
                  <c:v>2808</c:v>
                </c:pt>
                <c:pt idx="55">
                  <c:v>2825</c:v>
                </c:pt>
                <c:pt idx="56">
                  <c:v>2850</c:v>
                </c:pt>
                <c:pt idx="57">
                  <c:v>2874</c:v>
                </c:pt>
                <c:pt idx="58">
                  <c:v>2899</c:v>
                </c:pt>
                <c:pt idx="59">
                  <c:v>2923</c:v>
                </c:pt>
                <c:pt idx="60">
                  <c:v>2934</c:v>
                </c:pt>
                <c:pt idx="61">
                  <c:v>2972</c:v>
                </c:pt>
                <c:pt idx="62">
                  <c:v>2994</c:v>
                </c:pt>
                <c:pt idx="63">
                  <c:v>3018</c:v>
                </c:pt>
                <c:pt idx="64">
                  <c:v>3033</c:v>
                </c:pt>
                <c:pt idx="65">
                  <c:v>3049</c:v>
                </c:pt>
                <c:pt idx="66">
                  <c:v>3081</c:v>
                </c:pt>
                <c:pt idx="67">
                  <c:v>3096</c:v>
                </c:pt>
                <c:pt idx="68">
                  <c:v>3116</c:v>
                </c:pt>
                <c:pt idx="69">
                  <c:v>3132</c:v>
                </c:pt>
                <c:pt idx="70">
                  <c:v>3162</c:v>
                </c:pt>
                <c:pt idx="71">
                  <c:v>3184</c:v>
                </c:pt>
                <c:pt idx="72">
                  <c:v>3192</c:v>
                </c:pt>
                <c:pt idx="73">
                  <c:v>3204</c:v>
                </c:pt>
                <c:pt idx="74">
                  <c:v>3238</c:v>
                </c:pt>
                <c:pt idx="75">
                  <c:v>3250</c:v>
                </c:pt>
                <c:pt idx="76">
                  <c:v>3270</c:v>
                </c:pt>
                <c:pt idx="77">
                  <c:v>3280</c:v>
                </c:pt>
                <c:pt idx="78">
                  <c:v>3309</c:v>
                </c:pt>
                <c:pt idx="79">
                  <c:v>3322</c:v>
                </c:pt>
                <c:pt idx="80">
                  <c:v>3340</c:v>
                </c:pt>
                <c:pt idx="81">
                  <c:v>3347</c:v>
                </c:pt>
                <c:pt idx="82">
                  <c:v>3364</c:v>
                </c:pt>
                <c:pt idx="83">
                  <c:v>3394</c:v>
                </c:pt>
                <c:pt idx="84">
                  <c:v>3402</c:v>
                </c:pt>
                <c:pt idx="85">
                  <c:v>3415</c:v>
                </c:pt>
                <c:pt idx="86">
                  <c:v>3439</c:v>
                </c:pt>
                <c:pt idx="87">
                  <c:v>3452</c:v>
                </c:pt>
                <c:pt idx="88">
                  <c:v>3461</c:v>
                </c:pt>
                <c:pt idx="89">
                  <c:v>3467</c:v>
                </c:pt>
                <c:pt idx="90">
                  <c:v>3491</c:v>
                </c:pt>
                <c:pt idx="91">
                  <c:v>3501</c:v>
                </c:pt>
                <c:pt idx="92">
                  <c:v>3501</c:v>
                </c:pt>
                <c:pt idx="93">
                  <c:v>3530</c:v>
                </c:pt>
                <c:pt idx="94">
                  <c:v>3522</c:v>
                </c:pt>
                <c:pt idx="95">
                  <c:v>3546</c:v>
                </c:pt>
                <c:pt idx="96">
                  <c:v>3550</c:v>
                </c:pt>
                <c:pt idx="97">
                  <c:v>3571</c:v>
                </c:pt>
                <c:pt idx="98">
                  <c:v>3585</c:v>
                </c:pt>
                <c:pt idx="99">
                  <c:v>3596</c:v>
                </c:pt>
                <c:pt idx="100">
                  <c:v>3591</c:v>
                </c:pt>
                <c:pt idx="101">
                  <c:v>3597</c:v>
                </c:pt>
                <c:pt idx="102">
                  <c:v>3681</c:v>
                </c:pt>
                <c:pt idx="103">
                  <c:v>3702</c:v>
                </c:pt>
                <c:pt idx="104">
                  <c:v>3770</c:v>
                </c:pt>
                <c:pt idx="105">
                  <c:v>3781</c:v>
                </c:pt>
                <c:pt idx="106">
                  <c:v>3777</c:v>
                </c:pt>
                <c:pt idx="107">
                  <c:v>3797</c:v>
                </c:pt>
                <c:pt idx="108">
                  <c:v>3800</c:v>
                </c:pt>
                <c:pt idx="109">
                  <c:v>3806</c:v>
                </c:pt>
                <c:pt idx="110">
                  <c:v>3818</c:v>
                </c:pt>
                <c:pt idx="111">
                  <c:v>3806</c:v>
                </c:pt>
                <c:pt idx="112">
                  <c:v>3834</c:v>
                </c:pt>
                <c:pt idx="113">
                  <c:v>3845</c:v>
                </c:pt>
                <c:pt idx="114">
                  <c:v>3848</c:v>
                </c:pt>
                <c:pt idx="115">
                  <c:v>3864</c:v>
                </c:pt>
                <c:pt idx="116">
                  <c:v>3870</c:v>
                </c:pt>
                <c:pt idx="117">
                  <c:v>3880</c:v>
                </c:pt>
                <c:pt idx="118">
                  <c:v>3881</c:v>
                </c:pt>
                <c:pt idx="119">
                  <c:v>3878</c:v>
                </c:pt>
                <c:pt idx="120">
                  <c:v>3890</c:v>
                </c:pt>
                <c:pt idx="121">
                  <c:v>3912</c:v>
                </c:pt>
                <c:pt idx="122">
                  <c:v>3903</c:v>
                </c:pt>
                <c:pt idx="123">
                  <c:v>3906</c:v>
                </c:pt>
                <c:pt idx="124">
                  <c:v>3932</c:v>
                </c:pt>
                <c:pt idx="125">
                  <c:v>3930</c:v>
                </c:pt>
                <c:pt idx="126">
                  <c:v>3952</c:v>
                </c:pt>
                <c:pt idx="127">
                  <c:v>3942</c:v>
                </c:pt>
                <c:pt idx="128">
                  <c:v>3962</c:v>
                </c:pt>
                <c:pt idx="129">
                  <c:v>3975</c:v>
                </c:pt>
                <c:pt idx="130">
                  <c:v>3983</c:v>
                </c:pt>
                <c:pt idx="131">
                  <c:v>3994</c:v>
                </c:pt>
                <c:pt idx="132">
                  <c:v>4005</c:v>
                </c:pt>
                <c:pt idx="133">
                  <c:v>3998</c:v>
                </c:pt>
                <c:pt idx="134">
                  <c:v>4022</c:v>
                </c:pt>
                <c:pt idx="135">
                  <c:v>4038</c:v>
                </c:pt>
                <c:pt idx="136">
                  <c:v>4035</c:v>
                </c:pt>
                <c:pt idx="137">
                  <c:v>4043</c:v>
                </c:pt>
                <c:pt idx="138">
                  <c:v>4055</c:v>
                </c:pt>
                <c:pt idx="139">
                  <c:v>4057</c:v>
                </c:pt>
                <c:pt idx="140">
                  <c:v>4072</c:v>
                </c:pt>
                <c:pt idx="141">
                  <c:v>4078</c:v>
                </c:pt>
                <c:pt idx="142">
                  <c:v>4092</c:v>
                </c:pt>
                <c:pt idx="143">
                  <c:v>4092</c:v>
                </c:pt>
                <c:pt idx="144">
                  <c:v>4104</c:v>
                </c:pt>
                <c:pt idx="145">
                  <c:v>4099</c:v>
                </c:pt>
                <c:pt idx="146">
                  <c:v>4117</c:v>
                </c:pt>
                <c:pt idx="147">
                  <c:v>4121</c:v>
                </c:pt>
                <c:pt idx="148">
                  <c:v>4123</c:v>
                </c:pt>
                <c:pt idx="149">
                  <c:v>4143</c:v>
                </c:pt>
                <c:pt idx="150">
                  <c:v>4138</c:v>
                </c:pt>
                <c:pt idx="151">
                  <c:v>4157</c:v>
                </c:pt>
                <c:pt idx="152">
                  <c:v>4164</c:v>
                </c:pt>
                <c:pt idx="153">
                  <c:v>4177</c:v>
                </c:pt>
                <c:pt idx="154">
                  <c:v>4183</c:v>
                </c:pt>
                <c:pt idx="155">
                  <c:v>4189</c:v>
                </c:pt>
                <c:pt idx="156">
                  <c:v>4204</c:v>
                </c:pt>
                <c:pt idx="157">
                  <c:v>4266</c:v>
                </c:pt>
                <c:pt idx="158">
                  <c:v>4264</c:v>
                </c:pt>
                <c:pt idx="159">
                  <c:v>4276</c:v>
                </c:pt>
                <c:pt idx="160">
                  <c:v>4283</c:v>
                </c:pt>
                <c:pt idx="161">
                  <c:v>4293</c:v>
                </c:pt>
                <c:pt idx="162">
                  <c:v>4299</c:v>
                </c:pt>
                <c:pt idx="163">
                  <c:v>4294</c:v>
                </c:pt>
                <c:pt idx="164">
                  <c:v>4299</c:v>
                </c:pt>
                <c:pt idx="165">
                  <c:v>4319</c:v>
                </c:pt>
              </c:numCache>
            </c:numRef>
          </c:xVal>
          <c:yVal>
            <c:numRef>
              <c:f>'28.07.2015 VTG'!$AD$6:$AD$171</c:f>
              <c:numCache>
                <c:formatCode>0.00" %"</c:formatCode>
                <c:ptCount val="166"/>
                <c:pt idx="0">
                  <c:v>79.38</c:v>
                </c:pt>
                <c:pt idx="1">
                  <c:v>79.739999999999995</c:v>
                </c:pt>
                <c:pt idx="2">
                  <c:v>79.73</c:v>
                </c:pt>
                <c:pt idx="3">
                  <c:v>79.599999999999994</c:v>
                </c:pt>
                <c:pt idx="4">
                  <c:v>79.150000000000006</c:v>
                </c:pt>
                <c:pt idx="5">
                  <c:v>78.84</c:v>
                </c:pt>
                <c:pt idx="6">
                  <c:v>77.760000000000005</c:v>
                </c:pt>
                <c:pt idx="7">
                  <c:v>73.680000000000007</c:v>
                </c:pt>
                <c:pt idx="8">
                  <c:v>71.7</c:v>
                </c:pt>
                <c:pt idx="9">
                  <c:v>64.900000000000006</c:v>
                </c:pt>
                <c:pt idx="10">
                  <c:v>55.61</c:v>
                </c:pt>
                <c:pt idx="11">
                  <c:v>47.08</c:v>
                </c:pt>
                <c:pt idx="12">
                  <c:v>45.06</c:v>
                </c:pt>
                <c:pt idx="13">
                  <c:v>53.81</c:v>
                </c:pt>
                <c:pt idx="14">
                  <c:v>59.7</c:v>
                </c:pt>
                <c:pt idx="15">
                  <c:v>64.58</c:v>
                </c:pt>
                <c:pt idx="16">
                  <c:v>64.84</c:v>
                </c:pt>
                <c:pt idx="17">
                  <c:v>58.78</c:v>
                </c:pt>
                <c:pt idx="18">
                  <c:v>57.83</c:v>
                </c:pt>
                <c:pt idx="19">
                  <c:v>53.63</c:v>
                </c:pt>
                <c:pt idx="20">
                  <c:v>52.5</c:v>
                </c:pt>
                <c:pt idx="21">
                  <c:v>50.38</c:v>
                </c:pt>
                <c:pt idx="22">
                  <c:v>47.55</c:v>
                </c:pt>
                <c:pt idx="23">
                  <c:v>48.02</c:v>
                </c:pt>
                <c:pt idx="24">
                  <c:v>49.52</c:v>
                </c:pt>
                <c:pt idx="25">
                  <c:v>51.62</c:v>
                </c:pt>
                <c:pt idx="26">
                  <c:v>51.57</c:v>
                </c:pt>
                <c:pt idx="27">
                  <c:v>50.78</c:v>
                </c:pt>
                <c:pt idx="28">
                  <c:v>50.2</c:v>
                </c:pt>
                <c:pt idx="29">
                  <c:v>49.04</c:v>
                </c:pt>
                <c:pt idx="30">
                  <c:v>48.63</c:v>
                </c:pt>
                <c:pt idx="31">
                  <c:v>48.67</c:v>
                </c:pt>
                <c:pt idx="32">
                  <c:v>48.03</c:v>
                </c:pt>
                <c:pt idx="33">
                  <c:v>47.61</c:v>
                </c:pt>
                <c:pt idx="34">
                  <c:v>46.82</c:v>
                </c:pt>
                <c:pt idx="35">
                  <c:v>45.96</c:v>
                </c:pt>
                <c:pt idx="36">
                  <c:v>45.17</c:v>
                </c:pt>
                <c:pt idx="37">
                  <c:v>44.31</c:v>
                </c:pt>
                <c:pt idx="38">
                  <c:v>42.7</c:v>
                </c:pt>
                <c:pt idx="39">
                  <c:v>41.86</c:v>
                </c:pt>
                <c:pt idx="40">
                  <c:v>41.1</c:v>
                </c:pt>
                <c:pt idx="41">
                  <c:v>38.28</c:v>
                </c:pt>
                <c:pt idx="42">
                  <c:v>37.92</c:v>
                </c:pt>
                <c:pt idx="43">
                  <c:v>36.909999999999997</c:v>
                </c:pt>
                <c:pt idx="44">
                  <c:v>36.159999999999997</c:v>
                </c:pt>
                <c:pt idx="45">
                  <c:v>35.26</c:v>
                </c:pt>
                <c:pt idx="46">
                  <c:v>34.43</c:v>
                </c:pt>
                <c:pt idx="47">
                  <c:v>33.450000000000003</c:v>
                </c:pt>
                <c:pt idx="48">
                  <c:v>32.51</c:v>
                </c:pt>
                <c:pt idx="49">
                  <c:v>31.55</c:v>
                </c:pt>
                <c:pt idx="50">
                  <c:v>30.88</c:v>
                </c:pt>
                <c:pt idx="51">
                  <c:v>29.83</c:v>
                </c:pt>
                <c:pt idx="52">
                  <c:v>29.05</c:v>
                </c:pt>
                <c:pt idx="53">
                  <c:v>28.44</c:v>
                </c:pt>
                <c:pt idx="54">
                  <c:v>27.84</c:v>
                </c:pt>
                <c:pt idx="55">
                  <c:v>27.32</c:v>
                </c:pt>
                <c:pt idx="56">
                  <c:v>26.79</c:v>
                </c:pt>
                <c:pt idx="57">
                  <c:v>26.4</c:v>
                </c:pt>
                <c:pt idx="58">
                  <c:v>26.18</c:v>
                </c:pt>
                <c:pt idx="59">
                  <c:v>26.6</c:v>
                </c:pt>
                <c:pt idx="60">
                  <c:v>26.27</c:v>
                </c:pt>
                <c:pt idx="61">
                  <c:v>26.28</c:v>
                </c:pt>
                <c:pt idx="62">
                  <c:v>26.21</c:v>
                </c:pt>
                <c:pt idx="63">
                  <c:v>26.05</c:v>
                </c:pt>
                <c:pt idx="64">
                  <c:v>25.57</c:v>
                </c:pt>
                <c:pt idx="65">
                  <c:v>25.4</c:v>
                </c:pt>
                <c:pt idx="66">
                  <c:v>25.21</c:v>
                </c:pt>
                <c:pt idx="67">
                  <c:v>25.21</c:v>
                </c:pt>
                <c:pt idx="68">
                  <c:v>24.92</c:v>
                </c:pt>
                <c:pt idx="69">
                  <c:v>24.95</c:v>
                </c:pt>
                <c:pt idx="70">
                  <c:v>25</c:v>
                </c:pt>
                <c:pt idx="71">
                  <c:v>24.71</c:v>
                </c:pt>
                <c:pt idx="72">
                  <c:v>24.76</c:v>
                </c:pt>
                <c:pt idx="73">
                  <c:v>24.58</c:v>
                </c:pt>
                <c:pt idx="74">
                  <c:v>24.54</c:v>
                </c:pt>
                <c:pt idx="75">
                  <c:v>24.43</c:v>
                </c:pt>
                <c:pt idx="76">
                  <c:v>24.52</c:v>
                </c:pt>
                <c:pt idx="77">
                  <c:v>24.45</c:v>
                </c:pt>
                <c:pt idx="78">
                  <c:v>24.46</c:v>
                </c:pt>
                <c:pt idx="79">
                  <c:v>24.24</c:v>
                </c:pt>
                <c:pt idx="80">
                  <c:v>24.24</c:v>
                </c:pt>
                <c:pt idx="81">
                  <c:v>24.35</c:v>
                </c:pt>
                <c:pt idx="82">
                  <c:v>24.27</c:v>
                </c:pt>
                <c:pt idx="83">
                  <c:v>24.25</c:v>
                </c:pt>
                <c:pt idx="84">
                  <c:v>24.35</c:v>
                </c:pt>
                <c:pt idx="85">
                  <c:v>24.3</c:v>
                </c:pt>
                <c:pt idx="86">
                  <c:v>24.47</c:v>
                </c:pt>
                <c:pt idx="87">
                  <c:v>24.48</c:v>
                </c:pt>
                <c:pt idx="88">
                  <c:v>24.42</c:v>
                </c:pt>
                <c:pt idx="89">
                  <c:v>24.52</c:v>
                </c:pt>
                <c:pt idx="90">
                  <c:v>24.55</c:v>
                </c:pt>
                <c:pt idx="91">
                  <c:v>24.74</c:v>
                </c:pt>
                <c:pt idx="92">
                  <c:v>24.9</c:v>
                </c:pt>
                <c:pt idx="93">
                  <c:v>24.92</c:v>
                </c:pt>
                <c:pt idx="94">
                  <c:v>25.22</c:v>
                </c:pt>
                <c:pt idx="95">
                  <c:v>25.2</c:v>
                </c:pt>
                <c:pt idx="96">
                  <c:v>25.51</c:v>
                </c:pt>
                <c:pt idx="97">
                  <c:v>25.44</c:v>
                </c:pt>
                <c:pt idx="98">
                  <c:v>25.48</c:v>
                </c:pt>
                <c:pt idx="99">
                  <c:v>25.56</c:v>
                </c:pt>
                <c:pt idx="100">
                  <c:v>25.9</c:v>
                </c:pt>
                <c:pt idx="101">
                  <c:v>25.65</c:v>
                </c:pt>
                <c:pt idx="102">
                  <c:v>25.7</c:v>
                </c:pt>
                <c:pt idx="103">
                  <c:v>25.66</c:v>
                </c:pt>
                <c:pt idx="104">
                  <c:v>25.1</c:v>
                </c:pt>
                <c:pt idx="105">
                  <c:v>25.06</c:v>
                </c:pt>
                <c:pt idx="106">
                  <c:v>25.01</c:v>
                </c:pt>
                <c:pt idx="107">
                  <c:v>24.83</c:v>
                </c:pt>
                <c:pt idx="108">
                  <c:v>24.84</c:v>
                </c:pt>
                <c:pt idx="109">
                  <c:v>24.59</c:v>
                </c:pt>
                <c:pt idx="110">
                  <c:v>24.94</c:v>
                </c:pt>
                <c:pt idx="111">
                  <c:v>24.77</c:v>
                </c:pt>
                <c:pt idx="112">
                  <c:v>24.49</c:v>
                </c:pt>
                <c:pt idx="113">
                  <c:v>24.57</c:v>
                </c:pt>
                <c:pt idx="114">
                  <c:v>24.63</c:v>
                </c:pt>
                <c:pt idx="115">
                  <c:v>24.57</c:v>
                </c:pt>
                <c:pt idx="116">
                  <c:v>24.6</c:v>
                </c:pt>
                <c:pt idx="117">
                  <c:v>24.55</c:v>
                </c:pt>
                <c:pt idx="118">
                  <c:v>24.59</c:v>
                </c:pt>
                <c:pt idx="119">
                  <c:v>24.57</c:v>
                </c:pt>
                <c:pt idx="120">
                  <c:v>24.55</c:v>
                </c:pt>
                <c:pt idx="121">
                  <c:v>24.54</c:v>
                </c:pt>
                <c:pt idx="122">
                  <c:v>24.57</c:v>
                </c:pt>
                <c:pt idx="123">
                  <c:v>24.62</c:v>
                </c:pt>
                <c:pt idx="124">
                  <c:v>24.6</c:v>
                </c:pt>
                <c:pt idx="125">
                  <c:v>24.61</c:v>
                </c:pt>
                <c:pt idx="126">
                  <c:v>24.59</c:v>
                </c:pt>
                <c:pt idx="127">
                  <c:v>24.58</c:v>
                </c:pt>
                <c:pt idx="128">
                  <c:v>24.49</c:v>
                </c:pt>
                <c:pt idx="129">
                  <c:v>24.74</c:v>
                </c:pt>
                <c:pt idx="130">
                  <c:v>24.63</c:v>
                </c:pt>
                <c:pt idx="131">
                  <c:v>24.65</c:v>
                </c:pt>
                <c:pt idx="132">
                  <c:v>24.72</c:v>
                </c:pt>
                <c:pt idx="133">
                  <c:v>24.54</c:v>
                </c:pt>
                <c:pt idx="134">
                  <c:v>24.14</c:v>
                </c:pt>
                <c:pt idx="135">
                  <c:v>23.87</c:v>
                </c:pt>
                <c:pt idx="136">
                  <c:v>24.29</c:v>
                </c:pt>
                <c:pt idx="137">
                  <c:v>23.85</c:v>
                </c:pt>
                <c:pt idx="138">
                  <c:v>24.24</c:v>
                </c:pt>
                <c:pt idx="139">
                  <c:v>24.03</c:v>
                </c:pt>
                <c:pt idx="140">
                  <c:v>24.05</c:v>
                </c:pt>
                <c:pt idx="141">
                  <c:v>23.59</c:v>
                </c:pt>
                <c:pt idx="142">
                  <c:v>23.33</c:v>
                </c:pt>
                <c:pt idx="143">
                  <c:v>23.2</c:v>
                </c:pt>
                <c:pt idx="144">
                  <c:v>23.02</c:v>
                </c:pt>
                <c:pt idx="145">
                  <c:v>23.09</c:v>
                </c:pt>
                <c:pt idx="146">
                  <c:v>22.93</c:v>
                </c:pt>
                <c:pt idx="147">
                  <c:v>22.85</c:v>
                </c:pt>
                <c:pt idx="148">
                  <c:v>22.75</c:v>
                </c:pt>
                <c:pt idx="149">
                  <c:v>22.76</c:v>
                </c:pt>
                <c:pt idx="150">
                  <c:v>22.54</c:v>
                </c:pt>
                <c:pt idx="151">
                  <c:v>22.39</c:v>
                </c:pt>
                <c:pt idx="152">
                  <c:v>22.15</c:v>
                </c:pt>
                <c:pt idx="153">
                  <c:v>22.58</c:v>
                </c:pt>
                <c:pt idx="154">
                  <c:v>22.23</c:v>
                </c:pt>
                <c:pt idx="155">
                  <c:v>21.93</c:v>
                </c:pt>
                <c:pt idx="156">
                  <c:v>22.27</c:v>
                </c:pt>
                <c:pt idx="157">
                  <c:v>20.9</c:v>
                </c:pt>
                <c:pt idx="158">
                  <c:v>21.43</c:v>
                </c:pt>
                <c:pt idx="159">
                  <c:v>20.77</c:v>
                </c:pt>
                <c:pt idx="160">
                  <c:v>20.95</c:v>
                </c:pt>
                <c:pt idx="161">
                  <c:v>20.82</c:v>
                </c:pt>
                <c:pt idx="162">
                  <c:v>21.06</c:v>
                </c:pt>
                <c:pt idx="163">
                  <c:v>21.83</c:v>
                </c:pt>
                <c:pt idx="164">
                  <c:v>21.95</c:v>
                </c:pt>
                <c:pt idx="165">
                  <c:v>22.08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661384"/>
        <c:axId val="289660992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'28.07.2015 VTG'!$AG$5</c15:sqref>
                        </c15:formulaRef>
                      </c:ext>
                    </c:extLst>
                    <c:strCache>
                      <c:ptCount val="1"/>
                      <c:pt idx="0">
                        <c:v>Fahrstufe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'28.07.2015 VTG'!$Y$6:$Y$171</c15:sqref>
                        </c15:formulaRef>
                      </c:ext>
                    </c:extLst>
                    <c:numCache>
                      <c:formatCode>#,##0" 1/min"</c:formatCode>
                      <c:ptCount val="166"/>
                      <c:pt idx="0">
                        <c:v>1416</c:v>
                      </c:pt>
                      <c:pt idx="1">
                        <c:v>1415</c:v>
                      </c:pt>
                      <c:pt idx="2">
                        <c:v>1429</c:v>
                      </c:pt>
                      <c:pt idx="3">
                        <c:v>1443</c:v>
                      </c:pt>
                      <c:pt idx="4">
                        <c:v>1459</c:v>
                      </c:pt>
                      <c:pt idx="5">
                        <c:v>1470</c:v>
                      </c:pt>
                      <c:pt idx="6">
                        <c:v>1505</c:v>
                      </c:pt>
                      <c:pt idx="7">
                        <c:v>1513</c:v>
                      </c:pt>
                      <c:pt idx="8">
                        <c:v>1536</c:v>
                      </c:pt>
                      <c:pt idx="9">
                        <c:v>1566</c:v>
                      </c:pt>
                      <c:pt idx="10">
                        <c:v>1585</c:v>
                      </c:pt>
                      <c:pt idx="11">
                        <c:v>1609</c:v>
                      </c:pt>
                      <c:pt idx="12">
                        <c:v>1637</c:v>
                      </c:pt>
                      <c:pt idx="13">
                        <c:v>1658</c:v>
                      </c:pt>
                      <c:pt idx="14">
                        <c:v>1682</c:v>
                      </c:pt>
                      <c:pt idx="15">
                        <c:v>1712</c:v>
                      </c:pt>
                      <c:pt idx="16">
                        <c:v>1745</c:v>
                      </c:pt>
                      <c:pt idx="17">
                        <c:v>1765</c:v>
                      </c:pt>
                      <c:pt idx="18">
                        <c:v>1800</c:v>
                      </c:pt>
                      <c:pt idx="19">
                        <c:v>1816</c:v>
                      </c:pt>
                      <c:pt idx="20">
                        <c:v>1850</c:v>
                      </c:pt>
                      <c:pt idx="21">
                        <c:v>1882</c:v>
                      </c:pt>
                      <c:pt idx="22">
                        <c:v>1907</c:v>
                      </c:pt>
                      <c:pt idx="23">
                        <c:v>1936</c:v>
                      </c:pt>
                      <c:pt idx="24">
                        <c:v>1968</c:v>
                      </c:pt>
                      <c:pt idx="25">
                        <c:v>1998</c:v>
                      </c:pt>
                      <c:pt idx="26">
                        <c:v>2030</c:v>
                      </c:pt>
                      <c:pt idx="27">
                        <c:v>2046</c:v>
                      </c:pt>
                      <c:pt idx="28">
                        <c:v>2087</c:v>
                      </c:pt>
                      <c:pt idx="29">
                        <c:v>2117</c:v>
                      </c:pt>
                      <c:pt idx="30">
                        <c:v>2140</c:v>
                      </c:pt>
                      <c:pt idx="31">
                        <c:v>2159</c:v>
                      </c:pt>
                      <c:pt idx="32">
                        <c:v>2203</c:v>
                      </c:pt>
                      <c:pt idx="33">
                        <c:v>2217</c:v>
                      </c:pt>
                      <c:pt idx="34">
                        <c:v>2255</c:v>
                      </c:pt>
                      <c:pt idx="35">
                        <c:v>2284</c:v>
                      </c:pt>
                      <c:pt idx="36">
                        <c:v>2306</c:v>
                      </c:pt>
                      <c:pt idx="37">
                        <c:v>2339</c:v>
                      </c:pt>
                      <c:pt idx="38">
                        <c:v>2369</c:v>
                      </c:pt>
                      <c:pt idx="39">
                        <c:v>2389</c:v>
                      </c:pt>
                      <c:pt idx="40">
                        <c:v>2419</c:v>
                      </c:pt>
                      <c:pt idx="41">
                        <c:v>2452</c:v>
                      </c:pt>
                      <c:pt idx="42">
                        <c:v>2479</c:v>
                      </c:pt>
                      <c:pt idx="43">
                        <c:v>2510</c:v>
                      </c:pt>
                      <c:pt idx="44">
                        <c:v>2527</c:v>
                      </c:pt>
                      <c:pt idx="45">
                        <c:v>2555</c:v>
                      </c:pt>
                      <c:pt idx="46">
                        <c:v>2580</c:v>
                      </c:pt>
                      <c:pt idx="47">
                        <c:v>2612</c:v>
                      </c:pt>
                      <c:pt idx="48">
                        <c:v>2644</c:v>
                      </c:pt>
                      <c:pt idx="49">
                        <c:v>2677</c:v>
                      </c:pt>
                      <c:pt idx="50">
                        <c:v>2702</c:v>
                      </c:pt>
                      <c:pt idx="51">
                        <c:v>2727</c:v>
                      </c:pt>
                      <c:pt idx="52">
                        <c:v>2747</c:v>
                      </c:pt>
                      <c:pt idx="53">
                        <c:v>2779</c:v>
                      </c:pt>
                      <c:pt idx="54">
                        <c:v>2808</c:v>
                      </c:pt>
                      <c:pt idx="55">
                        <c:v>2825</c:v>
                      </c:pt>
                      <c:pt idx="56">
                        <c:v>2850</c:v>
                      </c:pt>
                      <c:pt idx="57">
                        <c:v>2874</c:v>
                      </c:pt>
                      <c:pt idx="58">
                        <c:v>2899</c:v>
                      </c:pt>
                      <c:pt idx="59">
                        <c:v>2923</c:v>
                      </c:pt>
                      <c:pt idx="60">
                        <c:v>2934</c:v>
                      </c:pt>
                      <c:pt idx="61">
                        <c:v>2972</c:v>
                      </c:pt>
                      <c:pt idx="62">
                        <c:v>2994</c:v>
                      </c:pt>
                      <c:pt idx="63">
                        <c:v>3018</c:v>
                      </c:pt>
                      <c:pt idx="64">
                        <c:v>3033</c:v>
                      </c:pt>
                      <c:pt idx="65">
                        <c:v>3049</c:v>
                      </c:pt>
                      <c:pt idx="66">
                        <c:v>3081</c:v>
                      </c:pt>
                      <c:pt idx="67">
                        <c:v>3096</c:v>
                      </c:pt>
                      <c:pt idx="68">
                        <c:v>3116</c:v>
                      </c:pt>
                      <c:pt idx="69">
                        <c:v>3132</c:v>
                      </c:pt>
                      <c:pt idx="70">
                        <c:v>3162</c:v>
                      </c:pt>
                      <c:pt idx="71">
                        <c:v>3184</c:v>
                      </c:pt>
                      <c:pt idx="72">
                        <c:v>3192</c:v>
                      </c:pt>
                      <c:pt idx="73">
                        <c:v>3204</c:v>
                      </c:pt>
                      <c:pt idx="74">
                        <c:v>3238</c:v>
                      </c:pt>
                      <c:pt idx="75">
                        <c:v>3250</c:v>
                      </c:pt>
                      <c:pt idx="76">
                        <c:v>3270</c:v>
                      </c:pt>
                      <c:pt idx="77">
                        <c:v>3280</c:v>
                      </c:pt>
                      <c:pt idx="78">
                        <c:v>3309</c:v>
                      </c:pt>
                      <c:pt idx="79">
                        <c:v>3322</c:v>
                      </c:pt>
                      <c:pt idx="80">
                        <c:v>3340</c:v>
                      </c:pt>
                      <c:pt idx="81">
                        <c:v>3347</c:v>
                      </c:pt>
                      <c:pt idx="82">
                        <c:v>3364</c:v>
                      </c:pt>
                      <c:pt idx="83">
                        <c:v>3394</c:v>
                      </c:pt>
                      <c:pt idx="84">
                        <c:v>3402</c:v>
                      </c:pt>
                      <c:pt idx="85">
                        <c:v>3415</c:v>
                      </c:pt>
                      <c:pt idx="86">
                        <c:v>3439</c:v>
                      </c:pt>
                      <c:pt idx="87">
                        <c:v>3452</c:v>
                      </c:pt>
                      <c:pt idx="88">
                        <c:v>3461</c:v>
                      </c:pt>
                      <c:pt idx="89">
                        <c:v>3467</c:v>
                      </c:pt>
                      <c:pt idx="90">
                        <c:v>3491</c:v>
                      </c:pt>
                      <c:pt idx="91">
                        <c:v>3501</c:v>
                      </c:pt>
                      <c:pt idx="92">
                        <c:v>3501</c:v>
                      </c:pt>
                      <c:pt idx="93">
                        <c:v>3530</c:v>
                      </c:pt>
                      <c:pt idx="94">
                        <c:v>3522</c:v>
                      </c:pt>
                      <c:pt idx="95">
                        <c:v>3546</c:v>
                      </c:pt>
                      <c:pt idx="96">
                        <c:v>3550</c:v>
                      </c:pt>
                      <c:pt idx="97">
                        <c:v>3571</c:v>
                      </c:pt>
                      <c:pt idx="98">
                        <c:v>3585</c:v>
                      </c:pt>
                      <c:pt idx="99">
                        <c:v>3596</c:v>
                      </c:pt>
                      <c:pt idx="100">
                        <c:v>3591</c:v>
                      </c:pt>
                      <c:pt idx="101">
                        <c:v>3597</c:v>
                      </c:pt>
                      <c:pt idx="102">
                        <c:v>3681</c:v>
                      </c:pt>
                      <c:pt idx="103">
                        <c:v>3702</c:v>
                      </c:pt>
                      <c:pt idx="104">
                        <c:v>3770</c:v>
                      </c:pt>
                      <c:pt idx="105">
                        <c:v>3781</c:v>
                      </c:pt>
                      <c:pt idx="106">
                        <c:v>3777</c:v>
                      </c:pt>
                      <c:pt idx="107">
                        <c:v>3797</c:v>
                      </c:pt>
                      <c:pt idx="108">
                        <c:v>3800</c:v>
                      </c:pt>
                      <c:pt idx="109">
                        <c:v>3806</c:v>
                      </c:pt>
                      <c:pt idx="110">
                        <c:v>3818</c:v>
                      </c:pt>
                      <c:pt idx="111">
                        <c:v>3806</c:v>
                      </c:pt>
                      <c:pt idx="112">
                        <c:v>3834</c:v>
                      </c:pt>
                      <c:pt idx="113">
                        <c:v>3845</c:v>
                      </c:pt>
                      <c:pt idx="114">
                        <c:v>3848</c:v>
                      </c:pt>
                      <c:pt idx="115">
                        <c:v>3864</c:v>
                      </c:pt>
                      <c:pt idx="116">
                        <c:v>3870</c:v>
                      </c:pt>
                      <c:pt idx="117">
                        <c:v>3880</c:v>
                      </c:pt>
                      <c:pt idx="118">
                        <c:v>3881</c:v>
                      </c:pt>
                      <c:pt idx="119">
                        <c:v>3878</c:v>
                      </c:pt>
                      <c:pt idx="120">
                        <c:v>3890</c:v>
                      </c:pt>
                      <c:pt idx="121">
                        <c:v>3912</c:v>
                      </c:pt>
                      <c:pt idx="122">
                        <c:v>3903</c:v>
                      </c:pt>
                      <c:pt idx="123">
                        <c:v>3906</c:v>
                      </c:pt>
                      <c:pt idx="124">
                        <c:v>3932</c:v>
                      </c:pt>
                      <c:pt idx="125">
                        <c:v>3930</c:v>
                      </c:pt>
                      <c:pt idx="126">
                        <c:v>3952</c:v>
                      </c:pt>
                      <c:pt idx="127">
                        <c:v>3942</c:v>
                      </c:pt>
                      <c:pt idx="128">
                        <c:v>3962</c:v>
                      </c:pt>
                      <c:pt idx="129">
                        <c:v>3975</c:v>
                      </c:pt>
                      <c:pt idx="130">
                        <c:v>3983</c:v>
                      </c:pt>
                      <c:pt idx="131">
                        <c:v>3994</c:v>
                      </c:pt>
                      <c:pt idx="132">
                        <c:v>4005</c:v>
                      </c:pt>
                      <c:pt idx="133">
                        <c:v>3998</c:v>
                      </c:pt>
                      <c:pt idx="134">
                        <c:v>4022</c:v>
                      </c:pt>
                      <c:pt idx="135">
                        <c:v>4038</c:v>
                      </c:pt>
                      <c:pt idx="136">
                        <c:v>4035</c:v>
                      </c:pt>
                      <c:pt idx="137">
                        <c:v>4043</c:v>
                      </c:pt>
                      <c:pt idx="138">
                        <c:v>4055</c:v>
                      </c:pt>
                      <c:pt idx="139">
                        <c:v>4057</c:v>
                      </c:pt>
                      <c:pt idx="140">
                        <c:v>4072</c:v>
                      </c:pt>
                      <c:pt idx="141">
                        <c:v>4078</c:v>
                      </c:pt>
                      <c:pt idx="142">
                        <c:v>4092</c:v>
                      </c:pt>
                      <c:pt idx="143">
                        <c:v>4092</c:v>
                      </c:pt>
                      <c:pt idx="144">
                        <c:v>4104</c:v>
                      </c:pt>
                      <c:pt idx="145">
                        <c:v>4099</c:v>
                      </c:pt>
                      <c:pt idx="146">
                        <c:v>4117</c:v>
                      </c:pt>
                      <c:pt idx="147">
                        <c:v>4121</c:v>
                      </c:pt>
                      <c:pt idx="148">
                        <c:v>4123</c:v>
                      </c:pt>
                      <c:pt idx="149">
                        <c:v>4143</c:v>
                      </c:pt>
                      <c:pt idx="150">
                        <c:v>4138</c:v>
                      </c:pt>
                      <c:pt idx="151">
                        <c:v>4157</c:v>
                      </c:pt>
                      <c:pt idx="152">
                        <c:v>4164</c:v>
                      </c:pt>
                      <c:pt idx="153">
                        <c:v>4177</c:v>
                      </c:pt>
                      <c:pt idx="154">
                        <c:v>4183</c:v>
                      </c:pt>
                      <c:pt idx="155">
                        <c:v>4189</c:v>
                      </c:pt>
                      <c:pt idx="156">
                        <c:v>4204</c:v>
                      </c:pt>
                      <c:pt idx="157">
                        <c:v>4266</c:v>
                      </c:pt>
                      <c:pt idx="158">
                        <c:v>4264</c:v>
                      </c:pt>
                      <c:pt idx="159">
                        <c:v>4276</c:v>
                      </c:pt>
                      <c:pt idx="160">
                        <c:v>4283</c:v>
                      </c:pt>
                      <c:pt idx="161">
                        <c:v>4293</c:v>
                      </c:pt>
                      <c:pt idx="162">
                        <c:v>4299</c:v>
                      </c:pt>
                      <c:pt idx="163">
                        <c:v>4294</c:v>
                      </c:pt>
                      <c:pt idx="164">
                        <c:v>4299</c:v>
                      </c:pt>
                      <c:pt idx="165">
                        <c:v>4319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'28.07.2015 VTG'!$AG$6:$AG$171</c15:sqref>
                        </c15:formulaRef>
                      </c:ext>
                    </c:extLst>
                    <c:numCache>
                      <c:formatCode>General</c:formatCode>
                      <c:ptCount val="166"/>
                      <c:pt idx="0">
                        <c:v>5</c:v>
                      </c:pt>
                      <c:pt idx="1">
                        <c:v>5</c:v>
                      </c:pt>
                      <c:pt idx="2">
                        <c:v>5</c:v>
                      </c:pt>
                      <c:pt idx="3">
                        <c:v>5</c:v>
                      </c:pt>
                      <c:pt idx="4">
                        <c:v>5</c:v>
                      </c:pt>
                      <c:pt idx="5">
                        <c:v>5</c:v>
                      </c:pt>
                      <c:pt idx="6">
                        <c:v>5</c:v>
                      </c:pt>
                      <c:pt idx="7">
                        <c:v>5</c:v>
                      </c:pt>
                      <c:pt idx="8">
                        <c:v>5</c:v>
                      </c:pt>
                      <c:pt idx="9">
                        <c:v>5</c:v>
                      </c:pt>
                      <c:pt idx="10">
                        <c:v>5</c:v>
                      </c:pt>
                      <c:pt idx="11">
                        <c:v>5</c:v>
                      </c:pt>
                      <c:pt idx="12">
                        <c:v>5</c:v>
                      </c:pt>
                      <c:pt idx="13">
                        <c:v>5</c:v>
                      </c:pt>
                      <c:pt idx="14">
                        <c:v>5</c:v>
                      </c:pt>
                      <c:pt idx="15">
                        <c:v>5</c:v>
                      </c:pt>
                      <c:pt idx="16">
                        <c:v>5</c:v>
                      </c:pt>
                      <c:pt idx="17">
                        <c:v>5</c:v>
                      </c:pt>
                      <c:pt idx="18">
                        <c:v>5</c:v>
                      </c:pt>
                      <c:pt idx="19">
                        <c:v>5</c:v>
                      </c:pt>
                      <c:pt idx="20">
                        <c:v>5</c:v>
                      </c:pt>
                      <c:pt idx="21">
                        <c:v>5</c:v>
                      </c:pt>
                      <c:pt idx="22">
                        <c:v>5</c:v>
                      </c:pt>
                      <c:pt idx="23">
                        <c:v>5</c:v>
                      </c:pt>
                      <c:pt idx="24">
                        <c:v>5</c:v>
                      </c:pt>
                      <c:pt idx="25">
                        <c:v>5</c:v>
                      </c:pt>
                      <c:pt idx="26">
                        <c:v>5</c:v>
                      </c:pt>
                      <c:pt idx="27">
                        <c:v>5</c:v>
                      </c:pt>
                      <c:pt idx="28">
                        <c:v>5</c:v>
                      </c:pt>
                      <c:pt idx="29">
                        <c:v>5</c:v>
                      </c:pt>
                      <c:pt idx="30">
                        <c:v>5</c:v>
                      </c:pt>
                      <c:pt idx="31">
                        <c:v>5</c:v>
                      </c:pt>
                      <c:pt idx="32">
                        <c:v>5</c:v>
                      </c:pt>
                      <c:pt idx="33">
                        <c:v>5</c:v>
                      </c:pt>
                      <c:pt idx="34">
                        <c:v>5</c:v>
                      </c:pt>
                      <c:pt idx="35">
                        <c:v>5</c:v>
                      </c:pt>
                      <c:pt idx="36">
                        <c:v>5</c:v>
                      </c:pt>
                      <c:pt idx="37">
                        <c:v>5</c:v>
                      </c:pt>
                      <c:pt idx="38">
                        <c:v>5</c:v>
                      </c:pt>
                      <c:pt idx="39">
                        <c:v>5</c:v>
                      </c:pt>
                      <c:pt idx="40">
                        <c:v>5</c:v>
                      </c:pt>
                      <c:pt idx="41">
                        <c:v>5</c:v>
                      </c:pt>
                      <c:pt idx="42">
                        <c:v>5</c:v>
                      </c:pt>
                      <c:pt idx="43">
                        <c:v>5</c:v>
                      </c:pt>
                      <c:pt idx="44">
                        <c:v>5</c:v>
                      </c:pt>
                      <c:pt idx="45">
                        <c:v>5</c:v>
                      </c:pt>
                      <c:pt idx="46">
                        <c:v>5</c:v>
                      </c:pt>
                      <c:pt idx="47">
                        <c:v>5</c:v>
                      </c:pt>
                      <c:pt idx="48">
                        <c:v>5</c:v>
                      </c:pt>
                      <c:pt idx="49">
                        <c:v>5</c:v>
                      </c:pt>
                      <c:pt idx="50">
                        <c:v>5</c:v>
                      </c:pt>
                      <c:pt idx="51">
                        <c:v>5</c:v>
                      </c:pt>
                      <c:pt idx="52">
                        <c:v>5</c:v>
                      </c:pt>
                      <c:pt idx="53">
                        <c:v>5</c:v>
                      </c:pt>
                      <c:pt idx="54">
                        <c:v>5</c:v>
                      </c:pt>
                      <c:pt idx="55">
                        <c:v>5</c:v>
                      </c:pt>
                      <c:pt idx="56">
                        <c:v>5</c:v>
                      </c:pt>
                      <c:pt idx="57">
                        <c:v>5</c:v>
                      </c:pt>
                      <c:pt idx="58">
                        <c:v>5</c:v>
                      </c:pt>
                      <c:pt idx="59">
                        <c:v>5</c:v>
                      </c:pt>
                      <c:pt idx="60">
                        <c:v>5</c:v>
                      </c:pt>
                      <c:pt idx="61">
                        <c:v>5</c:v>
                      </c:pt>
                      <c:pt idx="62">
                        <c:v>5</c:v>
                      </c:pt>
                      <c:pt idx="63">
                        <c:v>5</c:v>
                      </c:pt>
                      <c:pt idx="64">
                        <c:v>5</c:v>
                      </c:pt>
                      <c:pt idx="65">
                        <c:v>5</c:v>
                      </c:pt>
                      <c:pt idx="66">
                        <c:v>5</c:v>
                      </c:pt>
                      <c:pt idx="67">
                        <c:v>5</c:v>
                      </c:pt>
                      <c:pt idx="68">
                        <c:v>5</c:v>
                      </c:pt>
                      <c:pt idx="69">
                        <c:v>5</c:v>
                      </c:pt>
                      <c:pt idx="70">
                        <c:v>5</c:v>
                      </c:pt>
                      <c:pt idx="71">
                        <c:v>5</c:v>
                      </c:pt>
                      <c:pt idx="72">
                        <c:v>5</c:v>
                      </c:pt>
                      <c:pt idx="73">
                        <c:v>5</c:v>
                      </c:pt>
                      <c:pt idx="74">
                        <c:v>5</c:v>
                      </c:pt>
                      <c:pt idx="75">
                        <c:v>5</c:v>
                      </c:pt>
                      <c:pt idx="76">
                        <c:v>5</c:v>
                      </c:pt>
                      <c:pt idx="77">
                        <c:v>5</c:v>
                      </c:pt>
                      <c:pt idx="78">
                        <c:v>5</c:v>
                      </c:pt>
                      <c:pt idx="79">
                        <c:v>5</c:v>
                      </c:pt>
                      <c:pt idx="80">
                        <c:v>5</c:v>
                      </c:pt>
                      <c:pt idx="81">
                        <c:v>5</c:v>
                      </c:pt>
                      <c:pt idx="82">
                        <c:v>5</c:v>
                      </c:pt>
                      <c:pt idx="83">
                        <c:v>5</c:v>
                      </c:pt>
                      <c:pt idx="84">
                        <c:v>5</c:v>
                      </c:pt>
                      <c:pt idx="85">
                        <c:v>5</c:v>
                      </c:pt>
                      <c:pt idx="86">
                        <c:v>5</c:v>
                      </c:pt>
                      <c:pt idx="87">
                        <c:v>5</c:v>
                      </c:pt>
                      <c:pt idx="88">
                        <c:v>5</c:v>
                      </c:pt>
                      <c:pt idx="89">
                        <c:v>5</c:v>
                      </c:pt>
                      <c:pt idx="90">
                        <c:v>5</c:v>
                      </c:pt>
                      <c:pt idx="91">
                        <c:v>5</c:v>
                      </c:pt>
                      <c:pt idx="92">
                        <c:v>5</c:v>
                      </c:pt>
                      <c:pt idx="93">
                        <c:v>5</c:v>
                      </c:pt>
                      <c:pt idx="94">
                        <c:v>5</c:v>
                      </c:pt>
                      <c:pt idx="95">
                        <c:v>5</c:v>
                      </c:pt>
                      <c:pt idx="96">
                        <c:v>5</c:v>
                      </c:pt>
                      <c:pt idx="97">
                        <c:v>5</c:v>
                      </c:pt>
                      <c:pt idx="98">
                        <c:v>5</c:v>
                      </c:pt>
                      <c:pt idx="99">
                        <c:v>5</c:v>
                      </c:pt>
                      <c:pt idx="100">
                        <c:v>5</c:v>
                      </c:pt>
                      <c:pt idx="101">
                        <c:v>5</c:v>
                      </c:pt>
                      <c:pt idx="102">
                        <c:v>5</c:v>
                      </c:pt>
                      <c:pt idx="103">
                        <c:v>5</c:v>
                      </c:pt>
                      <c:pt idx="104">
                        <c:v>5</c:v>
                      </c:pt>
                      <c:pt idx="105">
                        <c:v>5</c:v>
                      </c:pt>
                      <c:pt idx="106">
                        <c:v>5</c:v>
                      </c:pt>
                      <c:pt idx="107">
                        <c:v>5</c:v>
                      </c:pt>
                      <c:pt idx="108">
                        <c:v>5</c:v>
                      </c:pt>
                      <c:pt idx="109">
                        <c:v>5</c:v>
                      </c:pt>
                      <c:pt idx="110">
                        <c:v>5</c:v>
                      </c:pt>
                      <c:pt idx="111">
                        <c:v>5</c:v>
                      </c:pt>
                      <c:pt idx="112">
                        <c:v>5</c:v>
                      </c:pt>
                      <c:pt idx="113">
                        <c:v>5</c:v>
                      </c:pt>
                      <c:pt idx="114">
                        <c:v>5</c:v>
                      </c:pt>
                      <c:pt idx="115">
                        <c:v>5</c:v>
                      </c:pt>
                      <c:pt idx="116">
                        <c:v>5</c:v>
                      </c:pt>
                      <c:pt idx="117">
                        <c:v>5</c:v>
                      </c:pt>
                      <c:pt idx="118">
                        <c:v>5</c:v>
                      </c:pt>
                      <c:pt idx="119">
                        <c:v>5</c:v>
                      </c:pt>
                      <c:pt idx="120">
                        <c:v>5</c:v>
                      </c:pt>
                      <c:pt idx="121">
                        <c:v>5</c:v>
                      </c:pt>
                      <c:pt idx="122">
                        <c:v>5</c:v>
                      </c:pt>
                      <c:pt idx="123">
                        <c:v>5</c:v>
                      </c:pt>
                      <c:pt idx="124">
                        <c:v>5</c:v>
                      </c:pt>
                      <c:pt idx="125">
                        <c:v>5</c:v>
                      </c:pt>
                      <c:pt idx="126">
                        <c:v>5</c:v>
                      </c:pt>
                      <c:pt idx="127">
                        <c:v>5</c:v>
                      </c:pt>
                      <c:pt idx="128">
                        <c:v>5</c:v>
                      </c:pt>
                      <c:pt idx="129">
                        <c:v>5</c:v>
                      </c:pt>
                      <c:pt idx="130">
                        <c:v>5</c:v>
                      </c:pt>
                      <c:pt idx="131">
                        <c:v>5</c:v>
                      </c:pt>
                      <c:pt idx="132">
                        <c:v>5</c:v>
                      </c:pt>
                      <c:pt idx="133">
                        <c:v>5</c:v>
                      </c:pt>
                      <c:pt idx="134">
                        <c:v>5</c:v>
                      </c:pt>
                      <c:pt idx="135">
                        <c:v>5</c:v>
                      </c:pt>
                      <c:pt idx="136">
                        <c:v>5</c:v>
                      </c:pt>
                      <c:pt idx="137">
                        <c:v>5</c:v>
                      </c:pt>
                      <c:pt idx="138">
                        <c:v>5</c:v>
                      </c:pt>
                      <c:pt idx="139">
                        <c:v>5</c:v>
                      </c:pt>
                      <c:pt idx="140">
                        <c:v>5</c:v>
                      </c:pt>
                      <c:pt idx="141">
                        <c:v>5</c:v>
                      </c:pt>
                      <c:pt idx="142">
                        <c:v>5</c:v>
                      </c:pt>
                      <c:pt idx="143">
                        <c:v>5</c:v>
                      </c:pt>
                      <c:pt idx="144">
                        <c:v>5</c:v>
                      </c:pt>
                      <c:pt idx="145">
                        <c:v>5</c:v>
                      </c:pt>
                      <c:pt idx="146">
                        <c:v>5</c:v>
                      </c:pt>
                      <c:pt idx="147">
                        <c:v>5</c:v>
                      </c:pt>
                      <c:pt idx="148">
                        <c:v>5</c:v>
                      </c:pt>
                      <c:pt idx="149">
                        <c:v>5</c:v>
                      </c:pt>
                      <c:pt idx="150">
                        <c:v>5</c:v>
                      </c:pt>
                      <c:pt idx="151">
                        <c:v>5</c:v>
                      </c:pt>
                      <c:pt idx="152">
                        <c:v>5</c:v>
                      </c:pt>
                      <c:pt idx="153">
                        <c:v>5</c:v>
                      </c:pt>
                      <c:pt idx="154">
                        <c:v>5</c:v>
                      </c:pt>
                      <c:pt idx="155">
                        <c:v>5</c:v>
                      </c:pt>
                      <c:pt idx="156">
                        <c:v>5</c:v>
                      </c:pt>
                      <c:pt idx="157">
                        <c:v>5</c:v>
                      </c:pt>
                      <c:pt idx="158">
                        <c:v>5</c:v>
                      </c:pt>
                      <c:pt idx="159">
                        <c:v>5</c:v>
                      </c:pt>
                      <c:pt idx="160">
                        <c:v>5</c:v>
                      </c:pt>
                      <c:pt idx="161">
                        <c:v>5</c:v>
                      </c:pt>
                      <c:pt idx="162">
                        <c:v>5</c:v>
                      </c:pt>
                      <c:pt idx="163">
                        <c:v>5</c:v>
                      </c:pt>
                      <c:pt idx="164">
                        <c:v>5</c:v>
                      </c:pt>
                      <c:pt idx="165">
                        <c:v>5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7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'28.07.2015 VTG'!$AE$5</c15:sqref>
                        </c15:formulaRef>
                      </c:ext>
                    </c:extLst>
                    <c:strCache>
                      <c:ptCount val="1"/>
                      <c:pt idx="0">
                        <c:v>Beschleunigung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trendline>
                  <c:spPr>
                    <a:ln w="19050" cap="rnd">
                      <a:solidFill>
                        <a:schemeClr val="accent2">
                          <a:lumMod val="60000"/>
                        </a:schemeClr>
                      </a:solidFill>
                      <a:prstDash val="sysDot"/>
                    </a:ln>
                    <a:effectLst/>
                  </c:spPr>
                  <c:trendlineType val="poly"/>
                  <c:order val="6"/>
                  <c:dispRSqr val="0"/>
                  <c:dispEq val="0"/>
                </c:trendline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'28.07.2015 VTG'!$Y$6:$Y$171</c15:sqref>
                        </c15:formulaRef>
                      </c:ext>
                    </c:extLst>
                    <c:numCache>
                      <c:formatCode>#,##0" 1/min"</c:formatCode>
                      <c:ptCount val="166"/>
                      <c:pt idx="0">
                        <c:v>1416</c:v>
                      </c:pt>
                      <c:pt idx="1">
                        <c:v>1415</c:v>
                      </c:pt>
                      <c:pt idx="2">
                        <c:v>1429</c:v>
                      </c:pt>
                      <c:pt idx="3">
                        <c:v>1443</c:v>
                      </c:pt>
                      <c:pt idx="4">
                        <c:v>1459</c:v>
                      </c:pt>
                      <c:pt idx="5">
                        <c:v>1470</c:v>
                      </c:pt>
                      <c:pt idx="6">
                        <c:v>1505</c:v>
                      </c:pt>
                      <c:pt idx="7">
                        <c:v>1513</c:v>
                      </c:pt>
                      <c:pt idx="8">
                        <c:v>1536</c:v>
                      </c:pt>
                      <c:pt idx="9">
                        <c:v>1566</c:v>
                      </c:pt>
                      <c:pt idx="10">
                        <c:v>1585</c:v>
                      </c:pt>
                      <c:pt idx="11">
                        <c:v>1609</c:v>
                      </c:pt>
                      <c:pt idx="12">
                        <c:v>1637</c:v>
                      </c:pt>
                      <c:pt idx="13">
                        <c:v>1658</c:v>
                      </c:pt>
                      <c:pt idx="14">
                        <c:v>1682</c:v>
                      </c:pt>
                      <c:pt idx="15">
                        <c:v>1712</c:v>
                      </c:pt>
                      <c:pt idx="16">
                        <c:v>1745</c:v>
                      </c:pt>
                      <c:pt idx="17">
                        <c:v>1765</c:v>
                      </c:pt>
                      <c:pt idx="18">
                        <c:v>1800</c:v>
                      </c:pt>
                      <c:pt idx="19">
                        <c:v>1816</c:v>
                      </c:pt>
                      <c:pt idx="20">
                        <c:v>1850</c:v>
                      </c:pt>
                      <c:pt idx="21">
                        <c:v>1882</c:v>
                      </c:pt>
                      <c:pt idx="22">
                        <c:v>1907</c:v>
                      </c:pt>
                      <c:pt idx="23">
                        <c:v>1936</c:v>
                      </c:pt>
                      <c:pt idx="24">
                        <c:v>1968</c:v>
                      </c:pt>
                      <c:pt idx="25">
                        <c:v>1998</c:v>
                      </c:pt>
                      <c:pt idx="26">
                        <c:v>2030</c:v>
                      </c:pt>
                      <c:pt idx="27">
                        <c:v>2046</c:v>
                      </c:pt>
                      <c:pt idx="28">
                        <c:v>2087</c:v>
                      </c:pt>
                      <c:pt idx="29">
                        <c:v>2117</c:v>
                      </c:pt>
                      <c:pt idx="30">
                        <c:v>2140</c:v>
                      </c:pt>
                      <c:pt idx="31">
                        <c:v>2159</c:v>
                      </c:pt>
                      <c:pt idx="32">
                        <c:v>2203</c:v>
                      </c:pt>
                      <c:pt idx="33">
                        <c:v>2217</c:v>
                      </c:pt>
                      <c:pt idx="34">
                        <c:v>2255</c:v>
                      </c:pt>
                      <c:pt idx="35">
                        <c:v>2284</c:v>
                      </c:pt>
                      <c:pt idx="36">
                        <c:v>2306</c:v>
                      </c:pt>
                      <c:pt idx="37">
                        <c:v>2339</c:v>
                      </c:pt>
                      <c:pt idx="38">
                        <c:v>2369</c:v>
                      </c:pt>
                      <c:pt idx="39">
                        <c:v>2389</c:v>
                      </c:pt>
                      <c:pt idx="40">
                        <c:v>2419</c:v>
                      </c:pt>
                      <c:pt idx="41">
                        <c:v>2452</c:v>
                      </c:pt>
                      <c:pt idx="42">
                        <c:v>2479</c:v>
                      </c:pt>
                      <c:pt idx="43">
                        <c:v>2510</c:v>
                      </c:pt>
                      <c:pt idx="44">
                        <c:v>2527</c:v>
                      </c:pt>
                      <c:pt idx="45">
                        <c:v>2555</c:v>
                      </c:pt>
                      <c:pt idx="46">
                        <c:v>2580</c:v>
                      </c:pt>
                      <c:pt idx="47">
                        <c:v>2612</c:v>
                      </c:pt>
                      <c:pt idx="48">
                        <c:v>2644</c:v>
                      </c:pt>
                      <c:pt idx="49">
                        <c:v>2677</c:v>
                      </c:pt>
                      <c:pt idx="50">
                        <c:v>2702</c:v>
                      </c:pt>
                      <c:pt idx="51">
                        <c:v>2727</c:v>
                      </c:pt>
                      <c:pt idx="52">
                        <c:v>2747</c:v>
                      </c:pt>
                      <c:pt idx="53">
                        <c:v>2779</c:v>
                      </c:pt>
                      <c:pt idx="54">
                        <c:v>2808</c:v>
                      </c:pt>
                      <c:pt idx="55">
                        <c:v>2825</c:v>
                      </c:pt>
                      <c:pt idx="56">
                        <c:v>2850</c:v>
                      </c:pt>
                      <c:pt idx="57">
                        <c:v>2874</c:v>
                      </c:pt>
                      <c:pt idx="58">
                        <c:v>2899</c:v>
                      </c:pt>
                      <c:pt idx="59">
                        <c:v>2923</c:v>
                      </c:pt>
                      <c:pt idx="60">
                        <c:v>2934</c:v>
                      </c:pt>
                      <c:pt idx="61">
                        <c:v>2972</c:v>
                      </c:pt>
                      <c:pt idx="62">
                        <c:v>2994</c:v>
                      </c:pt>
                      <c:pt idx="63">
                        <c:v>3018</c:v>
                      </c:pt>
                      <c:pt idx="64">
                        <c:v>3033</c:v>
                      </c:pt>
                      <c:pt idx="65">
                        <c:v>3049</c:v>
                      </c:pt>
                      <c:pt idx="66">
                        <c:v>3081</c:v>
                      </c:pt>
                      <c:pt idx="67">
                        <c:v>3096</c:v>
                      </c:pt>
                      <c:pt idx="68">
                        <c:v>3116</c:v>
                      </c:pt>
                      <c:pt idx="69">
                        <c:v>3132</c:v>
                      </c:pt>
                      <c:pt idx="70">
                        <c:v>3162</c:v>
                      </c:pt>
                      <c:pt idx="71">
                        <c:v>3184</c:v>
                      </c:pt>
                      <c:pt idx="72">
                        <c:v>3192</c:v>
                      </c:pt>
                      <c:pt idx="73">
                        <c:v>3204</c:v>
                      </c:pt>
                      <c:pt idx="74">
                        <c:v>3238</c:v>
                      </c:pt>
                      <c:pt idx="75">
                        <c:v>3250</c:v>
                      </c:pt>
                      <c:pt idx="76">
                        <c:v>3270</c:v>
                      </c:pt>
                      <c:pt idx="77">
                        <c:v>3280</c:v>
                      </c:pt>
                      <c:pt idx="78">
                        <c:v>3309</c:v>
                      </c:pt>
                      <c:pt idx="79">
                        <c:v>3322</c:v>
                      </c:pt>
                      <c:pt idx="80">
                        <c:v>3340</c:v>
                      </c:pt>
                      <c:pt idx="81">
                        <c:v>3347</c:v>
                      </c:pt>
                      <c:pt idx="82">
                        <c:v>3364</c:v>
                      </c:pt>
                      <c:pt idx="83">
                        <c:v>3394</c:v>
                      </c:pt>
                      <c:pt idx="84">
                        <c:v>3402</c:v>
                      </c:pt>
                      <c:pt idx="85">
                        <c:v>3415</c:v>
                      </c:pt>
                      <c:pt idx="86">
                        <c:v>3439</c:v>
                      </c:pt>
                      <c:pt idx="87">
                        <c:v>3452</c:v>
                      </c:pt>
                      <c:pt idx="88">
                        <c:v>3461</c:v>
                      </c:pt>
                      <c:pt idx="89">
                        <c:v>3467</c:v>
                      </c:pt>
                      <c:pt idx="90">
                        <c:v>3491</c:v>
                      </c:pt>
                      <c:pt idx="91">
                        <c:v>3501</c:v>
                      </c:pt>
                      <c:pt idx="92">
                        <c:v>3501</c:v>
                      </c:pt>
                      <c:pt idx="93">
                        <c:v>3530</c:v>
                      </c:pt>
                      <c:pt idx="94">
                        <c:v>3522</c:v>
                      </c:pt>
                      <c:pt idx="95">
                        <c:v>3546</c:v>
                      </c:pt>
                      <c:pt idx="96">
                        <c:v>3550</c:v>
                      </c:pt>
                      <c:pt idx="97">
                        <c:v>3571</c:v>
                      </c:pt>
                      <c:pt idx="98">
                        <c:v>3585</c:v>
                      </c:pt>
                      <c:pt idx="99">
                        <c:v>3596</c:v>
                      </c:pt>
                      <c:pt idx="100">
                        <c:v>3591</c:v>
                      </c:pt>
                      <c:pt idx="101">
                        <c:v>3597</c:v>
                      </c:pt>
                      <c:pt idx="102">
                        <c:v>3681</c:v>
                      </c:pt>
                      <c:pt idx="103">
                        <c:v>3702</c:v>
                      </c:pt>
                      <c:pt idx="104">
                        <c:v>3770</c:v>
                      </c:pt>
                      <c:pt idx="105">
                        <c:v>3781</c:v>
                      </c:pt>
                      <c:pt idx="106">
                        <c:v>3777</c:v>
                      </c:pt>
                      <c:pt idx="107">
                        <c:v>3797</c:v>
                      </c:pt>
                      <c:pt idx="108">
                        <c:v>3800</c:v>
                      </c:pt>
                      <c:pt idx="109">
                        <c:v>3806</c:v>
                      </c:pt>
                      <c:pt idx="110">
                        <c:v>3818</c:v>
                      </c:pt>
                      <c:pt idx="111">
                        <c:v>3806</c:v>
                      </c:pt>
                      <c:pt idx="112">
                        <c:v>3834</c:v>
                      </c:pt>
                      <c:pt idx="113">
                        <c:v>3845</c:v>
                      </c:pt>
                      <c:pt idx="114">
                        <c:v>3848</c:v>
                      </c:pt>
                      <c:pt idx="115">
                        <c:v>3864</c:v>
                      </c:pt>
                      <c:pt idx="116">
                        <c:v>3870</c:v>
                      </c:pt>
                      <c:pt idx="117">
                        <c:v>3880</c:v>
                      </c:pt>
                      <c:pt idx="118">
                        <c:v>3881</c:v>
                      </c:pt>
                      <c:pt idx="119">
                        <c:v>3878</c:v>
                      </c:pt>
                      <c:pt idx="120">
                        <c:v>3890</c:v>
                      </c:pt>
                      <c:pt idx="121">
                        <c:v>3912</c:v>
                      </c:pt>
                      <c:pt idx="122">
                        <c:v>3903</c:v>
                      </c:pt>
                      <c:pt idx="123">
                        <c:v>3906</c:v>
                      </c:pt>
                      <c:pt idx="124">
                        <c:v>3932</c:v>
                      </c:pt>
                      <c:pt idx="125">
                        <c:v>3930</c:v>
                      </c:pt>
                      <c:pt idx="126">
                        <c:v>3952</c:v>
                      </c:pt>
                      <c:pt idx="127">
                        <c:v>3942</c:v>
                      </c:pt>
                      <c:pt idx="128">
                        <c:v>3962</c:v>
                      </c:pt>
                      <c:pt idx="129">
                        <c:v>3975</c:v>
                      </c:pt>
                      <c:pt idx="130">
                        <c:v>3983</c:v>
                      </c:pt>
                      <c:pt idx="131">
                        <c:v>3994</c:v>
                      </c:pt>
                      <c:pt idx="132">
                        <c:v>4005</c:v>
                      </c:pt>
                      <c:pt idx="133">
                        <c:v>3998</c:v>
                      </c:pt>
                      <c:pt idx="134">
                        <c:v>4022</c:v>
                      </c:pt>
                      <c:pt idx="135">
                        <c:v>4038</c:v>
                      </c:pt>
                      <c:pt idx="136">
                        <c:v>4035</c:v>
                      </c:pt>
                      <c:pt idx="137">
                        <c:v>4043</c:v>
                      </c:pt>
                      <c:pt idx="138">
                        <c:v>4055</c:v>
                      </c:pt>
                      <c:pt idx="139">
                        <c:v>4057</c:v>
                      </c:pt>
                      <c:pt idx="140">
                        <c:v>4072</c:v>
                      </c:pt>
                      <c:pt idx="141">
                        <c:v>4078</c:v>
                      </c:pt>
                      <c:pt idx="142">
                        <c:v>4092</c:v>
                      </c:pt>
                      <c:pt idx="143">
                        <c:v>4092</c:v>
                      </c:pt>
                      <c:pt idx="144">
                        <c:v>4104</c:v>
                      </c:pt>
                      <c:pt idx="145">
                        <c:v>4099</c:v>
                      </c:pt>
                      <c:pt idx="146">
                        <c:v>4117</c:v>
                      </c:pt>
                      <c:pt idx="147">
                        <c:v>4121</c:v>
                      </c:pt>
                      <c:pt idx="148">
                        <c:v>4123</c:v>
                      </c:pt>
                      <c:pt idx="149">
                        <c:v>4143</c:v>
                      </c:pt>
                      <c:pt idx="150">
                        <c:v>4138</c:v>
                      </c:pt>
                      <c:pt idx="151">
                        <c:v>4157</c:v>
                      </c:pt>
                      <c:pt idx="152">
                        <c:v>4164</c:v>
                      </c:pt>
                      <c:pt idx="153">
                        <c:v>4177</c:v>
                      </c:pt>
                      <c:pt idx="154">
                        <c:v>4183</c:v>
                      </c:pt>
                      <c:pt idx="155">
                        <c:v>4189</c:v>
                      </c:pt>
                      <c:pt idx="156">
                        <c:v>4204</c:v>
                      </c:pt>
                      <c:pt idx="157">
                        <c:v>4266</c:v>
                      </c:pt>
                      <c:pt idx="158">
                        <c:v>4264</c:v>
                      </c:pt>
                      <c:pt idx="159">
                        <c:v>4276</c:v>
                      </c:pt>
                      <c:pt idx="160">
                        <c:v>4283</c:v>
                      </c:pt>
                      <c:pt idx="161">
                        <c:v>4293</c:v>
                      </c:pt>
                      <c:pt idx="162">
                        <c:v>4299</c:v>
                      </c:pt>
                      <c:pt idx="163">
                        <c:v>4294</c:v>
                      </c:pt>
                      <c:pt idx="164">
                        <c:v>4299</c:v>
                      </c:pt>
                      <c:pt idx="165">
                        <c:v>4319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'28.07.2015 VTG'!$AE$6:$AE$171</c15:sqref>
                        </c15:formulaRef>
                      </c:ext>
                    </c:extLst>
                    <c:numCache>
                      <c:formatCode>#,##0.0" m/s2²"</c:formatCode>
                      <c:ptCount val="166"/>
                      <c:pt idx="0">
                        <c:v>0.25431999999999999</c:v>
                      </c:pt>
                      <c:pt idx="1">
                        <c:v>0.42386200000000002</c:v>
                      </c:pt>
                      <c:pt idx="2">
                        <c:v>0.67817499999999997</c:v>
                      </c:pt>
                      <c:pt idx="3">
                        <c:v>0.59340400000000004</c:v>
                      </c:pt>
                      <c:pt idx="4">
                        <c:v>0.76294600000000001</c:v>
                      </c:pt>
                      <c:pt idx="5">
                        <c:v>0.76294600000000001</c:v>
                      </c:pt>
                      <c:pt idx="6">
                        <c:v>0.76294600000000001</c:v>
                      </c:pt>
                      <c:pt idx="7">
                        <c:v>0.93248900000000001</c:v>
                      </c:pt>
                      <c:pt idx="8">
                        <c:v>1.0172600000000001</c:v>
                      </c:pt>
                      <c:pt idx="9">
                        <c:v>1.1020300000000001</c:v>
                      </c:pt>
                      <c:pt idx="10">
                        <c:v>1.2715700000000001</c:v>
                      </c:pt>
                      <c:pt idx="11">
                        <c:v>1.0172600000000001</c:v>
                      </c:pt>
                      <c:pt idx="12">
                        <c:v>1.1868000000000001</c:v>
                      </c:pt>
                      <c:pt idx="13">
                        <c:v>1.2715700000000001</c:v>
                      </c:pt>
                      <c:pt idx="14">
                        <c:v>1.1020300000000001</c:v>
                      </c:pt>
                      <c:pt idx="15">
                        <c:v>1.1020300000000001</c:v>
                      </c:pt>
                      <c:pt idx="16">
                        <c:v>1.44112</c:v>
                      </c:pt>
                      <c:pt idx="17">
                        <c:v>1.2715700000000001</c:v>
                      </c:pt>
                      <c:pt idx="18">
                        <c:v>1.3563400000000001</c:v>
                      </c:pt>
                      <c:pt idx="19">
                        <c:v>1.2715700000000001</c:v>
                      </c:pt>
                      <c:pt idx="20">
                        <c:v>1.2715700000000001</c:v>
                      </c:pt>
                      <c:pt idx="21">
                        <c:v>1.2715700000000001</c:v>
                      </c:pt>
                      <c:pt idx="22">
                        <c:v>1.3563400000000001</c:v>
                      </c:pt>
                      <c:pt idx="23">
                        <c:v>1.3563400000000001</c:v>
                      </c:pt>
                      <c:pt idx="24">
                        <c:v>1.3563400000000001</c:v>
                      </c:pt>
                      <c:pt idx="25">
                        <c:v>1.3563400000000001</c:v>
                      </c:pt>
                      <c:pt idx="26">
                        <c:v>1.1868000000000001</c:v>
                      </c:pt>
                      <c:pt idx="27">
                        <c:v>1.3563400000000001</c:v>
                      </c:pt>
                      <c:pt idx="28">
                        <c:v>1.3563400000000001</c:v>
                      </c:pt>
                      <c:pt idx="29">
                        <c:v>1.3563400000000001</c:v>
                      </c:pt>
                      <c:pt idx="30">
                        <c:v>1.2715700000000001</c:v>
                      </c:pt>
                      <c:pt idx="31">
                        <c:v>1.1868000000000001</c:v>
                      </c:pt>
                      <c:pt idx="32">
                        <c:v>1.3563400000000001</c:v>
                      </c:pt>
                      <c:pt idx="33">
                        <c:v>1.2715700000000001</c:v>
                      </c:pt>
                      <c:pt idx="34">
                        <c:v>1.44112</c:v>
                      </c:pt>
                      <c:pt idx="35">
                        <c:v>1.44112</c:v>
                      </c:pt>
                      <c:pt idx="36">
                        <c:v>1.3563400000000001</c:v>
                      </c:pt>
                      <c:pt idx="37">
                        <c:v>1.2715700000000001</c:v>
                      </c:pt>
                      <c:pt idx="38">
                        <c:v>1.2715700000000001</c:v>
                      </c:pt>
                      <c:pt idx="39">
                        <c:v>1.3563400000000001</c:v>
                      </c:pt>
                      <c:pt idx="40">
                        <c:v>1.44112</c:v>
                      </c:pt>
                      <c:pt idx="41">
                        <c:v>1.2715700000000001</c:v>
                      </c:pt>
                      <c:pt idx="42">
                        <c:v>1.1020300000000001</c:v>
                      </c:pt>
                      <c:pt idx="43">
                        <c:v>1.44112</c:v>
                      </c:pt>
                      <c:pt idx="44">
                        <c:v>1.3563400000000001</c:v>
                      </c:pt>
                      <c:pt idx="45">
                        <c:v>1.44112</c:v>
                      </c:pt>
                      <c:pt idx="46">
                        <c:v>1.3563400000000001</c:v>
                      </c:pt>
                      <c:pt idx="47">
                        <c:v>1.3563400000000001</c:v>
                      </c:pt>
                      <c:pt idx="48">
                        <c:v>1.3563400000000001</c:v>
                      </c:pt>
                      <c:pt idx="49">
                        <c:v>1.3563400000000001</c:v>
                      </c:pt>
                      <c:pt idx="50">
                        <c:v>1.44112</c:v>
                      </c:pt>
                      <c:pt idx="51">
                        <c:v>1.2715700000000001</c:v>
                      </c:pt>
                      <c:pt idx="52">
                        <c:v>1.0172600000000001</c:v>
                      </c:pt>
                      <c:pt idx="53">
                        <c:v>1.2715700000000001</c:v>
                      </c:pt>
                      <c:pt idx="54">
                        <c:v>1.1868000000000001</c:v>
                      </c:pt>
                      <c:pt idx="55">
                        <c:v>1.2715700000000001</c:v>
                      </c:pt>
                      <c:pt idx="56">
                        <c:v>1.0172600000000001</c:v>
                      </c:pt>
                      <c:pt idx="57">
                        <c:v>1.1868000000000001</c:v>
                      </c:pt>
                      <c:pt idx="58">
                        <c:v>1.0172600000000001</c:v>
                      </c:pt>
                      <c:pt idx="59">
                        <c:v>1.1868000000000001</c:v>
                      </c:pt>
                      <c:pt idx="60">
                        <c:v>1.1020300000000001</c:v>
                      </c:pt>
                      <c:pt idx="61">
                        <c:v>0.76294600000000001</c:v>
                      </c:pt>
                      <c:pt idx="62">
                        <c:v>0.93248900000000001</c:v>
                      </c:pt>
                      <c:pt idx="63">
                        <c:v>1.2715700000000001</c:v>
                      </c:pt>
                      <c:pt idx="64">
                        <c:v>0.76294600000000001</c:v>
                      </c:pt>
                      <c:pt idx="65">
                        <c:v>1.1868000000000001</c:v>
                      </c:pt>
                      <c:pt idx="66">
                        <c:v>0.93248900000000001</c:v>
                      </c:pt>
                      <c:pt idx="67">
                        <c:v>1.2715700000000001</c:v>
                      </c:pt>
                      <c:pt idx="68">
                        <c:v>1.0172600000000001</c:v>
                      </c:pt>
                      <c:pt idx="69">
                        <c:v>0.84771700000000005</c:v>
                      </c:pt>
                      <c:pt idx="70">
                        <c:v>0.76294600000000001</c:v>
                      </c:pt>
                      <c:pt idx="71">
                        <c:v>1.0172600000000001</c:v>
                      </c:pt>
                      <c:pt idx="72">
                        <c:v>0.93248900000000001</c:v>
                      </c:pt>
                      <c:pt idx="73">
                        <c:v>0.76294600000000001</c:v>
                      </c:pt>
                      <c:pt idx="74">
                        <c:v>0.93248900000000001</c:v>
                      </c:pt>
                      <c:pt idx="75">
                        <c:v>0.93248900000000001</c:v>
                      </c:pt>
                      <c:pt idx="76">
                        <c:v>0.93248900000000001</c:v>
                      </c:pt>
                      <c:pt idx="77">
                        <c:v>0.76294600000000001</c:v>
                      </c:pt>
                      <c:pt idx="78">
                        <c:v>0.84771700000000005</c:v>
                      </c:pt>
                      <c:pt idx="79">
                        <c:v>0.93248900000000001</c:v>
                      </c:pt>
                      <c:pt idx="80">
                        <c:v>0.67817499999999997</c:v>
                      </c:pt>
                      <c:pt idx="81">
                        <c:v>0.76294600000000001</c:v>
                      </c:pt>
                      <c:pt idx="82">
                        <c:v>0.76294600000000001</c:v>
                      </c:pt>
                      <c:pt idx="83">
                        <c:v>0.76294600000000001</c:v>
                      </c:pt>
                      <c:pt idx="84">
                        <c:v>0.76294600000000001</c:v>
                      </c:pt>
                      <c:pt idx="85">
                        <c:v>0.59340400000000004</c:v>
                      </c:pt>
                      <c:pt idx="86">
                        <c:v>0.76294600000000001</c:v>
                      </c:pt>
                      <c:pt idx="87">
                        <c:v>0.76294600000000001</c:v>
                      </c:pt>
                      <c:pt idx="88">
                        <c:v>0.59340400000000004</c:v>
                      </c:pt>
                      <c:pt idx="89">
                        <c:v>0.67817499999999997</c:v>
                      </c:pt>
                      <c:pt idx="90">
                        <c:v>0.42386200000000002</c:v>
                      </c:pt>
                      <c:pt idx="91">
                        <c:v>0.76294600000000001</c:v>
                      </c:pt>
                      <c:pt idx="92">
                        <c:v>0.42386200000000002</c:v>
                      </c:pt>
                      <c:pt idx="93">
                        <c:v>0.33909099999999998</c:v>
                      </c:pt>
                      <c:pt idx="94">
                        <c:v>0.508633</c:v>
                      </c:pt>
                      <c:pt idx="95">
                        <c:v>0.42386200000000002</c:v>
                      </c:pt>
                      <c:pt idx="96">
                        <c:v>0.42386200000000002</c:v>
                      </c:pt>
                      <c:pt idx="97">
                        <c:v>0.508633</c:v>
                      </c:pt>
                      <c:pt idx="98">
                        <c:v>0.508633</c:v>
                      </c:pt>
                      <c:pt idx="99">
                        <c:v>0.67817499999999997</c:v>
                      </c:pt>
                      <c:pt idx="100">
                        <c:v>0.42386200000000002</c:v>
                      </c:pt>
                      <c:pt idx="101">
                        <c:v>0.42386200000000002</c:v>
                      </c:pt>
                      <c:pt idx="102">
                        <c:v>8.4777500000000006E-2</c:v>
                      </c:pt>
                      <c:pt idx="103">
                        <c:v>0.25431999999999999</c:v>
                      </c:pt>
                      <c:pt idx="104">
                        <c:v>0.59340400000000004</c:v>
                      </c:pt>
                      <c:pt idx="105">
                        <c:v>0.25431999999999999</c:v>
                      </c:pt>
                      <c:pt idx="106">
                        <c:v>6.3999999999999997E-6</c:v>
                      </c:pt>
                      <c:pt idx="107">
                        <c:v>0.33909099999999998</c:v>
                      </c:pt>
                      <c:pt idx="108">
                        <c:v>-0.16953599999999999</c:v>
                      </c:pt>
                      <c:pt idx="109">
                        <c:v>0.25431999999999999</c:v>
                      </c:pt>
                      <c:pt idx="110">
                        <c:v>0.59340400000000004</c:v>
                      </c:pt>
                      <c:pt idx="111">
                        <c:v>0.25431999999999999</c:v>
                      </c:pt>
                      <c:pt idx="112">
                        <c:v>0.59340400000000004</c:v>
                      </c:pt>
                      <c:pt idx="113">
                        <c:v>0.33909099999999998</c:v>
                      </c:pt>
                      <c:pt idx="114">
                        <c:v>0.33909099999999998</c:v>
                      </c:pt>
                      <c:pt idx="115">
                        <c:v>0.42386200000000002</c:v>
                      </c:pt>
                      <c:pt idx="116">
                        <c:v>0.25431999999999999</c:v>
                      </c:pt>
                      <c:pt idx="117">
                        <c:v>0.42386200000000002</c:v>
                      </c:pt>
                      <c:pt idx="118">
                        <c:v>0.33909099999999998</c:v>
                      </c:pt>
                      <c:pt idx="119">
                        <c:v>0.25431999999999999</c:v>
                      </c:pt>
                      <c:pt idx="120">
                        <c:v>0.508633</c:v>
                      </c:pt>
                      <c:pt idx="121">
                        <c:v>0.33909099999999998</c:v>
                      </c:pt>
                      <c:pt idx="122">
                        <c:v>0.33909099999999998</c:v>
                      </c:pt>
                      <c:pt idx="123">
                        <c:v>0.25431999999999999</c:v>
                      </c:pt>
                      <c:pt idx="124">
                        <c:v>8.4777500000000006E-2</c:v>
                      </c:pt>
                      <c:pt idx="125">
                        <c:v>0.25431999999999999</c:v>
                      </c:pt>
                      <c:pt idx="126">
                        <c:v>0.16954900000000001</c:v>
                      </c:pt>
                      <c:pt idx="127">
                        <c:v>0.42386200000000002</c:v>
                      </c:pt>
                      <c:pt idx="128">
                        <c:v>0.59340400000000004</c:v>
                      </c:pt>
                      <c:pt idx="129">
                        <c:v>8.4777500000000006E-2</c:v>
                      </c:pt>
                      <c:pt idx="130">
                        <c:v>0.42386200000000002</c:v>
                      </c:pt>
                      <c:pt idx="131">
                        <c:v>0.16954900000000001</c:v>
                      </c:pt>
                      <c:pt idx="132">
                        <c:v>8.4777500000000006E-2</c:v>
                      </c:pt>
                      <c:pt idx="133">
                        <c:v>0.25431999999999999</c:v>
                      </c:pt>
                      <c:pt idx="134">
                        <c:v>0.42386200000000002</c:v>
                      </c:pt>
                      <c:pt idx="135">
                        <c:v>0.42386200000000002</c:v>
                      </c:pt>
                      <c:pt idx="136">
                        <c:v>0.16954900000000001</c:v>
                      </c:pt>
                      <c:pt idx="137">
                        <c:v>0.33909099999999998</c:v>
                      </c:pt>
                      <c:pt idx="138">
                        <c:v>0.42386200000000002</c:v>
                      </c:pt>
                      <c:pt idx="139">
                        <c:v>0.33909099999999998</c:v>
                      </c:pt>
                      <c:pt idx="140">
                        <c:v>0.508633</c:v>
                      </c:pt>
                      <c:pt idx="141">
                        <c:v>0.33909099999999998</c:v>
                      </c:pt>
                      <c:pt idx="142">
                        <c:v>0.508633</c:v>
                      </c:pt>
                      <c:pt idx="143">
                        <c:v>0.25431999999999999</c:v>
                      </c:pt>
                      <c:pt idx="144">
                        <c:v>0.59340400000000004</c:v>
                      </c:pt>
                      <c:pt idx="145">
                        <c:v>0.42386200000000002</c:v>
                      </c:pt>
                      <c:pt idx="146">
                        <c:v>0.33909099999999998</c:v>
                      </c:pt>
                      <c:pt idx="147">
                        <c:v>0.59340400000000004</c:v>
                      </c:pt>
                      <c:pt idx="148">
                        <c:v>0.16954900000000001</c:v>
                      </c:pt>
                      <c:pt idx="149">
                        <c:v>0.16954900000000001</c:v>
                      </c:pt>
                      <c:pt idx="150">
                        <c:v>0.42386200000000002</c:v>
                      </c:pt>
                      <c:pt idx="151">
                        <c:v>0.33909099999999998</c:v>
                      </c:pt>
                      <c:pt idx="152">
                        <c:v>0.42386200000000002</c:v>
                      </c:pt>
                      <c:pt idx="153">
                        <c:v>6.3999999999999997E-6</c:v>
                      </c:pt>
                      <c:pt idx="154">
                        <c:v>0.84771700000000005</c:v>
                      </c:pt>
                      <c:pt idx="155">
                        <c:v>0.42386200000000002</c:v>
                      </c:pt>
                      <c:pt idx="156">
                        <c:v>8.4777500000000006E-2</c:v>
                      </c:pt>
                      <c:pt idx="157">
                        <c:v>0.25431999999999999</c:v>
                      </c:pt>
                      <c:pt idx="158">
                        <c:v>0.25431999999999999</c:v>
                      </c:pt>
                      <c:pt idx="159">
                        <c:v>0.42386200000000002</c:v>
                      </c:pt>
                      <c:pt idx="160">
                        <c:v>0.33909099999999998</c:v>
                      </c:pt>
                      <c:pt idx="161">
                        <c:v>0.16954900000000001</c:v>
                      </c:pt>
                      <c:pt idx="162">
                        <c:v>0.84771700000000005</c:v>
                      </c:pt>
                      <c:pt idx="163">
                        <c:v>0.16954900000000001</c:v>
                      </c:pt>
                      <c:pt idx="164">
                        <c:v>0.67817499999999997</c:v>
                      </c:pt>
                      <c:pt idx="165">
                        <c:v>0.16954900000000001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284036272"/>
        <c:scaling>
          <c:orientation val="minMax"/>
          <c:max val="4500"/>
          <c:min val="14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 1/min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60600"/>
        <c:crosses val="autoZero"/>
        <c:crossBetween val="midCat"/>
      </c:valAx>
      <c:valAx>
        <c:axId val="28966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 mbar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4036272"/>
        <c:crosses val="autoZero"/>
        <c:crossBetween val="midCat"/>
      </c:valAx>
      <c:valAx>
        <c:axId val="289660992"/>
        <c:scaling>
          <c:orientation val="minMax"/>
        </c:scaling>
        <c:delete val="0"/>
        <c:axPos val="r"/>
        <c:numFmt formatCode="0.00&quot; mm³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61384"/>
        <c:crosses val="max"/>
        <c:crossBetween val="midCat"/>
      </c:valAx>
      <c:valAx>
        <c:axId val="289661384"/>
        <c:scaling>
          <c:orientation val="minMax"/>
        </c:scaling>
        <c:delete val="1"/>
        <c:axPos val="b"/>
        <c:numFmt formatCode="#,##0&quot; 1/min&quot;" sourceLinked="1"/>
        <c:majorTickMark val="out"/>
        <c:minorTickMark val="none"/>
        <c:tickLblPos val="nextTo"/>
        <c:crossAx val="2896609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81027439807942E-2"/>
          <c:y val="3.2101466515344172E-2"/>
          <c:w val="0.77432086441648118"/>
          <c:h val="0.895464992253638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'Beschl. 5. Gang(10.06.2014)'!$P$2</c:f>
              <c:strCache>
                <c:ptCount val="1"/>
                <c:pt idx="0">
                  <c:v>Ladedruck, SOLL</c:v>
                </c:pt>
              </c:strCache>
            </c:strRef>
          </c:tx>
          <c:marker>
            <c:symbol val="none"/>
          </c:marker>
          <c:xVal>
            <c:numRef>
              <c:f>'Beschl. 5. Gang(10.06.2014)'!$M$6:$M$205</c:f>
              <c:numCache>
                <c:formatCode>#,##0" 1/min"</c:formatCode>
                <c:ptCount val="200"/>
                <c:pt idx="0">
                  <c:v>1262</c:v>
                </c:pt>
                <c:pt idx="1">
                  <c:v>1262</c:v>
                </c:pt>
                <c:pt idx="2">
                  <c:v>1262</c:v>
                </c:pt>
                <c:pt idx="3">
                  <c:v>1326</c:v>
                </c:pt>
                <c:pt idx="4">
                  <c:v>1326</c:v>
                </c:pt>
                <c:pt idx="5">
                  <c:v>1326</c:v>
                </c:pt>
                <c:pt idx="6">
                  <c:v>1326</c:v>
                </c:pt>
                <c:pt idx="7">
                  <c:v>1326</c:v>
                </c:pt>
                <c:pt idx="8">
                  <c:v>1326</c:v>
                </c:pt>
                <c:pt idx="9">
                  <c:v>1326</c:v>
                </c:pt>
                <c:pt idx="10">
                  <c:v>1412</c:v>
                </c:pt>
                <c:pt idx="11">
                  <c:v>1412</c:v>
                </c:pt>
                <c:pt idx="12">
                  <c:v>1412</c:v>
                </c:pt>
                <c:pt idx="13">
                  <c:v>1412</c:v>
                </c:pt>
                <c:pt idx="14">
                  <c:v>1412</c:v>
                </c:pt>
                <c:pt idx="15">
                  <c:v>1412</c:v>
                </c:pt>
                <c:pt idx="16">
                  <c:v>1412</c:v>
                </c:pt>
                <c:pt idx="17">
                  <c:v>1559</c:v>
                </c:pt>
                <c:pt idx="18">
                  <c:v>1559</c:v>
                </c:pt>
                <c:pt idx="19">
                  <c:v>1559</c:v>
                </c:pt>
                <c:pt idx="20">
                  <c:v>1559</c:v>
                </c:pt>
                <c:pt idx="21">
                  <c:v>1559</c:v>
                </c:pt>
                <c:pt idx="22">
                  <c:v>1559</c:v>
                </c:pt>
                <c:pt idx="23">
                  <c:v>1559</c:v>
                </c:pt>
                <c:pt idx="24">
                  <c:v>1683</c:v>
                </c:pt>
                <c:pt idx="25">
                  <c:v>1683</c:v>
                </c:pt>
                <c:pt idx="26">
                  <c:v>1683</c:v>
                </c:pt>
                <c:pt idx="27">
                  <c:v>1683</c:v>
                </c:pt>
                <c:pt idx="28">
                  <c:v>1683</c:v>
                </c:pt>
                <c:pt idx="29">
                  <c:v>1683</c:v>
                </c:pt>
                <c:pt idx="30">
                  <c:v>1683</c:v>
                </c:pt>
                <c:pt idx="31">
                  <c:v>1832</c:v>
                </c:pt>
                <c:pt idx="32">
                  <c:v>1832</c:v>
                </c:pt>
                <c:pt idx="33">
                  <c:v>1832</c:v>
                </c:pt>
                <c:pt idx="34">
                  <c:v>1832</c:v>
                </c:pt>
                <c:pt idx="35">
                  <c:v>1832</c:v>
                </c:pt>
                <c:pt idx="36">
                  <c:v>1832</c:v>
                </c:pt>
                <c:pt idx="37">
                  <c:v>1832</c:v>
                </c:pt>
                <c:pt idx="38">
                  <c:v>1972</c:v>
                </c:pt>
                <c:pt idx="39">
                  <c:v>1972</c:v>
                </c:pt>
                <c:pt idx="40">
                  <c:v>1972</c:v>
                </c:pt>
                <c:pt idx="41">
                  <c:v>1972</c:v>
                </c:pt>
                <c:pt idx="42">
                  <c:v>1972</c:v>
                </c:pt>
                <c:pt idx="43">
                  <c:v>1972</c:v>
                </c:pt>
                <c:pt idx="44">
                  <c:v>2071</c:v>
                </c:pt>
                <c:pt idx="45">
                  <c:v>2071</c:v>
                </c:pt>
                <c:pt idx="46">
                  <c:v>2071</c:v>
                </c:pt>
                <c:pt idx="47">
                  <c:v>2071</c:v>
                </c:pt>
                <c:pt idx="48">
                  <c:v>2071</c:v>
                </c:pt>
                <c:pt idx="49">
                  <c:v>2071</c:v>
                </c:pt>
                <c:pt idx="50">
                  <c:v>2071</c:v>
                </c:pt>
                <c:pt idx="51">
                  <c:v>2187</c:v>
                </c:pt>
                <c:pt idx="52">
                  <c:v>2187</c:v>
                </c:pt>
                <c:pt idx="53">
                  <c:v>2187</c:v>
                </c:pt>
                <c:pt idx="54">
                  <c:v>2187</c:v>
                </c:pt>
                <c:pt idx="55">
                  <c:v>2187</c:v>
                </c:pt>
                <c:pt idx="56">
                  <c:v>2187</c:v>
                </c:pt>
                <c:pt idx="57">
                  <c:v>2187</c:v>
                </c:pt>
                <c:pt idx="58">
                  <c:v>2293</c:v>
                </c:pt>
                <c:pt idx="59">
                  <c:v>2293</c:v>
                </c:pt>
                <c:pt idx="60">
                  <c:v>2293</c:v>
                </c:pt>
                <c:pt idx="61">
                  <c:v>2293</c:v>
                </c:pt>
                <c:pt idx="62">
                  <c:v>2293</c:v>
                </c:pt>
                <c:pt idx="63">
                  <c:v>2293</c:v>
                </c:pt>
                <c:pt idx="64">
                  <c:v>2293</c:v>
                </c:pt>
                <c:pt idx="65">
                  <c:v>2399</c:v>
                </c:pt>
                <c:pt idx="66">
                  <c:v>2399</c:v>
                </c:pt>
                <c:pt idx="67">
                  <c:v>2399</c:v>
                </c:pt>
                <c:pt idx="68">
                  <c:v>2399</c:v>
                </c:pt>
                <c:pt idx="69">
                  <c:v>2399</c:v>
                </c:pt>
                <c:pt idx="70">
                  <c:v>2399</c:v>
                </c:pt>
                <c:pt idx="71">
                  <c:v>2399</c:v>
                </c:pt>
                <c:pt idx="72">
                  <c:v>2495</c:v>
                </c:pt>
                <c:pt idx="73">
                  <c:v>2495</c:v>
                </c:pt>
                <c:pt idx="74">
                  <c:v>2495</c:v>
                </c:pt>
                <c:pt idx="75">
                  <c:v>2495</c:v>
                </c:pt>
                <c:pt idx="76">
                  <c:v>2495</c:v>
                </c:pt>
                <c:pt idx="77">
                  <c:v>2495</c:v>
                </c:pt>
                <c:pt idx="78">
                  <c:v>2495</c:v>
                </c:pt>
                <c:pt idx="79">
                  <c:v>2596</c:v>
                </c:pt>
                <c:pt idx="80">
                  <c:v>2596</c:v>
                </c:pt>
                <c:pt idx="81">
                  <c:v>2596</c:v>
                </c:pt>
                <c:pt idx="82">
                  <c:v>2596</c:v>
                </c:pt>
                <c:pt idx="83">
                  <c:v>2596</c:v>
                </c:pt>
                <c:pt idx="84">
                  <c:v>2596</c:v>
                </c:pt>
                <c:pt idx="85">
                  <c:v>2596</c:v>
                </c:pt>
                <c:pt idx="86">
                  <c:v>2691</c:v>
                </c:pt>
                <c:pt idx="87">
                  <c:v>2691</c:v>
                </c:pt>
                <c:pt idx="88">
                  <c:v>2691</c:v>
                </c:pt>
                <c:pt idx="89">
                  <c:v>2691</c:v>
                </c:pt>
                <c:pt idx="90">
                  <c:v>2691</c:v>
                </c:pt>
                <c:pt idx="91">
                  <c:v>2691</c:v>
                </c:pt>
                <c:pt idx="92">
                  <c:v>2691</c:v>
                </c:pt>
                <c:pt idx="93">
                  <c:v>2777</c:v>
                </c:pt>
                <c:pt idx="94">
                  <c:v>2777</c:v>
                </c:pt>
                <c:pt idx="95">
                  <c:v>2777</c:v>
                </c:pt>
                <c:pt idx="96">
                  <c:v>2777</c:v>
                </c:pt>
                <c:pt idx="97">
                  <c:v>2777</c:v>
                </c:pt>
                <c:pt idx="98">
                  <c:v>2777</c:v>
                </c:pt>
                <c:pt idx="99">
                  <c:v>2777</c:v>
                </c:pt>
                <c:pt idx="100">
                  <c:v>2858</c:v>
                </c:pt>
                <c:pt idx="101">
                  <c:v>2858</c:v>
                </c:pt>
                <c:pt idx="102">
                  <c:v>2858</c:v>
                </c:pt>
                <c:pt idx="103">
                  <c:v>2858</c:v>
                </c:pt>
                <c:pt idx="104">
                  <c:v>2858</c:v>
                </c:pt>
                <c:pt idx="105">
                  <c:v>2858</c:v>
                </c:pt>
                <c:pt idx="106">
                  <c:v>2858</c:v>
                </c:pt>
                <c:pt idx="107">
                  <c:v>2915</c:v>
                </c:pt>
                <c:pt idx="108">
                  <c:v>2915</c:v>
                </c:pt>
                <c:pt idx="109">
                  <c:v>2915</c:v>
                </c:pt>
                <c:pt idx="110">
                  <c:v>2915</c:v>
                </c:pt>
                <c:pt idx="111">
                  <c:v>2915</c:v>
                </c:pt>
                <c:pt idx="112">
                  <c:v>2915</c:v>
                </c:pt>
                <c:pt idx="113">
                  <c:v>2915</c:v>
                </c:pt>
                <c:pt idx="114">
                  <c:v>2992</c:v>
                </c:pt>
                <c:pt idx="115">
                  <c:v>2992</c:v>
                </c:pt>
                <c:pt idx="116">
                  <c:v>2992</c:v>
                </c:pt>
                <c:pt idx="117">
                  <c:v>2992</c:v>
                </c:pt>
                <c:pt idx="118">
                  <c:v>2992</c:v>
                </c:pt>
                <c:pt idx="119">
                  <c:v>2992</c:v>
                </c:pt>
                <c:pt idx="120">
                  <c:v>2992</c:v>
                </c:pt>
                <c:pt idx="121">
                  <c:v>3048</c:v>
                </c:pt>
                <c:pt idx="122">
                  <c:v>3048</c:v>
                </c:pt>
                <c:pt idx="123">
                  <c:v>3048</c:v>
                </c:pt>
                <c:pt idx="124">
                  <c:v>3048</c:v>
                </c:pt>
                <c:pt idx="125">
                  <c:v>3048</c:v>
                </c:pt>
                <c:pt idx="126">
                  <c:v>3048</c:v>
                </c:pt>
                <c:pt idx="127">
                  <c:v>3048</c:v>
                </c:pt>
                <c:pt idx="128">
                  <c:v>3108</c:v>
                </c:pt>
                <c:pt idx="129">
                  <c:v>3108</c:v>
                </c:pt>
                <c:pt idx="130">
                  <c:v>3108</c:v>
                </c:pt>
                <c:pt idx="131">
                  <c:v>3108</c:v>
                </c:pt>
                <c:pt idx="132">
                  <c:v>3108</c:v>
                </c:pt>
                <c:pt idx="133">
                  <c:v>3108</c:v>
                </c:pt>
                <c:pt idx="134">
                  <c:v>3108</c:v>
                </c:pt>
                <c:pt idx="135">
                  <c:v>3157</c:v>
                </c:pt>
                <c:pt idx="136">
                  <c:v>3157</c:v>
                </c:pt>
                <c:pt idx="137">
                  <c:v>3157</c:v>
                </c:pt>
                <c:pt idx="138">
                  <c:v>3157</c:v>
                </c:pt>
                <c:pt idx="139">
                  <c:v>3157</c:v>
                </c:pt>
                <c:pt idx="140">
                  <c:v>3157</c:v>
                </c:pt>
                <c:pt idx="141">
                  <c:v>3157</c:v>
                </c:pt>
                <c:pt idx="142">
                  <c:v>3229</c:v>
                </c:pt>
                <c:pt idx="143">
                  <c:v>3229</c:v>
                </c:pt>
                <c:pt idx="144">
                  <c:v>3229</c:v>
                </c:pt>
                <c:pt idx="145">
                  <c:v>3229</c:v>
                </c:pt>
                <c:pt idx="146">
                  <c:v>3229</c:v>
                </c:pt>
                <c:pt idx="147">
                  <c:v>3229</c:v>
                </c:pt>
                <c:pt idx="148">
                  <c:v>3229</c:v>
                </c:pt>
                <c:pt idx="149">
                  <c:v>3284</c:v>
                </c:pt>
                <c:pt idx="150">
                  <c:v>3366</c:v>
                </c:pt>
                <c:pt idx="151">
                  <c:v>3366</c:v>
                </c:pt>
                <c:pt idx="152">
                  <c:v>3366</c:v>
                </c:pt>
                <c:pt idx="153">
                  <c:v>3366</c:v>
                </c:pt>
                <c:pt idx="154">
                  <c:v>3366</c:v>
                </c:pt>
                <c:pt idx="155">
                  <c:v>3366</c:v>
                </c:pt>
                <c:pt idx="156">
                  <c:v>3366</c:v>
                </c:pt>
                <c:pt idx="157">
                  <c:v>3446</c:v>
                </c:pt>
                <c:pt idx="158">
                  <c:v>3446</c:v>
                </c:pt>
                <c:pt idx="159">
                  <c:v>3446</c:v>
                </c:pt>
                <c:pt idx="160">
                  <c:v>3446</c:v>
                </c:pt>
                <c:pt idx="161">
                  <c:v>3446</c:v>
                </c:pt>
                <c:pt idx="162">
                  <c:v>3446</c:v>
                </c:pt>
                <c:pt idx="163">
                  <c:v>3446</c:v>
                </c:pt>
                <c:pt idx="164">
                  <c:v>3513</c:v>
                </c:pt>
                <c:pt idx="165">
                  <c:v>3513</c:v>
                </c:pt>
                <c:pt idx="166">
                  <c:v>3513</c:v>
                </c:pt>
                <c:pt idx="167">
                  <c:v>3513</c:v>
                </c:pt>
                <c:pt idx="168">
                  <c:v>3513</c:v>
                </c:pt>
                <c:pt idx="169">
                  <c:v>3513</c:v>
                </c:pt>
                <c:pt idx="170">
                  <c:v>3513</c:v>
                </c:pt>
                <c:pt idx="171">
                  <c:v>3587</c:v>
                </c:pt>
                <c:pt idx="172">
                  <c:v>3587</c:v>
                </c:pt>
                <c:pt idx="173">
                  <c:v>3587</c:v>
                </c:pt>
                <c:pt idx="174">
                  <c:v>3587</c:v>
                </c:pt>
                <c:pt idx="175">
                  <c:v>3587</c:v>
                </c:pt>
                <c:pt idx="176">
                  <c:v>3587</c:v>
                </c:pt>
                <c:pt idx="177">
                  <c:v>3587</c:v>
                </c:pt>
                <c:pt idx="178">
                  <c:v>3652</c:v>
                </c:pt>
                <c:pt idx="179">
                  <c:v>3652</c:v>
                </c:pt>
                <c:pt idx="180">
                  <c:v>3652</c:v>
                </c:pt>
                <c:pt idx="181">
                  <c:v>3652</c:v>
                </c:pt>
                <c:pt idx="182">
                  <c:v>3652</c:v>
                </c:pt>
                <c:pt idx="183">
                  <c:v>3652</c:v>
                </c:pt>
                <c:pt idx="184">
                  <c:v>3652</c:v>
                </c:pt>
                <c:pt idx="185">
                  <c:v>3720</c:v>
                </c:pt>
                <c:pt idx="186">
                  <c:v>3720</c:v>
                </c:pt>
                <c:pt idx="187">
                  <c:v>3720</c:v>
                </c:pt>
                <c:pt idx="188">
                  <c:v>3720</c:v>
                </c:pt>
                <c:pt idx="189">
                  <c:v>3720</c:v>
                </c:pt>
                <c:pt idx="190">
                  <c:v>3720</c:v>
                </c:pt>
                <c:pt idx="191">
                  <c:v>3720</c:v>
                </c:pt>
                <c:pt idx="192">
                  <c:v>3791</c:v>
                </c:pt>
                <c:pt idx="193">
                  <c:v>3791</c:v>
                </c:pt>
                <c:pt idx="194">
                  <c:v>3791</c:v>
                </c:pt>
                <c:pt idx="195">
                  <c:v>3791</c:v>
                </c:pt>
                <c:pt idx="196">
                  <c:v>3791</c:v>
                </c:pt>
                <c:pt idx="197">
                  <c:v>3791</c:v>
                </c:pt>
                <c:pt idx="198">
                  <c:v>3791</c:v>
                </c:pt>
                <c:pt idx="199">
                  <c:v>3837</c:v>
                </c:pt>
              </c:numCache>
            </c:numRef>
          </c:xVal>
          <c:yVal>
            <c:numRef>
              <c:f>'Beschl. 5. Gang(10.06.2014)'!$P$6:$P$205</c:f>
              <c:numCache>
                <c:formatCode>#,##0" bar"</c:formatCode>
                <c:ptCount val="200"/>
                <c:pt idx="0">
                  <c:v>1649</c:v>
                </c:pt>
                <c:pt idx="1">
                  <c:v>1649</c:v>
                </c:pt>
                <c:pt idx="2">
                  <c:v>1649</c:v>
                </c:pt>
                <c:pt idx="3">
                  <c:v>1649</c:v>
                </c:pt>
                <c:pt idx="4">
                  <c:v>1649</c:v>
                </c:pt>
                <c:pt idx="5">
                  <c:v>1649</c:v>
                </c:pt>
                <c:pt idx="6">
                  <c:v>1649</c:v>
                </c:pt>
                <c:pt idx="7">
                  <c:v>1748</c:v>
                </c:pt>
                <c:pt idx="8">
                  <c:v>1748</c:v>
                </c:pt>
                <c:pt idx="9">
                  <c:v>1748</c:v>
                </c:pt>
                <c:pt idx="10">
                  <c:v>1748</c:v>
                </c:pt>
                <c:pt idx="11">
                  <c:v>1748</c:v>
                </c:pt>
                <c:pt idx="12">
                  <c:v>1748</c:v>
                </c:pt>
                <c:pt idx="13">
                  <c:v>1748</c:v>
                </c:pt>
                <c:pt idx="14">
                  <c:v>1876</c:v>
                </c:pt>
                <c:pt idx="15">
                  <c:v>1876</c:v>
                </c:pt>
                <c:pt idx="16">
                  <c:v>1876</c:v>
                </c:pt>
                <c:pt idx="17">
                  <c:v>1876</c:v>
                </c:pt>
                <c:pt idx="18">
                  <c:v>1876</c:v>
                </c:pt>
                <c:pt idx="19">
                  <c:v>1876</c:v>
                </c:pt>
                <c:pt idx="20">
                  <c:v>1876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2150</c:v>
                </c:pt>
                <c:pt idx="29">
                  <c:v>2150</c:v>
                </c:pt>
                <c:pt idx="30">
                  <c:v>2150</c:v>
                </c:pt>
                <c:pt idx="31">
                  <c:v>2150</c:v>
                </c:pt>
                <c:pt idx="32">
                  <c:v>2150</c:v>
                </c:pt>
                <c:pt idx="33">
                  <c:v>2150</c:v>
                </c:pt>
                <c:pt idx="34">
                  <c:v>2150</c:v>
                </c:pt>
                <c:pt idx="35">
                  <c:v>2250</c:v>
                </c:pt>
                <c:pt idx="36">
                  <c:v>2250</c:v>
                </c:pt>
                <c:pt idx="37">
                  <c:v>2250</c:v>
                </c:pt>
                <c:pt idx="38">
                  <c:v>2250</c:v>
                </c:pt>
                <c:pt idx="39">
                  <c:v>2250</c:v>
                </c:pt>
                <c:pt idx="40">
                  <c:v>2250</c:v>
                </c:pt>
                <c:pt idx="41">
                  <c:v>2250</c:v>
                </c:pt>
                <c:pt idx="42">
                  <c:v>2250</c:v>
                </c:pt>
                <c:pt idx="43">
                  <c:v>2250</c:v>
                </c:pt>
                <c:pt idx="44">
                  <c:v>2250</c:v>
                </c:pt>
                <c:pt idx="45">
                  <c:v>2250</c:v>
                </c:pt>
                <c:pt idx="46">
                  <c:v>2250</c:v>
                </c:pt>
                <c:pt idx="47">
                  <c:v>2250</c:v>
                </c:pt>
                <c:pt idx="48">
                  <c:v>2250</c:v>
                </c:pt>
                <c:pt idx="49">
                  <c:v>2250</c:v>
                </c:pt>
                <c:pt idx="50">
                  <c:v>2250</c:v>
                </c:pt>
                <c:pt idx="51">
                  <c:v>2250</c:v>
                </c:pt>
                <c:pt idx="52">
                  <c:v>2250</c:v>
                </c:pt>
                <c:pt idx="53">
                  <c:v>2250</c:v>
                </c:pt>
                <c:pt idx="54">
                  <c:v>2250</c:v>
                </c:pt>
                <c:pt idx="55">
                  <c:v>2250</c:v>
                </c:pt>
                <c:pt idx="56">
                  <c:v>2250</c:v>
                </c:pt>
                <c:pt idx="57">
                  <c:v>2250</c:v>
                </c:pt>
                <c:pt idx="58">
                  <c:v>2250</c:v>
                </c:pt>
                <c:pt idx="59">
                  <c:v>2250</c:v>
                </c:pt>
                <c:pt idx="60">
                  <c:v>2250</c:v>
                </c:pt>
                <c:pt idx="61">
                  <c:v>2250</c:v>
                </c:pt>
                <c:pt idx="62">
                  <c:v>2250</c:v>
                </c:pt>
                <c:pt idx="63">
                  <c:v>2250</c:v>
                </c:pt>
                <c:pt idx="64">
                  <c:v>2250</c:v>
                </c:pt>
                <c:pt idx="65">
                  <c:v>2250</c:v>
                </c:pt>
                <c:pt idx="66">
                  <c:v>2250</c:v>
                </c:pt>
                <c:pt idx="67">
                  <c:v>2250</c:v>
                </c:pt>
                <c:pt idx="68">
                  <c:v>2250</c:v>
                </c:pt>
                <c:pt idx="69">
                  <c:v>2250</c:v>
                </c:pt>
                <c:pt idx="70">
                  <c:v>2250</c:v>
                </c:pt>
                <c:pt idx="71">
                  <c:v>2250</c:v>
                </c:pt>
                <c:pt idx="72">
                  <c:v>2250</c:v>
                </c:pt>
                <c:pt idx="73">
                  <c:v>2250</c:v>
                </c:pt>
                <c:pt idx="74">
                  <c:v>2250</c:v>
                </c:pt>
                <c:pt idx="75">
                  <c:v>2250</c:v>
                </c:pt>
                <c:pt idx="76">
                  <c:v>2250</c:v>
                </c:pt>
                <c:pt idx="77">
                  <c:v>2250</c:v>
                </c:pt>
                <c:pt idx="78">
                  <c:v>2250</c:v>
                </c:pt>
                <c:pt idx="79">
                  <c:v>2250</c:v>
                </c:pt>
                <c:pt idx="80">
                  <c:v>2250</c:v>
                </c:pt>
                <c:pt idx="81">
                  <c:v>2250</c:v>
                </c:pt>
                <c:pt idx="82">
                  <c:v>2250</c:v>
                </c:pt>
                <c:pt idx="83">
                  <c:v>2250</c:v>
                </c:pt>
                <c:pt idx="84">
                  <c:v>2250</c:v>
                </c:pt>
                <c:pt idx="85">
                  <c:v>2250</c:v>
                </c:pt>
                <c:pt idx="86">
                  <c:v>2250</c:v>
                </c:pt>
                <c:pt idx="87">
                  <c:v>2250</c:v>
                </c:pt>
                <c:pt idx="88">
                  <c:v>2250</c:v>
                </c:pt>
                <c:pt idx="89">
                  <c:v>2250</c:v>
                </c:pt>
                <c:pt idx="90">
                  <c:v>2250</c:v>
                </c:pt>
                <c:pt idx="91">
                  <c:v>2250</c:v>
                </c:pt>
                <c:pt idx="92">
                  <c:v>2250</c:v>
                </c:pt>
                <c:pt idx="93">
                  <c:v>2250</c:v>
                </c:pt>
                <c:pt idx="94">
                  <c:v>2250</c:v>
                </c:pt>
                <c:pt idx="95">
                  <c:v>2250</c:v>
                </c:pt>
                <c:pt idx="96">
                  <c:v>2250</c:v>
                </c:pt>
                <c:pt idx="97">
                  <c:v>2250</c:v>
                </c:pt>
                <c:pt idx="98">
                  <c:v>2250</c:v>
                </c:pt>
                <c:pt idx="99">
                  <c:v>2250</c:v>
                </c:pt>
                <c:pt idx="100">
                  <c:v>2250</c:v>
                </c:pt>
                <c:pt idx="101">
                  <c:v>2250</c:v>
                </c:pt>
                <c:pt idx="102">
                  <c:v>2250</c:v>
                </c:pt>
                <c:pt idx="103">
                  <c:v>2250</c:v>
                </c:pt>
                <c:pt idx="104">
                  <c:v>2250</c:v>
                </c:pt>
                <c:pt idx="105">
                  <c:v>2250</c:v>
                </c:pt>
                <c:pt idx="106">
                  <c:v>2250</c:v>
                </c:pt>
                <c:pt idx="107">
                  <c:v>2250</c:v>
                </c:pt>
                <c:pt idx="108">
                  <c:v>2250</c:v>
                </c:pt>
                <c:pt idx="109">
                  <c:v>2250</c:v>
                </c:pt>
                <c:pt idx="110">
                  <c:v>2250</c:v>
                </c:pt>
                <c:pt idx="111">
                  <c:v>2250</c:v>
                </c:pt>
                <c:pt idx="112">
                  <c:v>2250</c:v>
                </c:pt>
                <c:pt idx="113">
                  <c:v>2250</c:v>
                </c:pt>
                <c:pt idx="114">
                  <c:v>2250</c:v>
                </c:pt>
                <c:pt idx="115">
                  <c:v>2250</c:v>
                </c:pt>
                <c:pt idx="116">
                  <c:v>2250</c:v>
                </c:pt>
                <c:pt idx="117">
                  <c:v>2250</c:v>
                </c:pt>
                <c:pt idx="118">
                  <c:v>2250</c:v>
                </c:pt>
                <c:pt idx="119">
                  <c:v>2250</c:v>
                </c:pt>
                <c:pt idx="120">
                  <c:v>2250</c:v>
                </c:pt>
                <c:pt idx="121">
                  <c:v>2250</c:v>
                </c:pt>
                <c:pt idx="122">
                  <c:v>2250</c:v>
                </c:pt>
                <c:pt idx="123">
                  <c:v>2250</c:v>
                </c:pt>
                <c:pt idx="124">
                  <c:v>2250</c:v>
                </c:pt>
                <c:pt idx="125">
                  <c:v>2250</c:v>
                </c:pt>
                <c:pt idx="126">
                  <c:v>2250</c:v>
                </c:pt>
                <c:pt idx="127">
                  <c:v>2250</c:v>
                </c:pt>
                <c:pt idx="128">
                  <c:v>2250</c:v>
                </c:pt>
                <c:pt idx="129">
                  <c:v>2250</c:v>
                </c:pt>
                <c:pt idx="130">
                  <c:v>2250</c:v>
                </c:pt>
                <c:pt idx="131">
                  <c:v>2250</c:v>
                </c:pt>
                <c:pt idx="132">
                  <c:v>2250</c:v>
                </c:pt>
                <c:pt idx="133">
                  <c:v>2250</c:v>
                </c:pt>
                <c:pt idx="134">
                  <c:v>2250</c:v>
                </c:pt>
                <c:pt idx="135">
                  <c:v>2250</c:v>
                </c:pt>
                <c:pt idx="136">
                  <c:v>2250</c:v>
                </c:pt>
                <c:pt idx="137">
                  <c:v>2250</c:v>
                </c:pt>
                <c:pt idx="138">
                  <c:v>2250</c:v>
                </c:pt>
                <c:pt idx="139">
                  <c:v>2250</c:v>
                </c:pt>
                <c:pt idx="140">
                  <c:v>2250</c:v>
                </c:pt>
                <c:pt idx="141">
                  <c:v>2250</c:v>
                </c:pt>
                <c:pt idx="142">
                  <c:v>2250</c:v>
                </c:pt>
                <c:pt idx="143">
                  <c:v>2250</c:v>
                </c:pt>
                <c:pt idx="144">
                  <c:v>2250</c:v>
                </c:pt>
                <c:pt idx="145">
                  <c:v>2250</c:v>
                </c:pt>
                <c:pt idx="146">
                  <c:v>2250</c:v>
                </c:pt>
                <c:pt idx="147">
                  <c:v>2250</c:v>
                </c:pt>
                <c:pt idx="148">
                  <c:v>2250</c:v>
                </c:pt>
                <c:pt idx="149">
                  <c:v>2250</c:v>
                </c:pt>
                <c:pt idx="150">
                  <c:v>2250</c:v>
                </c:pt>
                <c:pt idx="151">
                  <c:v>2250</c:v>
                </c:pt>
                <c:pt idx="152">
                  <c:v>2250</c:v>
                </c:pt>
                <c:pt idx="153">
                  <c:v>2250</c:v>
                </c:pt>
                <c:pt idx="154">
                  <c:v>2250</c:v>
                </c:pt>
                <c:pt idx="155">
                  <c:v>2250</c:v>
                </c:pt>
                <c:pt idx="156">
                  <c:v>2250</c:v>
                </c:pt>
                <c:pt idx="157">
                  <c:v>2250</c:v>
                </c:pt>
                <c:pt idx="158">
                  <c:v>2250</c:v>
                </c:pt>
                <c:pt idx="159">
                  <c:v>2250</c:v>
                </c:pt>
                <c:pt idx="160">
                  <c:v>2250</c:v>
                </c:pt>
                <c:pt idx="161">
                  <c:v>2250</c:v>
                </c:pt>
                <c:pt idx="162">
                  <c:v>2250</c:v>
                </c:pt>
                <c:pt idx="163">
                  <c:v>2250</c:v>
                </c:pt>
                <c:pt idx="164">
                  <c:v>2250</c:v>
                </c:pt>
                <c:pt idx="165">
                  <c:v>2250</c:v>
                </c:pt>
                <c:pt idx="166">
                  <c:v>2250</c:v>
                </c:pt>
                <c:pt idx="167">
                  <c:v>2250</c:v>
                </c:pt>
                <c:pt idx="168">
                  <c:v>2250</c:v>
                </c:pt>
                <c:pt idx="169">
                  <c:v>2250</c:v>
                </c:pt>
                <c:pt idx="170">
                  <c:v>2250</c:v>
                </c:pt>
                <c:pt idx="171">
                  <c:v>2250</c:v>
                </c:pt>
                <c:pt idx="172">
                  <c:v>2250</c:v>
                </c:pt>
                <c:pt idx="173">
                  <c:v>2250</c:v>
                </c:pt>
                <c:pt idx="174">
                  <c:v>2250</c:v>
                </c:pt>
                <c:pt idx="175">
                  <c:v>2250</c:v>
                </c:pt>
                <c:pt idx="176">
                  <c:v>2250</c:v>
                </c:pt>
                <c:pt idx="177">
                  <c:v>2250</c:v>
                </c:pt>
                <c:pt idx="178">
                  <c:v>2250</c:v>
                </c:pt>
                <c:pt idx="179">
                  <c:v>2250</c:v>
                </c:pt>
                <c:pt idx="180">
                  <c:v>2250</c:v>
                </c:pt>
                <c:pt idx="181">
                  <c:v>2250</c:v>
                </c:pt>
                <c:pt idx="182">
                  <c:v>2250</c:v>
                </c:pt>
                <c:pt idx="183">
                  <c:v>2250</c:v>
                </c:pt>
                <c:pt idx="184">
                  <c:v>2250</c:v>
                </c:pt>
                <c:pt idx="185">
                  <c:v>2250</c:v>
                </c:pt>
                <c:pt idx="186">
                  <c:v>2250</c:v>
                </c:pt>
                <c:pt idx="187">
                  <c:v>2250</c:v>
                </c:pt>
                <c:pt idx="188">
                  <c:v>2250</c:v>
                </c:pt>
                <c:pt idx="189">
                  <c:v>2250</c:v>
                </c:pt>
                <c:pt idx="190">
                  <c:v>2250</c:v>
                </c:pt>
                <c:pt idx="191">
                  <c:v>2250</c:v>
                </c:pt>
                <c:pt idx="192">
                  <c:v>2250</c:v>
                </c:pt>
                <c:pt idx="193">
                  <c:v>2250</c:v>
                </c:pt>
                <c:pt idx="194">
                  <c:v>2250</c:v>
                </c:pt>
                <c:pt idx="195">
                  <c:v>2250</c:v>
                </c:pt>
                <c:pt idx="196">
                  <c:v>2250</c:v>
                </c:pt>
                <c:pt idx="197">
                  <c:v>2250</c:v>
                </c:pt>
                <c:pt idx="198">
                  <c:v>2250</c:v>
                </c:pt>
                <c:pt idx="199">
                  <c:v>2250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'Beschl. 5. Gang(10.06.2014)'!$O$2</c:f>
              <c:strCache>
                <c:ptCount val="1"/>
                <c:pt idx="0">
                  <c:v>akt. Ladedruck</c:v>
                </c:pt>
              </c:strCache>
            </c:strRef>
          </c:tx>
          <c:marker>
            <c:symbol val="none"/>
          </c:marker>
          <c:xVal>
            <c:numRef>
              <c:f>'Beschl. 5. Gang(10.06.2014)'!$M$6:$M$205</c:f>
              <c:numCache>
                <c:formatCode>#,##0" 1/min"</c:formatCode>
                <c:ptCount val="200"/>
                <c:pt idx="0">
                  <c:v>1262</c:v>
                </c:pt>
                <c:pt idx="1">
                  <c:v>1262</c:v>
                </c:pt>
                <c:pt idx="2">
                  <c:v>1262</c:v>
                </c:pt>
                <c:pt idx="3">
                  <c:v>1326</c:v>
                </c:pt>
                <c:pt idx="4">
                  <c:v>1326</c:v>
                </c:pt>
                <c:pt idx="5">
                  <c:v>1326</c:v>
                </c:pt>
                <c:pt idx="6">
                  <c:v>1326</c:v>
                </c:pt>
                <c:pt idx="7">
                  <c:v>1326</c:v>
                </c:pt>
                <c:pt idx="8">
                  <c:v>1326</c:v>
                </c:pt>
                <c:pt idx="9">
                  <c:v>1326</c:v>
                </c:pt>
                <c:pt idx="10">
                  <c:v>1412</c:v>
                </c:pt>
                <c:pt idx="11">
                  <c:v>1412</c:v>
                </c:pt>
                <c:pt idx="12">
                  <c:v>1412</c:v>
                </c:pt>
                <c:pt idx="13">
                  <c:v>1412</c:v>
                </c:pt>
                <c:pt idx="14">
                  <c:v>1412</c:v>
                </c:pt>
                <c:pt idx="15">
                  <c:v>1412</c:v>
                </c:pt>
                <c:pt idx="16">
                  <c:v>1412</c:v>
                </c:pt>
                <c:pt idx="17">
                  <c:v>1559</c:v>
                </c:pt>
                <c:pt idx="18">
                  <c:v>1559</c:v>
                </c:pt>
                <c:pt idx="19">
                  <c:v>1559</c:v>
                </c:pt>
                <c:pt idx="20">
                  <c:v>1559</c:v>
                </c:pt>
                <c:pt idx="21">
                  <c:v>1559</c:v>
                </c:pt>
                <c:pt idx="22">
                  <c:v>1559</c:v>
                </c:pt>
                <c:pt idx="23">
                  <c:v>1559</c:v>
                </c:pt>
                <c:pt idx="24">
                  <c:v>1683</c:v>
                </c:pt>
                <c:pt idx="25">
                  <c:v>1683</c:v>
                </c:pt>
                <c:pt idx="26">
                  <c:v>1683</c:v>
                </c:pt>
                <c:pt idx="27">
                  <c:v>1683</c:v>
                </c:pt>
                <c:pt idx="28">
                  <c:v>1683</c:v>
                </c:pt>
                <c:pt idx="29">
                  <c:v>1683</c:v>
                </c:pt>
                <c:pt idx="30">
                  <c:v>1683</c:v>
                </c:pt>
                <c:pt idx="31">
                  <c:v>1832</c:v>
                </c:pt>
                <c:pt idx="32">
                  <c:v>1832</c:v>
                </c:pt>
                <c:pt idx="33">
                  <c:v>1832</c:v>
                </c:pt>
                <c:pt idx="34">
                  <c:v>1832</c:v>
                </c:pt>
                <c:pt idx="35">
                  <c:v>1832</c:v>
                </c:pt>
                <c:pt idx="36">
                  <c:v>1832</c:v>
                </c:pt>
                <c:pt idx="37">
                  <c:v>1832</c:v>
                </c:pt>
                <c:pt idx="38">
                  <c:v>1972</c:v>
                </c:pt>
                <c:pt idx="39">
                  <c:v>1972</c:v>
                </c:pt>
                <c:pt idx="40">
                  <c:v>1972</c:v>
                </c:pt>
                <c:pt idx="41">
                  <c:v>1972</c:v>
                </c:pt>
                <c:pt idx="42">
                  <c:v>1972</c:v>
                </c:pt>
                <c:pt idx="43">
                  <c:v>1972</c:v>
                </c:pt>
                <c:pt idx="44">
                  <c:v>2071</c:v>
                </c:pt>
                <c:pt idx="45">
                  <c:v>2071</c:v>
                </c:pt>
                <c:pt idx="46">
                  <c:v>2071</c:v>
                </c:pt>
                <c:pt idx="47">
                  <c:v>2071</c:v>
                </c:pt>
                <c:pt idx="48">
                  <c:v>2071</c:v>
                </c:pt>
                <c:pt idx="49">
                  <c:v>2071</c:v>
                </c:pt>
                <c:pt idx="50">
                  <c:v>2071</c:v>
                </c:pt>
                <c:pt idx="51">
                  <c:v>2187</c:v>
                </c:pt>
                <c:pt idx="52">
                  <c:v>2187</c:v>
                </c:pt>
                <c:pt idx="53">
                  <c:v>2187</c:v>
                </c:pt>
                <c:pt idx="54">
                  <c:v>2187</c:v>
                </c:pt>
                <c:pt idx="55">
                  <c:v>2187</c:v>
                </c:pt>
                <c:pt idx="56">
                  <c:v>2187</c:v>
                </c:pt>
                <c:pt idx="57">
                  <c:v>2187</c:v>
                </c:pt>
                <c:pt idx="58">
                  <c:v>2293</c:v>
                </c:pt>
                <c:pt idx="59">
                  <c:v>2293</c:v>
                </c:pt>
                <c:pt idx="60">
                  <c:v>2293</c:v>
                </c:pt>
                <c:pt idx="61">
                  <c:v>2293</c:v>
                </c:pt>
                <c:pt idx="62">
                  <c:v>2293</c:v>
                </c:pt>
                <c:pt idx="63">
                  <c:v>2293</c:v>
                </c:pt>
                <c:pt idx="64">
                  <c:v>2293</c:v>
                </c:pt>
                <c:pt idx="65">
                  <c:v>2399</c:v>
                </c:pt>
                <c:pt idx="66">
                  <c:v>2399</c:v>
                </c:pt>
                <c:pt idx="67">
                  <c:v>2399</c:v>
                </c:pt>
                <c:pt idx="68">
                  <c:v>2399</c:v>
                </c:pt>
                <c:pt idx="69">
                  <c:v>2399</c:v>
                </c:pt>
                <c:pt idx="70">
                  <c:v>2399</c:v>
                </c:pt>
                <c:pt idx="71">
                  <c:v>2399</c:v>
                </c:pt>
                <c:pt idx="72">
                  <c:v>2495</c:v>
                </c:pt>
                <c:pt idx="73">
                  <c:v>2495</c:v>
                </c:pt>
                <c:pt idx="74">
                  <c:v>2495</c:v>
                </c:pt>
                <c:pt idx="75">
                  <c:v>2495</c:v>
                </c:pt>
                <c:pt idx="76">
                  <c:v>2495</c:v>
                </c:pt>
                <c:pt idx="77">
                  <c:v>2495</c:v>
                </c:pt>
                <c:pt idx="78">
                  <c:v>2495</c:v>
                </c:pt>
                <c:pt idx="79">
                  <c:v>2596</c:v>
                </c:pt>
                <c:pt idx="80">
                  <c:v>2596</c:v>
                </c:pt>
                <c:pt idx="81">
                  <c:v>2596</c:v>
                </c:pt>
                <c:pt idx="82">
                  <c:v>2596</c:v>
                </c:pt>
                <c:pt idx="83">
                  <c:v>2596</c:v>
                </c:pt>
                <c:pt idx="84">
                  <c:v>2596</c:v>
                </c:pt>
                <c:pt idx="85">
                  <c:v>2596</c:v>
                </c:pt>
                <c:pt idx="86">
                  <c:v>2691</c:v>
                </c:pt>
                <c:pt idx="87">
                  <c:v>2691</c:v>
                </c:pt>
                <c:pt idx="88">
                  <c:v>2691</c:v>
                </c:pt>
                <c:pt idx="89">
                  <c:v>2691</c:v>
                </c:pt>
                <c:pt idx="90">
                  <c:v>2691</c:v>
                </c:pt>
                <c:pt idx="91">
                  <c:v>2691</c:v>
                </c:pt>
                <c:pt idx="92">
                  <c:v>2691</c:v>
                </c:pt>
                <c:pt idx="93">
                  <c:v>2777</c:v>
                </c:pt>
                <c:pt idx="94">
                  <c:v>2777</c:v>
                </c:pt>
                <c:pt idx="95">
                  <c:v>2777</c:v>
                </c:pt>
                <c:pt idx="96">
                  <c:v>2777</c:v>
                </c:pt>
                <c:pt idx="97">
                  <c:v>2777</c:v>
                </c:pt>
                <c:pt idx="98">
                  <c:v>2777</c:v>
                </c:pt>
                <c:pt idx="99">
                  <c:v>2777</c:v>
                </c:pt>
                <c:pt idx="100">
                  <c:v>2858</c:v>
                </c:pt>
                <c:pt idx="101">
                  <c:v>2858</c:v>
                </c:pt>
                <c:pt idx="102">
                  <c:v>2858</c:v>
                </c:pt>
                <c:pt idx="103">
                  <c:v>2858</c:v>
                </c:pt>
                <c:pt idx="104">
                  <c:v>2858</c:v>
                </c:pt>
                <c:pt idx="105">
                  <c:v>2858</c:v>
                </c:pt>
                <c:pt idx="106">
                  <c:v>2858</c:v>
                </c:pt>
                <c:pt idx="107">
                  <c:v>2915</c:v>
                </c:pt>
                <c:pt idx="108">
                  <c:v>2915</c:v>
                </c:pt>
                <c:pt idx="109">
                  <c:v>2915</c:v>
                </c:pt>
                <c:pt idx="110">
                  <c:v>2915</c:v>
                </c:pt>
                <c:pt idx="111">
                  <c:v>2915</c:v>
                </c:pt>
                <c:pt idx="112">
                  <c:v>2915</c:v>
                </c:pt>
                <c:pt idx="113">
                  <c:v>2915</c:v>
                </c:pt>
                <c:pt idx="114">
                  <c:v>2992</c:v>
                </c:pt>
                <c:pt idx="115">
                  <c:v>2992</c:v>
                </c:pt>
                <c:pt idx="116">
                  <c:v>2992</c:v>
                </c:pt>
                <c:pt idx="117">
                  <c:v>2992</c:v>
                </c:pt>
                <c:pt idx="118">
                  <c:v>2992</c:v>
                </c:pt>
                <c:pt idx="119">
                  <c:v>2992</c:v>
                </c:pt>
                <c:pt idx="120">
                  <c:v>2992</c:v>
                </c:pt>
                <c:pt idx="121">
                  <c:v>3048</c:v>
                </c:pt>
                <c:pt idx="122">
                  <c:v>3048</c:v>
                </c:pt>
                <c:pt idx="123">
                  <c:v>3048</c:v>
                </c:pt>
                <c:pt idx="124">
                  <c:v>3048</c:v>
                </c:pt>
                <c:pt idx="125">
                  <c:v>3048</c:v>
                </c:pt>
                <c:pt idx="126">
                  <c:v>3048</c:v>
                </c:pt>
                <c:pt idx="127">
                  <c:v>3048</c:v>
                </c:pt>
                <c:pt idx="128">
                  <c:v>3108</c:v>
                </c:pt>
                <c:pt idx="129">
                  <c:v>3108</c:v>
                </c:pt>
                <c:pt idx="130">
                  <c:v>3108</c:v>
                </c:pt>
                <c:pt idx="131">
                  <c:v>3108</c:v>
                </c:pt>
                <c:pt idx="132">
                  <c:v>3108</c:v>
                </c:pt>
                <c:pt idx="133">
                  <c:v>3108</c:v>
                </c:pt>
                <c:pt idx="134">
                  <c:v>3108</c:v>
                </c:pt>
                <c:pt idx="135">
                  <c:v>3157</c:v>
                </c:pt>
                <c:pt idx="136">
                  <c:v>3157</c:v>
                </c:pt>
                <c:pt idx="137">
                  <c:v>3157</c:v>
                </c:pt>
                <c:pt idx="138">
                  <c:v>3157</c:v>
                </c:pt>
                <c:pt idx="139">
                  <c:v>3157</c:v>
                </c:pt>
                <c:pt idx="140">
                  <c:v>3157</c:v>
                </c:pt>
                <c:pt idx="141">
                  <c:v>3157</c:v>
                </c:pt>
                <c:pt idx="142">
                  <c:v>3229</c:v>
                </c:pt>
                <c:pt idx="143">
                  <c:v>3229</c:v>
                </c:pt>
                <c:pt idx="144">
                  <c:v>3229</c:v>
                </c:pt>
                <c:pt idx="145">
                  <c:v>3229</c:v>
                </c:pt>
                <c:pt idx="146">
                  <c:v>3229</c:v>
                </c:pt>
                <c:pt idx="147">
                  <c:v>3229</c:v>
                </c:pt>
                <c:pt idx="148">
                  <c:v>3229</c:v>
                </c:pt>
                <c:pt idx="149">
                  <c:v>3284</c:v>
                </c:pt>
                <c:pt idx="150">
                  <c:v>3366</c:v>
                </c:pt>
                <c:pt idx="151">
                  <c:v>3366</c:v>
                </c:pt>
                <c:pt idx="152">
                  <c:v>3366</c:v>
                </c:pt>
                <c:pt idx="153">
                  <c:v>3366</c:v>
                </c:pt>
                <c:pt idx="154">
                  <c:v>3366</c:v>
                </c:pt>
                <c:pt idx="155">
                  <c:v>3366</c:v>
                </c:pt>
                <c:pt idx="156">
                  <c:v>3366</c:v>
                </c:pt>
                <c:pt idx="157">
                  <c:v>3446</c:v>
                </c:pt>
                <c:pt idx="158">
                  <c:v>3446</c:v>
                </c:pt>
                <c:pt idx="159">
                  <c:v>3446</c:v>
                </c:pt>
                <c:pt idx="160">
                  <c:v>3446</c:v>
                </c:pt>
                <c:pt idx="161">
                  <c:v>3446</c:v>
                </c:pt>
                <c:pt idx="162">
                  <c:v>3446</c:v>
                </c:pt>
                <c:pt idx="163">
                  <c:v>3446</c:v>
                </c:pt>
                <c:pt idx="164">
                  <c:v>3513</c:v>
                </c:pt>
                <c:pt idx="165">
                  <c:v>3513</c:v>
                </c:pt>
                <c:pt idx="166">
                  <c:v>3513</c:v>
                </c:pt>
                <c:pt idx="167">
                  <c:v>3513</c:v>
                </c:pt>
                <c:pt idx="168">
                  <c:v>3513</c:v>
                </c:pt>
                <c:pt idx="169">
                  <c:v>3513</c:v>
                </c:pt>
                <c:pt idx="170">
                  <c:v>3513</c:v>
                </c:pt>
                <c:pt idx="171">
                  <c:v>3587</c:v>
                </c:pt>
                <c:pt idx="172">
                  <c:v>3587</c:v>
                </c:pt>
                <c:pt idx="173">
                  <c:v>3587</c:v>
                </c:pt>
                <c:pt idx="174">
                  <c:v>3587</c:v>
                </c:pt>
                <c:pt idx="175">
                  <c:v>3587</c:v>
                </c:pt>
                <c:pt idx="176">
                  <c:v>3587</c:v>
                </c:pt>
                <c:pt idx="177">
                  <c:v>3587</c:v>
                </c:pt>
                <c:pt idx="178">
                  <c:v>3652</c:v>
                </c:pt>
                <c:pt idx="179">
                  <c:v>3652</c:v>
                </c:pt>
                <c:pt idx="180">
                  <c:v>3652</c:v>
                </c:pt>
                <c:pt idx="181">
                  <c:v>3652</c:v>
                </c:pt>
                <c:pt idx="182">
                  <c:v>3652</c:v>
                </c:pt>
                <c:pt idx="183">
                  <c:v>3652</c:v>
                </c:pt>
                <c:pt idx="184">
                  <c:v>3652</c:v>
                </c:pt>
                <c:pt idx="185">
                  <c:v>3720</c:v>
                </c:pt>
                <c:pt idx="186">
                  <c:v>3720</c:v>
                </c:pt>
                <c:pt idx="187">
                  <c:v>3720</c:v>
                </c:pt>
                <c:pt idx="188">
                  <c:v>3720</c:v>
                </c:pt>
                <c:pt idx="189">
                  <c:v>3720</c:v>
                </c:pt>
                <c:pt idx="190">
                  <c:v>3720</c:v>
                </c:pt>
                <c:pt idx="191">
                  <c:v>3720</c:v>
                </c:pt>
                <c:pt idx="192">
                  <c:v>3791</c:v>
                </c:pt>
                <c:pt idx="193">
                  <c:v>3791</c:v>
                </c:pt>
                <c:pt idx="194">
                  <c:v>3791</c:v>
                </c:pt>
                <c:pt idx="195">
                  <c:v>3791</c:v>
                </c:pt>
                <c:pt idx="196">
                  <c:v>3791</c:v>
                </c:pt>
                <c:pt idx="197">
                  <c:v>3791</c:v>
                </c:pt>
                <c:pt idx="198">
                  <c:v>3791</c:v>
                </c:pt>
                <c:pt idx="199">
                  <c:v>3837</c:v>
                </c:pt>
              </c:numCache>
            </c:numRef>
          </c:xVal>
          <c:yVal>
            <c:numRef>
              <c:f>'Beschl. 5. Gang(10.06.2014)'!$O$6:$O$205</c:f>
              <c:numCache>
                <c:formatCode>#,##0" bar"</c:formatCode>
                <c:ptCount val="200"/>
                <c:pt idx="0">
                  <c:v>1069</c:v>
                </c:pt>
                <c:pt idx="1">
                  <c:v>1262</c:v>
                </c:pt>
                <c:pt idx="2">
                  <c:v>1262</c:v>
                </c:pt>
                <c:pt idx="3">
                  <c:v>1262</c:v>
                </c:pt>
                <c:pt idx="4">
                  <c:v>1262</c:v>
                </c:pt>
                <c:pt idx="5">
                  <c:v>1262</c:v>
                </c:pt>
                <c:pt idx="6">
                  <c:v>1262</c:v>
                </c:pt>
                <c:pt idx="7">
                  <c:v>1262</c:v>
                </c:pt>
                <c:pt idx="8">
                  <c:v>1548</c:v>
                </c:pt>
                <c:pt idx="9">
                  <c:v>1548</c:v>
                </c:pt>
                <c:pt idx="10">
                  <c:v>1548</c:v>
                </c:pt>
                <c:pt idx="11">
                  <c:v>1548</c:v>
                </c:pt>
                <c:pt idx="12">
                  <c:v>1548</c:v>
                </c:pt>
                <c:pt idx="13">
                  <c:v>1548</c:v>
                </c:pt>
                <c:pt idx="14">
                  <c:v>1548</c:v>
                </c:pt>
                <c:pt idx="15">
                  <c:v>1968</c:v>
                </c:pt>
                <c:pt idx="16">
                  <c:v>1968</c:v>
                </c:pt>
                <c:pt idx="17">
                  <c:v>1968</c:v>
                </c:pt>
                <c:pt idx="18">
                  <c:v>1968</c:v>
                </c:pt>
                <c:pt idx="19">
                  <c:v>1968</c:v>
                </c:pt>
                <c:pt idx="20">
                  <c:v>1968</c:v>
                </c:pt>
                <c:pt idx="21">
                  <c:v>1968</c:v>
                </c:pt>
                <c:pt idx="22">
                  <c:v>2020</c:v>
                </c:pt>
                <c:pt idx="23">
                  <c:v>2020</c:v>
                </c:pt>
                <c:pt idx="24">
                  <c:v>2020</c:v>
                </c:pt>
                <c:pt idx="25">
                  <c:v>2020</c:v>
                </c:pt>
                <c:pt idx="26">
                  <c:v>2020</c:v>
                </c:pt>
                <c:pt idx="27">
                  <c:v>2020</c:v>
                </c:pt>
                <c:pt idx="28">
                  <c:v>2020</c:v>
                </c:pt>
                <c:pt idx="29">
                  <c:v>2281</c:v>
                </c:pt>
                <c:pt idx="30">
                  <c:v>2281</c:v>
                </c:pt>
                <c:pt idx="31">
                  <c:v>2281</c:v>
                </c:pt>
                <c:pt idx="32">
                  <c:v>2281</c:v>
                </c:pt>
                <c:pt idx="33">
                  <c:v>2281</c:v>
                </c:pt>
                <c:pt idx="34">
                  <c:v>2281</c:v>
                </c:pt>
                <c:pt idx="35">
                  <c:v>2281</c:v>
                </c:pt>
                <c:pt idx="36">
                  <c:v>2311</c:v>
                </c:pt>
                <c:pt idx="37">
                  <c:v>2311</c:v>
                </c:pt>
                <c:pt idx="38">
                  <c:v>2311</c:v>
                </c:pt>
                <c:pt idx="39">
                  <c:v>2311</c:v>
                </c:pt>
                <c:pt idx="40">
                  <c:v>2311</c:v>
                </c:pt>
                <c:pt idx="41">
                  <c:v>2311</c:v>
                </c:pt>
                <c:pt idx="42">
                  <c:v>2311</c:v>
                </c:pt>
                <c:pt idx="43">
                  <c:v>2095</c:v>
                </c:pt>
                <c:pt idx="44">
                  <c:v>2264</c:v>
                </c:pt>
                <c:pt idx="45">
                  <c:v>2264</c:v>
                </c:pt>
                <c:pt idx="46">
                  <c:v>2264</c:v>
                </c:pt>
                <c:pt idx="47">
                  <c:v>2264</c:v>
                </c:pt>
                <c:pt idx="48">
                  <c:v>2264</c:v>
                </c:pt>
                <c:pt idx="49">
                  <c:v>2325</c:v>
                </c:pt>
                <c:pt idx="50">
                  <c:v>2325</c:v>
                </c:pt>
                <c:pt idx="51">
                  <c:v>2325</c:v>
                </c:pt>
                <c:pt idx="52">
                  <c:v>2325</c:v>
                </c:pt>
                <c:pt idx="53">
                  <c:v>2325</c:v>
                </c:pt>
                <c:pt idx="54">
                  <c:v>2325</c:v>
                </c:pt>
                <c:pt idx="55">
                  <c:v>2325</c:v>
                </c:pt>
                <c:pt idx="56">
                  <c:v>2358</c:v>
                </c:pt>
                <c:pt idx="57">
                  <c:v>2358</c:v>
                </c:pt>
                <c:pt idx="58">
                  <c:v>2358</c:v>
                </c:pt>
                <c:pt idx="59">
                  <c:v>2358</c:v>
                </c:pt>
                <c:pt idx="60">
                  <c:v>2358</c:v>
                </c:pt>
                <c:pt idx="61">
                  <c:v>2358</c:v>
                </c:pt>
                <c:pt idx="62">
                  <c:v>2358</c:v>
                </c:pt>
                <c:pt idx="63">
                  <c:v>2275</c:v>
                </c:pt>
                <c:pt idx="64">
                  <c:v>2275</c:v>
                </c:pt>
                <c:pt idx="65">
                  <c:v>2275</c:v>
                </c:pt>
                <c:pt idx="66">
                  <c:v>2275</c:v>
                </c:pt>
                <c:pt idx="67">
                  <c:v>2275</c:v>
                </c:pt>
                <c:pt idx="68">
                  <c:v>2275</c:v>
                </c:pt>
                <c:pt idx="69">
                  <c:v>2275</c:v>
                </c:pt>
                <c:pt idx="70">
                  <c:v>2241</c:v>
                </c:pt>
                <c:pt idx="71">
                  <c:v>2241</c:v>
                </c:pt>
                <c:pt idx="72">
                  <c:v>2241</c:v>
                </c:pt>
                <c:pt idx="73">
                  <c:v>2241</c:v>
                </c:pt>
                <c:pt idx="74">
                  <c:v>2241</c:v>
                </c:pt>
                <c:pt idx="75">
                  <c:v>2241</c:v>
                </c:pt>
                <c:pt idx="76">
                  <c:v>2241</c:v>
                </c:pt>
                <c:pt idx="77">
                  <c:v>2263</c:v>
                </c:pt>
                <c:pt idx="78">
                  <c:v>2263</c:v>
                </c:pt>
                <c:pt idx="79">
                  <c:v>2263</c:v>
                </c:pt>
                <c:pt idx="80">
                  <c:v>2263</c:v>
                </c:pt>
                <c:pt idx="81">
                  <c:v>2263</c:v>
                </c:pt>
                <c:pt idx="82">
                  <c:v>2263</c:v>
                </c:pt>
                <c:pt idx="83">
                  <c:v>2263</c:v>
                </c:pt>
                <c:pt idx="84">
                  <c:v>2251</c:v>
                </c:pt>
                <c:pt idx="85">
                  <c:v>2251</c:v>
                </c:pt>
                <c:pt idx="86">
                  <c:v>2251</c:v>
                </c:pt>
                <c:pt idx="87">
                  <c:v>2251</c:v>
                </c:pt>
                <c:pt idx="88">
                  <c:v>2251</c:v>
                </c:pt>
                <c:pt idx="89">
                  <c:v>2251</c:v>
                </c:pt>
                <c:pt idx="90">
                  <c:v>2251</c:v>
                </c:pt>
                <c:pt idx="91">
                  <c:v>2205</c:v>
                </c:pt>
                <c:pt idx="92">
                  <c:v>2205</c:v>
                </c:pt>
                <c:pt idx="93">
                  <c:v>2205</c:v>
                </c:pt>
                <c:pt idx="94">
                  <c:v>2205</c:v>
                </c:pt>
                <c:pt idx="95">
                  <c:v>2205</c:v>
                </c:pt>
                <c:pt idx="96">
                  <c:v>2205</c:v>
                </c:pt>
                <c:pt idx="97">
                  <c:v>2205</c:v>
                </c:pt>
                <c:pt idx="98">
                  <c:v>2213</c:v>
                </c:pt>
                <c:pt idx="99">
                  <c:v>2213</c:v>
                </c:pt>
                <c:pt idx="100">
                  <c:v>2213</c:v>
                </c:pt>
                <c:pt idx="101">
                  <c:v>2213</c:v>
                </c:pt>
                <c:pt idx="102">
                  <c:v>2213</c:v>
                </c:pt>
                <c:pt idx="103">
                  <c:v>2213</c:v>
                </c:pt>
                <c:pt idx="104">
                  <c:v>2213</c:v>
                </c:pt>
                <c:pt idx="105">
                  <c:v>2234</c:v>
                </c:pt>
                <c:pt idx="106">
                  <c:v>2234</c:v>
                </c:pt>
                <c:pt idx="107">
                  <c:v>2234</c:v>
                </c:pt>
                <c:pt idx="108">
                  <c:v>2234</c:v>
                </c:pt>
                <c:pt idx="109">
                  <c:v>2234</c:v>
                </c:pt>
                <c:pt idx="110">
                  <c:v>2234</c:v>
                </c:pt>
                <c:pt idx="111">
                  <c:v>2234</c:v>
                </c:pt>
                <c:pt idx="112">
                  <c:v>2243</c:v>
                </c:pt>
                <c:pt idx="113">
                  <c:v>2243</c:v>
                </c:pt>
                <c:pt idx="114">
                  <c:v>2243</c:v>
                </c:pt>
                <c:pt idx="115">
                  <c:v>2243</c:v>
                </c:pt>
                <c:pt idx="116">
                  <c:v>2243</c:v>
                </c:pt>
                <c:pt idx="117">
                  <c:v>2243</c:v>
                </c:pt>
                <c:pt idx="118">
                  <c:v>2243</c:v>
                </c:pt>
                <c:pt idx="119">
                  <c:v>2325</c:v>
                </c:pt>
                <c:pt idx="120">
                  <c:v>2325</c:v>
                </c:pt>
                <c:pt idx="121">
                  <c:v>2325</c:v>
                </c:pt>
                <c:pt idx="122">
                  <c:v>2325</c:v>
                </c:pt>
                <c:pt idx="123">
                  <c:v>2325</c:v>
                </c:pt>
                <c:pt idx="124">
                  <c:v>2325</c:v>
                </c:pt>
                <c:pt idx="125">
                  <c:v>2325</c:v>
                </c:pt>
                <c:pt idx="126">
                  <c:v>2365</c:v>
                </c:pt>
                <c:pt idx="127">
                  <c:v>2365</c:v>
                </c:pt>
                <c:pt idx="128">
                  <c:v>2365</c:v>
                </c:pt>
                <c:pt idx="129">
                  <c:v>2365</c:v>
                </c:pt>
                <c:pt idx="130">
                  <c:v>2365</c:v>
                </c:pt>
                <c:pt idx="131">
                  <c:v>2365</c:v>
                </c:pt>
                <c:pt idx="132">
                  <c:v>2365</c:v>
                </c:pt>
                <c:pt idx="133">
                  <c:v>2334</c:v>
                </c:pt>
                <c:pt idx="134">
                  <c:v>2334</c:v>
                </c:pt>
                <c:pt idx="135">
                  <c:v>2334</c:v>
                </c:pt>
                <c:pt idx="136">
                  <c:v>2334</c:v>
                </c:pt>
                <c:pt idx="137">
                  <c:v>2334</c:v>
                </c:pt>
                <c:pt idx="138">
                  <c:v>2334</c:v>
                </c:pt>
                <c:pt idx="139">
                  <c:v>2334</c:v>
                </c:pt>
                <c:pt idx="140">
                  <c:v>2296</c:v>
                </c:pt>
                <c:pt idx="141">
                  <c:v>2296</c:v>
                </c:pt>
                <c:pt idx="142">
                  <c:v>2296</c:v>
                </c:pt>
                <c:pt idx="143">
                  <c:v>2296</c:v>
                </c:pt>
                <c:pt idx="144">
                  <c:v>2296</c:v>
                </c:pt>
                <c:pt idx="145">
                  <c:v>2296</c:v>
                </c:pt>
                <c:pt idx="146">
                  <c:v>2296</c:v>
                </c:pt>
                <c:pt idx="147">
                  <c:v>2280</c:v>
                </c:pt>
                <c:pt idx="148">
                  <c:v>2280</c:v>
                </c:pt>
                <c:pt idx="149">
                  <c:v>2280</c:v>
                </c:pt>
                <c:pt idx="150">
                  <c:v>2285</c:v>
                </c:pt>
                <c:pt idx="151">
                  <c:v>2285</c:v>
                </c:pt>
                <c:pt idx="152">
                  <c:v>2285</c:v>
                </c:pt>
                <c:pt idx="153">
                  <c:v>2285</c:v>
                </c:pt>
                <c:pt idx="154">
                  <c:v>2285</c:v>
                </c:pt>
                <c:pt idx="155">
                  <c:v>2257</c:v>
                </c:pt>
                <c:pt idx="156">
                  <c:v>2257</c:v>
                </c:pt>
                <c:pt idx="157">
                  <c:v>2257</c:v>
                </c:pt>
                <c:pt idx="158">
                  <c:v>2257</c:v>
                </c:pt>
                <c:pt idx="159">
                  <c:v>2257</c:v>
                </c:pt>
                <c:pt idx="160">
                  <c:v>2257</c:v>
                </c:pt>
                <c:pt idx="161">
                  <c:v>2257</c:v>
                </c:pt>
                <c:pt idx="162">
                  <c:v>2238</c:v>
                </c:pt>
                <c:pt idx="163">
                  <c:v>2238</c:v>
                </c:pt>
                <c:pt idx="164">
                  <c:v>2238</c:v>
                </c:pt>
                <c:pt idx="165">
                  <c:v>2238</c:v>
                </c:pt>
                <c:pt idx="166">
                  <c:v>2238</c:v>
                </c:pt>
                <c:pt idx="167">
                  <c:v>2238</c:v>
                </c:pt>
                <c:pt idx="168">
                  <c:v>2238</c:v>
                </c:pt>
                <c:pt idx="169">
                  <c:v>2242</c:v>
                </c:pt>
                <c:pt idx="170">
                  <c:v>2242</c:v>
                </c:pt>
                <c:pt idx="171">
                  <c:v>2242</c:v>
                </c:pt>
                <c:pt idx="172">
                  <c:v>2242</c:v>
                </c:pt>
                <c:pt idx="173">
                  <c:v>2242</c:v>
                </c:pt>
                <c:pt idx="174">
                  <c:v>2242</c:v>
                </c:pt>
                <c:pt idx="175">
                  <c:v>2242</c:v>
                </c:pt>
                <c:pt idx="176">
                  <c:v>2250</c:v>
                </c:pt>
                <c:pt idx="177">
                  <c:v>2250</c:v>
                </c:pt>
                <c:pt idx="178">
                  <c:v>2250</c:v>
                </c:pt>
                <c:pt idx="179">
                  <c:v>2250</c:v>
                </c:pt>
                <c:pt idx="180">
                  <c:v>2250</c:v>
                </c:pt>
                <c:pt idx="181">
                  <c:v>2250</c:v>
                </c:pt>
                <c:pt idx="182">
                  <c:v>2250</c:v>
                </c:pt>
                <c:pt idx="183">
                  <c:v>2248</c:v>
                </c:pt>
                <c:pt idx="184">
                  <c:v>2248</c:v>
                </c:pt>
                <c:pt idx="185">
                  <c:v>2248</c:v>
                </c:pt>
                <c:pt idx="186">
                  <c:v>2248</c:v>
                </c:pt>
                <c:pt idx="187">
                  <c:v>2248</c:v>
                </c:pt>
                <c:pt idx="188">
                  <c:v>2248</c:v>
                </c:pt>
                <c:pt idx="189">
                  <c:v>2248</c:v>
                </c:pt>
                <c:pt idx="190">
                  <c:v>2234</c:v>
                </c:pt>
                <c:pt idx="191">
                  <c:v>2234</c:v>
                </c:pt>
                <c:pt idx="192">
                  <c:v>2234</c:v>
                </c:pt>
                <c:pt idx="193">
                  <c:v>2234</c:v>
                </c:pt>
                <c:pt idx="194">
                  <c:v>2234</c:v>
                </c:pt>
                <c:pt idx="195">
                  <c:v>2234</c:v>
                </c:pt>
                <c:pt idx="196">
                  <c:v>2234</c:v>
                </c:pt>
                <c:pt idx="197">
                  <c:v>2218</c:v>
                </c:pt>
                <c:pt idx="198">
                  <c:v>2218</c:v>
                </c:pt>
                <c:pt idx="199">
                  <c:v>2218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'Beschl. 5. Gang(10.06.2014)'!$R$2</c:f>
              <c:strCache>
                <c:ptCount val="1"/>
                <c:pt idx="0">
                  <c:v>akt. Railruck</c:v>
                </c:pt>
              </c:strCache>
            </c:strRef>
          </c:tx>
          <c:marker>
            <c:symbol val="none"/>
          </c:marker>
          <c:xVal>
            <c:numRef>
              <c:f>'Beschl. 5. Gang(10.06.2014)'!$M$6:$M$205</c:f>
              <c:numCache>
                <c:formatCode>#,##0" 1/min"</c:formatCode>
                <c:ptCount val="200"/>
                <c:pt idx="0">
                  <c:v>1262</c:v>
                </c:pt>
                <c:pt idx="1">
                  <c:v>1262</c:v>
                </c:pt>
                <c:pt idx="2">
                  <c:v>1262</c:v>
                </c:pt>
                <c:pt idx="3">
                  <c:v>1326</c:v>
                </c:pt>
                <c:pt idx="4">
                  <c:v>1326</c:v>
                </c:pt>
                <c:pt idx="5">
                  <c:v>1326</c:v>
                </c:pt>
                <c:pt idx="6">
                  <c:v>1326</c:v>
                </c:pt>
                <c:pt idx="7">
                  <c:v>1326</c:v>
                </c:pt>
                <c:pt idx="8">
                  <c:v>1326</c:v>
                </c:pt>
                <c:pt idx="9">
                  <c:v>1326</c:v>
                </c:pt>
                <c:pt idx="10">
                  <c:v>1412</c:v>
                </c:pt>
                <c:pt idx="11">
                  <c:v>1412</c:v>
                </c:pt>
                <c:pt idx="12">
                  <c:v>1412</c:v>
                </c:pt>
                <c:pt idx="13">
                  <c:v>1412</c:v>
                </c:pt>
                <c:pt idx="14">
                  <c:v>1412</c:v>
                </c:pt>
                <c:pt idx="15">
                  <c:v>1412</c:v>
                </c:pt>
                <c:pt idx="16">
                  <c:v>1412</c:v>
                </c:pt>
                <c:pt idx="17">
                  <c:v>1559</c:v>
                </c:pt>
                <c:pt idx="18">
                  <c:v>1559</c:v>
                </c:pt>
                <c:pt idx="19">
                  <c:v>1559</c:v>
                </c:pt>
                <c:pt idx="20">
                  <c:v>1559</c:v>
                </c:pt>
                <c:pt idx="21">
                  <c:v>1559</c:v>
                </c:pt>
                <c:pt idx="22">
                  <c:v>1559</c:v>
                </c:pt>
                <c:pt idx="23">
                  <c:v>1559</c:v>
                </c:pt>
                <c:pt idx="24">
                  <c:v>1683</c:v>
                </c:pt>
                <c:pt idx="25">
                  <c:v>1683</c:v>
                </c:pt>
                <c:pt idx="26">
                  <c:v>1683</c:v>
                </c:pt>
                <c:pt idx="27">
                  <c:v>1683</c:v>
                </c:pt>
                <c:pt idx="28">
                  <c:v>1683</c:v>
                </c:pt>
                <c:pt idx="29">
                  <c:v>1683</c:v>
                </c:pt>
                <c:pt idx="30">
                  <c:v>1683</c:v>
                </c:pt>
                <c:pt idx="31">
                  <c:v>1832</c:v>
                </c:pt>
                <c:pt idx="32">
                  <c:v>1832</c:v>
                </c:pt>
                <c:pt idx="33">
                  <c:v>1832</c:v>
                </c:pt>
                <c:pt idx="34">
                  <c:v>1832</c:v>
                </c:pt>
                <c:pt idx="35">
                  <c:v>1832</c:v>
                </c:pt>
                <c:pt idx="36">
                  <c:v>1832</c:v>
                </c:pt>
                <c:pt idx="37">
                  <c:v>1832</c:v>
                </c:pt>
                <c:pt idx="38">
                  <c:v>1972</c:v>
                </c:pt>
                <c:pt idx="39">
                  <c:v>1972</c:v>
                </c:pt>
                <c:pt idx="40">
                  <c:v>1972</c:v>
                </c:pt>
                <c:pt idx="41">
                  <c:v>1972</c:v>
                </c:pt>
                <c:pt idx="42">
                  <c:v>1972</c:v>
                </c:pt>
                <c:pt idx="43">
                  <c:v>1972</c:v>
                </c:pt>
                <c:pt idx="44">
                  <c:v>2071</c:v>
                </c:pt>
                <c:pt idx="45">
                  <c:v>2071</c:v>
                </c:pt>
                <c:pt idx="46">
                  <c:v>2071</c:v>
                </c:pt>
                <c:pt idx="47">
                  <c:v>2071</c:v>
                </c:pt>
                <c:pt idx="48">
                  <c:v>2071</c:v>
                </c:pt>
                <c:pt idx="49">
                  <c:v>2071</c:v>
                </c:pt>
                <c:pt idx="50">
                  <c:v>2071</c:v>
                </c:pt>
                <c:pt idx="51">
                  <c:v>2187</c:v>
                </c:pt>
                <c:pt idx="52">
                  <c:v>2187</c:v>
                </c:pt>
                <c:pt idx="53">
                  <c:v>2187</c:v>
                </c:pt>
                <c:pt idx="54">
                  <c:v>2187</c:v>
                </c:pt>
                <c:pt idx="55">
                  <c:v>2187</c:v>
                </c:pt>
                <c:pt idx="56">
                  <c:v>2187</c:v>
                </c:pt>
                <c:pt idx="57">
                  <c:v>2187</c:v>
                </c:pt>
                <c:pt idx="58">
                  <c:v>2293</c:v>
                </c:pt>
                <c:pt idx="59">
                  <c:v>2293</c:v>
                </c:pt>
                <c:pt idx="60">
                  <c:v>2293</c:v>
                </c:pt>
                <c:pt idx="61">
                  <c:v>2293</c:v>
                </c:pt>
                <c:pt idx="62">
                  <c:v>2293</c:v>
                </c:pt>
                <c:pt idx="63">
                  <c:v>2293</c:v>
                </c:pt>
                <c:pt idx="64">
                  <c:v>2293</c:v>
                </c:pt>
                <c:pt idx="65">
                  <c:v>2399</c:v>
                </c:pt>
                <c:pt idx="66">
                  <c:v>2399</c:v>
                </c:pt>
                <c:pt idx="67">
                  <c:v>2399</c:v>
                </c:pt>
                <c:pt idx="68">
                  <c:v>2399</c:v>
                </c:pt>
                <c:pt idx="69">
                  <c:v>2399</c:v>
                </c:pt>
                <c:pt idx="70">
                  <c:v>2399</c:v>
                </c:pt>
                <c:pt idx="71">
                  <c:v>2399</c:v>
                </c:pt>
                <c:pt idx="72">
                  <c:v>2495</c:v>
                </c:pt>
                <c:pt idx="73">
                  <c:v>2495</c:v>
                </c:pt>
                <c:pt idx="74">
                  <c:v>2495</c:v>
                </c:pt>
                <c:pt idx="75">
                  <c:v>2495</c:v>
                </c:pt>
                <c:pt idx="76">
                  <c:v>2495</c:v>
                </c:pt>
                <c:pt idx="77">
                  <c:v>2495</c:v>
                </c:pt>
                <c:pt idx="78">
                  <c:v>2495</c:v>
                </c:pt>
                <c:pt idx="79">
                  <c:v>2596</c:v>
                </c:pt>
                <c:pt idx="80">
                  <c:v>2596</c:v>
                </c:pt>
                <c:pt idx="81">
                  <c:v>2596</c:v>
                </c:pt>
                <c:pt idx="82">
                  <c:v>2596</c:v>
                </c:pt>
                <c:pt idx="83">
                  <c:v>2596</c:v>
                </c:pt>
                <c:pt idx="84">
                  <c:v>2596</c:v>
                </c:pt>
                <c:pt idx="85">
                  <c:v>2596</c:v>
                </c:pt>
                <c:pt idx="86">
                  <c:v>2691</c:v>
                </c:pt>
                <c:pt idx="87">
                  <c:v>2691</c:v>
                </c:pt>
                <c:pt idx="88">
                  <c:v>2691</c:v>
                </c:pt>
                <c:pt idx="89">
                  <c:v>2691</c:v>
                </c:pt>
                <c:pt idx="90">
                  <c:v>2691</c:v>
                </c:pt>
                <c:pt idx="91">
                  <c:v>2691</c:v>
                </c:pt>
                <c:pt idx="92">
                  <c:v>2691</c:v>
                </c:pt>
                <c:pt idx="93">
                  <c:v>2777</c:v>
                </c:pt>
                <c:pt idx="94">
                  <c:v>2777</c:v>
                </c:pt>
                <c:pt idx="95">
                  <c:v>2777</c:v>
                </c:pt>
                <c:pt idx="96">
                  <c:v>2777</c:v>
                </c:pt>
                <c:pt idx="97">
                  <c:v>2777</c:v>
                </c:pt>
                <c:pt idx="98">
                  <c:v>2777</c:v>
                </c:pt>
                <c:pt idx="99">
                  <c:v>2777</c:v>
                </c:pt>
                <c:pt idx="100">
                  <c:v>2858</c:v>
                </c:pt>
                <c:pt idx="101">
                  <c:v>2858</c:v>
                </c:pt>
                <c:pt idx="102">
                  <c:v>2858</c:v>
                </c:pt>
                <c:pt idx="103">
                  <c:v>2858</c:v>
                </c:pt>
                <c:pt idx="104">
                  <c:v>2858</c:v>
                </c:pt>
                <c:pt idx="105">
                  <c:v>2858</c:v>
                </c:pt>
                <c:pt idx="106">
                  <c:v>2858</c:v>
                </c:pt>
                <c:pt idx="107">
                  <c:v>2915</c:v>
                </c:pt>
                <c:pt idx="108">
                  <c:v>2915</c:v>
                </c:pt>
                <c:pt idx="109">
                  <c:v>2915</c:v>
                </c:pt>
                <c:pt idx="110">
                  <c:v>2915</c:v>
                </c:pt>
                <c:pt idx="111">
                  <c:v>2915</c:v>
                </c:pt>
                <c:pt idx="112">
                  <c:v>2915</c:v>
                </c:pt>
                <c:pt idx="113">
                  <c:v>2915</c:v>
                </c:pt>
                <c:pt idx="114">
                  <c:v>2992</c:v>
                </c:pt>
                <c:pt idx="115">
                  <c:v>2992</c:v>
                </c:pt>
                <c:pt idx="116">
                  <c:v>2992</c:v>
                </c:pt>
                <c:pt idx="117">
                  <c:v>2992</c:v>
                </c:pt>
                <c:pt idx="118">
                  <c:v>2992</c:v>
                </c:pt>
                <c:pt idx="119">
                  <c:v>2992</c:v>
                </c:pt>
                <c:pt idx="120">
                  <c:v>2992</c:v>
                </c:pt>
                <c:pt idx="121">
                  <c:v>3048</c:v>
                </c:pt>
                <c:pt idx="122">
                  <c:v>3048</c:v>
                </c:pt>
                <c:pt idx="123">
                  <c:v>3048</c:v>
                </c:pt>
                <c:pt idx="124">
                  <c:v>3048</c:v>
                </c:pt>
                <c:pt idx="125">
                  <c:v>3048</c:v>
                </c:pt>
                <c:pt idx="126">
                  <c:v>3048</c:v>
                </c:pt>
                <c:pt idx="127">
                  <c:v>3048</c:v>
                </c:pt>
                <c:pt idx="128">
                  <c:v>3108</c:v>
                </c:pt>
                <c:pt idx="129">
                  <c:v>3108</c:v>
                </c:pt>
                <c:pt idx="130">
                  <c:v>3108</c:v>
                </c:pt>
                <c:pt idx="131">
                  <c:v>3108</c:v>
                </c:pt>
                <c:pt idx="132">
                  <c:v>3108</c:v>
                </c:pt>
                <c:pt idx="133">
                  <c:v>3108</c:v>
                </c:pt>
                <c:pt idx="134">
                  <c:v>3108</c:v>
                </c:pt>
                <c:pt idx="135">
                  <c:v>3157</c:v>
                </c:pt>
                <c:pt idx="136">
                  <c:v>3157</c:v>
                </c:pt>
                <c:pt idx="137">
                  <c:v>3157</c:v>
                </c:pt>
                <c:pt idx="138">
                  <c:v>3157</c:v>
                </c:pt>
                <c:pt idx="139">
                  <c:v>3157</c:v>
                </c:pt>
                <c:pt idx="140">
                  <c:v>3157</c:v>
                </c:pt>
                <c:pt idx="141">
                  <c:v>3157</c:v>
                </c:pt>
                <c:pt idx="142">
                  <c:v>3229</c:v>
                </c:pt>
                <c:pt idx="143">
                  <c:v>3229</c:v>
                </c:pt>
                <c:pt idx="144">
                  <c:v>3229</c:v>
                </c:pt>
                <c:pt idx="145">
                  <c:v>3229</c:v>
                </c:pt>
                <c:pt idx="146">
                  <c:v>3229</c:v>
                </c:pt>
                <c:pt idx="147">
                  <c:v>3229</c:v>
                </c:pt>
                <c:pt idx="148">
                  <c:v>3229</c:v>
                </c:pt>
                <c:pt idx="149">
                  <c:v>3284</c:v>
                </c:pt>
                <c:pt idx="150">
                  <c:v>3366</c:v>
                </c:pt>
                <c:pt idx="151">
                  <c:v>3366</c:v>
                </c:pt>
                <c:pt idx="152">
                  <c:v>3366</c:v>
                </c:pt>
                <c:pt idx="153">
                  <c:v>3366</c:v>
                </c:pt>
                <c:pt idx="154">
                  <c:v>3366</c:v>
                </c:pt>
                <c:pt idx="155">
                  <c:v>3366</c:v>
                </c:pt>
                <c:pt idx="156">
                  <c:v>3366</c:v>
                </c:pt>
                <c:pt idx="157">
                  <c:v>3446</c:v>
                </c:pt>
                <c:pt idx="158">
                  <c:v>3446</c:v>
                </c:pt>
                <c:pt idx="159">
                  <c:v>3446</c:v>
                </c:pt>
                <c:pt idx="160">
                  <c:v>3446</c:v>
                </c:pt>
                <c:pt idx="161">
                  <c:v>3446</c:v>
                </c:pt>
                <c:pt idx="162">
                  <c:v>3446</c:v>
                </c:pt>
                <c:pt idx="163">
                  <c:v>3446</c:v>
                </c:pt>
                <c:pt idx="164">
                  <c:v>3513</c:v>
                </c:pt>
                <c:pt idx="165">
                  <c:v>3513</c:v>
                </c:pt>
                <c:pt idx="166">
                  <c:v>3513</c:v>
                </c:pt>
                <c:pt idx="167">
                  <c:v>3513</c:v>
                </c:pt>
                <c:pt idx="168">
                  <c:v>3513</c:v>
                </c:pt>
                <c:pt idx="169">
                  <c:v>3513</c:v>
                </c:pt>
                <c:pt idx="170">
                  <c:v>3513</c:v>
                </c:pt>
                <c:pt idx="171">
                  <c:v>3587</c:v>
                </c:pt>
                <c:pt idx="172">
                  <c:v>3587</c:v>
                </c:pt>
                <c:pt idx="173">
                  <c:v>3587</c:v>
                </c:pt>
                <c:pt idx="174">
                  <c:v>3587</c:v>
                </c:pt>
                <c:pt idx="175">
                  <c:v>3587</c:v>
                </c:pt>
                <c:pt idx="176">
                  <c:v>3587</c:v>
                </c:pt>
                <c:pt idx="177">
                  <c:v>3587</c:v>
                </c:pt>
                <c:pt idx="178">
                  <c:v>3652</c:v>
                </c:pt>
                <c:pt idx="179">
                  <c:v>3652</c:v>
                </c:pt>
                <c:pt idx="180">
                  <c:v>3652</c:v>
                </c:pt>
                <c:pt idx="181">
                  <c:v>3652</c:v>
                </c:pt>
                <c:pt idx="182">
                  <c:v>3652</c:v>
                </c:pt>
                <c:pt idx="183">
                  <c:v>3652</c:v>
                </c:pt>
                <c:pt idx="184">
                  <c:v>3652</c:v>
                </c:pt>
                <c:pt idx="185">
                  <c:v>3720</c:v>
                </c:pt>
                <c:pt idx="186">
                  <c:v>3720</c:v>
                </c:pt>
                <c:pt idx="187">
                  <c:v>3720</c:v>
                </c:pt>
                <c:pt idx="188">
                  <c:v>3720</c:v>
                </c:pt>
                <c:pt idx="189">
                  <c:v>3720</c:v>
                </c:pt>
                <c:pt idx="190">
                  <c:v>3720</c:v>
                </c:pt>
                <c:pt idx="191">
                  <c:v>3720</c:v>
                </c:pt>
                <c:pt idx="192">
                  <c:v>3791</c:v>
                </c:pt>
                <c:pt idx="193">
                  <c:v>3791</c:v>
                </c:pt>
                <c:pt idx="194">
                  <c:v>3791</c:v>
                </c:pt>
                <c:pt idx="195">
                  <c:v>3791</c:v>
                </c:pt>
                <c:pt idx="196">
                  <c:v>3791</c:v>
                </c:pt>
                <c:pt idx="197">
                  <c:v>3791</c:v>
                </c:pt>
                <c:pt idx="198">
                  <c:v>3791</c:v>
                </c:pt>
                <c:pt idx="199">
                  <c:v>3837</c:v>
                </c:pt>
              </c:numCache>
            </c:numRef>
          </c:xVal>
          <c:yVal>
            <c:numRef>
              <c:f>'Beschl. 5. Gang(10.06.2014)'!$S$6:$S$205</c:f>
              <c:numCache>
                <c:formatCode>#,##0" mbar"</c:formatCode>
                <c:ptCount val="200"/>
                <c:pt idx="0">
                  <c:v>736.95</c:v>
                </c:pt>
                <c:pt idx="1">
                  <c:v>736.95</c:v>
                </c:pt>
                <c:pt idx="2">
                  <c:v>736.95</c:v>
                </c:pt>
                <c:pt idx="3">
                  <c:v>736.95</c:v>
                </c:pt>
                <c:pt idx="4">
                  <c:v>736.95</c:v>
                </c:pt>
                <c:pt idx="5">
                  <c:v>880.24599999999998</c:v>
                </c:pt>
                <c:pt idx="6">
                  <c:v>880.24599999999998</c:v>
                </c:pt>
                <c:pt idx="7">
                  <c:v>880.24599999999998</c:v>
                </c:pt>
                <c:pt idx="8">
                  <c:v>880.24599999999998</c:v>
                </c:pt>
                <c:pt idx="9">
                  <c:v>880.24599999999998</c:v>
                </c:pt>
                <c:pt idx="10">
                  <c:v>880.24599999999998</c:v>
                </c:pt>
                <c:pt idx="11">
                  <c:v>880.24599999999998</c:v>
                </c:pt>
                <c:pt idx="12">
                  <c:v>900.71600000000001</c:v>
                </c:pt>
                <c:pt idx="13">
                  <c:v>900.71600000000001</c:v>
                </c:pt>
                <c:pt idx="14">
                  <c:v>900.71600000000001</c:v>
                </c:pt>
                <c:pt idx="15">
                  <c:v>900.71600000000001</c:v>
                </c:pt>
                <c:pt idx="16">
                  <c:v>900.71600000000001</c:v>
                </c:pt>
                <c:pt idx="17">
                  <c:v>900.71600000000001</c:v>
                </c:pt>
                <c:pt idx="18">
                  <c:v>900.71600000000001</c:v>
                </c:pt>
                <c:pt idx="19">
                  <c:v>941.65800000000002</c:v>
                </c:pt>
                <c:pt idx="20">
                  <c:v>941.65800000000002</c:v>
                </c:pt>
                <c:pt idx="21">
                  <c:v>941.65800000000002</c:v>
                </c:pt>
                <c:pt idx="22">
                  <c:v>941.65800000000002</c:v>
                </c:pt>
                <c:pt idx="23">
                  <c:v>941.65800000000002</c:v>
                </c:pt>
                <c:pt idx="24">
                  <c:v>941.65800000000002</c:v>
                </c:pt>
                <c:pt idx="25">
                  <c:v>941.65800000000002</c:v>
                </c:pt>
                <c:pt idx="26">
                  <c:v>972.36400000000003</c:v>
                </c:pt>
                <c:pt idx="27">
                  <c:v>972.36400000000003</c:v>
                </c:pt>
                <c:pt idx="28">
                  <c:v>972.36400000000003</c:v>
                </c:pt>
                <c:pt idx="29">
                  <c:v>972.36400000000003</c:v>
                </c:pt>
                <c:pt idx="30">
                  <c:v>972.36400000000003</c:v>
                </c:pt>
                <c:pt idx="31">
                  <c:v>972.36400000000003</c:v>
                </c:pt>
                <c:pt idx="32">
                  <c:v>972.36400000000003</c:v>
                </c:pt>
                <c:pt idx="33">
                  <c:v>1003.07</c:v>
                </c:pt>
                <c:pt idx="34">
                  <c:v>1003.07</c:v>
                </c:pt>
                <c:pt idx="35">
                  <c:v>1003.07</c:v>
                </c:pt>
                <c:pt idx="36">
                  <c:v>1003.07</c:v>
                </c:pt>
                <c:pt idx="37">
                  <c:v>1003.07</c:v>
                </c:pt>
                <c:pt idx="38">
                  <c:v>1003.07</c:v>
                </c:pt>
                <c:pt idx="39">
                  <c:v>1003.07</c:v>
                </c:pt>
                <c:pt idx="40">
                  <c:v>1044.01</c:v>
                </c:pt>
                <c:pt idx="41">
                  <c:v>1044.01</c:v>
                </c:pt>
                <c:pt idx="42">
                  <c:v>1044.01</c:v>
                </c:pt>
                <c:pt idx="43">
                  <c:v>1044.01</c:v>
                </c:pt>
                <c:pt idx="44">
                  <c:v>1033.78</c:v>
                </c:pt>
                <c:pt idx="45">
                  <c:v>1033.78</c:v>
                </c:pt>
                <c:pt idx="46">
                  <c:v>1095.19</c:v>
                </c:pt>
                <c:pt idx="47">
                  <c:v>1095.19</c:v>
                </c:pt>
                <c:pt idx="48">
                  <c:v>1095.19</c:v>
                </c:pt>
                <c:pt idx="49">
                  <c:v>1095.19</c:v>
                </c:pt>
                <c:pt idx="50">
                  <c:v>1095.19</c:v>
                </c:pt>
                <c:pt idx="51">
                  <c:v>1095.19</c:v>
                </c:pt>
                <c:pt idx="52">
                  <c:v>1095.19</c:v>
                </c:pt>
                <c:pt idx="53">
                  <c:v>1166.8399999999999</c:v>
                </c:pt>
                <c:pt idx="54">
                  <c:v>1166.8399999999999</c:v>
                </c:pt>
                <c:pt idx="55">
                  <c:v>1166.8399999999999</c:v>
                </c:pt>
                <c:pt idx="56">
                  <c:v>1166.8399999999999</c:v>
                </c:pt>
                <c:pt idx="57">
                  <c:v>1166.8399999999999</c:v>
                </c:pt>
                <c:pt idx="58">
                  <c:v>1166.8399999999999</c:v>
                </c:pt>
                <c:pt idx="59">
                  <c:v>1166.8399999999999</c:v>
                </c:pt>
                <c:pt idx="60">
                  <c:v>1207.78</c:v>
                </c:pt>
                <c:pt idx="61">
                  <c:v>1207.78</c:v>
                </c:pt>
                <c:pt idx="62">
                  <c:v>1207.78</c:v>
                </c:pt>
                <c:pt idx="63">
                  <c:v>1207.78</c:v>
                </c:pt>
                <c:pt idx="64">
                  <c:v>1207.78</c:v>
                </c:pt>
                <c:pt idx="65">
                  <c:v>1207.78</c:v>
                </c:pt>
                <c:pt idx="66">
                  <c:v>1207.78</c:v>
                </c:pt>
                <c:pt idx="67">
                  <c:v>1238.48</c:v>
                </c:pt>
                <c:pt idx="68">
                  <c:v>1238.48</c:v>
                </c:pt>
                <c:pt idx="69">
                  <c:v>1238.48</c:v>
                </c:pt>
                <c:pt idx="70">
                  <c:v>1238.48</c:v>
                </c:pt>
                <c:pt idx="71">
                  <c:v>1238.48</c:v>
                </c:pt>
                <c:pt idx="72">
                  <c:v>1238.48</c:v>
                </c:pt>
                <c:pt idx="73">
                  <c:v>1238.48</c:v>
                </c:pt>
                <c:pt idx="74">
                  <c:v>1269.19</c:v>
                </c:pt>
                <c:pt idx="75">
                  <c:v>1269.19</c:v>
                </c:pt>
                <c:pt idx="76">
                  <c:v>1269.19</c:v>
                </c:pt>
                <c:pt idx="77">
                  <c:v>1269.19</c:v>
                </c:pt>
                <c:pt idx="78">
                  <c:v>1269.19</c:v>
                </c:pt>
                <c:pt idx="79">
                  <c:v>1269.19</c:v>
                </c:pt>
                <c:pt idx="80">
                  <c:v>1269.19</c:v>
                </c:pt>
                <c:pt idx="81">
                  <c:v>1299.9000000000001</c:v>
                </c:pt>
                <c:pt idx="82">
                  <c:v>1299.9000000000001</c:v>
                </c:pt>
                <c:pt idx="83">
                  <c:v>1299.9000000000001</c:v>
                </c:pt>
                <c:pt idx="84">
                  <c:v>1299.9000000000001</c:v>
                </c:pt>
                <c:pt idx="85">
                  <c:v>1299.9000000000001</c:v>
                </c:pt>
                <c:pt idx="86">
                  <c:v>1299.9000000000001</c:v>
                </c:pt>
                <c:pt idx="87">
                  <c:v>1299.9000000000001</c:v>
                </c:pt>
                <c:pt idx="88">
                  <c:v>1320.37</c:v>
                </c:pt>
                <c:pt idx="89">
                  <c:v>1320.37</c:v>
                </c:pt>
                <c:pt idx="90">
                  <c:v>1320.37</c:v>
                </c:pt>
                <c:pt idx="91">
                  <c:v>1320.37</c:v>
                </c:pt>
                <c:pt idx="92">
                  <c:v>1320.37</c:v>
                </c:pt>
                <c:pt idx="93">
                  <c:v>1320.37</c:v>
                </c:pt>
                <c:pt idx="94">
                  <c:v>1320.37</c:v>
                </c:pt>
                <c:pt idx="95">
                  <c:v>1340.84</c:v>
                </c:pt>
                <c:pt idx="96">
                  <c:v>1340.84</c:v>
                </c:pt>
                <c:pt idx="97">
                  <c:v>1340.84</c:v>
                </c:pt>
                <c:pt idx="98">
                  <c:v>1340.84</c:v>
                </c:pt>
                <c:pt idx="99">
                  <c:v>1340.84</c:v>
                </c:pt>
                <c:pt idx="100">
                  <c:v>1340.84</c:v>
                </c:pt>
                <c:pt idx="101">
                  <c:v>1340.84</c:v>
                </c:pt>
                <c:pt idx="102">
                  <c:v>1340.84</c:v>
                </c:pt>
                <c:pt idx="103">
                  <c:v>1340.84</c:v>
                </c:pt>
                <c:pt idx="104">
                  <c:v>1340.84</c:v>
                </c:pt>
                <c:pt idx="105">
                  <c:v>1340.84</c:v>
                </c:pt>
                <c:pt idx="106">
                  <c:v>1340.84</c:v>
                </c:pt>
                <c:pt idx="107">
                  <c:v>1340.84</c:v>
                </c:pt>
                <c:pt idx="108">
                  <c:v>1340.84</c:v>
                </c:pt>
                <c:pt idx="109">
                  <c:v>1340.84</c:v>
                </c:pt>
                <c:pt idx="110">
                  <c:v>1340.84</c:v>
                </c:pt>
                <c:pt idx="111">
                  <c:v>1340.84</c:v>
                </c:pt>
                <c:pt idx="112">
                  <c:v>1340.84</c:v>
                </c:pt>
                <c:pt idx="113">
                  <c:v>1340.84</c:v>
                </c:pt>
                <c:pt idx="114">
                  <c:v>1340.84</c:v>
                </c:pt>
                <c:pt idx="115">
                  <c:v>1340.84</c:v>
                </c:pt>
                <c:pt idx="116">
                  <c:v>1340.84</c:v>
                </c:pt>
                <c:pt idx="117">
                  <c:v>1340.84</c:v>
                </c:pt>
                <c:pt idx="118">
                  <c:v>1340.84</c:v>
                </c:pt>
                <c:pt idx="119">
                  <c:v>1340.84</c:v>
                </c:pt>
                <c:pt idx="120">
                  <c:v>1340.84</c:v>
                </c:pt>
                <c:pt idx="121">
                  <c:v>1340.84</c:v>
                </c:pt>
                <c:pt idx="122">
                  <c:v>1340.84</c:v>
                </c:pt>
                <c:pt idx="123">
                  <c:v>1340.84</c:v>
                </c:pt>
                <c:pt idx="124">
                  <c:v>1340.84</c:v>
                </c:pt>
                <c:pt idx="125">
                  <c:v>1340.84</c:v>
                </c:pt>
                <c:pt idx="126">
                  <c:v>1340.84</c:v>
                </c:pt>
                <c:pt idx="127">
                  <c:v>1340.84</c:v>
                </c:pt>
                <c:pt idx="128">
                  <c:v>1340.84</c:v>
                </c:pt>
                <c:pt idx="129">
                  <c:v>1340.84</c:v>
                </c:pt>
                <c:pt idx="130">
                  <c:v>1340.84</c:v>
                </c:pt>
                <c:pt idx="131">
                  <c:v>1340.84</c:v>
                </c:pt>
                <c:pt idx="132">
                  <c:v>1340.84</c:v>
                </c:pt>
                <c:pt idx="133">
                  <c:v>1340.84</c:v>
                </c:pt>
                <c:pt idx="134">
                  <c:v>1340.84</c:v>
                </c:pt>
                <c:pt idx="135">
                  <c:v>1340.84</c:v>
                </c:pt>
                <c:pt idx="136">
                  <c:v>1340.84</c:v>
                </c:pt>
                <c:pt idx="137">
                  <c:v>1340.84</c:v>
                </c:pt>
                <c:pt idx="138">
                  <c:v>1340.84</c:v>
                </c:pt>
                <c:pt idx="139">
                  <c:v>1340.84</c:v>
                </c:pt>
                <c:pt idx="140">
                  <c:v>1340.84</c:v>
                </c:pt>
                <c:pt idx="141">
                  <c:v>1340.84</c:v>
                </c:pt>
                <c:pt idx="142">
                  <c:v>1340.84</c:v>
                </c:pt>
                <c:pt idx="143">
                  <c:v>1340.84</c:v>
                </c:pt>
                <c:pt idx="144">
                  <c:v>1340.84</c:v>
                </c:pt>
                <c:pt idx="145">
                  <c:v>1340.84</c:v>
                </c:pt>
                <c:pt idx="146">
                  <c:v>1340.84</c:v>
                </c:pt>
                <c:pt idx="147">
                  <c:v>1340.84</c:v>
                </c:pt>
                <c:pt idx="148">
                  <c:v>1340.84</c:v>
                </c:pt>
                <c:pt idx="149">
                  <c:v>1340.84</c:v>
                </c:pt>
                <c:pt idx="150">
                  <c:v>1340.84</c:v>
                </c:pt>
                <c:pt idx="151">
                  <c:v>1340.84</c:v>
                </c:pt>
                <c:pt idx="152">
                  <c:v>1340.84</c:v>
                </c:pt>
                <c:pt idx="153">
                  <c:v>1340.84</c:v>
                </c:pt>
                <c:pt idx="154">
                  <c:v>1340.84</c:v>
                </c:pt>
                <c:pt idx="155">
                  <c:v>1340.84</c:v>
                </c:pt>
                <c:pt idx="156">
                  <c:v>1340.84</c:v>
                </c:pt>
                <c:pt idx="157">
                  <c:v>1340.84</c:v>
                </c:pt>
                <c:pt idx="158">
                  <c:v>1340.84</c:v>
                </c:pt>
                <c:pt idx="159">
                  <c:v>1340.84</c:v>
                </c:pt>
                <c:pt idx="160">
                  <c:v>1340.84</c:v>
                </c:pt>
                <c:pt idx="161">
                  <c:v>1340.84</c:v>
                </c:pt>
                <c:pt idx="162">
                  <c:v>1340.84</c:v>
                </c:pt>
                <c:pt idx="163">
                  <c:v>1340.84</c:v>
                </c:pt>
                <c:pt idx="164">
                  <c:v>1340.84</c:v>
                </c:pt>
                <c:pt idx="165">
                  <c:v>1340.84</c:v>
                </c:pt>
                <c:pt idx="166">
                  <c:v>1340.84</c:v>
                </c:pt>
                <c:pt idx="167">
                  <c:v>1340.84</c:v>
                </c:pt>
                <c:pt idx="168">
                  <c:v>1340.84</c:v>
                </c:pt>
                <c:pt idx="169">
                  <c:v>1340.84</c:v>
                </c:pt>
                <c:pt idx="170">
                  <c:v>1340.84</c:v>
                </c:pt>
                <c:pt idx="171">
                  <c:v>1340.84</c:v>
                </c:pt>
                <c:pt idx="172">
                  <c:v>1340.84</c:v>
                </c:pt>
                <c:pt idx="173">
                  <c:v>1340.84</c:v>
                </c:pt>
                <c:pt idx="174">
                  <c:v>1340.84</c:v>
                </c:pt>
                <c:pt idx="175">
                  <c:v>1340.84</c:v>
                </c:pt>
                <c:pt idx="176">
                  <c:v>1340.84</c:v>
                </c:pt>
                <c:pt idx="177">
                  <c:v>1340.84</c:v>
                </c:pt>
                <c:pt idx="178">
                  <c:v>1340.84</c:v>
                </c:pt>
                <c:pt idx="179">
                  <c:v>1340.84</c:v>
                </c:pt>
                <c:pt idx="180">
                  <c:v>1340.84</c:v>
                </c:pt>
                <c:pt idx="181">
                  <c:v>1340.84</c:v>
                </c:pt>
                <c:pt idx="182">
                  <c:v>1340.84</c:v>
                </c:pt>
                <c:pt idx="183">
                  <c:v>1340.84</c:v>
                </c:pt>
                <c:pt idx="184">
                  <c:v>1340.84</c:v>
                </c:pt>
                <c:pt idx="185">
                  <c:v>1340.84</c:v>
                </c:pt>
                <c:pt idx="186">
                  <c:v>1340.84</c:v>
                </c:pt>
                <c:pt idx="187">
                  <c:v>1340.84</c:v>
                </c:pt>
                <c:pt idx="188">
                  <c:v>1340.84</c:v>
                </c:pt>
                <c:pt idx="189">
                  <c:v>1340.84</c:v>
                </c:pt>
                <c:pt idx="190">
                  <c:v>1340.84</c:v>
                </c:pt>
                <c:pt idx="191">
                  <c:v>1340.84</c:v>
                </c:pt>
                <c:pt idx="192">
                  <c:v>1340.84</c:v>
                </c:pt>
                <c:pt idx="193">
                  <c:v>1340.84</c:v>
                </c:pt>
                <c:pt idx="194">
                  <c:v>1340.84</c:v>
                </c:pt>
                <c:pt idx="195">
                  <c:v>1340.84</c:v>
                </c:pt>
                <c:pt idx="196">
                  <c:v>1340.84</c:v>
                </c:pt>
                <c:pt idx="197">
                  <c:v>1340.84</c:v>
                </c:pt>
                <c:pt idx="198">
                  <c:v>1340.84</c:v>
                </c:pt>
                <c:pt idx="199">
                  <c:v>1340.84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'Beschl. 5. Gang(10.06.2014)'!$R$2</c:f>
              <c:strCache>
                <c:ptCount val="1"/>
                <c:pt idx="0">
                  <c:v>akt. Railruck</c:v>
                </c:pt>
              </c:strCache>
            </c:strRef>
          </c:tx>
          <c:marker>
            <c:symbol val="none"/>
          </c:marker>
          <c:xVal>
            <c:numRef>
              <c:f>'Beschl. 5. Gang(10.06.2014)'!$M$6:$M$205</c:f>
              <c:numCache>
                <c:formatCode>#,##0" 1/min"</c:formatCode>
                <c:ptCount val="200"/>
                <c:pt idx="0">
                  <c:v>1262</c:v>
                </c:pt>
                <c:pt idx="1">
                  <c:v>1262</c:v>
                </c:pt>
                <c:pt idx="2">
                  <c:v>1262</c:v>
                </c:pt>
                <c:pt idx="3">
                  <c:v>1326</c:v>
                </c:pt>
                <c:pt idx="4">
                  <c:v>1326</c:v>
                </c:pt>
                <c:pt idx="5">
                  <c:v>1326</c:v>
                </c:pt>
                <c:pt idx="6">
                  <c:v>1326</c:v>
                </c:pt>
                <c:pt idx="7">
                  <c:v>1326</c:v>
                </c:pt>
                <c:pt idx="8">
                  <c:v>1326</c:v>
                </c:pt>
                <c:pt idx="9">
                  <c:v>1326</c:v>
                </c:pt>
                <c:pt idx="10">
                  <c:v>1412</c:v>
                </c:pt>
                <c:pt idx="11">
                  <c:v>1412</c:v>
                </c:pt>
                <c:pt idx="12">
                  <c:v>1412</c:v>
                </c:pt>
                <c:pt idx="13">
                  <c:v>1412</c:v>
                </c:pt>
                <c:pt idx="14">
                  <c:v>1412</c:v>
                </c:pt>
                <c:pt idx="15">
                  <c:v>1412</c:v>
                </c:pt>
                <c:pt idx="16">
                  <c:v>1412</c:v>
                </c:pt>
                <c:pt idx="17">
                  <c:v>1559</c:v>
                </c:pt>
                <c:pt idx="18">
                  <c:v>1559</c:v>
                </c:pt>
                <c:pt idx="19">
                  <c:v>1559</c:v>
                </c:pt>
                <c:pt idx="20">
                  <c:v>1559</c:v>
                </c:pt>
                <c:pt idx="21">
                  <c:v>1559</c:v>
                </c:pt>
                <c:pt idx="22">
                  <c:v>1559</c:v>
                </c:pt>
                <c:pt idx="23">
                  <c:v>1559</c:v>
                </c:pt>
                <c:pt idx="24">
                  <c:v>1683</c:v>
                </c:pt>
                <c:pt idx="25">
                  <c:v>1683</c:v>
                </c:pt>
                <c:pt idx="26">
                  <c:v>1683</c:v>
                </c:pt>
                <c:pt idx="27">
                  <c:v>1683</c:v>
                </c:pt>
                <c:pt idx="28">
                  <c:v>1683</c:v>
                </c:pt>
                <c:pt idx="29">
                  <c:v>1683</c:v>
                </c:pt>
                <c:pt idx="30">
                  <c:v>1683</c:v>
                </c:pt>
                <c:pt idx="31">
                  <c:v>1832</c:v>
                </c:pt>
                <c:pt idx="32">
                  <c:v>1832</c:v>
                </c:pt>
                <c:pt idx="33">
                  <c:v>1832</c:v>
                </c:pt>
                <c:pt idx="34">
                  <c:v>1832</c:v>
                </c:pt>
                <c:pt idx="35">
                  <c:v>1832</c:v>
                </c:pt>
                <c:pt idx="36">
                  <c:v>1832</c:v>
                </c:pt>
                <c:pt idx="37">
                  <c:v>1832</c:v>
                </c:pt>
                <c:pt idx="38">
                  <c:v>1972</c:v>
                </c:pt>
                <c:pt idx="39">
                  <c:v>1972</c:v>
                </c:pt>
                <c:pt idx="40">
                  <c:v>1972</c:v>
                </c:pt>
                <c:pt idx="41">
                  <c:v>1972</c:v>
                </c:pt>
                <c:pt idx="42">
                  <c:v>1972</c:v>
                </c:pt>
                <c:pt idx="43">
                  <c:v>1972</c:v>
                </c:pt>
                <c:pt idx="44">
                  <c:v>2071</c:v>
                </c:pt>
                <c:pt idx="45">
                  <c:v>2071</c:v>
                </c:pt>
                <c:pt idx="46">
                  <c:v>2071</c:v>
                </c:pt>
                <c:pt idx="47">
                  <c:v>2071</c:v>
                </c:pt>
                <c:pt idx="48">
                  <c:v>2071</c:v>
                </c:pt>
                <c:pt idx="49">
                  <c:v>2071</c:v>
                </c:pt>
                <c:pt idx="50">
                  <c:v>2071</c:v>
                </c:pt>
                <c:pt idx="51">
                  <c:v>2187</c:v>
                </c:pt>
                <c:pt idx="52">
                  <c:v>2187</c:v>
                </c:pt>
                <c:pt idx="53">
                  <c:v>2187</c:v>
                </c:pt>
                <c:pt idx="54">
                  <c:v>2187</c:v>
                </c:pt>
                <c:pt idx="55">
                  <c:v>2187</c:v>
                </c:pt>
                <c:pt idx="56">
                  <c:v>2187</c:v>
                </c:pt>
                <c:pt idx="57">
                  <c:v>2187</c:v>
                </c:pt>
                <c:pt idx="58">
                  <c:v>2293</c:v>
                </c:pt>
                <c:pt idx="59">
                  <c:v>2293</c:v>
                </c:pt>
                <c:pt idx="60">
                  <c:v>2293</c:v>
                </c:pt>
                <c:pt idx="61">
                  <c:v>2293</c:v>
                </c:pt>
                <c:pt idx="62">
                  <c:v>2293</c:v>
                </c:pt>
                <c:pt idx="63">
                  <c:v>2293</c:v>
                </c:pt>
                <c:pt idx="64">
                  <c:v>2293</c:v>
                </c:pt>
                <c:pt idx="65">
                  <c:v>2399</c:v>
                </c:pt>
                <c:pt idx="66">
                  <c:v>2399</c:v>
                </c:pt>
                <c:pt idx="67">
                  <c:v>2399</c:v>
                </c:pt>
                <c:pt idx="68">
                  <c:v>2399</c:v>
                </c:pt>
                <c:pt idx="69">
                  <c:v>2399</c:v>
                </c:pt>
                <c:pt idx="70">
                  <c:v>2399</c:v>
                </c:pt>
                <c:pt idx="71">
                  <c:v>2399</c:v>
                </c:pt>
                <c:pt idx="72">
                  <c:v>2495</c:v>
                </c:pt>
                <c:pt idx="73">
                  <c:v>2495</c:v>
                </c:pt>
                <c:pt idx="74">
                  <c:v>2495</c:v>
                </c:pt>
                <c:pt idx="75">
                  <c:v>2495</c:v>
                </c:pt>
                <c:pt idx="76">
                  <c:v>2495</c:v>
                </c:pt>
                <c:pt idx="77">
                  <c:v>2495</c:v>
                </c:pt>
                <c:pt idx="78">
                  <c:v>2495</c:v>
                </c:pt>
                <c:pt idx="79">
                  <c:v>2596</c:v>
                </c:pt>
                <c:pt idx="80">
                  <c:v>2596</c:v>
                </c:pt>
                <c:pt idx="81">
                  <c:v>2596</c:v>
                </c:pt>
                <c:pt idx="82">
                  <c:v>2596</c:v>
                </c:pt>
                <c:pt idx="83">
                  <c:v>2596</c:v>
                </c:pt>
                <c:pt idx="84">
                  <c:v>2596</c:v>
                </c:pt>
                <c:pt idx="85">
                  <c:v>2596</c:v>
                </c:pt>
                <c:pt idx="86">
                  <c:v>2691</c:v>
                </c:pt>
                <c:pt idx="87">
                  <c:v>2691</c:v>
                </c:pt>
                <c:pt idx="88">
                  <c:v>2691</c:v>
                </c:pt>
                <c:pt idx="89">
                  <c:v>2691</c:v>
                </c:pt>
                <c:pt idx="90">
                  <c:v>2691</c:v>
                </c:pt>
                <c:pt idx="91">
                  <c:v>2691</c:v>
                </c:pt>
                <c:pt idx="92">
                  <c:v>2691</c:v>
                </c:pt>
                <c:pt idx="93">
                  <c:v>2777</c:v>
                </c:pt>
                <c:pt idx="94">
                  <c:v>2777</c:v>
                </c:pt>
                <c:pt idx="95">
                  <c:v>2777</c:v>
                </c:pt>
                <c:pt idx="96">
                  <c:v>2777</c:v>
                </c:pt>
                <c:pt idx="97">
                  <c:v>2777</c:v>
                </c:pt>
                <c:pt idx="98">
                  <c:v>2777</c:v>
                </c:pt>
                <c:pt idx="99">
                  <c:v>2777</c:v>
                </c:pt>
                <c:pt idx="100">
                  <c:v>2858</c:v>
                </c:pt>
                <c:pt idx="101">
                  <c:v>2858</c:v>
                </c:pt>
                <c:pt idx="102">
                  <c:v>2858</c:v>
                </c:pt>
                <c:pt idx="103">
                  <c:v>2858</c:v>
                </c:pt>
                <c:pt idx="104">
                  <c:v>2858</c:v>
                </c:pt>
                <c:pt idx="105">
                  <c:v>2858</c:v>
                </c:pt>
                <c:pt idx="106">
                  <c:v>2858</c:v>
                </c:pt>
                <c:pt idx="107">
                  <c:v>2915</c:v>
                </c:pt>
                <c:pt idx="108">
                  <c:v>2915</c:v>
                </c:pt>
                <c:pt idx="109">
                  <c:v>2915</c:v>
                </c:pt>
                <c:pt idx="110">
                  <c:v>2915</c:v>
                </c:pt>
                <c:pt idx="111">
                  <c:v>2915</c:v>
                </c:pt>
                <c:pt idx="112">
                  <c:v>2915</c:v>
                </c:pt>
                <c:pt idx="113">
                  <c:v>2915</c:v>
                </c:pt>
                <c:pt idx="114">
                  <c:v>2992</c:v>
                </c:pt>
                <c:pt idx="115">
                  <c:v>2992</c:v>
                </c:pt>
                <c:pt idx="116">
                  <c:v>2992</c:v>
                </c:pt>
                <c:pt idx="117">
                  <c:v>2992</c:v>
                </c:pt>
                <c:pt idx="118">
                  <c:v>2992</c:v>
                </c:pt>
                <c:pt idx="119">
                  <c:v>2992</c:v>
                </c:pt>
                <c:pt idx="120">
                  <c:v>2992</c:v>
                </c:pt>
                <c:pt idx="121">
                  <c:v>3048</c:v>
                </c:pt>
                <c:pt idx="122">
                  <c:v>3048</c:v>
                </c:pt>
                <c:pt idx="123">
                  <c:v>3048</c:v>
                </c:pt>
                <c:pt idx="124">
                  <c:v>3048</c:v>
                </c:pt>
                <c:pt idx="125">
                  <c:v>3048</c:v>
                </c:pt>
                <c:pt idx="126">
                  <c:v>3048</c:v>
                </c:pt>
                <c:pt idx="127">
                  <c:v>3048</c:v>
                </c:pt>
                <c:pt idx="128">
                  <c:v>3108</c:v>
                </c:pt>
                <c:pt idx="129">
                  <c:v>3108</c:v>
                </c:pt>
                <c:pt idx="130">
                  <c:v>3108</c:v>
                </c:pt>
                <c:pt idx="131">
                  <c:v>3108</c:v>
                </c:pt>
                <c:pt idx="132">
                  <c:v>3108</c:v>
                </c:pt>
                <c:pt idx="133">
                  <c:v>3108</c:v>
                </c:pt>
                <c:pt idx="134">
                  <c:v>3108</c:v>
                </c:pt>
                <c:pt idx="135">
                  <c:v>3157</c:v>
                </c:pt>
                <c:pt idx="136">
                  <c:v>3157</c:v>
                </c:pt>
                <c:pt idx="137">
                  <c:v>3157</c:v>
                </c:pt>
                <c:pt idx="138">
                  <c:v>3157</c:v>
                </c:pt>
                <c:pt idx="139">
                  <c:v>3157</c:v>
                </c:pt>
                <c:pt idx="140">
                  <c:v>3157</c:v>
                </c:pt>
                <c:pt idx="141">
                  <c:v>3157</c:v>
                </c:pt>
                <c:pt idx="142">
                  <c:v>3229</c:v>
                </c:pt>
                <c:pt idx="143">
                  <c:v>3229</c:v>
                </c:pt>
                <c:pt idx="144">
                  <c:v>3229</c:v>
                </c:pt>
                <c:pt idx="145">
                  <c:v>3229</c:v>
                </c:pt>
                <c:pt idx="146">
                  <c:v>3229</c:v>
                </c:pt>
                <c:pt idx="147">
                  <c:v>3229</c:v>
                </c:pt>
                <c:pt idx="148">
                  <c:v>3229</c:v>
                </c:pt>
                <c:pt idx="149">
                  <c:v>3284</c:v>
                </c:pt>
                <c:pt idx="150">
                  <c:v>3366</c:v>
                </c:pt>
                <c:pt idx="151">
                  <c:v>3366</c:v>
                </c:pt>
                <c:pt idx="152">
                  <c:v>3366</c:v>
                </c:pt>
                <c:pt idx="153">
                  <c:v>3366</c:v>
                </c:pt>
                <c:pt idx="154">
                  <c:v>3366</c:v>
                </c:pt>
                <c:pt idx="155">
                  <c:v>3366</c:v>
                </c:pt>
                <c:pt idx="156">
                  <c:v>3366</c:v>
                </c:pt>
                <c:pt idx="157">
                  <c:v>3446</c:v>
                </c:pt>
                <c:pt idx="158">
                  <c:v>3446</c:v>
                </c:pt>
                <c:pt idx="159">
                  <c:v>3446</c:v>
                </c:pt>
                <c:pt idx="160">
                  <c:v>3446</c:v>
                </c:pt>
                <c:pt idx="161">
                  <c:v>3446</c:v>
                </c:pt>
                <c:pt idx="162">
                  <c:v>3446</c:v>
                </c:pt>
                <c:pt idx="163">
                  <c:v>3446</c:v>
                </c:pt>
                <c:pt idx="164">
                  <c:v>3513</c:v>
                </c:pt>
                <c:pt idx="165">
                  <c:v>3513</c:v>
                </c:pt>
                <c:pt idx="166">
                  <c:v>3513</c:v>
                </c:pt>
                <c:pt idx="167">
                  <c:v>3513</c:v>
                </c:pt>
                <c:pt idx="168">
                  <c:v>3513</c:v>
                </c:pt>
                <c:pt idx="169">
                  <c:v>3513</c:v>
                </c:pt>
                <c:pt idx="170">
                  <c:v>3513</c:v>
                </c:pt>
                <c:pt idx="171">
                  <c:v>3587</c:v>
                </c:pt>
                <c:pt idx="172">
                  <c:v>3587</c:v>
                </c:pt>
                <c:pt idx="173">
                  <c:v>3587</c:v>
                </c:pt>
                <c:pt idx="174">
                  <c:v>3587</c:v>
                </c:pt>
                <c:pt idx="175">
                  <c:v>3587</c:v>
                </c:pt>
                <c:pt idx="176">
                  <c:v>3587</c:v>
                </c:pt>
                <c:pt idx="177">
                  <c:v>3587</c:v>
                </c:pt>
                <c:pt idx="178">
                  <c:v>3652</c:v>
                </c:pt>
                <c:pt idx="179">
                  <c:v>3652</c:v>
                </c:pt>
                <c:pt idx="180">
                  <c:v>3652</c:v>
                </c:pt>
                <c:pt idx="181">
                  <c:v>3652</c:v>
                </c:pt>
                <c:pt idx="182">
                  <c:v>3652</c:v>
                </c:pt>
                <c:pt idx="183">
                  <c:v>3652</c:v>
                </c:pt>
                <c:pt idx="184">
                  <c:v>3652</c:v>
                </c:pt>
                <c:pt idx="185">
                  <c:v>3720</c:v>
                </c:pt>
                <c:pt idx="186">
                  <c:v>3720</c:v>
                </c:pt>
                <c:pt idx="187">
                  <c:v>3720</c:v>
                </c:pt>
                <c:pt idx="188">
                  <c:v>3720</c:v>
                </c:pt>
                <c:pt idx="189">
                  <c:v>3720</c:v>
                </c:pt>
                <c:pt idx="190">
                  <c:v>3720</c:v>
                </c:pt>
                <c:pt idx="191">
                  <c:v>3720</c:v>
                </c:pt>
                <c:pt idx="192">
                  <c:v>3791</c:v>
                </c:pt>
                <c:pt idx="193">
                  <c:v>3791</c:v>
                </c:pt>
                <c:pt idx="194">
                  <c:v>3791</c:v>
                </c:pt>
                <c:pt idx="195">
                  <c:v>3791</c:v>
                </c:pt>
                <c:pt idx="196">
                  <c:v>3791</c:v>
                </c:pt>
                <c:pt idx="197">
                  <c:v>3791</c:v>
                </c:pt>
                <c:pt idx="198">
                  <c:v>3791</c:v>
                </c:pt>
                <c:pt idx="199">
                  <c:v>3837</c:v>
                </c:pt>
              </c:numCache>
            </c:numRef>
          </c:xVal>
          <c:yVal>
            <c:numRef>
              <c:f>'Beschl. 5. Gang(10.06.2014)'!$R$6:$R$205</c:f>
              <c:numCache>
                <c:formatCode>#,##0" mbar"</c:formatCode>
                <c:ptCount val="200"/>
                <c:pt idx="0">
                  <c:v>429.887</c:v>
                </c:pt>
                <c:pt idx="1">
                  <c:v>429.887</c:v>
                </c:pt>
                <c:pt idx="2">
                  <c:v>870.01</c:v>
                </c:pt>
                <c:pt idx="3">
                  <c:v>870.01</c:v>
                </c:pt>
                <c:pt idx="4">
                  <c:v>870.01</c:v>
                </c:pt>
                <c:pt idx="5">
                  <c:v>870.01</c:v>
                </c:pt>
                <c:pt idx="6">
                  <c:v>870.01</c:v>
                </c:pt>
                <c:pt idx="7">
                  <c:v>870.01</c:v>
                </c:pt>
                <c:pt idx="8">
                  <c:v>870.01</c:v>
                </c:pt>
                <c:pt idx="9">
                  <c:v>890.48099999999999</c:v>
                </c:pt>
                <c:pt idx="10">
                  <c:v>890.48099999999999</c:v>
                </c:pt>
                <c:pt idx="11">
                  <c:v>890.48099999999999</c:v>
                </c:pt>
                <c:pt idx="12">
                  <c:v>890.48099999999999</c:v>
                </c:pt>
                <c:pt idx="13">
                  <c:v>890.48099999999999</c:v>
                </c:pt>
                <c:pt idx="14">
                  <c:v>890.48099999999999</c:v>
                </c:pt>
                <c:pt idx="15">
                  <c:v>890.48099999999999</c:v>
                </c:pt>
                <c:pt idx="16">
                  <c:v>921.18700000000001</c:v>
                </c:pt>
                <c:pt idx="17">
                  <c:v>921.18700000000001</c:v>
                </c:pt>
                <c:pt idx="18">
                  <c:v>921.18700000000001</c:v>
                </c:pt>
                <c:pt idx="19">
                  <c:v>921.18700000000001</c:v>
                </c:pt>
                <c:pt idx="20">
                  <c:v>921.18700000000001</c:v>
                </c:pt>
                <c:pt idx="21">
                  <c:v>921.18700000000001</c:v>
                </c:pt>
                <c:pt idx="22">
                  <c:v>921.18700000000001</c:v>
                </c:pt>
                <c:pt idx="23">
                  <c:v>962.12900000000002</c:v>
                </c:pt>
                <c:pt idx="24">
                  <c:v>962.12900000000002</c:v>
                </c:pt>
                <c:pt idx="25">
                  <c:v>962.12900000000002</c:v>
                </c:pt>
                <c:pt idx="26">
                  <c:v>962.12900000000002</c:v>
                </c:pt>
                <c:pt idx="27">
                  <c:v>962.12900000000002</c:v>
                </c:pt>
                <c:pt idx="28">
                  <c:v>962.12900000000002</c:v>
                </c:pt>
                <c:pt idx="29">
                  <c:v>962.12900000000002</c:v>
                </c:pt>
                <c:pt idx="30">
                  <c:v>1003.07</c:v>
                </c:pt>
                <c:pt idx="31">
                  <c:v>1003.07</c:v>
                </c:pt>
                <c:pt idx="32">
                  <c:v>1003.07</c:v>
                </c:pt>
                <c:pt idx="33">
                  <c:v>1003.07</c:v>
                </c:pt>
                <c:pt idx="34">
                  <c:v>1003.07</c:v>
                </c:pt>
                <c:pt idx="35">
                  <c:v>1003.07</c:v>
                </c:pt>
                <c:pt idx="36">
                  <c:v>1003.07</c:v>
                </c:pt>
                <c:pt idx="37">
                  <c:v>1033.78</c:v>
                </c:pt>
                <c:pt idx="38">
                  <c:v>1033.78</c:v>
                </c:pt>
                <c:pt idx="39">
                  <c:v>1033.78</c:v>
                </c:pt>
                <c:pt idx="40">
                  <c:v>1033.78</c:v>
                </c:pt>
                <c:pt idx="41">
                  <c:v>1033.78</c:v>
                </c:pt>
                <c:pt idx="42">
                  <c:v>1033.78</c:v>
                </c:pt>
                <c:pt idx="43">
                  <c:v>1033.78</c:v>
                </c:pt>
                <c:pt idx="44">
                  <c:v>1064.48</c:v>
                </c:pt>
                <c:pt idx="45">
                  <c:v>1064.48</c:v>
                </c:pt>
                <c:pt idx="46">
                  <c:v>1064.48</c:v>
                </c:pt>
                <c:pt idx="47">
                  <c:v>1064.48</c:v>
                </c:pt>
                <c:pt idx="48">
                  <c:v>1064.48</c:v>
                </c:pt>
                <c:pt idx="49">
                  <c:v>1064.48</c:v>
                </c:pt>
                <c:pt idx="50">
                  <c:v>1136.1300000000001</c:v>
                </c:pt>
                <c:pt idx="51">
                  <c:v>1136.1300000000001</c:v>
                </c:pt>
                <c:pt idx="52">
                  <c:v>1136.1300000000001</c:v>
                </c:pt>
                <c:pt idx="53">
                  <c:v>1136.1300000000001</c:v>
                </c:pt>
                <c:pt idx="54">
                  <c:v>1136.1300000000001</c:v>
                </c:pt>
                <c:pt idx="55">
                  <c:v>1136.1300000000001</c:v>
                </c:pt>
                <c:pt idx="56">
                  <c:v>1136.1300000000001</c:v>
                </c:pt>
                <c:pt idx="57">
                  <c:v>1197.54</c:v>
                </c:pt>
                <c:pt idx="58">
                  <c:v>1197.54</c:v>
                </c:pt>
                <c:pt idx="59">
                  <c:v>1197.54</c:v>
                </c:pt>
                <c:pt idx="60">
                  <c:v>1197.54</c:v>
                </c:pt>
                <c:pt idx="61">
                  <c:v>1197.54</c:v>
                </c:pt>
                <c:pt idx="62">
                  <c:v>1197.54</c:v>
                </c:pt>
                <c:pt idx="63">
                  <c:v>1197.54</c:v>
                </c:pt>
                <c:pt idx="64">
                  <c:v>1228.25</c:v>
                </c:pt>
                <c:pt idx="65">
                  <c:v>1228.25</c:v>
                </c:pt>
                <c:pt idx="66">
                  <c:v>1228.25</c:v>
                </c:pt>
                <c:pt idx="67">
                  <c:v>1228.25</c:v>
                </c:pt>
                <c:pt idx="68">
                  <c:v>1228.25</c:v>
                </c:pt>
                <c:pt idx="69">
                  <c:v>1228.25</c:v>
                </c:pt>
                <c:pt idx="70">
                  <c:v>1228.25</c:v>
                </c:pt>
                <c:pt idx="71">
                  <c:v>1258.96</c:v>
                </c:pt>
                <c:pt idx="72">
                  <c:v>1258.96</c:v>
                </c:pt>
                <c:pt idx="73">
                  <c:v>1258.96</c:v>
                </c:pt>
                <c:pt idx="74">
                  <c:v>1258.96</c:v>
                </c:pt>
                <c:pt idx="75">
                  <c:v>1258.96</c:v>
                </c:pt>
                <c:pt idx="76">
                  <c:v>1258.96</c:v>
                </c:pt>
                <c:pt idx="77">
                  <c:v>1258.96</c:v>
                </c:pt>
                <c:pt idx="78">
                  <c:v>1289.6600000000001</c:v>
                </c:pt>
                <c:pt idx="79">
                  <c:v>1289.6600000000001</c:v>
                </c:pt>
                <c:pt idx="80">
                  <c:v>1289.6600000000001</c:v>
                </c:pt>
                <c:pt idx="81">
                  <c:v>1289.6600000000001</c:v>
                </c:pt>
                <c:pt idx="82">
                  <c:v>1289.6600000000001</c:v>
                </c:pt>
                <c:pt idx="83">
                  <c:v>1289.6600000000001</c:v>
                </c:pt>
                <c:pt idx="84">
                  <c:v>1289.6600000000001</c:v>
                </c:pt>
                <c:pt idx="85">
                  <c:v>1310.1300000000001</c:v>
                </c:pt>
                <c:pt idx="86">
                  <c:v>1310.1300000000001</c:v>
                </c:pt>
                <c:pt idx="87">
                  <c:v>1310.1300000000001</c:v>
                </c:pt>
                <c:pt idx="88">
                  <c:v>1310.1300000000001</c:v>
                </c:pt>
                <c:pt idx="89">
                  <c:v>1310.1300000000001</c:v>
                </c:pt>
                <c:pt idx="90">
                  <c:v>1310.1300000000001</c:v>
                </c:pt>
                <c:pt idx="91">
                  <c:v>1310.1300000000001</c:v>
                </c:pt>
                <c:pt idx="92">
                  <c:v>1330.6</c:v>
                </c:pt>
                <c:pt idx="93">
                  <c:v>1330.6</c:v>
                </c:pt>
                <c:pt idx="94">
                  <c:v>1330.6</c:v>
                </c:pt>
                <c:pt idx="95">
                  <c:v>1330.6</c:v>
                </c:pt>
                <c:pt idx="96">
                  <c:v>1330.6</c:v>
                </c:pt>
                <c:pt idx="97">
                  <c:v>1330.6</c:v>
                </c:pt>
                <c:pt idx="98">
                  <c:v>1330.6</c:v>
                </c:pt>
                <c:pt idx="99">
                  <c:v>1340.84</c:v>
                </c:pt>
                <c:pt idx="100">
                  <c:v>1340.84</c:v>
                </c:pt>
                <c:pt idx="101">
                  <c:v>1340.84</c:v>
                </c:pt>
                <c:pt idx="102">
                  <c:v>1340.84</c:v>
                </c:pt>
                <c:pt idx="103">
                  <c:v>1340.84</c:v>
                </c:pt>
                <c:pt idx="104">
                  <c:v>1340.84</c:v>
                </c:pt>
                <c:pt idx="105">
                  <c:v>1340.84</c:v>
                </c:pt>
                <c:pt idx="106">
                  <c:v>1340.84</c:v>
                </c:pt>
                <c:pt idx="107">
                  <c:v>1340.84</c:v>
                </c:pt>
                <c:pt idx="108">
                  <c:v>1340.84</c:v>
                </c:pt>
                <c:pt idx="109">
                  <c:v>1340.84</c:v>
                </c:pt>
                <c:pt idx="110">
                  <c:v>1340.84</c:v>
                </c:pt>
                <c:pt idx="111">
                  <c:v>1340.84</c:v>
                </c:pt>
                <c:pt idx="112">
                  <c:v>1340.84</c:v>
                </c:pt>
                <c:pt idx="113">
                  <c:v>1340.84</c:v>
                </c:pt>
                <c:pt idx="114">
                  <c:v>1340.84</c:v>
                </c:pt>
                <c:pt idx="115">
                  <c:v>1340.84</c:v>
                </c:pt>
                <c:pt idx="116">
                  <c:v>1340.84</c:v>
                </c:pt>
                <c:pt idx="117">
                  <c:v>1340.84</c:v>
                </c:pt>
                <c:pt idx="118">
                  <c:v>1340.84</c:v>
                </c:pt>
                <c:pt idx="119">
                  <c:v>1340.84</c:v>
                </c:pt>
                <c:pt idx="120">
                  <c:v>1351.07</c:v>
                </c:pt>
                <c:pt idx="121">
                  <c:v>1351.07</c:v>
                </c:pt>
                <c:pt idx="122">
                  <c:v>1351.07</c:v>
                </c:pt>
                <c:pt idx="123">
                  <c:v>1351.07</c:v>
                </c:pt>
                <c:pt idx="124">
                  <c:v>1351.07</c:v>
                </c:pt>
                <c:pt idx="125">
                  <c:v>1351.07</c:v>
                </c:pt>
                <c:pt idx="126">
                  <c:v>1351.07</c:v>
                </c:pt>
                <c:pt idx="127">
                  <c:v>1340.84</c:v>
                </c:pt>
                <c:pt idx="128">
                  <c:v>1340.84</c:v>
                </c:pt>
                <c:pt idx="129">
                  <c:v>1340.84</c:v>
                </c:pt>
                <c:pt idx="130">
                  <c:v>1340.84</c:v>
                </c:pt>
                <c:pt idx="131">
                  <c:v>1340.84</c:v>
                </c:pt>
                <c:pt idx="132">
                  <c:v>1340.84</c:v>
                </c:pt>
                <c:pt idx="133">
                  <c:v>1340.84</c:v>
                </c:pt>
                <c:pt idx="134">
                  <c:v>1340.84</c:v>
                </c:pt>
                <c:pt idx="135">
                  <c:v>1340.84</c:v>
                </c:pt>
                <c:pt idx="136">
                  <c:v>1340.84</c:v>
                </c:pt>
                <c:pt idx="137">
                  <c:v>1340.84</c:v>
                </c:pt>
                <c:pt idx="138">
                  <c:v>1340.84</c:v>
                </c:pt>
                <c:pt idx="139">
                  <c:v>1340.84</c:v>
                </c:pt>
                <c:pt idx="140">
                  <c:v>1340.84</c:v>
                </c:pt>
                <c:pt idx="141">
                  <c:v>1351.07</c:v>
                </c:pt>
                <c:pt idx="142">
                  <c:v>1351.07</c:v>
                </c:pt>
                <c:pt idx="143">
                  <c:v>1351.07</c:v>
                </c:pt>
                <c:pt idx="144">
                  <c:v>1351.07</c:v>
                </c:pt>
                <c:pt idx="145">
                  <c:v>1351.07</c:v>
                </c:pt>
                <c:pt idx="146">
                  <c:v>1351.07</c:v>
                </c:pt>
                <c:pt idx="147">
                  <c:v>1351.07</c:v>
                </c:pt>
                <c:pt idx="148">
                  <c:v>1351.07</c:v>
                </c:pt>
                <c:pt idx="149">
                  <c:v>1351.07</c:v>
                </c:pt>
                <c:pt idx="150">
                  <c:v>1351.07</c:v>
                </c:pt>
                <c:pt idx="151">
                  <c:v>1351.07</c:v>
                </c:pt>
                <c:pt idx="152">
                  <c:v>1351.07</c:v>
                </c:pt>
                <c:pt idx="153">
                  <c:v>1351.07</c:v>
                </c:pt>
                <c:pt idx="154">
                  <c:v>1351.07</c:v>
                </c:pt>
                <c:pt idx="155">
                  <c:v>1351.07</c:v>
                </c:pt>
                <c:pt idx="156">
                  <c:v>1351.07</c:v>
                </c:pt>
                <c:pt idx="157">
                  <c:v>1351.07</c:v>
                </c:pt>
                <c:pt idx="158">
                  <c:v>1351.07</c:v>
                </c:pt>
                <c:pt idx="159">
                  <c:v>1351.07</c:v>
                </c:pt>
                <c:pt idx="160">
                  <c:v>1351.07</c:v>
                </c:pt>
                <c:pt idx="161">
                  <c:v>1351.07</c:v>
                </c:pt>
                <c:pt idx="162">
                  <c:v>1351.07</c:v>
                </c:pt>
                <c:pt idx="163">
                  <c:v>1340.84</c:v>
                </c:pt>
                <c:pt idx="164">
                  <c:v>1340.84</c:v>
                </c:pt>
                <c:pt idx="165">
                  <c:v>1340.84</c:v>
                </c:pt>
                <c:pt idx="166">
                  <c:v>1340.84</c:v>
                </c:pt>
                <c:pt idx="167">
                  <c:v>1340.84</c:v>
                </c:pt>
                <c:pt idx="168">
                  <c:v>1340.84</c:v>
                </c:pt>
                <c:pt idx="169">
                  <c:v>1340.84</c:v>
                </c:pt>
                <c:pt idx="170">
                  <c:v>1351.07</c:v>
                </c:pt>
                <c:pt idx="171">
                  <c:v>1351.07</c:v>
                </c:pt>
                <c:pt idx="172">
                  <c:v>1351.07</c:v>
                </c:pt>
                <c:pt idx="173">
                  <c:v>1351.07</c:v>
                </c:pt>
                <c:pt idx="174">
                  <c:v>1351.07</c:v>
                </c:pt>
                <c:pt idx="175">
                  <c:v>1351.07</c:v>
                </c:pt>
                <c:pt idx="176">
                  <c:v>1351.07</c:v>
                </c:pt>
                <c:pt idx="177">
                  <c:v>1340.84</c:v>
                </c:pt>
                <c:pt idx="178">
                  <c:v>1340.84</c:v>
                </c:pt>
                <c:pt idx="179">
                  <c:v>1340.84</c:v>
                </c:pt>
                <c:pt idx="180">
                  <c:v>1340.84</c:v>
                </c:pt>
                <c:pt idx="181">
                  <c:v>1340.84</c:v>
                </c:pt>
                <c:pt idx="182">
                  <c:v>1340.84</c:v>
                </c:pt>
                <c:pt idx="183">
                  <c:v>1340.84</c:v>
                </c:pt>
                <c:pt idx="184">
                  <c:v>1351.07</c:v>
                </c:pt>
                <c:pt idx="185">
                  <c:v>1351.07</c:v>
                </c:pt>
                <c:pt idx="186">
                  <c:v>1351.07</c:v>
                </c:pt>
                <c:pt idx="187">
                  <c:v>1351.07</c:v>
                </c:pt>
                <c:pt idx="188">
                  <c:v>1351.07</c:v>
                </c:pt>
                <c:pt idx="189">
                  <c:v>1351.07</c:v>
                </c:pt>
                <c:pt idx="190">
                  <c:v>1351.07</c:v>
                </c:pt>
                <c:pt idx="191">
                  <c:v>1340.84</c:v>
                </c:pt>
                <c:pt idx="192">
                  <c:v>1340.84</c:v>
                </c:pt>
                <c:pt idx="193">
                  <c:v>1340.84</c:v>
                </c:pt>
                <c:pt idx="194">
                  <c:v>1340.84</c:v>
                </c:pt>
                <c:pt idx="195">
                  <c:v>1340.84</c:v>
                </c:pt>
                <c:pt idx="196">
                  <c:v>1340.84</c:v>
                </c:pt>
                <c:pt idx="197">
                  <c:v>1340.84</c:v>
                </c:pt>
                <c:pt idx="198">
                  <c:v>1340.84</c:v>
                </c:pt>
                <c:pt idx="199">
                  <c:v>1340.84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'Beschl. 5. Gang(10.06.2014)'!$U$2</c:f>
              <c:strCache>
                <c:ptCount val="1"/>
                <c:pt idx="0">
                  <c:v>Fördermenge nach ARD
[MRMM_EMOT_WERT]</c:v>
                </c:pt>
              </c:strCache>
            </c:strRef>
          </c:tx>
          <c:marker>
            <c:symbol val="none"/>
          </c:marker>
          <c:xVal>
            <c:numRef>
              <c:f>'Beschl. 5. Gang(10.06.2014)'!$M$3:$M$210</c:f>
              <c:numCache>
                <c:formatCode>#,##0" 1/min"</c:formatCode>
                <c:ptCount val="208"/>
                <c:pt idx="0">
                  <c:v>1262</c:v>
                </c:pt>
                <c:pt idx="1">
                  <c:v>1262</c:v>
                </c:pt>
                <c:pt idx="2">
                  <c:v>1262</c:v>
                </c:pt>
                <c:pt idx="3">
                  <c:v>1262</c:v>
                </c:pt>
                <c:pt idx="4">
                  <c:v>1262</c:v>
                </c:pt>
                <c:pt idx="5">
                  <c:v>1262</c:v>
                </c:pt>
                <c:pt idx="6">
                  <c:v>1326</c:v>
                </c:pt>
                <c:pt idx="7">
                  <c:v>1326</c:v>
                </c:pt>
                <c:pt idx="8">
                  <c:v>1326</c:v>
                </c:pt>
                <c:pt idx="9">
                  <c:v>1326</c:v>
                </c:pt>
                <c:pt idx="10">
                  <c:v>1326</c:v>
                </c:pt>
                <c:pt idx="11">
                  <c:v>1326</c:v>
                </c:pt>
                <c:pt idx="12">
                  <c:v>1326</c:v>
                </c:pt>
                <c:pt idx="13">
                  <c:v>1412</c:v>
                </c:pt>
                <c:pt idx="14">
                  <c:v>1412</c:v>
                </c:pt>
                <c:pt idx="15">
                  <c:v>1412</c:v>
                </c:pt>
                <c:pt idx="16">
                  <c:v>1412</c:v>
                </c:pt>
                <c:pt idx="17">
                  <c:v>1412</c:v>
                </c:pt>
                <c:pt idx="18">
                  <c:v>1412</c:v>
                </c:pt>
                <c:pt idx="19">
                  <c:v>1412</c:v>
                </c:pt>
                <c:pt idx="20">
                  <c:v>1559</c:v>
                </c:pt>
                <c:pt idx="21">
                  <c:v>1559</c:v>
                </c:pt>
                <c:pt idx="22">
                  <c:v>1559</c:v>
                </c:pt>
                <c:pt idx="23">
                  <c:v>1559</c:v>
                </c:pt>
                <c:pt idx="24">
                  <c:v>1559</c:v>
                </c:pt>
                <c:pt idx="25">
                  <c:v>1559</c:v>
                </c:pt>
                <c:pt idx="26">
                  <c:v>1559</c:v>
                </c:pt>
                <c:pt idx="27">
                  <c:v>1683</c:v>
                </c:pt>
                <c:pt idx="28">
                  <c:v>1683</c:v>
                </c:pt>
                <c:pt idx="29">
                  <c:v>1683</c:v>
                </c:pt>
                <c:pt idx="30">
                  <c:v>1683</c:v>
                </c:pt>
                <c:pt idx="31">
                  <c:v>1683</c:v>
                </c:pt>
                <c:pt idx="32">
                  <c:v>1683</c:v>
                </c:pt>
                <c:pt idx="33">
                  <c:v>1683</c:v>
                </c:pt>
                <c:pt idx="34">
                  <c:v>1832</c:v>
                </c:pt>
                <c:pt idx="35">
                  <c:v>1832</c:v>
                </c:pt>
                <c:pt idx="36">
                  <c:v>1832</c:v>
                </c:pt>
                <c:pt idx="37">
                  <c:v>1832</c:v>
                </c:pt>
                <c:pt idx="38">
                  <c:v>1832</c:v>
                </c:pt>
                <c:pt idx="39">
                  <c:v>1832</c:v>
                </c:pt>
                <c:pt idx="40">
                  <c:v>1832</c:v>
                </c:pt>
                <c:pt idx="41">
                  <c:v>1972</c:v>
                </c:pt>
                <c:pt idx="42">
                  <c:v>1972</c:v>
                </c:pt>
                <c:pt idx="43">
                  <c:v>1972</c:v>
                </c:pt>
                <c:pt idx="44">
                  <c:v>1972</c:v>
                </c:pt>
                <c:pt idx="45">
                  <c:v>1972</c:v>
                </c:pt>
                <c:pt idx="46">
                  <c:v>1972</c:v>
                </c:pt>
                <c:pt idx="47">
                  <c:v>2071</c:v>
                </c:pt>
                <c:pt idx="48">
                  <c:v>2071</c:v>
                </c:pt>
                <c:pt idx="49">
                  <c:v>2071</c:v>
                </c:pt>
                <c:pt idx="50">
                  <c:v>2071</c:v>
                </c:pt>
                <c:pt idx="51">
                  <c:v>2071</c:v>
                </c:pt>
                <c:pt idx="52">
                  <c:v>2071</c:v>
                </c:pt>
                <c:pt idx="53">
                  <c:v>2071</c:v>
                </c:pt>
                <c:pt idx="54">
                  <c:v>2187</c:v>
                </c:pt>
                <c:pt idx="55">
                  <c:v>2187</c:v>
                </c:pt>
                <c:pt idx="56">
                  <c:v>2187</c:v>
                </c:pt>
                <c:pt idx="57">
                  <c:v>2187</c:v>
                </c:pt>
                <c:pt idx="58">
                  <c:v>2187</c:v>
                </c:pt>
                <c:pt idx="59">
                  <c:v>2187</c:v>
                </c:pt>
                <c:pt idx="60">
                  <c:v>2187</c:v>
                </c:pt>
                <c:pt idx="61">
                  <c:v>2293</c:v>
                </c:pt>
                <c:pt idx="62">
                  <c:v>2293</c:v>
                </c:pt>
                <c:pt idx="63">
                  <c:v>2293</c:v>
                </c:pt>
                <c:pt idx="64">
                  <c:v>2293</c:v>
                </c:pt>
                <c:pt idx="65">
                  <c:v>2293</c:v>
                </c:pt>
                <c:pt idx="66">
                  <c:v>2293</c:v>
                </c:pt>
                <c:pt idx="67">
                  <c:v>2293</c:v>
                </c:pt>
                <c:pt idx="68">
                  <c:v>2399</c:v>
                </c:pt>
                <c:pt idx="69">
                  <c:v>2399</c:v>
                </c:pt>
                <c:pt idx="70">
                  <c:v>2399</c:v>
                </c:pt>
                <c:pt idx="71">
                  <c:v>2399</c:v>
                </c:pt>
                <c:pt idx="72">
                  <c:v>2399</c:v>
                </c:pt>
                <c:pt idx="73">
                  <c:v>2399</c:v>
                </c:pt>
                <c:pt idx="74">
                  <c:v>2399</c:v>
                </c:pt>
                <c:pt idx="75">
                  <c:v>2495</c:v>
                </c:pt>
                <c:pt idx="76">
                  <c:v>2495</c:v>
                </c:pt>
                <c:pt idx="77">
                  <c:v>2495</c:v>
                </c:pt>
                <c:pt idx="78">
                  <c:v>2495</c:v>
                </c:pt>
                <c:pt idx="79">
                  <c:v>2495</c:v>
                </c:pt>
                <c:pt idx="80">
                  <c:v>2495</c:v>
                </c:pt>
                <c:pt idx="81">
                  <c:v>2495</c:v>
                </c:pt>
                <c:pt idx="82">
                  <c:v>2596</c:v>
                </c:pt>
                <c:pt idx="83">
                  <c:v>2596</c:v>
                </c:pt>
                <c:pt idx="84">
                  <c:v>2596</c:v>
                </c:pt>
                <c:pt idx="85">
                  <c:v>2596</c:v>
                </c:pt>
                <c:pt idx="86">
                  <c:v>2596</c:v>
                </c:pt>
                <c:pt idx="87">
                  <c:v>2596</c:v>
                </c:pt>
                <c:pt idx="88">
                  <c:v>2596</c:v>
                </c:pt>
                <c:pt idx="89">
                  <c:v>2691</c:v>
                </c:pt>
                <c:pt idx="90">
                  <c:v>2691</c:v>
                </c:pt>
                <c:pt idx="91">
                  <c:v>2691</c:v>
                </c:pt>
                <c:pt idx="92">
                  <c:v>2691</c:v>
                </c:pt>
                <c:pt idx="93">
                  <c:v>2691</c:v>
                </c:pt>
                <c:pt idx="94">
                  <c:v>2691</c:v>
                </c:pt>
                <c:pt idx="95">
                  <c:v>2691</c:v>
                </c:pt>
                <c:pt idx="96">
                  <c:v>2777</c:v>
                </c:pt>
                <c:pt idx="97">
                  <c:v>2777</c:v>
                </c:pt>
                <c:pt idx="98">
                  <c:v>2777</c:v>
                </c:pt>
                <c:pt idx="99">
                  <c:v>2777</c:v>
                </c:pt>
                <c:pt idx="100">
                  <c:v>2777</c:v>
                </c:pt>
                <c:pt idx="101">
                  <c:v>2777</c:v>
                </c:pt>
                <c:pt idx="102">
                  <c:v>2777</c:v>
                </c:pt>
                <c:pt idx="103">
                  <c:v>2858</c:v>
                </c:pt>
                <c:pt idx="104">
                  <c:v>2858</c:v>
                </c:pt>
                <c:pt idx="105">
                  <c:v>2858</c:v>
                </c:pt>
                <c:pt idx="106">
                  <c:v>2858</c:v>
                </c:pt>
                <c:pt idx="107">
                  <c:v>2858</c:v>
                </c:pt>
                <c:pt idx="108">
                  <c:v>2858</c:v>
                </c:pt>
                <c:pt idx="109">
                  <c:v>2858</c:v>
                </c:pt>
                <c:pt idx="110">
                  <c:v>2915</c:v>
                </c:pt>
                <c:pt idx="111">
                  <c:v>2915</c:v>
                </c:pt>
                <c:pt idx="112">
                  <c:v>2915</c:v>
                </c:pt>
                <c:pt idx="113">
                  <c:v>2915</c:v>
                </c:pt>
                <c:pt idx="114">
                  <c:v>2915</c:v>
                </c:pt>
                <c:pt idx="115">
                  <c:v>2915</c:v>
                </c:pt>
                <c:pt idx="116">
                  <c:v>2915</c:v>
                </c:pt>
                <c:pt idx="117">
                  <c:v>2992</c:v>
                </c:pt>
                <c:pt idx="118">
                  <c:v>2992</c:v>
                </c:pt>
                <c:pt idx="119">
                  <c:v>2992</c:v>
                </c:pt>
                <c:pt idx="120">
                  <c:v>2992</c:v>
                </c:pt>
                <c:pt idx="121">
                  <c:v>2992</c:v>
                </c:pt>
                <c:pt idx="122">
                  <c:v>2992</c:v>
                </c:pt>
                <c:pt idx="123">
                  <c:v>2992</c:v>
                </c:pt>
                <c:pt idx="124">
                  <c:v>3048</c:v>
                </c:pt>
                <c:pt idx="125">
                  <c:v>3048</c:v>
                </c:pt>
                <c:pt idx="126">
                  <c:v>3048</c:v>
                </c:pt>
                <c:pt idx="127">
                  <c:v>3048</c:v>
                </c:pt>
                <c:pt idx="128">
                  <c:v>3048</c:v>
                </c:pt>
                <c:pt idx="129">
                  <c:v>3048</c:v>
                </c:pt>
                <c:pt idx="130">
                  <c:v>3048</c:v>
                </c:pt>
                <c:pt idx="131">
                  <c:v>3108</c:v>
                </c:pt>
                <c:pt idx="132">
                  <c:v>3108</c:v>
                </c:pt>
                <c:pt idx="133">
                  <c:v>3108</c:v>
                </c:pt>
                <c:pt idx="134">
                  <c:v>3108</c:v>
                </c:pt>
                <c:pt idx="135">
                  <c:v>3108</c:v>
                </c:pt>
                <c:pt idx="136">
                  <c:v>3108</c:v>
                </c:pt>
                <c:pt idx="137">
                  <c:v>3108</c:v>
                </c:pt>
                <c:pt idx="138">
                  <c:v>3157</c:v>
                </c:pt>
                <c:pt idx="139">
                  <c:v>3157</c:v>
                </c:pt>
                <c:pt idx="140">
                  <c:v>3157</c:v>
                </c:pt>
                <c:pt idx="141">
                  <c:v>3157</c:v>
                </c:pt>
                <c:pt idx="142">
                  <c:v>3157</c:v>
                </c:pt>
                <c:pt idx="143">
                  <c:v>3157</c:v>
                </c:pt>
                <c:pt idx="144">
                  <c:v>3157</c:v>
                </c:pt>
                <c:pt idx="145">
                  <c:v>3229</c:v>
                </c:pt>
                <c:pt idx="146">
                  <c:v>3229</c:v>
                </c:pt>
                <c:pt idx="147">
                  <c:v>3229</c:v>
                </c:pt>
                <c:pt idx="148">
                  <c:v>3229</c:v>
                </c:pt>
                <c:pt idx="149">
                  <c:v>3229</c:v>
                </c:pt>
                <c:pt idx="150">
                  <c:v>3229</c:v>
                </c:pt>
                <c:pt idx="151">
                  <c:v>3229</c:v>
                </c:pt>
                <c:pt idx="152">
                  <c:v>3284</c:v>
                </c:pt>
                <c:pt idx="153">
                  <c:v>3366</c:v>
                </c:pt>
                <c:pt idx="154">
                  <c:v>3366</c:v>
                </c:pt>
                <c:pt idx="155">
                  <c:v>3366</c:v>
                </c:pt>
                <c:pt idx="156">
                  <c:v>3366</c:v>
                </c:pt>
                <c:pt idx="157">
                  <c:v>3366</c:v>
                </c:pt>
                <c:pt idx="158">
                  <c:v>3366</c:v>
                </c:pt>
                <c:pt idx="159">
                  <c:v>3366</c:v>
                </c:pt>
                <c:pt idx="160">
                  <c:v>3446</c:v>
                </c:pt>
                <c:pt idx="161">
                  <c:v>3446</c:v>
                </c:pt>
                <c:pt idx="162">
                  <c:v>3446</c:v>
                </c:pt>
                <c:pt idx="163">
                  <c:v>3446</c:v>
                </c:pt>
                <c:pt idx="164">
                  <c:v>3446</c:v>
                </c:pt>
                <c:pt idx="165">
                  <c:v>3446</c:v>
                </c:pt>
                <c:pt idx="166">
                  <c:v>3446</c:v>
                </c:pt>
                <c:pt idx="167">
                  <c:v>3513</c:v>
                </c:pt>
                <c:pt idx="168">
                  <c:v>3513</c:v>
                </c:pt>
                <c:pt idx="169">
                  <c:v>3513</c:v>
                </c:pt>
                <c:pt idx="170">
                  <c:v>3513</c:v>
                </c:pt>
                <c:pt idx="171">
                  <c:v>3513</c:v>
                </c:pt>
                <c:pt idx="172">
                  <c:v>3513</c:v>
                </c:pt>
                <c:pt idx="173">
                  <c:v>3513</c:v>
                </c:pt>
                <c:pt idx="174">
                  <c:v>3587</c:v>
                </c:pt>
                <c:pt idx="175">
                  <c:v>3587</c:v>
                </c:pt>
                <c:pt idx="176">
                  <c:v>3587</c:v>
                </c:pt>
                <c:pt idx="177">
                  <c:v>3587</c:v>
                </c:pt>
                <c:pt idx="178">
                  <c:v>3587</c:v>
                </c:pt>
                <c:pt idx="179">
                  <c:v>3587</c:v>
                </c:pt>
                <c:pt idx="180">
                  <c:v>3587</c:v>
                </c:pt>
                <c:pt idx="181">
                  <c:v>3652</c:v>
                </c:pt>
                <c:pt idx="182">
                  <c:v>3652</c:v>
                </c:pt>
                <c:pt idx="183">
                  <c:v>3652</c:v>
                </c:pt>
                <c:pt idx="184">
                  <c:v>3652</c:v>
                </c:pt>
                <c:pt idx="185">
                  <c:v>3652</c:v>
                </c:pt>
                <c:pt idx="186">
                  <c:v>3652</c:v>
                </c:pt>
                <c:pt idx="187">
                  <c:v>3652</c:v>
                </c:pt>
                <c:pt idx="188">
                  <c:v>3720</c:v>
                </c:pt>
                <c:pt idx="189">
                  <c:v>3720</c:v>
                </c:pt>
                <c:pt idx="190">
                  <c:v>3720</c:v>
                </c:pt>
                <c:pt idx="191">
                  <c:v>3720</c:v>
                </c:pt>
                <c:pt idx="192">
                  <c:v>3720</c:v>
                </c:pt>
                <c:pt idx="193">
                  <c:v>3720</c:v>
                </c:pt>
                <c:pt idx="194">
                  <c:v>3720</c:v>
                </c:pt>
                <c:pt idx="195">
                  <c:v>3791</c:v>
                </c:pt>
                <c:pt idx="196">
                  <c:v>3791</c:v>
                </c:pt>
                <c:pt idx="197">
                  <c:v>3791</c:v>
                </c:pt>
                <c:pt idx="198">
                  <c:v>3791</c:v>
                </c:pt>
                <c:pt idx="199">
                  <c:v>3791</c:v>
                </c:pt>
                <c:pt idx="200">
                  <c:v>3791</c:v>
                </c:pt>
                <c:pt idx="201">
                  <c:v>3791</c:v>
                </c:pt>
                <c:pt idx="202">
                  <c:v>3837</c:v>
                </c:pt>
                <c:pt idx="203">
                  <c:v>3837</c:v>
                </c:pt>
                <c:pt idx="204">
                  <c:v>3837</c:v>
                </c:pt>
                <c:pt idx="205">
                  <c:v>3837</c:v>
                </c:pt>
                <c:pt idx="206">
                  <c:v>3837</c:v>
                </c:pt>
                <c:pt idx="207">
                  <c:v>3837</c:v>
                </c:pt>
              </c:numCache>
            </c:numRef>
          </c:xVal>
          <c:yVal>
            <c:numRef>
              <c:f>'Beschl. 5. Gang(10.06.2014)'!$U$3:$U$210</c:f>
              <c:numCache>
                <c:formatCode>0.0" mm³"</c:formatCode>
                <c:ptCount val="208"/>
                <c:pt idx="0">
                  <c:v>31.3</c:v>
                </c:pt>
                <c:pt idx="1">
                  <c:v>31.3</c:v>
                </c:pt>
                <c:pt idx="2">
                  <c:v>31.3</c:v>
                </c:pt>
                <c:pt idx="3">
                  <c:v>31.3</c:v>
                </c:pt>
                <c:pt idx="4">
                  <c:v>31.3</c:v>
                </c:pt>
                <c:pt idx="5">
                  <c:v>31.3</c:v>
                </c:pt>
                <c:pt idx="6">
                  <c:v>31.3</c:v>
                </c:pt>
                <c:pt idx="7">
                  <c:v>47.55</c:v>
                </c:pt>
                <c:pt idx="8">
                  <c:v>47.55</c:v>
                </c:pt>
                <c:pt idx="9">
                  <c:v>47.55</c:v>
                </c:pt>
                <c:pt idx="10">
                  <c:v>47.55</c:v>
                </c:pt>
                <c:pt idx="11">
                  <c:v>47.55</c:v>
                </c:pt>
                <c:pt idx="12">
                  <c:v>47.55</c:v>
                </c:pt>
                <c:pt idx="13">
                  <c:v>47.55</c:v>
                </c:pt>
                <c:pt idx="14">
                  <c:v>60.83</c:v>
                </c:pt>
                <c:pt idx="15">
                  <c:v>60.83</c:v>
                </c:pt>
                <c:pt idx="16">
                  <c:v>60.83</c:v>
                </c:pt>
                <c:pt idx="17">
                  <c:v>60.83</c:v>
                </c:pt>
                <c:pt idx="18">
                  <c:v>60.83</c:v>
                </c:pt>
                <c:pt idx="19">
                  <c:v>60.83</c:v>
                </c:pt>
                <c:pt idx="20">
                  <c:v>60.83</c:v>
                </c:pt>
                <c:pt idx="21">
                  <c:v>68.569999999999993</c:v>
                </c:pt>
                <c:pt idx="22">
                  <c:v>68.569999999999993</c:v>
                </c:pt>
                <c:pt idx="23">
                  <c:v>68.569999999999993</c:v>
                </c:pt>
                <c:pt idx="24">
                  <c:v>68.569999999999993</c:v>
                </c:pt>
                <c:pt idx="25">
                  <c:v>68.569999999999993</c:v>
                </c:pt>
                <c:pt idx="26">
                  <c:v>68.569999999999993</c:v>
                </c:pt>
                <c:pt idx="27">
                  <c:v>68.569999999999993</c:v>
                </c:pt>
                <c:pt idx="28">
                  <c:v>70.75</c:v>
                </c:pt>
                <c:pt idx="29">
                  <c:v>70.75</c:v>
                </c:pt>
                <c:pt idx="30">
                  <c:v>70.75</c:v>
                </c:pt>
                <c:pt idx="31">
                  <c:v>70.75</c:v>
                </c:pt>
                <c:pt idx="32">
                  <c:v>70.75</c:v>
                </c:pt>
                <c:pt idx="33">
                  <c:v>70.75</c:v>
                </c:pt>
                <c:pt idx="34">
                  <c:v>70.75</c:v>
                </c:pt>
                <c:pt idx="35">
                  <c:v>70.02</c:v>
                </c:pt>
                <c:pt idx="36">
                  <c:v>70.02</c:v>
                </c:pt>
                <c:pt idx="37">
                  <c:v>70.02</c:v>
                </c:pt>
                <c:pt idx="38">
                  <c:v>70.02</c:v>
                </c:pt>
                <c:pt idx="39">
                  <c:v>70.02</c:v>
                </c:pt>
                <c:pt idx="40">
                  <c:v>70.02</c:v>
                </c:pt>
                <c:pt idx="41">
                  <c:v>70.02</c:v>
                </c:pt>
                <c:pt idx="42">
                  <c:v>71.39</c:v>
                </c:pt>
                <c:pt idx="43">
                  <c:v>71.39</c:v>
                </c:pt>
                <c:pt idx="44">
                  <c:v>71.39</c:v>
                </c:pt>
                <c:pt idx="45">
                  <c:v>71.39</c:v>
                </c:pt>
                <c:pt idx="46">
                  <c:v>71.39</c:v>
                </c:pt>
                <c:pt idx="47">
                  <c:v>70.95</c:v>
                </c:pt>
                <c:pt idx="48">
                  <c:v>71.69</c:v>
                </c:pt>
                <c:pt idx="49">
                  <c:v>71.69</c:v>
                </c:pt>
                <c:pt idx="50">
                  <c:v>71.69</c:v>
                </c:pt>
                <c:pt idx="51">
                  <c:v>71.69</c:v>
                </c:pt>
                <c:pt idx="52">
                  <c:v>71.69</c:v>
                </c:pt>
                <c:pt idx="53">
                  <c:v>71.69</c:v>
                </c:pt>
                <c:pt idx="54">
                  <c:v>71.69</c:v>
                </c:pt>
                <c:pt idx="55">
                  <c:v>72.819999999999993</c:v>
                </c:pt>
                <c:pt idx="56">
                  <c:v>72.819999999999993</c:v>
                </c:pt>
                <c:pt idx="57">
                  <c:v>72.819999999999993</c:v>
                </c:pt>
                <c:pt idx="58">
                  <c:v>72.819999999999993</c:v>
                </c:pt>
                <c:pt idx="59">
                  <c:v>72.819999999999993</c:v>
                </c:pt>
                <c:pt idx="60">
                  <c:v>72.819999999999993</c:v>
                </c:pt>
                <c:pt idx="61">
                  <c:v>72.819999999999993</c:v>
                </c:pt>
                <c:pt idx="62">
                  <c:v>72.930000000000007</c:v>
                </c:pt>
                <c:pt idx="63">
                  <c:v>72.930000000000007</c:v>
                </c:pt>
                <c:pt idx="64">
                  <c:v>72.930000000000007</c:v>
                </c:pt>
                <c:pt idx="65">
                  <c:v>72.930000000000007</c:v>
                </c:pt>
                <c:pt idx="66">
                  <c:v>72.930000000000007</c:v>
                </c:pt>
                <c:pt idx="67">
                  <c:v>72.930000000000007</c:v>
                </c:pt>
                <c:pt idx="68">
                  <c:v>72.930000000000007</c:v>
                </c:pt>
                <c:pt idx="69">
                  <c:v>73.27</c:v>
                </c:pt>
                <c:pt idx="70">
                  <c:v>73.27</c:v>
                </c:pt>
                <c:pt idx="71">
                  <c:v>73.27</c:v>
                </c:pt>
                <c:pt idx="72">
                  <c:v>73.27</c:v>
                </c:pt>
                <c:pt idx="73">
                  <c:v>73.27</c:v>
                </c:pt>
                <c:pt idx="74">
                  <c:v>73.27</c:v>
                </c:pt>
                <c:pt idx="75">
                  <c:v>73.27</c:v>
                </c:pt>
                <c:pt idx="76">
                  <c:v>73.95</c:v>
                </c:pt>
                <c:pt idx="77">
                  <c:v>73.95</c:v>
                </c:pt>
                <c:pt idx="78">
                  <c:v>73.95</c:v>
                </c:pt>
                <c:pt idx="79">
                  <c:v>73.95</c:v>
                </c:pt>
                <c:pt idx="80">
                  <c:v>73.95</c:v>
                </c:pt>
                <c:pt idx="81">
                  <c:v>73.95</c:v>
                </c:pt>
                <c:pt idx="82">
                  <c:v>73.95</c:v>
                </c:pt>
                <c:pt idx="83">
                  <c:v>74.59</c:v>
                </c:pt>
                <c:pt idx="84">
                  <c:v>74.59</c:v>
                </c:pt>
                <c:pt idx="85">
                  <c:v>74.59</c:v>
                </c:pt>
                <c:pt idx="86">
                  <c:v>74.59</c:v>
                </c:pt>
                <c:pt idx="87">
                  <c:v>74.59</c:v>
                </c:pt>
                <c:pt idx="88">
                  <c:v>74.59</c:v>
                </c:pt>
                <c:pt idx="89">
                  <c:v>74.59</c:v>
                </c:pt>
                <c:pt idx="90">
                  <c:v>74.680000000000007</c:v>
                </c:pt>
                <c:pt idx="91">
                  <c:v>74.680000000000007</c:v>
                </c:pt>
                <c:pt idx="92">
                  <c:v>74.680000000000007</c:v>
                </c:pt>
                <c:pt idx="93">
                  <c:v>74.680000000000007</c:v>
                </c:pt>
                <c:pt idx="94">
                  <c:v>74.680000000000007</c:v>
                </c:pt>
                <c:pt idx="95">
                  <c:v>74.680000000000007</c:v>
                </c:pt>
                <c:pt idx="96">
                  <c:v>74.680000000000007</c:v>
                </c:pt>
                <c:pt idx="97">
                  <c:v>74.58</c:v>
                </c:pt>
                <c:pt idx="98">
                  <c:v>74.58</c:v>
                </c:pt>
                <c:pt idx="99">
                  <c:v>74.58</c:v>
                </c:pt>
                <c:pt idx="100">
                  <c:v>74.58</c:v>
                </c:pt>
                <c:pt idx="101">
                  <c:v>74.58</c:v>
                </c:pt>
                <c:pt idx="102">
                  <c:v>74.58</c:v>
                </c:pt>
                <c:pt idx="103">
                  <c:v>74.58</c:v>
                </c:pt>
                <c:pt idx="104">
                  <c:v>75.349999999999994</c:v>
                </c:pt>
                <c:pt idx="105">
                  <c:v>75.349999999999994</c:v>
                </c:pt>
                <c:pt idx="106">
                  <c:v>75.349999999999994</c:v>
                </c:pt>
                <c:pt idx="107">
                  <c:v>75.349999999999994</c:v>
                </c:pt>
                <c:pt idx="108">
                  <c:v>75.349999999999994</c:v>
                </c:pt>
                <c:pt idx="109">
                  <c:v>75.349999999999994</c:v>
                </c:pt>
                <c:pt idx="110">
                  <c:v>75.349999999999994</c:v>
                </c:pt>
                <c:pt idx="111">
                  <c:v>74.38</c:v>
                </c:pt>
                <c:pt idx="112">
                  <c:v>74.38</c:v>
                </c:pt>
                <c:pt idx="113">
                  <c:v>74.38</c:v>
                </c:pt>
                <c:pt idx="114">
                  <c:v>74.38</c:v>
                </c:pt>
                <c:pt idx="115">
                  <c:v>74.38</c:v>
                </c:pt>
                <c:pt idx="116">
                  <c:v>74.38</c:v>
                </c:pt>
                <c:pt idx="117">
                  <c:v>74.38</c:v>
                </c:pt>
                <c:pt idx="118">
                  <c:v>74.930000000000007</c:v>
                </c:pt>
                <c:pt idx="119">
                  <c:v>74.930000000000007</c:v>
                </c:pt>
                <c:pt idx="120">
                  <c:v>74.930000000000007</c:v>
                </c:pt>
                <c:pt idx="121">
                  <c:v>74.930000000000007</c:v>
                </c:pt>
                <c:pt idx="122">
                  <c:v>74.930000000000007</c:v>
                </c:pt>
                <c:pt idx="123">
                  <c:v>74.930000000000007</c:v>
                </c:pt>
                <c:pt idx="124">
                  <c:v>74.930000000000007</c:v>
                </c:pt>
                <c:pt idx="125">
                  <c:v>74.23</c:v>
                </c:pt>
                <c:pt idx="126">
                  <c:v>74.23</c:v>
                </c:pt>
                <c:pt idx="127">
                  <c:v>74.23</c:v>
                </c:pt>
                <c:pt idx="128">
                  <c:v>74.23</c:v>
                </c:pt>
                <c:pt idx="129">
                  <c:v>74.23</c:v>
                </c:pt>
                <c:pt idx="130">
                  <c:v>74.23</c:v>
                </c:pt>
                <c:pt idx="131">
                  <c:v>74.23</c:v>
                </c:pt>
                <c:pt idx="132">
                  <c:v>73.81</c:v>
                </c:pt>
                <c:pt idx="133">
                  <c:v>73.81</c:v>
                </c:pt>
                <c:pt idx="134">
                  <c:v>73.81</c:v>
                </c:pt>
                <c:pt idx="135">
                  <c:v>73.81</c:v>
                </c:pt>
                <c:pt idx="136">
                  <c:v>73.81</c:v>
                </c:pt>
                <c:pt idx="137">
                  <c:v>73.81</c:v>
                </c:pt>
                <c:pt idx="138">
                  <c:v>73.81</c:v>
                </c:pt>
                <c:pt idx="139">
                  <c:v>73.760000000000005</c:v>
                </c:pt>
                <c:pt idx="140">
                  <c:v>73.760000000000005</c:v>
                </c:pt>
                <c:pt idx="141">
                  <c:v>73.760000000000005</c:v>
                </c:pt>
                <c:pt idx="142">
                  <c:v>73.760000000000005</c:v>
                </c:pt>
                <c:pt idx="143">
                  <c:v>73.760000000000005</c:v>
                </c:pt>
                <c:pt idx="144">
                  <c:v>73.760000000000005</c:v>
                </c:pt>
                <c:pt idx="145">
                  <c:v>73.760000000000005</c:v>
                </c:pt>
                <c:pt idx="146">
                  <c:v>72.48</c:v>
                </c:pt>
                <c:pt idx="147">
                  <c:v>72.48</c:v>
                </c:pt>
                <c:pt idx="148">
                  <c:v>72.48</c:v>
                </c:pt>
                <c:pt idx="149">
                  <c:v>72.48</c:v>
                </c:pt>
                <c:pt idx="150">
                  <c:v>72.48</c:v>
                </c:pt>
                <c:pt idx="151">
                  <c:v>72.48</c:v>
                </c:pt>
                <c:pt idx="152">
                  <c:v>72.48</c:v>
                </c:pt>
                <c:pt idx="153">
                  <c:v>72.12</c:v>
                </c:pt>
                <c:pt idx="154">
                  <c:v>71.2</c:v>
                </c:pt>
                <c:pt idx="155">
                  <c:v>71.2</c:v>
                </c:pt>
                <c:pt idx="156">
                  <c:v>71.2</c:v>
                </c:pt>
                <c:pt idx="157">
                  <c:v>71.2</c:v>
                </c:pt>
                <c:pt idx="158">
                  <c:v>71.2</c:v>
                </c:pt>
                <c:pt idx="159">
                  <c:v>71.2</c:v>
                </c:pt>
                <c:pt idx="160">
                  <c:v>71.2</c:v>
                </c:pt>
                <c:pt idx="161">
                  <c:v>71.19</c:v>
                </c:pt>
                <c:pt idx="162">
                  <c:v>71.19</c:v>
                </c:pt>
                <c:pt idx="163">
                  <c:v>71.19</c:v>
                </c:pt>
                <c:pt idx="164">
                  <c:v>71.19</c:v>
                </c:pt>
                <c:pt idx="165">
                  <c:v>71.19</c:v>
                </c:pt>
                <c:pt idx="166">
                  <c:v>71.19</c:v>
                </c:pt>
                <c:pt idx="167">
                  <c:v>71.19</c:v>
                </c:pt>
                <c:pt idx="168">
                  <c:v>71.290000000000006</c:v>
                </c:pt>
                <c:pt idx="169">
                  <c:v>71.290000000000006</c:v>
                </c:pt>
                <c:pt idx="170">
                  <c:v>71.290000000000006</c:v>
                </c:pt>
                <c:pt idx="171">
                  <c:v>71.290000000000006</c:v>
                </c:pt>
                <c:pt idx="172">
                  <c:v>71.290000000000006</c:v>
                </c:pt>
                <c:pt idx="173">
                  <c:v>71.290000000000006</c:v>
                </c:pt>
                <c:pt idx="174">
                  <c:v>71.290000000000006</c:v>
                </c:pt>
                <c:pt idx="175">
                  <c:v>72.040000000000006</c:v>
                </c:pt>
                <c:pt idx="176">
                  <c:v>72.040000000000006</c:v>
                </c:pt>
                <c:pt idx="177">
                  <c:v>72.040000000000006</c:v>
                </c:pt>
                <c:pt idx="178">
                  <c:v>72.040000000000006</c:v>
                </c:pt>
                <c:pt idx="179">
                  <c:v>72.040000000000006</c:v>
                </c:pt>
                <c:pt idx="180">
                  <c:v>72.040000000000006</c:v>
                </c:pt>
                <c:pt idx="181">
                  <c:v>72.040000000000006</c:v>
                </c:pt>
                <c:pt idx="182">
                  <c:v>72.13</c:v>
                </c:pt>
                <c:pt idx="183">
                  <c:v>72.13</c:v>
                </c:pt>
                <c:pt idx="184">
                  <c:v>72.13</c:v>
                </c:pt>
                <c:pt idx="185">
                  <c:v>72.13</c:v>
                </c:pt>
                <c:pt idx="186">
                  <c:v>72.13</c:v>
                </c:pt>
                <c:pt idx="187">
                  <c:v>72.13</c:v>
                </c:pt>
                <c:pt idx="188">
                  <c:v>72.13</c:v>
                </c:pt>
                <c:pt idx="189">
                  <c:v>72.08</c:v>
                </c:pt>
                <c:pt idx="190">
                  <c:v>72.08</c:v>
                </c:pt>
                <c:pt idx="191">
                  <c:v>72.08</c:v>
                </c:pt>
                <c:pt idx="192">
                  <c:v>72.08</c:v>
                </c:pt>
                <c:pt idx="193">
                  <c:v>72.08</c:v>
                </c:pt>
                <c:pt idx="194">
                  <c:v>72.08</c:v>
                </c:pt>
                <c:pt idx="195">
                  <c:v>72.08</c:v>
                </c:pt>
                <c:pt idx="196">
                  <c:v>72.180000000000007</c:v>
                </c:pt>
                <c:pt idx="197">
                  <c:v>72.180000000000007</c:v>
                </c:pt>
                <c:pt idx="198">
                  <c:v>72.180000000000007</c:v>
                </c:pt>
                <c:pt idx="199">
                  <c:v>72.180000000000007</c:v>
                </c:pt>
                <c:pt idx="200">
                  <c:v>72.180000000000007</c:v>
                </c:pt>
                <c:pt idx="201">
                  <c:v>72.180000000000007</c:v>
                </c:pt>
                <c:pt idx="202">
                  <c:v>72.180000000000007</c:v>
                </c:pt>
                <c:pt idx="203">
                  <c:v>72.040000000000006</c:v>
                </c:pt>
                <c:pt idx="204">
                  <c:v>72.040000000000006</c:v>
                </c:pt>
                <c:pt idx="205">
                  <c:v>72.040000000000006</c:v>
                </c:pt>
                <c:pt idx="206">
                  <c:v>72.040000000000006</c:v>
                </c:pt>
                <c:pt idx="207">
                  <c:v>72.040000000000006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740032"/>
        <c:axId val="294740424"/>
      </c:scatterChart>
      <c:scatterChart>
        <c:scatterStyle val="smoothMarker"/>
        <c:varyColors val="0"/>
        <c:ser>
          <c:idx val="5"/>
          <c:order val="5"/>
          <c:tx>
            <c:strRef>
              <c:f>'Beschl. 5. Gang(10.06.2014)'!$V$2</c:f>
              <c:strCache>
                <c:ptCount val="1"/>
                <c:pt idx="0">
                  <c:v>Vorförderdruck</c:v>
                </c:pt>
              </c:strCache>
            </c:strRef>
          </c:tx>
          <c:marker>
            <c:symbol val="none"/>
          </c:marker>
          <c:xVal>
            <c:numRef>
              <c:f>'Beschl. 5. Gang(10.06.2014)'!$M$3:$M$210</c:f>
              <c:numCache>
                <c:formatCode>#,##0" 1/min"</c:formatCode>
                <c:ptCount val="208"/>
                <c:pt idx="0">
                  <c:v>1262</c:v>
                </c:pt>
                <c:pt idx="1">
                  <c:v>1262</c:v>
                </c:pt>
                <c:pt idx="2">
                  <c:v>1262</c:v>
                </c:pt>
                <c:pt idx="3">
                  <c:v>1262</c:v>
                </c:pt>
                <c:pt idx="4">
                  <c:v>1262</c:v>
                </c:pt>
                <c:pt idx="5">
                  <c:v>1262</c:v>
                </c:pt>
                <c:pt idx="6">
                  <c:v>1326</c:v>
                </c:pt>
                <c:pt idx="7">
                  <c:v>1326</c:v>
                </c:pt>
                <c:pt idx="8">
                  <c:v>1326</c:v>
                </c:pt>
                <c:pt idx="9">
                  <c:v>1326</c:v>
                </c:pt>
                <c:pt idx="10">
                  <c:v>1326</c:v>
                </c:pt>
                <c:pt idx="11">
                  <c:v>1326</c:v>
                </c:pt>
                <c:pt idx="12">
                  <c:v>1326</c:v>
                </c:pt>
                <c:pt idx="13">
                  <c:v>1412</c:v>
                </c:pt>
                <c:pt idx="14">
                  <c:v>1412</c:v>
                </c:pt>
                <c:pt idx="15">
                  <c:v>1412</c:v>
                </c:pt>
                <c:pt idx="16">
                  <c:v>1412</c:v>
                </c:pt>
                <c:pt idx="17">
                  <c:v>1412</c:v>
                </c:pt>
                <c:pt idx="18">
                  <c:v>1412</c:v>
                </c:pt>
                <c:pt idx="19">
                  <c:v>1412</c:v>
                </c:pt>
                <c:pt idx="20">
                  <c:v>1559</c:v>
                </c:pt>
                <c:pt idx="21">
                  <c:v>1559</c:v>
                </c:pt>
                <c:pt idx="22">
                  <c:v>1559</c:v>
                </c:pt>
                <c:pt idx="23">
                  <c:v>1559</c:v>
                </c:pt>
                <c:pt idx="24">
                  <c:v>1559</c:v>
                </c:pt>
                <c:pt idx="25">
                  <c:v>1559</c:v>
                </c:pt>
                <c:pt idx="26">
                  <c:v>1559</c:v>
                </c:pt>
                <c:pt idx="27">
                  <c:v>1683</c:v>
                </c:pt>
                <c:pt idx="28">
                  <c:v>1683</c:v>
                </c:pt>
                <c:pt idx="29">
                  <c:v>1683</c:v>
                </c:pt>
                <c:pt idx="30">
                  <c:v>1683</c:v>
                </c:pt>
                <c:pt idx="31">
                  <c:v>1683</c:v>
                </c:pt>
                <c:pt idx="32">
                  <c:v>1683</c:v>
                </c:pt>
                <c:pt idx="33">
                  <c:v>1683</c:v>
                </c:pt>
                <c:pt idx="34">
                  <c:v>1832</c:v>
                </c:pt>
                <c:pt idx="35">
                  <c:v>1832</c:v>
                </c:pt>
                <c:pt idx="36">
                  <c:v>1832</c:v>
                </c:pt>
                <c:pt idx="37">
                  <c:v>1832</c:v>
                </c:pt>
                <c:pt idx="38">
                  <c:v>1832</c:v>
                </c:pt>
                <c:pt idx="39">
                  <c:v>1832</c:v>
                </c:pt>
                <c:pt idx="40">
                  <c:v>1832</c:v>
                </c:pt>
                <c:pt idx="41">
                  <c:v>1972</c:v>
                </c:pt>
                <c:pt idx="42">
                  <c:v>1972</c:v>
                </c:pt>
                <c:pt idx="43">
                  <c:v>1972</c:v>
                </c:pt>
                <c:pt idx="44">
                  <c:v>1972</c:v>
                </c:pt>
                <c:pt idx="45">
                  <c:v>1972</c:v>
                </c:pt>
                <c:pt idx="46">
                  <c:v>1972</c:v>
                </c:pt>
                <c:pt idx="47">
                  <c:v>2071</c:v>
                </c:pt>
                <c:pt idx="48">
                  <c:v>2071</c:v>
                </c:pt>
                <c:pt idx="49">
                  <c:v>2071</c:v>
                </c:pt>
                <c:pt idx="50">
                  <c:v>2071</c:v>
                </c:pt>
                <c:pt idx="51">
                  <c:v>2071</c:v>
                </c:pt>
                <c:pt idx="52">
                  <c:v>2071</c:v>
                </c:pt>
                <c:pt idx="53">
                  <c:v>2071</c:v>
                </c:pt>
                <c:pt idx="54">
                  <c:v>2187</c:v>
                </c:pt>
                <c:pt idx="55">
                  <c:v>2187</c:v>
                </c:pt>
                <c:pt idx="56">
                  <c:v>2187</c:v>
                </c:pt>
                <c:pt idx="57">
                  <c:v>2187</c:v>
                </c:pt>
                <c:pt idx="58">
                  <c:v>2187</c:v>
                </c:pt>
                <c:pt idx="59">
                  <c:v>2187</c:v>
                </c:pt>
                <c:pt idx="60">
                  <c:v>2187</c:v>
                </c:pt>
                <c:pt idx="61">
                  <c:v>2293</c:v>
                </c:pt>
                <c:pt idx="62">
                  <c:v>2293</c:v>
                </c:pt>
                <c:pt idx="63">
                  <c:v>2293</c:v>
                </c:pt>
                <c:pt idx="64">
                  <c:v>2293</c:v>
                </c:pt>
                <c:pt idx="65">
                  <c:v>2293</c:v>
                </c:pt>
                <c:pt idx="66">
                  <c:v>2293</c:v>
                </c:pt>
                <c:pt idx="67">
                  <c:v>2293</c:v>
                </c:pt>
                <c:pt idx="68">
                  <c:v>2399</c:v>
                </c:pt>
                <c:pt idx="69">
                  <c:v>2399</c:v>
                </c:pt>
                <c:pt idx="70">
                  <c:v>2399</c:v>
                </c:pt>
                <c:pt idx="71">
                  <c:v>2399</c:v>
                </c:pt>
                <c:pt idx="72">
                  <c:v>2399</c:v>
                </c:pt>
                <c:pt idx="73">
                  <c:v>2399</c:v>
                </c:pt>
                <c:pt idx="74">
                  <c:v>2399</c:v>
                </c:pt>
                <c:pt idx="75">
                  <c:v>2495</c:v>
                </c:pt>
                <c:pt idx="76">
                  <c:v>2495</c:v>
                </c:pt>
                <c:pt idx="77">
                  <c:v>2495</c:v>
                </c:pt>
                <c:pt idx="78">
                  <c:v>2495</c:v>
                </c:pt>
                <c:pt idx="79">
                  <c:v>2495</c:v>
                </c:pt>
                <c:pt idx="80">
                  <c:v>2495</c:v>
                </c:pt>
                <c:pt idx="81">
                  <c:v>2495</c:v>
                </c:pt>
                <c:pt idx="82">
                  <c:v>2596</c:v>
                </c:pt>
                <c:pt idx="83">
                  <c:v>2596</c:v>
                </c:pt>
                <c:pt idx="84">
                  <c:v>2596</c:v>
                </c:pt>
                <c:pt idx="85">
                  <c:v>2596</c:v>
                </c:pt>
                <c:pt idx="86">
                  <c:v>2596</c:v>
                </c:pt>
                <c:pt idx="87">
                  <c:v>2596</c:v>
                </c:pt>
                <c:pt idx="88">
                  <c:v>2596</c:v>
                </c:pt>
                <c:pt idx="89">
                  <c:v>2691</c:v>
                </c:pt>
                <c:pt idx="90">
                  <c:v>2691</c:v>
                </c:pt>
                <c:pt idx="91">
                  <c:v>2691</c:v>
                </c:pt>
                <c:pt idx="92">
                  <c:v>2691</c:v>
                </c:pt>
                <c:pt idx="93">
                  <c:v>2691</c:v>
                </c:pt>
                <c:pt idx="94">
                  <c:v>2691</c:v>
                </c:pt>
                <c:pt idx="95">
                  <c:v>2691</c:v>
                </c:pt>
                <c:pt idx="96">
                  <c:v>2777</c:v>
                </c:pt>
                <c:pt idx="97">
                  <c:v>2777</c:v>
                </c:pt>
                <c:pt idx="98">
                  <c:v>2777</c:v>
                </c:pt>
                <c:pt idx="99">
                  <c:v>2777</c:v>
                </c:pt>
                <c:pt idx="100">
                  <c:v>2777</c:v>
                </c:pt>
                <c:pt idx="101">
                  <c:v>2777</c:v>
                </c:pt>
                <c:pt idx="102">
                  <c:v>2777</c:v>
                </c:pt>
                <c:pt idx="103">
                  <c:v>2858</c:v>
                </c:pt>
                <c:pt idx="104">
                  <c:v>2858</c:v>
                </c:pt>
                <c:pt idx="105">
                  <c:v>2858</c:v>
                </c:pt>
                <c:pt idx="106">
                  <c:v>2858</c:v>
                </c:pt>
                <c:pt idx="107">
                  <c:v>2858</c:v>
                </c:pt>
                <c:pt idx="108">
                  <c:v>2858</c:v>
                </c:pt>
                <c:pt idx="109">
                  <c:v>2858</c:v>
                </c:pt>
                <c:pt idx="110">
                  <c:v>2915</c:v>
                </c:pt>
                <c:pt idx="111">
                  <c:v>2915</c:v>
                </c:pt>
                <c:pt idx="112">
                  <c:v>2915</c:v>
                </c:pt>
                <c:pt idx="113">
                  <c:v>2915</c:v>
                </c:pt>
                <c:pt idx="114">
                  <c:v>2915</c:v>
                </c:pt>
                <c:pt idx="115">
                  <c:v>2915</c:v>
                </c:pt>
                <c:pt idx="116">
                  <c:v>2915</c:v>
                </c:pt>
                <c:pt idx="117">
                  <c:v>2992</c:v>
                </c:pt>
                <c:pt idx="118">
                  <c:v>2992</c:v>
                </c:pt>
                <c:pt idx="119">
                  <c:v>2992</c:v>
                </c:pt>
                <c:pt idx="120">
                  <c:v>2992</c:v>
                </c:pt>
                <c:pt idx="121">
                  <c:v>2992</c:v>
                </c:pt>
                <c:pt idx="122">
                  <c:v>2992</c:v>
                </c:pt>
                <c:pt idx="123">
                  <c:v>2992</c:v>
                </c:pt>
                <c:pt idx="124">
                  <c:v>3048</c:v>
                </c:pt>
                <c:pt idx="125">
                  <c:v>3048</c:v>
                </c:pt>
                <c:pt idx="126">
                  <c:v>3048</c:v>
                </c:pt>
                <c:pt idx="127">
                  <c:v>3048</c:v>
                </c:pt>
                <c:pt idx="128">
                  <c:v>3048</c:v>
                </c:pt>
                <c:pt idx="129">
                  <c:v>3048</c:v>
                </c:pt>
                <c:pt idx="130">
                  <c:v>3048</c:v>
                </c:pt>
                <c:pt idx="131">
                  <c:v>3108</c:v>
                </c:pt>
                <c:pt idx="132">
                  <c:v>3108</c:v>
                </c:pt>
                <c:pt idx="133">
                  <c:v>3108</c:v>
                </c:pt>
                <c:pt idx="134">
                  <c:v>3108</c:v>
                </c:pt>
                <c:pt idx="135">
                  <c:v>3108</c:v>
                </c:pt>
                <c:pt idx="136">
                  <c:v>3108</c:v>
                </c:pt>
                <c:pt idx="137">
                  <c:v>3108</c:v>
                </c:pt>
                <c:pt idx="138">
                  <c:v>3157</c:v>
                </c:pt>
                <c:pt idx="139">
                  <c:v>3157</c:v>
                </c:pt>
                <c:pt idx="140">
                  <c:v>3157</c:v>
                </c:pt>
                <c:pt idx="141">
                  <c:v>3157</c:v>
                </c:pt>
                <c:pt idx="142">
                  <c:v>3157</c:v>
                </c:pt>
                <c:pt idx="143">
                  <c:v>3157</c:v>
                </c:pt>
                <c:pt idx="144">
                  <c:v>3157</c:v>
                </c:pt>
                <c:pt idx="145">
                  <c:v>3229</c:v>
                </c:pt>
                <c:pt idx="146">
                  <c:v>3229</c:v>
                </c:pt>
                <c:pt idx="147">
                  <c:v>3229</c:v>
                </c:pt>
                <c:pt idx="148">
                  <c:v>3229</c:v>
                </c:pt>
                <c:pt idx="149">
                  <c:v>3229</c:v>
                </c:pt>
                <c:pt idx="150">
                  <c:v>3229</c:v>
                </c:pt>
                <c:pt idx="151">
                  <c:v>3229</c:v>
                </c:pt>
                <c:pt idx="152">
                  <c:v>3284</c:v>
                </c:pt>
                <c:pt idx="153">
                  <c:v>3366</c:v>
                </c:pt>
                <c:pt idx="154">
                  <c:v>3366</c:v>
                </c:pt>
                <c:pt idx="155">
                  <c:v>3366</c:v>
                </c:pt>
                <c:pt idx="156">
                  <c:v>3366</c:v>
                </c:pt>
                <c:pt idx="157">
                  <c:v>3366</c:v>
                </c:pt>
                <c:pt idx="158">
                  <c:v>3366</c:v>
                </c:pt>
                <c:pt idx="159">
                  <c:v>3366</c:v>
                </c:pt>
                <c:pt idx="160">
                  <c:v>3446</c:v>
                </c:pt>
                <c:pt idx="161">
                  <c:v>3446</c:v>
                </c:pt>
                <c:pt idx="162">
                  <c:v>3446</c:v>
                </c:pt>
                <c:pt idx="163">
                  <c:v>3446</c:v>
                </c:pt>
                <c:pt idx="164">
                  <c:v>3446</c:v>
                </c:pt>
                <c:pt idx="165">
                  <c:v>3446</c:v>
                </c:pt>
                <c:pt idx="166">
                  <c:v>3446</c:v>
                </c:pt>
                <c:pt idx="167">
                  <c:v>3513</c:v>
                </c:pt>
                <c:pt idx="168">
                  <c:v>3513</c:v>
                </c:pt>
                <c:pt idx="169">
                  <c:v>3513</c:v>
                </c:pt>
                <c:pt idx="170">
                  <c:v>3513</c:v>
                </c:pt>
                <c:pt idx="171">
                  <c:v>3513</c:v>
                </c:pt>
                <c:pt idx="172">
                  <c:v>3513</c:v>
                </c:pt>
                <c:pt idx="173">
                  <c:v>3513</c:v>
                </c:pt>
                <c:pt idx="174">
                  <c:v>3587</c:v>
                </c:pt>
                <c:pt idx="175">
                  <c:v>3587</c:v>
                </c:pt>
                <c:pt idx="176">
                  <c:v>3587</c:v>
                </c:pt>
                <c:pt idx="177">
                  <c:v>3587</c:v>
                </c:pt>
                <c:pt idx="178">
                  <c:v>3587</c:v>
                </c:pt>
                <c:pt idx="179">
                  <c:v>3587</c:v>
                </c:pt>
                <c:pt idx="180">
                  <c:v>3587</c:v>
                </c:pt>
                <c:pt idx="181">
                  <c:v>3652</c:v>
                </c:pt>
                <c:pt idx="182">
                  <c:v>3652</c:v>
                </c:pt>
                <c:pt idx="183">
                  <c:v>3652</c:v>
                </c:pt>
                <c:pt idx="184">
                  <c:v>3652</c:v>
                </c:pt>
                <c:pt idx="185">
                  <c:v>3652</c:v>
                </c:pt>
                <c:pt idx="186">
                  <c:v>3652</c:v>
                </c:pt>
                <c:pt idx="187">
                  <c:v>3652</c:v>
                </c:pt>
                <c:pt idx="188">
                  <c:v>3720</c:v>
                </c:pt>
                <c:pt idx="189">
                  <c:v>3720</c:v>
                </c:pt>
                <c:pt idx="190">
                  <c:v>3720</c:v>
                </c:pt>
                <c:pt idx="191">
                  <c:v>3720</c:v>
                </c:pt>
                <c:pt idx="192">
                  <c:v>3720</c:v>
                </c:pt>
                <c:pt idx="193">
                  <c:v>3720</c:v>
                </c:pt>
                <c:pt idx="194">
                  <c:v>3720</c:v>
                </c:pt>
                <c:pt idx="195">
                  <c:v>3791</c:v>
                </c:pt>
                <c:pt idx="196">
                  <c:v>3791</c:v>
                </c:pt>
                <c:pt idx="197">
                  <c:v>3791</c:v>
                </c:pt>
                <c:pt idx="198">
                  <c:v>3791</c:v>
                </c:pt>
                <c:pt idx="199">
                  <c:v>3791</c:v>
                </c:pt>
                <c:pt idx="200">
                  <c:v>3791</c:v>
                </c:pt>
                <c:pt idx="201">
                  <c:v>3791</c:v>
                </c:pt>
                <c:pt idx="202">
                  <c:v>3837</c:v>
                </c:pt>
                <c:pt idx="203">
                  <c:v>3837</c:v>
                </c:pt>
                <c:pt idx="204">
                  <c:v>3837</c:v>
                </c:pt>
                <c:pt idx="205">
                  <c:v>3837</c:v>
                </c:pt>
                <c:pt idx="206">
                  <c:v>3837</c:v>
                </c:pt>
                <c:pt idx="207">
                  <c:v>3837</c:v>
                </c:pt>
              </c:numCache>
            </c:numRef>
          </c:xVal>
          <c:yVal>
            <c:numRef>
              <c:f>'Beschl. 5. Gang(10.06.2014)'!$V$3:$V$210</c:f>
              <c:numCache>
                <c:formatCode>#,##0.00" bar"</c:formatCode>
                <c:ptCount val="208"/>
                <c:pt idx="0">
                  <c:v>3.9009999999999998</c:v>
                </c:pt>
                <c:pt idx="1">
                  <c:v>3.9009999999999998</c:v>
                </c:pt>
                <c:pt idx="2">
                  <c:v>3.8580000000000001</c:v>
                </c:pt>
                <c:pt idx="3">
                  <c:v>3.8580000000000001</c:v>
                </c:pt>
                <c:pt idx="4">
                  <c:v>3.8580000000000001</c:v>
                </c:pt>
                <c:pt idx="5">
                  <c:v>3.8580000000000001</c:v>
                </c:pt>
                <c:pt idx="6">
                  <c:v>3.8580000000000001</c:v>
                </c:pt>
                <c:pt idx="7">
                  <c:v>3.8580000000000001</c:v>
                </c:pt>
                <c:pt idx="8">
                  <c:v>3.8580000000000001</c:v>
                </c:pt>
                <c:pt idx="9">
                  <c:v>3.8540000000000001</c:v>
                </c:pt>
                <c:pt idx="10">
                  <c:v>3.8540000000000001</c:v>
                </c:pt>
                <c:pt idx="11">
                  <c:v>3.8540000000000001</c:v>
                </c:pt>
                <c:pt idx="12">
                  <c:v>3.8540000000000001</c:v>
                </c:pt>
                <c:pt idx="13">
                  <c:v>3.8540000000000001</c:v>
                </c:pt>
                <c:pt idx="14">
                  <c:v>3.8540000000000001</c:v>
                </c:pt>
                <c:pt idx="15">
                  <c:v>3.8540000000000001</c:v>
                </c:pt>
                <c:pt idx="16">
                  <c:v>3.8410000000000002</c:v>
                </c:pt>
                <c:pt idx="17">
                  <c:v>3.8410000000000002</c:v>
                </c:pt>
                <c:pt idx="18">
                  <c:v>3.8410000000000002</c:v>
                </c:pt>
                <c:pt idx="19">
                  <c:v>3.8410000000000002</c:v>
                </c:pt>
                <c:pt idx="20">
                  <c:v>3.8410000000000002</c:v>
                </c:pt>
                <c:pt idx="21">
                  <c:v>3.8410000000000002</c:v>
                </c:pt>
                <c:pt idx="22">
                  <c:v>3.8410000000000002</c:v>
                </c:pt>
                <c:pt idx="23">
                  <c:v>3.8239999999999998</c:v>
                </c:pt>
                <c:pt idx="24">
                  <c:v>3.8239999999999998</c:v>
                </c:pt>
                <c:pt idx="25">
                  <c:v>3.8239999999999998</c:v>
                </c:pt>
                <c:pt idx="26">
                  <c:v>3.8239999999999998</c:v>
                </c:pt>
                <c:pt idx="27">
                  <c:v>3.8239999999999998</c:v>
                </c:pt>
                <c:pt idx="28">
                  <c:v>3.8239999999999998</c:v>
                </c:pt>
                <c:pt idx="29">
                  <c:v>3.8239999999999998</c:v>
                </c:pt>
                <c:pt idx="30">
                  <c:v>3.8109999999999999</c:v>
                </c:pt>
                <c:pt idx="31">
                  <c:v>3.8109999999999999</c:v>
                </c:pt>
                <c:pt idx="32">
                  <c:v>3.8109999999999999</c:v>
                </c:pt>
                <c:pt idx="33">
                  <c:v>3.8109999999999999</c:v>
                </c:pt>
                <c:pt idx="34">
                  <c:v>3.8109999999999999</c:v>
                </c:pt>
                <c:pt idx="35">
                  <c:v>3.8109999999999999</c:v>
                </c:pt>
                <c:pt idx="36">
                  <c:v>3.8109999999999999</c:v>
                </c:pt>
                <c:pt idx="37">
                  <c:v>3.8069999999999999</c:v>
                </c:pt>
                <c:pt idx="38">
                  <c:v>3.8069999999999999</c:v>
                </c:pt>
                <c:pt idx="39">
                  <c:v>3.8069999999999999</c:v>
                </c:pt>
                <c:pt idx="40">
                  <c:v>3.8069999999999999</c:v>
                </c:pt>
                <c:pt idx="41">
                  <c:v>3.8069999999999999</c:v>
                </c:pt>
                <c:pt idx="42">
                  <c:v>3.8069999999999999</c:v>
                </c:pt>
                <c:pt idx="43">
                  <c:v>3.8069999999999999</c:v>
                </c:pt>
                <c:pt idx="44">
                  <c:v>3.8109999999999999</c:v>
                </c:pt>
                <c:pt idx="45">
                  <c:v>3.8109999999999999</c:v>
                </c:pt>
                <c:pt idx="46">
                  <c:v>3.8109999999999999</c:v>
                </c:pt>
                <c:pt idx="47">
                  <c:v>3.7730000000000001</c:v>
                </c:pt>
                <c:pt idx="48">
                  <c:v>3.7730000000000001</c:v>
                </c:pt>
                <c:pt idx="49">
                  <c:v>3.7730000000000001</c:v>
                </c:pt>
                <c:pt idx="50">
                  <c:v>3.7690000000000001</c:v>
                </c:pt>
                <c:pt idx="51">
                  <c:v>3.7690000000000001</c:v>
                </c:pt>
                <c:pt idx="52">
                  <c:v>3.7690000000000001</c:v>
                </c:pt>
                <c:pt idx="53">
                  <c:v>3.7690000000000001</c:v>
                </c:pt>
                <c:pt idx="54">
                  <c:v>3.7690000000000001</c:v>
                </c:pt>
                <c:pt idx="55">
                  <c:v>3.7690000000000001</c:v>
                </c:pt>
                <c:pt idx="56">
                  <c:v>3.7690000000000001</c:v>
                </c:pt>
                <c:pt idx="57">
                  <c:v>3.7690000000000001</c:v>
                </c:pt>
                <c:pt idx="58">
                  <c:v>3.7690000000000001</c:v>
                </c:pt>
                <c:pt idx="59">
                  <c:v>3.7690000000000001</c:v>
                </c:pt>
                <c:pt idx="60">
                  <c:v>3.7690000000000001</c:v>
                </c:pt>
                <c:pt idx="61">
                  <c:v>3.7690000000000001</c:v>
                </c:pt>
                <c:pt idx="62">
                  <c:v>3.7690000000000001</c:v>
                </c:pt>
                <c:pt idx="63">
                  <c:v>3.7690000000000001</c:v>
                </c:pt>
                <c:pt idx="64">
                  <c:v>3.7559999999999998</c:v>
                </c:pt>
                <c:pt idx="65">
                  <c:v>3.7559999999999998</c:v>
                </c:pt>
                <c:pt idx="66">
                  <c:v>3.7559999999999998</c:v>
                </c:pt>
                <c:pt idx="67">
                  <c:v>3.7559999999999998</c:v>
                </c:pt>
                <c:pt idx="68">
                  <c:v>3.7559999999999998</c:v>
                </c:pt>
                <c:pt idx="69">
                  <c:v>3.7559999999999998</c:v>
                </c:pt>
                <c:pt idx="70">
                  <c:v>3.7559999999999998</c:v>
                </c:pt>
                <c:pt idx="71">
                  <c:v>3.7519999999999998</c:v>
                </c:pt>
                <c:pt idx="72">
                  <c:v>3.7519999999999998</c:v>
                </c:pt>
                <c:pt idx="73">
                  <c:v>3.7519999999999998</c:v>
                </c:pt>
                <c:pt idx="74">
                  <c:v>3.7519999999999998</c:v>
                </c:pt>
                <c:pt idx="75">
                  <c:v>3.7519999999999998</c:v>
                </c:pt>
                <c:pt idx="76">
                  <c:v>3.7519999999999998</c:v>
                </c:pt>
                <c:pt idx="77">
                  <c:v>3.7519999999999998</c:v>
                </c:pt>
                <c:pt idx="78">
                  <c:v>3.7429999999999999</c:v>
                </c:pt>
                <c:pt idx="79">
                  <c:v>3.7429999999999999</c:v>
                </c:pt>
                <c:pt idx="80">
                  <c:v>3.7429999999999999</c:v>
                </c:pt>
                <c:pt idx="81">
                  <c:v>3.7429999999999999</c:v>
                </c:pt>
                <c:pt idx="82">
                  <c:v>3.7429999999999999</c:v>
                </c:pt>
                <c:pt idx="83">
                  <c:v>3.7429999999999999</c:v>
                </c:pt>
                <c:pt idx="84">
                  <c:v>3.7429999999999999</c:v>
                </c:pt>
                <c:pt idx="85">
                  <c:v>3.7389999999999999</c:v>
                </c:pt>
                <c:pt idx="86">
                  <c:v>3.7389999999999999</c:v>
                </c:pt>
                <c:pt idx="87">
                  <c:v>3.7389999999999999</c:v>
                </c:pt>
                <c:pt idx="88">
                  <c:v>3.7389999999999999</c:v>
                </c:pt>
                <c:pt idx="89">
                  <c:v>3.7389999999999999</c:v>
                </c:pt>
                <c:pt idx="90">
                  <c:v>3.7389999999999999</c:v>
                </c:pt>
                <c:pt idx="91">
                  <c:v>3.7389999999999999</c:v>
                </c:pt>
                <c:pt idx="92">
                  <c:v>3.73</c:v>
                </c:pt>
                <c:pt idx="93">
                  <c:v>3.73</c:v>
                </c:pt>
                <c:pt idx="94">
                  <c:v>3.73</c:v>
                </c:pt>
                <c:pt idx="95">
                  <c:v>3.73</c:v>
                </c:pt>
                <c:pt idx="96">
                  <c:v>3.73</c:v>
                </c:pt>
                <c:pt idx="97">
                  <c:v>3.73</c:v>
                </c:pt>
                <c:pt idx="98">
                  <c:v>3.73</c:v>
                </c:pt>
                <c:pt idx="99">
                  <c:v>3.726</c:v>
                </c:pt>
                <c:pt idx="100">
                  <c:v>3.726</c:v>
                </c:pt>
                <c:pt idx="101">
                  <c:v>3.726</c:v>
                </c:pt>
                <c:pt idx="102">
                  <c:v>3.726</c:v>
                </c:pt>
                <c:pt idx="103">
                  <c:v>3.726</c:v>
                </c:pt>
                <c:pt idx="104">
                  <c:v>3.726</c:v>
                </c:pt>
                <c:pt idx="105">
                  <c:v>3.726</c:v>
                </c:pt>
                <c:pt idx="106">
                  <c:v>3.726</c:v>
                </c:pt>
                <c:pt idx="107">
                  <c:v>3.726</c:v>
                </c:pt>
                <c:pt idx="108">
                  <c:v>3.726</c:v>
                </c:pt>
                <c:pt idx="109">
                  <c:v>3.726</c:v>
                </c:pt>
                <c:pt idx="110">
                  <c:v>3.726</c:v>
                </c:pt>
                <c:pt idx="111">
                  <c:v>3.726</c:v>
                </c:pt>
                <c:pt idx="112">
                  <c:v>3.726</c:v>
                </c:pt>
                <c:pt idx="113">
                  <c:v>3.722</c:v>
                </c:pt>
                <c:pt idx="114">
                  <c:v>3.722</c:v>
                </c:pt>
                <c:pt idx="115">
                  <c:v>3.722</c:v>
                </c:pt>
                <c:pt idx="116">
                  <c:v>3.722</c:v>
                </c:pt>
                <c:pt idx="117">
                  <c:v>3.722</c:v>
                </c:pt>
                <c:pt idx="118">
                  <c:v>3.722</c:v>
                </c:pt>
                <c:pt idx="119">
                  <c:v>3.722</c:v>
                </c:pt>
                <c:pt idx="120">
                  <c:v>3.7130000000000001</c:v>
                </c:pt>
                <c:pt idx="121">
                  <c:v>3.7130000000000001</c:v>
                </c:pt>
                <c:pt idx="122">
                  <c:v>3.7130000000000001</c:v>
                </c:pt>
                <c:pt idx="123">
                  <c:v>3.7130000000000001</c:v>
                </c:pt>
                <c:pt idx="124">
                  <c:v>3.7130000000000001</c:v>
                </c:pt>
                <c:pt idx="125">
                  <c:v>3.7130000000000001</c:v>
                </c:pt>
                <c:pt idx="126">
                  <c:v>3.7130000000000001</c:v>
                </c:pt>
                <c:pt idx="127">
                  <c:v>3.7090000000000001</c:v>
                </c:pt>
                <c:pt idx="128">
                  <c:v>3.7090000000000001</c:v>
                </c:pt>
                <c:pt idx="129">
                  <c:v>3.7090000000000001</c:v>
                </c:pt>
                <c:pt idx="130">
                  <c:v>3.7090000000000001</c:v>
                </c:pt>
                <c:pt idx="131">
                  <c:v>3.7090000000000001</c:v>
                </c:pt>
                <c:pt idx="132">
                  <c:v>3.7090000000000001</c:v>
                </c:pt>
                <c:pt idx="133">
                  <c:v>3.7090000000000001</c:v>
                </c:pt>
                <c:pt idx="134">
                  <c:v>3.7050000000000001</c:v>
                </c:pt>
                <c:pt idx="135">
                  <c:v>3.7050000000000001</c:v>
                </c:pt>
                <c:pt idx="136">
                  <c:v>3.7050000000000001</c:v>
                </c:pt>
                <c:pt idx="137">
                  <c:v>3.7050000000000001</c:v>
                </c:pt>
                <c:pt idx="138">
                  <c:v>3.7050000000000001</c:v>
                </c:pt>
                <c:pt idx="139">
                  <c:v>3.7050000000000001</c:v>
                </c:pt>
                <c:pt idx="140">
                  <c:v>3.7050000000000001</c:v>
                </c:pt>
                <c:pt idx="141">
                  <c:v>3.7050000000000001</c:v>
                </c:pt>
                <c:pt idx="142">
                  <c:v>3.7050000000000001</c:v>
                </c:pt>
                <c:pt idx="143">
                  <c:v>3.7050000000000001</c:v>
                </c:pt>
                <c:pt idx="144">
                  <c:v>3.7050000000000001</c:v>
                </c:pt>
                <c:pt idx="145">
                  <c:v>3.7050000000000001</c:v>
                </c:pt>
                <c:pt idx="146">
                  <c:v>3.7050000000000001</c:v>
                </c:pt>
                <c:pt idx="147">
                  <c:v>3.7050000000000001</c:v>
                </c:pt>
                <c:pt idx="148">
                  <c:v>3.6960000000000002</c:v>
                </c:pt>
                <c:pt idx="149">
                  <c:v>3.6960000000000002</c:v>
                </c:pt>
                <c:pt idx="150">
                  <c:v>3.6960000000000002</c:v>
                </c:pt>
                <c:pt idx="151">
                  <c:v>3.6960000000000002</c:v>
                </c:pt>
                <c:pt idx="152">
                  <c:v>3.6960000000000002</c:v>
                </c:pt>
                <c:pt idx="153">
                  <c:v>3.6960000000000002</c:v>
                </c:pt>
                <c:pt idx="154">
                  <c:v>3.6960000000000002</c:v>
                </c:pt>
                <c:pt idx="155">
                  <c:v>3.6960000000000002</c:v>
                </c:pt>
                <c:pt idx="156">
                  <c:v>3.6880000000000002</c:v>
                </c:pt>
                <c:pt idx="157">
                  <c:v>3.6880000000000002</c:v>
                </c:pt>
                <c:pt idx="158">
                  <c:v>3.6880000000000002</c:v>
                </c:pt>
                <c:pt idx="159">
                  <c:v>3.6880000000000002</c:v>
                </c:pt>
                <c:pt idx="160">
                  <c:v>3.6880000000000002</c:v>
                </c:pt>
                <c:pt idx="161">
                  <c:v>3.6880000000000002</c:v>
                </c:pt>
                <c:pt idx="162">
                  <c:v>3.6880000000000002</c:v>
                </c:pt>
                <c:pt idx="163">
                  <c:v>3.6920000000000002</c:v>
                </c:pt>
                <c:pt idx="164">
                  <c:v>3.6920000000000002</c:v>
                </c:pt>
                <c:pt idx="165">
                  <c:v>3.6920000000000002</c:v>
                </c:pt>
                <c:pt idx="166">
                  <c:v>3.6920000000000002</c:v>
                </c:pt>
                <c:pt idx="167">
                  <c:v>3.6920000000000002</c:v>
                </c:pt>
                <c:pt idx="168">
                  <c:v>3.6920000000000002</c:v>
                </c:pt>
                <c:pt idx="169">
                  <c:v>3.6920000000000002</c:v>
                </c:pt>
                <c:pt idx="170">
                  <c:v>3.6659999999999999</c:v>
                </c:pt>
                <c:pt idx="171">
                  <c:v>3.6659999999999999</c:v>
                </c:pt>
                <c:pt idx="172">
                  <c:v>3.6659999999999999</c:v>
                </c:pt>
                <c:pt idx="173">
                  <c:v>3.6659999999999999</c:v>
                </c:pt>
                <c:pt idx="174">
                  <c:v>3.6659999999999999</c:v>
                </c:pt>
                <c:pt idx="175">
                  <c:v>3.6659999999999999</c:v>
                </c:pt>
                <c:pt idx="176">
                  <c:v>3.6659999999999999</c:v>
                </c:pt>
                <c:pt idx="177">
                  <c:v>3.6659999999999999</c:v>
                </c:pt>
                <c:pt idx="178">
                  <c:v>3.6659999999999999</c:v>
                </c:pt>
                <c:pt idx="179">
                  <c:v>3.6659999999999999</c:v>
                </c:pt>
                <c:pt idx="180">
                  <c:v>3.6659999999999999</c:v>
                </c:pt>
                <c:pt idx="181">
                  <c:v>3.6659999999999999</c:v>
                </c:pt>
                <c:pt idx="182">
                  <c:v>3.6659999999999999</c:v>
                </c:pt>
                <c:pt idx="183">
                  <c:v>3.6659999999999999</c:v>
                </c:pt>
                <c:pt idx="184">
                  <c:v>3.6619999999999999</c:v>
                </c:pt>
                <c:pt idx="185">
                  <c:v>3.6619999999999999</c:v>
                </c:pt>
                <c:pt idx="186">
                  <c:v>3.6619999999999999</c:v>
                </c:pt>
                <c:pt idx="187">
                  <c:v>3.6619999999999999</c:v>
                </c:pt>
                <c:pt idx="188">
                  <c:v>3.6619999999999999</c:v>
                </c:pt>
                <c:pt idx="189">
                  <c:v>3.6619999999999999</c:v>
                </c:pt>
                <c:pt idx="190">
                  <c:v>3.6619999999999999</c:v>
                </c:pt>
                <c:pt idx="191">
                  <c:v>3.6579999999999999</c:v>
                </c:pt>
                <c:pt idx="192">
                  <c:v>3.6579999999999999</c:v>
                </c:pt>
                <c:pt idx="193">
                  <c:v>3.6579999999999999</c:v>
                </c:pt>
                <c:pt idx="194">
                  <c:v>3.6579999999999999</c:v>
                </c:pt>
                <c:pt idx="195">
                  <c:v>3.6579999999999999</c:v>
                </c:pt>
                <c:pt idx="196">
                  <c:v>3.6579999999999999</c:v>
                </c:pt>
                <c:pt idx="197">
                  <c:v>3.6579999999999999</c:v>
                </c:pt>
                <c:pt idx="198">
                  <c:v>3.649</c:v>
                </c:pt>
                <c:pt idx="199">
                  <c:v>3.649</c:v>
                </c:pt>
                <c:pt idx="200">
                  <c:v>3.649</c:v>
                </c:pt>
                <c:pt idx="201">
                  <c:v>3.649</c:v>
                </c:pt>
                <c:pt idx="202">
                  <c:v>3.649</c:v>
                </c:pt>
                <c:pt idx="203">
                  <c:v>3.649</c:v>
                </c:pt>
                <c:pt idx="204">
                  <c:v>3.649</c:v>
                </c:pt>
                <c:pt idx="205">
                  <c:v>3.6360000000000001</c:v>
                </c:pt>
                <c:pt idx="206">
                  <c:v>3.6360000000000001</c:v>
                </c:pt>
                <c:pt idx="207">
                  <c:v>3.6360000000000001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741208"/>
        <c:axId val="294740816"/>
      </c:scatterChart>
      <c:valAx>
        <c:axId val="294740032"/>
        <c:scaling>
          <c:orientation val="minMax"/>
          <c:min val="1000"/>
        </c:scaling>
        <c:delete val="0"/>
        <c:axPos val="b"/>
        <c:numFmt formatCode="#,##0&quot; 1/min&quot;" sourceLinked="1"/>
        <c:majorTickMark val="out"/>
        <c:minorTickMark val="none"/>
        <c:tickLblPos val="nextTo"/>
        <c:crossAx val="294740424"/>
        <c:crosses val="autoZero"/>
        <c:crossBetween val="midCat"/>
      </c:valAx>
      <c:valAx>
        <c:axId val="294740424"/>
        <c:scaling>
          <c:orientation val="minMax"/>
        </c:scaling>
        <c:delete val="0"/>
        <c:axPos val="l"/>
        <c:majorGridlines/>
        <c:numFmt formatCode="#,##0&quot; bar&quot;" sourceLinked="1"/>
        <c:majorTickMark val="out"/>
        <c:minorTickMark val="none"/>
        <c:tickLblPos val="nextTo"/>
        <c:crossAx val="294740032"/>
        <c:crosses val="autoZero"/>
        <c:crossBetween val="midCat"/>
      </c:valAx>
      <c:valAx>
        <c:axId val="294740816"/>
        <c:scaling>
          <c:orientation val="minMax"/>
        </c:scaling>
        <c:delete val="0"/>
        <c:axPos val="r"/>
        <c:numFmt formatCode="#,##0.00&quot; bar&quot;" sourceLinked="1"/>
        <c:majorTickMark val="out"/>
        <c:minorTickMark val="none"/>
        <c:tickLblPos val="nextTo"/>
        <c:crossAx val="294741208"/>
        <c:crosses val="max"/>
        <c:crossBetween val="midCat"/>
      </c:valAx>
      <c:valAx>
        <c:axId val="294741208"/>
        <c:scaling>
          <c:orientation val="minMax"/>
        </c:scaling>
        <c:delete val="1"/>
        <c:axPos val="b"/>
        <c:numFmt formatCode="#,##0&quot; 1/min&quot;" sourceLinked="1"/>
        <c:majorTickMark val="out"/>
        <c:minorTickMark val="none"/>
        <c:tickLblPos val="nextTo"/>
        <c:crossAx val="2947408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'Beschl. 5. Gang(10.06.2014)'!$U$2</c:f>
              <c:strCache>
                <c:ptCount val="1"/>
                <c:pt idx="0">
                  <c:v>Fördermenge nach ARD
[MRMM_EMOT_WERT]</c:v>
                </c:pt>
              </c:strCache>
            </c:strRef>
          </c:tx>
          <c:marker>
            <c:symbol val="none"/>
          </c:marker>
          <c:trendline>
            <c:trendlineType val="poly"/>
            <c:order val="6"/>
            <c:dispRSqr val="0"/>
            <c:dispEq val="0"/>
          </c:trendline>
          <c:xVal>
            <c:numRef>
              <c:f>'Beschl. 5. Gang(10.06.2014)'!$M$3:$M$210</c:f>
              <c:numCache>
                <c:formatCode>#,##0" 1/min"</c:formatCode>
                <c:ptCount val="208"/>
                <c:pt idx="0">
                  <c:v>1262</c:v>
                </c:pt>
                <c:pt idx="1">
                  <c:v>1262</c:v>
                </c:pt>
                <c:pt idx="2">
                  <c:v>1262</c:v>
                </c:pt>
                <c:pt idx="3">
                  <c:v>1262</c:v>
                </c:pt>
                <c:pt idx="4">
                  <c:v>1262</c:v>
                </c:pt>
                <c:pt idx="5">
                  <c:v>1262</c:v>
                </c:pt>
                <c:pt idx="6">
                  <c:v>1326</c:v>
                </c:pt>
                <c:pt idx="7">
                  <c:v>1326</c:v>
                </c:pt>
                <c:pt idx="8">
                  <c:v>1326</c:v>
                </c:pt>
                <c:pt idx="9">
                  <c:v>1326</c:v>
                </c:pt>
                <c:pt idx="10">
                  <c:v>1326</c:v>
                </c:pt>
                <c:pt idx="11">
                  <c:v>1326</c:v>
                </c:pt>
                <c:pt idx="12">
                  <c:v>1326</c:v>
                </c:pt>
                <c:pt idx="13">
                  <c:v>1412</c:v>
                </c:pt>
                <c:pt idx="14">
                  <c:v>1412</c:v>
                </c:pt>
                <c:pt idx="15">
                  <c:v>1412</c:v>
                </c:pt>
                <c:pt idx="16">
                  <c:v>1412</c:v>
                </c:pt>
                <c:pt idx="17">
                  <c:v>1412</c:v>
                </c:pt>
                <c:pt idx="18">
                  <c:v>1412</c:v>
                </c:pt>
                <c:pt idx="19">
                  <c:v>1412</c:v>
                </c:pt>
                <c:pt idx="20">
                  <c:v>1559</c:v>
                </c:pt>
                <c:pt idx="21">
                  <c:v>1559</c:v>
                </c:pt>
                <c:pt idx="22">
                  <c:v>1559</c:v>
                </c:pt>
                <c:pt idx="23">
                  <c:v>1559</c:v>
                </c:pt>
                <c:pt idx="24">
                  <c:v>1559</c:v>
                </c:pt>
                <c:pt idx="25">
                  <c:v>1559</c:v>
                </c:pt>
                <c:pt idx="26">
                  <c:v>1559</c:v>
                </c:pt>
                <c:pt idx="27">
                  <c:v>1683</c:v>
                </c:pt>
                <c:pt idx="28">
                  <c:v>1683</c:v>
                </c:pt>
                <c:pt idx="29">
                  <c:v>1683</c:v>
                </c:pt>
                <c:pt idx="30">
                  <c:v>1683</c:v>
                </c:pt>
                <c:pt idx="31">
                  <c:v>1683</c:v>
                </c:pt>
                <c:pt idx="32">
                  <c:v>1683</c:v>
                </c:pt>
                <c:pt idx="33">
                  <c:v>1683</c:v>
                </c:pt>
                <c:pt idx="34">
                  <c:v>1832</c:v>
                </c:pt>
                <c:pt idx="35">
                  <c:v>1832</c:v>
                </c:pt>
                <c:pt idx="36">
                  <c:v>1832</c:v>
                </c:pt>
                <c:pt idx="37">
                  <c:v>1832</c:v>
                </c:pt>
                <c:pt idx="38">
                  <c:v>1832</c:v>
                </c:pt>
                <c:pt idx="39">
                  <c:v>1832</c:v>
                </c:pt>
                <c:pt idx="40">
                  <c:v>1832</c:v>
                </c:pt>
                <c:pt idx="41">
                  <c:v>1972</c:v>
                </c:pt>
                <c:pt idx="42">
                  <c:v>1972</c:v>
                </c:pt>
                <c:pt idx="43">
                  <c:v>1972</c:v>
                </c:pt>
                <c:pt idx="44">
                  <c:v>1972</c:v>
                </c:pt>
                <c:pt idx="45">
                  <c:v>1972</c:v>
                </c:pt>
                <c:pt idx="46">
                  <c:v>1972</c:v>
                </c:pt>
                <c:pt idx="47">
                  <c:v>2071</c:v>
                </c:pt>
                <c:pt idx="48">
                  <c:v>2071</c:v>
                </c:pt>
                <c:pt idx="49">
                  <c:v>2071</c:v>
                </c:pt>
                <c:pt idx="50">
                  <c:v>2071</c:v>
                </c:pt>
                <c:pt idx="51">
                  <c:v>2071</c:v>
                </c:pt>
                <c:pt idx="52">
                  <c:v>2071</c:v>
                </c:pt>
                <c:pt idx="53">
                  <c:v>2071</c:v>
                </c:pt>
                <c:pt idx="54">
                  <c:v>2187</c:v>
                </c:pt>
                <c:pt idx="55">
                  <c:v>2187</c:v>
                </c:pt>
                <c:pt idx="56">
                  <c:v>2187</c:v>
                </c:pt>
                <c:pt idx="57">
                  <c:v>2187</c:v>
                </c:pt>
                <c:pt idx="58">
                  <c:v>2187</c:v>
                </c:pt>
                <c:pt idx="59">
                  <c:v>2187</c:v>
                </c:pt>
                <c:pt idx="60">
                  <c:v>2187</c:v>
                </c:pt>
                <c:pt idx="61">
                  <c:v>2293</c:v>
                </c:pt>
                <c:pt idx="62">
                  <c:v>2293</c:v>
                </c:pt>
                <c:pt idx="63">
                  <c:v>2293</c:v>
                </c:pt>
                <c:pt idx="64">
                  <c:v>2293</c:v>
                </c:pt>
                <c:pt idx="65">
                  <c:v>2293</c:v>
                </c:pt>
                <c:pt idx="66">
                  <c:v>2293</c:v>
                </c:pt>
                <c:pt idx="67">
                  <c:v>2293</c:v>
                </c:pt>
                <c:pt idx="68">
                  <c:v>2399</c:v>
                </c:pt>
                <c:pt idx="69">
                  <c:v>2399</c:v>
                </c:pt>
                <c:pt idx="70">
                  <c:v>2399</c:v>
                </c:pt>
                <c:pt idx="71">
                  <c:v>2399</c:v>
                </c:pt>
                <c:pt idx="72">
                  <c:v>2399</c:v>
                </c:pt>
                <c:pt idx="73">
                  <c:v>2399</c:v>
                </c:pt>
                <c:pt idx="74">
                  <c:v>2399</c:v>
                </c:pt>
                <c:pt idx="75">
                  <c:v>2495</c:v>
                </c:pt>
                <c:pt idx="76">
                  <c:v>2495</c:v>
                </c:pt>
                <c:pt idx="77">
                  <c:v>2495</c:v>
                </c:pt>
                <c:pt idx="78">
                  <c:v>2495</c:v>
                </c:pt>
                <c:pt idx="79">
                  <c:v>2495</c:v>
                </c:pt>
                <c:pt idx="80">
                  <c:v>2495</c:v>
                </c:pt>
                <c:pt idx="81">
                  <c:v>2495</c:v>
                </c:pt>
                <c:pt idx="82">
                  <c:v>2596</c:v>
                </c:pt>
                <c:pt idx="83">
                  <c:v>2596</c:v>
                </c:pt>
                <c:pt idx="84">
                  <c:v>2596</c:v>
                </c:pt>
                <c:pt idx="85">
                  <c:v>2596</c:v>
                </c:pt>
                <c:pt idx="86">
                  <c:v>2596</c:v>
                </c:pt>
                <c:pt idx="87">
                  <c:v>2596</c:v>
                </c:pt>
                <c:pt idx="88">
                  <c:v>2596</c:v>
                </c:pt>
                <c:pt idx="89">
                  <c:v>2691</c:v>
                </c:pt>
                <c:pt idx="90">
                  <c:v>2691</c:v>
                </c:pt>
                <c:pt idx="91">
                  <c:v>2691</c:v>
                </c:pt>
                <c:pt idx="92">
                  <c:v>2691</c:v>
                </c:pt>
                <c:pt idx="93">
                  <c:v>2691</c:v>
                </c:pt>
                <c:pt idx="94">
                  <c:v>2691</c:v>
                </c:pt>
                <c:pt idx="95">
                  <c:v>2691</c:v>
                </c:pt>
                <c:pt idx="96">
                  <c:v>2777</c:v>
                </c:pt>
                <c:pt idx="97">
                  <c:v>2777</c:v>
                </c:pt>
                <c:pt idx="98">
                  <c:v>2777</c:v>
                </c:pt>
                <c:pt idx="99">
                  <c:v>2777</c:v>
                </c:pt>
                <c:pt idx="100">
                  <c:v>2777</c:v>
                </c:pt>
                <c:pt idx="101">
                  <c:v>2777</c:v>
                </c:pt>
                <c:pt idx="102">
                  <c:v>2777</c:v>
                </c:pt>
                <c:pt idx="103">
                  <c:v>2858</c:v>
                </c:pt>
                <c:pt idx="104">
                  <c:v>2858</c:v>
                </c:pt>
                <c:pt idx="105">
                  <c:v>2858</c:v>
                </c:pt>
                <c:pt idx="106">
                  <c:v>2858</c:v>
                </c:pt>
                <c:pt idx="107">
                  <c:v>2858</c:v>
                </c:pt>
                <c:pt idx="108">
                  <c:v>2858</c:v>
                </c:pt>
                <c:pt idx="109">
                  <c:v>2858</c:v>
                </c:pt>
                <c:pt idx="110">
                  <c:v>2915</c:v>
                </c:pt>
                <c:pt idx="111">
                  <c:v>2915</c:v>
                </c:pt>
                <c:pt idx="112">
                  <c:v>2915</c:v>
                </c:pt>
                <c:pt idx="113">
                  <c:v>2915</c:v>
                </c:pt>
                <c:pt idx="114">
                  <c:v>2915</c:v>
                </c:pt>
                <c:pt idx="115">
                  <c:v>2915</c:v>
                </c:pt>
                <c:pt idx="116">
                  <c:v>2915</c:v>
                </c:pt>
                <c:pt idx="117">
                  <c:v>2992</c:v>
                </c:pt>
                <c:pt idx="118">
                  <c:v>2992</c:v>
                </c:pt>
                <c:pt idx="119">
                  <c:v>2992</c:v>
                </c:pt>
                <c:pt idx="120">
                  <c:v>2992</c:v>
                </c:pt>
                <c:pt idx="121">
                  <c:v>2992</c:v>
                </c:pt>
                <c:pt idx="122">
                  <c:v>2992</c:v>
                </c:pt>
                <c:pt idx="123">
                  <c:v>2992</c:v>
                </c:pt>
                <c:pt idx="124">
                  <c:v>3048</c:v>
                </c:pt>
                <c:pt idx="125">
                  <c:v>3048</c:v>
                </c:pt>
                <c:pt idx="126">
                  <c:v>3048</c:v>
                </c:pt>
                <c:pt idx="127">
                  <c:v>3048</c:v>
                </c:pt>
                <c:pt idx="128">
                  <c:v>3048</c:v>
                </c:pt>
                <c:pt idx="129">
                  <c:v>3048</c:v>
                </c:pt>
                <c:pt idx="130">
                  <c:v>3048</c:v>
                </c:pt>
                <c:pt idx="131">
                  <c:v>3108</c:v>
                </c:pt>
                <c:pt idx="132">
                  <c:v>3108</c:v>
                </c:pt>
                <c:pt idx="133">
                  <c:v>3108</c:v>
                </c:pt>
                <c:pt idx="134">
                  <c:v>3108</c:v>
                </c:pt>
                <c:pt idx="135">
                  <c:v>3108</c:v>
                </c:pt>
                <c:pt idx="136">
                  <c:v>3108</c:v>
                </c:pt>
                <c:pt idx="137">
                  <c:v>3108</c:v>
                </c:pt>
                <c:pt idx="138">
                  <c:v>3157</c:v>
                </c:pt>
                <c:pt idx="139">
                  <c:v>3157</c:v>
                </c:pt>
                <c:pt idx="140">
                  <c:v>3157</c:v>
                </c:pt>
                <c:pt idx="141">
                  <c:v>3157</c:v>
                </c:pt>
                <c:pt idx="142">
                  <c:v>3157</c:v>
                </c:pt>
                <c:pt idx="143">
                  <c:v>3157</c:v>
                </c:pt>
                <c:pt idx="144">
                  <c:v>3157</c:v>
                </c:pt>
                <c:pt idx="145">
                  <c:v>3229</c:v>
                </c:pt>
                <c:pt idx="146">
                  <c:v>3229</c:v>
                </c:pt>
                <c:pt idx="147">
                  <c:v>3229</c:v>
                </c:pt>
                <c:pt idx="148">
                  <c:v>3229</c:v>
                </c:pt>
                <c:pt idx="149">
                  <c:v>3229</c:v>
                </c:pt>
                <c:pt idx="150">
                  <c:v>3229</c:v>
                </c:pt>
                <c:pt idx="151">
                  <c:v>3229</c:v>
                </c:pt>
                <c:pt idx="152">
                  <c:v>3284</c:v>
                </c:pt>
                <c:pt idx="153">
                  <c:v>3366</c:v>
                </c:pt>
                <c:pt idx="154">
                  <c:v>3366</c:v>
                </c:pt>
                <c:pt idx="155">
                  <c:v>3366</c:v>
                </c:pt>
                <c:pt idx="156">
                  <c:v>3366</c:v>
                </c:pt>
                <c:pt idx="157">
                  <c:v>3366</c:v>
                </c:pt>
                <c:pt idx="158">
                  <c:v>3366</c:v>
                </c:pt>
                <c:pt idx="159">
                  <c:v>3366</c:v>
                </c:pt>
                <c:pt idx="160">
                  <c:v>3446</c:v>
                </c:pt>
                <c:pt idx="161">
                  <c:v>3446</c:v>
                </c:pt>
                <c:pt idx="162">
                  <c:v>3446</c:v>
                </c:pt>
                <c:pt idx="163">
                  <c:v>3446</c:v>
                </c:pt>
                <c:pt idx="164">
                  <c:v>3446</c:v>
                </c:pt>
                <c:pt idx="165">
                  <c:v>3446</c:v>
                </c:pt>
                <c:pt idx="166">
                  <c:v>3446</c:v>
                </c:pt>
                <c:pt idx="167">
                  <c:v>3513</c:v>
                </c:pt>
                <c:pt idx="168">
                  <c:v>3513</c:v>
                </c:pt>
                <c:pt idx="169">
                  <c:v>3513</c:v>
                </c:pt>
                <c:pt idx="170">
                  <c:v>3513</c:v>
                </c:pt>
                <c:pt idx="171">
                  <c:v>3513</c:v>
                </c:pt>
                <c:pt idx="172">
                  <c:v>3513</c:v>
                </c:pt>
                <c:pt idx="173">
                  <c:v>3513</c:v>
                </c:pt>
                <c:pt idx="174">
                  <c:v>3587</c:v>
                </c:pt>
                <c:pt idx="175">
                  <c:v>3587</c:v>
                </c:pt>
                <c:pt idx="176">
                  <c:v>3587</c:v>
                </c:pt>
                <c:pt idx="177">
                  <c:v>3587</c:v>
                </c:pt>
                <c:pt idx="178">
                  <c:v>3587</c:v>
                </c:pt>
                <c:pt idx="179">
                  <c:v>3587</c:v>
                </c:pt>
                <c:pt idx="180">
                  <c:v>3587</c:v>
                </c:pt>
                <c:pt idx="181">
                  <c:v>3652</c:v>
                </c:pt>
                <c:pt idx="182">
                  <c:v>3652</c:v>
                </c:pt>
                <c:pt idx="183">
                  <c:v>3652</c:v>
                </c:pt>
                <c:pt idx="184">
                  <c:v>3652</c:v>
                </c:pt>
                <c:pt idx="185">
                  <c:v>3652</c:v>
                </c:pt>
                <c:pt idx="186">
                  <c:v>3652</c:v>
                </c:pt>
                <c:pt idx="187">
                  <c:v>3652</c:v>
                </c:pt>
                <c:pt idx="188">
                  <c:v>3720</c:v>
                </c:pt>
                <c:pt idx="189">
                  <c:v>3720</c:v>
                </c:pt>
                <c:pt idx="190">
                  <c:v>3720</c:v>
                </c:pt>
                <c:pt idx="191">
                  <c:v>3720</c:v>
                </c:pt>
                <c:pt idx="192">
                  <c:v>3720</c:v>
                </c:pt>
                <c:pt idx="193">
                  <c:v>3720</c:v>
                </c:pt>
                <c:pt idx="194">
                  <c:v>3720</c:v>
                </c:pt>
                <c:pt idx="195">
                  <c:v>3791</c:v>
                </c:pt>
                <c:pt idx="196">
                  <c:v>3791</c:v>
                </c:pt>
                <c:pt idx="197">
                  <c:v>3791</c:v>
                </c:pt>
                <c:pt idx="198">
                  <c:v>3791</c:v>
                </c:pt>
                <c:pt idx="199">
                  <c:v>3791</c:v>
                </c:pt>
                <c:pt idx="200">
                  <c:v>3791</c:v>
                </c:pt>
                <c:pt idx="201">
                  <c:v>3791</c:v>
                </c:pt>
                <c:pt idx="202">
                  <c:v>3837</c:v>
                </c:pt>
                <c:pt idx="203">
                  <c:v>3837</c:v>
                </c:pt>
                <c:pt idx="204">
                  <c:v>3837</c:v>
                </c:pt>
                <c:pt idx="205">
                  <c:v>3837</c:v>
                </c:pt>
                <c:pt idx="206">
                  <c:v>3837</c:v>
                </c:pt>
                <c:pt idx="207">
                  <c:v>3837</c:v>
                </c:pt>
              </c:numCache>
            </c:numRef>
          </c:xVal>
          <c:yVal>
            <c:numRef>
              <c:f>'Beschl. 5. Gang(10.06.2014)'!$U$3:$U$210</c:f>
              <c:numCache>
                <c:formatCode>0.0" mm³"</c:formatCode>
                <c:ptCount val="208"/>
                <c:pt idx="0">
                  <c:v>31.3</c:v>
                </c:pt>
                <c:pt idx="1">
                  <c:v>31.3</c:v>
                </c:pt>
                <c:pt idx="2">
                  <c:v>31.3</c:v>
                </c:pt>
                <c:pt idx="3">
                  <c:v>31.3</c:v>
                </c:pt>
                <c:pt idx="4">
                  <c:v>31.3</c:v>
                </c:pt>
                <c:pt idx="5">
                  <c:v>31.3</c:v>
                </c:pt>
                <c:pt idx="6">
                  <c:v>31.3</c:v>
                </c:pt>
                <c:pt idx="7">
                  <c:v>47.55</c:v>
                </c:pt>
                <c:pt idx="8">
                  <c:v>47.55</c:v>
                </c:pt>
                <c:pt idx="9">
                  <c:v>47.55</c:v>
                </c:pt>
                <c:pt idx="10">
                  <c:v>47.55</c:v>
                </c:pt>
                <c:pt idx="11">
                  <c:v>47.55</c:v>
                </c:pt>
                <c:pt idx="12">
                  <c:v>47.55</c:v>
                </c:pt>
                <c:pt idx="13">
                  <c:v>47.55</c:v>
                </c:pt>
                <c:pt idx="14">
                  <c:v>60.83</c:v>
                </c:pt>
                <c:pt idx="15">
                  <c:v>60.83</c:v>
                </c:pt>
                <c:pt idx="16">
                  <c:v>60.83</c:v>
                </c:pt>
                <c:pt idx="17">
                  <c:v>60.83</c:v>
                </c:pt>
                <c:pt idx="18">
                  <c:v>60.83</c:v>
                </c:pt>
                <c:pt idx="19">
                  <c:v>60.83</c:v>
                </c:pt>
                <c:pt idx="20">
                  <c:v>60.83</c:v>
                </c:pt>
                <c:pt idx="21">
                  <c:v>68.569999999999993</c:v>
                </c:pt>
                <c:pt idx="22">
                  <c:v>68.569999999999993</c:v>
                </c:pt>
                <c:pt idx="23">
                  <c:v>68.569999999999993</c:v>
                </c:pt>
                <c:pt idx="24">
                  <c:v>68.569999999999993</c:v>
                </c:pt>
                <c:pt idx="25">
                  <c:v>68.569999999999993</c:v>
                </c:pt>
                <c:pt idx="26">
                  <c:v>68.569999999999993</c:v>
                </c:pt>
                <c:pt idx="27">
                  <c:v>68.569999999999993</c:v>
                </c:pt>
                <c:pt idx="28">
                  <c:v>70.75</c:v>
                </c:pt>
                <c:pt idx="29">
                  <c:v>70.75</c:v>
                </c:pt>
                <c:pt idx="30">
                  <c:v>70.75</c:v>
                </c:pt>
                <c:pt idx="31">
                  <c:v>70.75</c:v>
                </c:pt>
                <c:pt idx="32">
                  <c:v>70.75</c:v>
                </c:pt>
                <c:pt idx="33">
                  <c:v>70.75</c:v>
                </c:pt>
                <c:pt idx="34">
                  <c:v>70.75</c:v>
                </c:pt>
                <c:pt idx="35">
                  <c:v>70.02</c:v>
                </c:pt>
                <c:pt idx="36">
                  <c:v>70.02</c:v>
                </c:pt>
                <c:pt idx="37">
                  <c:v>70.02</c:v>
                </c:pt>
                <c:pt idx="38">
                  <c:v>70.02</c:v>
                </c:pt>
                <c:pt idx="39">
                  <c:v>70.02</c:v>
                </c:pt>
                <c:pt idx="40">
                  <c:v>70.02</c:v>
                </c:pt>
                <c:pt idx="41">
                  <c:v>70.02</c:v>
                </c:pt>
                <c:pt idx="42">
                  <c:v>71.39</c:v>
                </c:pt>
                <c:pt idx="43">
                  <c:v>71.39</c:v>
                </c:pt>
                <c:pt idx="44">
                  <c:v>71.39</c:v>
                </c:pt>
                <c:pt idx="45">
                  <c:v>71.39</c:v>
                </c:pt>
                <c:pt idx="46">
                  <c:v>71.39</c:v>
                </c:pt>
                <c:pt idx="47">
                  <c:v>70.95</c:v>
                </c:pt>
                <c:pt idx="48">
                  <c:v>71.69</c:v>
                </c:pt>
                <c:pt idx="49">
                  <c:v>71.69</c:v>
                </c:pt>
                <c:pt idx="50">
                  <c:v>71.69</c:v>
                </c:pt>
                <c:pt idx="51">
                  <c:v>71.69</c:v>
                </c:pt>
                <c:pt idx="52">
                  <c:v>71.69</c:v>
                </c:pt>
                <c:pt idx="53">
                  <c:v>71.69</c:v>
                </c:pt>
                <c:pt idx="54">
                  <c:v>71.69</c:v>
                </c:pt>
                <c:pt idx="55">
                  <c:v>72.819999999999993</c:v>
                </c:pt>
                <c:pt idx="56">
                  <c:v>72.819999999999993</c:v>
                </c:pt>
                <c:pt idx="57">
                  <c:v>72.819999999999993</c:v>
                </c:pt>
                <c:pt idx="58">
                  <c:v>72.819999999999993</c:v>
                </c:pt>
                <c:pt idx="59">
                  <c:v>72.819999999999993</c:v>
                </c:pt>
                <c:pt idx="60">
                  <c:v>72.819999999999993</c:v>
                </c:pt>
                <c:pt idx="61">
                  <c:v>72.819999999999993</c:v>
                </c:pt>
                <c:pt idx="62">
                  <c:v>72.930000000000007</c:v>
                </c:pt>
                <c:pt idx="63">
                  <c:v>72.930000000000007</c:v>
                </c:pt>
                <c:pt idx="64">
                  <c:v>72.930000000000007</c:v>
                </c:pt>
                <c:pt idx="65">
                  <c:v>72.930000000000007</c:v>
                </c:pt>
                <c:pt idx="66">
                  <c:v>72.930000000000007</c:v>
                </c:pt>
                <c:pt idx="67">
                  <c:v>72.930000000000007</c:v>
                </c:pt>
                <c:pt idx="68">
                  <c:v>72.930000000000007</c:v>
                </c:pt>
                <c:pt idx="69">
                  <c:v>73.27</c:v>
                </c:pt>
                <c:pt idx="70">
                  <c:v>73.27</c:v>
                </c:pt>
                <c:pt idx="71">
                  <c:v>73.27</c:v>
                </c:pt>
                <c:pt idx="72">
                  <c:v>73.27</c:v>
                </c:pt>
                <c:pt idx="73">
                  <c:v>73.27</c:v>
                </c:pt>
                <c:pt idx="74">
                  <c:v>73.27</c:v>
                </c:pt>
                <c:pt idx="75">
                  <c:v>73.27</c:v>
                </c:pt>
                <c:pt idx="76">
                  <c:v>73.95</c:v>
                </c:pt>
                <c:pt idx="77">
                  <c:v>73.95</c:v>
                </c:pt>
                <c:pt idx="78">
                  <c:v>73.95</c:v>
                </c:pt>
                <c:pt idx="79">
                  <c:v>73.95</c:v>
                </c:pt>
                <c:pt idx="80">
                  <c:v>73.95</c:v>
                </c:pt>
                <c:pt idx="81">
                  <c:v>73.95</c:v>
                </c:pt>
                <c:pt idx="82">
                  <c:v>73.95</c:v>
                </c:pt>
                <c:pt idx="83">
                  <c:v>74.59</c:v>
                </c:pt>
                <c:pt idx="84">
                  <c:v>74.59</c:v>
                </c:pt>
                <c:pt idx="85">
                  <c:v>74.59</c:v>
                </c:pt>
                <c:pt idx="86">
                  <c:v>74.59</c:v>
                </c:pt>
                <c:pt idx="87">
                  <c:v>74.59</c:v>
                </c:pt>
                <c:pt idx="88">
                  <c:v>74.59</c:v>
                </c:pt>
                <c:pt idx="89">
                  <c:v>74.59</c:v>
                </c:pt>
                <c:pt idx="90">
                  <c:v>74.680000000000007</c:v>
                </c:pt>
                <c:pt idx="91">
                  <c:v>74.680000000000007</c:v>
                </c:pt>
                <c:pt idx="92">
                  <c:v>74.680000000000007</c:v>
                </c:pt>
                <c:pt idx="93">
                  <c:v>74.680000000000007</c:v>
                </c:pt>
                <c:pt idx="94">
                  <c:v>74.680000000000007</c:v>
                </c:pt>
                <c:pt idx="95">
                  <c:v>74.680000000000007</c:v>
                </c:pt>
                <c:pt idx="96">
                  <c:v>74.680000000000007</c:v>
                </c:pt>
                <c:pt idx="97">
                  <c:v>74.58</c:v>
                </c:pt>
                <c:pt idx="98">
                  <c:v>74.58</c:v>
                </c:pt>
                <c:pt idx="99">
                  <c:v>74.58</c:v>
                </c:pt>
                <c:pt idx="100">
                  <c:v>74.58</c:v>
                </c:pt>
                <c:pt idx="101">
                  <c:v>74.58</c:v>
                </c:pt>
                <c:pt idx="102">
                  <c:v>74.58</c:v>
                </c:pt>
                <c:pt idx="103">
                  <c:v>74.58</c:v>
                </c:pt>
                <c:pt idx="104">
                  <c:v>75.349999999999994</c:v>
                </c:pt>
                <c:pt idx="105">
                  <c:v>75.349999999999994</c:v>
                </c:pt>
                <c:pt idx="106">
                  <c:v>75.349999999999994</c:v>
                </c:pt>
                <c:pt idx="107">
                  <c:v>75.349999999999994</c:v>
                </c:pt>
                <c:pt idx="108">
                  <c:v>75.349999999999994</c:v>
                </c:pt>
                <c:pt idx="109">
                  <c:v>75.349999999999994</c:v>
                </c:pt>
                <c:pt idx="110">
                  <c:v>75.349999999999994</c:v>
                </c:pt>
                <c:pt idx="111">
                  <c:v>74.38</c:v>
                </c:pt>
                <c:pt idx="112">
                  <c:v>74.38</c:v>
                </c:pt>
                <c:pt idx="113">
                  <c:v>74.38</c:v>
                </c:pt>
                <c:pt idx="114">
                  <c:v>74.38</c:v>
                </c:pt>
                <c:pt idx="115">
                  <c:v>74.38</c:v>
                </c:pt>
                <c:pt idx="116">
                  <c:v>74.38</c:v>
                </c:pt>
                <c:pt idx="117">
                  <c:v>74.38</c:v>
                </c:pt>
                <c:pt idx="118">
                  <c:v>74.930000000000007</c:v>
                </c:pt>
                <c:pt idx="119">
                  <c:v>74.930000000000007</c:v>
                </c:pt>
                <c:pt idx="120">
                  <c:v>74.930000000000007</c:v>
                </c:pt>
                <c:pt idx="121">
                  <c:v>74.930000000000007</c:v>
                </c:pt>
                <c:pt idx="122">
                  <c:v>74.930000000000007</c:v>
                </c:pt>
                <c:pt idx="123">
                  <c:v>74.930000000000007</c:v>
                </c:pt>
                <c:pt idx="124">
                  <c:v>74.930000000000007</c:v>
                </c:pt>
                <c:pt idx="125">
                  <c:v>74.23</c:v>
                </c:pt>
                <c:pt idx="126">
                  <c:v>74.23</c:v>
                </c:pt>
                <c:pt idx="127">
                  <c:v>74.23</c:v>
                </c:pt>
                <c:pt idx="128">
                  <c:v>74.23</c:v>
                </c:pt>
                <c:pt idx="129">
                  <c:v>74.23</c:v>
                </c:pt>
                <c:pt idx="130">
                  <c:v>74.23</c:v>
                </c:pt>
                <c:pt idx="131">
                  <c:v>74.23</c:v>
                </c:pt>
                <c:pt idx="132">
                  <c:v>73.81</c:v>
                </c:pt>
                <c:pt idx="133">
                  <c:v>73.81</c:v>
                </c:pt>
                <c:pt idx="134">
                  <c:v>73.81</c:v>
                </c:pt>
                <c:pt idx="135">
                  <c:v>73.81</c:v>
                </c:pt>
                <c:pt idx="136">
                  <c:v>73.81</c:v>
                </c:pt>
                <c:pt idx="137">
                  <c:v>73.81</c:v>
                </c:pt>
                <c:pt idx="138">
                  <c:v>73.81</c:v>
                </c:pt>
                <c:pt idx="139">
                  <c:v>73.760000000000005</c:v>
                </c:pt>
                <c:pt idx="140">
                  <c:v>73.760000000000005</c:v>
                </c:pt>
                <c:pt idx="141">
                  <c:v>73.760000000000005</c:v>
                </c:pt>
                <c:pt idx="142">
                  <c:v>73.760000000000005</c:v>
                </c:pt>
                <c:pt idx="143">
                  <c:v>73.760000000000005</c:v>
                </c:pt>
                <c:pt idx="144">
                  <c:v>73.760000000000005</c:v>
                </c:pt>
                <c:pt idx="145">
                  <c:v>73.760000000000005</c:v>
                </c:pt>
                <c:pt idx="146">
                  <c:v>72.48</c:v>
                </c:pt>
                <c:pt idx="147">
                  <c:v>72.48</c:v>
                </c:pt>
                <c:pt idx="148">
                  <c:v>72.48</c:v>
                </c:pt>
                <c:pt idx="149">
                  <c:v>72.48</c:v>
                </c:pt>
                <c:pt idx="150">
                  <c:v>72.48</c:v>
                </c:pt>
                <c:pt idx="151">
                  <c:v>72.48</c:v>
                </c:pt>
                <c:pt idx="152">
                  <c:v>72.48</c:v>
                </c:pt>
                <c:pt idx="153">
                  <c:v>72.12</c:v>
                </c:pt>
                <c:pt idx="154">
                  <c:v>71.2</c:v>
                </c:pt>
                <c:pt idx="155">
                  <c:v>71.2</c:v>
                </c:pt>
                <c:pt idx="156">
                  <c:v>71.2</c:v>
                </c:pt>
                <c:pt idx="157">
                  <c:v>71.2</c:v>
                </c:pt>
                <c:pt idx="158">
                  <c:v>71.2</c:v>
                </c:pt>
                <c:pt idx="159">
                  <c:v>71.2</c:v>
                </c:pt>
                <c:pt idx="160">
                  <c:v>71.2</c:v>
                </c:pt>
                <c:pt idx="161">
                  <c:v>71.19</c:v>
                </c:pt>
                <c:pt idx="162">
                  <c:v>71.19</c:v>
                </c:pt>
                <c:pt idx="163">
                  <c:v>71.19</c:v>
                </c:pt>
                <c:pt idx="164">
                  <c:v>71.19</c:v>
                </c:pt>
                <c:pt idx="165">
                  <c:v>71.19</c:v>
                </c:pt>
                <c:pt idx="166">
                  <c:v>71.19</c:v>
                </c:pt>
                <c:pt idx="167">
                  <c:v>71.19</c:v>
                </c:pt>
                <c:pt idx="168">
                  <c:v>71.290000000000006</c:v>
                </c:pt>
                <c:pt idx="169">
                  <c:v>71.290000000000006</c:v>
                </c:pt>
                <c:pt idx="170">
                  <c:v>71.290000000000006</c:v>
                </c:pt>
                <c:pt idx="171">
                  <c:v>71.290000000000006</c:v>
                </c:pt>
                <c:pt idx="172">
                  <c:v>71.290000000000006</c:v>
                </c:pt>
                <c:pt idx="173">
                  <c:v>71.290000000000006</c:v>
                </c:pt>
                <c:pt idx="174">
                  <c:v>71.290000000000006</c:v>
                </c:pt>
                <c:pt idx="175">
                  <c:v>72.040000000000006</c:v>
                </c:pt>
                <c:pt idx="176">
                  <c:v>72.040000000000006</c:v>
                </c:pt>
                <c:pt idx="177">
                  <c:v>72.040000000000006</c:v>
                </c:pt>
                <c:pt idx="178">
                  <c:v>72.040000000000006</c:v>
                </c:pt>
                <c:pt idx="179">
                  <c:v>72.040000000000006</c:v>
                </c:pt>
                <c:pt idx="180">
                  <c:v>72.040000000000006</c:v>
                </c:pt>
                <c:pt idx="181">
                  <c:v>72.040000000000006</c:v>
                </c:pt>
                <c:pt idx="182">
                  <c:v>72.13</c:v>
                </c:pt>
                <c:pt idx="183">
                  <c:v>72.13</c:v>
                </c:pt>
                <c:pt idx="184">
                  <c:v>72.13</c:v>
                </c:pt>
                <c:pt idx="185">
                  <c:v>72.13</c:v>
                </c:pt>
                <c:pt idx="186">
                  <c:v>72.13</c:v>
                </c:pt>
                <c:pt idx="187">
                  <c:v>72.13</c:v>
                </c:pt>
                <c:pt idx="188">
                  <c:v>72.13</c:v>
                </c:pt>
                <c:pt idx="189">
                  <c:v>72.08</c:v>
                </c:pt>
                <c:pt idx="190">
                  <c:v>72.08</c:v>
                </c:pt>
                <c:pt idx="191">
                  <c:v>72.08</c:v>
                </c:pt>
                <c:pt idx="192">
                  <c:v>72.08</c:v>
                </c:pt>
                <c:pt idx="193">
                  <c:v>72.08</c:v>
                </c:pt>
                <c:pt idx="194">
                  <c:v>72.08</c:v>
                </c:pt>
                <c:pt idx="195">
                  <c:v>72.08</c:v>
                </c:pt>
                <c:pt idx="196">
                  <c:v>72.180000000000007</c:v>
                </c:pt>
                <c:pt idx="197">
                  <c:v>72.180000000000007</c:v>
                </c:pt>
                <c:pt idx="198">
                  <c:v>72.180000000000007</c:v>
                </c:pt>
                <c:pt idx="199">
                  <c:v>72.180000000000007</c:v>
                </c:pt>
                <c:pt idx="200">
                  <c:v>72.180000000000007</c:v>
                </c:pt>
                <c:pt idx="201">
                  <c:v>72.180000000000007</c:v>
                </c:pt>
                <c:pt idx="202">
                  <c:v>72.180000000000007</c:v>
                </c:pt>
                <c:pt idx="203">
                  <c:v>72.040000000000006</c:v>
                </c:pt>
                <c:pt idx="204">
                  <c:v>72.040000000000006</c:v>
                </c:pt>
                <c:pt idx="205">
                  <c:v>72.040000000000006</c:v>
                </c:pt>
                <c:pt idx="206">
                  <c:v>72.040000000000006</c:v>
                </c:pt>
                <c:pt idx="207">
                  <c:v>72.040000000000006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741992"/>
        <c:axId val="294742384"/>
      </c:scatterChart>
      <c:valAx>
        <c:axId val="294741992"/>
        <c:scaling>
          <c:orientation val="minMax"/>
        </c:scaling>
        <c:delete val="0"/>
        <c:axPos val="b"/>
        <c:numFmt formatCode="#,##0&quot; 1/min&quot;" sourceLinked="1"/>
        <c:majorTickMark val="out"/>
        <c:minorTickMark val="none"/>
        <c:tickLblPos val="nextTo"/>
        <c:crossAx val="294742384"/>
        <c:crosses val="autoZero"/>
        <c:crossBetween val="midCat"/>
      </c:valAx>
      <c:valAx>
        <c:axId val="294742384"/>
        <c:scaling>
          <c:orientation val="minMax"/>
        </c:scaling>
        <c:delete val="0"/>
        <c:axPos val="l"/>
        <c:majorGridlines/>
        <c:numFmt formatCode="0.0&quot; mm³&quot;" sourceLinked="1"/>
        <c:majorTickMark val="out"/>
        <c:minorTickMark val="none"/>
        <c:tickLblPos val="nextTo"/>
        <c:crossAx val="2947419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346963795130763E-2"/>
          <c:y val="2.0504057069105245E-2"/>
          <c:w val="0.76068160083543568"/>
          <c:h val="0.96238028060977765"/>
        </c:manualLayout>
      </c:layout>
      <c:scatterChart>
        <c:scatterStyle val="lineMarker"/>
        <c:varyColors val="0"/>
        <c:ser>
          <c:idx val="0"/>
          <c:order val="1"/>
          <c:tx>
            <c:strRef>
              <c:f>'Beschl. 5. Gang(30.05.2014) '!$I$2</c:f>
              <c:strCache>
                <c:ptCount val="1"/>
                <c:pt idx="0">
                  <c:v>U</c:v>
                </c:pt>
              </c:strCache>
            </c:strRef>
          </c:tx>
          <c:marker>
            <c:symbol val="none"/>
          </c:marker>
          <c:xVal>
            <c:numRef>
              <c:f>'Beschl. 5. Gang(30.05.2014) '!$H$8:$H$211</c:f>
              <c:numCache>
                <c:formatCode>0.000" s"</c:formatCode>
                <c:ptCount val="204"/>
                <c:pt idx="0">
                  <c:v>1.3220000000000001</c:v>
                </c:pt>
                <c:pt idx="1">
                  <c:v>1.512</c:v>
                </c:pt>
                <c:pt idx="2">
                  <c:v>1.7030000000000001</c:v>
                </c:pt>
                <c:pt idx="3">
                  <c:v>1.903</c:v>
                </c:pt>
                <c:pt idx="4">
                  <c:v>2.093</c:v>
                </c:pt>
                <c:pt idx="5">
                  <c:v>2.2839999999999998</c:v>
                </c:pt>
                <c:pt idx="6">
                  <c:v>2.4740000000000002</c:v>
                </c:pt>
                <c:pt idx="7">
                  <c:v>2.6640000000000001</c:v>
                </c:pt>
                <c:pt idx="8">
                  <c:v>2.8540000000000001</c:v>
                </c:pt>
                <c:pt idx="9">
                  <c:v>3.0550000000000002</c:v>
                </c:pt>
                <c:pt idx="10">
                  <c:v>3.2450000000000001</c:v>
                </c:pt>
                <c:pt idx="11">
                  <c:v>3.4350000000000001</c:v>
                </c:pt>
                <c:pt idx="12">
                  <c:v>3.625</c:v>
                </c:pt>
                <c:pt idx="13">
                  <c:v>3.8159999999999998</c:v>
                </c:pt>
                <c:pt idx="14">
                  <c:v>4.0060000000000002</c:v>
                </c:pt>
                <c:pt idx="15">
                  <c:v>4.2060000000000004</c:v>
                </c:pt>
                <c:pt idx="16">
                  <c:v>4.3970000000000002</c:v>
                </c:pt>
                <c:pt idx="17">
                  <c:v>4.5869999999999997</c:v>
                </c:pt>
                <c:pt idx="18">
                  <c:v>4.7670000000000003</c:v>
                </c:pt>
                <c:pt idx="19">
                  <c:v>4.9370000000000003</c:v>
                </c:pt>
                <c:pt idx="20">
                  <c:v>5.1280000000000001</c:v>
                </c:pt>
                <c:pt idx="21">
                  <c:v>5.3079999999999998</c:v>
                </c:pt>
                <c:pt idx="22">
                  <c:v>5.4980000000000002</c:v>
                </c:pt>
                <c:pt idx="23">
                  <c:v>5.6680000000000001</c:v>
                </c:pt>
                <c:pt idx="24">
                  <c:v>5.8490000000000002</c:v>
                </c:pt>
                <c:pt idx="25">
                  <c:v>6.0389999999999997</c:v>
                </c:pt>
                <c:pt idx="26">
                  <c:v>6.2290000000000001</c:v>
                </c:pt>
                <c:pt idx="27">
                  <c:v>6.43</c:v>
                </c:pt>
                <c:pt idx="28">
                  <c:v>6.62</c:v>
                </c:pt>
                <c:pt idx="29">
                  <c:v>6.81</c:v>
                </c:pt>
                <c:pt idx="30">
                  <c:v>7</c:v>
                </c:pt>
                <c:pt idx="31">
                  <c:v>7.1909999999999998</c:v>
                </c:pt>
                <c:pt idx="32">
                  <c:v>7.3810000000000002</c:v>
                </c:pt>
                <c:pt idx="33">
                  <c:v>7.5810000000000004</c:v>
                </c:pt>
                <c:pt idx="34">
                  <c:v>7.7709999999999999</c:v>
                </c:pt>
                <c:pt idx="35">
                  <c:v>7.9619999999999997</c:v>
                </c:pt>
                <c:pt idx="36">
                  <c:v>8.1519999999999992</c:v>
                </c:pt>
                <c:pt idx="37">
                  <c:v>8.3420000000000005</c:v>
                </c:pt>
                <c:pt idx="38">
                  <c:v>8.5329999999999995</c:v>
                </c:pt>
                <c:pt idx="39">
                  <c:v>8.7330000000000005</c:v>
                </c:pt>
                <c:pt idx="40">
                  <c:v>8.923</c:v>
                </c:pt>
                <c:pt idx="41">
                  <c:v>9.1129999999999995</c:v>
                </c:pt>
                <c:pt idx="42">
                  <c:v>9.3040000000000003</c:v>
                </c:pt>
                <c:pt idx="43">
                  <c:v>9.4939999999999998</c:v>
                </c:pt>
                <c:pt idx="44">
                  <c:v>9.6839999999999993</c:v>
                </c:pt>
                <c:pt idx="45">
                  <c:v>9.8840000000000003</c:v>
                </c:pt>
                <c:pt idx="46">
                  <c:v>10.074999999999999</c:v>
                </c:pt>
                <c:pt idx="47">
                  <c:v>10.244999999999999</c:v>
                </c:pt>
                <c:pt idx="48">
                  <c:v>10.435</c:v>
                </c:pt>
                <c:pt idx="49">
                  <c:v>10.616</c:v>
                </c:pt>
                <c:pt idx="50">
                  <c:v>10.805999999999999</c:v>
                </c:pt>
                <c:pt idx="51">
                  <c:v>10.996</c:v>
                </c:pt>
                <c:pt idx="52">
                  <c:v>11.176</c:v>
                </c:pt>
                <c:pt idx="53">
                  <c:v>11.367000000000001</c:v>
                </c:pt>
                <c:pt idx="54">
                  <c:v>11.547000000000001</c:v>
                </c:pt>
                <c:pt idx="55">
                  <c:v>11.737</c:v>
                </c:pt>
                <c:pt idx="56">
                  <c:v>11.927</c:v>
                </c:pt>
                <c:pt idx="57">
                  <c:v>12.108000000000001</c:v>
                </c:pt>
                <c:pt idx="58">
                  <c:v>12.298</c:v>
                </c:pt>
                <c:pt idx="59">
                  <c:v>12.468</c:v>
                </c:pt>
                <c:pt idx="60">
                  <c:v>12.667999999999999</c:v>
                </c:pt>
                <c:pt idx="61">
                  <c:v>12.859</c:v>
                </c:pt>
                <c:pt idx="62">
                  <c:v>13.029</c:v>
                </c:pt>
                <c:pt idx="63">
                  <c:v>13.218999999999999</c:v>
                </c:pt>
                <c:pt idx="64">
                  <c:v>13.42</c:v>
                </c:pt>
                <c:pt idx="65">
                  <c:v>13.61</c:v>
                </c:pt>
                <c:pt idx="66">
                  <c:v>13.8</c:v>
                </c:pt>
                <c:pt idx="67">
                  <c:v>13.99</c:v>
                </c:pt>
                <c:pt idx="68">
                  <c:v>14.180999999999999</c:v>
                </c:pt>
                <c:pt idx="69">
                  <c:v>14.371</c:v>
                </c:pt>
                <c:pt idx="70">
                  <c:v>14.571</c:v>
                </c:pt>
                <c:pt idx="71">
                  <c:v>14.760999999999999</c:v>
                </c:pt>
                <c:pt idx="72">
                  <c:v>14.952</c:v>
                </c:pt>
                <c:pt idx="73">
                  <c:v>15.141999999999999</c:v>
                </c:pt>
                <c:pt idx="74">
                  <c:v>15.332000000000001</c:v>
                </c:pt>
                <c:pt idx="75">
                  <c:v>15.523</c:v>
                </c:pt>
                <c:pt idx="76">
                  <c:v>15.723000000000001</c:v>
                </c:pt>
                <c:pt idx="77">
                  <c:v>15.913</c:v>
                </c:pt>
                <c:pt idx="78">
                  <c:v>16.103000000000002</c:v>
                </c:pt>
                <c:pt idx="79">
                  <c:v>16.294</c:v>
                </c:pt>
                <c:pt idx="80">
                  <c:v>16.484000000000002</c:v>
                </c:pt>
                <c:pt idx="81">
                  <c:v>16.673999999999999</c:v>
                </c:pt>
                <c:pt idx="82">
                  <c:v>16.875</c:v>
                </c:pt>
                <c:pt idx="83">
                  <c:v>17.065000000000001</c:v>
                </c:pt>
                <c:pt idx="84">
                  <c:v>17.254999999999999</c:v>
                </c:pt>
                <c:pt idx="85">
                  <c:v>17.445</c:v>
                </c:pt>
                <c:pt idx="86">
                  <c:v>17.635999999999999</c:v>
                </c:pt>
                <c:pt idx="87">
                  <c:v>17.815999999999999</c:v>
                </c:pt>
                <c:pt idx="88">
                  <c:v>18.006</c:v>
                </c:pt>
                <c:pt idx="89">
                  <c:v>18.196000000000002</c:v>
                </c:pt>
                <c:pt idx="90">
                  <c:v>18.376999999999999</c:v>
                </c:pt>
                <c:pt idx="91">
                  <c:v>18.567</c:v>
                </c:pt>
                <c:pt idx="92">
                  <c:v>18.736999999999998</c:v>
                </c:pt>
                <c:pt idx="93">
                  <c:v>18.937000000000001</c:v>
                </c:pt>
                <c:pt idx="94">
                  <c:v>19.128</c:v>
                </c:pt>
                <c:pt idx="95">
                  <c:v>19.318000000000001</c:v>
                </c:pt>
                <c:pt idx="96">
                  <c:v>19.507999999999999</c:v>
                </c:pt>
                <c:pt idx="97">
                  <c:v>19.689</c:v>
                </c:pt>
                <c:pt idx="98">
                  <c:v>19.879000000000001</c:v>
                </c:pt>
                <c:pt idx="99">
                  <c:v>20.068999999999999</c:v>
                </c:pt>
                <c:pt idx="100">
                  <c:v>20.259</c:v>
                </c:pt>
                <c:pt idx="101">
                  <c:v>20.45</c:v>
                </c:pt>
                <c:pt idx="102">
                  <c:v>20.63</c:v>
                </c:pt>
                <c:pt idx="103">
                  <c:v>20.82</c:v>
                </c:pt>
                <c:pt idx="104">
                  <c:v>21.01</c:v>
                </c:pt>
                <c:pt idx="105">
                  <c:v>21.201000000000001</c:v>
                </c:pt>
                <c:pt idx="106">
                  <c:v>21.401</c:v>
                </c:pt>
                <c:pt idx="107">
                  <c:v>21.591000000000001</c:v>
                </c:pt>
                <c:pt idx="108">
                  <c:v>21.782</c:v>
                </c:pt>
                <c:pt idx="109">
                  <c:v>21.972000000000001</c:v>
                </c:pt>
                <c:pt idx="110">
                  <c:v>22.161999999999999</c:v>
                </c:pt>
                <c:pt idx="111">
                  <c:v>22.352</c:v>
                </c:pt>
                <c:pt idx="112">
                  <c:v>22.533000000000001</c:v>
                </c:pt>
                <c:pt idx="113">
                  <c:v>22.722999999999999</c:v>
                </c:pt>
                <c:pt idx="114">
                  <c:v>22.913</c:v>
                </c:pt>
                <c:pt idx="115">
                  <c:v>23.103000000000002</c:v>
                </c:pt>
                <c:pt idx="116">
                  <c:v>23.303999999999998</c:v>
                </c:pt>
                <c:pt idx="117">
                  <c:v>23.474</c:v>
                </c:pt>
                <c:pt idx="118">
                  <c:v>23.664000000000001</c:v>
                </c:pt>
                <c:pt idx="119">
                  <c:v>23.855</c:v>
                </c:pt>
                <c:pt idx="120">
                  <c:v>24.065000000000001</c:v>
                </c:pt>
                <c:pt idx="121">
                  <c:v>24.245000000000001</c:v>
                </c:pt>
                <c:pt idx="122">
                  <c:v>24.434999999999999</c:v>
                </c:pt>
                <c:pt idx="123">
                  <c:v>24.626000000000001</c:v>
                </c:pt>
                <c:pt idx="124">
                  <c:v>24.815999999999999</c:v>
                </c:pt>
                <c:pt idx="125">
                  <c:v>24.995999999999999</c:v>
                </c:pt>
                <c:pt idx="126">
                  <c:v>25.186</c:v>
                </c:pt>
                <c:pt idx="127">
                  <c:v>25.376999999999999</c:v>
                </c:pt>
                <c:pt idx="128">
                  <c:v>25.567</c:v>
                </c:pt>
                <c:pt idx="129">
                  <c:v>25.766999999999999</c:v>
                </c:pt>
                <c:pt idx="130">
                  <c:v>25.957999999999998</c:v>
                </c:pt>
                <c:pt idx="131">
                  <c:v>26.148</c:v>
                </c:pt>
                <c:pt idx="132">
                  <c:v>26.338000000000001</c:v>
                </c:pt>
                <c:pt idx="133">
                  <c:v>26.518000000000001</c:v>
                </c:pt>
                <c:pt idx="134">
                  <c:v>26.709</c:v>
                </c:pt>
                <c:pt idx="135">
                  <c:v>26.879000000000001</c:v>
                </c:pt>
                <c:pt idx="136">
                  <c:v>27.059000000000001</c:v>
                </c:pt>
                <c:pt idx="137">
                  <c:v>27.228999999999999</c:v>
                </c:pt>
                <c:pt idx="138">
                  <c:v>27.41</c:v>
                </c:pt>
                <c:pt idx="139">
                  <c:v>27.6</c:v>
                </c:pt>
                <c:pt idx="140">
                  <c:v>27.79</c:v>
                </c:pt>
                <c:pt idx="141">
                  <c:v>27.991</c:v>
                </c:pt>
                <c:pt idx="142">
                  <c:v>28.181000000000001</c:v>
                </c:pt>
                <c:pt idx="143">
                  <c:v>28.370999999999999</c:v>
                </c:pt>
                <c:pt idx="144">
                  <c:v>28.561</c:v>
                </c:pt>
                <c:pt idx="145">
                  <c:v>28.751999999999999</c:v>
                </c:pt>
                <c:pt idx="146">
                  <c:v>28.942</c:v>
                </c:pt>
                <c:pt idx="147">
                  <c:v>29.141999999999999</c:v>
                </c:pt>
                <c:pt idx="148">
                  <c:v>29.332000000000001</c:v>
                </c:pt>
                <c:pt idx="149">
                  <c:v>29.523</c:v>
                </c:pt>
                <c:pt idx="150">
                  <c:v>29.713000000000001</c:v>
                </c:pt>
                <c:pt idx="151">
                  <c:v>29.902999999999999</c:v>
                </c:pt>
                <c:pt idx="152">
                  <c:v>30.094000000000001</c:v>
                </c:pt>
                <c:pt idx="153">
                  <c:v>30.294</c:v>
                </c:pt>
                <c:pt idx="154">
                  <c:v>30.484000000000002</c:v>
                </c:pt>
                <c:pt idx="155">
                  <c:v>30.673999999999999</c:v>
                </c:pt>
                <c:pt idx="156">
                  <c:v>30.864999999999998</c:v>
                </c:pt>
                <c:pt idx="157">
                  <c:v>31.055</c:v>
                </c:pt>
                <c:pt idx="158">
                  <c:v>31.245000000000001</c:v>
                </c:pt>
                <c:pt idx="159">
                  <c:v>31.445</c:v>
                </c:pt>
                <c:pt idx="160">
                  <c:v>31.635999999999999</c:v>
                </c:pt>
                <c:pt idx="161">
                  <c:v>31.826000000000001</c:v>
                </c:pt>
                <c:pt idx="162">
                  <c:v>32.015999999999998</c:v>
                </c:pt>
                <c:pt idx="163">
                  <c:v>32.197000000000003</c:v>
                </c:pt>
                <c:pt idx="164">
                  <c:v>32.366999999999997</c:v>
                </c:pt>
                <c:pt idx="165">
                  <c:v>32.546999999999997</c:v>
                </c:pt>
                <c:pt idx="166">
                  <c:v>32.737000000000002</c:v>
                </c:pt>
                <c:pt idx="167">
                  <c:v>32.927999999999997</c:v>
                </c:pt>
                <c:pt idx="168">
                  <c:v>33.107999999999997</c:v>
                </c:pt>
                <c:pt idx="169">
                  <c:v>33.277999999999999</c:v>
                </c:pt>
                <c:pt idx="170">
                  <c:v>33.457999999999998</c:v>
                </c:pt>
                <c:pt idx="171">
                  <c:v>33.649000000000001</c:v>
                </c:pt>
                <c:pt idx="172">
                  <c:v>33.829000000000001</c:v>
                </c:pt>
                <c:pt idx="173">
                  <c:v>34.018999999999998</c:v>
                </c:pt>
                <c:pt idx="174">
                  <c:v>34.189</c:v>
                </c:pt>
                <c:pt idx="175">
                  <c:v>34.369999999999997</c:v>
                </c:pt>
                <c:pt idx="176">
                  <c:v>34.54</c:v>
                </c:pt>
                <c:pt idx="177">
                  <c:v>34.72</c:v>
                </c:pt>
                <c:pt idx="178">
                  <c:v>34.909999999999997</c:v>
                </c:pt>
                <c:pt idx="179">
                  <c:v>35.100999999999999</c:v>
                </c:pt>
                <c:pt idx="180">
                  <c:v>35.290999999999997</c:v>
                </c:pt>
                <c:pt idx="181">
                  <c:v>35.491</c:v>
                </c:pt>
                <c:pt idx="182">
                  <c:v>35.682000000000002</c:v>
                </c:pt>
                <c:pt idx="183">
                  <c:v>35.872</c:v>
                </c:pt>
                <c:pt idx="184">
                  <c:v>36.061999999999998</c:v>
                </c:pt>
                <c:pt idx="185">
                  <c:v>36.252000000000002</c:v>
                </c:pt>
                <c:pt idx="186">
                  <c:v>36.442999999999998</c:v>
                </c:pt>
                <c:pt idx="187">
                  <c:v>36.643000000000001</c:v>
                </c:pt>
                <c:pt idx="188">
                  <c:v>36.832999999999998</c:v>
                </c:pt>
                <c:pt idx="189">
                  <c:v>37.024000000000001</c:v>
                </c:pt>
                <c:pt idx="190">
                  <c:v>37.213999999999999</c:v>
                </c:pt>
                <c:pt idx="191">
                  <c:v>37.404000000000003</c:v>
                </c:pt>
                <c:pt idx="192">
                  <c:v>37.584000000000003</c:v>
                </c:pt>
                <c:pt idx="193">
                  <c:v>37.774999999999999</c:v>
                </c:pt>
                <c:pt idx="194">
                  <c:v>37.965000000000003</c:v>
                </c:pt>
                <c:pt idx="195">
                  <c:v>38.145000000000003</c:v>
                </c:pt>
                <c:pt idx="196">
                  <c:v>38.335000000000001</c:v>
                </c:pt>
                <c:pt idx="197">
                  <c:v>38.506</c:v>
                </c:pt>
                <c:pt idx="198">
                  <c:v>38.706000000000003</c:v>
                </c:pt>
                <c:pt idx="199">
                  <c:v>38.896000000000001</c:v>
                </c:pt>
                <c:pt idx="200">
                  <c:v>39.066000000000003</c:v>
                </c:pt>
                <c:pt idx="201">
                  <c:v>39.267000000000003</c:v>
                </c:pt>
                <c:pt idx="202">
                  <c:v>39.436999999999998</c:v>
                </c:pt>
                <c:pt idx="203">
                  <c:v>39.627000000000002</c:v>
                </c:pt>
              </c:numCache>
            </c:numRef>
          </c:xVal>
          <c:yVal>
            <c:numRef>
              <c:f>'Beschl. 5. Gang(30.05.2014) '!$I$8:$I$211</c:f>
              <c:numCache>
                <c:formatCode>#,##0" 1/min"</c:formatCode>
                <c:ptCount val="204"/>
                <c:pt idx="0">
                  <c:v>1259</c:v>
                </c:pt>
                <c:pt idx="1">
                  <c:v>1259</c:v>
                </c:pt>
                <c:pt idx="2">
                  <c:v>1286</c:v>
                </c:pt>
                <c:pt idx="3">
                  <c:v>1286</c:v>
                </c:pt>
                <c:pt idx="4">
                  <c:v>1286</c:v>
                </c:pt>
                <c:pt idx="5">
                  <c:v>1286</c:v>
                </c:pt>
                <c:pt idx="6">
                  <c:v>1286</c:v>
                </c:pt>
                <c:pt idx="7">
                  <c:v>1326</c:v>
                </c:pt>
                <c:pt idx="8">
                  <c:v>1326</c:v>
                </c:pt>
                <c:pt idx="9">
                  <c:v>1326</c:v>
                </c:pt>
                <c:pt idx="10">
                  <c:v>1326</c:v>
                </c:pt>
                <c:pt idx="11">
                  <c:v>1326</c:v>
                </c:pt>
                <c:pt idx="12">
                  <c:v>1370</c:v>
                </c:pt>
                <c:pt idx="13">
                  <c:v>1370</c:v>
                </c:pt>
                <c:pt idx="14">
                  <c:v>1370</c:v>
                </c:pt>
                <c:pt idx="15">
                  <c:v>1370</c:v>
                </c:pt>
                <c:pt idx="16">
                  <c:v>1370</c:v>
                </c:pt>
                <c:pt idx="17">
                  <c:v>1434</c:v>
                </c:pt>
                <c:pt idx="18">
                  <c:v>1434</c:v>
                </c:pt>
                <c:pt idx="19">
                  <c:v>1434</c:v>
                </c:pt>
                <c:pt idx="20">
                  <c:v>1434</c:v>
                </c:pt>
                <c:pt idx="21">
                  <c:v>1434</c:v>
                </c:pt>
                <c:pt idx="22">
                  <c:v>1472</c:v>
                </c:pt>
                <c:pt idx="23">
                  <c:v>1472</c:v>
                </c:pt>
                <c:pt idx="24">
                  <c:v>1472</c:v>
                </c:pt>
                <c:pt idx="25">
                  <c:v>1472</c:v>
                </c:pt>
                <c:pt idx="26">
                  <c:v>1472</c:v>
                </c:pt>
                <c:pt idx="27">
                  <c:v>1541</c:v>
                </c:pt>
                <c:pt idx="28">
                  <c:v>1541</c:v>
                </c:pt>
                <c:pt idx="29">
                  <c:v>1541</c:v>
                </c:pt>
                <c:pt idx="30">
                  <c:v>1541</c:v>
                </c:pt>
                <c:pt idx="31">
                  <c:v>1541</c:v>
                </c:pt>
                <c:pt idx="32">
                  <c:v>1596</c:v>
                </c:pt>
                <c:pt idx="33">
                  <c:v>1596</c:v>
                </c:pt>
                <c:pt idx="34">
                  <c:v>1596</c:v>
                </c:pt>
                <c:pt idx="35">
                  <c:v>1596</c:v>
                </c:pt>
                <c:pt idx="36">
                  <c:v>1596</c:v>
                </c:pt>
                <c:pt idx="37">
                  <c:v>1672</c:v>
                </c:pt>
                <c:pt idx="38">
                  <c:v>1672</c:v>
                </c:pt>
                <c:pt idx="39">
                  <c:v>1672</c:v>
                </c:pt>
                <c:pt idx="40">
                  <c:v>1672</c:v>
                </c:pt>
                <c:pt idx="41">
                  <c:v>1672</c:v>
                </c:pt>
                <c:pt idx="42">
                  <c:v>1741</c:v>
                </c:pt>
                <c:pt idx="43">
                  <c:v>1741</c:v>
                </c:pt>
                <c:pt idx="44">
                  <c:v>1741</c:v>
                </c:pt>
                <c:pt idx="45">
                  <c:v>1741</c:v>
                </c:pt>
                <c:pt idx="46">
                  <c:v>1741</c:v>
                </c:pt>
                <c:pt idx="47">
                  <c:v>1796</c:v>
                </c:pt>
                <c:pt idx="48">
                  <c:v>1796</c:v>
                </c:pt>
                <c:pt idx="49">
                  <c:v>1796</c:v>
                </c:pt>
                <c:pt idx="50">
                  <c:v>1796</c:v>
                </c:pt>
                <c:pt idx="51">
                  <c:v>1796</c:v>
                </c:pt>
                <c:pt idx="52">
                  <c:v>1867</c:v>
                </c:pt>
                <c:pt idx="53">
                  <c:v>1867</c:v>
                </c:pt>
                <c:pt idx="54">
                  <c:v>1867</c:v>
                </c:pt>
                <c:pt idx="55">
                  <c:v>1867</c:v>
                </c:pt>
                <c:pt idx="56">
                  <c:v>1867</c:v>
                </c:pt>
                <c:pt idx="57">
                  <c:v>1939</c:v>
                </c:pt>
                <c:pt idx="58">
                  <c:v>1939</c:v>
                </c:pt>
                <c:pt idx="59">
                  <c:v>1939</c:v>
                </c:pt>
                <c:pt idx="60">
                  <c:v>1939</c:v>
                </c:pt>
                <c:pt idx="61">
                  <c:v>1939</c:v>
                </c:pt>
                <c:pt idx="62">
                  <c:v>2017</c:v>
                </c:pt>
                <c:pt idx="63">
                  <c:v>2017</c:v>
                </c:pt>
                <c:pt idx="64">
                  <c:v>2017</c:v>
                </c:pt>
                <c:pt idx="65">
                  <c:v>2017</c:v>
                </c:pt>
                <c:pt idx="66">
                  <c:v>2017</c:v>
                </c:pt>
                <c:pt idx="67">
                  <c:v>2079</c:v>
                </c:pt>
                <c:pt idx="68">
                  <c:v>2079</c:v>
                </c:pt>
                <c:pt idx="69">
                  <c:v>2079</c:v>
                </c:pt>
                <c:pt idx="70">
                  <c:v>2079</c:v>
                </c:pt>
                <c:pt idx="71">
                  <c:v>2079</c:v>
                </c:pt>
                <c:pt idx="72">
                  <c:v>2146</c:v>
                </c:pt>
                <c:pt idx="73">
                  <c:v>2146</c:v>
                </c:pt>
                <c:pt idx="74">
                  <c:v>2146</c:v>
                </c:pt>
                <c:pt idx="75">
                  <c:v>2146</c:v>
                </c:pt>
                <c:pt idx="76">
                  <c:v>2146</c:v>
                </c:pt>
                <c:pt idx="77">
                  <c:v>2219</c:v>
                </c:pt>
                <c:pt idx="78">
                  <c:v>2219</c:v>
                </c:pt>
                <c:pt idx="79">
                  <c:v>2219</c:v>
                </c:pt>
                <c:pt idx="80">
                  <c:v>2219</c:v>
                </c:pt>
                <c:pt idx="81">
                  <c:v>2219</c:v>
                </c:pt>
                <c:pt idx="82">
                  <c:v>2296</c:v>
                </c:pt>
                <c:pt idx="83">
                  <c:v>2296</c:v>
                </c:pt>
                <c:pt idx="84">
                  <c:v>2296</c:v>
                </c:pt>
                <c:pt idx="85">
                  <c:v>2296</c:v>
                </c:pt>
                <c:pt idx="86">
                  <c:v>2296</c:v>
                </c:pt>
                <c:pt idx="87">
                  <c:v>2366</c:v>
                </c:pt>
                <c:pt idx="88">
                  <c:v>2366</c:v>
                </c:pt>
                <c:pt idx="89">
                  <c:v>2366</c:v>
                </c:pt>
                <c:pt idx="90">
                  <c:v>2366</c:v>
                </c:pt>
                <c:pt idx="91">
                  <c:v>2366</c:v>
                </c:pt>
                <c:pt idx="92">
                  <c:v>2434</c:v>
                </c:pt>
                <c:pt idx="93">
                  <c:v>2434</c:v>
                </c:pt>
                <c:pt idx="94">
                  <c:v>2434</c:v>
                </c:pt>
                <c:pt idx="95">
                  <c:v>2434</c:v>
                </c:pt>
                <c:pt idx="96">
                  <c:v>2434</c:v>
                </c:pt>
                <c:pt idx="97">
                  <c:v>2492</c:v>
                </c:pt>
                <c:pt idx="98">
                  <c:v>2492</c:v>
                </c:pt>
                <c:pt idx="99">
                  <c:v>2492</c:v>
                </c:pt>
                <c:pt idx="100">
                  <c:v>2492</c:v>
                </c:pt>
                <c:pt idx="101">
                  <c:v>2492</c:v>
                </c:pt>
                <c:pt idx="102">
                  <c:v>2564</c:v>
                </c:pt>
                <c:pt idx="103">
                  <c:v>2564</c:v>
                </c:pt>
                <c:pt idx="104">
                  <c:v>2564</c:v>
                </c:pt>
                <c:pt idx="105">
                  <c:v>2564</c:v>
                </c:pt>
                <c:pt idx="106">
                  <c:v>2564</c:v>
                </c:pt>
                <c:pt idx="107">
                  <c:v>2638</c:v>
                </c:pt>
                <c:pt idx="108">
                  <c:v>2638</c:v>
                </c:pt>
                <c:pt idx="109">
                  <c:v>2638</c:v>
                </c:pt>
                <c:pt idx="110">
                  <c:v>2638</c:v>
                </c:pt>
                <c:pt idx="111">
                  <c:v>2638</c:v>
                </c:pt>
                <c:pt idx="112">
                  <c:v>2696</c:v>
                </c:pt>
                <c:pt idx="113">
                  <c:v>2696</c:v>
                </c:pt>
                <c:pt idx="114">
                  <c:v>2696</c:v>
                </c:pt>
                <c:pt idx="115">
                  <c:v>2696</c:v>
                </c:pt>
                <c:pt idx="116">
                  <c:v>2696</c:v>
                </c:pt>
                <c:pt idx="117">
                  <c:v>2767</c:v>
                </c:pt>
                <c:pt idx="118">
                  <c:v>2767</c:v>
                </c:pt>
                <c:pt idx="119">
                  <c:v>2767</c:v>
                </c:pt>
                <c:pt idx="120">
                  <c:v>2767</c:v>
                </c:pt>
                <c:pt idx="121">
                  <c:v>2767</c:v>
                </c:pt>
                <c:pt idx="122">
                  <c:v>2842</c:v>
                </c:pt>
                <c:pt idx="123">
                  <c:v>2842</c:v>
                </c:pt>
                <c:pt idx="124">
                  <c:v>2842</c:v>
                </c:pt>
                <c:pt idx="125">
                  <c:v>2842</c:v>
                </c:pt>
                <c:pt idx="126">
                  <c:v>2842</c:v>
                </c:pt>
                <c:pt idx="127">
                  <c:v>2900</c:v>
                </c:pt>
                <c:pt idx="128">
                  <c:v>2900</c:v>
                </c:pt>
                <c:pt idx="129">
                  <c:v>2900</c:v>
                </c:pt>
                <c:pt idx="130">
                  <c:v>2900</c:v>
                </c:pt>
                <c:pt idx="131">
                  <c:v>2900</c:v>
                </c:pt>
                <c:pt idx="132">
                  <c:v>2961</c:v>
                </c:pt>
                <c:pt idx="133">
                  <c:v>2961</c:v>
                </c:pt>
                <c:pt idx="134">
                  <c:v>2961</c:v>
                </c:pt>
                <c:pt idx="135">
                  <c:v>2961</c:v>
                </c:pt>
                <c:pt idx="136">
                  <c:v>2961</c:v>
                </c:pt>
                <c:pt idx="137">
                  <c:v>3013</c:v>
                </c:pt>
                <c:pt idx="138">
                  <c:v>3013</c:v>
                </c:pt>
                <c:pt idx="139">
                  <c:v>3013</c:v>
                </c:pt>
                <c:pt idx="140">
                  <c:v>3013</c:v>
                </c:pt>
                <c:pt idx="141">
                  <c:v>3013</c:v>
                </c:pt>
                <c:pt idx="142">
                  <c:v>3073</c:v>
                </c:pt>
                <c:pt idx="143">
                  <c:v>3073</c:v>
                </c:pt>
                <c:pt idx="144">
                  <c:v>3073</c:v>
                </c:pt>
                <c:pt idx="145">
                  <c:v>3073</c:v>
                </c:pt>
                <c:pt idx="146">
                  <c:v>3073</c:v>
                </c:pt>
                <c:pt idx="147">
                  <c:v>3144</c:v>
                </c:pt>
                <c:pt idx="148">
                  <c:v>3144</c:v>
                </c:pt>
                <c:pt idx="149">
                  <c:v>3144</c:v>
                </c:pt>
                <c:pt idx="150">
                  <c:v>3144</c:v>
                </c:pt>
                <c:pt idx="151">
                  <c:v>3144</c:v>
                </c:pt>
                <c:pt idx="152">
                  <c:v>3207</c:v>
                </c:pt>
                <c:pt idx="153">
                  <c:v>3207</c:v>
                </c:pt>
                <c:pt idx="154">
                  <c:v>3207</c:v>
                </c:pt>
                <c:pt idx="155">
                  <c:v>3207</c:v>
                </c:pt>
                <c:pt idx="156">
                  <c:v>3207</c:v>
                </c:pt>
                <c:pt idx="157">
                  <c:v>3269</c:v>
                </c:pt>
                <c:pt idx="158">
                  <c:v>3269</c:v>
                </c:pt>
                <c:pt idx="159">
                  <c:v>3269</c:v>
                </c:pt>
                <c:pt idx="160">
                  <c:v>3269</c:v>
                </c:pt>
                <c:pt idx="161">
                  <c:v>3269</c:v>
                </c:pt>
                <c:pt idx="162">
                  <c:v>3324</c:v>
                </c:pt>
                <c:pt idx="163">
                  <c:v>3324</c:v>
                </c:pt>
                <c:pt idx="164">
                  <c:v>3324</c:v>
                </c:pt>
                <c:pt idx="165">
                  <c:v>3324</c:v>
                </c:pt>
                <c:pt idx="166">
                  <c:v>3324</c:v>
                </c:pt>
                <c:pt idx="167">
                  <c:v>3384</c:v>
                </c:pt>
                <c:pt idx="168">
                  <c:v>3384</c:v>
                </c:pt>
                <c:pt idx="169">
                  <c:v>3384</c:v>
                </c:pt>
                <c:pt idx="170">
                  <c:v>3384</c:v>
                </c:pt>
                <c:pt idx="171">
                  <c:v>3384</c:v>
                </c:pt>
                <c:pt idx="172">
                  <c:v>3435</c:v>
                </c:pt>
                <c:pt idx="173">
                  <c:v>3435</c:v>
                </c:pt>
                <c:pt idx="174">
                  <c:v>3435</c:v>
                </c:pt>
                <c:pt idx="175">
                  <c:v>3435</c:v>
                </c:pt>
                <c:pt idx="176">
                  <c:v>3435</c:v>
                </c:pt>
                <c:pt idx="177">
                  <c:v>3476</c:v>
                </c:pt>
                <c:pt idx="178">
                  <c:v>3476</c:v>
                </c:pt>
                <c:pt idx="179">
                  <c:v>3476</c:v>
                </c:pt>
                <c:pt idx="180">
                  <c:v>3476</c:v>
                </c:pt>
                <c:pt idx="181">
                  <c:v>3476</c:v>
                </c:pt>
                <c:pt idx="182">
                  <c:v>3512</c:v>
                </c:pt>
                <c:pt idx="183">
                  <c:v>3512</c:v>
                </c:pt>
                <c:pt idx="184">
                  <c:v>3512</c:v>
                </c:pt>
                <c:pt idx="185">
                  <c:v>3512</c:v>
                </c:pt>
                <c:pt idx="186">
                  <c:v>3512</c:v>
                </c:pt>
                <c:pt idx="187">
                  <c:v>3562</c:v>
                </c:pt>
                <c:pt idx="188">
                  <c:v>3562</c:v>
                </c:pt>
                <c:pt idx="189">
                  <c:v>3562</c:v>
                </c:pt>
                <c:pt idx="190">
                  <c:v>3562</c:v>
                </c:pt>
                <c:pt idx="191">
                  <c:v>3562</c:v>
                </c:pt>
                <c:pt idx="192">
                  <c:v>3595</c:v>
                </c:pt>
                <c:pt idx="193">
                  <c:v>3595</c:v>
                </c:pt>
                <c:pt idx="194">
                  <c:v>3595</c:v>
                </c:pt>
                <c:pt idx="195">
                  <c:v>3595</c:v>
                </c:pt>
                <c:pt idx="196">
                  <c:v>3595</c:v>
                </c:pt>
                <c:pt idx="197">
                  <c:v>3652</c:v>
                </c:pt>
                <c:pt idx="198">
                  <c:v>3652</c:v>
                </c:pt>
                <c:pt idx="199">
                  <c:v>3652</c:v>
                </c:pt>
                <c:pt idx="200">
                  <c:v>3652</c:v>
                </c:pt>
                <c:pt idx="201">
                  <c:v>3652</c:v>
                </c:pt>
                <c:pt idx="202">
                  <c:v>3696</c:v>
                </c:pt>
                <c:pt idx="203">
                  <c:v>3696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'Beschl. 5. Gang(30.05.2014) '!$K$2</c:f>
              <c:strCache>
                <c:ptCount val="1"/>
                <c:pt idx="0">
                  <c:v>akt. Ladedruck</c:v>
                </c:pt>
              </c:strCache>
            </c:strRef>
          </c:tx>
          <c:marker>
            <c:symbol val="none"/>
          </c:marker>
          <c:xVal>
            <c:numRef>
              <c:f>'Beschl. 5. Gang(30.05.2014) '!$H$8:$H$211</c:f>
              <c:numCache>
                <c:formatCode>0.000" s"</c:formatCode>
                <c:ptCount val="204"/>
                <c:pt idx="0">
                  <c:v>1.3220000000000001</c:v>
                </c:pt>
                <c:pt idx="1">
                  <c:v>1.512</c:v>
                </c:pt>
                <c:pt idx="2">
                  <c:v>1.7030000000000001</c:v>
                </c:pt>
                <c:pt idx="3">
                  <c:v>1.903</c:v>
                </c:pt>
                <c:pt idx="4">
                  <c:v>2.093</c:v>
                </c:pt>
                <c:pt idx="5">
                  <c:v>2.2839999999999998</c:v>
                </c:pt>
                <c:pt idx="6">
                  <c:v>2.4740000000000002</c:v>
                </c:pt>
                <c:pt idx="7">
                  <c:v>2.6640000000000001</c:v>
                </c:pt>
                <c:pt idx="8">
                  <c:v>2.8540000000000001</c:v>
                </c:pt>
                <c:pt idx="9">
                  <c:v>3.0550000000000002</c:v>
                </c:pt>
                <c:pt idx="10">
                  <c:v>3.2450000000000001</c:v>
                </c:pt>
                <c:pt idx="11">
                  <c:v>3.4350000000000001</c:v>
                </c:pt>
                <c:pt idx="12">
                  <c:v>3.625</c:v>
                </c:pt>
                <c:pt idx="13">
                  <c:v>3.8159999999999998</c:v>
                </c:pt>
                <c:pt idx="14">
                  <c:v>4.0060000000000002</c:v>
                </c:pt>
                <c:pt idx="15">
                  <c:v>4.2060000000000004</c:v>
                </c:pt>
                <c:pt idx="16">
                  <c:v>4.3970000000000002</c:v>
                </c:pt>
                <c:pt idx="17">
                  <c:v>4.5869999999999997</c:v>
                </c:pt>
                <c:pt idx="18">
                  <c:v>4.7670000000000003</c:v>
                </c:pt>
                <c:pt idx="19">
                  <c:v>4.9370000000000003</c:v>
                </c:pt>
                <c:pt idx="20">
                  <c:v>5.1280000000000001</c:v>
                </c:pt>
                <c:pt idx="21">
                  <c:v>5.3079999999999998</c:v>
                </c:pt>
                <c:pt idx="22">
                  <c:v>5.4980000000000002</c:v>
                </c:pt>
                <c:pt idx="23">
                  <c:v>5.6680000000000001</c:v>
                </c:pt>
                <c:pt idx="24">
                  <c:v>5.8490000000000002</c:v>
                </c:pt>
                <c:pt idx="25">
                  <c:v>6.0389999999999997</c:v>
                </c:pt>
                <c:pt idx="26">
                  <c:v>6.2290000000000001</c:v>
                </c:pt>
                <c:pt idx="27">
                  <c:v>6.43</c:v>
                </c:pt>
                <c:pt idx="28">
                  <c:v>6.62</c:v>
                </c:pt>
                <c:pt idx="29">
                  <c:v>6.81</c:v>
                </c:pt>
                <c:pt idx="30">
                  <c:v>7</c:v>
                </c:pt>
                <c:pt idx="31">
                  <c:v>7.1909999999999998</c:v>
                </c:pt>
                <c:pt idx="32">
                  <c:v>7.3810000000000002</c:v>
                </c:pt>
                <c:pt idx="33">
                  <c:v>7.5810000000000004</c:v>
                </c:pt>
                <c:pt idx="34">
                  <c:v>7.7709999999999999</c:v>
                </c:pt>
                <c:pt idx="35">
                  <c:v>7.9619999999999997</c:v>
                </c:pt>
                <c:pt idx="36">
                  <c:v>8.1519999999999992</c:v>
                </c:pt>
                <c:pt idx="37">
                  <c:v>8.3420000000000005</c:v>
                </c:pt>
                <c:pt idx="38">
                  <c:v>8.5329999999999995</c:v>
                </c:pt>
                <c:pt idx="39">
                  <c:v>8.7330000000000005</c:v>
                </c:pt>
                <c:pt idx="40">
                  <c:v>8.923</c:v>
                </c:pt>
                <c:pt idx="41">
                  <c:v>9.1129999999999995</c:v>
                </c:pt>
                <c:pt idx="42">
                  <c:v>9.3040000000000003</c:v>
                </c:pt>
                <c:pt idx="43">
                  <c:v>9.4939999999999998</c:v>
                </c:pt>
                <c:pt idx="44">
                  <c:v>9.6839999999999993</c:v>
                </c:pt>
                <c:pt idx="45">
                  <c:v>9.8840000000000003</c:v>
                </c:pt>
                <c:pt idx="46">
                  <c:v>10.074999999999999</c:v>
                </c:pt>
                <c:pt idx="47">
                  <c:v>10.244999999999999</c:v>
                </c:pt>
                <c:pt idx="48">
                  <c:v>10.435</c:v>
                </c:pt>
                <c:pt idx="49">
                  <c:v>10.616</c:v>
                </c:pt>
                <c:pt idx="50">
                  <c:v>10.805999999999999</c:v>
                </c:pt>
                <c:pt idx="51">
                  <c:v>10.996</c:v>
                </c:pt>
                <c:pt idx="52">
                  <c:v>11.176</c:v>
                </c:pt>
                <c:pt idx="53">
                  <c:v>11.367000000000001</c:v>
                </c:pt>
                <c:pt idx="54">
                  <c:v>11.547000000000001</c:v>
                </c:pt>
                <c:pt idx="55">
                  <c:v>11.737</c:v>
                </c:pt>
                <c:pt idx="56">
                  <c:v>11.927</c:v>
                </c:pt>
                <c:pt idx="57">
                  <c:v>12.108000000000001</c:v>
                </c:pt>
                <c:pt idx="58">
                  <c:v>12.298</c:v>
                </c:pt>
                <c:pt idx="59">
                  <c:v>12.468</c:v>
                </c:pt>
                <c:pt idx="60">
                  <c:v>12.667999999999999</c:v>
                </c:pt>
                <c:pt idx="61">
                  <c:v>12.859</c:v>
                </c:pt>
                <c:pt idx="62">
                  <c:v>13.029</c:v>
                </c:pt>
                <c:pt idx="63">
                  <c:v>13.218999999999999</c:v>
                </c:pt>
                <c:pt idx="64">
                  <c:v>13.42</c:v>
                </c:pt>
                <c:pt idx="65">
                  <c:v>13.61</c:v>
                </c:pt>
                <c:pt idx="66">
                  <c:v>13.8</c:v>
                </c:pt>
                <c:pt idx="67">
                  <c:v>13.99</c:v>
                </c:pt>
                <c:pt idx="68">
                  <c:v>14.180999999999999</c:v>
                </c:pt>
                <c:pt idx="69">
                  <c:v>14.371</c:v>
                </c:pt>
                <c:pt idx="70">
                  <c:v>14.571</c:v>
                </c:pt>
                <c:pt idx="71">
                  <c:v>14.760999999999999</c:v>
                </c:pt>
                <c:pt idx="72">
                  <c:v>14.952</c:v>
                </c:pt>
                <c:pt idx="73">
                  <c:v>15.141999999999999</c:v>
                </c:pt>
                <c:pt idx="74">
                  <c:v>15.332000000000001</c:v>
                </c:pt>
                <c:pt idx="75">
                  <c:v>15.523</c:v>
                </c:pt>
                <c:pt idx="76">
                  <c:v>15.723000000000001</c:v>
                </c:pt>
                <c:pt idx="77">
                  <c:v>15.913</c:v>
                </c:pt>
                <c:pt idx="78">
                  <c:v>16.103000000000002</c:v>
                </c:pt>
                <c:pt idx="79">
                  <c:v>16.294</c:v>
                </c:pt>
                <c:pt idx="80">
                  <c:v>16.484000000000002</c:v>
                </c:pt>
                <c:pt idx="81">
                  <c:v>16.673999999999999</c:v>
                </c:pt>
                <c:pt idx="82">
                  <c:v>16.875</c:v>
                </c:pt>
                <c:pt idx="83">
                  <c:v>17.065000000000001</c:v>
                </c:pt>
                <c:pt idx="84">
                  <c:v>17.254999999999999</c:v>
                </c:pt>
                <c:pt idx="85">
                  <c:v>17.445</c:v>
                </c:pt>
                <c:pt idx="86">
                  <c:v>17.635999999999999</c:v>
                </c:pt>
                <c:pt idx="87">
                  <c:v>17.815999999999999</c:v>
                </c:pt>
                <c:pt idx="88">
                  <c:v>18.006</c:v>
                </c:pt>
                <c:pt idx="89">
                  <c:v>18.196000000000002</c:v>
                </c:pt>
                <c:pt idx="90">
                  <c:v>18.376999999999999</c:v>
                </c:pt>
                <c:pt idx="91">
                  <c:v>18.567</c:v>
                </c:pt>
                <c:pt idx="92">
                  <c:v>18.736999999999998</c:v>
                </c:pt>
                <c:pt idx="93">
                  <c:v>18.937000000000001</c:v>
                </c:pt>
                <c:pt idx="94">
                  <c:v>19.128</c:v>
                </c:pt>
                <c:pt idx="95">
                  <c:v>19.318000000000001</c:v>
                </c:pt>
                <c:pt idx="96">
                  <c:v>19.507999999999999</c:v>
                </c:pt>
                <c:pt idx="97">
                  <c:v>19.689</c:v>
                </c:pt>
                <c:pt idx="98">
                  <c:v>19.879000000000001</c:v>
                </c:pt>
                <c:pt idx="99">
                  <c:v>20.068999999999999</c:v>
                </c:pt>
                <c:pt idx="100">
                  <c:v>20.259</c:v>
                </c:pt>
                <c:pt idx="101">
                  <c:v>20.45</c:v>
                </c:pt>
                <c:pt idx="102">
                  <c:v>20.63</c:v>
                </c:pt>
                <c:pt idx="103">
                  <c:v>20.82</c:v>
                </c:pt>
                <c:pt idx="104">
                  <c:v>21.01</c:v>
                </c:pt>
                <c:pt idx="105">
                  <c:v>21.201000000000001</c:v>
                </c:pt>
                <c:pt idx="106">
                  <c:v>21.401</c:v>
                </c:pt>
                <c:pt idx="107">
                  <c:v>21.591000000000001</c:v>
                </c:pt>
                <c:pt idx="108">
                  <c:v>21.782</c:v>
                </c:pt>
                <c:pt idx="109">
                  <c:v>21.972000000000001</c:v>
                </c:pt>
                <c:pt idx="110">
                  <c:v>22.161999999999999</c:v>
                </c:pt>
                <c:pt idx="111">
                  <c:v>22.352</c:v>
                </c:pt>
                <c:pt idx="112">
                  <c:v>22.533000000000001</c:v>
                </c:pt>
                <c:pt idx="113">
                  <c:v>22.722999999999999</c:v>
                </c:pt>
                <c:pt idx="114">
                  <c:v>22.913</c:v>
                </c:pt>
                <c:pt idx="115">
                  <c:v>23.103000000000002</c:v>
                </c:pt>
                <c:pt idx="116">
                  <c:v>23.303999999999998</c:v>
                </c:pt>
                <c:pt idx="117">
                  <c:v>23.474</c:v>
                </c:pt>
                <c:pt idx="118">
                  <c:v>23.664000000000001</c:v>
                </c:pt>
                <c:pt idx="119">
                  <c:v>23.855</c:v>
                </c:pt>
                <c:pt idx="120">
                  <c:v>24.065000000000001</c:v>
                </c:pt>
                <c:pt idx="121">
                  <c:v>24.245000000000001</c:v>
                </c:pt>
                <c:pt idx="122">
                  <c:v>24.434999999999999</c:v>
                </c:pt>
                <c:pt idx="123">
                  <c:v>24.626000000000001</c:v>
                </c:pt>
                <c:pt idx="124">
                  <c:v>24.815999999999999</c:v>
                </c:pt>
                <c:pt idx="125">
                  <c:v>24.995999999999999</c:v>
                </c:pt>
                <c:pt idx="126">
                  <c:v>25.186</c:v>
                </c:pt>
                <c:pt idx="127">
                  <c:v>25.376999999999999</c:v>
                </c:pt>
                <c:pt idx="128">
                  <c:v>25.567</c:v>
                </c:pt>
                <c:pt idx="129">
                  <c:v>25.766999999999999</c:v>
                </c:pt>
                <c:pt idx="130">
                  <c:v>25.957999999999998</c:v>
                </c:pt>
                <c:pt idx="131">
                  <c:v>26.148</c:v>
                </c:pt>
                <c:pt idx="132">
                  <c:v>26.338000000000001</c:v>
                </c:pt>
                <c:pt idx="133">
                  <c:v>26.518000000000001</c:v>
                </c:pt>
                <c:pt idx="134">
                  <c:v>26.709</c:v>
                </c:pt>
                <c:pt idx="135">
                  <c:v>26.879000000000001</c:v>
                </c:pt>
                <c:pt idx="136">
                  <c:v>27.059000000000001</c:v>
                </c:pt>
                <c:pt idx="137">
                  <c:v>27.228999999999999</c:v>
                </c:pt>
                <c:pt idx="138">
                  <c:v>27.41</c:v>
                </c:pt>
                <c:pt idx="139">
                  <c:v>27.6</c:v>
                </c:pt>
                <c:pt idx="140">
                  <c:v>27.79</c:v>
                </c:pt>
                <c:pt idx="141">
                  <c:v>27.991</c:v>
                </c:pt>
                <c:pt idx="142">
                  <c:v>28.181000000000001</c:v>
                </c:pt>
                <c:pt idx="143">
                  <c:v>28.370999999999999</c:v>
                </c:pt>
                <c:pt idx="144">
                  <c:v>28.561</c:v>
                </c:pt>
                <c:pt idx="145">
                  <c:v>28.751999999999999</c:v>
                </c:pt>
                <c:pt idx="146">
                  <c:v>28.942</c:v>
                </c:pt>
                <c:pt idx="147">
                  <c:v>29.141999999999999</c:v>
                </c:pt>
                <c:pt idx="148">
                  <c:v>29.332000000000001</c:v>
                </c:pt>
                <c:pt idx="149">
                  <c:v>29.523</c:v>
                </c:pt>
                <c:pt idx="150">
                  <c:v>29.713000000000001</c:v>
                </c:pt>
                <c:pt idx="151">
                  <c:v>29.902999999999999</c:v>
                </c:pt>
                <c:pt idx="152">
                  <c:v>30.094000000000001</c:v>
                </c:pt>
                <c:pt idx="153">
                  <c:v>30.294</c:v>
                </c:pt>
                <c:pt idx="154">
                  <c:v>30.484000000000002</c:v>
                </c:pt>
                <c:pt idx="155">
                  <c:v>30.673999999999999</c:v>
                </c:pt>
                <c:pt idx="156">
                  <c:v>30.864999999999998</c:v>
                </c:pt>
                <c:pt idx="157">
                  <c:v>31.055</c:v>
                </c:pt>
                <c:pt idx="158">
                  <c:v>31.245000000000001</c:v>
                </c:pt>
                <c:pt idx="159">
                  <c:v>31.445</c:v>
                </c:pt>
                <c:pt idx="160">
                  <c:v>31.635999999999999</c:v>
                </c:pt>
                <c:pt idx="161">
                  <c:v>31.826000000000001</c:v>
                </c:pt>
                <c:pt idx="162">
                  <c:v>32.015999999999998</c:v>
                </c:pt>
                <c:pt idx="163">
                  <c:v>32.197000000000003</c:v>
                </c:pt>
                <c:pt idx="164">
                  <c:v>32.366999999999997</c:v>
                </c:pt>
                <c:pt idx="165">
                  <c:v>32.546999999999997</c:v>
                </c:pt>
                <c:pt idx="166">
                  <c:v>32.737000000000002</c:v>
                </c:pt>
                <c:pt idx="167">
                  <c:v>32.927999999999997</c:v>
                </c:pt>
                <c:pt idx="168">
                  <c:v>33.107999999999997</c:v>
                </c:pt>
                <c:pt idx="169">
                  <c:v>33.277999999999999</c:v>
                </c:pt>
                <c:pt idx="170">
                  <c:v>33.457999999999998</c:v>
                </c:pt>
                <c:pt idx="171">
                  <c:v>33.649000000000001</c:v>
                </c:pt>
                <c:pt idx="172">
                  <c:v>33.829000000000001</c:v>
                </c:pt>
                <c:pt idx="173">
                  <c:v>34.018999999999998</c:v>
                </c:pt>
                <c:pt idx="174">
                  <c:v>34.189</c:v>
                </c:pt>
                <c:pt idx="175">
                  <c:v>34.369999999999997</c:v>
                </c:pt>
                <c:pt idx="176">
                  <c:v>34.54</c:v>
                </c:pt>
                <c:pt idx="177">
                  <c:v>34.72</c:v>
                </c:pt>
                <c:pt idx="178">
                  <c:v>34.909999999999997</c:v>
                </c:pt>
                <c:pt idx="179">
                  <c:v>35.100999999999999</c:v>
                </c:pt>
                <c:pt idx="180">
                  <c:v>35.290999999999997</c:v>
                </c:pt>
                <c:pt idx="181">
                  <c:v>35.491</c:v>
                </c:pt>
                <c:pt idx="182">
                  <c:v>35.682000000000002</c:v>
                </c:pt>
                <c:pt idx="183">
                  <c:v>35.872</c:v>
                </c:pt>
                <c:pt idx="184">
                  <c:v>36.061999999999998</c:v>
                </c:pt>
                <c:pt idx="185">
                  <c:v>36.252000000000002</c:v>
                </c:pt>
                <c:pt idx="186">
                  <c:v>36.442999999999998</c:v>
                </c:pt>
                <c:pt idx="187">
                  <c:v>36.643000000000001</c:v>
                </c:pt>
                <c:pt idx="188">
                  <c:v>36.832999999999998</c:v>
                </c:pt>
                <c:pt idx="189">
                  <c:v>37.024000000000001</c:v>
                </c:pt>
                <c:pt idx="190">
                  <c:v>37.213999999999999</c:v>
                </c:pt>
                <c:pt idx="191">
                  <c:v>37.404000000000003</c:v>
                </c:pt>
                <c:pt idx="192">
                  <c:v>37.584000000000003</c:v>
                </c:pt>
                <c:pt idx="193">
                  <c:v>37.774999999999999</c:v>
                </c:pt>
                <c:pt idx="194">
                  <c:v>37.965000000000003</c:v>
                </c:pt>
                <c:pt idx="195">
                  <c:v>38.145000000000003</c:v>
                </c:pt>
                <c:pt idx="196">
                  <c:v>38.335000000000001</c:v>
                </c:pt>
                <c:pt idx="197">
                  <c:v>38.506</c:v>
                </c:pt>
                <c:pt idx="198">
                  <c:v>38.706000000000003</c:v>
                </c:pt>
                <c:pt idx="199">
                  <c:v>38.896000000000001</c:v>
                </c:pt>
                <c:pt idx="200">
                  <c:v>39.066000000000003</c:v>
                </c:pt>
                <c:pt idx="201">
                  <c:v>39.267000000000003</c:v>
                </c:pt>
                <c:pt idx="202">
                  <c:v>39.436999999999998</c:v>
                </c:pt>
                <c:pt idx="203">
                  <c:v>39.627000000000002</c:v>
                </c:pt>
              </c:numCache>
            </c:numRef>
          </c:xVal>
          <c:yVal>
            <c:numRef>
              <c:f>'Beschl. 5. Gang(30.05.2014) '!$K$8:$K$211</c:f>
              <c:numCache>
                <c:formatCode>#,##0" mbar"</c:formatCode>
                <c:ptCount val="204"/>
                <c:pt idx="0">
                  <c:v>1099</c:v>
                </c:pt>
                <c:pt idx="1">
                  <c:v>1275</c:v>
                </c:pt>
                <c:pt idx="2">
                  <c:v>1275</c:v>
                </c:pt>
                <c:pt idx="3">
                  <c:v>1275</c:v>
                </c:pt>
                <c:pt idx="4">
                  <c:v>1275</c:v>
                </c:pt>
                <c:pt idx="5">
                  <c:v>1275</c:v>
                </c:pt>
                <c:pt idx="6">
                  <c:v>1414</c:v>
                </c:pt>
                <c:pt idx="7">
                  <c:v>1414</c:v>
                </c:pt>
                <c:pt idx="8">
                  <c:v>1414</c:v>
                </c:pt>
                <c:pt idx="9">
                  <c:v>1414</c:v>
                </c:pt>
                <c:pt idx="10">
                  <c:v>1414</c:v>
                </c:pt>
                <c:pt idx="11">
                  <c:v>1557</c:v>
                </c:pt>
                <c:pt idx="12">
                  <c:v>1557</c:v>
                </c:pt>
                <c:pt idx="13">
                  <c:v>1557</c:v>
                </c:pt>
                <c:pt idx="14">
                  <c:v>1557</c:v>
                </c:pt>
                <c:pt idx="15">
                  <c:v>1557</c:v>
                </c:pt>
                <c:pt idx="16">
                  <c:v>1734</c:v>
                </c:pt>
                <c:pt idx="17">
                  <c:v>1734</c:v>
                </c:pt>
                <c:pt idx="18">
                  <c:v>1734</c:v>
                </c:pt>
                <c:pt idx="19">
                  <c:v>1734</c:v>
                </c:pt>
                <c:pt idx="20">
                  <c:v>1734</c:v>
                </c:pt>
                <c:pt idx="21">
                  <c:v>1921</c:v>
                </c:pt>
                <c:pt idx="22">
                  <c:v>1921</c:v>
                </c:pt>
                <c:pt idx="23">
                  <c:v>1921</c:v>
                </c:pt>
                <c:pt idx="24">
                  <c:v>1921</c:v>
                </c:pt>
                <c:pt idx="25">
                  <c:v>1921</c:v>
                </c:pt>
                <c:pt idx="26">
                  <c:v>1999</c:v>
                </c:pt>
                <c:pt idx="27">
                  <c:v>1999</c:v>
                </c:pt>
                <c:pt idx="28">
                  <c:v>1999</c:v>
                </c:pt>
                <c:pt idx="29">
                  <c:v>1999</c:v>
                </c:pt>
                <c:pt idx="30">
                  <c:v>1999</c:v>
                </c:pt>
                <c:pt idx="31">
                  <c:v>1987</c:v>
                </c:pt>
                <c:pt idx="32">
                  <c:v>1987</c:v>
                </c:pt>
                <c:pt idx="33">
                  <c:v>1987</c:v>
                </c:pt>
                <c:pt idx="34">
                  <c:v>1987</c:v>
                </c:pt>
                <c:pt idx="35">
                  <c:v>1987</c:v>
                </c:pt>
                <c:pt idx="36">
                  <c:v>2097</c:v>
                </c:pt>
                <c:pt idx="37">
                  <c:v>2097</c:v>
                </c:pt>
                <c:pt idx="38">
                  <c:v>2097</c:v>
                </c:pt>
                <c:pt idx="39">
                  <c:v>2097</c:v>
                </c:pt>
                <c:pt idx="40">
                  <c:v>2097</c:v>
                </c:pt>
                <c:pt idx="41">
                  <c:v>2171</c:v>
                </c:pt>
                <c:pt idx="42">
                  <c:v>2171</c:v>
                </c:pt>
                <c:pt idx="43">
                  <c:v>2171</c:v>
                </c:pt>
                <c:pt idx="44">
                  <c:v>2171</c:v>
                </c:pt>
                <c:pt idx="45">
                  <c:v>2171</c:v>
                </c:pt>
                <c:pt idx="46">
                  <c:v>2211</c:v>
                </c:pt>
                <c:pt idx="47">
                  <c:v>2211</c:v>
                </c:pt>
                <c:pt idx="48">
                  <c:v>2211</c:v>
                </c:pt>
                <c:pt idx="49">
                  <c:v>2211</c:v>
                </c:pt>
                <c:pt idx="50">
                  <c:v>2211</c:v>
                </c:pt>
                <c:pt idx="51">
                  <c:v>2308</c:v>
                </c:pt>
                <c:pt idx="52">
                  <c:v>2308</c:v>
                </c:pt>
                <c:pt idx="53">
                  <c:v>2308</c:v>
                </c:pt>
                <c:pt idx="54">
                  <c:v>2308</c:v>
                </c:pt>
                <c:pt idx="55">
                  <c:v>2308</c:v>
                </c:pt>
                <c:pt idx="56">
                  <c:v>2322</c:v>
                </c:pt>
                <c:pt idx="57">
                  <c:v>2322</c:v>
                </c:pt>
                <c:pt idx="58">
                  <c:v>2322</c:v>
                </c:pt>
                <c:pt idx="59">
                  <c:v>2322</c:v>
                </c:pt>
                <c:pt idx="60">
                  <c:v>2322</c:v>
                </c:pt>
                <c:pt idx="61">
                  <c:v>2332</c:v>
                </c:pt>
                <c:pt idx="62">
                  <c:v>2332</c:v>
                </c:pt>
                <c:pt idx="63">
                  <c:v>2332</c:v>
                </c:pt>
                <c:pt idx="64">
                  <c:v>2332</c:v>
                </c:pt>
                <c:pt idx="65">
                  <c:v>2332</c:v>
                </c:pt>
                <c:pt idx="66">
                  <c:v>2337</c:v>
                </c:pt>
                <c:pt idx="67">
                  <c:v>2337</c:v>
                </c:pt>
                <c:pt idx="68">
                  <c:v>2337</c:v>
                </c:pt>
                <c:pt idx="69">
                  <c:v>2337</c:v>
                </c:pt>
                <c:pt idx="70">
                  <c:v>2337</c:v>
                </c:pt>
                <c:pt idx="71">
                  <c:v>2317</c:v>
                </c:pt>
                <c:pt idx="72">
                  <c:v>2317</c:v>
                </c:pt>
                <c:pt idx="73">
                  <c:v>2317</c:v>
                </c:pt>
                <c:pt idx="74">
                  <c:v>2317</c:v>
                </c:pt>
                <c:pt idx="75">
                  <c:v>2317</c:v>
                </c:pt>
                <c:pt idx="76">
                  <c:v>2243</c:v>
                </c:pt>
                <c:pt idx="77">
                  <c:v>2243</c:v>
                </c:pt>
                <c:pt idx="78">
                  <c:v>2243</c:v>
                </c:pt>
                <c:pt idx="79">
                  <c:v>2243</c:v>
                </c:pt>
                <c:pt idx="80">
                  <c:v>2243</c:v>
                </c:pt>
                <c:pt idx="81">
                  <c:v>2257</c:v>
                </c:pt>
                <c:pt idx="82">
                  <c:v>2257</c:v>
                </c:pt>
                <c:pt idx="83">
                  <c:v>2257</c:v>
                </c:pt>
                <c:pt idx="84">
                  <c:v>2257</c:v>
                </c:pt>
                <c:pt idx="85">
                  <c:v>2257</c:v>
                </c:pt>
                <c:pt idx="86">
                  <c:v>2293</c:v>
                </c:pt>
                <c:pt idx="87">
                  <c:v>2293</c:v>
                </c:pt>
                <c:pt idx="88">
                  <c:v>2293</c:v>
                </c:pt>
                <c:pt idx="89">
                  <c:v>2293</c:v>
                </c:pt>
                <c:pt idx="90">
                  <c:v>2293</c:v>
                </c:pt>
                <c:pt idx="91">
                  <c:v>2266</c:v>
                </c:pt>
                <c:pt idx="92">
                  <c:v>2266</c:v>
                </c:pt>
                <c:pt idx="93">
                  <c:v>2266</c:v>
                </c:pt>
                <c:pt idx="94">
                  <c:v>2266</c:v>
                </c:pt>
                <c:pt idx="95">
                  <c:v>2266</c:v>
                </c:pt>
                <c:pt idx="96">
                  <c:v>2250</c:v>
                </c:pt>
                <c:pt idx="97">
                  <c:v>2250</c:v>
                </c:pt>
                <c:pt idx="98">
                  <c:v>2250</c:v>
                </c:pt>
                <c:pt idx="99">
                  <c:v>2250</c:v>
                </c:pt>
                <c:pt idx="100">
                  <c:v>2250</c:v>
                </c:pt>
                <c:pt idx="101">
                  <c:v>2247</c:v>
                </c:pt>
                <c:pt idx="102">
                  <c:v>2247</c:v>
                </c:pt>
                <c:pt idx="103">
                  <c:v>2247</c:v>
                </c:pt>
                <c:pt idx="104">
                  <c:v>2247</c:v>
                </c:pt>
                <c:pt idx="105">
                  <c:v>2247</c:v>
                </c:pt>
                <c:pt idx="106">
                  <c:v>2247</c:v>
                </c:pt>
                <c:pt idx="107">
                  <c:v>2247</c:v>
                </c:pt>
                <c:pt idx="108">
                  <c:v>2247</c:v>
                </c:pt>
                <c:pt idx="109">
                  <c:v>2247</c:v>
                </c:pt>
                <c:pt idx="110">
                  <c:v>2247</c:v>
                </c:pt>
                <c:pt idx="111">
                  <c:v>2246</c:v>
                </c:pt>
                <c:pt idx="112">
                  <c:v>2246</c:v>
                </c:pt>
                <c:pt idx="113">
                  <c:v>2246</c:v>
                </c:pt>
                <c:pt idx="114">
                  <c:v>2246</c:v>
                </c:pt>
                <c:pt idx="115">
                  <c:v>2246</c:v>
                </c:pt>
                <c:pt idx="116">
                  <c:v>2230</c:v>
                </c:pt>
                <c:pt idx="117">
                  <c:v>2230</c:v>
                </c:pt>
                <c:pt idx="118">
                  <c:v>2230</c:v>
                </c:pt>
                <c:pt idx="119">
                  <c:v>2230</c:v>
                </c:pt>
                <c:pt idx="120">
                  <c:v>2230</c:v>
                </c:pt>
                <c:pt idx="121">
                  <c:v>2229</c:v>
                </c:pt>
                <c:pt idx="122">
                  <c:v>2229</c:v>
                </c:pt>
                <c:pt idx="123">
                  <c:v>2229</c:v>
                </c:pt>
                <c:pt idx="124">
                  <c:v>2229</c:v>
                </c:pt>
                <c:pt idx="125">
                  <c:v>2229</c:v>
                </c:pt>
                <c:pt idx="126">
                  <c:v>2235</c:v>
                </c:pt>
                <c:pt idx="127">
                  <c:v>2235</c:v>
                </c:pt>
                <c:pt idx="128">
                  <c:v>2235</c:v>
                </c:pt>
                <c:pt idx="129">
                  <c:v>2235</c:v>
                </c:pt>
                <c:pt idx="130">
                  <c:v>2235</c:v>
                </c:pt>
                <c:pt idx="131">
                  <c:v>2247</c:v>
                </c:pt>
                <c:pt idx="132">
                  <c:v>2247</c:v>
                </c:pt>
                <c:pt idx="133">
                  <c:v>2247</c:v>
                </c:pt>
                <c:pt idx="134">
                  <c:v>2247</c:v>
                </c:pt>
                <c:pt idx="135">
                  <c:v>2247</c:v>
                </c:pt>
                <c:pt idx="136">
                  <c:v>2250</c:v>
                </c:pt>
                <c:pt idx="137">
                  <c:v>2250</c:v>
                </c:pt>
                <c:pt idx="138">
                  <c:v>2250</c:v>
                </c:pt>
                <c:pt idx="139">
                  <c:v>2250</c:v>
                </c:pt>
                <c:pt idx="140">
                  <c:v>2250</c:v>
                </c:pt>
                <c:pt idx="141">
                  <c:v>2274</c:v>
                </c:pt>
                <c:pt idx="142">
                  <c:v>2274</c:v>
                </c:pt>
                <c:pt idx="143">
                  <c:v>2274</c:v>
                </c:pt>
                <c:pt idx="144">
                  <c:v>2274</c:v>
                </c:pt>
                <c:pt idx="145">
                  <c:v>2274</c:v>
                </c:pt>
                <c:pt idx="146">
                  <c:v>2293</c:v>
                </c:pt>
                <c:pt idx="147">
                  <c:v>2293</c:v>
                </c:pt>
                <c:pt idx="148">
                  <c:v>2293</c:v>
                </c:pt>
                <c:pt idx="149">
                  <c:v>2293</c:v>
                </c:pt>
                <c:pt idx="150">
                  <c:v>2293</c:v>
                </c:pt>
                <c:pt idx="151">
                  <c:v>2379</c:v>
                </c:pt>
                <c:pt idx="152">
                  <c:v>2379</c:v>
                </c:pt>
                <c:pt idx="153">
                  <c:v>2379</c:v>
                </c:pt>
                <c:pt idx="154">
                  <c:v>2379</c:v>
                </c:pt>
                <c:pt idx="155">
                  <c:v>2379</c:v>
                </c:pt>
                <c:pt idx="156">
                  <c:v>2334</c:v>
                </c:pt>
                <c:pt idx="157">
                  <c:v>2334</c:v>
                </c:pt>
                <c:pt idx="158">
                  <c:v>2334</c:v>
                </c:pt>
                <c:pt idx="159">
                  <c:v>2334</c:v>
                </c:pt>
                <c:pt idx="160">
                  <c:v>2334</c:v>
                </c:pt>
                <c:pt idx="161">
                  <c:v>2297</c:v>
                </c:pt>
                <c:pt idx="162">
                  <c:v>2297</c:v>
                </c:pt>
                <c:pt idx="163">
                  <c:v>2297</c:v>
                </c:pt>
                <c:pt idx="164">
                  <c:v>2297</c:v>
                </c:pt>
                <c:pt idx="165">
                  <c:v>2297</c:v>
                </c:pt>
                <c:pt idx="166">
                  <c:v>2264</c:v>
                </c:pt>
                <c:pt idx="167">
                  <c:v>2264</c:v>
                </c:pt>
                <c:pt idx="168">
                  <c:v>2264</c:v>
                </c:pt>
                <c:pt idx="169">
                  <c:v>2264</c:v>
                </c:pt>
                <c:pt idx="170">
                  <c:v>2264</c:v>
                </c:pt>
                <c:pt idx="171">
                  <c:v>2250</c:v>
                </c:pt>
                <c:pt idx="172">
                  <c:v>2250</c:v>
                </c:pt>
                <c:pt idx="173">
                  <c:v>2250</c:v>
                </c:pt>
                <c:pt idx="174">
                  <c:v>2250</c:v>
                </c:pt>
                <c:pt idx="175">
                  <c:v>2250</c:v>
                </c:pt>
                <c:pt idx="176">
                  <c:v>2250</c:v>
                </c:pt>
                <c:pt idx="177">
                  <c:v>2250</c:v>
                </c:pt>
                <c:pt idx="178">
                  <c:v>2250</c:v>
                </c:pt>
                <c:pt idx="179">
                  <c:v>2250</c:v>
                </c:pt>
                <c:pt idx="180">
                  <c:v>2250</c:v>
                </c:pt>
                <c:pt idx="181">
                  <c:v>2251</c:v>
                </c:pt>
                <c:pt idx="182">
                  <c:v>2251</c:v>
                </c:pt>
                <c:pt idx="183">
                  <c:v>2251</c:v>
                </c:pt>
                <c:pt idx="184">
                  <c:v>2251</c:v>
                </c:pt>
                <c:pt idx="185">
                  <c:v>2251</c:v>
                </c:pt>
                <c:pt idx="186">
                  <c:v>2257</c:v>
                </c:pt>
                <c:pt idx="187">
                  <c:v>2257</c:v>
                </c:pt>
                <c:pt idx="188">
                  <c:v>2257</c:v>
                </c:pt>
                <c:pt idx="189">
                  <c:v>2257</c:v>
                </c:pt>
                <c:pt idx="190">
                  <c:v>2257</c:v>
                </c:pt>
                <c:pt idx="191">
                  <c:v>2260</c:v>
                </c:pt>
                <c:pt idx="192">
                  <c:v>2260</c:v>
                </c:pt>
                <c:pt idx="193">
                  <c:v>2260</c:v>
                </c:pt>
                <c:pt idx="194">
                  <c:v>2260</c:v>
                </c:pt>
                <c:pt idx="195">
                  <c:v>2260</c:v>
                </c:pt>
                <c:pt idx="196">
                  <c:v>2257</c:v>
                </c:pt>
                <c:pt idx="197">
                  <c:v>2257</c:v>
                </c:pt>
                <c:pt idx="198">
                  <c:v>2257</c:v>
                </c:pt>
                <c:pt idx="199">
                  <c:v>2257</c:v>
                </c:pt>
                <c:pt idx="200">
                  <c:v>2257</c:v>
                </c:pt>
                <c:pt idx="201">
                  <c:v>2257</c:v>
                </c:pt>
                <c:pt idx="202">
                  <c:v>2257</c:v>
                </c:pt>
                <c:pt idx="203">
                  <c:v>2257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'Beschl. 5. Gang(30.05.2014) '!$L$2</c:f>
              <c:strCache>
                <c:ptCount val="1"/>
                <c:pt idx="0">
                  <c:v>Ladedruck, SOLL</c:v>
                </c:pt>
              </c:strCache>
            </c:strRef>
          </c:tx>
          <c:marker>
            <c:symbol val="none"/>
          </c:marker>
          <c:xVal>
            <c:numRef>
              <c:f>'Beschl. 5. Gang(30.05.2014) '!$H$8:$H$211</c:f>
              <c:numCache>
                <c:formatCode>0.000" s"</c:formatCode>
                <c:ptCount val="204"/>
                <c:pt idx="0">
                  <c:v>1.3220000000000001</c:v>
                </c:pt>
                <c:pt idx="1">
                  <c:v>1.512</c:v>
                </c:pt>
                <c:pt idx="2">
                  <c:v>1.7030000000000001</c:v>
                </c:pt>
                <c:pt idx="3">
                  <c:v>1.903</c:v>
                </c:pt>
                <c:pt idx="4">
                  <c:v>2.093</c:v>
                </c:pt>
                <c:pt idx="5">
                  <c:v>2.2839999999999998</c:v>
                </c:pt>
                <c:pt idx="6">
                  <c:v>2.4740000000000002</c:v>
                </c:pt>
                <c:pt idx="7">
                  <c:v>2.6640000000000001</c:v>
                </c:pt>
                <c:pt idx="8">
                  <c:v>2.8540000000000001</c:v>
                </c:pt>
                <c:pt idx="9">
                  <c:v>3.0550000000000002</c:v>
                </c:pt>
                <c:pt idx="10">
                  <c:v>3.2450000000000001</c:v>
                </c:pt>
                <c:pt idx="11">
                  <c:v>3.4350000000000001</c:v>
                </c:pt>
                <c:pt idx="12">
                  <c:v>3.625</c:v>
                </c:pt>
                <c:pt idx="13">
                  <c:v>3.8159999999999998</c:v>
                </c:pt>
                <c:pt idx="14">
                  <c:v>4.0060000000000002</c:v>
                </c:pt>
                <c:pt idx="15">
                  <c:v>4.2060000000000004</c:v>
                </c:pt>
                <c:pt idx="16">
                  <c:v>4.3970000000000002</c:v>
                </c:pt>
                <c:pt idx="17">
                  <c:v>4.5869999999999997</c:v>
                </c:pt>
                <c:pt idx="18">
                  <c:v>4.7670000000000003</c:v>
                </c:pt>
                <c:pt idx="19">
                  <c:v>4.9370000000000003</c:v>
                </c:pt>
                <c:pt idx="20">
                  <c:v>5.1280000000000001</c:v>
                </c:pt>
                <c:pt idx="21">
                  <c:v>5.3079999999999998</c:v>
                </c:pt>
                <c:pt idx="22">
                  <c:v>5.4980000000000002</c:v>
                </c:pt>
                <c:pt idx="23">
                  <c:v>5.6680000000000001</c:v>
                </c:pt>
                <c:pt idx="24">
                  <c:v>5.8490000000000002</c:v>
                </c:pt>
                <c:pt idx="25">
                  <c:v>6.0389999999999997</c:v>
                </c:pt>
                <c:pt idx="26">
                  <c:v>6.2290000000000001</c:v>
                </c:pt>
                <c:pt idx="27">
                  <c:v>6.43</c:v>
                </c:pt>
                <c:pt idx="28">
                  <c:v>6.62</c:v>
                </c:pt>
                <c:pt idx="29">
                  <c:v>6.81</c:v>
                </c:pt>
                <c:pt idx="30">
                  <c:v>7</c:v>
                </c:pt>
                <c:pt idx="31">
                  <c:v>7.1909999999999998</c:v>
                </c:pt>
                <c:pt idx="32">
                  <c:v>7.3810000000000002</c:v>
                </c:pt>
                <c:pt idx="33">
                  <c:v>7.5810000000000004</c:v>
                </c:pt>
                <c:pt idx="34">
                  <c:v>7.7709999999999999</c:v>
                </c:pt>
                <c:pt idx="35">
                  <c:v>7.9619999999999997</c:v>
                </c:pt>
                <c:pt idx="36">
                  <c:v>8.1519999999999992</c:v>
                </c:pt>
                <c:pt idx="37">
                  <c:v>8.3420000000000005</c:v>
                </c:pt>
                <c:pt idx="38">
                  <c:v>8.5329999999999995</c:v>
                </c:pt>
                <c:pt idx="39">
                  <c:v>8.7330000000000005</c:v>
                </c:pt>
                <c:pt idx="40">
                  <c:v>8.923</c:v>
                </c:pt>
                <c:pt idx="41">
                  <c:v>9.1129999999999995</c:v>
                </c:pt>
                <c:pt idx="42">
                  <c:v>9.3040000000000003</c:v>
                </c:pt>
                <c:pt idx="43">
                  <c:v>9.4939999999999998</c:v>
                </c:pt>
                <c:pt idx="44">
                  <c:v>9.6839999999999993</c:v>
                </c:pt>
                <c:pt idx="45">
                  <c:v>9.8840000000000003</c:v>
                </c:pt>
                <c:pt idx="46">
                  <c:v>10.074999999999999</c:v>
                </c:pt>
                <c:pt idx="47">
                  <c:v>10.244999999999999</c:v>
                </c:pt>
                <c:pt idx="48">
                  <c:v>10.435</c:v>
                </c:pt>
                <c:pt idx="49">
                  <c:v>10.616</c:v>
                </c:pt>
                <c:pt idx="50">
                  <c:v>10.805999999999999</c:v>
                </c:pt>
                <c:pt idx="51">
                  <c:v>10.996</c:v>
                </c:pt>
                <c:pt idx="52">
                  <c:v>11.176</c:v>
                </c:pt>
                <c:pt idx="53">
                  <c:v>11.367000000000001</c:v>
                </c:pt>
                <c:pt idx="54">
                  <c:v>11.547000000000001</c:v>
                </c:pt>
                <c:pt idx="55">
                  <c:v>11.737</c:v>
                </c:pt>
                <c:pt idx="56">
                  <c:v>11.927</c:v>
                </c:pt>
                <c:pt idx="57">
                  <c:v>12.108000000000001</c:v>
                </c:pt>
                <c:pt idx="58">
                  <c:v>12.298</c:v>
                </c:pt>
                <c:pt idx="59">
                  <c:v>12.468</c:v>
                </c:pt>
                <c:pt idx="60">
                  <c:v>12.667999999999999</c:v>
                </c:pt>
                <c:pt idx="61">
                  <c:v>12.859</c:v>
                </c:pt>
                <c:pt idx="62">
                  <c:v>13.029</c:v>
                </c:pt>
                <c:pt idx="63">
                  <c:v>13.218999999999999</c:v>
                </c:pt>
                <c:pt idx="64">
                  <c:v>13.42</c:v>
                </c:pt>
                <c:pt idx="65">
                  <c:v>13.61</c:v>
                </c:pt>
                <c:pt idx="66">
                  <c:v>13.8</c:v>
                </c:pt>
                <c:pt idx="67">
                  <c:v>13.99</c:v>
                </c:pt>
                <c:pt idx="68">
                  <c:v>14.180999999999999</c:v>
                </c:pt>
                <c:pt idx="69">
                  <c:v>14.371</c:v>
                </c:pt>
                <c:pt idx="70">
                  <c:v>14.571</c:v>
                </c:pt>
                <c:pt idx="71">
                  <c:v>14.760999999999999</c:v>
                </c:pt>
                <c:pt idx="72">
                  <c:v>14.952</c:v>
                </c:pt>
                <c:pt idx="73">
                  <c:v>15.141999999999999</c:v>
                </c:pt>
                <c:pt idx="74">
                  <c:v>15.332000000000001</c:v>
                </c:pt>
                <c:pt idx="75">
                  <c:v>15.523</c:v>
                </c:pt>
                <c:pt idx="76">
                  <c:v>15.723000000000001</c:v>
                </c:pt>
                <c:pt idx="77">
                  <c:v>15.913</c:v>
                </c:pt>
                <c:pt idx="78">
                  <c:v>16.103000000000002</c:v>
                </c:pt>
                <c:pt idx="79">
                  <c:v>16.294</c:v>
                </c:pt>
                <c:pt idx="80">
                  <c:v>16.484000000000002</c:v>
                </c:pt>
                <c:pt idx="81">
                  <c:v>16.673999999999999</c:v>
                </c:pt>
                <c:pt idx="82">
                  <c:v>16.875</c:v>
                </c:pt>
                <c:pt idx="83">
                  <c:v>17.065000000000001</c:v>
                </c:pt>
                <c:pt idx="84">
                  <c:v>17.254999999999999</c:v>
                </c:pt>
                <c:pt idx="85">
                  <c:v>17.445</c:v>
                </c:pt>
                <c:pt idx="86">
                  <c:v>17.635999999999999</c:v>
                </c:pt>
                <c:pt idx="87">
                  <c:v>17.815999999999999</c:v>
                </c:pt>
                <c:pt idx="88">
                  <c:v>18.006</c:v>
                </c:pt>
                <c:pt idx="89">
                  <c:v>18.196000000000002</c:v>
                </c:pt>
                <c:pt idx="90">
                  <c:v>18.376999999999999</c:v>
                </c:pt>
                <c:pt idx="91">
                  <c:v>18.567</c:v>
                </c:pt>
                <c:pt idx="92">
                  <c:v>18.736999999999998</c:v>
                </c:pt>
                <c:pt idx="93">
                  <c:v>18.937000000000001</c:v>
                </c:pt>
                <c:pt idx="94">
                  <c:v>19.128</c:v>
                </c:pt>
                <c:pt idx="95">
                  <c:v>19.318000000000001</c:v>
                </c:pt>
                <c:pt idx="96">
                  <c:v>19.507999999999999</c:v>
                </c:pt>
                <c:pt idx="97">
                  <c:v>19.689</c:v>
                </c:pt>
                <c:pt idx="98">
                  <c:v>19.879000000000001</c:v>
                </c:pt>
                <c:pt idx="99">
                  <c:v>20.068999999999999</c:v>
                </c:pt>
                <c:pt idx="100">
                  <c:v>20.259</c:v>
                </c:pt>
                <c:pt idx="101">
                  <c:v>20.45</c:v>
                </c:pt>
                <c:pt idx="102">
                  <c:v>20.63</c:v>
                </c:pt>
                <c:pt idx="103">
                  <c:v>20.82</c:v>
                </c:pt>
                <c:pt idx="104">
                  <c:v>21.01</c:v>
                </c:pt>
                <c:pt idx="105">
                  <c:v>21.201000000000001</c:v>
                </c:pt>
                <c:pt idx="106">
                  <c:v>21.401</c:v>
                </c:pt>
                <c:pt idx="107">
                  <c:v>21.591000000000001</c:v>
                </c:pt>
                <c:pt idx="108">
                  <c:v>21.782</c:v>
                </c:pt>
                <c:pt idx="109">
                  <c:v>21.972000000000001</c:v>
                </c:pt>
                <c:pt idx="110">
                  <c:v>22.161999999999999</c:v>
                </c:pt>
                <c:pt idx="111">
                  <c:v>22.352</c:v>
                </c:pt>
                <c:pt idx="112">
                  <c:v>22.533000000000001</c:v>
                </c:pt>
                <c:pt idx="113">
                  <c:v>22.722999999999999</c:v>
                </c:pt>
                <c:pt idx="114">
                  <c:v>22.913</c:v>
                </c:pt>
                <c:pt idx="115">
                  <c:v>23.103000000000002</c:v>
                </c:pt>
                <c:pt idx="116">
                  <c:v>23.303999999999998</c:v>
                </c:pt>
                <c:pt idx="117">
                  <c:v>23.474</c:v>
                </c:pt>
                <c:pt idx="118">
                  <c:v>23.664000000000001</c:v>
                </c:pt>
                <c:pt idx="119">
                  <c:v>23.855</c:v>
                </c:pt>
                <c:pt idx="120">
                  <c:v>24.065000000000001</c:v>
                </c:pt>
                <c:pt idx="121">
                  <c:v>24.245000000000001</c:v>
                </c:pt>
                <c:pt idx="122">
                  <c:v>24.434999999999999</c:v>
                </c:pt>
                <c:pt idx="123">
                  <c:v>24.626000000000001</c:v>
                </c:pt>
                <c:pt idx="124">
                  <c:v>24.815999999999999</c:v>
                </c:pt>
                <c:pt idx="125">
                  <c:v>24.995999999999999</c:v>
                </c:pt>
                <c:pt idx="126">
                  <c:v>25.186</c:v>
                </c:pt>
                <c:pt idx="127">
                  <c:v>25.376999999999999</c:v>
                </c:pt>
                <c:pt idx="128">
                  <c:v>25.567</c:v>
                </c:pt>
                <c:pt idx="129">
                  <c:v>25.766999999999999</c:v>
                </c:pt>
                <c:pt idx="130">
                  <c:v>25.957999999999998</c:v>
                </c:pt>
                <c:pt idx="131">
                  <c:v>26.148</c:v>
                </c:pt>
                <c:pt idx="132">
                  <c:v>26.338000000000001</c:v>
                </c:pt>
                <c:pt idx="133">
                  <c:v>26.518000000000001</c:v>
                </c:pt>
                <c:pt idx="134">
                  <c:v>26.709</c:v>
                </c:pt>
                <c:pt idx="135">
                  <c:v>26.879000000000001</c:v>
                </c:pt>
                <c:pt idx="136">
                  <c:v>27.059000000000001</c:v>
                </c:pt>
                <c:pt idx="137">
                  <c:v>27.228999999999999</c:v>
                </c:pt>
                <c:pt idx="138">
                  <c:v>27.41</c:v>
                </c:pt>
                <c:pt idx="139">
                  <c:v>27.6</c:v>
                </c:pt>
                <c:pt idx="140">
                  <c:v>27.79</c:v>
                </c:pt>
                <c:pt idx="141">
                  <c:v>27.991</c:v>
                </c:pt>
                <c:pt idx="142">
                  <c:v>28.181000000000001</c:v>
                </c:pt>
                <c:pt idx="143">
                  <c:v>28.370999999999999</c:v>
                </c:pt>
                <c:pt idx="144">
                  <c:v>28.561</c:v>
                </c:pt>
                <c:pt idx="145">
                  <c:v>28.751999999999999</c:v>
                </c:pt>
                <c:pt idx="146">
                  <c:v>28.942</c:v>
                </c:pt>
                <c:pt idx="147">
                  <c:v>29.141999999999999</c:v>
                </c:pt>
                <c:pt idx="148">
                  <c:v>29.332000000000001</c:v>
                </c:pt>
                <c:pt idx="149">
                  <c:v>29.523</c:v>
                </c:pt>
                <c:pt idx="150">
                  <c:v>29.713000000000001</c:v>
                </c:pt>
                <c:pt idx="151">
                  <c:v>29.902999999999999</c:v>
                </c:pt>
                <c:pt idx="152">
                  <c:v>30.094000000000001</c:v>
                </c:pt>
                <c:pt idx="153">
                  <c:v>30.294</c:v>
                </c:pt>
                <c:pt idx="154">
                  <c:v>30.484000000000002</c:v>
                </c:pt>
                <c:pt idx="155">
                  <c:v>30.673999999999999</c:v>
                </c:pt>
                <c:pt idx="156">
                  <c:v>30.864999999999998</c:v>
                </c:pt>
                <c:pt idx="157">
                  <c:v>31.055</c:v>
                </c:pt>
                <c:pt idx="158">
                  <c:v>31.245000000000001</c:v>
                </c:pt>
                <c:pt idx="159">
                  <c:v>31.445</c:v>
                </c:pt>
                <c:pt idx="160">
                  <c:v>31.635999999999999</c:v>
                </c:pt>
                <c:pt idx="161">
                  <c:v>31.826000000000001</c:v>
                </c:pt>
                <c:pt idx="162">
                  <c:v>32.015999999999998</c:v>
                </c:pt>
                <c:pt idx="163">
                  <c:v>32.197000000000003</c:v>
                </c:pt>
                <c:pt idx="164">
                  <c:v>32.366999999999997</c:v>
                </c:pt>
                <c:pt idx="165">
                  <c:v>32.546999999999997</c:v>
                </c:pt>
                <c:pt idx="166">
                  <c:v>32.737000000000002</c:v>
                </c:pt>
                <c:pt idx="167">
                  <c:v>32.927999999999997</c:v>
                </c:pt>
                <c:pt idx="168">
                  <c:v>33.107999999999997</c:v>
                </c:pt>
                <c:pt idx="169">
                  <c:v>33.277999999999999</c:v>
                </c:pt>
                <c:pt idx="170">
                  <c:v>33.457999999999998</c:v>
                </c:pt>
                <c:pt idx="171">
                  <c:v>33.649000000000001</c:v>
                </c:pt>
                <c:pt idx="172">
                  <c:v>33.829000000000001</c:v>
                </c:pt>
                <c:pt idx="173">
                  <c:v>34.018999999999998</c:v>
                </c:pt>
                <c:pt idx="174">
                  <c:v>34.189</c:v>
                </c:pt>
                <c:pt idx="175">
                  <c:v>34.369999999999997</c:v>
                </c:pt>
                <c:pt idx="176">
                  <c:v>34.54</c:v>
                </c:pt>
                <c:pt idx="177">
                  <c:v>34.72</c:v>
                </c:pt>
                <c:pt idx="178">
                  <c:v>34.909999999999997</c:v>
                </c:pt>
                <c:pt idx="179">
                  <c:v>35.100999999999999</c:v>
                </c:pt>
                <c:pt idx="180">
                  <c:v>35.290999999999997</c:v>
                </c:pt>
                <c:pt idx="181">
                  <c:v>35.491</c:v>
                </c:pt>
                <c:pt idx="182">
                  <c:v>35.682000000000002</c:v>
                </c:pt>
                <c:pt idx="183">
                  <c:v>35.872</c:v>
                </c:pt>
                <c:pt idx="184">
                  <c:v>36.061999999999998</c:v>
                </c:pt>
                <c:pt idx="185">
                  <c:v>36.252000000000002</c:v>
                </c:pt>
                <c:pt idx="186">
                  <c:v>36.442999999999998</c:v>
                </c:pt>
                <c:pt idx="187">
                  <c:v>36.643000000000001</c:v>
                </c:pt>
                <c:pt idx="188">
                  <c:v>36.832999999999998</c:v>
                </c:pt>
                <c:pt idx="189">
                  <c:v>37.024000000000001</c:v>
                </c:pt>
                <c:pt idx="190">
                  <c:v>37.213999999999999</c:v>
                </c:pt>
                <c:pt idx="191">
                  <c:v>37.404000000000003</c:v>
                </c:pt>
                <c:pt idx="192">
                  <c:v>37.584000000000003</c:v>
                </c:pt>
                <c:pt idx="193">
                  <c:v>37.774999999999999</c:v>
                </c:pt>
                <c:pt idx="194">
                  <c:v>37.965000000000003</c:v>
                </c:pt>
                <c:pt idx="195">
                  <c:v>38.145000000000003</c:v>
                </c:pt>
                <c:pt idx="196">
                  <c:v>38.335000000000001</c:v>
                </c:pt>
                <c:pt idx="197">
                  <c:v>38.506</c:v>
                </c:pt>
                <c:pt idx="198">
                  <c:v>38.706000000000003</c:v>
                </c:pt>
                <c:pt idx="199">
                  <c:v>38.896000000000001</c:v>
                </c:pt>
                <c:pt idx="200">
                  <c:v>39.066000000000003</c:v>
                </c:pt>
                <c:pt idx="201">
                  <c:v>39.267000000000003</c:v>
                </c:pt>
                <c:pt idx="202">
                  <c:v>39.436999999999998</c:v>
                </c:pt>
                <c:pt idx="203">
                  <c:v>39.627000000000002</c:v>
                </c:pt>
              </c:numCache>
            </c:numRef>
          </c:xVal>
          <c:yVal>
            <c:numRef>
              <c:f>'Beschl. 5. Gang(30.05.2014) '!$L$8:$L$211</c:f>
              <c:numCache>
                <c:formatCode>#,##0" mbar"</c:formatCode>
                <c:ptCount val="204"/>
                <c:pt idx="0">
                  <c:v>1612</c:v>
                </c:pt>
                <c:pt idx="1">
                  <c:v>1612</c:v>
                </c:pt>
                <c:pt idx="2">
                  <c:v>1612</c:v>
                </c:pt>
                <c:pt idx="3">
                  <c:v>1660</c:v>
                </c:pt>
                <c:pt idx="4">
                  <c:v>1660</c:v>
                </c:pt>
                <c:pt idx="5">
                  <c:v>1660</c:v>
                </c:pt>
                <c:pt idx="6">
                  <c:v>1660</c:v>
                </c:pt>
                <c:pt idx="7">
                  <c:v>1660</c:v>
                </c:pt>
                <c:pt idx="8">
                  <c:v>1699</c:v>
                </c:pt>
                <c:pt idx="9">
                  <c:v>1699</c:v>
                </c:pt>
                <c:pt idx="10">
                  <c:v>1699</c:v>
                </c:pt>
                <c:pt idx="11">
                  <c:v>1699</c:v>
                </c:pt>
                <c:pt idx="12">
                  <c:v>1699</c:v>
                </c:pt>
                <c:pt idx="13">
                  <c:v>1747</c:v>
                </c:pt>
                <c:pt idx="14">
                  <c:v>1747</c:v>
                </c:pt>
                <c:pt idx="15">
                  <c:v>1747</c:v>
                </c:pt>
                <c:pt idx="16">
                  <c:v>1747</c:v>
                </c:pt>
                <c:pt idx="17">
                  <c:v>1747</c:v>
                </c:pt>
                <c:pt idx="18">
                  <c:v>1798</c:v>
                </c:pt>
                <c:pt idx="19">
                  <c:v>1798</c:v>
                </c:pt>
                <c:pt idx="20">
                  <c:v>1798</c:v>
                </c:pt>
                <c:pt idx="21">
                  <c:v>1798</c:v>
                </c:pt>
                <c:pt idx="22">
                  <c:v>1798</c:v>
                </c:pt>
                <c:pt idx="23">
                  <c:v>1869</c:v>
                </c:pt>
                <c:pt idx="24">
                  <c:v>1869</c:v>
                </c:pt>
                <c:pt idx="25">
                  <c:v>1869</c:v>
                </c:pt>
                <c:pt idx="26">
                  <c:v>1869</c:v>
                </c:pt>
                <c:pt idx="27">
                  <c:v>1869</c:v>
                </c:pt>
                <c:pt idx="28">
                  <c:v>1934</c:v>
                </c:pt>
                <c:pt idx="29">
                  <c:v>1934</c:v>
                </c:pt>
                <c:pt idx="30">
                  <c:v>1934</c:v>
                </c:pt>
                <c:pt idx="31">
                  <c:v>1934</c:v>
                </c:pt>
                <c:pt idx="32">
                  <c:v>1934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36">
                  <c:v>2014</c:v>
                </c:pt>
                <c:pt idx="37">
                  <c:v>2014</c:v>
                </c:pt>
                <c:pt idx="38">
                  <c:v>2075</c:v>
                </c:pt>
                <c:pt idx="39">
                  <c:v>2075</c:v>
                </c:pt>
                <c:pt idx="40">
                  <c:v>2075</c:v>
                </c:pt>
                <c:pt idx="41">
                  <c:v>2075</c:v>
                </c:pt>
                <c:pt idx="42">
                  <c:v>2075</c:v>
                </c:pt>
                <c:pt idx="43">
                  <c:v>2141</c:v>
                </c:pt>
                <c:pt idx="44">
                  <c:v>2141</c:v>
                </c:pt>
                <c:pt idx="45">
                  <c:v>2141</c:v>
                </c:pt>
                <c:pt idx="46">
                  <c:v>2141</c:v>
                </c:pt>
                <c:pt idx="47">
                  <c:v>2141</c:v>
                </c:pt>
                <c:pt idx="48">
                  <c:v>2207</c:v>
                </c:pt>
                <c:pt idx="49">
                  <c:v>2207</c:v>
                </c:pt>
                <c:pt idx="50">
                  <c:v>2207</c:v>
                </c:pt>
                <c:pt idx="51">
                  <c:v>2207</c:v>
                </c:pt>
                <c:pt idx="52">
                  <c:v>2207</c:v>
                </c:pt>
                <c:pt idx="53">
                  <c:v>2250</c:v>
                </c:pt>
                <c:pt idx="54">
                  <c:v>2250</c:v>
                </c:pt>
                <c:pt idx="55">
                  <c:v>2250</c:v>
                </c:pt>
                <c:pt idx="56">
                  <c:v>2250</c:v>
                </c:pt>
                <c:pt idx="57">
                  <c:v>2250</c:v>
                </c:pt>
                <c:pt idx="58">
                  <c:v>2250</c:v>
                </c:pt>
                <c:pt idx="59">
                  <c:v>2250</c:v>
                </c:pt>
                <c:pt idx="60">
                  <c:v>2250</c:v>
                </c:pt>
                <c:pt idx="61">
                  <c:v>2250</c:v>
                </c:pt>
                <c:pt idx="62">
                  <c:v>2250</c:v>
                </c:pt>
                <c:pt idx="63">
                  <c:v>2250</c:v>
                </c:pt>
                <c:pt idx="64">
                  <c:v>2250</c:v>
                </c:pt>
                <c:pt idx="65">
                  <c:v>2250</c:v>
                </c:pt>
                <c:pt idx="66">
                  <c:v>2250</c:v>
                </c:pt>
                <c:pt idx="67">
                  <c:v>2250</c:v>
                </c:pt>
                <c:pt idx="68">
                  <c:v>2250</c:v>
                </c:pt>
                <c:pt idx="69">
                  <c:v>2250</c:v>
                </c:pt>
                <c:pt idx="70">
                  <c:v>2250</c:v>
                </c:pt>
                <c:pt idx="71">
                  <c:v>2250</c:v>
                </c:pt>
                <c:pt idx="72">
                  <c:v>2250</c:v>
                </c:pt>
                <c:pt idx="73">
                  <c:v>2250</c:v>
                </c:pt>
                <c:pt idx="74">
                  <c:v>2250</c:v>
                </c:pt>
                <c:pt idx="75">
                  <c:v>2250</c:v>
                </c:pt>
                <c:pt idx="76">
                  <c:v>2250</c:v>
                </c:pt>
                <c:pt idx="77">
                  <c:v>2250</c:v>
                </c:pt>
                <c:pt idx="78">
                  <c:v>2250</c:v>
                </c:pt>
                <c:pt idx="79">
                  <c:v>2250</c:v>
                </c:pt>
                <c:pt idx="80">
                  <c:v>2250</c:v>
                </c:pt>
                <c:pt idx="81">
                  <c:v>2250</c:v>
                </c:pt>
                <c:pt idx="82">
                  <c:v>2250</c:v>
                </c:pt>
                <c:pt idx="83">
                  <c:v>2250</c:v>
                </c:pt>
                <c:pt idx="84">
                  <c:v>2250</c:v>
                </c:pt>
                <c:pt idx="85">
                  <c:v>2250</c:v>
                </c:pt>
                <c:pt idx="86">
                  <c:v>2250</c:v>
                </c:pt>
                <c:pt idx="87">
                  <c:v>2250</c:v>
                </c:pt>
                <c:pt idx="88">
                  <c:v>2250</c:v>
                </c:pt>
                <c:pt idx="89">
                  <c:v>2250</c:v>
                </c:pt>
                <c:pt idx="90">
                  <c:v>2250</c:v>
                </c:pt>
                <c:pt idx="91">
                  <c:v>2250</c:v>
                </c:pt>
                <c:pt idx="92">
                  <c:v>2250</c:v>
                </c:pt>
                <c:pt idx="93">
                  <c:v>2250</c:v>
                </c:pt>
                <c:pt idx="94">
                  <c:v>2250</c:v>
                </c:pt>
                <c:pt idx="95">
                  <c:v>2250</c:v>
                </c:pt>
                <c:pt idx="96">
                  <c:v>2250</c:v>
                </c:pt>
                <c:pt idx="97">
                  <c:v>2250</c:v>
                </c:pt>
                <c:pt idx="98">
                  <c:v>2250</c:v>
                </c:pt>
                <c:pt idx="99">
                  <c:v>2250</c:v>
                </c:pt>
                <c:pt idx="100">
                  <c:v>2250</c:v>
                </c:pt>
                <c:pt idx="101">
                  <c:v>2250</c:v>
                </c:pt>
                <c:pt idx="102">
                  <c:v>2250</c:v>
                </c:pt>
                <c:pt idx="103">
                  <c:v>2250</c:v>
                </c:pt>
                <c:pt idx="104">
                  <c:v>2250</c:v>
                </c:pt>
                <c:pt idx="105">
                  <c:v>2250</c:v>
                </c:pt>
                <c:pt idx="106">
                  <c:v>2250</c:v>
                </c:pt>
                <c:pt idx="107">
                  <c:v>2250</c:v>
                </c:pt>
                <c:pt idx="108">
                  <c:v>2250</c:v>
                </c:pt>
                <c:pt idx="109">
                  <c:v>2250</c:v>
                </c:pt>
                <c:pt idx="110">
                  <c:v>2250</c:v>
                </c:pt>
                <c:pt idx="111">
                  <c:v>2250</c:v>
                </c:pt>
                <c:pt idx="112">
                  <c:v>2250</c:v>
                </c:pt>
                <c:pt idx="113">
                  <c:v>2250</c:v>
                </c:pt>
                <c:pt idx="114">
                  <c:v>2250</c:v>
                </c:pt>
                <c:pt idx="115">
                  <c:v>2250</c:v>
                </c:pt>
                <c:pt idx="116">
                  <c:v>2250</c:v>
                </c:pt>
                <c:pt idx="117">
                  <c:v>2250</c:v>
                </c:pt>
                <c:pt idx="118">
                  <c:v>2250</c:v>
                </c:pt>
                <c:pt idx="119">
                  <c:v>2250</c:v>
                </c:pt>
                <c:pt idx="120">
                  <c:v>2250</c:v>
                </c:pt>
                <c:pt idx="121">
                  <c:v>2250</c:v>
                </c:pt>
                <c:pt idx="122">
                  <c:v>2250</c:v>
                </c:pt>
                <c:pt idx="123">
                  <c:v>2250</c:v>
                </c:pt>
                <c:pt idx="124">
                  <c:v>2250</c:v>
                </c:pt>
                <c:pt idx="125">
                  <c:v>2250</c:v>
                </c:pt>
                <c:pt idx="126">
                  <c:v>2250</c:v>
                </c:pt>
                <c:pt idx="127">
                  <c:v>2250</c:v>
                </c:pt>
                <c:pt idx="128">
                  <c:v>2250</c:v>
                </c:pt>
                <c:pt idx="129">
                  <c:v>2250</c:v>
                </c:pt>
                <c:pt idx="130">
                  <c:v>2250</c:v>
                </c:pt>
                <c:pt idx="131">
                  <c:v>2250</c:v>
                </c:pt>
                <c:pt idx="132">
                  <c:v>2250</c:v>
                </c:pt>
                <c:pt idx="133">
                  <c:v>2250</c:v>
                </c:pt>
                <c:pt idx="134">
                  <c:v>2250</c:v>
                </c:pt>
                <c:pt idx="135">
                  <c:v>2250</c:v>
                </c:pt>
                <c:pt idx="136">
                  <c:v>2250</c:v>
                </c:pt>
                <c:pt idx="137">
                  <c:v>2250</c:v>
                </c:pt>
                <c:pt idx="138">
                  <c:v>2250</c:v>
                </c:pt>
                <c:pt idx="139">
                  <c:v>2250</c:v>
                </c:pt>
                <c:pt idx="140">
                  <c:v>2250</c:v>
                </c:pt>
                <c:pt idx="141">
                  <c:v>2250</c:v>
                </c:pt>
                <c:pt idx="142">
                  <c:v>2250</c:v>
                </c:pt>
                <c:pt idx="143">
                  <c:v>2250</c:v>
                </c:pt>
                <c:pt idx="144">
                  <c:v>2250</c:v>
                </c:pt>
                <c:pt idx="145">
                  <c:v>2250</c:v>
                </c:pt>
                <c:pt idx="146">
                  <c:v>2250</c:v>
                </c:pt>
                <c:pt idx="147">
                  <c:v>2250</c:v>
                </c:pt>
                <c:pt idx="148">
                  <c:v>2250</c:v>
                </c:pt>
                <c:pt idx="149">
                  <c:v>2250</c:v>
                </c:pt>
                <c:pt idx="150">
                  <c:v>2250</c:v>
                </c:pt>
                <c:pt idx="151">
                  <c:v>2250</c:v>
                </c:pt>
                <c:pt idx="152">
                  <c:v>2250</c:v>
                </c:pt>
                <c:pt idx="153">
                  <c:v>2250</c:v>
                </c:pt>
                <c:pt idx="154">
                  <c:v>2250</c:v>
                </c:pt>
                <c:pt idx="155">
                  <c:v>2250</c:v>
                </c:pt>
                <c:pt idx="156">
                  <c:v>2250</c:v>
                </c:pt>
                <c:pt idx="157">
                  <c:v>2250</c:v>
                </c:pt>
                <c:pt idx="158">
                  <c:v>2250</c:v>
                </c:pt>
                <c:pt idx="159">
                  <c:v>2250</c:v>
                </c:pt>
                <c:pt idx="160">
                  <c:v>2250</c:v>
                </c:pt>
                <c:pt idx="161">
                  <c:v>2250</c:v>
                </c:pt>
                <c:pt idx="162">
                  <c:v>2250</c:v>
                </c:pt>
                <c:pt idx="163">
                  <c:v>2250</c:v>
                </c:pt>
                <c:pt idx="164">
                  <c:v>2250</c:v>
                </c:pt>
                <c:pt idx="165">
                  <c:v>2250</c:v>
                </c:pt>
                <c:pt idx="166">
                  <c:v>2250</c:v>
                </c:pt>
                <c:pt idx="167">
                  <c:v>2250</c:v>
                </c:pt>
                <c:pt idx="168">
                  <c:v>2250</c:v>
                </c:pt>
                <c:pt idx="169">
                  <c:v>2250</c:v>
                </c:pt>
                <c:pt idx="170">
                  <c:v>2250</c:v>
                </c:pt>
                <c:pt idx="171">
                  <c:v>2250</c:v>
                </c:pt>
                <c:pt idx="172">
                  <c:v>2250</c:v>
                </c:pt>
                <c:pt idx="173">
                  <c:v>2250</c:v>
                </c:pt>
                <c:pt idx="174">
                  <c:v>2250</c:v>
                </c:pt>
                <c:pt idx="175">
                  <c:v>2250</c:v>
                </c:pt>
                <c:pt idx="176">
                  <c:v>2250</c:v>
                </c:pt>
                <c:pt idx="177">
                  <c:v>2250</c:v>
                </c:pt>
                <c:pt idx="178">
                  <c:v>2250</c:v>
                </c:pt>
                <c:pt idx="179">
                  <c:v>2250</c:v>
                </c:pt>
                <c:pt idx="180">
                  <c:v>2250</c:v>
                </c:pt>
                <c:pt idx="181">
                  <c:v>2250</c:v>
                </c:pt>
                <c:pt idx="182">
                  <c:v>2250</c:v>
                </c:pt>
                <c:pt idx="183">
                  <c:v>2250</c:v>
                </c:pt>
                <c:pt idx="184">
                  <c:v>2250</c:v>
                </c:pt>
                <c:pt idx="185">
                  <c:v>2250</c:v>
                </c:pt>
                <c:pt idx="186">
                  <c:v>2250</c:v>
                </c:pt>
                <c:pt idx="187">
                  <c:v>2250</c:v>
                </c:pt>
                <c:pt idx="188">
                  <c:v>2250</c:v>
                </c:pt>
                <c:pt idx="189">
                  <c:v>2250</c:v>
                </c:pt>
                <c:pt idx="190">
                  <c:v>2250</c:v>
                </c:pt>
                <c:pt idx="191">
                  <c:v>2250</c:v>
                </c:pt>
                <c:pt idx="192">
                  <c:v>2250</c:v>
                </c:pt>
                <c:pt idx="193">
                  <c:v>2250</c:v>
                </c:pt>
                <c:pt idx="194">
                  <c:v>2250</c:v>
                </c:pt>
                <c:pt idx="195">
                  <c:v>2250</c:v>
                </c:pt>
                <c:pt idx="196">
                  <c:v>2250</c:v>
                </c:pt>
                <c:pt idx="197">
                  <c:v>2250</c:v>
                </c:pt>
                <c:pt idx="198">
                  <c:v>2250</c:v>
                </c:pt>
                <c:pt idx="199">
                  <c:v>2250</c:v>
                </c:pt>
                <c:pt idx="200">
                  <c:v>2250</c:v>
                </c:pt>
                <c:pt idx="201">
                  <c:v>2250</c:v>
                </c:pt>
                <c:pt idx="202">
                  <c:v>2250</c:v>
                </c:pt>
                <c:pt idx="203">
                  <c:v>2250</c:v>
                </c:pt>
              </c:numCache>
            </c:numRef>
          </c:yVal>
          <c:smooth val="0"/>
        </c:ser>
        <c:ser>
          <c:idx val="7"/>
          <c:order val="4"/>
          <c:tx>
            <c:strRef>
              <c:f>'Beschl. 5. Gang(30.05.2014) '!$M$2</c:f>
              <c:strCache>
                <c:ptCount val="1"/>
                <c:pt idx="0">
                  <c:v>Abw., Ladedruck</c:v>
                </c:pt>
              </c:strCache>
            </c:strRef>
          </c:tx>
          <c:marker>
            <c:symbol val="none"/>
          </c:marker>
          <c:xVal>
            <c:numRef>
              <c:f>'Beschl. 5. Gang(30.05.2014) '!$H$8:$H$211</c:f>
              <c:numCache>
                <c:formatCode>0.000" s"</c:formatCode>
                <c:ptCount val="204"/>
                <c:pt idx="0">
                  <c:v>1.3220000000000001</c:v>
                </c:pt>
                <c:pt idx="1">
                  <c:v>1.512</c:v>
                </c:pt>
                <c:pt idx="2">
                  <c:v>1.7030000000000001</c:v>
                </c:pt>
                <c:pt idx="3">
                  <c:v>1.903</c:v>
                </c:pt>
                <c:pt idx="4">
                  <c:v>2.093</c:v>
                </c:pt>
                <c:pt idx="5">
                  <c:v>2.2839999999999998</c:v>
                </c:pt>
                <c:pt idx="6">
                  <c:v>2.4740000000000002</c:v>
                </c:pt>
                <c:pt idx="7">
                  <c:v>2.6640000000000001</c:v>
                </c:pt>
                <c:pt idx="8">
                  <c:v>2.8540000000000001</c:v>
                </c:pt>
                <c:pt idx="9">
                  <c:v>3.0550000000000002</c:v>
                </c:pt>
                <c:pt idx="10">
                  <c:v>3.2450000000000001</c:v>
                </c:pt>
                <c:pt idx="11">
                  <c:v>3.4350000000000001</c:v>
                </c:pt>
                <c:pt idx="12">
                  <c:v>3.625</c:v>
                </c:pt>
                <c:pt idx="13">
                  <c:v>3.8159999999999998</c:v>
                </c:pt>
                <c:pt idx="14">
                  <c:v>4.0060000000000002</c:v>
                </c:pt>
                <c:pt idx="15">
                  <c:v>4.2060000000000004</c:v>
                </c:pt>
                <c:pt idx="16">
                  <c:v>4.3970000000000002</c:v>
                </c:pt>
                <c:pt idx="17">
                  <c:v>4.5869999999999997</c:v>
                </c:pt>
                <c:pt idx="18">
                  <c:v>4.7670000000000003</c:v>
                </c:pt>
                <c:pt idx="19">
                  <c:v>4.9370000000000003</c:v>
                </c:pt>
                <c:pt idx="20">
                  <c:v>5.1280000000000001</c:v>
                </c:pt>
                <c:pt idx="21">
                  <c:v>5.3079999999999998</c:v>
                </c:pt>
                <c:pt idx="22">
                  <c:v>5.4980000000000002</c:v>
                </c:pt>
                <c:pt idx="23">
                  <c:v>5.6680000000000001</c:v>
                </c:pt>
                <c:pt idx="24">
                  <c:v>5.8490000000000002</c:v>
                </c:pt>
                <c:pt idx="25">
                  <c:v>6.0389999999999997</c:v>
                </c:pt>
                <c:pt idx="26">
                  <c:v>6.2290000000000001</c:v>
                </c:pt>
                <c:pt idx="27">
                  <c:v>6.43</c:v>
                </c:pt>
                <c:pt idx="28">
                  <c:v>6.62</c:v>
                </c:pt>
                <c:pt idx="29">
                  <c:v>6.81</c:v>
                </c:pt>
                <c:pt idx="30">
                  <c:v>7</c:v>
                </c:pt>
                <c:pt idx="31">
                  <c:v>7.1909999999999998</c:v>
                </c:pt>
                <c:pt idx="32">
                  <c:v>7.3810000000000002</c:v>
                </c:pt>
                <c:pt idx="33">
                  <c:v>7.5810000000000004</c:v>
                </c:pt>
                <c:pt idx="34">
                  <c:v>7.7709999999999999</c:v>
                </c:pt>
                <c:pt idx="35">
                  <c:v>7.9619999999999997</c:v>
                </c:pt>
                <c:pt idx="36">
                  <c:v>8.1519999999999992</c:v>
                </c:pt>
                <c:pt idx="37">
                  <c:v>8.3420000000000005</c:v>
                </c:pt>
                <c:pt idx="38">
                  <c:v>8.5329999999999995</c:v>
                </c:pt>
                <c:pt idx="39">
                  <c:v>8.7330000000000005</c:v>
                </c:pt>
                <c:pt idx="40">
                  <c:v>8.923</c:v>
                </c:pt>
                <c:pt idx="41">
                  <c:v>9.1129999999999995</c:v>
                </c:pt>
                <c:pt idx="42">
                  <c:v>9.3040000000000003</c:v>
                </c:pt>
                <c:pt idx="43">
                  <c:v>9.4939999999999998</c:v>
                </c:pt>
                <c:pt idx="44">
                  <c:v>9.6839999999999993</c:v>
                </c:pt>
                <c:pt idx="45">
                  <c:v>9.8840000000000003</c:v>
                </c:pt>
                <c:pt idx="46">
                  <c:v>10.074999999999999</c:v>
                </c:pt>
                <c:pt idx="47">
                  <c:v>10.244999999999999</c:v>
                </c:pt>
                <c:pt idx="48">
                  <c:v>10.435</c:v>
                </c:pt>
                <c:pt idx="49">
                  <c:v>10.616</c:v>
                </c:pt>
                <c:pt idx="50">
                  <c:v>10.805999999999999</c:v>
                </c:pt>
                <c:pt idx="51">
                  <c:v>10.996</c:v>
                </c:pt>
                <c:pt idx="52">
                  <c:v>11.176</c:v>
                </c:pt>
                <c:pt idx="53">
                  <c:v>11.367000000000001</c:v>
                </c:pt>
                <c:pt idx="54">
                  <c:v>11.547000000000001</c:v>
                </c:pt>
                <c:pt idx="55">
                  <c:v>11.737</c:v>
                </c:pt>
                <c:pt idx="56">
                  <c:v>11.927</c:v>
                </c:pt>
                <c:pt idx="57">
                  <c:v>12.108000000000001</c:v>
                </c:pt>
                <c:pt idx="58">
                  <c:v>12.298</c:v>
                </c:pt>
                <c:pt idx="59">
                  <c:v>12.468</c:v>
                </c:pt>
                <c:pt idx="60">
                  <c:v>12.667999999999999</c:v>
                </c:pt>
                <c:pt idx="61">
                  <c:v>12.859</c:v>
                </c:pt>
                <c:pt idx="62">
                  <c:v>13.029</c:v>
                </c:pt>
                <c:pt idx="63">
                  <c:v>13.218999999999999</c:v>
                </c:pt>
                <c:pt idx="64">
                  <c:v>13.42</c:v>
                </c:pt>
                <c:pt idx="65">
                  <c:v>13.61</c:v>
                </c:pt>
                <c:pt idx="66">
                  <c:v>13.8</c:v>
                </c:pt>
                <c:pt idx="67">
                  <c:v>13.99</c:v>
                </c:pt>
                <c:pt idx="68">
                  <c:v>14.180999999999999</c:v>
                </c:pt>
                <c:pt idx="69">
                  <c:v>14.371</c:v>
                </c:pt>
                <c:pt idx="70">
                  <c:v>14.571</c:v>
                </c:pt>
                <c:pt idx="71">
                  <c:v>14.760999999999999</c:v>
                </c:pt>
                <c:pt idx="72">
                  <c:v>14.952</c:v>
                </c:pt>
                <c:pt idx="73">
                  <c:v>15.141999999999999</c:v>
                </c:pt>
                <c:pt idx="74">
                  <c:v>15.332000000000001</c:v>
                </c:pt>
                <c:pt idx="75">
                  <c:v>15.523</c:v>
                </c:pt>
                <c:pt idx="76">
                  <c:v>15.723000000000001</c:v>
                </c:pt>
                <c:pt idx="77">
                  <c:v>15.913</c:v>
                </c:pt>
                <c:pt idx="78">
                  <c:v>16.103000000000002</c:v>
                </c:pt>
                <c:pt idx="79">
                  <c:v>16.294</c:v>
                </c:pt>
                <c:pt idx="80">
                  <c:v>16.484000000000002</c:v>
                </c:pt>
                <c:pt idx="81">
                  <c:v>16.673999999999999</c:v>
                </c:pt>
                <c:pt idx="82">
                  <c:v>16.875</c:v>
                </c:pt>
                <c:pt idx="83">
                  <c:v>17.065000000000001</c:v>
                </c:pt>
                <c:pt idx="84">
                  <c:v>17.254999999999999</c:v>
                </c:pt>
                <c:pt idx="85">
                  <c:v>17.445</c:v>
                </c:pt>
                <c:pt idx="86">
                  <c:v>17.635999999999999</c:v>
                </c:pt>
                <c:pt idx="87">
                  <c:v>17.815999999999999</c:v>
                </c:pt>
                <c:pt idx="88">
                  <c:v>18.006</c:v>
                </c:pt>
                <c:pt idx="89">
                  <c:v>18.196000000000002</c:v>
                </c:pt>
                <c:pt idx="90">
                  <c:v>18.376999999999999</c:v>
                </c:pt>
                <c:pt idx="91">
                  <c:v>18.567</c:v>
                </c:pt>
                <c:pt idx="92">
                  <c:v>18.736999999999998</c:v>
                </c:pt>
                <c:pt idx="93">
                  <c:v>18.937000000000001</c:v>
                </c:pt>
                <c:pt idx="94">
                  <c:v>19.128</c:v>
                </c:pt>
                <c:pt idx="95">
                  <c:v>19.318000000000001</c:v>
                </c:pt>
                <c:pt idx="96">
                  <c:v>19.507999999999999</c:v>
                </c:pt>
                <c:pt idx="97">
                  <c:v>19.689</c:v>
                </c:pt>
                <c:pt idx="98">
                  <c:v>19.879000000000001</c:v>
                </c:pt>
                <c:pt idx="99">
                  <c:v>20.068999999999999</c:v>
                </c:pt>
                <c:pt idx="100">
                  <c:v>20.259</c:v>
                </c:pt>
                <c:pt idx="101">
                  <c:v>20.45</c:v>
                </c:pt>
                <c:pt idx="102">
                  <c:v>20.63</c:v>
                </c:pt>
                <c:pt idx="103">
                  <c:v>20.82</c:v>
                </c:pt>
                <c:pt idx="104">
                  <c:v>21.01</c:v>
                </c:pt>
                <c:pt idx="105">
                  <c:v>21.201000000000001</c:v>
                </c:pt>
                <c:pt idx="106">
                  <c:v>21.401</c:v>
                </c:pt>
                <c:pt idx="107">
                  <c:v>21.591000000000001</c:v>
                </c:pt>
                <c:pt idx="108">
                  <c:v>21.782</c:v>
                </c:pt>
                <c:pt idx="109">
                  <c:v>21.972000000000001</c:v>
                </c:pt>
                <c:pt idx="110">
                  <c:v>22.161999999999999</c:v>
                </c:pt>
                <c:pt idx="111">
                  <c:v>22.352</c:v>
                </c:pt>
                <c:pt idx="112">
                  <c:v>22.533000000000001</c:v>
                </c:pt>
                <c:pt idx="113">
                  <c:v>22.722999999999999</c:v>
                </c:pt>
                <c:pt idx="114">
                  <c:v>22.913</c:v>
                </c:pt>
                <c:pt idx="115">
                  <c:v>23.103000000000002</c:v>
                </c:pt>
                <c:pt idx="116">
                  <c:v>23.303999999999998</c:v>
                </c:pt>
                <c:pt idx="117">
                  <c:v>23.474</c:v>
                </c:pt>
                <c:pt idx="118">
                  <c:v>23.664000000000001</c:v>
                </c:pt>
                <c:pt idx="119">
                  <c:v>23.855</c:v>
                </c:pt>
                <c:pt idx="120">
                  <c:v>24.065000000000001</c:v>
                </c:pt>
                <c:pt idx="121">
                  <c:v>24.245000000000001</c:v>
                </c:pt>
                <c:pt idx="122">
                  <c:v>24.434999999999999</c:v>
                </c:pt>
                <c:pt idx="123">
                  <c:v>24.626000000000001</c:v>
                </c:pt>
                <c:pt idx="124">
                  <c:v>24.815999999999999</c:v>
                </c:pt>
                <c:pt idx="125">
                  <c:v>24.995999999999999</c:v>
                </c:pt>
                <c:pt idx="126">
                  <c:v>25.186</c:v>
                </c:pt>
                <c:pt idx="127">
                  <c:v>25.376999999999999</c:v>
                </c:pt>
                <c:pt idx="128">
                  <c:v>25.567</c:v>
                </c:pt>
                <c:pt idx="129">
                  <c:v>25.766999999999999</c:v>
                </c:pt>
                <c:pt idx="130">
                  <c:v>25.957999999999998</c:v>
                </c:pt>
                <c:pt idx="131">
                  <c:v>26.148</c:v>
                </c:pt>
                <c:pt idx="132">
                  <c:v>26.338000000000001</c:v>
                </c:pt>
                <c:pt idx="133">
                  <c:v>26.518000000000001</c:v>
                </c:pt>
                <c:pt idx="134">
                  <c:v>26.709</c:v>
                </c:pt>
                <c:pt idx="135">
                  <c:v>26.879000000000001</c:v>
                </c:pt>
                <c:pt idx="136">
                  <c:v>27.059000000000001</c:v>
                </c:pt>
                <c:pt idx="137">
                  <c:v>27.228999999999999</c:v>
                </c:pt>
                <c:pt idx="138">
                  <c:v>27.41</c:v>
                </c:pt>
                <c:pt idx="139">
                  <c:v>27.6</c:v>
                </c:pt>
                <c:pt idx="140">
                  <c:v>27.79</c:v>
                </c:pt>
                <c:pt idx="141">
                  <c:v>27.991</c:v>
                </c:pt>
                <c:pt idx="142">
                  <c:v>28.181000000000001</c:v>
                </c:pt>
                <c:pt idx="143">
                  <c:v>28.370999999999999</c:v>
                </c:pt>
                <c:pt idx="144">
                  <c:v>28.561</c:v>
                </c:pt>
                <c:pt idx="145">
                  <c:v>28.751999999999999</c:v>
                </c:pt>
                <c:pt idx="146">
                  <c:v>28.942</c:v>
                </c:pt>
                <c:pt idx="147">
                  <c:v>29.141999999999999</c:v>
                </c:pt>
                <c:pt idx="148">
                  <c:v>29.332000000000001</c:v>
                </c:pt>
                <c:pt idx="149">
                  <c:v>29.523</c:v>
                </c:pt>
                <c:pt idx="150">
                  <c:v>29.713000000000001</c:v>
                </c:pt>
                <c:pt idx="151">
                  <c:v>29.902999999999999</c:v>
                </c:pt>
                <c:pt idx="152">
                  <c:v>30.094000000000001</c:v>
                </c:pt>
                <c:pt idx="153">
                  <c:v>30.294</c:v>
                </c:pt>
                <c:pt idx="154">
                  <c:v>30.484000000000002</c:v>
                </c:pt>
                <c:pt idx="155">
                  <c:v>30.673999999999999</c:v>
                </c:pt>
                <c:pt idx="156">
                  <c:v>30.864999999999998</c:v>
                </c:pt>
                <c:pt idx="157">
                  <c:v>31.055</c:v>
                </c:pt>
                <c:pt idx="158">
                  <c:v>31.245000000000001</c:v>
                </c:pt>
                <c:pt idx="159">
                  <c:v>31.445</c:v>
                </c:pt>
                <c:pt idx="160">
                  <c:v>31.635999999999999</c:v>
                </c:pt>
                <c:pt idx="161">
                  <c:v>31.826000000000001</c:v>
                </c:pt>
                <c:pt idx="162">
                  <c:v>32.015999999999998</c:v>
                </c:pt>
                <c:pt idx="163">
                  <c:v>32.197000000000003</c:v>
                </c:pt>
                <c:pt idx="164">
                  <c:v>32.366999999999997</c:v>
                </c:pt>
                <c:pt idx="165">
                  <c:v>32.546999999999997</c:v>
                </c:pt>
                <c:pt idx="166">
                  <c:v>32.737000000000002</c:v>
                </c:pt>
                <c:pt idx="167">
                  <c:v>32.927999999999997</c:v>
                </c:pt>
                <c:pt idx="168">
                  <c:v>33.107999999999997</c:v>
                </c:pt>
                <c:pt idx="169">
                  <c:v>33.277999999999999</c:v>
                </c:pt>
                <c:pt idx="170">
                  <c:v>33.457999999999998</c:v>
                </c:pt>
                <c:pt idx="171">
                  <c:v>33.649000000000001</c:v>
                </c:pt>
                <c:pt idx="172">
                  <c:v>33.829000000000001</c:v>
                </c:pt>
                <c:pt idx="173">
                  <c:v>34.018999999999998</c:v>
                </c:pt>
                <c:pt idx="174">
                  <c:v>34.189</c:v>
                </c:pt>
                <c:pt idx="175">
                  <c:v>34.369999999999997</c:v>
                </c:pt>
                <c:pt idx="176">
                  <c:v>34.54</c:v>
                </c:pt>
                <c:pt idx="177">
                  <c:v>34.72</c:v>
                </c:pt>
                <c:pt idx="178">
                  <c:v>34.909999999999997</c:v>
                </c:pt>
                <c:pt idx="179">
                  <c:v>35.100999999999999</c:v>
                </c:pt>
                <c:pt idx="180">
                  <c:v>35.290999999999997</c:v>
                </c:pt>
                <c:pt idx="181">
                  <c:v>35.491</c:v>
                </c:pt>
                <c:pt idx="182">
                  <c:v>35.682000000000002</c:v>
                </c:pt>
                <c:pt idx="183">
                  <c:v>35.872</c:v>
                </c:pt>
                <c:pt idx="184">
                  <c:v>36.061999999999998</c:v>
                </c:pt>
                <c:pt idx="185">
                  <c:v>36.252000000000002</c:v>
                </c:pt>
                <c:pt idx="186">
                  <c:v>36.442999999999998</c:v>
                </c:pt>
                <c:pt idx="187">
                  <c:v>36.643000000000001</c:v>
                </c:pt>
                <c:pt idx="188">
                  <c:v>36.832999999999998</c:v>
                </c:pt>
                <c:pt idx="189">
                  <c:v>37.024000000000001</c:v>
                </c:pt>
                <c:pt idx="190">
                  <c:v>37.213999999999999</c:v>
                </c:pt>
                <c:pt idx="191">
                  <c:v>37.404000000000003</c:v>
                </c:pt>
                <c:pt idx="192">
                  <c:v>37.584000000000003</c:v>
                </c:pt>
                <c:pt idx="193">
                  <c:v>37.774999999999999</c:v>
                </c:pt>
                <c:pt idx="194">
                  <c:v>37.965000000000003</c:v>
                </c:pt>
                <c:pt idx="195">
                  <c:v>38.145000000000003</c:v>
                </c:pt>
                <c:pt idx="196">
                  <c:v>38.335000000000001</c:v>
                </c:pt>
                <c:pt idx="197">
                  <c:v>38.506</c:v>
                </c:pt>
                <c:pt idx="198">
                  <c:v>38.706000000000003</c:v>
                </c:pt>
                <c:pt idx="199">
                  <c:v>38.896000000000001</c:v>
                </c:pt>
                <c:pt idx="200">
                  <c:v>39.066000000000003</c:v>
                </c:pt>
                <c:pt idx="201">
                  <c:v>39.267000000000003</c:v>
                </c:pt>
                <c:pt idx="202">
                  <c:v>39.436999999999998</c:v>
                </c:pt>
                <c:pt idx="203">
                  <c:v>39.627000000000002</c:v>
                </c:pt>
              </c:numCache>
            </c:numRef>
          </c:xVal>
          <c:yVal>
            <c:numRef>
              <c:f>'Beschl. 5. Gang(30.05.2014) '!$M$8:$M$211</c:f>
              <c:numCache>
                <c:formatCode>#,##0" mbar"</c:formatCode>
                <c:ptCount val="204"/>
                <c:pt idx="0">
                  <c:v>-513</c:v>
                </c:pt>
                <c:pt idx="1">
                  <c:v>-337</c:v>
                </c:pt>
                <c:pt idx="2">
                  <c:v>-337</c:v>
                </c:pt>
                <c:pt idx="3">
                  <c:v>-385</c:v>
                </c:pt>
                <c:pt idx="4">
                  <c:v>-385</c:v>
                </c:pt>
                <c:pt idx="5">
                  <c:v>-385</c:v>
                </c:pt>
                <c:pt idx="6">
                  <c:v>-246</c:v>
                </c:pt>
                <c:pt idx="7">
                  <c:v>-246</c:v>
                </c:pt>
                <c:pt idx="8">
                  <c:v>-285</c:v>
                </c:pt>
                <c:pt idx="9">
                  <c:v>-285</c:v>
                </c:pt>
                <c:pt idx="10">
                  <c:v>-285</c:v>
                </c:pt>
                <c:pt idx="11">
                  <c:v>-142</c:v>
                </c:pt>
                <c:pt idx="12">
                  <c:v>-142</c:v>
                </c:pt>
                <c:pt idx="13">
                  <c:v>-190</c:v>
                </c:pt>
                <c:pt idx="14">
                  <c:v>-190</c:v>
                </c:pt>
                <c:pt idx="15">
                  <c:v>-190</c:v>
                </c:pt>
                <c:pt idx="16">
                  <c:v>-13</c:v>
                </c:pt>
                <c:pt idx="17">
                  <c:v>-13</c:v>
                </c:pt>
                <c:pt idx="18">
                  <c:v>-64</c:v>
                </c:pt>
                <c:pt idx="19">
                  <c:v>-64</c:v>
                </c:pt>
                <c:pt idx="20">
                  <c:v>-64</c:v>
                </c:pt>
                <c:pt idx="21">
                  <c:v>123</c:v>
                </c:pt>
                <c:pt idx="22">
                  <c:v>123</c:v>
                </c:pt>
                <c:pt idx="23">
                  <c:v>52</c:v>
                </c:pt>
                <c:pt idx="24">
                  <c:v>52</c:v>
                </c:pt>
                <c:pt idx="25">
                  <c:v>52</c:v>
                </c:pt>
                <c:pt idx="26">
                  <c:v>130</c:v>
                </c:pt>
                <c:pt idx="27">
                  <c:v>130</c:v>
                </c:pt>
                <c:pt idx="28">
                  <c:v>65</c:v>
                </c:pt>
                <c:pt idx="29">
                  <c:v>65</c:v>
                </c:pt>
                <c:pt idx="30">
                  <c:v>65</c:v>
                </c:pt>
                <c:pt idx="31">
                  <c:v>53</c:v>
                </c:pt>
                <c:pt idx="32">
                  <c:v>53</c:v>
                </c:pt>
                <c:pt idx="33">
                  <c:v>-27</c:v>
                </c:pt>
                <c:pt idx="34">
                  <c:v>-27</c:v>
                </c:pt>
                <c:pt idx="35">
                  <c:v>-27</c:v>
                </c:pt>
                <c:pt idx="36">
                  <c:v>83</c:v>
                </c:pt>
                <c:pt idx="37">
                  <c:v>83</c:v>
                </c:pt>
                <c:pt idx="38">
                  <c:v>22</c:v>
                </c:pt>
                <c:pt idx="39">
                  <c:v>22</c:v>
                </c:pt>
                <c:pt idx="40">
                  <c:v>22</c:v>
                </c:pt>
                <c:pt idx="41">
                  <c:v>96</c:v>
                </c:pt>
                <c:pt idx="42">
                  <c:v>96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  <c:pt idx="46">
                  <c:v>70</c:v>
                </c:pt>
                <c:pt idx="47">
                  <c:v>70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101</c:v>
                </c:pt>
                <c:pt idx="52">
                  <c:v>101</c:v>
                </c:pt>
                <c:pt idx="53">
                  <c:v>58</c:v>
                </c:pt>
                <c:pt idx="54">
                  <c:v>58</c:v>
                </c:pt>
                <c:pt idx="55">
                  <c:v>58</c:v>
                </c:pt>
                <c:pt idx="56">
                  <c:v>72</c:v>
                </c:pt>
                <c:pt idx="57">
                  <c:v>72</c:v>
                </c:pt>
                <c:pt idx="58">
                  <c:v>72</c:v>
                </c:pt>
                <c:pt idx="59">
                  <c:v>72</c:v>
                </c:pt>
                <c:pt idx="60">
                  <c:v>72</c:v>
                </c:pt>
                <c:pt idx="61">
                  <c:v>82</c:v>
                </c:pt>
                <c:pt idx="62">
                  <c:v>82</c:v>
                </c:pt>
                <c:pt idx="63">
                  <c:v>82</c:v>
                </c:pt>
                <c:pt idx="64">
                  <c:v>82</c:v>
                </c:pt>
                <c:pt idx="65">
                  <c:v>82</c:v>
                </c:pt>
                <c:pt idx="66">
                  <c:v>87</c:v>
                </c:pt>
                <c:pt idx="67">
                  <c:v>87</c:v>
                </c:pt>
                <c:pt idx="68">
                  <c:v>87</c:v>
                </c:pt>
                <c:pt idx="69">
                  <c:v>87</c:v>
                </c:pt>
                <c:pt idx="70">
                  <c:v>87</c:v>
                </c:pt>
                <c:pt idx="71">
                  <c:v>67</c:v>
                </c:pt>
                <c:pt idx="72">
                  <c:v>67</c:v>
                </c:pt>
                <c:pt idx="73">
                  <c:v>67</c:v>
                </c:pt>
                <c:pt idx="74">
                  <c:v>67</c:v>
                </c:pt>
                <c:pt idx="75">
                  <c:v>67</c:v>
                </c:pt>
                <c:pt idx="76">
                  <c:v>-7</c:v>
                </c:pt>
                <c:pt idx="77">
                  <c:v>-7</c:v>
                </c:pt>
                <c:pt idx="78">
                  <c:v>-7</c:v>
                </c:pt>
                <c:pt idx="79">
                  <c:v>-7</c:v>
                </c:pt>
                <c:pt idx="80">
                  <c:v>-7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43</c:v>
                </c:pt>
                <c:pt idx="87">
                  <c:v>43</c:v>
                </c:pt>
                <c:pt idx="88">
                  <c:v>43</c:v>
                </c:pt>
                <c:pt idx="89">
                  <c:v>43</c:v>
                </c:pt>
                <c:pt idx="90">
                  <c:v>43</c:v>
                </c:pt>
                <c:pt idx="91">
                  <c:v>16</c:v>
                </c:pt>
                <c:pt idx="92">
                  <c:v>16</c:v>
                </c:pt>
                <c:pt idx="93">
                  <c:v>16</c:v>
                </c:pt>
                <c:pt idx="94">
                  <c:v>16</c:v>
                </c:pt>
                <c:pt idx="95">
                  <c:v>16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-3</c:v>
                </c:pt>
                <c:pt idx="102">
                  <c:v>-3</c:v>
                </c:pt>
                <c:pt idx="103">
                  <c:v>-3</c:v>
                </c:pt>
                <c:pt idx="104">
                  <c:v>-3</c:v>
                </c:pt>
                <c:pt idx="105">
                  <c:v>-3</c:v>
                </c:pt>
                <c:pt idx="106">
                  <c:v>-3</c:v>
                </c:pt>
                <c:pt idx="107">
                  <c:v>-3</c:v>
                </c:pt>
                <c:pt idx="108">
                  <c:v>-3</c:v>
                </c:pt>
                <c:pt idx="109">
                  <c:v>-3</c:v>
                </c:pt>
                <c:pt idx="110">
                  <c:v>-3</c:v>
                </c:pt>
                <c:pt idx="111">
                  <c:v>-4</c:v>
                </c:pt>
                <c:pt idx="112">
                  <c:v>-4</c:v>
                </c:pt>
                <c:pt idx="113">
                  <c:v>-4</c:v>
                </c:pt>
                <c:pt idx="114">
                  <c:v>-4</c:v>
                </c:pt>
                <c:pt idx="115">
                  <c:v>-4</c:v>
                </c:pt>
                <c:pt idx="116">
                  <c:v>-20</c:v>
                </c:pt>
                <c:pt idx="117">
                  <c:v>-20</c:v>
                </c:pt>
                <c:pt idx="118">
                  <c:v>-20</c:v>
                </c:pt>
                <c:pt idx="119">
                  <c:v>-20</c:v>
                </c:pt>
                <c:pt idx="120">
                  <c:v>-20</c:v>
                </c:pt>
                <c:pt idx="121">
                  <c:v>-21</c:v>
                </c:pt>
                <c:pt idx="122">
                  <c:v>-21</c:v>
                </c:pt>
                <c:pt idx="123">
                  <c:v>-21</c:v>
                </c:pt>
                <c:pt idx="124">
                  <c:v>-21</c:v>
                </c:pt>
                <c:pt idx="125">
                  <c:v>-21</c:v>
                </c:pt>
                <c:pt idx="126">
                  <c:v>-15</c:v>
                </c:pt>
                <c:pt idx="127">
                  <c:v>-15</c:v>
                </c:pt>
                <c:pt idx="128">
                  <c:v>-15</c:v>
                </c:pt>
                <c:pt idx="129">
                  <c:v>-15</c:v>
                </c:pt>
                <c:pt idx="130">
                  <c:v>-15</c:v>
                </c:pt>
                <c:pt idx="131">
                  <c:v>-3</c:v>
                </c:pt>
                <c:pt idx="132">
                  <c:v>-3</c:v>
                </c:pt>
                <c:pt idx="133">
                  <c:v>-3</c:v>
                </c:pt>
                <c:pt idx="134">
                  <c:v>-3</c:v>
                </c:pt>
                <c:pt idx="135">
                  <c:v>-3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24</c:v>
                </c:pt>
                <c:pt idx="142">
                  <c:v>24</c:v>
                </c:pt>
                <c:pt idx="143">
                  <c:v>24</c:v>
                </c:pt>
                <c:pt idx="144">
                  <c:v>24</c:v>
                </c:pt>
                <c:pt idx="145">
                  <c:v>24</c:v>
                </c:pt>
                <c:pt idx="146">
                  <c:v>43</c:v>
                </c:pt>
                <c:pt idx="147">
                  <c:v>43</c:v>
                </c:pt>
                <c:pt idx="148">
                  <c:v>43</c:v>
                </c:pt>
                <c:pt idx="149">
                  <c:v>43</c:v>
                </c:pt>
                <c:pt idx="150">
                  <c:v>43</c:v>
                </c:pt>
                <c:pt idx="151">
                  <c:v>129</c:v>
                </c:pt>
                <c:pt idx="152">
                  <c:v>129</c:v>
                </c:pt>
                <c:pt idx="153">
                  <c:v>129</c:v>
                </c:pt>
                <c:pt idx="154">
                  <c:v>129</c:v>
                </c:pt>
                <c:pt idx="155">
                  <c:v>129</c:v>
                </c:pt>
                <c:pt idx="156">
                  <c:v>84</c:v>
                </c:pt>
                <c:pt idx="157">
                  <c:v>84</c:v>
                </c:pt>
                <c:pt idx="158">
                  <c:v>84</c:v>
                </c:pt>
                <c:pt idx="159">
                  <c:v>84</c:v>
                </c:pt>
                <c:pt idx="160">
                  <c:v>84</c:v>
                </c:pt>
                <c:pt idx="161">
                  <c:v>47</c:v>
                </c:pt>
                <c:pt idx="162">
                  <c:v>47</c:v>
                </c:pt>
                <c:pt idx="163">
                  <c:v>47</c:v>
                </c:pt>
                <c:pt idx="164">
                  <c:v>47</c:v>
                </c:pt>
                <c:pt idx="165">
                  <c:v>47</c:v>
                </c:pt>
                <c:pt idx="166">
                  <c:v>14</c:v>
                </c:pt>
                <c:pt idx="167">
                  <c:v>14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7</c:v>
                </c:pt>
                <c:pt idx="187">
                  <c:v>7</c:v>
                </c:pt>
                <c:pt idx="188">
                  <c:v>7</c:v>
                </c:pt>
                <c:pt idx="189">
                  <c:v>7</c:v>
                </c:pt>
                <c:pt idx="190">
                  <c:v>7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7</c:v>
                </c:pt>
                <c:pt idx="197">
                  <c:v>7</c:v>
                </c:pt>
                <c:pt idx="198">
                  <c:v>7</c:v>
                </c:pt>
                <c:pt idx="199">
                  <c:v>7</c:v>
                </c:pt>
                <c:pt idx="200">
                  <c:v>7</c:v>
                </c:pt>
                <c:pt idx="201">
                  <c:v>7</c:v>
                </c:pt>
                <c:pt idx="202">
                  <c:v>7</c:v>
                </c:pt>
                <c:pt idx="203">
                  <c:v>7</c:v>
                </c:pt>
              </c:numCache>
            </c:numRef>
          </c:yVal>
          <c:smooth val="0"/>
        </c:ser>
        <c:ser>
          <c:idx val="4"/>
          <c:order val="5"/>
          <c:tx>
            <c:strRef>
              <c:f>'Beschl. 5. Gang(30.05.2014) '!$N$2</c:f>
              <c:strCache>
                <c:ptCount val="1"/>
                <c:pt idx="0">
                  <c:v>akt. Railruck</c:v>
                </c:pt>
              </c:strCache>
            </c:strRef>
          </c:tx>
          <c:marker>
            <c:symbol val="none"/>
          </c:marker>
          <c:xVal>
            <c:numRef>
              <c:f>'Beschl. 5. Gang(30.05.2014) '!$H$8:$H$211</c:f>
              <c:numCache>
                <c:formatCode>0.000" s"</c:formatCode>
                <c:ptCount val="204"/>
                <c:pt idx="0">
                  <c:v>1.3220000000000001</c:v>
                </c:pt>
                <c:pt idx="1">
                  <c:v>1.512</c:v>
                </c:pt>
                <c:pt idx="2">
                  <c:v>1.7030000000000001</c:v>
                </c:pt>
                <c:pt idx="3">
                  <c:v>1.903</c:v>
                </c:pt>
                <c:pt idx="4">
                  <c:v>2.093</c:v>
                </c:pt>
                <c:pt idx="5">
                  <c:v>2.2839999999999998</c:v>
                </c:pt>
                <c:pt idx="6">
                  <c:v>2.4740000000000002</c:v>
                </c:pt>
                <c:pt idx="7">
                  <c:v>2.6640000000000001</c:v>
                </c:pt>
                <c:pt idx="8">
                  <c:v>2.8540000000000001</c:v>
                </c:pt>
                <c:pt idx="9">
                  <c:v>3.0550000000000002</c:v>
                </c:pt>
                <c:pt idx="10">
                  <c:v>3.2450000000000001</c:v>
                </c:pt>
                <c:pt idx="11">
                  <c:v>3.4350000000000001</c:v>
                </c:pt>
                <c:pt idx="12">
                  <c:v>3.625</c:v>
                </c:pt>
                <c:pt idx="13">
                  <c:v>3.8159999999999998</c:v>
                </c:pt>
                <c:pt idx="14">
                  <c:v>4.0060000000000002</c:v>
                </c:pt>
                <c:pt idx="15">
                  <c:v>4.2060000000000004</c:v>
                </c:pt>
                <c:pt idx="16">
                  <c:v>4.3970000000000002</c:v>
                </c:pt>
                <c:pt idx="17">
                  <c:v>4.5869999999999997</c:v>
                </c:pt>
                <c:pt idx="18">
                  <c:v>4.7670000000000003</c:v>
                </c:pt>
                <c:pt idx="19">
                  <c:v>4.9370000000000003</c:v>
                </c:pt>
                <c:pt idx="20">
                  <c:v>5.1280000000000001</c:v>
                </c:pt>
                <c:pt idx="21">
                  <c:v>5.3079999999999998</c:v>
                </c:pt>
                <c:pt idx="22">
                  <c:v>5.4980000000000002</c:v>
                </c:pt>
                <c:pt idx="23">
                  <c:v>5.6680000000000001</c:v>
                </c:pt>
                <c:pt idx="24">
                  <c:v>5.8490000000000002</c:v>
                </c:pt>
                <c:pt idx="25">
                  <c:v>6.0389999999999997</c:v>
                </c:pt>
                <c:pt idx="26">
                  <c:v>6.2290000000000001</c:v>
                </c:pt>
                <c:pt idx="27">
                  <c:v>6.43</c:v>
                </c:pt>
                <c:pt idx="28">
                  <c:v>6.62</c:v>
                </c:pt>
                <c:pt idx="29">
                  <c:v>6.81</c:v>
                </c:pt>
                <c:pt idx="30">
                  <c:v>7</c:v>
                </c:pt>
                <c:pt idx="31">
                  <c:v>7.1909999999999998</c:v>
                </c:pt>
                <c:pt idx="32">
                  <c:v>7.3810000000000002</c:v>
                </c:pt>
                <c:pt idx="33">
                  <c:v>7.5810000000000004</c:v>
                </c:pt>
                <c:pt idx="34">
                  <c:v>7.7709999999999999</c:v>
                </c:pt>
                <c:pt idx="35">
                  <c:v>7.9619999999999997</c:v>
                </c:pt>
                <c:pt idx="36">
                  <c:v>8.1519999999999992</c:v>
                </c:pt>
                <c:pt idx="37">
                  <c:v>8.3420000000000005</c:v>
                </c:pt>
                <c:pt idx="38">
                  <c:v>8.5329999999999995</c:v>
                </c:pt>
                <c:pt idx="39">
                  <c:v>8.7330000000000005</c:v>
                </c:pt>
                <c:pt idx="40">
                  <c:v>8.923</c:v>
                </c:pt>
                <c:pt idx="41">
                  <c:v>9.1129999999999995</c:v>
                </c:pt>
                <c:pt idx="42">
                  <c:v>9.3040000000000003</c:v>
                </c:pt>
                <c:pt idx="43">
                  <c:v>9.4939999999999998</c:v>
                </c:pt>
                <c:pt idx="44">
                  <c:v>9.6839999999999993</c:v>
                </c:pt>
                <c:pt idx="45">
                  <c:v>9.8840000000000003</c:v>
                </c:pt>
                <c:pt idx="46">
                  <c:v>10.074999999999999</c:v>
                </c:pt>
                <c:pt idx="47">
                  <c:v>10.244999999999999</c:v>
                </c:pt>
                <c:pt idx="48">
                  <c:v>10.435</c:v>
                </c:pt>
                <c:pt idx="49">
                  <c:v>10.616</c:v>
                </c:pt>
                <c:pt idx="50">
                  <c:v>10.805999999999999</c:v>
                </c:pt>
                <c:pt idx="51">
                  <c:v>10.996</c:v>
                </c:pt>
                <c:pt idx="52">
                  <c:v>11.176</c:v>
                </c:pt>
                <c:pt idx="53">
                  <c:v>11.367000000000001</c:v>
                </c:pt>
                <c:pt idx="54">
                  <c:v>11.547000000000001</c:v>
                </c:pt>
                <c:pt idx="55">
                  <c:v>11.737</c:v>
                </c:pt>
                <c:pt idx="56">
                  <c:v>11.927</c:v>
                </c:pt>
                <c:pt idx="57">
                  <c:v>12.108000000000001</c:v>
                </c:pt>
                <c:pt idx="58">
                  <c:v>12.298</c:v>
                </c:pt>
                <c:pt idx="59">
                  <c:v>12.468</c:v>
                </c:pt>
                <c:pt idx="60">
                  <c:v>12.667999999999999</c:v>
                </c:pt>
                <c:pt idx="61">
                  <c:v>12.859</c:v>
                </c:pt>
                <c:pt idx="62">
                  <c:v>13.029</c:v>
                </c:pt>
                <c:pt idx="63">
                  <c:v>13.218999999999999</c:v>
                </c:pt>
                <c:pt idx="64">
                  <c:v>13.42</c:v>
                </c:pt>
                <c:pt idx="65">
                  <c:v>13.61</c:v>
                </c:pt>
                <c:pt idx="66">
                  <c:v>13.8</c:v>
                </c:pt>
                <c:pt idx="67">
                  <c:v>13.99</c:v>
                </c:pt>
                <c:pt idx="68">
                  <c:v>14.180999999999999</c:v>
                </c:pt>
                <c:pt idx="69">
                  <c:v>14.371</c:v>
                </c:pt>
                <c:pt idx="70">
                  <c:v>14.571</c:v>
                </c:pt>
                <c:pt idx="71">
                  <c:v>14.760999999999999</c:v>
                </c:pt>
                <c:pt idx="72">
                  <c:v>14.952</c:v>
                </c:pt>
                <c:pt idx="73">
                  <c:v>15.141999999999999</c:v>
                </c:pt>
                <c:pt idx="74">
                  <c:v>15.332000000000001</c:v>
                </c:pt>
                <c:pt idx="75">
                  <c:v>15.523</c:v>
                </c:pt>
                <c:pt idx="76">
                  <c:v>15.723000000000001</c:v>
                </c:pt>
                <c:pt idx="77">
                  <c:v>15.913</c:v>
                </c:pt>
                <c:pt idx="78">
                  <c:v>16.103000000000002</c:v>
                </c:pt>
                <c:pt idx="79">
                  <c:v>16.294</c:v>
                </c:pt>
                <c:pt idx="80">
                  <c:v>16.484000000000002</c:v>
                </c:pt>
                <c:pt idx="81">
                  <c:v>16.673999999999999</c:v>
                </c:pt>
                <c:pt idx="82">
                  <c:v>16.875</c:v>
                </c:pt>
                <c:pt idx="83">
                  <c:v>17.065000000000001</c:v>
                </c:pt>
                <c:pt idx="84">
                  <c:v>17.254999999999999</c:v>
                </c:pt>
                <c:pt idx="85">
                  <c:v>17.445</c:v>
                </c:pt>
                <c:pt idx="86">
                  <c:v>17.635999999999999</c:v>
                </c:pt>
                <c:pt idx="87">
                  <c:v>17.815999999999999</c:v>
                </c:pt>
                <c:pt idx="88">
                  <c:v>18.006</c:v>
                </c:pt>
                <c:pt idx="89">
                  <c:v>18.196000000000002</c:v>
                </c:pt>
                <c:pt idx="90">
                  <c:v>18.376999999999999</c:v>
                </c:pt>
                <c:pt idx="91">
                  <c:v>18.567</c:v>
                </c:pt>
                <c:pt idx="92">
                  <c:v>18.736999999999998</c:v>
                </c:pt>
                <c:pt idx="93">
                  <c:v>18.937000000000001</c:v>
                </c:pt>
                <c:pt idx="94">
                  <c:v>19.128</c:v>
                </c:pt>
                <c:pt idx="95">
                  <c:v>19.318000000000001</c:v>
                </c:pt>
                <c:pt idx="96">
                  <c:v>19.507999999999999</c:v>
                </c:pt>
                <c:pt idx="97">
                  <c:v>19.689</c:v>
                </c:pt>
                <c:pt idx="98">
                  <c:v>19.879000000000001</c:v>
                </c:pt>
                <c:pt idx="99">
                  <c:v>20.068999999999999</c:v>
                </c:pt>
                <c:pt idx="100">
                  <c:v>20.259</c:v>
                </c:pt>
                <c:pt idx="101">
                  <c:v>20.45</c:v>
                </c:pt>
                <c:pt idx="102">
                  <c:v>20.63</c:v>
                </c:pt>
                <c:pt idx="103">
                  <c:v>20.82</c:v>
                </c:pt>
                <c:pt idx="104">
                  <c:v>21.01</c:v>
                </c:pt>
                <c:pt idx="105">
                  <c:v>21.201000000000001</c:v>
                </c:pt>
                <c:pt idx="106">
                  <c:v>21.401</c:v>
                </c:pt>
                <c:pt idx="107">
                  <c:v>21.591000000000001</c:v>
                </c:pt>
                <c:pt idx="108">
                  <c:v>21.782</c:v>
                </c:pt>
                <c:pt idx="109">
                  <c:v>21.972000000000001</c:v>
                </c:pt>
                <c:pt idx="110">
                  <c:v>22.161999999999999</c:v>
                </c:pt>
                <c:pt idx="111">
                  <c:v>22.352</c:v>
                </c:pt>
                <c:pt idx="112">
                  <c:v>22.533000000000001</c:v>
                </c:pt>
                <c:pt idx="113">
                  <c:v>22.722999999999999</c:v>
                </c:pt>
                <c:pt idx="114">
                  <c:v>22.913</c:v>
                </c:pt>
                <c:pt idx="115">
                  <c:v>23.103000000000002</c:v>
                </c:pt>
                <c:pt idx="116">
                  <c:v>23.303999999999998</c:v>
                </c:pt>
                <c:pt idx="117">
                  <c:v>23.474</c:v>
                </c:pt>
                <c:pt idx="118">
                  <c:v>23.664000000000001</c:v>
                </c:pt>
                <c:pt idx="119">
                  <c:v>23.855</c:v>
                </c:pt>
                <c:pt idx="120">
                  <c:v>24.065000000000001</c:v>
                </c:pt>
                <c:pt idx="121">
                  <c:v>24.245000000000001</c:v>
                </c:pt>
                <c:pt idx="122">
                  <c:v>24.434999999999999</c:v>
                </c:pt>
                <c:pt idx="123">
                  <c:v>24.626000000000001</c:v>
                </c:pt>
                <c:pt idx="124">
                  <c:v>24.815999999999999</c:v>
                </c:pt>
                <c:pt idx="125">
                  <c:v>24.995999999999999</c:v>
                </c:pt>
                <c:pt idx="126">
                  <c:v>25.186</c:v>
                </c:pt>
                <c:pt idx="127">
                  <c:v>25.376999999999999</c:v>
                </c:pt>
                <c:pt idx="128">
                  <c:v>25.567</c:v>
                </c:pt>
                <c:pt idx="129">
                  <c:v>25.766999999999999</c:v>
                </c:pt>
                <c:pt idx="130">
                  <c:v>25.957999999999998</c:v>
                </c:pt>
                <c:pt idx="131">
                  <c:v>26.148</c:v>
                </c:pt>
                <c:pt idx="132">
                  <c:v>26.338000000000001</c:v>
                </c:pt>
                <c:pt idx="133">
                  <c:v>26.518000000000001</c:v>
                </c:pt>
                <c:pt idx="134">
                  <c:v>26.709</c:v>
                </c:pt>
                <c:pt idx="135">
                  <c:v>26.879000000000001</c:v>
                </c:pt>
                <c:pt idx="136">
                  <c:v>27.059000000000001</c:v>
                </c:pt>
                <c:pt idx="137">
                  <c:v>27.228999999999999</c:v>
                </c:pt>
                <c:pt idx="138">
                  <c:v>27.41</c:v>
                </c:pt>
                <c:pt idx="139">
                  <c:v>27.6</c:v>
                </c:pt>
                <c:pt idx="140">
                  <c:v>27.79</c:v>
                </c:pt>
                <c:pt idx="141">
                  <c:v>27.991</c:v>
                </c:pt>
                <c:pt idx="142">
                  <c:v>28.181000000000001</c:v>
                </c:pt>
                <c:pt idx="143">
                  <c:v>28.370999999999999</c:v>
                </c:pt>
                <c:pt idx="144">
                  <c:v>28.561</c:v>
                </c:pt>
                <c:pt idx="145">
                  <c:v>28.751999999999999</c:v>
                </c:pt>
                <c:pt idx="146">
                  <c:v>28.942</c:v>
                </c:pt>
                <c:pt idx="147">
                  <c:v>29.141999999999999</c:v>
                </c:pt>
                <c:pt idx="148">
                  <c:v>29.332000000000001</c:v>
                </c:pt>
                <c:pt idx="149">
                  <c:v>29.523</c:v>
                </c:pt>
                <c:pt idx="150">
                  <c:v>29.713000000000001</c:v>
                </c:pt>
                <c:pt idx="151">
                  <c:v>29.902999999999999</c:v>
                </c:pt>
                <c:pt idx="152">
                  <c:v>30.094000000000001</c:v>
                </c:pt>
                <c:pt idx="153">
                  <c:v>30.294</c:v>
                </c:pt>
                <c:pt idx="154">
                  <c:v>30.484000000000002</c:v>
                </c:pt>
                <c:pt idx="155">
                  <c:v>30.673999999999999</c:v>
                </c:pt>
                <c:pt idx="156">
                  <c:v>30.864999999999998</c:v>
                </c:pt>
                <c:pt idx="157">
                  <c:v>31.055</c:v>
                </c:pt>
                <c:pt idx="158">
                  <c:v>31.245000000000001</c:v>
                </c:pt>
                <c:pt idx="159">
                  <c:v>31.445</c:v>
                </c:pt>
                <c:pt idx="160">
                  <c:v>31.635999999999999</c:v>
                </c:pt>
                <c:pt idx="161">
                  <c:v>31.826000000000001</c:v>
                </c:pt>
                <c:pt idx="162">
                  <c:v>32.015999999999998</c:v>
                </c:pt>
                <c:pt idx="163">
                  <c:v>32.197000000000003</c:v>
                </c:pt>
                <c:pt idx="164">
                  <c:v>32.366999999999997</c:v>
                </c:pt>
                <c:pt idx="165">
                  <c:v>32.546999999999997</c:v>
                </c:pt>
                <c:pt idx="166">
                  <c:v>32.737000000000002</c:v>
                </c:pt>
                <c:pt idx="167">
                  <c:v>32.927999999999997</c:v>
                </c:pt>
                <c:pt idx="168">
                  <c:v>33.107999999999997</c:v>
                </c:pt>
                <c:pt idx="169">
                  <c:v>33.277999999999999</c:v>
                </c:pt>
                <c:pt idx="170">
                  <c:v>33.457999999999998</c:v>
                </c:pt>
                <c:pt idx="171">
                  <c:v>33.649000000000001</c:v>
                </c:pt>
                <c:pt idx="172">
                  <c:v>33.829000000000001</c:v>
                </c:pt>
                <c:pt idx="173">
                  <c:v>34.018999999999998</c:v>
                </c:pt>
                <c:pt idx="174">
                  <c:v>34.189</c:v>
                </c:pt>
                <c:pt idx="175">
                  <c:v>34.369999999999997</c:v>
                </c:pt>
                <c:pt idx="176">
                  <c:v>34.54</c:v>
                </c:pt>
                <c:pt idx="177">
                  <c:v>34.72</c:v>
                </c:pt>
                <c:pt idx="178">
                  <c:v>34.909999999999997</c:v>
                </c:pt>
                <c:pt idx="179">
                  <c:v>35.100999999999999</c:v>
                </c:pt>
                <c:pt idx="180">
                  <c:v>35.290999999999997</c:v>
                </c:pt>
                <c:pt idx="181">
                  <c:v>35.491</c:v>
                </c:pt>
                <c:pt idx="182">
                  <c:v>35.682000000000002</c:v>
                </c:pt>
                <c:pt idx="183">
                  <c:v>35.872</c:v>
                </c:pt>
                <c:pt idx="184">
                  <c:v>36.061999999999998</c:v>
                </c:pt>
                <c:pt idx="185">
                  <c:v>36.252000000000002</c:v>
                </c:pt>
                <c:pt idx="186">
                  <c:v>36.442999999999998</c:v>
                </c:pt>
                <c:pt idx="187">
                  <c:v>36.643000000000001</c:v>
                </c:pt>
                <c:pt idx="188">
                  <c:v>36.832999999999998</c:v>
                </c:pt>
                <c:pt idx="189">
                  <c:v>37.024000000000001</c:v>
                </c:pt>
                <c:pt idx="190">
                  <c:v>37.213999999999999</c:v>
                </c:pt>
                <c:pt idx="191">
                  <c:v>37.404000000000003</c:v>
                </c:pt>
                <c:pt idx="192">
                  <c:v>37.584000000000003</c:v>
                </c:pt>
                <c:pt idx="193">
                  <c:v>37.774999999999999</c:v>
                </c:pt>
                <c:pt idx="194">
                  <c:v>37.965000000000003</c:v>
                </c:pt>
                <c:pt idx="195">
                  <c:v>38.145000000000003</c:v>
                </c:pt>
                <c:pt idx="196">
                  <c:v>38.335000000000001</c:v>
                </c:pt>
                <c:pt idx="197">
                  <c:v>38.506</c:v>
                </c:pt>
                <c:pt idx="198">
                  <c:v>38.706000000000003</c:v>
                </c:pt>
                <c:pt idx="199">
                  <c:v>38.896000000000001</c:v>
                </c:pt>
                <c:pt idx="200">
                  <c:v>39.066000000000003</c:v>
                </c:pt>
                <c:pt idx="201">
                  <c:v>39.267000000000003</c:v>
                </c:pt>
                <c:pt idx="202">
                  <c:v>39.436999999999998</c:v>
                </c:pt>
                <c:pt idx="203">
                  <c:v>39.627000000000002</c:v>
                </c:pt>
              </c:numCache>
            </c:numRef>
          </c:xVal>
          <c:yVal>
            <c:numRef>
              <c:f>'Beschl. 5. Gang(30.05.2014) '!$N$8:$N$211</c:f>
              <c:numCache>
                <c:formatCode>#,##0" bar"</c:formatCode>
                <c:ptCount val="204"/>
                <c:pt idx="0">
                  <c:v>849.53899999999999</c:v>
                </c:pt>
                <c:pt idx="1">
                  <c:v>849.53899999999999</c:v>
                </c:pt>
                <c:pt idx="2">
                  <c:v>849.53899999999999</c:v>
                </c:pt>
                <c:pt idx="3">
                  <c:v>849.53899999999999</c:v>
                </c:pt>
                <c:pt idx="4">
                  <c:v>849.53899999999999</c:v>
                </c:pt>
                <c:pt idx="5">
                  <c:v>870.01</c:v>
                </c:pt>
                <c:pt idx="6">
                  <c:v>870.01</c:v>
                </c:pt>
                <c:pt idx="7">
                  <c:v>870.01</c:v>
                </c:pt>
                <c:pt idx="8">
                  <c:v>870.01</c:v>
                </c:pt>
                <c:pt idx="9">
                  <c:v>870.01</c:v>
                </c:pt>
                <c:pt idx="10">
                  <c:v>880.24599999999998</c:v>
                </c:pt>
                <c:pt idx="11">
                  <c:v>880.24599999999998</c:v>
                </c:pt>
                <c:pt idx="12">
                  <c:v>880.24599999999998</c:v>
                </c:pt>
                <c:pt idx="13">
                  <c:v>880.24599999999998</c:v>
                </c:pt>
                <c:pt idx="14">
                  <c:v>880.24599999999998</c:v>
                </c:pt>
                <c:pt idx="15">
                  <c:v>890.48099999999999</c:v>
                </c:pt>
                <c:pt idx="16">
                  <c:v>890.48099999999999</c:v>
                </c:pt>
                <c:pt idx="17">
                  <c:v>890.48099999999999</c:v>
                </c:pt>
                <c:pt idx="18">
                  <c:v>890.48099999999999</c:v>
                </c:pt>
                <c:pt idx="19">
                  <c:v>890.48099999999999</c:v>
                </c:pt>
                <c:pt idx="20">
                  <c:v>900.71600000000001</c:v>
                </c:pt>
                <c:pt idx="21">
                  <c:v>900.71600000000001</c:v>
                </c:pt>
                <c:pt idx="22">
                  <c:v>900.71600000000001</c:v>
                </c:pt>
                <c:pt idx="23">
                  <c:v>900.71600000000001</c:v>
                </c:pt>
                <c:pt idx="24">
                  <c:v>900.71600000000001</c:v>
                </c:pt>
                <c:pt idx="25">
                  <c:v>921.18700000000001</c:v>
                </c:pt>
                <c:pt idx="26">
                  <c:v>921.18700000000001</c:v>
                </c:pt>
                <c:pt idx="27">
                  <c:v>921.18700000000001</c:v>
                </c:pt>
                <c:pt idx="28">
                  <c:v>921.18700000000001</c:v>
                </c:pt>
                <c:pt idx="29">
                  <c:v>921.18700000000001</c:v>
                </c:pt>
                <c:pt idx="30">
                  <c:v>931.423</c:v>
                </c:pt>
                <c:pt idx="31">
                  <c:v>931.423</c:v>
                </c:pt>
                <c:pt idx="32">
                  <c:v>931.423</c:v>
                </c:pt>
                <c:pt idx="33">
                  <c:v>931.423</c:v>
                </c:pt>
                <c:pt idx="34">
                  <c:v>931.423</c:v>
                </c:pt>
                <c:pt idx="35">
                  <c:v>951.89300000000003</c:v>
                </c:pt>
                <c:pt idx="36">
                  <c:v>951.89300000000003</c:v>
                </c:pt>
                <c:pt idx="37">
                  <c:v>951.89300000000003</c:v>
                </c:pt>
                <c:pt idx="38">
                  <c:v>951.89300000000003</c:v>
                </c:pt>
                <c:pt idx="39">
                  <c:v>951.89300000000003</c:v>
                </c:pt>
                <c:pt idx="40">
                  <c:v>972.36400000000003</c:v>
                </c:pt>
                <c:pt idx="41">
                  <c:v>972.36400000000003</c:v>
                </c:pt>
                <c:pt idx="42">
                  <c:v>972.36400000000003</c:v>
                </c:pt>
                <c:pt idx="43">
                  <c:v>972.36400000000003</c:v>
                </c:pt>
                <c:pt idx="44">
                  <c:v>972.36400000000003</c:v>
                </c:pt>
                <c:pt idx="45">
                  <c:v>982.6</c:v>
                </c:pt>
                <c:pt idx="46">
                  <c:v>982.6</c:v>
                </c:pt>
                <c:pt idx="47">
                  <c:v>982.6</c:v>
                </c:pt>
                <c:pt idx="48">
                  <c:v>982.6</c:v>
                </c:pt>
                <c:pt idx="49">
                  <c:v>982.6</c:v>
                </c:pt>
                <c:pt idx="50">
                  <c:v>1003.07</c:v>
                </c:pt>
                <c:pt idx="51">
                  <c:v>1003.07</c:v>
                </c:pt>
                <c:pt idx="52">
                  <c:v>1003.07</c:v>
                </c:pt>
                <c:pt idx="53">
                  <c:v>1003.07</c:v>
                </c:pt>
                <c:pt idx="54">
                  <c:v>1003.07</c:v>
                </c:pt>
                <c:pt idx="55">
                  <c:v>1023.54</c:v>
                </c:pt>
                <c:pt idx="56">
                  <c:v>1023.54</c:v>
                </c:pt>
                <c:pt idx="57">
                  <c:v>1023.54</c:v>
                </c:pt>
                <c:pt idx="58">
                  <c:v>1023.54</c:v>
                </c:pt>
                <c:pt idx="59">
                  <c:v>1023.54</c:v>
                </c:pt>
                <c:pt idx="60">
                  <c:v>1033.78</c:v>
                </c:pt>
                <c:pt idx="61">
                  <c:v>1033.78</c:v>
                </c:pt>
                <c:pt idx="62">
                  <c:v>1033.78</c:v>
                </c:pt>
                <c:pt idx="63">
                  <c:v>1033.78</c:v>
                </c:pt>
                <c:pt idx="64">
                  <c:v>1033.78</c:v>
                </c:pt>
                <c:pt idx="65">
                  <c:v>1064.48</c:v>
                </c:pt>
                <c:pt idx="66">
                  <c:v>1064.48</c:v>
                </c:pt>
                <c:pt idx="67">
                  <c:v>1064.48</c:v>
                </c:pt>
                <c:pt idx="68">
                  <c:v>1064.48</c:v>
                </c:pt>
                <c:pt idx="69">
                  <c:v>1064.48</c:v>
                </c:pt>
                <c:pt idx="70">
                  <c:v>1115.6600000000001</c:v>
                </c:pt>
                <c:pt idx="71">
                  <c:v>1115.6600000000001</c:v>
                </c:pt>
                <c:pt idx="72">
                  <c:v>1115.6600000000001</c:v>
                </c:pt>
                <c:pt idx="73">
                  <c:v>1115.6600000000001</c:v>
                </c:pt>
                <c:pt idx="74">
                  <c:v>1115.6600000000001</c:v>
                </c:pt>
                <c:pt idx="75">
                  <c:v>1156.5999999999999</c:v>
                </c:pt>
                <c:pt idx="76">
                  <c:v>1156.5999999999999</c:v>
                </c:pt>
                <c:pt idx="77">
                  <c:v>1156.5999999999999</c:v>
                </c:pt>
                <c:pt idx="78">
                  <c:v>1156.5999999999999</c:v>
                </c:pt>
                <c:pt idx="79">
                  <c:v>1156.5999999999999</c:v>
                </c:pt>
                <c:pt idx="80">
                  <c:v>1187.31</c:v>
                </c:pt>
                <c:pt idx="81">
                  <c:v>1187.31</c:v>
                </c:pt>
                <c:pt idx="82">
                  <c:v>1187.31</c:v>
                </c:pt>
                <c:pt idx="83">
                  <c:v>1187.31</c:v>
                </c:pt>
                <c:pt idx="84">
                  <c:v>1187.31</c:v>
                </c:pt>
                <c:pt idx="85">
                  <c:v>1218.01</c:v>
                </c:pt>
                <c:pt idx="86">
                  <c:v>1218.01</c:v>
                </c:pt>
                <c:pt idx="87">
                  <c:v>1218.01</c:v>
                </c:pt>
                <c:pt idx="88">
                  <c:v>1218.01</c:v>
                </c:pt>
                <c:pt idx="89">
                  <c:v>1218.01</c:v>
                </c:pt>
                <c:pt idx="90">
                  <c:v>1228.25</c:v>
                </c:pt>
                <c:pt idx="91">
                  <c:v>1228.25</c:v>
                </c:pt>
                <c:pt idx="92">
                  <c:v>1228.25</c:v>
                </c:pt>
                <c:pt idx="93">
                  <c:v>1228.25</c:v>
                </c:pt>
                <c:pt idx="94">
                  <c:v>1228.25</c:v>
                </c:pt>
                <c:pt idx="95">
                  <c:v>1248.72</c:v>
                </c:pt>
                <c:pt idx="96">
                  <c:v>1248.72</c:v>
                </c:pt>
                <c:pt idx="97">
                  <c:v>1248.72</c:v>
                </c:pt>
                <c:pt idx="98">
                  <c:v>1248.72</c:v>
                </c:pt>
                <c:pt idx="99">
                  <c:v>1248.72</c:v>
                </c:pt>
                <c:pt idx="100">
                  <c:v>1269.19</c:v>
                </c:pt>
                <c:pt idx="101">
                  <c:v>1269.19</c:v>
                </c:pt>
                <c:pt idx="102">
                  <c:v>1269.19</c:v>
                </c:pt>
                <c:pt idx="103">
                  <c:v>1269.19</c:v>
                </c:pt>
                <c:pt idx="104">
                  <c:v>1269.19</c:v>
                </c:pt>
                <c:pt idx="105">
                  <c:v>1289.6600000000001</c:v>
                </c:pt>
                <c:pt idx="106">
                  <c:v>1289.6600000000001</c:v>
                </c:pt>
                <c:pt idx="107">
                  <c:v>1289.6600000000001</c:v>
                </c:pt>
                <c:pt idx="108">
                  <c:v>1289.6600000000001</c:v>
                </c:pt>
                <c:pt idx="109">
                  <c:v>1289.6600000000001</c:v>
                </c:pt>
                <c:pt idx="110">
                  <c:v>1310.1300000000001</c:v>
                </c:pt>
                <c:pt idx="111">
                  <c:v>1310.1300000000001</c:v>
                </c:pt>
                <c:pt idx="112">
                  <c:v>1310.1300000000001</c:v>
                </c:pt>
                <c:pt idx="113">
                  <c:v>1310.1300000000001</c:v>
                </c:pt>
                <c:pt idx="114">
                  <c:v>1310.1300000000001</c:v>
                </c:pt>
                <c:pt idx="115">
                  <c:v>1320.37</c:v>
                </c:pt>
                <c:pt idx="116">
                  <c:v>1320.37</c:v>
                </c:pt>
                <c:pt idx="117">
                  <c:v>1320.37</c:v>
                </c:pt>
                <c:pt idx="118">
                  <c:v>1320.37</c:v>
                </c:pt>
                <c:pt idx="119">
                  <c:v>1320.37</c:v>
                </c:pt>
                <c:pt idx="120">
                  <c:v>1340.84</c:v>
                </c:pt>
                <c:pt idx="121">
                  <c:v>1340.84</c:v>
                </c:pt>
                <c:pt idx="122">
                  <c:v>1340.84</c:v>
                </c:pt>
                <c:pt idx="123">
                  <c:v>1340.84</c:v>
                </c:pt>
                <c:pt idx="124">
                  <c:v>1340.84</c:v>
                </c:pt>
                <c:pt idx="125">
                  <c:v>1340.84</c:v>
                </c:pt>
                <c:pt idx="126">
                  <c:v>1340.84</c:v>
                </c:pt>
                <c:pt idx="127">
                  <c:v>1340.84</c:v>
                </c:pt>
                <c:pt idx="128">
                  <c:v>1340.84</c:v>
                </c:pt>
                <c:pt idx="129">
                  <c:v>1340.84</c:v>
                </c:pt>
                <c:pt idx="130">
                  <c:v>1340.84</c:v>
                </c:pt>
                <c:pt idx="131">
                  <c:v>1340.84</c:v>
                </c:pt>
                <c:pt idx="132">
                  <c:v>1340.84</c:v>
                </c:pt>
                <c:pt idx="133">
                  <c:v>1340.84</c:v>
                </c:pt>
                <c:pt idx="134">
                  <c:v>1340.84</c:v>
                </c:pt>
                <c:pt idx="135">
                  <c:v>1340.84</c:v>
                </c:pt>
                <c:pt idx="136">
                  <c:v>1340.84</c:v>
                </c:pt>
                <c:pt idx="137">
                  <c:v>1340.84</c:v>
                </c:pt>
                <c:pt idx="138">
                  <c:v>1340.84</c:v>
                </c:pt>
                <c:pt idx="139">
                  <c:v>1340.84</c:v>
                </c:pt>
                <c:pt idx="140">
                  <c:v>1340.84</c:v>
                </c:pt>
                <c:pt idx="141">
                  <c:v>1340.84</c:v>
                </c:pt>
                <c:pt idx="142">
                  <c:v>1340.84</c:v>
                </c:pt>
                <c:pt idx="143">
                  <c:v>1340.84</c:v>
                </c:pt>
                <c:pt idx="144">
                  <c:v>1340.84</c:v>
                </c:pt>
                <c:pt idx="145">
                  <c:v>1340.84</c:v>
                </c:pt>
                <c:pt idx="146">
                  <c:v>1340.84</c:v>
                </c:pt>
                <c:pt idx="147">
                  <c:v>1340.84</c:v>
                </c:pt>
                <c:pt idx="148">
                  <c:v>1340.84</c:v>
                </c:pt>
                <c:pt idx="149">
                  <c:v>1340.84</c:v>
                </c:pt>
                <c:pt idx="150">
                  <c:v>1340.84</c:v>
                </c:pt>
                <c:pt idx="151">
                  <c:v>1340.84</c:v>
                </c:pt>
                <c:pt idx="152">
                  <c:v>1340.84</c:v>
                </c:pt>
                <c:pt idx="153">
                  <c:v>1340.84</c:v>
                </c:pt>
                <c:pt idx="154">
                  <c:v>1340.84</c:v>
                </c:pt>
                <c:pt idx="155">
                  <c:v>1340.84</c:v>
                </c:pt>
                <c:pt idx="156">
                  <c:v>1340.84</c:v>
                </c:pt>
                <c:pt idx="157">
                  <c:v>1340.84</c:v>
                </c:pt>
                <c:pt idx="158">
                  <c:v>1340.84</c:v>
                </c:pt>
                <c:pt idx="159">
                  <c:v>1340.84</c:v>
                </c:pt>
                <c:pt idx="160">
                  <c:v>1340.84</c:v>
                </c:pt>
                <c:pt idx="161">
                  <c:v>1340.84</c:v>
                </c:pt>
                <c:pt idx="162">
                  <c:v>1340.84</c:v>
                </c:pt>
                <c:pt idx="163">
                  <c:v>1340.84</c:v>
                </c:pt>
                <c:pt idx="164">
                  <c:v>1340.84</c:v>
                </c:pt>
                <c:pt idx="165">
                  <c:v>1340.84</c:v>
                </c:pt>
                <c:pt idx="166">
                  <c:v>1340.84</c:v>
                </c:pt>
                <c:pt idx="167">
                  <c:v>1340.84</c:v>
                </c:pt>
                <c:pt idx="168">
                  <c:v>1340.84</c:v>
                </c:pt>
                <c:pt idx="169">
                  <c:v>1340.84</c:v>
                </c:pt>
                <c:pt idx="170">
                  <c:v>1340.84</c:v>
                </c:pt>
                <c:pt idx="171">
                  <c:v>1340.84</c:v>
                </c:pt>
                <c:pt idx="172">
                  <c:v>1340.84</c:v>
                </c:pt>
                <c:pt idx="173">
                  <c:v>1340.84</c:v>
                </c:pt>
                <c:pt idx="174">
                  <c:v>1340.84</c:v>
                </c:pt>
                <c:pt idx="175">
                  <c:v>1340.84</c:v>
                </c:pt>
                <c:pt idx="176">
                  <c:v>1340.84</c:v>
                </c:pt>
                <c:pt idx="177">
                  <c:v>1340.84</c:v>
                </c:pt>
                <c:pt idx="178">
                  <c:v>1340.84</c:v>
                </c:pt>
                <c:pt idx="179">
                  <c:v>1340.84</c:v>
                </c:pt>
                <c:pt idx="180">
                  <c:v>1340.84</c:v>
                </c:pt>
                <c:pt idx="181">
                  <c:v>1340.84</c:v>
                </c:pt>
                <c:pt idx="182">
                  <c:v>1340.84</c:v>
                </c:pt>
                <c:pt idx="183">
                  <c:v>1340.84</c:v>
                </c:pt>
                <c:pt idx="184">
                  <c:v>1340.84</c:v>
                </c:pt>
                <c:pt idx="185">
                  <c:v>1340.84</c:v>
                </c:pt>
                <c:pt idx="186">
                  <c:v>1340.84</c:v>
                </c:pt>
                <c:pt idx="187">
                  <c:v>1340.84</c:v>
                </c:pt>
                <c:pt idx="188">
                  <c:v>1340.84</c:v>
                </c:pt>
                <c:pt idx="189">
                  <c:v>1340.84</c:v>
                </c:pt>
                <c:pt idx="190">
                  <c:v>1340.84</c:v>
                </c:pt>
                <c:pt idx="191">
                  <c:v>1340.84</c:v>
                </c:pt>
                <c:pt idx="192">
                  <c:v>1340.84</c:v>
                </c:pt>
                <c:pt idx="193">
                  <c:v>1340.84</c:v>
                </c:pt>
                <c:pt idx="194">
                  <c:v>1340.84</c:v>
                </c:pt>
                <c:pt idx="195">
                  <c:v>1340.84</c:v>
                </c:pt>
                <c:pt idx="196">
                  <c:v>1340.84</c:v>
                </c:pt>
                <c:pt idx="197">
                  <c:v>1340.84</c:v>
                </c:pt>
                <c:pt idx="198">
                  <c:v>1340.84</c:v>
                </c:pt>
                <c:pt idx="199">
                  <c:v>1340.84</c:v>
                </c:pt>
                <c:pt idx="200">
                  <c:v>1340.84</c:v>
                </c:pt>
                <c:pt idx="201">
                  <c:v>1340.84</c:v>
                </c:pt>
                <c:pt idx="202">
                  <c:v>1340.84</c:v>
                </c:pt>
                <c:pt idx="203">
                  <c:v>1340.84</c:v>
                </c:pt>
              </c:numCache>
            </c:numRef>
          </c:yVal>
          <c:smooth val="0"/>
        </c:ser>
        <c:ser>
          <c:idx val="5"/>
          <c:order val="6"/>
          <c:tx>
            <c:strRef>
              <c:f>'Beschl. 5. Gang(30.05.2014) '!$O$2</c:f>
              <c:strCache>
                <c:ptCount val="1"/>
                <c:pt idx="0">
                  <c:v>Railruck, SOLL</c:v>
                </c:pt>
              </c:strCache>
            </c:strRef>
          </c:tx>
          <c:marker>
            <c:symbol val="none"/>
          </c:marker>
          <c:xVal>
            <c:numRef>
              <c:f>'Beschl. 5. Gang(30.05.2014) '!$H$8:$H$211</c:f>
              <c:numCache>
                <c:formatCode>0.000" s"</c:formatCode>
                <c:ptCount val="204"/>
                <c:pt idx="0">
                  <c:v>1.3220000000000001</c:v>
                </c:pt>
                <c:pt idx="1">
                  <c:v>1.512</c:v>
                </c:pt>
                <c:pt idx="2">
                  <c:v>1.7030000000000001</c:v>
                </c:pt>
                <c:pt idx="3">
                  <c:v>1.903</c:v>
                </c:pt>
                <c:pt idx="4">
                  <c:v>2.093</c:v>
                </c:pt>
                <c:pt idx="5">
                  <c:v>2.2839999999999998</c:v>
                </c:pt>
                <c:pt idx="6">
                  <c:v>2.4740000000000002</c:v>
                </c:pt>
                <c:pt idx="7">
                  <c:v>2.6640000000000001</c:v>
                </c:pt>
                <c:pt idx="8">
                  <c:v>2.8540000000000001</c:v>
                </c:pt>
                <c:pt idx="9">
                  <c:v>3.0550000000000002</c:v>
                </c:pt>
                <c:pt idx="10">
                  <c:v>3.2450000000000001</c:v>
                </c:pt>
                <c:pt idx="11">
                  <c:v>3.4350000000000001</c:v>
                </c:pt>
                <c:pt idx="12">
                  <c:v>3.625</c:v>
                </c:pt>
                <c:pt idx="13">
                  <c:v>3.8159999999999998</c:v>
                </c:pt>
                <c:pt idx="14">
                  <c:v>4.0060000000000002</c:v>
                </c:pt>
                <c:pt idx="15">
                  <c:v>4.2060000000000004</c:v>
                </c:pt>
                <c:pt idx="16">
                  <c:v>4.3970000000000002</c:v>
                </c:pt>
                <c:pt idx="17">
                  <c:v>4.5869999999999997</c:v>
                </c:pt>
                <c:pt idx="18">
                  <c:v>4.7670000000000003</c:v>
                </c:pt>
                <c:pt idx="19">
                  <c:v>4.9370000000000003</c:v>
                </c:pt>
                <c:pt idx="20">
                  <c:v>5.1280000000000001</c:v>
                </c:pt>
                <c:pt idx="21">
                  <c:v>5.3079999999999998</c:v>
                </c:pt>
                <c:pt idx="22">
                  <c:v>5.4980000000000002</c:v>
                </c:pt>
                <c:pt idx="23">
                  <c:v>5.6680000000000001</c:v>
                </c:pt>
                <c:pt idx="24">
                  <c:v>5.8490000000000002</c:v>
                </c:pt>
                <c:pt idx="25">
                  <c:v>6.0389999999999997</c:v>
                </c:pt>
                <c:pt idx="26">
                  <c:v>6.2290000000000001</c:v>
                </c:pt>
                <c:pt idx="27">
                  <c:v>6.43</c:v>
                </c:pt>
                <c:pt idx="28">
                  <c:v>6.62</c:v>
                </c:pt>
                <c:pt idx="29">
                  <c:v>6.81</c:v>
                </c:pt>
                <c:pt idx="30">
                  <c:v>7</c:v>
                </c:pt>
                <c:pt idx="31">
                  <c:v>7.1909999999999998</c:v>
                </c:pt>
                <c:pt idx="32">
                  <c:v>7.3810000000000002</c:v>
                </c:pt>
                <c:pt idx="33">
                  <c:v>7.5810000000000004</c:v>
                </c:pt>
                <c:pt idx="34">
                  <c:v>7.7709999999999999</c:v>
                </c:pt>
                <c:pt idx="35">
                  <c:v>7.9619999999999997</c:v>
                </c:pt>
                <c:pt idx="36">
                  <c:v>8.1519999999999992</c:v>
                </c:pt>
                <c:pt idx="37">
                  <c:v>8.3420000000000005</c:v>
                </c:pt>
                <c:pt idx="38">
                  <c:v>8.5329999999999995</c:v>
                </c:pt>
                <c:pt idx="39">
                  <c:v>8.7330000000000005</c:v>
                </c:pt>
                <c:pt idx="40">
                  <c:v>8.923</c:v>
                </c:pt>
                <c:pt idx="41">
                  <c:v>9.1129999999999995</c:v>
                </c:pt>
                <c:pt idx="42">
                  <c:v>9.3040000000000003</c:v>
                </c:pt>
                <c:pt idx="43">
                  <c:v>9.4939999999999998</c:v>
                </c:pt>
                <c:pt idx="44">
                  <c:v>9.6839999999999993</c:v>
                </c:pt>
                <c:pt idx="45">
                  <c:v>9.8840000000000003</c:v>
                </c:pt>
                <c:pt idx="46">
                  <c:v>10.074999999999999</c:v>
                </c:pt>
                <c:pt idx="47">
                  <c:v>10.244999999999999</c:v>
                </c:pt>
                <c:pt idx="48">
                  <c:v>10.435</c:v>
                </c:pt>
                <c:pt idx="49">
                  <c:v>10.616</c:v>
                </c:pt>
                <c:pt idx="50">
                  <c:v>10.805999999999999</c:v>
                </c:pt>
                <c:pt idx="51">
                  <c:v>10.996</c:v>
                </c:pt>
                <c:pt idx="52">
                  <c:v>11.176</c:v>
                </c:pt>
                <c:pt idx="53">
                  <c:v>11.367000000000001</c:v>
                </c:pt>
                <c:pt idx="54">
                  <c:v>11.547000000000001</c:v>
                </c:pt>
                <c:pt idx="55">
                  <c:v>11.737</c:v>
                </c:pt>
                <c:pt idx="56">
                  <c:v>11.927</c:v>
                </c:pt>
                <c:pt idx="57">
                  <c:v>12.108000000000001</c:v>
                </c:pt>
                <c:pt idx="58">
                  <c:v>12.298</c:v>
                </c:pt>
                <c:pt idx="59">
                  <c:v>12.468</c:v>
                </c:pt>
                <c:pt idx="60">
                  <c:v>12.667999999999999</c:v>
                </c:pt>
                <c:pt idx="61">
                  <c:v>12.859</c:v>
                </c:pt>
                <c:pt idx="62">
                  <c:v>13.029</c:v>
                </c:pt>
                <c:pt idx="63">
                  <c:v>13.218999999999999</c:v>
                </c:pt>
                <c:pt idx="64">
                  <c:v>13.42</c:v>
                </c:pt>
                <c:pt idx="65">
                  <c:v>13.61</c:v>
                </c:pt>
                <c:pt idx="66">
                  <c:v>13.8</c:v>
                </c:pt>
                <c:pt idx="67">
                  <c:v>13.99</c:v>
                </c:pt>
                <c:pt idx="68">
                  <c:v>14.180999999999999</c:v>
                </c:pt>
                <c:pt idx="69">
                  <c:v>14.371</c:v>
                </c:pt>
                <c:pt idx="70">
                  <c:v>14.571</c:v>
                </c:pt>
                <c:pt idx="71">
                  <c:v>14.760999999999999</c:v>
                </c:pt>
                <c:pt idx="72">
                  <c:v>14.952</c:v>
                </c:pt>
                <c:pt idx="73">
                  <c:v>15.141999999999999</c:v>
                </c:pt>
                <c:pt idx="74">
                  <c:v>15.332000000000001</c:v>
                </c:pt>
                <c:pt idx="75">
                  <c:v>15.523</c:v>
                </c:pt>
                <c:pt idx="76">
                  <c:v>15.723000000000001</c:v>
                </c:pt>
                <c:pt idx="77">
                  <c:v>15.913</c:v>
                </c:pt>
                <c:pt idx="78">
                  <c:v>16.103000000000002</c:v>
                </c:pt>
                <c:pt idx="79">
                  <c:v>16.294</c:v>
                </c:pt>
                <c:pt idx="80">
                  <c:v>16.484000000000002</c:v>
                </c:pt>
                <c:pt idx="81">
                  <c:v>16.673999999999999</c:v>
                </c:pt>
                <c:pt idx="82">
                  <c:v>16.875</c:v>
                </c:pt>
                <c:pt idx="83">
                  <c:v>17.065000000000001</c:v>
                </c:pt>
                <c:pt idx="84">
                  <c:v>17.254999999999999</c:v>
                </c:pt>
                <c:pt idx="85">
                  <c:v>17.445</c:v>
                </c:pt>
                <c:pt idx="86">
                  <c:v>17.635999999999999</c:v>
                </c:pt>
                <c:pt idx="87">
                  <c:v>17.815999999999999</c:v>
                </c:pt>
                <c:pt idx="88">
                  <c:v>18.006</c:v>
                </c:pt>
                <c:pt idx="89">
                  <c:v>18.196000000000002</c:v>
                </c:pt>
                <c:pt idx="90">
                  <c:v>18.376999999999999</c:v>
                </c:pt>
                <c:pt idx="91">
                  <c:v>18.567</c:v>
                </c:pt>
                <c:pt idx="92">
                  <c:v>18.736999999999998</c:v>
                </c:pt>
                <c:pt idx="93">
                  <c:v>18.937000000000001</c:v>
                </c:pt>
                <c:pt idx="94">
                  <c:v>19.128</c:v>
                </c:pt>
                <c:pt idx="95">
                  <c:v>19.318000000000001</c:v>
                </c:pt>
                <c:pt idx="96">
                  <c:v>19.507999999999999</c:v>
                </c:pt>
                <c:pt idx="97">
                  <c:v>19.689</c:v>
                </c:pt>
                <c:pt idx="98">
                  <c:v>19.879000000000001</c:v>
                </c:pt>
                <c:pt idx="99">
                  <c:v>20.068999999999999</c:v>
                </c:pt>
                <c:pt idx="100">
                  <c:v>20.259</c:v>
                </c:pt>
                <c:pt idx="101">
                  <c:v>20.45</c:v>
                </c:pt>
                <c:pt idx="102">
                  <c:v>20.63</c:v>
                </c:pt>
                <c:pt idx="103">
                  <c:v>20.82</c:v>
                </c:pt>
                <c:pt idx="104">
                  <c:v>21.01</c:v>
                </c:pt>
                <c:pt idx="105">
                  <c:v>21.201000000000001</c:v>
                </c:pt>
                <c:pt idx="106">
                  <c:v>21.401</c:v>
                </c:pt>
                <c:pt idx="107">
                  <c:v>21.591000000000001</c:v>
                </c:pt>
                <c:pt idx="108">
                  <c:v>21.782</c:v>
                </c:pt>
                <c:pt idx="109">
                  <c:v>21.972000000000001</c:v>
                </c:pt>
                <c:pt idx="110">
                  <c:v>22.161999999999999</c:v>
                </c:pt>
                <c:pt idx="111">
                  <c:v>22.352</c:v>
                </c:pt>
                <c:pt idx="112">
                  <c:v>22.533000000000001</c:v>
                </c:pt>
                <c:pt idx="113">
                  <c:v>22.722999999999999</c:v>
                </c:pt>
                <c:pt idx="114">
                  <c:v>22.913</c:v>
                </c:pt>
                <c:pt idx="115">
                  <c:v>23.103000000000002</c:v>
                </c:pt>
                <c:pt idx="116">
                  <c:v>23.303999999999998</c:v>
                </c:pt>
                <c:pt idx="117">
                  <c:v>23.474</c:v>
                </c:pt>
                <c:pt idx="118">
                  <c:v>23.664000000000001</c:v>
                </c:pt>
                <c:pt idx="119">
                  <c:v>23.855</c:v>
                </c:pt>
                <c:pt idx="120">
                  <c:v>24.065000000000001</c:v>
                </c:pt>
                <c:pt idx="121">
                  <c:v>24.245000000000001</c:v>
                </c:pt>
                <c:pt idx="122">
                  <c:v>24.434999999999999</c:v>
                </c:pt>
                <c:pt idx="123">
                  <c:v>24.626000000000001</c:v>
                </c:pt>
                <c:pt idx="124">
                  <c:v>24.815999999999999</c:v>
                </c:pt>
                <c:pt idx="125">
                  <c:v>24.995999999999999</c:v>
                </c:pt>
                <c:pt idx="126">
                  <c:v>25.186</c:v>
                </c:pt>
                <c:pt idx="127">
                  <c:v>25.376999999999999</c:v>
                </c:pt>
                <c:pt idx="128">
                  <c:v>25.567</c:v>
                </c:pt>
                <c:pt idx="129">
                  <c:v>25.766999999999999</c:v>
                </c:pt>
                <c:pt idx="130">
                  <c:v>25.957999999999998</c:v>
                </c:pt>
                <c:pt idx="131">
                  <c:v>26.148</c:v>
                </c:pt>
                <c:pt idx="132">
                  <c:v>26.338000000000001</c:v>
                </c:pt>
                <c:pt idx="133">
                  <c:v>26.518000000000001</c:v>
                </c:pt>
                <c:pt idx="134">
                  <c:v>26.709</c:v>
                </c:pt>
                <c:pt idx="135">
                  <c:v>26.879000000000001</c:v>
                </c:pt>
                <c:pt idx="136">
                  <c:v>27.059000000000001</c:v>
                </c:pt>
                <c:pt idx="137">
                  <c:v>27.228999999999999</c:v>
                </c:pt>
                <c:pt idx="138">
                  <c:v>27.41</c:v>
                </c:pt>
                <c:pt idx="139">
                  <c:v>27.6</c:v>
                </c:pt>
                <c:pt idx="140">
                  <c:v>27.79</c:v>
                </c:pt>
                <c:pt idx="141">
                  <c:v>27.991</c:v>
                </c:pt>
                <c:pt idx="142">
                  <c:v>28.181000000000001</c:v>
                </c:pt>
                <c:pt idx="143">
                  <c:v>28.370999999999999</c:v>
                </c:pt>
                <c:pt idx="144">
                  <c:v>28.561</c:v>
                </c:pt>
                <c:pt idx="145">
                  <c:v>28.751999999999999</c:v>
                </c:pt>
                <c:pt idx="146">
                  <c:v>28.942</c:v>
                </c:pt>
                <c:pt idx="147">
                  <c:v>29.141999999999999</c:v>
                </c:pt>
                <c:pt idx="148">
                  <c:v>29.332000000000001</c:v>
                </c:pt>
                <c:pt idx="149">
                  <c:v>29.523</c:v>
                </c:pt>
                <c:pt idx="150">
                  <c:v>29.713000000000001</c:v>
                </c:pt>
                <c:pt idx="151">
                  <c:v>29.902999999999999</c:v>
                </c:pt>
                <c:pt idx="152">
                  <c:v>30.094000000000001</c:v>
                </c:pt>
                <c:pt idx="153">
                  <c:v>30.294</c:v>
                </c:pt>
                <c:pt idx="154">
                  <c:v>30.484000000000002</c:v>
                </c:pt>
                <c:pt idx="155">
                  <c:v>30.673999999999999</c:v>
                </c:pt>
                <c:pt idx="156">
                  <c:v>30.864999999999998</c:v>
                </c:pt>
                <c:pt idx="157">
                  <c:v>31.055</c:v>
                </c:pt>
                <c:pt idx="158">
                  <c:v>31.245000000000001</c:v>
                </c:pt>
                <c:pt idx="159">
                  <c:v>31.445</c:v>
                </c:pt>
                <c:pt idx="160">
                  <c:v>31.635999999999999</c:v>
                </c:pt>
                <c:pt idx="161">
                  <c:v>31.826000000000001</c:v>
                </c:pt>
                <c:pt idx="162">
                  <c:v>32.015999999999998</c:v>
                </c:pt>
                <c:pt idx="163">
                  <c:v>32.197000000000003</c:v>
                </c:pt>
                <c:pt idx="164">
                  <c:v>32.366999999999997</c:v>
                </c:pt>
                <c:pt idx="165">
                  <c:v>32.546999999999997</c:v>
                </c:pt>
                <c:pt idx="166">
                  <c:v>32.737000000000002</c:v>
                </c:pt>
                <c:pt idx="167">
                  <c:v>32.927999999999997</c:v>
                </c:pt>
                <c:pt idx="168">
                  <c:v>33.107999999999997</c:v>
                </c:pt>
                <c:pt idx="169">
                  <c:v>33.277999999999999</c:v>
                </c:pt>
                <c:pt idx="170">
                  <c:v>33.457999999999998</c:v>
                </c:pt>
                <c:pt idx="171">
                  <c:v>33.649000000000001</c:v>
                </c:pt>
                <c:pt idx="172">
                  <c:v>33.829000000000001</c:v>
                </c:pt>
                <c:pt idx="173">
                  <c:v>34.018999999999998</c:v>
                </c:pt>
                <c:pt idx="174">
                  <c:v>34.189</c:v>
                </c:pt>
                <c:pt idx="175">
                  <c:v>34.369999999999997</c:v>
                </c:pt>
                <c:pt idx="176">
                  <c:v>34.54</c:v>
                </c:pt>
                <c:pt idx="177">
                  <c:v>34.72</c:v>
                </c:pt>
                <c:pt idx="178">
                  <c:v>34.909999999999997</c:v>
                </c:pt>
                <c:pt idx="179">
                  <c:v>35.100999999999999</c:v>
                </c:pt>
                <c:pt idx="180">
                  <c:v>35.290999999999997</c:v>
                </c:pt>
                <c:pt idx="181">
                  <c:v>35.491</c:v>
                </c:pt>
                <c:pt idx="182">
                  <c:v>35.682000000000002</c:v>
                </c:pt>
                <c:pt idx="183">
                  <c:v>35.872</c:v>
                </c:pt>
                <c:pt idx="184">
                  <c:v>36.061999999999998</c:v>
                </c:pt>
                <c:pt idx="185">
                  <c:v>36.252000000000002</c:v>
                </c:pt>
                <c:pt idx="186">
                  <c:v>36.442999999999998</c:v>
                </c:pt>
                <c:pt idx="187">
                  <c:v>36.643000000000001</c:v>
                </c:pt>
                <c:pt idx="188">
                  <c:v>36.832999999999998</c:v>
                </c:pt>
                <c:pt idx="189">
                  <c:v>37.024000000000001</c:v>
                </c:pt>
                <c:pt idx="190">
                  <c:v>37.213999999999999</c:v>
                </c:pt>
                <c:pt idx="191">
                  <c:v>37.404000000000003</c:v>
                </c:pt>
                <c:pt idx="192">
                  <c:v>37.584000000000003</c:v>
                </c:pt>
                <c:pt idx="193">
                  <c:v>37.774999999999999</c:v>
                </c:pt>
                <c:pt idx="194">
                  <c:v>37.965000000000003</c:v>
                </c:pt>
                <c:pt idx="195">
                  <c:v>38.145000000000003</c:v>
                </c:pt>
                <c:pt idx="196">
                  <c:v>38.335000000000001</c:v>
                </c:pt>
                <c:pt idx="197">
                  <c:v>38.506</c:v>
                </c:pt>
                <c:pt idx="198">
                  <c:v>38.706000000000003</c:v>
                </c:pt>
                <c:pt idx="199">
                  <c:v>38.896000000000001</c:v>
                </c:pt>
                <c:pt idx="200">
                  <c:v>39.066000000000003</c:v>
                </c:pt>
                <c:pt idx="201">
                  <c:v>39.267000000000003</c:v>
                </c:pt>
                <c:pt idx="202">
                  <c:v>39.436999999999998</c:v>
                </c:pt>
                <c:pt idx="203">
                  <c:v>39.627000000000002</c:v>
                </c:pt>
              </c:numCache>
            </c:numRef>
          </c:xVal>
          <c:yVal>
            <c:numRef>
              <c:f>'Beschl. 5. Gang(30.05.2014) '!$O$8:$O$211</c:f>
              <c:numCache>
                <c:formatCode>#,##0" bar"</c:formatCode>
                <c:ptCount val="204"/>
                <c:pt idx="0">
                  <c:v>839.30399999999997</c:v>
                </c:pt>
                <c:pt idx="1">
                  <c:v>839.30399999999997</c:v>
                </c:pt>
                <c:pt idx="2">
                  <c:v>839.30399999999997</c:v>
                </c:pt>
                <c:pt idx="3">
                  <c:v>839.30399999999997</c:v>
                </c:pt>
                <c:pt idx="4">
                  <c:v>859.77499999999998</c:v>
                </c:pt>
                <c:pt idx="5">
                  <c:v>859.77499999999998</c:v>
                </c:pt>
                <c:pt idx="6">
                  <c:v>859.77499999999998</c:v>
                </c:pt>
                <c:pt idx="7">
                  <c:v>859.77499999999998</c:v>
                </c:pt>
                <c:pt idx="8">
                  <c:v>859.77499999999998</c:v>
                </c:pt>
                <c:pt idx="9">
                  <c:v>880.24599999999998</c:v>
                </c:pt>
                <c:pt idx="10">
                  <c:v>880.24599999999998</c:v>
                </c:pt>
                <c:pt idx="11">
                  <c:v>880.24599999999998</c:v>
                </c:pt>
                <c:pt idx="12">
                  <c:v>880.24599999999998</c:v>
                </c:pt>
                <c:pt idx="13">
                  <c:v>880.24599999999998</c:v>
                </c:pt>
                <c:pt idx="14">
                  <c:v>880.24599999999998</c:v>
                </c:pt>
                <c:pt idx="15">
                  <c:v>880.24599999999998</c:v>
                </c:pt>
                <c:pt idx="16">
                  <c:v>880.24599999999998</c:v>
                </c:pt>
                <c:pt idx="17">
                  <c:v>880.24599999999998</c:v>
                </c:pt>
                <c:pt idx="18">
                  <c:v>880.24599999999998</c:v>
                </c:pt>
                <c:pt idx="19">
                  <c:v>900.71600000000001</c:v>
                </c:pt>
                <c:pt idx="20">
                  <c:v>900.71600000000001</c:v>
                </c:pt>
                <c:pt idx="21">
                  <c:v>900.71600000000001</c:v>
                </c:pt>
                <c:pt idx="22">
                  <c:v>900.71600000000001</c:v>
                </c:pt>
                <c:pt idx="23">
                  <c:v>900.71600000000001</c:v>
                </c:pt>
                <c:pt idx="24">
                  <c:v>900.71600000000001</c:v>
                </c:pt>
                <c:pt idx="25">
                  <c:v>900.71600000000001</c:v>
                </c:pt>
                <c:pt idx="26">
                  <c:v>900.71600000000001</c:v>
                </c:pt>
                <c:pt idx="27">
                  <c:v>900.71600000000001</c:v>
                </c:pt>
                <c:pt idx="28">
                  <c:v>900.71600000000001</c:v>
                </c:pt>
                <c:pt idx="29">
                  <c:v>931.423</c:v>
                </c:pt>
                <c:pt idx="30">
                  <c:v>931.423</c:v>
                </c:pt>
                <c:pt idx="31">
                  <c:v>931.423</c:v>
                </c:pt>
                <c:pt idx="32">
                  <c:v>931.423</c:v>
                </c:pt>
                <c:pt idx="33">
                  <c:v>931.423</c:v>
                </c:pt>
                <c:pt idx="34">
                  <c:v>941.65800000000002</c:v>
                </c:pt>
                <c:pt idx="35">
                  <c:v>941.65800000000002</c:v>
                </c:pt>
                <c:pt idx="36">
                  <c:v>941.65800000000002</c:v>
                </c:pt>
                <c:pt idx="37">
                  <c:v>941.65800000000002</c:v>
                </c:pt>
                <c:pt idx="38">
                  <c:v>941.65800000000002</c:v>
                </c:pt>
                <c:pt idx="39">
                  <c:v>972.36400000000003</c:v>
                </c:pt>
                <c:pt idx="40">
                  <c:v>972.36400000000003</c:v>
                </c:pt>
                <c:pt idx="41">
                  <c:v>972.36400000000003</c:v>
                </c:pt>
                <c:pt idx="42">
                  <c:v>972.36400000000003</c:v>
                </c:pt>
                <c:pt idx="43">
                  <c:v>972.36400000000003</c:v>
                </c:pt>
                <c:pt idx="44">
                  <c:v>972.36400000000003</c:v>
                </c:pt>
                <c:pt idx="45">
                  <c:v>972.36400000000003</c:v>
                </c:pt>
                <c:pt idx="46">
                  <c:v>972.36400000000003</c:v>
                </c:pt>
                <c:pt idx="47">
                  <c:v>972.36400000000003</c:v>
                </c:pt>
                <c:pt idx="48">
                  <c:v>972.36400000000003</c:v>
                </c:pt>
                <c:pt idx="49">
                  <c:v>1003.07</c:v>
                </c:pt>
                <c:pt idx="50">
                  <c:v>1003.07</c:v>
                </c:pt>
                <c:pt idx="51">
                  <c:v>1003.07</c:v>
                </c:pt>
                <c:pt idx="52">
                  <c:v>1003.07</c:v>
                </c:pt>
                <c:pt idx="53">
                  <c:v>1003.07</c:v>
                </c:pt>
                <c:pt idx="54">
                  <c:v>1023.54</c:v>
                </c:pt>
                <c:pt idx="55">
                  <c:v>1023.54</c:v>
                </c:pt>
                <c:pt idx="56">
                  <c:v>1023.54</c:v>
                </c:pt>
                <c:pt idx="57">
                  <c:v>1023.54</c:v>
                </c:pt>
                <c:pt idx="58">
                  <c:v>1023.54</c:v>
                </c:pt>
                <c:pt idx="59">
                  <c:v>1033.78</c:v>
                </c:pt>
                <c:pt idx="60">
                  <c:v>1033.78</c:v>
                </c:pt>
                <c:pt idx="61">
                  <c:v>1033.78</c:v>
                </c:pt>
                <c:pt idx="62">
                  <c:v>1033.78</c:v>
                </c:pt>
                <c:pt idx="63">
                  <c:v>1033.78</c:v>
                </c:pt>
                <c:pt idx="64">
                  <c:v>1054.25</c:v>
                </c:pt>
                <c:pt idx="65">
                  <c:v>1054.25</c:v>
                </c:pt>
                <c:pt idx="66">
                  <c:v>1054.25</c:v>
                </c:pt>
                <c:pt idx="67">
                  <c:v>1054.25</c:v>
                </c:pt>
                <c:pt idx="68">
                  <c:v>1054.25</c:v>
                </c:pt>
                <c:pt idx="69">
                  <c:v>1095.19</c:v>
                </c:pt>
                <c:pt idx="70">
                  <c:v>1095.19</c:v>
                </c:pt>
                <c:pt idx="71">
                  <c:v>1095.19</c:v>
                </c:pt>
                <c:pt idx="72">
                  <c:v>1095.19</c:v>
                </c:pt>
                <c:pt idx="73">
                  <c:v>1095.19</c:v>
                </c:pt>
                <c:pt idx="74">
                  <c:v>1146.3699999999999</c:v>
                </c:pt>
                <c:pt idx="75">
                  <c:v>1146.3699999999999</c:v>
                </c:pt>
                <c:pt idx="76">
                  <c:v>1146.3699999999999</c:v>
                </c:pt>
                <c:pt idx="77">
                  <c:v>1146.3699999999999</c:v>
                </c:pt>
                <c:pt idx="78">
                  <c:v>1146.3699999999999</c:v>
                </c:pt>
                <c:pt idx="79">
                  <c:v>1177.07</c:v>
                </c:pt>
                <c:pt idx="80">
                  <c:v>1177.07</c:v>
                </c:pt>
                <c:pt idx="81">
                  <c:v>1177.07</c:v>
                </c:pt>
                <c:pt idx="82">
                  <c:v>1177.07</c:v>
                </c:pt>
                <c:pt idx="83">
                  <c:v>1177.07</c:v>
                </c:pt>
                <c:pt idx="84">
                  <c:v>1207.78</c:v>
                </c:pt>
                <c:pt idx="85">
                  <c:v>1207.78</c:v>
                </c:pt>
                <c:pt idx="86">
                  <c:v>1207.78</c:v>
                </c:pt>
                <c:pt idx="87">
                  <c:v>1207.78</c:v>
                </c:pt>
                <c:pt idx="88">
                  <c:v>1207.78</c:v>
                </c:pt>
                <c:pt idx="89">
                  <c:v>1238.48</c:v>
                </c:pt>
                <c:pt idx="90">
                  <c:v>1238.48</c:v>
                </c:pt>
                <c:pt idx="91">
                  <c:v>1238.48</c:v>
                </c:pt>
                <c:pt idx="92">
                  <c:v>1238.48</c:v>
                </c:pt>
                <c:pt idx="93">
                  <c:v>1238.48</c:v>
                </c:pt>
                <c:pt idx="94">
                  <c:v>1238.48</c:v>
                </c:pt>
                <c:pt idx="95">
                  <c:v>1238.48</c:v>
                </c:pt>
                <c:pt idx="96">
                  <c:v>1238.48</c:v>
                </c:pt>
                <c:pt idx="97">
                  <c:v>1238.48</c:v>
                </c:pt>
                <c:pt idx="98">
                  <c:v>1238.48</c:v>
                </c:pt>
                <c:pt idx="99">
                  <c:v>1269.19</c:v>
                </c:pt>
                <c:pt idx="100">
                  <c:v>1269.19</c:v>
                </c:pt>
                <c:pt idx="101">
                  <c:v>1269.19</c:v>
                </c:pt>
                <c:pt idx="102">
                  <c:v>1269.19</c:v>
                </c:pt>
                <c:pt idx="103">
                  <c:v>1269.19</c:v>
                </c:pt>
                <c:pt idx="104">
                  <c:v>1279.43</c:v>
                </c:pt>
                <c:pt idx="105">
                  <c:v>1279.43</c:v>
                </c:pt>
                <c:pt idx="106">
                  <c:v>1279.43</c:v>
                </c:pt>
                <c:pt idx="107">
                  <c:v>1279.43</c:v>
                </c:pt>
                <c:pt idx="108">
                  <c:v>1279.43</c:v>
                </c:pt>
                <c:pt idx="109">
                  <c:v>1299.9000000000001</c:v>
                </c:pt>
                <c:pt idx="110">
                  <c:v>1299.9000000000001</c:v>
                </c:pt>
                <c:pt idx="111">
                  <c:v>1299.9000000000001</c:v>
                </c:pt>
                <c:pt idx="112">
                  <c:v>1299.9000000000001</c:v>
                </c:pt>
                <c:pt idx="113">
                  <c:v>1299.9000000000001</c:v>
                </c:pt>
                <c:pt idx="114">
                  <c:v>1310.1300000000001</c:v>
                </c:pt>
                <c:pt idx="115">
                  <c:v>1310.1300000000001</c:v>
                </c:pt>
                <c:pt idx="116">
                  <c:v>1310.1300000000001</c:v>
                </c:pt>
                <c:pt idx="117">
                  <c:v>1310.1300000000001</c:v>
                </c:pt>
                <c:pt idx="118">
                  <c:v>1310.1300000000001</c:v>
                </c:pt>
                <c:pt idx="119">
                  <c:v>1340.84</c:v>
                </c:pt>
                <c:pt idx="120">
                  <c:v>1340.84</c:v>
                </c:pt>
                <c:pt idx="121">
                  <c:v>1340.84</c:v>
                </c:pt>
                <c:pt idx="122">
                  <c:v>1340.84</c:v>
                </c:pt>
                <c:pt idx="123">
                  <c:v>1340.84</c:v>
                </c:pt>
                <c:pt idx="124">
                  <c:v>1351.07</c:v>
                </c:pt>
                <c:pt idx="125">
                  <c:v>1351.07</c:v>
                </c:pt>
                <c:pt idx="126">
                  <c:v>1351.07</c:v>
                </c:pt>
                <c:pt idx="127">
                  <c:v>1351.07</c:v>
                </c:pt>
                <c:pt idx="128">
                  <c:v>1351.07</c:v>
                </c:pt>
                <c:pt idx="129">
                  <c:v>1340.84</c:v>
                </c:pt>
                <c:pt idx="130">
                  <c:v>1340.84</c:v>
                </c:pt>
                <c:pt idx="131">
                  <c:v>1340.84</c:v>
                </c:pt>
                <c:pt idx="132">
                  <c:v>1340.84</c:v>
                </c:pt>
                <c:pt idx="133">
                  <c:v>1340.84</c:v>
                </c:pt>
                <c:pt idx="134">
                  <c:v>1340.84</c:v>
                </c:pt>
                <c:pt idx="135">
                  <c:v>1340.84</c:v>
                </c:pt>
                <c:pt idx="136">
                  <c:v>1340.84</c:v>
                </c:pt>
                <c:pt idx="137">
                  <c:v>1340.84</c:v>
                </c:pt>
                <c:pt idx="138">
                  <c:v>1340.84</c:v>
                </c:pt>
                <c:pt idx="139">
                  <c:v>1351.07</c:v>
                </c:pt>
                <c:pt idx="140">
                  <c:v>1351.07</c:v>
                </c:pt>
                <c:pt idx="141">
                  <c:v>1351.07</c:v>
                </c:pt>
                <c:pt idx="142">
                  <c:v>1351.07</c:v>
                </c:pt>
                <c:pt idx="143">
                  <c:v>1351.07</c:v>
                </c:pt>
                <c:pt idx="144">
                  <c:v>1330.6</c:v>
                </c:pt>
                <c:pt idx="145">
                  <c:v>1330.6</c:v>
                </c:pt>
                <c:pt idx="146">
                  <c:v>1330.6</c:v>
                </c:pt>
                <c:pt idx="147">
                  <c:v>1330.6</c:v>
                </c:pt>
                <c:pt idx="148">
                  <c:v>1330.6</c:v>
                </c:pt>
                <c:pt idx="149">
                  <c:v>1351.07</c:v>
                </c:pt>
                <c:pt idx="150">
                  <c:v>1351.07</c:v>
                </c:pt>
                <c:pt idx="151">
                  <c:v>1351.07</c:v>
                </c:pt>
                <c:pt idx="152">
                  <c:v>1351.07</c:v>
                </c:pt>
                <c:pt idx="153">
                  <c:v>1351.07</c:v>
                </c:pt>
                <c:pt idx="154">
                  <c:v>1351.07</c:v>
                </c:pt>
                <c:pt idx="155">
                  <c:v>1351.07</c:v>
                </c:pt>
                <c:pt idx="156">
                  <c:v>1351.07</c:v>
                </c:pt>
                <c:pt idx="157">
                  <c:v>1351.07</c:v>
                </c:pt>
                <c:pt idx="158">
                  <c:v>1351.07</c:v>
                </c:pt>
                <c:pt idx="159">
                  <c:v>1340.84</c:v>
                </c:pt>
                <c:pt idx="160">
                  <c:v>1340.84</c:v>
                </c:pt>
                <c:pt idx="161">
                  <c:v>1340.84</c:v>
                </c:pt>
                <c:pt idx="162">
                  <c:v>1340.84</c:v>
                </c:pt>
                <c:pt idx="163">
                  <c:v>1340.84</c:v>
                </c:pt>
                <c:pt idx="164">
                  <c:v>1351.07</c:v>
                </c:pt>
                <c:pt idx="165">
                  <c:v>1351.07</c:v>
                </c:pt>
                <c:pt idx="166">
                  <c:v>1351.07</c:v>
                </c:pt>
                <c:pt idx="167">
                  <c:v>1351.07</c:v>
                </c:pt>
                <c:pt idx="168">
                  <c:v>1351.07</c:v>
                </c:pt>
                <c:pt idx="169">
                  <c:v>1340.84</c:v>
                </c:pt>
                <c:pt idx="170">
                  <c:v>1340.84</c:v>
                </c:pt>
                <c:pt idx="171">
                  <c:v>1340.84</c:v>
                </c:pt>
                <c:pt idx="172">
                  <c:v>1340.84</c:v>
                </c:pt>
                <c:pt idx="173">
                  <c:v>1340.84</c:v>
                </c:pt>
                <c:pt idx="174">
                  <c:v>1340.84</c:v>
                </c:pt>
                <c:pt idx="175">
                  <c:v>1340.84</c:v>
                </c:pt>
                <c:pt idx="176">
                  <c:v>1340.84</c:v>
                </c:pt>
                <c:pt idx="177">
                  <c:v>1340.84</c:v>
                </c:pt>
                <c:pt idx="178">
                  <c:v>1340.84</c:v>
                </c:pt>
                <c:pt idx="179">
                  <c:v>1340.84</c:v>
                </c:pt>
                <c:pt idx="180">
                  <c:v>1340.84</c:v>
                </c:pt>
                <c:pt idx="181">
                  <c:v>1340.84</c:v>
                </c:pt>
                <c:pt idx="182">
                  <c:v>1340.84</c:v>
                </c:pt>
                <c:pt idx="183">
                  <c:v>1340.84</c:v>
                </c:pt>
                <c:pt idx="184">
                  <c:v>1351.07</c:v>
                </c:pt>
                <c:pt idx="185">
                  <c:v>1351.07</c:v>
                </c:pt>
                <c:pt idx="186">
                  <c:v>1351.07</c:v>
                </c:pt>
                <c:pt idx="187">
                  <c:v>1351.07</c:v>
                </c:pt>
                <c:pt idx="188">
                  <c:v>1351.07</c:v>
                </c:pt>
                <c:pt idx="189">
                  <c:v>1340.84</c:v>
                </c:pt>
                <c:pt idx="190">
                  <c:v>1340.84</c:v>
                </c:pt>
                <c:pt idx="191">
                  <c:v>1340.84</c:v>
                </c:pt>
                <c:pt idx="192">
                  <c:v>1340.84</c:v>
                </c:pt>
                <c:pt idx="193">
                  <c:v>1340.84</c:v>
                </c:pt>
                <c:pt idx="194">
                  <c:v>1340.84</c:v>
                </c:pt>
                <c:pt idx="195">
                  <c:v>1340.84</c:v>
                </c:pt>
                <c:pt idx="196">
                  <c:v>1340.84</c:v>
                </c:pt>
                <c:pt idx="197">
                  <c:v>1340.84</c:v>
                </c:pt>
                <c:pt idx="198">
                  <c:v>1340.84</c:v>
                </c:pt>
                <c:pt idx="199">
                  <c:v>1340.84</c:v>
                </c:pt>
                <c:pt idx="200">
                  <c:v>1340.84</c:v>
                </c:pt>
                <c:pt idx="201">
                  <c:v>1340.84</c:v>
                </c:pt>
                <c:pt idx="202">
                  <c:v>1340.84</c:v>
                </c:pt>
                <c:pt idx="203">
                  <c:v>1340.84</c:v>
                </c:pt>
              </c:numCache>
            </c:numRef>
          </c:yVal>
          <c:smooth val="0"/>
        </c:ser>
        <c:ser>
          <c:idx val="6"/>
          <c:order val="7"/>
          <c:tx>
            <c:strRef>
              <c:f>'Beschl. 5. Gang(30.05.2014) '!$P$2</c:f>
              <c:strCache>
                <c:ptCount val="1"/>
                <c:pt idx="0">
                  <c:v>Abw., Raildruck</c:v>
                </c:pt>
              </c:strCache>
            </c:strRef>
          </c:tx>
          <c:marker>
            <c:symbol val="none"/>
          </c:marker>
          <c:xVal>
            <c:numRef>
              <c:f>'Beschl. 5. Gang(30.05.2014) '!$H$8:$H$211</c:f>
              <c:numCache>
                <c:formatCode>0.000" s"</c:formatCode>
                <c:ptCount val="204"/>
                <c:pt idx="0">
                  <c:v>1.3220000000000001</c:v>
                </c:pt>
                <c:pt idx="1">
                  <c:v>1.512</c:v>
                </c:pt>
                <c:pt idx="2">
                  <c:v>1.7030000000000001</c:v>
                </c:pt>
                <c:pt idx="3">
                  <c:v>1.903</c:v>
                </c:pt>
                <c:pt idx="4">
                  <c:v>2.093</c:v>
                </c:pt>
                <c:pt idx="5">
                  <c:v>2.2839999999999998</c:v>
                </c:pt>
                <c:pt idx="6">
                  <c:v>2.4740000000000002</c:v>
                </c:pt>
                <c:pt idx="7">
                  <c:v>2.6640000000000001</c:v>
                </c:pt>
                <c:pt idx="8">
                  <c:v>2.8540000000000001</c:v>
                </c:pt>
                <c:pt idx="9">
                  <c:v>3.0550000000000002</c:v>
                </c:pt>
                <c:pt idx="10">
                  <c:v>3.2450000000000001</c:v>
                </c:pt>
                <c:pt idx="11">
                  <c:v>3.4350000000000001</c:v>
                </c:pt>
                <c:pt idx="12">
                  <c:v>3.625</c:v>
                </c:pt>
                <c:pt idx="13">
                  <c:v>3.8159999999999998</c:v>
                </c:pt>
                <c:pt idx="14">
                  <c:v>4.0060000000000002</c:v>
                </c:pt>
                <c:pt idx="15">
                  <c:v>4.2060000000000004</c:v>
                </c:pt>
                <c:pt idx="16">
                  <c:v>4.3970000000000002</c:v>
                </c:pt>
                <c:pt idx="17">
                  <c:v>4.5869999999999997</c:v>
                </c:pt>
                <c:pt idx="18">
                  <c:v>4.7670000000000003</c:v>
                </c:pt>
                <c:pt idx="19">
                  <c:v>4.9370000000000003</c:v>
                </c:pt>
                <c:pt idx="20">
                  <c:v>5.1280000000000001</c:v>
                </c:pt>
                <c:pt idx="21">
                  <c:v>5.3079999999999998</c:v>
                </c:pt>
                <c:pt idx="22">
                  <c:v>5.4980000000000002</c:v>
                </c:pt>
                <c:pt idx="23">
                  <c:v>5.6680000000000001</c:v>
                </c:pt>
                <c:pt idx="24">
                  <c:v>5.8490000000000002</c:v>
                </c:pt>
                <c:pt idx="25">
                  <c:v>6.0389999999999997</c:v>
                </c:pt>
                <c:pt idx="26">
                  <c:v>6.2290000000000001</c:v>
                </c:pt>
                <c:pt idx="27">
                  <c:v>6.43</c:v>
                </c:pt>
                <c:pt idx="28">
                  <c:v>6.62</c:v>
                </c:pt>
                <c:pt idx="29">
                  <c:v>6.81</c:v>
                </c:pt>
                <c:pt idx="30">
                  <c:v>7</c:v>
                </c:pt>
                <c:pt idx="31">
                  <c:v>7.1909999999999998</c:v>
                </c:pt>
                <c:pt idx="32">
                  <c:v>7.3810000000000002</c:v>
                </c:pt>
                <c:pt idx="33">
                  <c:v>7.5810000000000004</c:v>
                </c:pt>
                <c:pt idx="34">
                  <c:v>7.7709999999999999</c:v>
                </c:pt>
                <c:pt idx="35">
                  <c:v>7.9619999999999997</c:v>
                </c:pt>
                <c:pt idx="36">
                  <c:v>8.1519999999999992</c:v>
                </c:pt>
                <c:pt idx="37">
                  <c:v>8.3420000000000005</c:v>
                </c:pt>
                <c:pt idx="38">
                  <c:v>8.5329999999999995</c:v>
                </c:pt>
                <c:pt idx="39">
                  <c:v>8.7330000000000005</c:v>
                </c:pt>
                <c:pt idx="40">
                  <c:v>8.923</c:v>
                </c:pt>
                <c:pt idx="41">
                  <c:v>9.1129999999999995</c:v>
                </c:pt>
                <c:pt idx="42">
                  <c:v>9.3040000000000003</c:v>
                </c:pt>
                <c:pt idx="43">
                  <c:v>9.4939999999999998</c:v>
                </c:pt>
                <c:pt idx="44">
                  <c:v>9.6839999999999993</c:v>
                </c:pt>
                <c:pt idx="45">
                  <c:v>9.8840000000000003</c:v>
                </c:pt>
                <c:pt idx="46">
                  <c:v>10.074999999999999</c:v>
                </c:pt>
                <c:pt idx="47">
                  <c:v>10.244999999999999</c:v>
                </c:pt>
                <c:pt idx="48">
                  <c:v>10.435</c:v>
                </c:pt>
                <c:pt idx="49">
                  <c:v>10.616</c:v>
                </c:pt>
                <c:pt idx="50">
                  <c:v>10.805999999999999</c:v>
                </c:pt>
                <c:pt idx="51">
                  <c:v>10.996</c:v>
                </c:pt>
                <c:pt idx="52">
                  <c:v>11.176</c:v>
                </c:pt>
                <c:pt idx="53">
                  <c:v>11.367000000000001</c:v>
                </c:pt>
                <c:pt idx="54">
                  <c:v>11.547000000000001</c:v>
                </c:pt>
                <c:pt idx="55">
                  <c:v>11.737</c:v>
                </c:pt>
                <c:pt idx="56">
                  <c:v>11.927</c:v>
                </c:pt>
                <c:pt idx="57">
                  <c:v>12.108000000000001</c:v>
                </c:pt>
                <c:pt idx="58">
                  <c:v>12.298</c:v>
                </c:pt>
                <c:pt idx="59">
                  <c:v>12.468</c:v>
                </c:pt>
                <c:pt idx="60">
                  <c:v>12.667999999999999</c:v>
                </c:pt>
                <c:pt idx="61">
                  <c:v>12.859</c:v>
                </c:pt>
                <c:pt idx="62">
                  <c:v>13.029</c:v>
                </c:pt>
                <c:pt idx="63">
                  <c:v>13.218999999999999</c:v>
                </c:pt>
                <c:pt idx="64">
                  <c:v>13.42</c:v>
                </c:pt>
                <c:pt idx="65">
                  <c:v>13.61</c:v>
                </c:pt>
                <c:pt idx="66">
                  <c:v>13.8</c:v>
                </c:pt>
                <c:pt idx="67">
                  <c:v>13.99</c:v>
                </c:pt>
                <c:pt idx="68">
                  <c:v>14.180999999999999</c:v>
                </c:pt>
                <c:pt idx="69">
                  <c:v>14.371</c:v>
                </c:pt>
                <c:pt idx="70">
                  <c:v>14.571</c:v>
                </c:pt>
                <c:pt idx="71">
                  <c:v>14.760999999999999</c:v>
                </c:pt>
                <c:pt idx="72">
                  <c:v>14.952</c:v>
                </c:pt>
                <c:pt idx="73">
                  <c:v>15.141999999999999</c:v>
                </c:pt>
                <c:pt idx="74">
                  <c:v>15.332000000000001</c:v>
                </c:pt>
                <c:pt idx="75">
                  <c:v>15.523</c:v>
                </c:pt>
                <c:pt idx="76">
                  <c:v>15.723000000000001</c:v>
                </c:pt>
                <c:pt idx="77">
                  <c:v>15.913</c:v>
                </c:pt>
                <c:pt idx="78">
                  <c:v>16.103000000000002</c:v>
                </c:pt>
                <c:pt idx="79">
                  <c:v>16.294</c:v>
                </c:pt>
                <c:pt idx="80">
                  <c:v>16.484000000000002</c:v>
                </c:pt>
                <c:pt idx="81">
                  <c:v>16.673999999999999</c:v>
                </c:pt>
                <c:pt idx="82">
                  <c:v>16.875</c:v>
                </c:pt>
                <c:pt idx="83">
                  <c:v>17.065000000000001</c:v>
                </c:pt>
                <c:pt idx="84">
                  <c:v>17.254999999999999</c:v>
                </c:pt>
                <c:pt idx="85">
                  <c:v>17.445</c:v>
                </c:pt>
                <c:pt idx="86">
                  <c:v>17.635999999999999</c:v>
                </c:pt>
                <c:pt idx="87">
                  <c:v>17.815999999999999</c:v>
                </c:pt>
                <c:pt idx="88">
                  <c:v>18.006</c:v>
                </c:pt>
                <c:pt idx="89">
                  <c:v>18.196000000000002</c:v>
                </c:pt>
                <c:pt idx="90">
                  <c:v>18.376999999999999</c:v>
                </c:pt>
                <c:pt idx="91">
                  <c:v>18.567</c:v>
                </c:pt>
                <c:pt idx="92">
                  <c:v>18.736999999999998</c:v>
                </c:pt>
                <c:pt idx="93">
                  <c:v>18.937000000000001</c:v>
                </c:pt>
                <c:pt idx="94">
                  <c:v>19.128</c:v>
                </c:pt>
                <c:pt idx="95">
                  <c:v>19.318000000000001</c:v>
                </c:pt>
                <c:pt idx="96">
                  <c:v>19.507999999999999</c:v>
                </c:pt>
                <c:pt idx="97">
                  <c:v>19.689</c:v>
                </c:pt>
                <c:pt idx="98">
                  <c:v>19.879000000000001</c:v>
                </c:pt>
                <c:pt idx="99">
                  <c:v>20.068999999999999</c:v>
                </c:pt>
                <c:pt idx="100">
                  <c:v>20.259</c:v>
                </c:pt>
                <c:pt idx="101">
                  <c:v>20.45</c:v>
                </c:pt>
                <c:pt idx="102">
                  <c:v>20.63</c:v>
                </c:pt>
                <c:pt idx="103">
                  <c:v>20.82</c:v>
                </c:pt>
                <c:pt idx="104">
                  <c:v>21.01</c:v>
                </c:pt>
                <c:pt idx="105">
                  <c:v>21.201000000000001</c:v>
                </c:pt>
                <c:pt idx="106">
                  <c:v>21.401</c:v>
                </c:pt>
                <c:pt idx="107">
                  <c:v>21.591000000000001</c:v>
                </c:pt>
                <c:pt idx="108">
                  <c:v>21.782</c:v>
                </c:pt>
                <c:pt idx="109">
                  <c:v>21.972000000000001</c:v>
                </c:pt>
                <c:pt idx="110">
                  <c:v>22.161999999999999</c:v>
                </c:pt>
                <c:pt idx="111">
                  <c:v>22.352</c:v>
                </c:pt>
                <c:pt idx="112">
                  <c:v>22.533000000000001</c:v>
                </c:pt>
                <c:pt idx="113">
                  <c:v>22.722999999999999</c:v>
                </c:pt>
                <c:pt idx="114">
                  <c:v>22.913</c:v>
                </c:pt>
                <c:pt idx="115">
                  <c:v>23.103000000000002</c:v>
                </c:pt>
                <c:pt idx="116">
                  <c:v>23.303999999999998</c:v>
                </c:pt>
                <c:pt idx="117">
                  <c:v>23.474</c:v>
                </c:pt>
                <c:pt idx="118">
                  <c:v>23.664000000000001</c:v>
                </c:pt>
                <c:pt idx="119">
                  <c:v>23.855</c:v>
                </c:pt>
                <c:pt idx="120">
                  <c:v>24.065000000000001</c:v>
                </c:pt>
                <c:pt idx="121">
                  <c:v>24.245000000000001</c:v>
                </c:pt>
                <c:pt idx="122">
                  <c:v>24.434999999999999</c:v>
                </c:pt>
                <c:pt idx="123">
                  <c:v>24.626000000000001</c:v>
                </c:pt>
                <c:pt idx="124">
                  <c:v>24.815999999999999</c:v>
                </c:pt>
                <c:pt idx="125">
                  <c:v>24.995999999999999</c:v>
                </c:pt>
                <c:pt idx="126">
                  <c:v>25.186</c:v>
                </c:pt>
                <c:pt idx="127">
                  <c:v>25.376999999999999</c:v>
                </c:pt>
                <c:pt idx="128">
                  <c:v>25.567</c:v>
                </c:pt>
                <c:pt idx="129">
                  <c:v>25.766999999999999</c:v>
                </c:pt>
                <c:pt idx="130">
                  <c:v>25.957999999999998</c:v>
                </c:pt>
                <c:pt idx="131">
                  <c:v>26.148</c:v>
                </c:pt>
                <c:pt idx="132">
                  <c:v>26.338000000000001</c:v>
                </c:pt>
                <c:pt idx="133">
                  <c:v>26.518000000000001</c:v>
                </c:pt>
                <c:pt idx="134">
                  <c:v>26.709</c:v>
                </c:pt>
                <c:pt idx="135">
                  <c:v>26.879000000000001</c:v>
                </c:pt>
                <c:pt idx="136">
                  <c:v>27.059000000000001</c:v>
                </c:pt>
                <c:pt idx="137">
                  <c:v>27.228999999999999</c:v>
                </c:pt>
                <c:pt idx="138">
                  <c:v>27.41</c:v>
                </c:pt>
                <c:pt idx="139">
                  <c:v>27.6</c:v>
                </c:pt>
                <c:pt idx="140">
                  <c:v>27.79</c:v>
                </c:pt>
                <c:pt idx="141">
                  <c:v>27.991</c:v>
                </c:pt>
                <c:pt idx="142">
                  <c:v>28.181000000000001</c:v>
                </c:pt>
                <c:pt idx="143">
                  <c:v>28.370999999999999</c:v>
                </c:pt>
                <c:pt idx="144">
                  <c:v>28.561</c:v>
                </c:pt>
                <c:pt idx="145">
                  <c:v>28.751999999999999</c:v>
                </c:pt>
                <c:pt idx="146">
                  <c:v>28.942</c:v>
                </c:pt>
                <c:pt idx="147">
                  <c:v>29.141999999999999</c:v>
                </c:pt>
                <c:pt idx="148">
                  <c:v>29.332000000000001</c:v>
                </c:pt>
                <c:pt idx="149">
                  <c:v>29.523</c:v>
                </c:pt>
                <c:pt idx="150">
                  <c:v>29.713000000000001</c:v>
                </c:pt>
                <c:pt idx="151">
                  <c:v>29.902999999999999</c:v>
                </c:pt>
                <c:pt idx="152">
                  <c:v>30.094000000000001</c:v>
                </c:pt>
                <c:pt idx="153">
                  <c:v>30.294</c:v>
                </c:pt>
                <c:pt idx="154">
                  <c:v>30.484000000000002</c:v>
                </c:pt>
                <c:pt idx="155">
                  <c:v>30.673999999999999</c:v>
                </c:pt>
                <c:pt idx="156">
                  <c:v>30.864999999999998</c:v>
                </c:pt>
                <c:pt idx="157">
                  <c:v>31.055</c:v>
                </c:pt>
                <c:pt idx="158">
                  <c:v>31.245000000000001</c:v>
                </c:pt>
                <c:pt idx="159">
                  <c:v>31.445</c:v>
                </c:pt>
                <c:pt idx="160">
                  <c:v>31.635999999999999</c:v>
                </c:pt>
                <c:pt idx="161">
                  <c:v>31.826000000000001</c:v>
                </c:pt>
                <c:pt idx="162">
                  <c:v>32.015999999999998</c:v>
                </c:pt>
                <c:pt idx="163">
                  <c:v>32.197000000000003</c:v>
                </c:pt>
                <c:pt idx="164">
                  <c:v>32.366999999999997</c:v>
                </c:pt>
                <c:pt idx="165">
                  <c:v>32.546999999999997</c:v>
                </c:pt>
                <c:pt idx="166">
                  <c:v>32.737000000000002</c:v>
                </c:pt>
                <c:pt idx="167">
                  <c:v>32.927999999999997</c:v>
                </c:pt>
                <c:pt idx="168">
                  <c:v>33.107999999999997</c:v>
                </c:pt>
                <c:pt idx="169">
                  <c:v>33.277999999999999</c:v>
                </c:pt>
                <c:pt idx="170">
                  <c:v>33.457999999999998</c:v>
                </c:pt>
                <c:pt idx="171">
                  <c:v>33.649000000000001</c:v>
                </c:pt>
                <c:pt idx="172">
                  <c:v>33.829000000000001</c:v>
                </c:pt>
                <c:pt idx="173">
                  <c:v>34.018999999999998</c:v>
                </c:pt>
                <c:pt idx="174">
                  <c:v>34.189</c:v>
                </c:pt>
                <c:pt idx="175">
                  <c:v>34.369999999999997</c:v>
                </c:pt>
                <c:pt idx="176">
                  <c:v>34.54</c:v>
                </c:pt>
                <c:pt idx="177">
                  <c:v>34.72</c:v>
                </c:pt>
                <c:pt idx="178">
                  <c:v>34.909999999999997</c:v>
                </c:pt>
                <c:pt idx="179">
                  <c:v>35.100999999999999</c:v>
                </c:pt>
                <c:pt idx="180">
                  <c:v>35.290999999999997</c:v>
                </c:pt>
                <c:pt idx="181">
                  <c:v>35.491</c:v>
                </c:pt>
                <c:pt idx="182">
                  <c:v>35.682000000000002</c:v>
                </c:pt>
                <c:pt idx="183">
                  <c:v>35.872</c:v>
                </c:pt>
                <c:pt idx="184">
                  <c:v>36.061999999999998</c:v>
                </c:pt>
                <c:pt idx="185">
                  <c:v>36.252000000000002</c:v>
                </c:pt>
                <c:pt idx="186">
                  <c:v>36.442999999999998</c:v>
                </c:pt>
                <c:pt idx="187">
                  <c:v>36.643000000000001</c:v>
                </c:pt>
                <c:pt idx="188">
                  <c:v>36.832999999999998</c:v>
                </c:pt>
                <c:pt idx="189">
                  <c:v>37.024000000000001</c:v>
                </c:pt>
                <c:pt idx="190">
                  <c:v>37.213999999999999</c:v>
                </c:pt>
                <c:pt idx="191">
                  <c:v>37.404000000000003</c:v>
                </c:pt>
                <c:pt idx="192">
                  <c:v>37.584000000000003</c:v>
                </c:pt>
                <c:pt idx="193">
                  <c:v>37.774999999999999</c:v>
                </c:pt>
                <c:pt idx="194">
                  <c:v>37.965000000000003</c:v>
                </c:pt>
                <c:pt idx="195">
                  <c:v>38.145000000000003</c:v>
                </c:pt>
                <c:pt idx="196">
                  <c:v>38.335000000000001</c:v>
                </c:pt>
                <c:pt idx="197">
                  <c:v>38.506</c:v>
                </c:pt>
                <c:pt idx="198">
                  <c:v>38.706000000000003</c:v>
                </c:pt>
                <c:pt idx="199">
                  <c:v>38.896000000000001</c:v>
                </c:pt>
                <c:pt idx="200">
                  <c:v>39.066000000000003</c:v>
                </c:pt>
                <c:pt idx="201">
                  <c:v>39.267000000000003</c:v>
                </c:pt>
                <c:pt idx="202">
                  <c:v>39.436999999999998</c:v>
                </c:pt>
                <c:pt idx="203">
                  <c:v>39.627000000000002</c:v>
                </c:pt>
              </c:numCache>
            </c:numRef>
          </c:xVal>
          <c:yVal>
            <c:numRef>
              <c:f>'Beschl. 5. Gang(30.05.2014) '!$P$8:$P$211</c:f>
              <c:numCache>
                <c:formatCode>#,##0" bar"</c:formatCode>
                <c:ptCount val="204"/>
                <c:pt idx="0">
                  <c:v>10.235000000000014</c:v>
                </c:pt>
                <c:pt idx="1">
                  <c:v>10.235000000000014</c:v>
                </c:pt>
                <c:pt idx="2">
                  <c:v>10.235000000000014</c:v>
                </c:pt>
                <c:pt idx="3">
                  <c:v>10.235000000000014</c:v>
                </c:pt>
                <c:pt idx="4">
                  <c:v>-10.23599999999999</c:v>
                </c:pt>
                <c:pt idx="5">
                  <c:v>10.235000000000014</c:v>
                </c:pt>
                <c:pt idx="6">
                  <c:v>10.235000000000014</c:v>
                </c:pt>
                <c:pt idx="7">
                  <c:v>10.235000000000014</c:v>
                </c:pt>
                <c:pt idx="8">
                  <c:v>10.235000000000014</c:v>
                </c:pt>
                <c:pt idx="9">
                  <c:v>-10.23599999999999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10.235000000000014</c:v>
                </c:pt>
                <c:pt idx="16">
                  <c:v>10.235000000000014</c:v>
                </c:pt>
                <c:pt idx="17">
                  <c:v>10.235000000000014</c:v>
                </c:pt>
                <c:pt idx="18">
                  <c:v>10.235000000000014</c:v>
                </c:pt>
                <c:pt idx="19">
                  <c:v>-10.235000000000014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20.471000000000004</c:v>
                </c:pt>
                <c:pt idx="26">
                  <c:v>20.471000000000004</c:v>
                </c:pt>
                <c:pt idx="27">
                  <c:v>20.471000000000004</c:v>
                </c:pt>
                <c:pt idx="28">
                  <c:v>20.471000000000004</c:v>
                </c:pt>
                <c:pt idx="29">
                  <c:v>-10.23599999999999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-10.235000000000014</c:v>
                </c:pt>
                <c:pt idx="35">
                  <c:v>10.235000000000014</c:v>
                </c:pt>
                <c:pt idx="36">
                  <c:v>10.235000000000014</c:v>
                </c:pt>
                <c:pt idx="37">
                  <c:v>10.235000000000014</c:v>
                </c:pt>
                <c:pt idx="38">
                  <c:v>10.235000000000014</c:v>
                </c:pt>
                <c:pt idx="39">
                  <c:v>-20.471000000000004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10.23599999999999</c:v>
                </c:pt>
                <c:pt idx="46">
                  <c:v>10.23599999999999</c:v>
                </c:pt>
                <c:pt idx="47">
                  <c:v>10.23599999999999</c:v>
                </c:pt>
                <c:pt idx="48">
                  <c:v>10.23599999999999</c:v>
                </c:pt>
                <c:pt idx="49">
                  <c:v>-20.470000000000027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-20.469999999999914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-10.240000000000009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-20.470000000000027</c:v>
                </c:pt>
                <c:pt idx="65">
                  <c:v>10.230000000000018</c:v>
                </c:pt>
                <c:pt idx="66">
                  <c:v>10.230000000000018</c:v>
                </c:pt>
                <c:pt idx="67">
                  <c:v>10.230000000000018</c:v>
                </c:pt>
                <c:pt idx="68">
                  <c:v>10.230000000000018</c:v>
                </c:pt>
                <c:pt idx="69">
                  <c:v>-30.710000000000036</c:v>
                </c:pt>
                <c:pt idx="70">
                  <c:v>20.470000000000027</c:v>
                </c:pt>
                <c:pt idx="71">
                  <c:v>20.470000000000027</c:v>
                </c:pt>
                <c:pt idx="72">
                  <c:v>20.470000000000027</c:v>
                </c:pt>
                <c:pt idx="73">
                  <c:v>20.470000000000027</c:v>
                </c:pt>
                <c:pt idx="74">
                  <c:v>-30.709999999999809</c:v>
                </c:pt>
                <c:pt idx="75">
                  <c:v>10.230000000000018</c:v>
                </c:pt>
                <c:pt idx="76">
                  <c:v>10.230000000000018</c:v>
                </c:pt>
                <c:pt idx="77">
                  <c:v>10.230000000000018</c:v>
                </c:pt>
                <c:pt idx="78">
                  <c:v>10.230000000000018</c:v>
                </c:pt>
                <c:pt idx="79">
                  <c:v>-20.470000000000027</c:v>
                </c:pt>
                <c:pt idx="80">
                  <c:v>10.240000000000009</c:v>
                </c:pt>
                <c:pt idx="81">
                  <c:v>10.240000000000009</c:v>
                </c:pt>
                <c:pt idx="82">
                  <c:v>10.240000000000009</c:v>
                </c:pt>
                <c:pt idx="83">
                  <c:v>10.240000000000009</c:v>
                </c:pt>
                <c:pt idx="84">
                  <c:v>-20.470000000000027</c:v>
                </c:pt>
                <c:pt idx="85">
                  <c:v>10.230000000000018</c:v>
                </c:pt>
                <c:pt idx="86">
                  <c:v>10.230000000000018</c:v>
                </c:pt>
                <c:pt idx="87">
                  <c:v>10.230000000000018</c:v>
                </c:pt>
                <c:pt idx="88">
                  <c:v>10.230000000000018</c:v>
                </c:pt>
                <c:pt idx="89">
                  <c:v>-20.470000000000027</c:v>
                </c:pt>
                <c:pt idx="90">
                  <c:v>-10.230000000000018</c:v>
                </c:pt>
                <c:pt idx="91">
                  <c:v>-10.230000000000018</c:v>
                </c:pt>
                <c:pt idx="92">
                  <c:v>-10.230000000000018</c:v>
                </c:pt>
                <c:pt idx="93">
                  <c:v>-10.230000000000018</c:v>
                </c:pt>
                <c:pt idx="94">
                  <c:v>-10.230000000000018</c:v>
                </c:pt>
                <c:pt idx="95">
                  <c:v>10.240000000000009</c:v>
                </c:pt>
                <c:pt idx="96">
                  <c:v>10.240000000000009</c:v>
                </c:pt>
                <c:pt idx="97">
                  <c:v>10.240000000000009</c:v>
                </c:pt>
                <c:pt idx="98">
                  <c:v>10.240000000000009</c:v>
                </c:pt>
                <c:pt idx="99">
                  <c:v>-20.470000000000027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-10.240000000000009</c:v>
                </c:pt>
                <c:pt idx="105">
                  <c:v>10.230000000000018</c:v>
                </c:pt>
                <c:pt idx="106">
                  <c:v>10.230000000000018</c:v>
                </c:pt>
                <c:pt idx="107">
                  <c:v>10.230000000000018</c:v>
                </c:pt>
                <c:pt idx="108">
                  <c:v>10.230000000000018</c:v>
                </c:pt>
                <c:pt idx="109">
                  <c:v>-10.240000000000009</c:v>
                </c:pt>
                <c:pt idx="110">
                  <c:v>10.230000000000018</c:v>
                </c:pt>
                <c:pt idx="111">
                  <c:v>10.230000000000018</c:v>
                </c:pt>
                <c:pt idx="112">
                  <c:v>10.230000000000018</c:v>
                </c:pt>
                <c:pt idx="113">
                  <c:v>10.230000000000018</c:v>
                </c:pt>
                <c:pt idx="114">
                  <c:v>0</c:v>
                </c:pt>
                <c:pt idx="115">
                  <c:v>10.239999999999782</c:v>
                </c:pt>
                <c:pt idx="116">
                  <c:v>10.239999999999782</c:v>
                </c:pt>
                <c:pt idx="117">
                  <c:v>10.239999999999782</c:v>
                </c:pt>
                <c:pt idx="118">
                  <c:v>10.239999999999782</c:v>
                </c:pt>
                <c:pt idx="119">
                  <c:v>-20.470000000000027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-10.230000000000018</c:v>
                </c:pt>
                <c:pt idx="125">
                  <c:v>-10.230000000000018</c:v>
                </c:pt>
                <c:pt idx="126">
                  <c:v>-10.230000000000018</c:v>
                </c:pt>
                <c:pt idx="127">
                  <c:v>-10.230000000000018</c:v>
                </c:pt>
                <c:pt idx="128">
                  <c:v>-10.230000000000018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-10.230000000000018</c:v>
                </c:pt>
                <c:pt idx="140">
                  <c:v>-10.230000000000018</c:v>
                </c:pt>
                <c:pt idx="141">
                  <c:v>-10.230000000000018</c:v>
                </c:pt>
                <c:pt idx="142">
                  <c:v>-10.230000000000018</c:v>
                </c:pt>
                <c:pt idx="143">
                  <c:v>-10.230000000000018</c:v>
                </c:pt>
                <c:pt idx="144">
                  <c:v>10.240000000000009</c:v>
                </c:pt>
                <c:pt idx="145">
                  <c:v>10.240000000000009</c:v>
                </c:pt>
                <c:pt idx="146">
                  <c:v>10.240000000000009</c:v>
                </c:pt>
                <c:pt idx="147">
                  <c:v>10.240000000000009</c:v>
                </c:pt>
                <c:pt idx="148">
                  <c:v>10.240000000000009</c:v>
                </c:pt>
                <c:pt idx="149">
                  <c:v>-10.230000000000018</c:v>
                </c:pt>
                <c:pt idx="150">
                  <c:v>-10.230000000000018</c:v>
                </c:pt>
                <c:pt idx="151">
                  <c:v>-10.230000000000018</c:v>
                </c:pt>
                <c:pt idx="152">
                  <c:v>-10.230000000000018</c:v>
                </c:pt>
                <c:pt idx="153">
                  <c:v>-10.230000000000018</c:v>
                </c:pt>
                <c:pt idx="154">
                  <c:v>-10.230000000000018</c:v>
                </c:pt>
                <c:pt idx="155">
                  <c:v>-10.230000000000018</c:v>
                </c:pt>
                <c:pt idx="156">
                  <c:v>-10.230000000000018</c:v>
                </c:pt>
                <c:pt idx="157">
                  <c:v>-10.230000000000018</c:v>
                </c:pt>
                <c:pt idx="158">
                  <c:v>-10.230000000000018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-10.230000000000018</c:v>
                </c:pt>
                <c:pt idx="165">
                  <c:v>-10.230000000000018</c:v>
                </c:pt>
                <c:pt idx="166">
                  <c:v>-10.230000000000018</c:v>
                </c:pt>
                <c:pt idx="167">
                  <c:v>-10.230000000000018</c:v>
                </c:pt>
                <c:pt idx="168">
                  <c:v>-10.230000000000018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-10.230000000000018</c:v>
                </c:pt>
                <c:pt idx="185">
                  <c:v>-10.230000000000018</c:v>
                </c:pt>
                <c:pt idx="186">
                  <c:v>-10.230000000000018</c:v>
                </c:pt>
                <c:pt idx="187">
                  <c:v>-10.230000000000018</c:v>
                </c:pt>
                <c:pt idx="188">
                  <c:v>-10.230000000000018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743952"/>
        <c:axId val="294744344"/>
      </c:scatterChart>
      <c:scatterChart>
        <c:scatterStyle val="lineMarker"/>
        <c:varyColors val="0"/>
        <c:ser>
          <c:idx val="1"/>
          <c:order val="0"/>
          <c:tx>
            <c:strRef>
              <c:f>'Beschl. 5. Gang(30.05.2014) '!$J$2</c:f>
              <c:strCache>
                <c:ptCount val="1"/>
                <c:pt idx="0">
                  <c:v>v</c:v>
                </c:pt>
              </c:strCache>
            </c:strRef>
          </c:tx>
          <c:marker>
            <c:symbol val="none"/>
          </c:marker>
          <c:xVal>
            <c:numRef>
              <c:f>'Beschl. 5. Gang(30.05.2014) '!$H$8:$H$211</c:f>
              <c:numCache>
                <c:formatCode>0.000" s"</c:formatCode>
                <c:ptCount val="204"/>
                <c:pt idx="0">
                  <c:v>1.3220000000000001</c:v>
                </c:pt>
                <c:pt idx="1">
                  <c:v>1.512</c:v>
                </c:pt>
                <c:pt idx="2">
                  <c:v>1.7030000000000001</c:v>
                </c:pt>
                <c:pt idx="3">
                  <c:v>1.903</c:v>
                </c:pt>
                <c:pt idx="4">
                  <c:v>2.093</c:v>
                </c:pt>
                <c:pt idx="5">
                  <c:v>2.2839999999999998</c:v>
                </c:pt>
                <c:pt idx="6">
                  <c:v>2.4740000000000002</c:v>
                </c:pt>
                <c:pt idx="7">
                  <c:v>2.6640000000000001</c:v>
                </c:pt>
                <c:pt idx="8">
                  <c:v>2.8540000000000001</c:v>
                </c:pt>
                <c:pt idx="9">
                  <c:v>3.0550000000000002</c:v>
                </c:pt>
                <c:pt idx="10">
                  <c:v>3.2450000000000001</c:v>
                </c:pt>
                <c:pt idx="11">
                  <c:v>3.4350000000000001</c:v>
                </c:pt>
                <c:pt idx="12">
                  <c:v>3.625</c:v>
                </c:pt>
                <c:pt idx="13">
                  <c:v>3.8159999999999998</c:v>
                </c:pt>
                <c:pt idx="14">
                  <c:v>4.0060000000000002</c:v>
                </c:pt>
                <c:pt idx="15">
                  <c:v>4.2060000000000004</c:v>
                </c:pt>
                <c:pt idx="16">
                  <c:v>4.3970000000000002</c:v>
                </c:pt>
                <c:pt idx="17">
                  <c:v>4.5869999999999997</c:v>
                </c:pt>
                <c:pt idx="18">
                  <c:v>4.7670000000000003</c:v>
                </c:pt>
                <c:pt idx="19">
                  <c:v>4.9370000000000003</c:v>
                </c:pt>
                <c:pt idx="20">
                  <c:v>5.1280000000000001</c:v>
                </c:pt>
                <c:pt idx="21">
                  <c:v>5.3079999999999998</c:v>
                </c:pt>
                <c:pt idx="22">
                  <c:v>5.4980000000000002</c:v>
                </c:pt>
                <c:pt idx="23">
                  <c:v>5.6680000000000001</c:v>
                </c:pt>
                <c:pt idx="24">
                  <c:v>5.8490000000000002</c:v>
                </c:pt>
                <c:pt idx="25">
                  <c:v>6.0389999999999997</c:v>
                </c:pt>
                <c:pt idx="26">
                  <c:v>6.2290000000000001</c:v>
                </c:pt>
                <c:pt idx="27">
                  <c:v>6.43</c:v>
                </c:pt>
                <c:pt idx="28">
                  <c:v>6.62</c:v>
                </c:pt>
                <c:pt idx="29">
                  <c:v>6.81</c:v>
                </c:pt>
                <c:pt idx="30">
                  <c:v>7</c:v>
                </c:pt>
                <c:pt idx="31">
                  <c:v>7.1909999999999998</c:v>
                </c:pt>
                <c:pt idx="32">
                  <c:v>7.3810000000000002</c:v>
                </c:pt>
                <c:pt idx="33">
                  <c:v>7.5810000000000004</c:v>
                </c:pt>
                <c:pt idx="34">
                  <c:v>7.7709999999999999</c:v>
                </c:pt>
                <c:pt idx="35">
                  <c:v>7.9619999999999997</c:v>
                </c:pt>
                <c:pt idx="36">
                  <c:v>8.1519999999999992</c:v>
                </c:pt>
                <c:pt idx="37">
                  <c:v>8.3420000000000005</c:v>
                </c:pt>
                <c:pt idx="38">
                  <c:v>8.5329999999999995</c:v>
                </c:pt>
                <c:pt idx="39">
                  <c:v>8.7330000000000005</c:v>
                </c:pt>
                <c:pt idx="40">
                  <c:v>8.923</c:v>
                </c:pt>
                <c:pt idx="41">
                  <c:v>9.1129999999999995</c:v>
                </c:pt>
                <c:pt idx="42">
                  <c:v>9.3040000000000003</c:v>
                </c:pt>
                <c:pt idx="43">
                  <c:v>9.4939999999999998</c:v>
                </c:pt>
                <c:pt idx="44">
                  <c:v>9.6839999999999993</c:v>
                </c:pt>
                <c:pt idx="45">
                  <c:v>9.8840000000000003</c:v>
                </c:pt>
                <c:pt idx="46">
                  <c:v>10.074999999999999</c:v>
                </c:pt>
                <c:pt idx="47">
                  <c:v>10.244999999999999</c:v>
                </c:pt>
                <c:pt idx="48">
                  <c:v>10.435</c:v>
                </c:pt>
                <c:pt idx="49">
                  <c:v>10.616</c:v>
                </c:pt>
                <c:pt idx="50">
                  <c:v>10.805999999999999</c:v>
                </c:pt>
                <c:pt idx="51">
                  <c:v>10.996</c:v>
                </c:pt>
                <c:pt idx="52">
                  <c:v>11.176</c:v>
                </c:pt>
                <c:pt idx="53">
                  <c:v>11.367000000000001</c:v>
                </c:pt>
                <c:pt idx="54">
                  <c:v>11.547000000000001</c:v>
                </c:pt>
                <c:pt idx="55">
                  <c:v>11.737</c:v>
                </c:pt>
                <c:pt idx="56">
                  <c:v>11.927</c:v>
                </c:pt>
                <c:pt idx="57">
                  <c:v>12.108000000000001</c:v>
                </c:pt>
                <c:pt idx="58">
                  <c:v>12.298</c:v>
                </c:pt>
                <c:pt idx="59">
                  <c:v>12.468</c:v>
                </c:pt>
                <c:pt idx="60">
                  <c:v>12.667999999999999</c:v>
                </c:pt>
                <c:pt idx="61">
                  <c:v>12.859</c:v>
                </c:pt>
                <c:pt idx="62">
                  <c:v>13.029</c:v>
                </c:pt>
                <c:pt idx="63">
                  <c:v>13.218999999999999</c:v>
                </c:pt>
                <c:pt idx="64">
                  <c:v>13.42</c:v>
                </c:pt>
                <c:pt idx="65">
                  <c:v>13.61</c:v>
                </c:pt>
                <c:pt idx="66">
                  <c:v>13.8</c:v>
                </c:pt>
                <c:pt idx="67">
                  <c:v>13.99</c:v>
                </c:pt>
                <c:pt idx="68">
                  <c:v>14.180999999999999</c:v>
                </c:pt>
                <c:pt idx="69">
                  <c:v>14.371</c:v>
                </c:pt>
                <c:pt idx="70">
                  <c:v>14.571</c:v>
                </c:pt>
                <c:pt idx="71">
                  <c:v>14.760999999999999</c:v>
                </c:pt>
                <c:pt idx="72">
                  <c:v>14.952</c:v>
                </c:pt>
                <c:pt idx="73">
                  <c:v>15.141999999999999</c:v>
                </c:pt>
                <c:pt idx="74">
                  <c:v>15.332000000000001</c:v>
                </c:pt>
                <c:pt idx="75">
                  <c:v>15.523</c:v>
                </c:pt>
                <c:pt idx="76">
                  <c:v>15.723000000000001</c:v>
                </c:pt>
                <c:pt idx="77">
                  <c:v>15.913</c:v>
                </c:pt>
                <c:pt idx="78">
                  <c:v>16.103000000000002</c:v>
                </c:pt>
                <c:pt idx="79">
                  <c:v>16.294</c:v>
                </c:pt>
                <c:pt idx="80">
                  <c:v>16.484000000000002</c:v>
                </c:pt>
                <c:pt idx="81">
                  <c:v>16.673999999999999</c:v>
                </c:pt>
                <c:pt idx="82">
                  <c:v>16.875</c:v>
                </c:pt>
                <c:pt idx="83">
                  <c:v>17.065000000000001</c:v>
                </c:pt>
                <c:pt idx="84">
                  <c:v>17.254999999999999</c:v>
                </c:pt>
                <c:pt idx="85">
                  <c:v>17.445</c:v>
                </c:pt>
                <c:pt idx="86">
                  <c:v>17.635999999999999</c:v>
                </c:pt>
                <c:pt idx="87">
                  <c:v>17.815999999999999</c:v>
                </c:pt>
                <c:pt idx="88">
                  <c:v>18.006</c:v>
                </c:pt>
                <c:pt idx="89">
                  <c:v>18.196000000000002</c:v>
                </c:pt>
                <c:pt idx="90">
                  <c:v>18.376999999999999</c:v>
                </c:pt>
                <c:pt idx="91">
                  <c:v>18.567</c:v>
                </c:pt>
                <c:pt idx="92">
                  <c:v>18.736999999999998</c:v>
                </c:pt>
                <c:pt idx="93">
                  <c:v>18.937000000000001</c:v>
                </c:pt>
                <c:pt idx="94">
                  <c:v>19.128</c:v>
                </c:pt>
                <c:pt idx="95">
                  <c:v>19.318000000000001</c:v>
                </c:pt>
                <c:pt idx="96">
                  <c:v>19.507999999999999</c:v>
                </c:pt>
                <c:pt idx="97">
                  <c:v>19.689</c:v>
                </c:pt>
                <c:pt idx="98">
                  <c:v>19.879000000000001</c:v>
                </c:pt>
                <c:pt idx="99">
                  <c:v>20.068999999999999</c:v>
                </c:pt>
                <c:pt idx="100">
                  <c:v>20.259</c:v>
                </c:pt>
                <c:pt idx="101">
                  <c:v>20.45</c:v>
                </c:pt>
                <c:pt idx="102">
                  <c:v>20.63</c:v>
                </c:pt>
                <c:pt idx="103">
                  <c:v>20.82</c:v>
                </c:pt>
                <c:pt idx="104">
                  <c:v>21.01</c:v>
                </c:pt>
                <c:pt idx="105">
                  <c:v>21.201000000000001</c:v>
                </c:pt>
                <c:pt idx="106">
                  <c:v>21.401</c:v>
                </c:pt>
                <c:pt idx="107">
                  <c:v>21.591000000000001</c:v>
                </c:pt>
                <c:pt idx="108">
                  <c:v>21.782</c:v>
                </c:pt>
                <c:pt idx="109">
                  <c:v>21.972000000000001</c:v>
                </c:pt>
                <c:pt idx="110">
                  <c:v>22.161999999999999</c:v>
                </c:pt>
                <c:pt idx="111">
                  <c:v>22.352</c:v>
                </c:pt>
                <c:pt idx="112">
                  <c:v>22.533000000000001</c:v>
                </c:pt>
                <c:pt idx="113">
                  <c:v>22.722999999999999</c:v>
                </c:pt>
                <c:pt idx="114">
                  <c:v>22.913</c:v>
                </c:pt>
                <c:pt idx="115">
                  <c:v>23.103000000000002</c:v>
                </c:pt>
                <c:pt idx="116">
                  <c:v>23.303999999999998</c:v>
                </c:pt>
                <c:pt idx="117">
                  <c:v>23.474</c:v>
                </c:pt>
                <c:pt idx="118">
                  <c:v>23.664000000000001</c:v>
                </c:pt>
                <c:pt idx="119">
                  <c:v>23.855</c:v>
                </c:pt>
                <c:pt idx="120">
                  <c:v>24.065000000000001</c:v>
                </c:pt>
                <c:pt idx="121">
                  <c:v>24.245000000000001</c:v>
                </c:pt>
                <c:pt idx="122">
                  <c:v>24.434999999999999</c:v>
                </c:pt>
                <c:pt idx="123">
                  <c:v>24.626000000000001</c:v>
                </c:pt>
                <c:pt idx="124">
                  <c:v>24.815999999999999</c:v>
                </c:pt>
                <c:pt idx="125">
                  <c:v>24.995999999999999</c:v>
                </c:pt>
                <c:pt idx="126">
                  <c:v>25.186</c:v>
                </c:pt>
                <c:pt idx="127">
                  <c:v>25.376999999999999</c:v>
                </c:pt>
                <c:pt idx="128">
                  <c:v>25.567</c:v>
                </c:pt>
                <c:pt idx="129">
                  <c:v>25.766999999999999</c:v>
                </c:pt>
                <c:pt idx="130">
                  <c:v>25.957999999999998</c:v>
                </c:pt>
                <c:pt idx="131">
                  <c:v>26.148</c:v>
                </c:pt>
                <c:pt idx="132">
                  <c:v>26.338000000000001</c:v>
                </c:pt>
                <c:pt idx="133">
                  <c:v>26.518000000000001</c:v>
                </c:pt>
                <c:pt idx="134">
                  <c:v>26.709</c:v>
                </c:pt>
                <c:pt idx="135">
                  <c:v>26.879000000000001</c:v>
                </c:pt>
                <c:pt idx="136">
                  <c:v>27.059000000000001</c:v>
                </c:pt>
                <c:pt idx="137">
                  <c:v>27.228999999999999</c:v>
                </c:pt>
                <c:pt idx="138">
                  <c:v>27.41</c:v>
                </c:pt>
                <c:pt idx="139">
                  <c:v>27.6</c:v>
                </c:pt>
                <c:pt idx="140">
                  <c:v>27.79</c:v>
                </c:pt>
                <c:pt idx="141">
                  <c:v>27.991</c:v>
                </c:pt>
                <c:pt idx="142">
                  <c:v>28.181000000000001</c:v>
                </c:pt>
                <c:pt idx="143">
                  <c:v>28.370999999999999</c:v>
                </c:pt>
                <c:pt idx="144">
                  <c:v>28.561</c:v>
                </c:pt>
                <c:pt idx="145">
                  <c:v>28.751999999999999</c:v>
                </c:pt>
                <c:pt idx="146">
                  <c:v>28.942</c:v>
                </c:pt>
                <c:pt idx="147">
                  <c:v>29.141999999999999</c:v>
                </c:pt>
                <c:pt idx="148">
                  <c:v>29.332000000000001</c:v>
                </c:pt>
                <c:pt idx="149">
                  <c:v>29.523</c:v>
                </c:pt>
                <c:pt idx="150">
                  <c:v>29.713000000000001</c:v>
                </c:pt>
                <c:pt idx="151">
                  <c:v>29.902999999999999</c:v>
                </c:pt>
                <c:pt idx="152">
                  <c:v>30.094000000000001</c:v>
                </c:pt>
                <c:pt idx="153">
                  <c:v>30.294</c:v>
                </c:pt>
                <c:pt idx="154">
                  <c:v>30.484000000000002</c:v>
                </c:pt>
                <c:pt idx="155">
                  <c:v>30.673999999999999</c:v>
                </c:pt>
                <c:pt idx="156">
                  <c:v>30.864999999999998</c:v>
                </c:pt>
                <c:pt idx="157">
                  <c:v>31.055</c:v>
                </c:pt>
                <c:pt idx="158">
                  <c:v>31.245000000000001</c:v>
                </c:pt>
                <c:pt idx="159">
                  <c:v>31.445</c:v>
                </c:pt>
                <c:pt idx="160">
                  <c:v>31.635999999999999</c:v>
                </c:pt>
                <c:pt idx="161">
                  <c:v>31.826000000000001</c:v>
                </c:pt>
                <c:pt idx="162">
                  <c:v>32.015999999999998</c:v>
                </c:pt>
                <c:pt idx="163">
                  <c:v>32.197000000000003</c:v>
                </c:pt>
                <c:pt idx="164">
                  <c:v>32.366999999999997</c:v>
                </c:pt>
                <c:pt idx="165">
                  <c:v>32.546999999999997</c:v>
                </c:pt>
                <c:pt idx="166">
                  <c:v>32.737000000000002</c:v>
                </c:pt>
                <c:pt idx="167">
                  <c:v>32.927999999999997</c:v>
                </c:pt>
                <c:pt idx="168">
                  <c:v>33.107999999999997</c:v>
                </c:pt>
                <c:pt idx="169">
                  <c:v>33.277999999999999</c:v>
                </c:pt>
                <c:pt idx="170">
                  <c:v>33.457999999999998</c:v>
                </c:pt>
                <c:pt idx="171">
                  <c:v>33.649000000000001</c:v>
                </c:pt>
                <c:pt idx="172">
                  <c:v>33.829000000000001</c:v>
                </c:pt>
                <c:pt idx="173">
                  <c:v>34.018999999999998</c:v>
                </c:pt>
                <c:pt idx="174">
                  <c:v>34.189</c:v>
                </c:pt>
                <c:pt idx="175">
                  <c:v>34.369999999999997</c:v>
                </c:pt>
                <c:pt idx="176">
                  <c:v>34.54</c:v>
                </c:pt>
                <c:pt idx="177">
                  <c:v>34.72</c:v>
                </c:pt>
                <c:pt idx="178">
                  <c:v>34.909999999999997</c:v>
                </c:pt>
                <c:pt idx="179">
                  <c:v>35.100999999999999</c:v>
                </c:pt>
                <c:pt idx="180">
                  <c:v>35.290999999999997</c:v>
                </c:pt>
                <c:pt idx="181">
                  <c:v>35.491</c:v>
                </c:pt>
                <c:pt idx="182">
                  <c:v>35.682000000000002</c:v>
                </c:pt>
                <c:pt idx="183">
                  <c:v>35.872</c:v>
                </c:pt>
                <c:pt idx="184">
                  <c:v>36.061999999999998</c:v>
                </c:pt>
                <c:pt idx="185">
                  <c:v>36.252000000000002</c:v>
                </c:pt>
                <c:pt idx="186">
                  <c:v>36.442999999999998</c:v>
                </c:pt>
                <c:pt idx="187">
                  <c:v>36.643000000000001</c:v>
                </c:pt>
                <c:pt idx="188">
                  <c:v>36.832999999999998</c:v>
                </c:pt>
                <c:pt idx="189">
                  <c:v>37.024000000000001</c:v>
                </c:pt>
                <c:pt idx="190">
                  <c:v>37.213999999999999</c:v>
                </c:pt>
                <c:pt idx="191">
                  <c:v>37.404000000000003</c:v>
                </c:pt>
                <c:pt idx="192">
                  <c:v>37.584000000000003</c:v>
                </c:pt>
                <c:pt idx="193">
                  <c:v>37.774999999999999</c:v>
                </c:pt>
                <c:pt idx="194">
                  <c:v>37.965000000000003</c:v>
                </c:pt>
                <c:pt idx="195">
                  <c:v>38.145000000000003</c:v>
                </c:pt>
                <c:pt idx="196">
                  <c:v>38.335000000000001</c:v>
                </c:pt>
                <c:pt idx="197">
                  <c:v>38.506</c:v>
                </c:pt>
                <c:pt idx="198">
                  <c:v>38.706000000000003</c:v>
                </c:pt>
                <c:pt idx="199">
                  <c:v>38.896000000000001</c:v>
                </c:pt>
                <c:pt idx="200">
                  <c:v>39.066000000000003</c:v>
                </c:pt>
                <c:pt idx="201">
                  <c:v>39.267000000000003</c:v>
                </c:pt>
                <c:pt idx="202">
                  <c:v>39.436999999999998</c:v>
                </c:pt>
                <c:pt idx="203">
                  <c:v>39.627000000000002</c:v>
                </c:pt>
              </c:numCache>
            </c:numRef>
          </c:xVal>
          <c:yVal>
            <c:numRef>
              <c:f>'Beschl. 5. Gang(30.05.2014) '!$J$8:$J$211</c:f>
              <c:numCache>
                <c:formatCode>0.0" km/h"</c:formatCode>
                <c:ptCount val="204"/>
                <c:pt idx="0">
                  <c:v>63.903625531914891</c:v>
                </c:pt>
                <c:pt idx="1">
                  <c:v>63.903625531914891</c:v>
                </c:pt>
                <c:pt idx="2">
                  <c:v>65.274076595744674</c:v>
                </c:pt>
                <c:pt idx="3">
                  <c:v>65.274076595744674</c:v>
                </c:pt>
                <c:pt idx="4">
                  <c:v>65.274076595744674</c:v>
                </c:pt>
                <c:pt idx="5">
                  <c:v>65.274076595744674</c:v>
                </c:pt>
                <c:pt idx="6">
                  <c:v>65.274076595744674</c:v>
                </c:pt>
                <c:pt idx="7">
                  <c:v>67.304374468085115</c:v>
                </c:pt>
                <c:pt idx="8">
                  <c:v>67.304374468085115</c:v>
                </c:pt>
                <c:pt idx="9">
                  <c:v>67.304374468085115</c:v>
                </c:pt>
                <c:pt idx="10">
                  <c:v>67.304374468085115</c:v>
                </c:pt>
                <c:pt idx="11">
                  <c:v>67.304374468085115</c:v>
                </c:pt>
                <c:pt idx="12">
                  <c:v>69.537702127659571</c:v>
                </c:pt>
                <c:pt idx="13">
                  <c:v>69.537702127659571</c:v>
                </c:pt>
                <c:pt idx="14">
                  <c:v>69.537702127659571</c:v>
                </c:pt>
                <c:pt idx="15">
                  <c:v>69.537702127659571</c:v>
                </c:pt>
                <c:pt idx="16">
                  <c:v>69.537702127659571</c:v>
                </c:pt>
                <c:pt idx="17">
                  <c:v>72.786178723404262</c:v>
                </c:pt>
                <c:pt idx="18">
                  <c:v>72.786178723404262</c:v>
                </c:pt>
                <c:pt idx="19">
                  <c:v>72.786178723404262</c:v>
                </c:pt>
                <c:pt idx="20">
                  <c:v>72.786178723404262</c:v>
                </c:pt>
                <c:pt idx="21">
                  <c:v>72.786178723404262</c:v>
                </c:pt>
                <c:pt idx="22">
                  <c:v>74.714961702127653</c:v>
                </c:pt>
                <c:pt idx="23">
                  <c:v>74.714961702127653</c:v>
                </c:pt>
                <c:pt idx="24">
                  <c:v>74.714961702127653</c:v>
                </c:pt>
                <c:pt idx="25">
                  <c:v>74.714961702127653</c:v>
                </c:pt>
                <c:pt idx="26">
                  <c:v>74.714961702127653</c:v>
                </c:pt>
                <c:pt idx="27">
                  <c:v>78.217225531914877</c:v>
                </c:pt>
                <c:pt idx="28">
                  <c:v>78.217225531914877</c:v>
                </c:pt>
                <c:pt idx="29">
                  <c:v>78.217225531914877</c:v>
                </c:pt>
                <c:pt idx="30">
                  <c:v>78.217225531914877</c:v>
                </c:pt>
                <c:pt idx="31">
                  <c:v>78.217225531914877</c:v>
                </c:pt>
                <c:pt idx="32">
                  <c:v>81.008885106382976</c:v>
                </c:pt>
                <c:pt idx="33">
                  <c:v>81.008885106382976</c:v>
                </c:pt>
                <c:pt idx="34">
                  <c:v>81.008885106382976</c:v>
                </c:pt>
                <c:pt idx="35">
                  <c:v>81.008885106382976</c:v>
                </c:pt>
                <c:pt idx="36">
                  <c:v>81.008885106382976</c:v>
                </c:pt>
                <c:pt idx="37">
                  <c:v>84.866451063829786</c:v>
                </c:pt>
                <c:pt idx="38">
                  <c:v>84.866451063829786</c:v>
                </c:pt>
                <c:pt idx="39">
                  <c:v>84.866451063829786</c:v>
                </c:pt>
                <c:pt idx="40">
                  <c:v>84.866451063829786</c:v>
                </c:pt>
                <c:pt idx="41">
                  <c:v>84.866451063829786</c:v>
                </c:pt>
                <c:pt idx="42">
                  <c:v>88.36871489361701</c:v>
                </c:pt>
                <c:pt idx="43">
                  <c:v>88.36871489361701</c:v>
                </c:pt>
                <c:pt idx="44">
                  <c:v>88.36871489361701</c:v>
                </c:pt>
                <c:pt idx="45">
                  <c:v>88.36871489361701</c:v>
                </c:pt>
                <c:pt idx="46">
                  <c:v>88.36871489361701</c:v>
                </c:pt>
                <c:pt idx="47">
                  <c:v>91.160374468085109</c:v>
                </c:pt>
                <c:pt idx="48">
                  <c:v>91.160374468085109</c:v>
                </c:pt>
                <c:pt idx="49">
                  <c:v>91.160374468085109</c:v>
                </c:pt>
                <c:pt idx="50">
                  <c:v>91.160374468085109</c:v>
                </c:pt>
                <c:pt idx="51">
                  <c:v>91.160374468085109</c:v>
                </c:pt>
                <c:pt idx="52">
                  <c:v>94.764153191489356</c:v>
                </c:pt>
                <c:pt idx="53">
                  <c:v>94.764153191489356</c:v>
                </c:pt>
                <c:pt idx="54">
                  <c:v>94.764153191489356</c:v>
                </c:pt>
                <c:pt idx="55">
                  <c:v>94.764153191489356</c:v>
                </c:pt>
                <c:pt idx="56">
                  <c:v>94.764153191489356</c:v>
                </c:pt>
                <c:pt idx="57">
                  <c:v>98.418689361702121</c:v>
                </c:pt>
                <c:pt idx="58">
                  <c:v>98.418689361702121</c:v>
                </c:pt>
                <c:pt idx="59">
                  <c:v>98.418689361702121</c:v>
                </c:pt>
                <c:pt idx="60">
                  <c:v>98.418689361702121</c:v>
                </c:pt>
                <c:pt idx="61">
                  <c:v>98.418689361702121</c:v>
                </c:pt>
                <c:pt idx="62">
                  <c:v>102.37777021276595</c:v>
                </c:pt>
                <c:pt idx="63">
                  <c:v>102.37777021276595</c:v>
                </c:pt>
                <c:pt idx="64">
                  <c:v>102.37777021276595</c:v>
                </c:pt>
                <c:pt idx="65">
                  <c:v>102.37777021276595</c:v>
                </c:pt>
                <c:pt idx="66">
                  <c:v>102.37777021276595</c:v>
                </c:pt>
                <c:pt idx="67">
                  <c:v>105.52473191489361</c:v>
                </c:pt>
                <c:pt idx="68">
                  <c:v>105.52473191489361</c:v>
                </c:pt>
                <c:pt idx="69">
                  <c:v>105.52473191489361</c:v>
                </c:pt>
                <c:pt idx="70">
                  <c:v>105.52473191489361</c:v>
                </c:pt>
                <c:pt idx="71">
                  <c:v>105.52473191489361</c:v>
                </c:pt>
                <c:pt idx="72">
                  <c:v>108.92548085106382</c:v>
                </c:pt>
                <c:pt idx="73">
                  <c:v>108.92548085106382</c:v>
                </c:pt>
                <c:pt idx="74">
                  <c:v>108.92548085106382</c:v>
                </c:pt>
                <c:pt idx="75">
                  <c:v>108.92548085106382</c:v>
                </c:pt>
                <c:pt idx="76">
                  <c:v>108.92548085106382</c:v>
                </c:pt>
                <c:pt idx="77">
                  <c:v>112.63077446808511</c:v>
                </c:pt>
                <c:pt idx="78">
                  <c:v>112.63077446808511</c:v>
                </c:pt>
                <c:pt idx="79">
                  <c:v>112.63077446808511</c:v>
                </c:pt>
                <c:pt idx="80">
                  <c:v>112.63077446808511</c:v>
                </c:pt>
                <c:pt idx="81">
                  <c:v>112.63077446808511</c:v>
                </c:pt>
                <c:pt idx="82">
                  <c:v>116.53909787234042</c:v>
                </c:pt>
                <c:pt idx="83">
                  <c:v>116.53909787234042</c:v>
                </c:pt>
                <c:pt idx="84">
                  <c:v>116.53909787234042</c:v>
                </c:pt>
                <c:pt idx="85">
                  <c:v>116.53909787234042</c:v>
                </c:pt>
                <c:pt idx="86">
                  <c:v>116.53909787234042</c:v>
                </c:pt>
                <c:pt idx="87">
                  <c:v>120.09211914893616</c:v>
                </c:pt>
                <c:pt idx="88">
                  <c:v>120.09211914893616</c:v>
                </c:pt>
                <c:pt idx="89">
                  <c:v>120.09211914893616</c:v>
                </c:pt>
                <c:pt idx="90">
                  <c:v>120.09211914893616</c:v>
                </c:pt>
                <c:pt idx="91">
                  <c:v>120.09211914893616</c:v>
                </c:pt>
                <c:pt idx="92">
                  <c:v>123.5436255319149</c:v>
                </c:pt>
                <c:pt idx="93">
                  <c:v>123.5436255319149</c:v>
                </c:pt>
                <c:pt idx="94">
                  <c:v>123.5436255319149</c:v>
                </c:pt>
                <c:pt idx="95">
                  <c:v>123.5436255319149</c:v>
                </c:pt>
                <c:pt idx="96">
                  <c:v>123.5436255319149</c:v>
                </c:pt>
                <c:pt idx="97">
                  <c:v>126.48755744680851</c:v>
                </c:pt>
                <c:pt idx="98">
                  <c:v>126.48755744680851</c:v>
                </c:pt>
                <c:pt idx="99">
                  <c:v>126.48755744680851</c:v>
                </c:pt>
                <c:pt idx="100">
                  <c:v>126.48755744680851</c:v>
                </c:pt>
                <c:pt idx="101">
                  <c:v>126.48755744680851</c:v>
                </c:pt>
                <c:pt idx="102">
                  <c:v>130.14209361702126</c:v>
                </c:pt>
                <c:pt idx="103">
                  <c:v>130.14209361702126</c:v>
                </c:pt>
                <c:pt idx="104">
                  <c:v>130.14209361702126</c:v>
                </c:pt>
                <c:pt idx="105">
                  <c:v>130.14209361702126</c:v>
                </c:pt>
                <c:pt idx="106">
                  <c:v>130.14209361702126</c:v>
                </c:pt>
                <c:pt idx="107">
                  <c:v>133.89814468085106</c:v>
                </c:pt>
                <c:pt idx="108">
                  <c:v>133.89814468085106</c:v>
                </c:pt>
                <c:pt idx="109">
                  <c:v>133.89814468085106</c:v>
                </c:pt>
                <c:pt idx="110">
                  <c:v>133.89814468085106</c:v>
                </c:pt>
                <c:pt idx="111">
                  <c:v>133.89814468085106</c:v>
                </c:pt>
                <c:pt idx="112">
                  <c:v>136.84207659574466</c:v>
                </c:pt>
                <c:pt idx="113">
                  <c:v>136.84207659574466</c:v>
                </c:pt>
                <c:pt idx="114">
                  <c:v>136.84207659574466</c:v>
                </c:pt>
                <c:pt idx="115">
                  <c:v>136.84207659574466</c:v>
                </c:pt>
                <c:pt idx="116">
                  <c:v>136.84207659574466</c:v>
                </c:pt>
                <c:pt idx="117">
                  <c:v>140.44585531914893</c:v>
                </c:pt>
                <c:pt idx="118">
                  <c:v>140.44585531914893</c:v>
                </c:pt>
                <c:pt idx="119">
                  <c:v>140.44585531914893</c:v>
                </c:pt>
                <c:pt idx="120">
                  <c:v>140.44585531914893</c:v>
                </c:pt>
                <c:pt idx="121">
                  <c:v>140.44585531914893</c:v>
                </c:pt>
                <c:pt idx="122">
                  <c:v>144.25266382978722</c:v>
                </c:pt>
                <c:pt idx="123">
                  <c:v>144.25266382978722</c:v>
                </c:pt>
                <c:pt idx="124">
                  <c:v>144.25266382978722</c:v>
                </c:pt>
                <c:pt idx="125">
                  <c:v>144.25266382978722</c:v>
                </c:pt>
                <c:pt idx="126">
                  <c:v>144.25266382978722</c:v>
                </c:pt>
                <c:pt idx="127">
                  <c:v>147.19659574468085</c:v>
                </c:pt>
                <c:pt idx="128">
                  <c:v>147.19659574468085</c:v>
                </c:pt>
                <c:pt idx="129">
                  <c:v>147.19659574468085</c:v>
                </c:pt>
                <c:pt idx="130">
                  <c:v>147.19659574468085</c:v>
                </c:pt>
                <c:pt idx="131">
                  <c:v>147.19659574468085</c:v>
                </c:pt>
                <c:pt idx="132">
                  <c:v>150.2928</c:v>
                </c:pt>
                <c:pt idx="133">
                  <c:v>150.2928</c:v>
                </c:pt>
                <c:pt idx="134">
                  <c:v>150.2928</c:v>
                </c:pt>
                <c:pt idx="135">
                  <c:v>150.2928</c:v>
                </c:pt>
                <c:pt idx="136">
                  <c:v>150.2928</c:v>
                </c:pt>
                <c:pt idx="137">
                  <c:v>152.93218723404254</c:v>
                </c:pt>
                <c:pt idx="138">
                  <c:v>152.93218723404254</c:v>
                </c:pt>
                <c:pt idx="139">
                  <c:v>152.93218723404254</c:v>
                </c:pt>
                <c:pt idx="140">
                  <c:v>152.93218723404254</c:v>
                </c:pt>
                <c:pt idx="141">
                  <c:v>152.93218723404254</c:v>
                </c:pt>
                <c:pt idx="142">
                  <c:v>155.97763404255321</c:v>
                </c:pt>
                <c:pt idx="143">
                  <c:v>155.97763404255321</c:v>
                </c:pt>
                <c:pt idx="144">
                  <c:v>155.97763404255321</c:v>
                </c:pt>
                <c:pt idx="145">
                  <c:v>155.97763404255321</c:v>
                </c:pt>
                <c:pt idx="146">
                  <c:v>155.97763404255321</c:v>
                </c:pt>
                <c:pt idx="147">
                  <c:v>159.58141276595745</c:v>
                </c:pt>
                <c:pt idx="148">
                  <c:v>159.58141276595745</c:v>
                </c:pt>
                <c:pt idx="149">
                  <c:v>159.58141276595745</c:v>
                </c:pt>
                <c:pt idx="150">
                  <c:v>159.58141276595745</c:v>
                </c:pt>
                <c:pt idx="151">
                  <c:v>159.58141276595745</c:v>
                </c:pt>
                <c:pt idx="152">
                  <c:v>162.77913191489361</c:v>
                </c:pt>
                <c:pt idx="153">
                  <c:v>162.77913191489361</c:v>
                </c:pt>
                <c:pt idx="154">
                  <c:v>162.77913191489361</c:v>
                </c:pt>
                <c:pt idx="155">
                  <c:v>162.77913191489361</c:v>
                </c:pt>
                <c:pt idx="156">
                  <c:v>162.77913191489361</c:v>
                </c:pt>
                <c:pt idx="157">
                  <c:v>165.92609361702128</c:v>
                </c:pt>
                <c:pt idx="158">
                  <c:v>165.92609361702128</c:v>
                </c:pt>
                <c:pt idx="159">
                  <c:v>165.92609361702128</c:v>
                </c:pt>
                <c:pt idx="160">
                  <c:v>165.92609361702128</c:v>
                </c:pt>
                <c:pt idx="161">
                  <c:v>165.92609361702128</c:v>
                </c:pt>
                <c:pt idx="162">
                  <c:v>168.71775319148935</c:v>
                </c:pt>
                <c:pt idx="163">
                  <c:v>168.71775319148935</c:v>
                </c:pt>
                <c:pt idx="164">
                  <c:v>168.71775319148935</c:v>
                </c:pt>
                <c:pt idx="165">
                  <c:v>168.71775319148935</c:v>
                </c:pt>
                <c:pt idx="166">
                  <c:v>168.71775319148935</c:v>
                </c:pt>
                <c:pt idx="167">
                  <c:v>171.76319999999998</c:v>
                </c:pt>
                <c:pt idx="168">
                  <c:v>171.76319999999998</c:v>
                </c:pt>
                <c:pt idx="169">
                  <c:v>171.76319999999998</c:v>
                </c:pt>
                <c:pt idx="170">
                  <c:v>171.76319999999998</c:v>
                </c:pt>
                <c:pt idx="171">
                  <c:v>171.76319999999998</c:v>
                </c:pt>
                <c:pt idx="172">
                  <c:v>174.35182978723401</c:v>
                </c:pt>
                <c:pt idx="173">
                  <c:v>174.35182978723401</c:v>
                </c:pt>
                <c:pt idx="174">
                  <c:v>174.35182978723401</c:v>
                </c:pt>
                <c:pt idx="175">
                  <c:v>174.35182978723401</c:v>
                </c:pt>
                <c:pt idx="176">
                  <c:v>174.35182978723401</c:v>
                </c:pt>
                <c:pt idx="177">
                  <c:v>176.43288510638297</c:v>
                </c:pt>
                <c:pt idx="178">
                  <c:v>176.43288510638297</c:v>
                </c:pt>
                <c:pt idx="179">
                  <c:v>176.43288510638297</c:v>
                </c:pt>
                <c:pt idx="180">
                  <c:v>176.43288510638297</c:v>
                </c:pt>
                <c:pt idx="181">
                  <c:v>176.43288510638297</c:v>
                </c:pt>
                <c:pt idx="182">
                  <c:v>178.26015319148934</c:v>
                </c:pt>
                <c:pt idx="183">
                  <c:v>178.26015319148934</c:v>
                </c:pt>
                <c:pt idx="184">
                  <c:v>178.26015319148934</c:v>
                </c:pt>
                <c:pt idx="185">
                  <c:v>178.26015319148934</c:v>
                </c:pt>
                <c:pt idx="186">
                  <c:v>178.26015319148934</c:v>
                </c:pt>
                <c:pt idx="187">
                  <c:v>180.79802553191487</c:v>
                </c:pt>
                <c:pt idx="188">
                  <c:v>180.79802553191487</c:v>
                </c:pt>
                <c:pt idx="189">
                  <c:v>180.79802553191487</c:v>
                </c:pt>
                <c:pt idx="190">
                  <c:v>180.79802553191487</c:v>
                </c:pt>
                <c:pt idx="191">
                  <c:v>180.79802553191487</c:v>
                </c:pt>
                <c:pt idx="192">
                  <c:v>182.47302127659574</c:v>
                </c:pt>
                <c:pt idx="193">
                  <c:v>182.47302127659574</c:v>
                </c:pt>
                <c:pt idx="194">
                  <c:v>182.47302127659574</c:v>
                </c:pt>
                <c:pt idx="195">
                  <c:v>182.47302127659574</c:v>
                </c:pt>
                <c:pt idx="196">
                  <c:v>182.47302127659574</c:v>
                </c:pt>
                <c:pt idx="197">
                  <c:v>185.36619574468085</c:v>
                </c:pt>
                <c:pt idx="198">
                  <c:v>185.36619574468085</c:v>
                </c:pt>
                <c:pt idx="199">
                  <c:v>185.36619574468085</c:v>
                </c:pt>
                <c:pt idx="200">
                  <c:v>185.36619574468085</c:v>
                </c:pt>
                <c:pt idx="201">
                  <c:v>185.36619574468085</c:v>
                </c:pt>
                <c:pt idx="202">
                  <c:v>187.59952340425531</c:v>
                </c:pt>
                <c:pt idx="203">
                  <c:v>187.59952340425531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745128"/>
        <c:axId val="294744736"/>
      </c:scatterChart>
      <c:valAx>
        <c:axId val="294743952"/>
        <c:scaling>
          <c:orientation val="minMax"/>
          <c:max val="43"/>
          <c:min val="1"/>
        </c:scaling>
        <c:delete val="0"/>
        <c:axPos val="b"/>
        <c:numFmt formatCode="0.000&quot; s&quot;" sourceLinked="1"/>
        <c:majorTickMark val="out"/>
        <c:minorTickMark val="none"/>
        <c:tickLblPos val="nextTo"/>
        <c:crossAx val="294744344"/>
        <c:crosses val="autoZero"/>
        <c:crossBetween val="midCat"/>
      </c:valAx>
      <c:valAx>
        <c:axId val="294744344"/>
        <c:scaling>
          <c:orientation val="minMax"/>
          <c:min val="-1000"/>
        </c:scaling>
        <c:delete val="0"/>
        <c:axPos val="l"/>
        <c:majorGridlines/>
        <c:numFmt formatCode="#,##0&quot; 1/min&quot;" sourceLinked="1"/>
        <c:majorTickMark val="out"/>
        <c:minorTickMark val="none"/>
        <c:tickLblPos val="nextTo"/>
        <c:crossAx val="294743952"/>
        <c:crosses val="autoZero"/>
        <c:crossBetween val="midCat"/>
      </c:valAx>
      <c:valAx>
        <c:axId val="294744736"/>
        <c:scaling>
          <c:orientation val="minMax"/>
          <c:max val="210"/>
          <c:min val="0"/>
        </c:scaling>
        <c:delete val="0"/>
        <c:axPos val="r"/>
        <c:numFmt formatCode="0.0&quot; km/h&quot;" sourceLinked="1"/>
        <c:majorTickMark val="out"/>
        <c:minorTickMark val="none"/>
        <c:tickLblPos val="nextTo"/>
        <c:crossAx val="294745128"/>
        <c:crosses val="max"/>
        <c:crossBetween val="midCat"/>
      </c:valAx>
      <c:valAx>
        <c:axId val="294745128"/>
        <c:scaling>
          <c:orientation val="minMax"/>
        </c:scaling>
        <c:delete val="1"/>
        <c:axPos val="b"/>
        <c:numFmt formatCode="0.000&quot; s&quot;" sourceLinked="1"/>
        <c:majorTickMark val="out"/>
        <c:minorTickMark val="none"/>
        <c:tickLblPos val="none"/>
        <c:crossAx val="2947447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4" r="0.7000000000000004" t="0.78740157499999996" header="0.30000000000000021" footer="0.3000000000000002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81027439807942E-2"/>
          <c:y val="3.2101466515344172E-2"/>
          <c:w val="0.77432086441648118"/>
          <c:h val="0.895464992253638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'Beschl. 5. Gang(30.05.2014) '!$L$2</c:f>
              <c:strCache>
                <c:ptCount val="1"/>
                <c:pt idx="0">
                  <c:v>Ladedruck, SOLL</c:v>
                </c:pt>
              </c:strCache>
            </c:strRef>
          </c:tx>
          <c:marker>
            <c:symbol val="none"/>
          </c:marker>
          <c:xVal>
            <c:numRef>
              <c:f>'Beschl. 5. Gang(30.05.2014) '!$I$6:$I$212</c:f>
              <c:numCache>
                <c:formatCode>#,##0" 1/min"</c:formatCode>
                <c:ptCount val="207"/>
                <c:pt idx="0">
                  <c:v>1259</c:v>
                </c:pt>
                <c:pt idx="1">
                  <c:v>1259</c:v>
                </c:pt>
                <c:pt idx="2">
                  <c:v>1259</c:v>
                </c:pt>
                <c:pt idx="3">
                  <c:v>1259</c:v>
                </c:pt>
                <c:pt idx="4">
                  <c:v>1286</c:v>
                </c:pt>
                <c:pt idx="5">
                  <c:v>1286</c:v>
                </c:pt>
                <c:pt idx="6">
                  <c:v>1286</c:v>
                </c:pt>
                <c:pt idx="7">
                  <c:v>1286</c:v>
                </c:pt>
                <c:pt idx="8">
                  <c:v>1286</c:v>
                </c:pt>
                <c:pt idx="9">
                  <c:v>1326</c:v>
                </c:pt>
                <c:pt idx="10">
                  <c:v>1326</c:v>
                </c:pt>
                <c:pt idx="11">
                  <c:v>1326</c:v>
                </c:pt>
                <c:pt idx="12">
                  <c:v>1326</c:v>
                </c:pt>
                <c:pt idx="13">
                  <c:v>1326</c:v>
                </c:pt>
                <c:pt idx="14">
                  <c:v>1370</c:v>
                </c:pt>
                <c:pt idx="15">
                  <c:v>1370</c:v>
                </c:pt>
                <c:pt idx="16">
                  <c:v>1370</c:v>
                </c:pt>
                <c:pt idx="17">
                  <c:v>1370</c:v>
                </c:pt>
                <c:pt idx="18">
                  <c:v>1370</c:v>
                </c:pt>
                <c:pt idx="19">
                  <c:v>1434</c:v>
                </c:pt>
                <c:pt idx="20">
                  <c:v>1434</c:v>
                </c:pt>
                <c:pt idx="21">
                  <c:v>1434</c:v>
                </c:pt>
                <c:pt idx="22">
                  <c:v>1434</c:v>
                </c:pt>
                <c:pt idx="23">
                  <c:v>1434</c:v>
                </c:pt>
                <c:pt idx="24">
                  <c:v>1472</c:v>
                </c:pt>
                <c:pt idx="25">
                  <c:v>1472</c:v>
                </c:pt>
                <c:pt idx="26">
                  <c:v>1472</c:v>
                </c:pt>
                <c:pt idx="27">
                  <c:v>1472</c:v>
                </c:pt>
                <c:pt idx="28">
                  <c:v>1472</c:v>
                </c:pt>
                <c:pt idx="29">
                  <c:v>1541</c:v>
                </c:pt>
                <c:pt idx="30">
                  <c:v>1541</c:v>
                </c:pt>
                <c:pt idx="31">
                  <c:v>1541</c:v>
                </c:pt>
                <c:pt idx="32">
                  <c:v>1541</c:v>
                </c:pt>
                <c:pt idx="33">
                  <c:v>1541</c:v>
                </c:pt>
                <c:pt idx="34">
                  <c:v>1596</c:v>
                </c:pt>
                <c:pt idx="35">
                  <c:v>1596</c:v>
                </c:pt>
                <c:pt idx="36">
                  <c:v>1596</c:v>
                </c:pt>
                <c:pt idx="37">
                  <c:v>1596</c:v>
                </c:pt>
                <c:pt idx="38">
                  <c:v>1596</c:v>
                </c:pt>
                <c:pt idx="39">
                  <c:v>1672</c:v>
                </c:pt>
                <c:pt idx="40">
                  <c:v>1672</c:v>
                </c:pt>
                <c:pt idx="41">
                  <c:v>1672</c:v>
                </c:pt>
                <c:pt idx="42">
                  <c:v>1672</c:v>
                </c:pt>
                <c:pt idx="43">
                  <c:v>1672</c:v>
                </c:pt>
                <c:pt idx="44">
                  <c:v>1741</c:v>
                </c:pt>
                <c:pt idx="45">
                  <c:v>1741</c:v>
                </c:pt>
                <c:pt idx="46">
                  <c:v>1741</c:v>
                </c:pt>
                <c:pt idx="47">
                  <c:v>1741</c:v>
                </c:pt>
                <c:pt idx="48">
                  <c:v>1741</c:v>
                </c:pt>
                <c:pt idx="49">
                  <c:v>1796</c:v>
                </c:pt>
                <c:pt idx="50">
                  <c:v>1796</c:v>
                </c:pt>
                <c:pt idx="51">
                  <c:v>1796</c:v>
                </c:pt>
                <c:pt idx="52">
                  <c:v>1796</c:v>
                </c:pt>
                <c:pt idx="53">
                  <c:v>1796</c:v>
                </c:pt>
                <c:pt idx="54">
                  <c:v>1867</c:v>
                </c:pt>
                <c:pt idx="55">
                  <c:v>1867</c:v>
                </c:pt>
                <c:pt idx="56">
                  <c:v>1867</c:v>
                </c:pt>
                <c:pt idx="57">
                  <c:v>1867</c:v>
                </c:pt>
                <c:pt idx="58">
                  <c:v>1867</c:v>
                </c:pt>
                <c:pt idx="59">
                  <c:v>1939</c:v>
                </c:pt>
                <c:pt idx="60">
                  <c:v>1939</c:v>
                </c:pt>
                <c:pt idx="61">
                  <c:v>1939</c:v>
                </c:pt>
                <c:pt idx="62">
                  <c:v>1939</c:v>
                </c:pt>
                <c:pt idx="63">
                  <c:v>1939</c:v>
                </c:pt>
                <c:pt idx="64">
                  <c:v>2017</c:v>
                </c:pt>
                <c:pt idx="65">
                  <c:v>2017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2079</c:v>
                </c:pt>
                <c:pt idx="70">
                  <c:v>2079</c:v>
                </c:pt>
                <c:pt idx="71">
                  <c:v>2079</c:v>
                </c:pt>
                <c:pt idx="72">
                  <c:v>2079</c:v>
                </c:pt>
                <c:pt idx="73">
                  <c:v>2079</c:v>
                </c:pt>
                <c:pt idx="74">
                  <c:v>2146</c:v>
                </c:pt>
                <c:pt idx="75">
                  <c:v>2146</c:v>
                </c:pt>
                <c:pt idx="76">
                  <c:v>2146</c:v>
                </c:pt>
                <c:pt idx="77">
                  <c:v>2146</c:v>
                </c:pt>
                <c:pt idx="78">
                  <c:v>2146</c:v>
                </c:pt>
                <c:pt idx="79">
                  <c:v>2219</c:v>
                </c:pt>
                <c:pt idx="80">
                  <c:v>2219</c:v>
                </c:pt>
                <c:pt idx="81">
                  <c:v>2219</c:v>
                </c:pt>
                <c:pt idx="82">
                  <c:v>2219</c:v>
                </c:pt>
                <c:pt idx="83">
                  <c:v>2219</c:v>
                </c:pt>
                <c:pt idx="84">
                  <c:v>2296</c:v>
                </c:pt>
                <c:pt idx="85">
                  <c:v>2296</c:v>
                </c:pt>
                <c:pt idx="86">
                  <c:v>2296</c:v>
                </c:pt>
                <c:pt idx="87">
                  <c:v>2296</c:v>
                </c:pt>
                <c:pt idx="88">
                  <c:v>2296</c:v>
                </c:pt>
                <c:pt idx="89">
                  <c:v>2366</c:v>
                </c:pt>
                <c:pt idx="90">
                  <c:v>2366</c:v>
                </c:pt>
                <c:pt idx="91">
                  <c:v>2366</c:v>
                </c:pt>
                <c:pt idx="92">
                  <c:v>2366</c:v>
                </c:pt>
                <c:pt idx="93">
                  <c:v>2366</c:v>
                </c:pt>
                <c:pt idx="94">
                  <c:v>2434</c:v>
                </c:pt>
                <c:pt idx="95">
                  <c:v>2434</c:v>
                </c:pt>
                <c:pt idx="96">
                  <c:v>2434</c:v>
                </c:pt>
                <c:pt idx="97">
                  <c:v>2434</c:v>
                </c:pt>
                <c:pt idx="98">
                  <c:v>2434</c:v>
                </c:pt>
                <c:pt idx="99">
                  <c:v>2492</c:v>
                </c:pt>
                <c:pt idx="100">
                  <c:v>2492</c:v>
                </c:pt>
                <c:pt idx="101">
                  <c:v>2492</c:v>
                </c:pt>
                <c:pt idx="102">
                  <c:v>2492</c:v>
                </c:pt>
                <c:pt idx="103">
                  <c:v>2492</c:v>
                </c:pt>
                <c:pt idx="104">
                  <c:v>2564</c:v>
                </c:pt>
                <c:pt idx="105">
                  <c:v>2564</c:v>
                </c:pt>
                <c:pt idx="106">
                  <c:v>2564</c:v>
                </c:pt>
                <c:pt idx="107">
                  <c:v>2564</c:v>
                </c:pt>
                <c:pt idx="108">
                  <c:v>2564</c:v>
                </c:pt>
                <c:pt idx="109">
                  <c:v>2638</c:v>
                </c:pt>
                <c:pt idx="110">
                  <c:v>2638</c:v>
                </c:pt>
                <c:pt idx="111">
                  <c:v>2638</c:v>
                </c:pt>
                <c:pt idx="112">
                  <c:v>2638</c:v>
                </c:pt>
                <c:pt idx="113">
                  <c:v>2638</c:v>
                </c:pt>
                <c:pt idx="114">
                  <c:v>2696</c:v>
                </c:pt>
                <c:pt idx="115">
                  <c:v>2696</c:v>
                </c:pt>
                <c:pt idx="116">
                  <c:v>2696</c:v>
                </c:pt>
                <c:pt idx="117">
                  <c:v>2696</c:v>
                </c:pt>
                <c:pt idx="118">
                  <c:v>2696</c:v>
                </c:pt>
                <c:pt idx="119">
                  <c:v>2767</c:v>
                </c:pt>
                <c:pt idx="120">
                  <c:v>2767</c:v>
                </c:pt>
                <c:pt idx="121">
                  <c:v>2767</c:v>
                </c:pt>
                <c:pt idx="122">
                  <c:v>2767</c:v>
                </c:pt>
                <c:pt idx="123">
                  <c:v>2767</c:v>
                </c:pt>
                <c:pt idx="124">
                  <c:v>2842</c:v>
                </c:pt>
                <c:pt idx="125">
                  <c:v>2842</c:v>
                </c:pt>
                <c:pt idx="126">
                  <c:v>2842</c:v>
                </c:pt>
                <c:pt idx="127">
                  <c:v>2842</c:v>
                </c:pt>
                <c:pt idx="128">
                  <c:v>2842</c:v>
                </c:pt>
                <c:pt idx="129">
                  <c:v>2900</c:v>
                </c:pt>
                <c:pt idx="130">
                  <c:v>2900</c:v>
                </c:pt>
                <c:pt idx="131">
                  <c:v>2900</c:v>
                </c:pt>
                <c:pt idx="132">
                  <c:v>2900</c:v>
                </c:pt>
                <c:pt idx="133">
                  <c:v>2900</c:v>
                </c:pt>
                <c:pt idx="134">
                  <c:v>2961</c:v>
                </c:pt>
                <c:pt idx="135">
                  <c:v>2961</c:v>
                </c:pt>
                <c:pt idx="136">
                  <c:v>2961</c:v>
                </c:pt>
                <c:pt idx="137">
                  <c:v>2961</c:v>
                </c:pt>
                <c:pt idx="138">
                  <c:v>2961</c:v>
                </c:pt>
                <c:pt idx="139">
                  <c:v>3013</c:v>
                </c:pt>
                <c:pt idx="140">
                  <c:v>3013</c:v>
                </c:pt>
                <c:pt idx="141">
                  <c:v>3013</c:v>
                </c:pt>
                <c:pt idx="142">
                  <c:v>3013</c:v>
                </c:pt>
                <c:pt idx="143">
                  <c:v>3013</c:v>
                </c:pt>
                <c:pt idx="144">
                  <c:v>3073</c:v>
                </c:pt>
                <c:pt idx="145">
                  <c:v>3073</c:v>
                </c:pt>
                <c:pt idx="146">
                  <c:v>3073</c:v>
                </c:pt>
                <c:pt idx="147">
                  <c:v>3073</c:v>
                </c:pt>
                <c:pt idx="148">
                  <c:v>3073</c:v>
                </c:pt>
                <c:pt idx="149">
                  <c:v>3144</c:v>
                </c:pt>
                <c:pt idx="150">
                  <c:v>3144</c:v>
                </c:pt>
                <c:pt idx="151">
                  <c:v>3144</c:v>
                </c:pt>
                <c:pt idx="152">
                  <c:v>3144</c:v>
                </c:pt>
                <c:pt idx="153">
                  <c:v>3144</c:v>
                </c:pt>
                <c:pt idx="154">
                  <c:v>3207</c:v>
                </c:pt>
                <c:pt idx="155">
                  <c:v>3207</c:v>
                </c:pt>
                <c:pt idx="156">
                  <c:v>3207</c:v>
                </c:pt>
                <c:pt idx="157">
                  <c:v>3207</c:v>
                </c:pt>
                <c:pt idx="158">
                  <c:v>3207</c:v>
                </c:pt>
                <c:pt idx="159">
                  <c:v>3269</c:v>
                </c:pt>
                <c:pt idx="160">
                  <c:v>3269</c:v>
                </c:pt>
                <c:pt idx="161">
                  <c:v>3269</c:v>
                </c:pt>
                <c:pt idx="162">
                  <c:v>3269</c:v>
                </c:pt>
                <c:pt idx="163">
                  <c:v>3269</c:v>
                </c:pt>
                <c:pt idx="164">
                  <c:v>3324</c:v>
                </c:pt>
                <c:pt idx="165">
                  <c:v>3324</c:v>
                </c:pt>
                <c:pt idx="166">
                  <c:v>3324</c:v>
                </c:pt>
                <c:pt idx="167">
                  <c:v>3324</c:v>
                </c:pt>
                <c:pt idx="168">
                  <c:v>3324</c:v>
                </c:pt>
                <c:pt idx="169">
                  <c:v>3384</c:v>
                </c:pt>
                <c:pt idx="170">
                  <c:v>3384</c:v>
                </c:pt>
                <c:pt idx="171">
                  <c:v>3384</c:v>
                </c:pt>
                <c:pt idx="172">
                  <c:v>3384</c:v>
                </c:pt>
                <c:pt idx="173">
                  <c:v>3384</c:v>
                </c:pt>
                <c:pt idx="174">
                  <c:v>3435</c:v>
                </c:pt>
                <c:pt idx="175">
                  <c:v>3435</c:v>
                </c:pt>
                <c:pt idx="176">
                  <c:v>3435</c:v>
                </c:pt>
                <c:pt idx="177">
                  <c:v>3435</c:v>
                </c:pt>
                <c:pt idx="178">
                  <c:v>3435</c:v>
                </c:pt>
                <c:pt idx="179">
                  <c:v>3476</c:v>
                </c:pt>
                <c:pt idx="180">
                  <c:v>3476</c:v>
                </c:pt>
                <c:pt idx="181">
                  <c:v>3476</c:v>
                </c:pt>
                <c:pt idx="182">
                  <c:v>3476</c:v>
                </c:pt>
                <c:pt idx="183">
                  <c:v>3476</c:v>
                </c:pt>
                <c:pt idx="184">
                  <c:v>3512</c:v>
                </c:pt>
                <c:pt idx="185">
                  <c:v>3512</c:v>
                </c:pt>
                <c:pt idx="186">
                  <c:v>3512</c:v>
                </c:pt>
                <c:pt idx="187">
                  <c:v>3512</c:v>
                </c:pt>
                <c:pt idx="188">
                  <c:v>3512</c:v>
                </c:pt>
                <c:pt idx="189">
                  <c:v>3562</c:v>
                </c:pt>
                <c:pt idx="190">
                  <c:v>3562</c:v>
                </c:pt>
                <c:pt idx="191">
                  <c:v>3562</c:v>
                </c:pt>
                <c:pt idx="192">
                  <c:v>3562</c:v>
                </c:pt>
                <c:pt idx="193">
                  <c:v>3562</c:v>
                </c:pt>
                <c:pt idx="194">
                  <c:v>3595</c:v>
                </c:pt>
                <c:pt idx="195">
                  <c:v>3595</c:v>
                </c:pt>
                <c:pt idx="196">
                  <c:v>3595</c:v>
                </c:pt>
                <c:pt idx="197">
                  <c:v>3595</c:v>
                </c:pt>
                <c:pt idx="198">
                  <c:v>3595</c:v>
                </c:pt>
                <c:pt idx="199">
                  <c:v>3652</c:v>
                </c:pt>
                <c:pt idx="200">
                  <c:v>3652</c:v>
                </c:pt>
                <c:pt idx="201">
                  <c:v>3652</c:v>
                </c:pt>
                <c:pt idx="202">
                  <c:v>3652</c:v>
                </c:pt>
                <c:pt idx="203">
                  <c:v>3652</c:v>
                </c:pt>
                <c:pt idx="204">
                  <c:v>3696</c:v>
                </c:pt>
                <c:pt idx="205">
                  <c:v>3696</c:v>
                </c:pt>
                <c:pt idx="206">
                  <c:v>3696</c:v>
                </c:pt>
              </c:numCache>
            </c:numRef>
          </c:xVal>
          <c:yVal>
            <c:numRef>
              <c:f>'Beschl. 5. Gang(30.05.2014) '!$L$6:$L$212</c:f>
              <c:numCache>
                <c:formatCode>#,##0" mbar"</c:formatCode>
                <c:ptCount val="207"/>
                <c:pt idx="0">
                  <c:v>1612</c:v>
                </c:pt>
                <c:pt idx="1">
                  <c:v>1612</c:v>
                </c:pt>
                <c:pt idx="2">
                  <c:v>1612</c:v>
                </c:pt>
                <c:pt idx="3">
                  <c:v>1612</c:v>
                </c:pt>
                <c:pt idx="4">
                  <c:v>1612</c:v>
                </c:pt>
                <c:pt idx="5">
                  <c:v>1660</c:v>
                </c:pt>
                <c:pt idx="6">
                  <c:v>1660</c:v>
                </c:pt>
                <c:pt idx="7">
                  <c:v>1660</c:v>
                </c:pt>
                <c:pt idx="8">
                  <c:v>1660</c:v>
                </c:pt>
                <c:pt idx="9">
                  <c:v>1660</c:v>
                </c:pt>
                <c:pt idx="10">
                  <c:v>1699</c:v>
                </c:pt>
                <c:pt idx="11">
                  <c:v>1699</c:v>
                </c:pt>
                <c:pt idx="12">
                  <c:v>1699</c:v>
                </c:pt>
                <c:pt idx="13">
                  <c:v>1699</c:v>
                </c:pt>
                <c:pt idx="14">
                  <c:v>1699</c:v>
                </c:pt>
                <c:pt idx="15">
                  <c:v>1747</c:v>
                </c:pt>
                <c:pt idx="16">
                  <c:v>1747</c:v>
                </c:pt>
                <c:pt idx="17">
                  <c:v>1747</c:v>
                </c:pt>
                <c:pt idx="18">
                  <c:v>1747</c:v>
                </c:pt>
                <c:pt idx="19">
                  <c:v>1747</c:v>
                </c:pt>
                <c:pt idx="20">
                  <c:v>1798</c:v>
                </c:pt>
                <c:pt idx="21">
                  <c:v>1798</c:v>
                </c:pt>
                <c:pt idx="22">
                  <c:v>1798</c:v>
                </c:pt>
                <c:pt idx="23">
                  <c:v>1798</c:v>
                </c:pt>
                <c:pt idx="24">
                  <c:v>1798</c:v>
                </c:pt>
                <c:pt idx="25">
                  <c:v>1869</c:v>
                </c:pt>
                <c:pt idx="26">
                  <c:v>1869</c:v>
                </c:pt>
                <c:pt idx="27">
                  <c:v>1869</c:v>
                </c:pt>
                <c:pt idx="28">
                  <c:v>1869</c:v>
                </c:pt>
                <c:pt idx="29">
                  <c:v>1869</c:v>
                </c:pt>
                <c:pt idx="30">
                  <c:v>1934</c:v>
                </c:pt>
                <c:pt idx="31">
                  <c:v>1934</c:v>
                </c:pt>
                <c:pt idx="32">
                  <c:v>1934</c:v>
                </c:pt>
                <c:pt idx="33">
                  <c:v>1934</c:v>
                </c:pt>
                <c:pt idx="34">
                  <c:v>1934</c:v>
                </c:pt>
                <c:pt idx="35">
                  <c:v>2014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2075</c:v>
                </c:pt>
                <c:pt idx="41">
                  <c:v>2075</c:v>
                </c:pt>
                <c:pt idx="42">
                  <c:v>2075</c:v>
                </c:pt>
                <c:pt idx="43">
                  <c:v>2075</c:v>
                </c:pt>
                <c:pt idx="44">
                  <c:v>2075</c:v>
                </c:pt>
                <c:pt idx="45">
                  <c:v>2141</c:v>
                </c:pt>
                <c:pt idx="46">
                  <c:v>2141</c:v>
                </c:pt>
                <c:pt idx="47">
                  <c:v>2141</c:v>
                </c:pt>
                <c:pt idx="48">
                  <c:v>2141</c:v>
                </c:pt>
                <c:pt idx="49">
                  <c:v>2141</c:v>
                </c:pt>
                <c:pt idx="50">
                  <c:v>2207</c:v>
                </c:pt>
                <c:pt idx="51">
                  <c:v>2207</c:v>
                </c:pt>
                <c:pt idx="52">
                  <c:v>2207</c:v>
                </c:pt>
                <c:pt idx="53">
                  <c:v>2207</c:v>
                </c:pt>
                <c:pt idx="54">
                  <c:v>2207</c:v>
                </c:pt>
                <c:pt idx="55">
                  <c:v>2250</c:v>
                </c:pt>
                <c:pt idx="56">
                  <c:v>2250</c:v>
                </c:pt>
                <c:pt idx="57">
                  <c:v>2250</c:v>
                </c:pt>
                <c:pt idx="58">
                  <c:v>2250</c:v>
                </c:pt>
                <c:pt idx="59">
                  <c:v>2250</c:v>
                </c:pt>
                <c:pt idx="60">
                  <c:v>2250</c:v>
                </c:pt>
                <c:pt idx="61">
                  <c:v>2250</c:v>
                </c:pt>
                <c:pt idx="62">
                  <c:v>2250</c:v>
                </c:pt>
                <c:pt idx="63">
                  <c:v>2250</c:v>
                </c:pt>
                <c:pt idx="64">
                  <c:v>2250</c:v>
                </c:pt>
                <c:pt idx="65">
                  <c:v>2250</c:v>
                </c:pt>
                <c:pt idx="66">
                  <c:v>2250</c:v>
                </c:pt>
                <c:pt idx="67">
                  <c:v>2250</c:v>
                </c:pt>
                <c:pt idx="68">
                  <c:v>2250</c:v>
                </c:pt>
                <c:pt idx="69">
                  <c:v>2250</c:v>
                </c:pt>
                <c:pt idx="70">
                  <c:v>2250</c:v>
                </c:pt>
                <c:pt idx="71">
                  <c:v>2250</c:v>
                </c:pt>
                <c:pt idx="72">
                  <c:v>2250</c:v>
                </c:pt>
                <c:pt idx="73">
                  <c:v>2250</c:v>
                </c:pt>
                <c:pt idx="74">
                  <c:v>2250</c:v>
                </c:pt>
                <c:pt idx="75">
                  <c:v>2250</c:v>
                </c:pt>
                <c:pt idx="76">
                  <c:v>2250</c:v>
                </c:pt>
                <c:pt idx="77">
                  <c:v>2250</c:v>
                </c:pt>
                <c:pt idx="78">
                  <c:v>2250</c:v>
                </c:pt>
                <c:pt idx="79">
                  <c:v>2250</c:v>
                </c:pt>
                <c:pt idx="80">
                  <c:v>2250</c:v>
                </c:pt>
                <c:pt idx="81">
                  <c:v>2250</c:v>
                </c:pt>
                <c:pt idx="82">
                  <c:v>2250</c:v>
                </c:pt>
                <c:pt idx="83">
                  <c:v>2250</c:v>
                </c:pt>
                <c:pt idx="84">
                  <c:v>2250</c:v>
                </c:pt>
                <c:pt idx="85">
                  <c:v>2250</c:v>
                </c:pt>
                <c:pt idx="86">
                  <c:v>2250</c:v>
                </c:pt>
                <c:pt idx="87">
                  <c:v>2250</c:v>
                </c:pt>
                <c:pt idx="88">
                  <c:v>2250</c:v>
                </c:pt>
                <c:pt idx="89">
                  <c:v>2250</c:v>
                </c:pt>
                <c:pt idx="90">
                  <c:v>2250</c:v>
                </c:pt>
                <c:pt idx="91">
                  <c:v>2250</c:v>
                </c:pt>
                <c:pt idx="92">
                  <c:v>2250</c:v>
                </c:pt>
                <c:pt idx="93">
                  <c:v>2250</c:v>
                </c:pt>
                <c:pt idx="94">
                  <c:v>2250</c:v>
                </c:pt>
                <c:pt idx="95">
                  <c:v>2250</c:v>
                </c:pt>
                <c:pt idx="96">
                  <c:v>2250</c:v>
                </c:pt>
                <c:pt idx="97">
                  <c:v>2250</c:v>
                </c:pt>
                <c:pt idx="98">
                  <c:v>2250</c:v>
                </c:pt>
                <c:pt idx="99">
                  <c:v>2250</c:v>
                </c:pt>
                <c:pt idx="100">
                  <c:v>2250</c:v>
                </c:pt>
                <c:pt idx="101">
                  <c:v>2250</c:v>
                </c:pt>
                <c:pt idx="102">
                  <c:v>2250</c:v>
                </c:pt>
                <c:pt idx="103">
                  <c:v>2250</c:v>
                </c:pt>
                <c:pt idx="104">
                  <c:v>2250</c:v>
                </c:pt>
                <c:pt idx="105">
                  <c:v>2250</c:v>
                </c:pt>
                <c:pt idx="106">
                  <c:v>2250</c:v>
                </c:pt>
                <c:pt idx="107">
                  <c:v>2250</c:v>
                </c:pt>
                <c:pt idx="108">
                  <c:v>2250</c:v>
                </c:pt>
                <c:pt idx="109">
                  <c:v>2250</c:v>
                </c:pt>
                <c:pt idx="110">
                  <c:v>2250</c:v>
                </c:pt>
                <c:pt idx="111">
                  <c:v>2250</c:v>
                </c:pt>
                <c:pt idx="112">
                  <c:v>2250</c:v>
                </c:pt>
                <c:pt idx="113">
                  <c:v>2250</c:v>
                </c:pt>
                <c:pt idx="114">
                  <c:v>2250</c:v>
                </c:pt>
                <c:pt idx="115">
                  <c:v>2250</c:v>
                </c:pt>
                <c:pt idx="116">
                  <c:v>2250</c:v>
                </c:pt>
                <c:pt idx="117">
                  <c:v>2250</c:v>
                </c:pt>
                <c:pt idx="118">
                  <c:v>2250</c:v>
                </c:pt>
                <c:pt idx="119">
                  <c:v>2250</c:v>
                </c:pt>
                <c:pt idx="120">
                  <c:v>2250</c:v>
                </c:pt>
                <c:pt idx="121">
                  <c:v>2250</c:v>
                </c:pt>
                <c:pt idx="122">
                  <c:v>2250</c:v>
                </c:pt>
                <c:pt idx="123">
                  <c:v>2250</c:v>
                </c:pt>
                <c:pt idx="124">
                  <c:v>2250</c:v>
                </c:pt>
                <c:pt idx="125">
                  <c:v>2250</c:v>
                </c:pt>
                <c:pt idx="126">
                  <c:v>2250</c:v>
                </c:pt>
                <c:pt idx="127">
                  <c:v>2250</c:v>
                </c:pt>
                <c:pt idx="128">
                  <c:v>2250</c:v>
                </c:pt>
                <c:pt idx="129">
                  <c:v>2250</c:v>
                </c:pt>
                <c:pt idx="130">
                  <c:v>2250</c:v>
                </c:pt>
                <c:pt idx="131">
                  <c:v>2250</c:v>
                </c:pt>
                <c:pt idx="132">
                  <c:v>2250</c:v>
                </c:pt>
                <c:pt idx="133">
                  <c:v>2250</c:v>
                </c:pt>
                <c:pt idx="134">
                  <c:v>2250</c:v>
                </c:pt>
                <c:pt idx="135">
                  <c:v>2250</c:v>
                </c:pt>
                <c:pt idx="136">
                  <c:v>2250</c:v>
                </c:pt>
                <c:pt idx="137">
                  <c:v>2250</c:v>
                </c:pt>
                <c:pt idx="138">
                  <c:v>2250</c:v>
                </c:pt>
                <c:pt idx="139">
                  <c:v>2250</c:v>
                </c:pt>
                <c:pt idx="140">
                  <c:v>2250</c:v>
                </c:pt>
                <c:pt idx="141">
                  <c:v>2250</c:v>
                </c:pt>
                <c:pt idx="142">
                  <c:v>2250</c:v>
                </c:pt>
                <c:pt idx="143">
                  <c:v>2250</c:v>
                </c:pt>
                <c:pt idx="144">
                  <c:v>2250</c:v>
                </c:pt>
                <c:pt idx="145">
                  <c:v>2250</c:v>
                </c:pt>
                <c:pt idx="146">
                  <c:v>2250</c:v>
                </c:pt>
                <c:pt idx="147">
                  <c:v>2250</c:v>
                </c:pt>
                <c:pt idx="148">
                  <c:v>2250</c:v>
                </c:pt>
                <c:pt idx="149">
                  <c:v>2250</c:v>
                </c:pt>
                <c:pt idx="150">
                  <c:v>2250</c:v>
                </c:pt>
                <c:pt idx="151">
                  <c:v>2250</c:v>
                </c:pt>
                <c:pt idx="152">
                  <c:v>2250</c:v>
                </c:pt>
                <c:pt idx="153">
                  <c:v>2250</c:v>
                </c:pt>
                <c:pt idx="154">
                  <c:v>2250</c:v>
                </c:pt>
                <c:pt idx="155">
                  <c:v>2250</c:v>
                </c:pt>
                <c:pt idx="156">
                  <c:v>2250</c:v>
                </c:pt>
                <c:pt idx="157">
                  <c:v>2250</c:v>
                </c:pt>
                <c:pt idx="158">
                  <c:v>2250</c:v>
                </c:pt>
                <c:pt idx="159">
                  <c:v>2250</c:v>
                </c:pt>
                <c:pt idx="160">
                  <c:v>2250</c:v>
                </c:pt>
                <c:pt idx="161">
                  <c:v>2250</c:v>
                </c:pt>
                <c:pt idx="162">
                  <c:v>2250</c:v>
                </c:pt>
                <c:pt idx="163">
                  <c:v>2250</c:v>
                </c:pt>
                <c:pt idx="164">
                  <c:v>2250</c:v>
                </c:pt>
                <c:pt idx="165">
                  <c:v>2250</c:v>
                </c:pt>
                <c:pt idx="166">
                  <c:v>2250</c:v>
                </c:pt>
                <c:pt idx="167">
                  <c:v>2250</c:v>
                </c:pt>
                <c:pt idx="168">
                  <c:v>2250</c:v>
                </c:pt>
                <c:pt idx="169">
                  <c:v>2250</c:v>
                </c:pt>
                <c:pt idx="170">
                  <c:v>2250</c:v>
                </c:pt>
                <c:pt idx="171">
                  <c:v>2250</c:v>
                </c:pt>
                <c:pt idx="172">
                  <c:v>2250</c:v>
                </c:pt>
                <c:pt idx="173">
                  <c:v>2250</c:v>
                </c:pt>
                <c:pt idx="174">
                  <c:v>2250</c:v>
                </c:pt>
                <c:pt idx="175">
                  <c:v>2250</c:v>
                </c:pt>
                <c:pt idx="176">
                  <c:v>2250</c:v>
                </c:pt>
                <c:pt idx="177">
                  <c:v>2250</c:v>
                </c:pt>
                <c:pt idx="178">
                  <c:v>2250</c:v>
                </c:pt>
                <c:pt idx="179">
                  <c:v>2250</c:v>
                </c:pt>
                <c:pt idx="180">
                  <c:v>2250</c:v>
                </c:pt>
                <c:pt idx="181">
                  <c:v>2250</c:v>
                </c:pt>
                <c:pt idx="182">
                  <c:v>2250</c:v>
                </c:pt>
                <c:pt idx="183">
                  <c:v>2250</c:v>
                </c:pt>
                <c:pt idx="184">
                  <c:v>2250</c:v>
                </c:pt>
                <c:pt idx="185">
                  <c:v>2250</c:v>
                </c:pt>
                <c:pt idx="186">
                  <c:v>2250</c:v>
                </c:pt>
                <c:pt idx="187">
                  <c:v>2250</c:v>
                </c:pt>
                <c:pt idx="188">
                  <c:v>2250</c:v>
                </c:pt>
                <c:pt idx="189">
                  <c:v>2250</c:v>
                </c:pt>
                <c:pt idx="190">
                  <c:v>2250</c:v>
                </c:pt>
                <c:pt idx="191">
                  <c:v>2250</c:v>
                </c:pt>
                <c:pt idx="192">
                  <c:v>2250</c:v>
                </c:pt>
                <c:pt idx="193">
                  <c:v>2250</c:v>
                </c:pt>
                <c:pt idx="194">
                  <c:v>2250</c:v>
                </c:pt>
                <c:pt idx="195">
                  <c:v>2250</c:v>
                </c:pt>
                <c:pt idx="196">
                  <c:v>2250</c:v>
                </c:pt>
                <c:pt idx="197">
                  <c:v>2250</c:v>
                </c:pt>
                <c:pt idx="198">
                  <c:v>2250</c:v>
                </c:pt>
                <c:pt idx="199">
                  <c:v>2250</c:v>
                </c:pt>
                <c:pt idx="200">
                  <c:v>2250</c:v>
                </c:pt>
                <c:pt idx="201">
                  <c:v>2250</c:v>
                </c:pt>
                <c:pt idx="202">
                  <c:v>2250</c:v>
                </c:pt>
                <c:pt idx="203">
                  <c:v>2250</c:v>
                </c:pt>
                <c:pt idx="204">
                  <c:v>2250</c:v>
                </c:pt>
                <c:pt idx="205">
                  <c:v>2250</c:v>
                </c:pt>
                <c:pt idx="206">
                  <c:v>2250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'Beschl. 5. Gang(30.05.2014) '!$K$2</c:f>
              <c:strCache>
                <c:ptCount val="1"/>
                <c:pt idx="0">
                  <c:v>akt. Ladedruck</c:v>
                </c:pt>
              </c:strCache>
            </c:strRef>
          </c:tx>
          <c:marker>
            <c:symbol val="none"/>
          </c:marker>
          <c:xVal>
            <c:numRef>
              <c:f>'Beschl. 5. Gang(30.05.2014) '!$I$6:$I$212</c:f>
              <c:numCache>
                <c:formatCode>#,##0" 1/min"</c:formatCode>
                <c:ptCount val="207"/>
                <c:pt idx="0">
                  <c:v>1259</c:v>
                </c:pt>
                <c:pt idx="1">
                  <c:v>1259</c:v>
                </c:pt>
                <c:pt idx="2">
                  <c:v>1259</c:v>
                </c:pt>
                <c:pt idx="3">
                  <c:v>1259</c:v>
                </c:pt>
                <c:pt idx="4">
                  <c:v>1286</c:v>
                </c:pt>
                <c:pt idx="5">
                  <c:v>1286</c:v>
                </c:pt>
                <c:pt idx="6">
                  <c:v>1286</c:v>
                </c:pt>
                <c:pt idx="7">
                  <c:v>1286</c:v>
                </c:pt>
                <c:pt idx="8">
                  <c:v>1286</c:v>
                </c:pt>
                <c:pt idx="9">
                  <c:v>1326</c:v>
                </c:pt>
                <c:pt idx="10">
                  <c:v>1326</c:v>
                </c:pt>
                <c:pt idx="11">
                  <c:v>1326</c:v>
                </c:pt>
                <c:pt idx="12">
                  <c:v>1326</c:v>
                </c:pt>
                <c:pt idx="13">
                  <c:v>1326</c:v>
                </c:pt>
                <c:pt idx="14">
                  <c:v>1370</c:v>
                </c:pt>
                <c:pt idx="15">
                  <c:v>1370</c:v>
                </c:pt>
                <c:pt idx="16">
                  <c:v>1370</c:v>
                </c:pt>
                <c:pt idx="17">
                  <c:v>1370</c:v>
                </c:pt>
                <c:pt idx="18">
                  <c:v>1370</c:v>
                </c:pt>
                <c:pt idx="19">
                  <c:v>1434</c:v>
                </c:pt>
                <c:pt idx="20">
                  <c:v>1434</c:v>
                </c:pt>
                <c:pt idx="21">
                  <c:v>1434</c:v>
                </c:pt>
                <c:pt idx="22">
                  <c:v>1434</c:v>
                </c:pt>
                <c:pt idx="23">
                  <c:v>1434</c:v>
                </c:pt>
                <c:pt idx="24">
                  <c:v>1472</c:v>
                </c:pt>
                <c:pt idx="25">
                  <c:v>1472</c:v>
                </c:pt>
                <c:pt idx="26">
                  <c:v>1472</c:v>
                </c:pt>
                <c:pt idx="27">
                  <c:v>1472</c:v>
                </c:pt>
                <c:pt idx="28">
                  <c:v>1472</c:v>
                </c:pt>
                <c:pt idx="29">
                  <c:v>1541</c:v>
                </c:pt>
                <c:pt idx="30">
                  <c:v>1541</c:v>
                </c:pt>
                <c:pt idx="31">
                  <c:v>1541</c:v>
                </c:pt>
                <c:pt idx="32">
                  <c:v>1541</c:v>
                </c:pt>
                <c:pt idx="33">
                  <c:v>1541</c:v>
                </c:pt>
                <c:pt idx="34">
                  <c:v>1596</c:v>
                </c:pt>
                <c:pt idx="35">
                  <c:v>1596</c:v>
                </c:pt>
                <c:pt idx="36">
                  <c:v>1596</c:v>
                </c:pt>
                <c:pt idx="37">
                  <c:v>1596</c:v>
                </c:pt>
                <c:pt idx="38">
                  <c:v>1596</c:v>
                </c:pt>
                <c:pt idx="39">
                  <c:v>1672</c:v>
                </c:pt>
                <c:pt idx="40">
                  <c:v>1672</c:v>
                </c:pt>
                <c:pt idx="41">
                  <c:v>1672</c:v>
                </c:pt>
                <c:pt idx="42">
                  <c:v>1672</c:v>
                </c:pt>
                <c:pt idx="43">
                  <c:v>1672</c:v>
                </c:pt>
                <c:pt idx="44">
                  <c:v>1741</c:v>
                </c:pt>
                <c:pt idx="45">
                  <c:v>1741</c:v>
                </c:pt>
                <c:pt idx="46">
                  <c:v>1741</c:v>
                </c:pt>
                <c:pt idx="47">
                  <c:v>1741</c:v>
                </c:pt>
                <c:pt idx="48">
                  <c:v>1741</c:v>
                </c:pt>
                <c:pt idx="49">
                  <c:v>1796</c:v>
                </c:pt>
                <c:pt idx="50">
                  <c:v>1796</c:v>
                </c:pt>
                <c:pt idx="51">
                  <c:v>1796</c:v>
                </c:pt>
                <c:pt idx="52">
                  <c:v>1796</c:v>
                </c:pt>
                <c:pt idx="53">
                  <c:v>1796</c:v>
                </c:pt>
                <c:pt idx="54">
                  <c:v>1867</c:v>
                </c:pt>
                <c:pt idx="55">
                  <c:v>1867</c:v>
                </c:pt>
                <c:pt idx="56">
                  <c:v>1867</c:v>
                </c:pt>
                <c:pt idx="57">
                  <c:v>1867</c:v>
                </c:pt>
                <c:pt idx="58">
                  <c:v>1867</c:v>
                </c:pt>
                <c:pt idx="59">
                  <c:v>1939</c:v>
                </c:pt>
                <c:pt idx="60">
                  <c:v>1939</c:v>
                </c:pt>
                <c:pt idx="61">
                  <c:v>1939</c:v>
                </c:pt>
                <c:pt idx="62">
                  <c:v>1939</c:v>
                </c:pt>
                <c:pt idx="63">
                  <c:v>1939</c:v>
                </c:pt>
                <c:pt idx="64">
                  <c:v>2017</c:v>
                </c:pt>
                <c:pt idx="65">
                  <c:v>2017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2079</c:v>
                </c:pt>
                <c:pt idx="70">
                  <c:v>2079</c:v>
                </c:pt>
                <c:pt idx="71">
                  <c:v>2079</c:v>
                </c:pt>
                <c:pt idx="72">
                  <c:v>2079</c:v>
                </c:pt>
                <c:pt idx="73">
                  <c:v>2079</c:v>
                </c:pt>
                <c:pt idx="74">
                  <c:v>2146</c:v>
                </c:pt>
                <c:pt idx="75">
                  <c:v>2146</c:v>
                </c:pt>
                <c:pt idx="76">
                  <c:v>2146</c:v>
                </c:pt>
                <c:pt idx="77">
                  <c:v>2146</c:v>
                </c:pt>
                <c:pt idx="78">
                  <c:v>2146</c:v>
                </c:pt>
                <c:pt idx="79">
                  <c:v>2219</c:v>
                </c:pt>
                <c:pt idx="80">
                  <c:v>2219</c:v>
                </c:pt>
                <c:pt idx="81">
                  <c:v>2219</c:v>
                </c:pt>
                <c:pt idx="82">
                  <c:v>2219</c:v>
                </c:pt>
                <c:pt idx="83">
                  <c:v>2219</c:v>
                </c:pt>
                <c:pt idx="84">
                  <c:v>2296</c:v>
                </c:pt>
                <c:pt idx="85">
                  <c:v>2296</c:v>
                </c:pt>
                <c:pt idx="86">
                  <c:v>2296</c:v>
                </c:pt>
                <c:pt idx="87">
                  <c:v>2296</c:v>
                </c:pt>
                <c:pt idx="88">
                  <c:v>2296</c:v>
                </c:pt>
                <c:pt idx="89">
                  <c:v>2366</c:v>
                </c:pt>
                <c:pt idx="90">
                  <c:v>2366</c:v>
                </c:pt>
                <c:pt idx="91">
                  <c:v>2366</c:v>
                </c:pt>
                <c:pt idx="92">
                  <c:v>2366</c:v>
                </c:pt>
                <c:pt idx="93">
                  <c:v>2366</c:v>
                </c:pt>
                <c:pt idx="94">
                  <c:v>2434</c:v>
                </c:pt>
                <c:pt idx="95">
                  <c:v>2434</c:v>
                </c:pt>
                <c:pt idx="96">
                  <c:v>2434</c:v>
                </c:pt>
                <c:pt idx="97">
                  <c:v>2434</c:v>
                </c:pt>
                <c:pt idx="98">
                  <c:v>2434</c:v>
                </c:pt>
                <c:pt idx="99">
                  <c:v>2492</c:v>
                </c:pt>
                <c:pt idx="100">
                  <c:v>2492</c:v>
                </c:pt>
                <c:pt idx="101">
                  <c:v>2492</c:v>
                </c:pt>
                <c:pt idx="102">
                  <c:v>2492</c:v>
                </c:pt>
                <c:pt idx="103">
                  <c:v>2492</c:v>
                </c:pt>
                <c:pt idx="104">
                  <c:v>2564</c:v>
                </c:pt>
                <c:pt idx="105">
                  <c:v>2564</c:v>
                </c:pt>
                <c:pt idx="106">
                  <c:v>2564</c:v>
                </c:pt>
                <c:pt idx="107">
                  <c:v>2564</c:v>
                </c:pt>
                <c:pt idx="108">
                  <c:v>2564</c:v>
                </c:pt>
                <c:pt idx="109">
                  <c:v>2638</c:v>
                </c:pt>
                <c:pt idx="110">
                  <c:v>2638</c:v>
                </c:pt>
                <c:pt idx="111">
                  <c:v>2638</c:v>
                </c:pt>
                <c:pt idx="112">
                  <c:v>2638</c:v>
                </c:pt>
                <c:pt idx="113">
                  <c:v>2638</c:v>
                </c:pt>
                <c:pt idx="114">
                  <c:v>2696</c:v>
                </c:pt>
                <c:pt idx="115">
                  <c:v>2696</c:v>
                </c:pt>
                <c:pt idx="116">
                  <c:v>2696</c:v>
                </c:pt>
                <c:pt idx="117">
                  <c:v>2696</c:v>
                </c:pt>
                <c:pt idx="118">
                  <c:v>2696</c:v>
                </c:pt>
                <c:pt idx="119">
                  <c:v>2767</c:v>
                </c:pt>
                <c:pt idx="120">
                  <c:v>2767</c:v>
                </c:pt>
                <c:pt idx="121">
                  <c:v>2767</c:v>
                </c:pt>
                <c:pt idx="122">
                  <c:v>2767</c:v>
                </c:pt>
                <c:pt idx="123">
                  <c:v>2767</c:v>
                </c:pt>
                <c:pt idx="124">
                  <c:v>2842</c:v>
                </c:pt>
                <c:pt idx="125">
                  <c:v>2842</c:v>
                </c:pt>
                <c:pt idx="126">
                  <c:v>2842</c:v>
                </c:pt>
                <c:pt idx="127">
                  <c:v>2842</c:v>
                </c:pt>
                <c:pt idx="128">
                  <c:v>2842</c:v>
                </c:pt>
                <c:pt idx="129">
                  <c:v>2900</c:v>
                </c:pt>
                <c:pt idx="130">
                  <c:v>2900</c:v>
                </c:pt>
                <c:pt idx="131">
                  <c:v>2900</c:v>
                </c:pt>
                <c:pt idx="132">
                  <c:v>2900</c:v>
                </c:pt>
                <c:pt idx="133">
                  <c:v>2900</c:v>
                </c:pt>
                <c:pt idx="134">
                  <c:v>2961</c:v>
                </c:pt>
                <c:pt idx="135">
                  <c:v>2961</c:v>
                </c:pt>
                <c:pt idx="136">
                  <c:v>2961</c:v>
                </c:pt>
                <c:pt idx="137">
                  <c:v>2961</c:v>
                </c:pt>
                <c:pt idx="138">
                  <c:v>2961</c:v>
                </c:pt>
                <c:pt idx="139">
                  <c:v>3013</c:v>
                </c:pt>
                <c:pt idx="140">
                  <c:v>3013</c:v>
                </c:pt>
                <c:pt idx="141">
                  <c:v>3013</c:v>
                </c:pt>
                <c:pt idx="142">
                  <c:v>3013</c:v>
                </c:pt>
                <c:pt idx="143">
                  <c:v>3013</c:v>
                </c:pt>
                <c:pt idx="144">
                  <c:v>3073</c:v>
                </c:pt>
                <c:pt idx="145">
                  <c:v>3073</c:v>
                </c:pt>
                <c:pt idx="146">
                  <c:v>3073</c:v>
                </c:pt>
                <c:pt idx="147">
                  <c:v>3073</c:v>
                </c:pt>
                <c:pt idx="148">
                  <c:v>3073</c:v>
                </c:pt>
                <c:pt idx="149">
                  <c:v>3144</c:v>
                </c:pt>
                <c:pt idx="150">
                  <c:v>3144</c:v>
                </c:pt>
                <c:pt idx="151">
                  <c:v>3144</c:v>
                </c:pt>
                <c:pt idx="152">
                  <c:v>3144</c:v>
                </c:pt>
                <c:pt idx="153">
                  <c:v>3144</c:v>
                </c:pt>
                <c:pt idx="154">
                  <c:v>3207</c:v>
                </c:pt>
                <c:pt idx="155">
                  <c:v>3207</c:v>
                </c:pt>
                <c:pt idx="156">
                  <c:v>3207</c:v>
                </c:pt>
                <c:pt idx="157">
                  <c:v>3207</c:v>
                </c:pt>
                <c:pt idx="158">
                  <c:v>3207</c:v>
                </c:pt>
                <c:pt idx="159">
                  <c:v>3269</c:v>
                </c:pt>
                <c:pt idx="160">
                  <c:v>3269</c:v>
                </c:pt>
                <c:pt idx="161">
                  <c:v>3269</c:v>
                </c:pt>
                <c:pt idx="162">
                  <c:v>3269</c:v>
                </c:pt>
                <c:pt idx="163">
                  <c:v>3269</c:v>
                </c:pt>
                <c:pt idx="164">
                  <c:v>3324</c:v>
                </c:pt>
                <c:pt idx="165">
                  <c:v>3324</c:v>
                </c:pt>
                <c:pt idx="166">
                  <c:v>3324</c:v>
                </c:pt>
                <c:pt idx="167">
                  <c:v>3324</c:v>
                </c:pt>
                <c:pt idx="168">
                  <c:v>3324</c:v>
                </c:pt>
                <c:pt idx="169">
                  <c:v>3384</c:v>
                </c:pt>
                <c:pt idx="170">
                  <c:v>3384</c:v>
                </c:pt>
                <c:pt idx="171">
                  <c:v>3384</c:v>
                </c:pt>
                <c:pt idx="172">
                  <c:v>3384</c:v>
                </c:pt>
                <c:pt idx="173">
                  <c:v>3384</c:v>
                </c:pt>
                <c:pt idx="174">
                  <c:v>3435</c:v>
                </c:pt>
                <c:pt idx="175">
                  <c:v>3435</c:v>
                </c:pt>
                <c:pt idx="176">
                  <c:v>3435</c:v>
                </c:pt>
                <c:pt idx="177">
                  <c:v>3435</c:v>
                </c:pt>
                <c:pt idx="178">
                  <c:v>3435</c:v>
                </c:pt>
                <c:pt idx="179">
                  <c:v>3476</c:v>
                </c:pt>
                <c:pt idx="180">
                  <c:v>3476</c:v>
                </c:pt>
                <c:pt idx="181">
                  <c:v>3476</c:v>
                </c:pt>
                <c:pt idx="182">
                  <c:v>3476</c:v>
                </c:pt>
                <c:pt idx="183">
                  <c:v>3476</c:v>
                </c:pt>
                <c:pt idx="184">
                  <c:v>3512</c:v>
                </c:pt>
                <c:pt idx="185">
                  <c:v>3512</c:v>
                </c:pt>
                <c:pt idx="186">
                  <c:v>3512</c:v>
                </c:pt>
                <c:pt idx="187">
                  <c:v>3512</c:v>
                </c:pt>
                <c:pt idx="188">
                  <c:v>3512</c:v>
                </c:pt>
                <c:pt idx="189">
                  <c:v>3562</c:v>
                </c:pt>
                <c:pt idx="190">
                  <c:v>3562</c:v>
                </c:pt>
                <c:pt idx="191">
                  <c:v>3562</c:v>
                </c:pt>
                <c:pt idx="192">
                  <c:v>3562</c:v>
                </c:pt>
                <c:pt idx="193">
                  <c:v>3562</c:v>
                </c:pt>
                <c:pt idx="194">
                  <c:v>3595</c:v>
                </c:pt>
                <c:pt idx="195">
                  <c:v>3595</c:v>
                </c:pt>
                <c:pt idx="196">
                  <c:v>3595</c:v>
                </c:pt>
                <c:pt idx="197">
                  <c:v>3595</c:v>
                </c:pt>
                <c:pt idx="198">
                  <c:v>3595</c:v>
                </c:pt>
                <c:pt idx="199">
                  <c:v>3652</c:v>
                </c:pt>
                <c:pt idx="200">
                  <c:v>3652</c:v>
                </c:pt>
                <c:pt idx="201">
                  <c:v>3652</c:v>
                </c:pt>
                <c:pt idx="202">
                  <c:v>3652</c:v>
                </c:pt>
                <c:pt idx="203">
                  <c:v>3652</c:v>
                </c:pt>
                <c:pt idx="204">
                  <c:v>3696</c:v>
                </c:pt>
                <c:pt idx="205">
                  <c:v>3696</c:v>
                </c:pt>
                <c:pt idx="206">
                  <c:v>3696</c:v>
                </c:pt>
              </c:numCache>
            </c:numRef>
          </c:xVal>
          <c:yVal>
            <c:numRef>
              <c:f>'Beschl. 5. Gang(30.05.2014) '!$K$6:$K$212</c:f>
              <c:numCache>
                <c:formatCode>#,##0" mbar"</c:formatCode>
                <c:ptCount val="207"/>
                <c:pt idx="0">
                  <c:v>1099</c:v>
                </c:pt>
                <c:pt idx="1">
                  <c:v>1099</c:v>
                </c:pt>
                <c:pt idx="2">
                  <c:v>1099</c:v>
                </c:pt>
                <c:pt idx="3">
                  <c:v>1275</c:v>
                </c:pt>
                <c:pt idx="4">
                  <c:v>1275</c:v>
                </c:pt>
                <c:pt idx="5">
                  <c:v>1275</c:v>
                </c:pt>
                <c:pt idx="6">
                  <c:v>1275</c:v>
                </c:pt>
                <c:pt idx="7">
                  <c:v>1275</c:v>
                </c:pt>
                <c:pt idx="8">
                  <c:v>1414</c:v>
                </c:pt>
                <c:pt idx="9">
                  <c:v>1414</c:v>
                </c:pt>
                <c:pt idx="10">
                  <c:v>1414</c:v>
                </c:pt>
                <c:pt idx="11">
                  <c:v>1414</c:v>
                </c:pt>
                <c:pt idx="12">
                  <c:v>1414</c:v>
                </c:pt>
                <c:pt idx="13">
                  <c:v>1557</c:v>
                </c:pt>
                <c:pt idx="14">
                  <c:v>1557</c:v>
                </c:pt>
                <c:pt idx="15">
                  <c:v>1557</c:v>
                </c:pt>
                <c:pt idx="16">
                  <c:v>1557</c:v>
                </c:pt>
                <c:pt idx="17">
                  <c:v>1557</c:v>
                </c:pt>
                <c:pt idx="18">
                  <c:v>1734</c:v>
                </c:pt>
                <c:pt idx="19">
                  <c:v>1734</c:v>
                </c:pt>
                <c:pt idx="20">
                  <c:v>1734</c:v>
                </c:pt>
                <c:pt idx="21">
                  <c:v>1734</c:v>
                </c:pt>
                <c:pt idx="22">
                  <c:v>1734</c:v>
                </c:pt>
                <c:pt idx="23">
                  <c:v>1921</c:v>
                </c:pt>
                <c:pt idx="24">
                  <c:v>1921</c:v>
                </c:pt>
                <c:pt idx="25">
                  <c:v>1921</c:v>
                </c:pt>
                <c:pt idx="26">
                  <c:v>1921</c:v>
                </c:pt>
                <c:pt idx="27">
                  <c:v>1921</c:v>
                </c:pt>
                <c:pt idx="28">
                  <c:v>1999</c:v>
                </c:pt>
                <c:pt idx="29">
                  <c:v>1999</c:v>
                </c:pt>
                <c:pt idx="30">
                  <c:v>1999</c:v>
                </c:pt>
                <c:pt idx="31">
                  <c:v>1999</c:v>
                </c:pt>
                <c:pt idx="32">
                  <c:v>1999</c:v>
                </c:pt>
                <c:pt idx="33">
                  <c:v>1987</c:v>
                </c:pt>
                <c:pt idx="34">
                  <c:v>1987</c:v>
                </c:pt>
                <c:pt idx="35">
                  <c:v>1987</c:v>
                </c:pt>
                <c:pt idx="36">
                  <c:v>1987</c:v>
                </c:pt>
                <c:pt idx="37">
                  <c:v>1987</c:v>
                </c:pt>
                <c:pt idx="38">
                  <c:v>2097</c:v>
                </c:pt>
                <c:pt idx="39">
                  <c:v>2097</c:v>
                </c:pt>
                <c:pt idx="40">
                  <c:v>2097</c:v>
                </c:pt>
                <c:pt idx="41">
                  <c:v>2097</c:v>
                </c:pt>
                <c:pt idx="42">
                  <c:v>2097</c:v>
                </c:pt>
                <c:pt idx="43">
                  <c:v>2171</c:v>
                </c:pt>
                <c:pt idx="44">
                  <c:v>2171</c:v>
                </c:pt>
                <c:pt idx="45">
                  <c:v>2171</c:v>
                </c:pt>
                <c:pt idx="46">
                  <c:v>2171</c:v>
                </c:pt>
                <c:pt idx="47">
                  <c:v>2171</c:v>
                </c:pt>
                <c:pt idx="48">
                  <c:v>2211</c:v>
                </c:pt>
                <c:pt idx="49">
                  <c:v>2211</c:v>
                </c:pt>
                <c:pt idx="50">
                  <c:v>2211</c:v>
                </c:pt>
                <c:pt idx="51">
                  <c:v>2211</c:v>
                </c:pt>
                <c:pt idx="52">
                  <c:v>2211</c:v>
                </c:pt>
                <c:pt idx="53">
                  <c:v>2308</c:v>
                </c:pt>
                <c:pt idx="54">
                  <c:v>2308</c:v>
                </c:pt>
                <c:pt idx="55">
                  <c:v>2308</c:v>
                </c:pt>
                <c:pt idx="56">
                  <c:v>2308</c:v>
                </c:pt>
                <c:pt idx="57">
                  <c:v>2308</c:v>
                </c:pt>
                <c:pt idx="58">
                  <c:v>2322</c:v>
                </c:pt>
                <c:pt idx="59">
                  <c:v>2322</c:v>
                </c:pt>
                <c:pt idx="60">
                  <c:v>2322</c:v>
                </c:pt>
                <c:pt idx="61">
                  <c:v>2322</c:v>
                </c:pt>
                <c:pt idx="62">
                  <c:v>2322</c:v>
                </c:pt>
                <c:pt idx="63">
                  <c:v>2332</c:v>
                </c:pt>
                <c:pt idx="64">
                  <c:v>2332</c:v>
                </c:pt>
                <c:pt idx="65">
                  <c:v>2332</c:v>
                </c:pt>
                <c:pt idx="66">
                  <c:v>2332</c:v>
                </c:pt>
                <c:pt idx="67">
                  <c:v>2332</c:v>
                </c:pt>
                <c:pt idx="68">
                  <c:v>2337</c:v>
                </c:pt>
                <c:pt idx="69">
                  <c:v>2337</c:v>
                </c:pt>
                <c:pt idx="70">
                  <c:v>2337</c:v>
                </c:pt>
                <c:pt idx="71">
                  <c:v>2337</c:v>
                </c:pt>
                <c:pt idx="72">
                  <c:v>2337</c:v>
                </c:pt>
                <c:pt idx="73">
                  <c:v>2317</c:v>
                </c:pt>
                <c:pt idx="74">
                  <c:v>2317</c:v>
                </c:pt>
                <c:pt idx="75">
                  <c:v>2317</c:v>
                </c:pt>
                <c:pt idx="76">
                  <c:v>2317</c:v>
                </c:pt>
                <c:pt idx="77">
                  <c:v>2317</c:v>
                </c:pt>
                <c:pt idx="78">
                  <c:v>2243</c:v>
                </c:pt>
                <c:pt idx="79">
                  <c:v>2243</c:v>
                </c:pt>
                <c:pt idx="80">
                  <c:v>2243</c:v>
                </c:pt>
                <c:pt idx="81">
                  <c:v>2243</c:v>
                </c:pt>
                <c:pt idx="82">
                  <c:v>2243</c:v>
                </c:pt>
                <c:pt idx="83">
                  <c:v>2257</c:v>
                </c:pt>
                <c:pt idx="84">
                  <c:v>2257</c:v>
                </c:pt>
                <c:pt idx="85">
                  <c:v>2257</c:v>
                </c:pt>
                <c:pt idx="86">
                  <c:v>2257</c:v>
                </c:pt>
                <c:pt idx="87">
                  <c:v>2257</c:v>
                </c:pt>
                <c:pt idx="88">
                  <c:v>2293</c:v>
                </c:pt>
                <c:pt idx="89">
                  <c:v>2293</c:v>
                </c:pt>
                <c:pt idx="90">
                  <c:v>2293</c:v>
                </c:pt>
                <c:pt idx="91">
                  <c:v>2293</c:v>
                </c:pt>
                <c:pt idx="92">
                  <c:v>2293</c:v>
                </c:pt>
                <c:pt idx="93">
                  <c:v>2266</c:v>
                </c:pt>
                <c:pt idx="94">
                  <c:v>2266</c:v>
                </c:pt>
                <c:pt idx="95">
                  <c:v>2266</c:v>
                </c:pt>
                <c:pt idx="96">
                  <c:v>2266</c:v>
                </c:pt>
                <c:pt idx="97">
                  <c:v>2266</c:v>
                </c:pt>
                <c:pt idx="98">
                  <c:v>2250</c:v>
                </c:pt>
                <c:pt idx="99">
                  <c:v>2250</c:v>
                </c:pt>
                <c:pt idx="100">
                  <c:v>2250</c:v>
                </c:pt>
                <c:pt idx="101">
                  <c:v>2250</c:v>
                </c:pt>
                <c:pt idx="102">
                  <c:v>2250</c:v>
                </c:pt>
                <c:pt idx="103">
                  <c:v>2247</c:v>
                </c:pt>
                <c:pt idx="104">
                  <c:v>2247</c:v>
                </c:pt>
                <c:pt idx="105">
                  <c:v>2247</c:v>
                </c:pt>
                <c:pt idx="106">
                  <c:v>2247</c:v>
                </c:pt>
                <c:pt idx="107">
                  <c:v>2247</c:v>
                </c:pt>
                <c:pt idx="108">
                  <c:v>2247</c:v>
                </c:pt>
                <c:pt idx="109">
                  <c:v>2247</c:v>
                </c:pt>
                <c:pt idx="110">
                  <c:v>2247</c:v>
                </c:pt>
                <c:pt idx="111">
                  <c:v>2247</c:v>
                </c:pt>
                <c:pt idx="112">
                  <c:v>2247</c:v>
                </c:pt>
                <c:pt idx="113">
                  <c:v>2246</c:v>
                </c:pt>
                <c:pt idx="114">
                  <c:v>2246</c:v>
                </c:pt>
                <c:pt idx="115">
                  <c:v>2246</c:v>
                </c:pt>
                <c:pt idx="116">
                  <c:v>2246</c:v>
                </c:pt>
                <c:pt idx="117">
                  <c:v>2246</c:v>
                </c:pt>
                <c:pt idx="118">
                  <c:v>2230</c:v>
                </c:pt>
                <c:pt idx="119">
                  <c:v>2230</c:v>
                </c:pt>
                <c:pt idx="120">
                  <c:v>2230</c:v>
                </c:pt>
                <c:pt idx="121">
                  <c:v>2230</c:v>
                </c:pt>
                <c:pt idx="122">
                  <c:v>2230</c:v>
                </c:pt>
                <c:pt idx="123">
                  <c:v>2229</c:v>
                </c:pt>
                <c:pt idx="124">
                  <c:v>2229</c:v>
                </c:pt>
                <c:pt idx="125">
                  <c:v>2229</c:v>
                </c:pt>
                <c:pt idx="126">
                  <c:v>2229</c:v>
                </c:pt>
                <c:pt idx="127">
                  <c:v>2229</c:v>
                </c:pt>
                <c:pt idx="128">
                  <c:v>2235</c:v>
                </c:pt>
                <c:pt idx="129">
                  <c:v>2235</c:v>
                </c:pt>
                <c:pt idx="130">
                  <c:v>2235</c:v>
                </c:pt>
                <c:pt idx="131">
                  <c:v>2235</c:v>
                </c:pt>
                <c:pt idx="132">
                  <c:v>2235</c:v>
                </c:pt>
                <c:pt idx="133">
                  <c:v>2247</c:v>
                </c:pt>
                <c:pt idx="134">
                  <c:v>2247</c:v>
                </c:pt>
                <c:pt idx="135">
                  <c:v>2247</c:v>
                </c:pt>
                <c:pt idx="136">
                  <c:v>2247</c:v>
                </c:pt>
                <c:pt idx="137">
                  <c:v>2247</c:v>
                </c:pt>
                <c:pt idx="138">
                  <c:v>2250</c:v>
                </c:pt>
                <c:pt idx="139">
                  <c:v>2250</c:v>
                </c:pt>
                <c:pt idx="140">
                  <c:v>2250</c:v>
                </c:pt>
                <c:pt idx="141">
                  <c:v>2250</c:v>
                </c:pt>
                <c:pt idx="142">
                  <c:v>2250</c:v>
                </c:pt>
                <c:pt idx="143">
                  <c:v>2274</c:v>
                </c:pt>
                <c:pt idx="144">
                  <c:v>2274</c:v>
                </c:pt>
                <c:pt idx="145">
                  <c:v>2274</c:v>
                </c:pt>
                <c:pt idx="146">
                  <c:v>2274</c:v>
                </c:pt>
                <c:pt idx="147">
                  <c:v>2274</c:v>
                </c:pt>
                <c:pt idx="148">
                  <c:v>2293</c:v>
                </c:pt>
                <c:pt idx="149">
                  <c:v>2293</c:v>
                </c:pt>
                <c:pt idx="150">
                  <c:v>2293</c:v>
                </c:pt>
                <c:pt idx="151">
                  <c:v>2293</c:v>
                </c:pt>
                <c:pt idx="152">
                  <c:v>2293</c:v>
                </c:pt>
                <c:pt idx="153">
                  <c:v>2379</c:v>
                </c:pt>
                <c:pt idx="154">
                  <c:v>2379</c:v>
                </c:pt>
                <c:pt idx="155">
                  <c:v>2379</c:v>
                </c:pt>
                <c:pt idx="156">
                  <c:v>2379</c:v>
                </c:pt>
                <c:pt idx="157">
                  <c:v>2379</c:v>
                </c:pt>
                <c:pt idx="158">
                  <c:v>2334</c:v>
                </c:pt>
                <c:pt idx="159">
                  <c:v>2334</c:v>
                </c:pt>
                <c:pt idx="160">
                  <c:v>2334</c:v>
                </c:pt>
                <c:pt idx="161">
                  <c:v>2334</c:v>
                </c:pt>
                <c:pt idx="162">
                  <c:v>2334</c:v>
                </c:pt>
                <c:pt idx="163">
                  <c:v>2297</c:v>
                </c:pt>
                <c:pt idx="164">
                  <c:v>2297</c:v>
                </c:pt>
                <c:pt idx="165">
                  <c:v>2297</c:v>
                </c:pt>
                <c:pt idx="166">
                  <c:v>2297</c:v>
                </c:pt>
                <c:pt idx="167">
                  <c:v>2297</c:v>
                </c:pt>
                <c:pt idx="168">
                  <c:v>2264</c:v>
                </c:pt>
                <c:pt idx="169">
                  <c:v>2264</c:v>
                </c:pt>
                <c:pt idx="170">
                  <c:v>2264</c:v>
                </c:pt>
                <c:pt idx="171">
                  <c:v>2264</c:v>
                </c:pt>
                <c:pt idx="172">
                  <c:v>2264</c:v>
                </c:pt>
                <c:pt idx="173">
                  <c:v>2250</c:v>
                </c:pt>
                <c:pt idx="174">
                  <c:v>2250</c:v>
                </c:pt>
                <c:pt idx="175">
                  <c:v>2250</c:v>
                </c:pt>
                <c:pt idx="176">
                  <c:v>2250</c:v>
                </c:pt>
                <c:pt idx="177">
                  <c:v>2250</c:v>
                </c:pt>
                <c:pt idx="178">
                  <c:v>2250</c:v>
                </c:pt>
                <c:pt idx="179">
                  <c:v>2250</c:v>
                </c:pt>
                <c:pt idx="180">
                  <c:v>2250</c:v>
                </c:pt>
                <c:pt idx="181">
                  <c:v>2250</c:v>
                </c:pt>
                <c:pt idx="182">
                  <c:v>2250</c:v>
                </c:pt>
                <c:pt idx="183">
                  <c:v>2251</c:v>
                </c:pt>
                <c:pt idx="184">
                  <c:v>2251</c:v>
                </c:pt>
                <c:pt idx="185">
                  <c:v>2251</c:v>
                </c:pt>
                <c:pt idx="186">
                  <c:v>2251</c:v>
                </c:pt>
                <c:pt idx="187">
                  <c:v>2251</c:v>
                </c:pt>
                <c:pt idx="188">
                  <c:v>2257</c:v>
                </c:pt>
                <c:pt idx="189">
                  <c:v>2257</c:v>
                </c:pt>
                <c:pt idx="190">
                  <c:v>2257</c:v>
                </c:pt>
                <c:pt idx="191">
                  <c:v>2257</c:v>
                </c:pt>
                <c:pt idx="192">
                  <c:v>2257</c:v>
                </c:pt>
                <c:pt idx="193">
                  <c:v>2260</c:v>
                </c:pt>
                <c:pt idx="194">
                  <c:v>2260</c:v>
                </c:pt>
                <c:pt idx="195">
                  <c:v>2260</c:v>
                </c:pt>
                <c:pt idx="196">
                  <c:v>2260</c:v>
                </c:pt>
                <c:pt idx="197">
                  <c:v>2260</c:v>
                </c:pt>
                <c:pt idx="198">
                  <c:v>2257</c:v>
                </c:pt>
                <c:pt idx="199">
                  <c:v>2257</c:v>
                </c:pt>
                <c:pt idx="200">
                  <c:v>2257</c:v>
                </c:pt>
                <c:pt idx="201">
                  <c:v>2257</c:v>
                </c:pt>
                <c:pt idx="202">
                  <c:v>2257</c:v>
                </c:pt>
                <c:pt idx="203">
                  <c:v>2257</c:v>
                </c:pt>
                <c:pt idx="204">
                  <c:v>2257</c:v>
                </c:pt>
                <c:pt idx="205">
                  <c:v>2257</c:v>
                </c:pt>
                <c:pt idx="206">
                  <c:v>2257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'Beschl. 5. Gang(30.05.2014) '!$N$2</c:f>
              <c:strCache>
                <c:ptCount val="1"/>
                <c:pt idx="0">
                  <c:v>akt. Railruck</c:v>
                </c:pt>
              </c:strCache>
            </c:strRef>
          </c:tx>
          <c:marker>
            <c:symbol val="none"/>
          </c:marker>
          <c:xVal>
            <c:numRef>
              <c:f>'Beschl. 5. Gang(30.05.2014) '!$I$6:$I$212</c:f>
              <c:numCache>
                <c:formatCode>#,##0" 1/min"</c:formatCode>
                <c:ptCount val="207"/>
                <c:pt idx="0">
                  <c:v>1259</c:v>
                </c:pt>
                <c:pt idx="1">
                  <c:v>1259</c:v>
                </c:pt>
                <c:pt idx="2">
                  <c:v>1259</c:v>
                </c:pt>
                <c:pt idx="3">
                  <c:v>1259</c:v>
                </c:pt>
                <c:pt idx="4">
                  <c:v>1286</c:v>
                </c:pt>
                <c:pt idx="5">
                  <c:v>1286</c:v>
                </c:pt>
                <c:pt idx="6">
                  <c:v>1286</c:v>
                </c:pt>
                <c:pt idx="7">
                  <c:v>1286</c:v>
                </c:pt>
                <c:pt idx="8">
                  <c:v>1286</c:v>
                </c:pt>
                <c:pt idx="9">
                  <c:v>1326</c:v>
                </c:pt>
                <c:pt idx="10">
                  <c:v>1326</c:v>
                </c:pt>
                <c:pt idx="11">
                  <c:v>1326</c:v>
                </c:pt>
                <c:pt idx="12">
                  <c:v>1326</c:v>
                </c:pt>
                <c:pt idx="13">
                  <c:v>1326</c:v>
                </c:pt>
                <c:pt idx="14">
                  <c:v>1370</c:v>
                </c:pt>
                <c:pt idx="15">
                  <c:v>1370</c:v>
                </c:pt>
                <c:pt idx="16">
                  <c:v>1370</c:v>
                </c:pt>
                <c:pt idx="17">
                  <c:v>1370</c:v>
                </c:pt>
                <c:pt idx="18">
                  <c:v>1370</c:v>
                </c:pt>
                <c:pt idx="19">
                  <c:v>1434</c:v>
                </c:pt>
                <c:pt idx="20">
                  <c:v>1434</c:v>
                </c:pt>
                <c:pt idx="21">
                  <c:v>1434</c:v>
                </c:pt>
                <c:pt idx="22">
                  <c:v>1434</c:v>
                </c:pt>
                <c:pt idx="23">
                  <c:v>1434</c:v>
                </c:pt>
                <c:pt idx="24">
                  <c:v>1472</c:v>
                </c:pt>
                <c:pt idx="25">
                  <c:v>1472</c:v>
                </c:pt>
                <c:pt idx="26">
                  <c:v>1472</c:v>
                </c:pt>
                <c:pt idx="27">
                  <c:v>1472</c:v>
                </c:pt>
                <c:pt idx="28">
                  <c:v>1472</c:v>
                </c:pt>
                <c:pt idx="29">
                  <c:v>1541</c:v>
                </c:pt>
                <c:pt idx="30">
                  <c:v>1541</c:v>
                </c:pt>
                <c:pt idx="31">
                  <c:v>1541</c:v>
                </c:pt>
                <c:pt idx="32">
                  <c:v>1541</c:v>
                </c:pt>
                <c:pt idx="33">
                  <c:v>1541</c:v>
                </c:pt>
                <c:pt idx="34">
                  <c:v>1596</c:v>
                </c:pt>
                <c:pt idx="35">
                  <c:v>1596</c:v>
                </c:pt>
                <c:pt idx="36">
                  <c:v>1596</c:v>
                </c:pt>
                <c:pt idx="37">
                  <c:v>1596</c:v>
                </c:pt>
                <c:pt idx="38">
                  <c:v>1596</c:v>
                </c:pt>
                <c:pt idx="39">
                  <c:v>1672</c:v>
                </c:pt>
                <c:pt idx="40">
                  <c:v>1672</c:v>
                </c:pt>
                <c:pt idx="41">
                  <c:v>1672</c:v>
                </c:pt>
                <c:pt idx="42">
                  <c:v>1672</c:v>
                </c:pt>
                <c:pt idx="43">
                  <c:v>1672</c:v>
                </c:pt>
                <c:pt idx="44">
                  <c:v>1741</c:v>
                </c:pt>
                <c:pt idx="45">
                  <c:v>1741</c:v>
                </c:pt>
                <c:pt idx="46">
                  <c:v>1741</c:v>
                </c:pt>
                <c:pt idx="47">
                  <c:v>1741</c:v>
                </c:pt>
                <c:pt idx="48">
                  <c:v>1741</c:v>
                </c:pt>
                <c:pt idx="49">
                  <c:v>1796</c:v>
                </c:pt>
                <c:pt idx="50">
                  <c:v>1796</c:v>
                </c:pt>
                <c:pt idx="51">
                  <c:v>1796</c:v>
                </c:pt>
                <c:pt idx="52">
                  <c:v>1796</c:v>
                </c:pt>
                <c:pt idx="53">
                  <c:v>1796</c:v>
                </c:pt>
                <c:pt idx="54">
                  <c:v>1867</c:v>
                </c:pt>
                <c:pt idx="55">
                  <c:v>1867</c:v>
                </c:pt>
                <c:pt idx="56">
                  <c:v>1867</c:v>
                </c:pt>
                <c:pt idx="57">
                  <c:v>1867</c:v>
                </c:pt>
                <c:pt idx="58">
                  <c:v>1867</c:v>
                </c:pt>
                <c:pt idx="59">
                  <c:v>1939</c:v>
                </c:pt>
                <c:pt idx="60">
                  <c:v>1939</c:v>
                </c:pt>
                <c:pt idx="61">
                  <c:v>1939</c:v>
                </c:pt>
                <c:pt idx="62">
                  <c:v>1939</c:v>
                </c:pt>
                <c:pt idx="63">
                  <c:v>1939</c:v>
                </c:pt>
                <c:pt idx="64">
                  <c:v>2017</c:v>
                </c:pt>
                <c:pt idx="65">
                  <c:v>2017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2079</c:v>
                </c:pt>
                <c:pt idx="70">
                  <c:v>2079</c:v>
                </c:pt>
                <c:pt idx="71">
                  <c:v>2079</c:v>
                </c:pt>
                <c:pt idx="72">
                  <c:v>2079</c:v>
                </c:pt>
                <c:pt idx="73">
                  <c:v>2079</c:v>
                </c:pt>
                <c:pt idx="74">
                  <c:v>2146</c:v>
                </c:pt>
                <c:pt idx="75">
                  <c:v>2146</c:v>
                </c:pt>
                <c:pt idx="76">
                  <c:v>2146</c:v>
                </c:pt>
                <c:pt idx="77">
                  <c:v>2146</c:v>
                </c:pt>
                <c:pt idx="78">
                  <c:v>2146</c:v>
                </c:pt>
                <c:pt idx="79">
                  <c:v>2219</c:v>
                </c:pt>
                <c:pt idx="80">
                  <c:v>2219</c:v>
                </c:pt>
                <c:pt idx="81">
                  <c:v>2219</c:v>
                </c:pt>
                <c:pt idx="82">
                  <c:v>2219</c:v>
                </c:pt>
                <c:pt idx="83">
                  <c:v>2219</c:v>
                </c:pt>
                <c:pt idx="84">
                  <c:v>2296</c:v>
                </c:pt>
                <c:pt idx="85">
                  <c:v>2296</c:v>
                </c:pt>
                <c:pt idx="86">
                  <c:v>2296</c:v>
                </c:pt>
                <c:pt idx="87">
                  <c:v>2296</c:v>
                </c:pt>
                <c:pt idx="88">
                  <c:v>2296</c:v>
                </c:pt>
                <c:pt idx="89">
                  <c:v>2366</c:v>
                </c:pt>
                <c:pt idx="90">
                  <c:v>2366</c:v>
                </c:pt>
                <c:pt idx="91">
                  <c:v>2366</c:v>
                </c:pt>
                <c:pt idx="92">
                  <c:v>2366</c:v>
                </c:pt>
                <c:pt idx="93">
                  <c:v>2366</c:v>
                </c:pt>
                <c:pt idx="94">
                  <c:v>2434</c:v>
                </c:pt>
                <c:pt idx="95">
                  <c:v>2434</c:v>
                </c:pt>
                <c:pt idx="96">
                  <c:v>2434</c:v>
                </c:pt>
                <c:pt idx="97">
                  <c:v>2434</c:v>
                </c:pt>
                <c:pt idx="98">
                  <c:v>2434</c:v>
                </c:pt>
                <c:pt idx="99">
                  <c:v>2492</c:v>
                </c:pt>
                <c:pt idx="100">
                  <c:v>2492</c:v>
                </c:pt>
                <c:pt idx="101">
                  <c:v>2492</c:v>
                </c:pt>
                <c:pt idx="102">
                  <c:v>2492</c:v>
                </c:pt>
                <c:pt idx="103">
                  <c:v>2492</c:v>
                </c:pt>
                <c:pt idx="104">
                  <c:v>2564</c:v>
                </c:pt>
                <c:pt idx="105">
                  <c:v>2564</c:v>
                </c:pt>
                <c:pt idx="106">
                  <c:v>2564</c:v>
                </c:pt>
                <c:pt idx="107">
                  <c:v>2564</c:v>
                </c:pt>
                <c:pt idx="108">
                  <c:v>2564</c:v>
                </c:pt>
                <c:pt idx="109">
                  <c:v>2638</c:v>
                </c:pt>
                <c:pt idx="110">
                  <c:v>2638</c:v>
                </c:pt>
                <c:pt idx="111">
                  <c:v>2638</c:v>
                </c:pt>
                <c:pt idx="112">
                  <c:v>2638</c:v>
                </c:pt>
                <c:pt idx="113">
                  <c:v>2638</c:v>
                </c:pt>
                <c:pt idx="114">
                  <c:v>2696</c:v>
                </c:pt>
                <c:pt idx="115">
                  <c:v>2696</c:v>
                </c:pt>
                <c:pt idx="116">
                  <c:v>2696</c:v>
                </c:pt>
                <c:pt idx="117">
                  <c:v>2696</c:v>
                </c:pt>
                <c:pt idx="118">
                  <c:v>2696</c:v>
                </c:pt>
                <c:pt idx="119">
                  <c:v>2767</c:v>
                </c:pt>
                <c:pt idx="120">
                  <c:v>2767</c:v>
                </c:pt>
                <c:pt idx="121">
                  <c:v>2767</c:v>
                </c:pt>
                <c:pt idx="122">
                  <c:v>2767</c:v>
                </c:pt>
                <c:pt idx="123">
                  <c:v>2767</c:v>
                </c:pt>
                <c:pt idx="124">
                  <c:v>2842</c:v>
                </c:pt>
                <c:pt idx="125">
                  <c:v>2842</c:v>
                </c:pt>
                <c:pt idx="126">
                  <c:v>2842</c:v>
                </c:pt>
                <c:pt idx="127">
                  <c:v>2842</c:v>
                </c:pt>
                <c:pt idx="128">
                  <c:v>2842</c:v>
                </c:pt>
                <c:pt idx="129">
                  <c:v>2900</c:v>
                </c:pt>
                <c:pt idx="130">
                  <c:v>2900</c:v>
                </c:pt>
                <c:pt idx="131">
                  <c:v>2900</c:v>
                </c:pt>
                <c:pt idx="132">
                  <c:v>2900</c:v>
                </c:pt>
                <c:pt idx="133">
                  <c:v>2900</c:v>
                </c:pt>
                <c:pt idx="134">
                  <c:v>2961</c:v>
                </c:pt>
                <c:pt idx="135">
                  <c:v>2961</c:v>
                </c:pt>
                <c:pt idx="136">
                  <c:v>2961</c:v>
                </c:pt>
                <c:pt idx="137">
                  <c:v>2961</c:v>
                </c:pt>
                <c:pt idx="138">
                  <c:v>2961</c:v>
                </c:pt>
                <c:pt idx="139">
                  <c:v>3013</c:v>
                </c:pt>
                <c:pt idx="140">
                  <c:v>3013</c:v>
                </c:pt>
                <c:pt idx="141">
                  <c:v>3013</c:v>
                </c:pt>
                <c:pt idx="142">
                  <c:v>3013</c:v>
                </c:pt>
                <c:pt idx="143">
                  <c:v>3013</c:v>
                </c:pt>
                <c:pt idx="144">
                  <c:v>3073</c:v>
                </c:pt>
                <c:pt idx="145">
                  <c:v>3073</c:v>
                </c:pt>
                <c:pt idx="146">
                  <c:v>3073</c:v>
                </c:pt>
                <c:pt idx="147">
                  <c:v>3073</c:v>
                </c:pt>
                <c:pt idx="148">
                  <c:v>3073</c:v>
                </c:pt>
                <c:pt idx="149">
                  <c:v>3144</c:v>
                </c:pt>
                <c:pt idx="150">
                  <c:v>3144</c:v>
                </c:pt>
                <c:pt idx="151">
                  <c:v>3144</c:v>
                </c:pt>
                <c:pt idx="152">
                  <c:v>3144</c:v>
                </c:pt>
                <c:pt idx="153">
                  <c:v>3144</c:v>
                </c:pt>
                <c:pt idx="154">
                  <c:v>3207</c:v>
                </c:pt>
                <c:pt idx="155">
                  <c:v>3207</c:v>
                </c:pt>
                <c:pt idx="156">
                  <c:v>3207</c:v>
                </c:pt>
                <c:pt idx="157">
                  <c:v>3207</c:v>
                </c:pt>
                <c:pt idx="158">
                  <c:v>3207</c:v>
                </c:pt>
                <c:pt idx="159">
                  <c:v>3269</c:v>
                </c:pt>
                <c:pt idx="160">
                  <c:v>3269</c:v>
                </c:pt>
                <c:pt idx="161">
                  <c:v>3269</c:v>
                </c:pt>
                <c:pt idx="162">
                  <c:v>3269</c:v>
                </c:pt>
                <c:pt idx="163">
                  <c:v>3269</c:v>
                </c:pt>
                <c:pt idx="164">
                  <c:v>3324</c:v>
                </c:pt>
                <c:pt idx="165">
                  <c:v>3324</c:v>
                </c:pt>
                <c:pt idx="166">
                  <c:v>3324</c:v>
                </c:pt>
                <c:pt idx="167">
                  <c:v>3324</c:v>
                </c:pt>
                <c:pt idx="168">
                  <c:v>3324</c:v>
                </c:pt>
                <c:pt idx="169">
                  <c:v>3384</c:v>
                </c:pt>
                <c:pt idx="170">
                  <c:v>3384</c:v>
                </c:pt>
                <c:pt idx="171">
                  <c:v>3384</c:v>
                </c:pt>
                <c:pt idx="172">
                  <c:v>3384</c:v>
                </c:pt>
                <c:pt idx="173">
                  <c:v>3384</c:v>
                </c:pt>
                <c:pt idx="174">
                  <c:v>3435</c:v>
                </c:pt>
                <c:pt idx="175">
                  <c:v>3435</c:v>
                </c:pt>
                <c:pt idx="176">
                  <c:v>3435</c:v>
                </c:pt>
                <c:pt idx="177">
                  <c:v>3435</c:v>
                </c:pt>
                <c:pt idx="178">
                  <c:v>3435</c:v>
                </c:pt>
                <c:pt idx="179">
                  <c:v>3476</c:v>
                </c:pt>
                <c:pt idx="180">
                  <c:v>3476</c:v>
                </c:pt>
                <c:pt idx="181">
                  <c:v>3476</c:v>
                </c:pt>
                <c:pt idx="182">
                  <c:v>3476</c:v>
                </c:pt>
                <c:pt idx="183">
                  <c:v>3476</c:v>
                </c:pt>
                <c:pt idx="184">
                  <c:v>3512</c:v>
                </c:pt>
                <c:pt idx="185">
                  <c:v>3512</c:v>
                </c:pt>
                <c:pt idx="186">
                  <c:v>3512</c:v>
                </c:pt>
                <c:pt idx="187">
                  <c:v>3512</c:v>
                </c:pt>
                <c:pt idx="188">
                  <c:v>3512</c:v>
                </c:pt>
                <c:pt idx="189">
                  <c:v>3562</c:v>
                </c:pt>
                <c:pt idx="190">
                  <c:v>3562</c:v>
                </c:pt>
                <c:pt idx="191">
                  <c:v>3562</c:v>
                </c:pt>
                <c:pt idx="192">
                  <c:v>3562</c:v>
                </c:pt>
                <c:pt idx="193">
                  <c:v>3562</c:v>
                </c:pt>
                <c:pt idx="194">
                  <c:v>3595</c:v>
                </c:pt>
                <c:pt idx="195">
                  <c:v>3595</c:v>
                </c:pt>
                <c:pt idx="196">
                  <c:v>3595</c:v>
                </c:pt>
                <c:pt idx="197">
                  <c:v>3595</c:v>
                </c:pt>
                <c:pt idx="198">
                  <c:v>3595</c:v>
                </c:pt>
                <c:pt idx="199">
                  <c:v>3652</c:v>
                </c:pt>
                <c:pt idx="200">
                  <c:v>3652</c:v>
                </c:pt>
                <c:pt idx="201">
                  <c:v>3652</c:v>
                </c:pt>
                <c:pt idx="202">
                  <c:v>3652</c:v>
                </c:pt>
                <c:pt idx="203">
                  <c:v>3652</c:v>
                </c:pt>
                <c:pt idx="204">
                  <c:v>3696</c:v>
                </c:pt>
                <c:pt idx="205">
                  <c:v>3696</c:v>
                </c:pt>
                <c:pt idx="206">
                  <c:v>3696</c:v>
                </c:pt>
              </c:numCache>
            </c:numRef>
          </c:xVal>
          <c:yVal>
            <c:numRef>
              <c:f>'Beschl. 5. Gang(30.05.2014) '!$O$6:$O$212</c:f>
              <c:numCache>
                <c:formatCode>#,##0" bar"</c:formatCode>
                <c:ptCount val="207"/>
                <c:pt idx="0">
                  <c:v>388.94600000000003</c:v>
                </c:pt>
                <c:pt idx="1">
                  <c:v>839.30399999999997</c:v>
                </c:pt>
                <c:pt idx="2">
                  <c:v>839.30399999999997</c:v>
                </c:pt>
                <c:pt idx="3">
                  <c:v>839.30399999999997</c:v>
                </c:pt>
                <c:pt idx="4">
                  <c:v>839.30399999999997</c:v>
                </c:pt>
                <c:pt idx="5">
                  <c:v>839.30399999999997</c:v>
                </c:pt>
                <c:pt idx="6">
                  <c:v>859.77499999999998</c:v>
                </c:pt>
                <c:pt idx="7">
                  <c:v>859.77499999999998</c:v>
                </c:pt>
                <c:pt idx="8">
                  <c:v>859.77499999999998</c:v>
                </c:pt>
                <c:pt idx="9">
                  <c:v>859.77499999999998</c:v>
                </c:pt>
                <c:pt idx="10">
                  <c:v>859.77499999999998</c:v>
                </c:pt>
                <c:pt idx="11">
                  <c:v>880.24599999999998</c:v>
                </c:pt>
                <c:pt idx="12">
                  <c:v>880.24599999999998</c:v>
                </c:pt>
                <c:pt idx="13">
                  <c:v>880.24599999999998</c:v>
                </c:pt>
                <c:pt idx="14">
                  <c:v>880.24599999999998</c:v>
                </c:pt>
                <c:pt idx="15">
                  <c:v>880.24599999999998</c:v>
                </c:pt>
                <c:pt idx="16">
                  <c:v>880.24599999999998</c:v>
                </c:pt>
                <c:pt idx="17">
                  <c:v>880.24599999999998</c:v>
                </c:pt>
                <c:pt idx="18">
                  <c:v>880.24599999999998</c:v>
                </c:pt>
                <c:pt idx="19">
                  <c:v>880.24599999999998</c:v>
                </c:pt>
                <c:pt idx="20">
                  <c:v>880.24599999999998</c:v>
                </c:pt>
                <c:pt idx="21">
                  <c:v>900.71600000000001</c:v>
                </c:pt>
                <c:pt idx="22">
                  <c:v>900.71600000000001</c:v>
                </c:pt>
                <c:pt idx="23">
                  <c:v>900.71600000000001</c:v>
                </c:pt>
                <c:pt idx="24">
                  <c:v>900.71600000000001</c:v>
                </c:pt>
                <c:pt idx="25">
                  <c:v>900.71600000000001</c:v>
                </c:pt>
                <c:pt idx="26">
                  <c:v>900.71600000000001</c:v>
                </c:pt>
                <c:pt idx="27">
                  <c:v>900.71600000000001</c:v>
                </c:pt>
                <c:pt idx="28">
                  <c:v>900.71600000000001</c:v>
                </c:pt>
                <c:pt idx="29">
                  <c:v>900.71600000000001</c:v>
                </c:pt>
                <c:pt idx="30">
                  <c:v>900.71600000000001</c:v>
                </c:pt>
                <c:pt idx="31">
                  <c:v>931.423</c:v>
                </c:pt>
                <c:pt idx="32">
                  <c:v>931.423</c:v>
                </c:pt>
                <c:pt idx="33">
                  <c:v>931.423</c:v>
                </c:pt>
                <c:pt idx="34">
                  <c:v>931.423</c:v>
                </c:pt>
                <c:pt idx="35">
                  <c:v>931.423</c:v>
                </c:pt>
                <c:pt idx="36">
                  <c:v>941.65800000000002</c:v>
                </c:pt>
                <c:pt idx="37">
                  <c:v>941.65800000000002</c:v>
                </c:pt>
                <c:pt idx="38">
                  <c:v>941.65800000000002</c:v>
                </c:pt>
                <c:pt idx="39">
                  <c:v>941.65800000000002</c:v>
                </c:pt>
                <c:pt idx="40">
                  <c:v>941.65800000000002</c:v>
                </c:pt>
                <c:pt idx="41">
                  <c:v>972.36400000000003</c:v>
                </c:pt>
                <c:pt idx="42">
                  <c:v>972.36400000000003</c:v>
                </c:pt>
                <c:pt idx="43">
                  <c:v>972.36400000000003</c:v>
                </c:pt>
                <c:pt idx="44">
                  <c:v>972.36400000000003</c:v>
                </c:pt>
                <c:pt idx="45">
                  <c:v>972.36400000000003</c:v>
                </c:pt>
                <c:pt idx="46">
                  <c:v>972.36400000000003</c:v>
                </c:pt>
                <c:pt idx="47">
                  <c:v>972.36400000000003</c:v>
                </c:pt>
                <c:pt idx="48">
                  <c:v>972.36400000000003</c:v>
                </c:pt>
                <c:pt idx="49">
                  <c:v>972.36400000000003</c:v>
                </c:pt>
                <c:pt idx="50">
                  <c:v>972.36400000000003</c:v>
                </c:pt>
                <c:pt idx="51">
                  <c:v>1003.07</c:v>
                </c:pt>
                <c:pt idx="52">
                  <c:v>1003.07</c:v>
                </c:pt>
                <c:pt idx="53">
                  <c:v>1003.07</c:v>
                </c:pt>
                <c:pt idx="54">
                  <c:v>1003.07</c:v>
                </c:pt>
                <c:pt idx="55">
                  <c:v>1003.07</c:v>
                </c:pt>
                <c:pt idx="56">
                  <c:v>1023.54</c:v>
                </c:pt>
                <c:pt idx="57">
                  <c:v>1023.54</c:v>
                </c:pt>
                <c:pt idx="58">
                  <c:v>1023.54</c:v>
                </c:pt>
                <c:pt idx="59">
                  <c:v>1023.54</c:v>
                </c:pt>
                <c:pt idx="60">
                  <c:v>1023.54</c:v>
                </c:pt>
                <c:pt idx="61">
                  <c:v>1033.78</c:v>
                </c:pt>
                <c:pt idx="62">
                  <c:v>1033.78</c:v>
                </c:pt>
                <c:pt idx="63">
                  <c:v>1033.78</c:v>
                </c:pt>
                <c:pt idx="64">
                  <c:v>1033.78</c:v>
                </c:pt>
                <c:pt idx="65">
                  <c:v>1033.78</c:v>
                </c:pt>
                <c:pt idx="66">
                  <c:v>1054.25</c:v>
                </c:pt>
                <c:pt idx="67">
                  <c:v>1054.25</c:v>
                </c:pt>
                <c:pt idx="68">
                  <c:v>1054.25</c:v>
                </c:pt>
                <c:pt idx="69">
                  <c:v>1054.25</c:v>
                </c:pt>
                <c:pt idx="70">
                  <c:v>1054.25</c:v>
                </c:pt>
                <c:pt idx="71">
                  <c:v>1095.19</c:v>
                </c:pt>
                <c:pt idx="72">
                  <c:v>1095.19</c:v>
                </c:pt>
                <c:pt idx="73">
                  <c:v>1095.19</c:v>
                </c:pt>
                <c:pt idx="74">
                  <c:v>1095.19</c:v>
                </c:pt>
                <c:pt idx="75">
                  <c:v>1095.19</c:v>
                </c:pt>
                <c:pt idx="76">
                  <c:v>1146.3699999999999</c:v>
                </c:pt>
                <c:pt idx="77">
                  <c:v>1146.3699999999999</c:v>
                </c:pt>
                <c:pt idx="78">
                  <c:v>1146.3699999999999</c:v>
                </c:pt>
                <c:pt idx="79">
                  <c:v>1146.3699999999999</c:v>
                </c:pt>
                <c:pt idx="80">
                  <c:v>1146.3699999999999</c:v>
                </c:pt>
                <c:pt idx="81">
                  <c:v>1177.07</c:v>
                </c:pt>
                <c:pt idx="82">
                  <c:v>1177.07</c:v>
                </c:pt>
                <c:pt idx="83">
                  <c:v>1177.07</c:v>
                </c:pt>
                <c:pt idx="84">
                  <c:v>1177.07</c:v>
                </c:pt>
                <c:pt idx="85">
                  <c:v>1177.07</c:v>
                </c:pt>
                <c:pt idx="86">
                  <c:v>1207.78</c:v>
                </c:pt>
                <c:pt idx="87">
                  <c:v>1207.78</c:v>
                </c:pt>
                <c:pt idx="88">
                  <c:v>1207.78</c:v>
                </c:pt>
                <c:pt idx="89">
                  <c:v>1207.78</c:v>
                </c:pt>
                <c:pt idx="90">
                  <c:v>1207.78</c:v>
                </c:pt>
                <c:pt idx="91">
                  <c:v>1238.48</c:v>
                </c:pt>
                <c:pt idx="92">
                  <c:v>1238.48</c:v>
                </c:pt>
                <c:pt idx="93">
                  <c:v>1238.48</c:v>
                </c:pt>
                <c:pt idx="94">
                  <c:v>1238.48</c:v>
                </c:pt>
                <c:pt idx="95">
                  <c:v>1238.48</c:v>
                </c:pt>
                <c:pt idx="96">
                  <c:v>1238.48</c:v>
                </c:pt>
                <c:pt idx="97">
                  <c:v>1238.48</c:v>
                </c:pt>
                <c:pt idx="98">
                  <c:v>1238.48</c:v>
                </c:pt>
                <c:pt idx="99">
                  <c:v>1238.48</c:v>
                </c:pt>
                <c:pt idx="100">
                  <c:v>1238.48</c:v>
                </c:pt>
                <c:pt idx="101">
                  <c:v>1269.19</c:v>
                </c:pt>
                <c:pt idx="102">
                  <c:v>1269.19</c:v>
                </c:pt>
                <c:pt idx="103">
                  <c:v>1269.19</c:v>
                </c:pt>
                <c:pt idx="104">
                  <c:v>1269.19</c:v>
                </c:pt>
                <c:pt idx="105">
                  <c:v>1269.19</c:v>
                </c:pt>
                <c:pt idx="106">
                  <c:v>1279.43</c:v>
                </c:pt>
                <c:pt idx="107">
                  <c:v>1279.43</c:v>
                </c:pt>
                <c:pt idx="108">
                  <c:v>1279.43</c:v>
                </c:pt>
                <c:pt idx="109">
                  <c:v>1279.43</c:v>
                </c:pt>
                <c:pt idx="110">
                  <c:v>1279.43</c:v>
                </c:pt>
                <c:pt idx="111">
                  <c:v>1299.9000000000001</c:v>
                </c:pt>
                <c:pt idx="112">
                  <c:v>1299.9000000000001</c:v>
                </c:pt>
                <c:pt idx="113">
                  <c:v>1299.9000000000001</c:v>
                </c:pt>
                <c:pt idx="114">
                  <c:v>1299.9000000000001</c:v>
                </c:pt>
                <c:pt idx="115">
                  <c:v>1299.9000000000001</c:v>
                </c:pt>
                <c:pt idx="116">
                  <c:v>1310.1300000000001</c:v>
                </c:pt>
                <c:pt idx="117">
                  <c:v>1310.1300000000001</c:v>
                </c:pt>
                <c:pt idx="118">
                  <c:v>1310.1300000000001</c:v>
                </c:pt>
                <c:pt idx="119">
                  <c:v>1310.1300000000001</c:v>
                </c:pt>
                <c:pt idx="120">
                  <c:v>1310.1300000000001</c:v>
                </c:pt>
                <c:pt idx="121">
                  <c:v>1340.84</c:v>
                </c:pt>
                <c:pt idx="122">
                  <c:v>1340.84</c:v>
                </c:pt>
                <c:pt idx="123">
                  <c:v>1340.84</c:v>
                </c:pt>
                <c:pt idx="124">
                  <c:v>1340.84</c:v>
                </c:pt>
                <c:pt idx="125">
                  <c:v>1340.84</c:v>
                </c:pt>
                <c:pt idx="126">
                  <c:v>1351.07</c:v>
                </c:pt>
                <c:pt idx="127">
                  <c:v>1351.07</c:v>
                </c:pt>
                <c:pt idx="128">
                  <c:v>1351.07</c:v>
                </c:pt>
                <c:pt idx="129">
                  <c:v>1351.07</c:v>
                </c:pt>
                <c:pt idx="130">
                  <c:v>1351.07</c:v>
                </c:pt>
                <c:pt idx="131">
                  <c:v>1340.84</c:v>
                </c:pt>
                <c:pt idx="132">
                  <c:v>1340.84</c:v>
                </c:pt>
                <c:pt idx="133">
                  <c:v>1340.84</c:v>
                </c:pt>
                <c:pt idx="134">
                  <c:v>1340.84</c:v>
                </c:pt>
                <c:pt idx="135">
                  <c:v>1340.84</c:v>
                </c:pt>
                <c:pt idx="136">
                  <c:v>1340.84</c:v>
                </c:pt>
                <c:pt idx="137">
                  <c:v>1340.84</c:v>
                </c:pt>
                <c:pt idx="138">
                  <c:v>1340.84</c:v>
                </c:pt>
                <c:pt idx="139">
                  <c:v>1340.84</c:v>
                </c:pt>
                <c:pt idx="140">
                  <c:v>1340.84</c:v>
                </c:pt>
                <c:pt idx="141">
                  <c:v>1351.07</c:v>
                </c:pt>
                <c:pt idx="142">
                  <c:v>1351.07</c:v>
                </c:pt>
                <c:pt idx="143">
                  <c:v>1351.07</c:v>
                </c:pt>
                <c:pt idx="144">
                  <c:v>1351.07</c:v>
                </c:pt>
                <c:pt idx="145">
                  <c:v>1351.07</c:v>
                </c:pt>
                <c:pt idx="146">
                  <c:v>1330.6</c:v>
                </c:pt>
                <c:pt idx="147">
                  <c:v>1330.6</c:v>
                </c:pt>
                <c:pt idx="148">
                  <c:v>1330.6</c:v>
                </c:pt>
                <c:pt idx="149">
                  <c:v>1330.6</c:v>
                </c:pt>
                <c:pt idx="150">
                  <c:v>1330.6</c:v>
                </c:pt>
                <c:pt idx="151">
                  <c:v>1351.07</c:v>
                </c:pt>
                <c:pt idx="152">
                  <c:v>1351.07</c:v>
                </c:pt>
                <c:pt idx="153">
                  <c:v>1351.07</c:v>
                </c:pt>
                <c:pt idx="154">
                  <c:v>1351.07</c:v>
                </c:pt>
                <c:pt idx="155">
                  <c:v>1351.07</c:v>
                </c:pt>
                <c:pt idx="156">
                  <c:v>1351.07</c:v>
                </c:pt>
                <c:pt idx="157">
                  <c:v>1351.07</c:v>
                </c:pt>
                <c:pt idx="158">
                  <c:v>1351.07</c:v>
                </c:pt>
                <c:pt idx="159">
                  <c:v>1351.07</c:v>
                </c:pt>
                <c:pt idx="160">
                  <c:v>1351.07</c:v>
                </c:pt>
                <c:pt idx="161">
                  <c:v>1340.84</c:v>
                </c:pt>
                <c:pt idx="162">
                  <c:v>1340.84</c:v>
                </c:pt>
                <c:pt idx="163">
                  <c:v>1340.84</c:v>
                </c:pt>
                <c:pt idx="164">
                  <c:v>1340.84</c:v>
                </c:pt>
                <c:pt idx="165">
                  <c:v>1340.84</c:v>
                </c:pt>
                <c:pt idx="166">
                  <c:v>1351.07</c:v>
                </c:pt>
                <c:pt idx="167">
                  <c:v>1351.07</c:v>
                </c:pt>
                <c:pt idx="168">
                  <c:v>1351.07</c:v>
                </c:pt>
                <c:pt idx="169">
                  <c:v>1351.07</c:v>
                </c:pt>
                <c:pt idx="170">
                  <c:v>1351.07</c:v>
                </c:pt>
                <c:pt idx="171">
                  <c:v>1340.84</c:v>
                </c:pt>
                <c:pt idx="172">
                  <c:v>1340.84</c:v>
                </c:pt>
                <c:pt idx="173">
                  <c:v>1340.84</c:v>
                </c:pt>
                <c:pt idx="174">
                  <c:v>1340.84</c:v>
                </c:pt>
                <c:pt idx="175">
                  <c:v>1340.84</c:v>
                </c:pt>
                <c:pt idx="176">
                  <c:v>1340.84</c:v>
                </c:pt>
                <c:pt idx="177">
                  <c:v>1340.84</c:v>
                </c:pt>
                <c:pt idx="178">
                  <c:v>1340.84</c:v>
                </c:pt>
                <c:pt idx="179">
                  <c:v>1340.84</c:v>
                </c:pt>
                <c:pt idx="180">
                  <c:v>1340.84</c:v>
                </c:pt>
                <c:pt idx="181">
                  <c:v>1340.84</c:v>
                </c:pt>
                <c:pt idx="182">
                  <c:v>1340.84</c:v>
                </c:pt>
                <c:pt idx="183">
                  <c:v>1340.84</c:v>
                </c:pt>
                <c:pt idx="184">
                  <c:v>1340.84</c:v>
                </c:pt>
                <c:pt idx="185">
                  <c:v>1340.84</c:v>
                </c:pt>
                <c:pt idx="186">
                  <c:v>1351.07</c:v>
                </c:pt>
                <c:pt idx="187">
                  <c:v>1351.07</c:v>
                </c:pt>
                <c:pt idx="188">
                  <c:v>1351.07</c:v>
                </c:pt>
                <c:pt idx="189">
                  <c:v>1351.07</c:v>
                </c:pt>
                <c:pt idx="190">
                  <c:v>1351.07</c:v>
                </c:pt>
                <c:pt idx="191">
                  <c:v>1340.84</c:v>
                </c:pt>
                <c:pt idx="192">
                  <c:v>1340.84</c:v>
                </c:pt>
                <c:pt idx="193">
                  <c:v>1340.84</c:v>
                </c:pt>
                <c:pt idx="194">
                  <c:v>1340.84</c:v>
                </c:pt>
                <c:pt idx="195">
                  <c:v>1340.84</c:v>
                </c:pt>
                <c:pt idx="196">
                  <c:v>1340.84</c:v>
                </c:pt>
                <c:pt idx="197">
                  <c:v>1340.84</c:v>
                </c:pt>
                <c:pt idx="198">
                  <c:v>1340.84</c:v>
                </c:pt>
                <c:pt idx="199">
                  <c:v>1340.84</c:v>
                </c:pt>
                <c:pt idx="200">
                  <c:v>1340.84</c:v>
                </c:pt>
                <c:pt idx="201">
                  <c:v>1340.84</c:v>
                </c:pt>
                <c:pt idx="202">
                  <c:v>1340.84</c:v>
                </c:pt>
                <c:pt idx="203">
                  <c:v>1340.84</c:v>
                </c:pt>
                <c:pt idx="204">
                  <c:v>1340.84</c:v>
                </c:pt>
                <c:pt idx="205">
                  <c:v>1340.84</c:v>
                </c:pt>
                <c:pt idx="206">
                  <c:v>1340.84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'Beschl. 5. Gang(30.05.2014) '!$N$2</c:f>
              <c:strCache>
                <c:ptCount val="1"/>
                <c:pt idx="0">
                  <c:v>akt. Railruck</c:v>
                </c:pt>
              </c:strCache>
            </c:strRef>
          </c:tx>
          <c:marker>
            <c:symbol val="none"/>
          </c:marker>
          <c:xVal>
            <c:numRef>
              <c:f>'Beschl. 5. Gang(30.05.2014) '!$I$6:$I$212</c:f>
              <c:numCache>
                <c:formatCode>#,##0" 1/min"</c:formatCode>
                <c:ptCount val="207"/>
                <c:pt idx="0">
                  <c:v>1259</c:v>
                </c:pt>
                <c:pt idx="1">
                  <c:v>1259</c:v>
                </c:pt>
                <c:pt idx="2">
                  <c:v>1259</c:v>
                </c:pt>
                <c:pt idx="3">
                  <c:v>1259</c:v>
                </c:pt>
                <c:pt idx="4">
                  <c:v>1286</c:v>
                </c:pt>
                <c:pt idx="5">
                  <c:v>1286</c:v>
                </c:pt>
                <c:pt idx="6">
                  <c:v>1286</c:v>
                </c:pt>
                <c:pt idx="7">
                  <c:v>1286</c:v>
                </c:pt>
                <c:pt idx="8">
                  <c:v>1286</c:v>
                </c:pt>
                <c:pt idx="9">
                  <c:v>1326</c:v>
                </c:pt>
                <c:pt idx="10">
                  <c:v>1326</c:v>
                </c:pt>
                <c:pt idx="11">
                  <c:v>1326</c:v>
                </c:pt>
                <c:pt idx="12">
                  <c:v>1326</c:v>
                </c:pt>
                <c:pt idx="13">
                  <c:v>1326</c:v>
                </c:pt>
                <c:pt idx="14">
                  <c:v>1370</c:v>
                </c:pt>
                <c:pt idx="15">
                  <c:v>1370</c:v>
                </c:pt>
                <c:pt idx="16">
                  <c:v>1370</c:v>
                </c:pt>
                <c:pt idx="17">
                  <c:v>1370</c:v>
                </c:pt>
                <c:pt idx="18">
                  <c:v>1370</c:v>
                </c:pt>
                <c:pt idx="19">
                  <c:v>1434</c:v>
                </c:pt>
                <c:pt idx="20">
                  <c:v>1434</c:v>
                </c:pt>
                <c:pt idx="21">
                  <c:v>1434</c:v>
                </c:pt>
                <c:pt idx="22">
                  <c:v>1434</c:v>
                </c:pt>
                <c:pt idx="23">
                  <c:v>1434</c:v>
                </c:pt>
                <c:pt idx="24">
                  <c:v>1472</c:v>
                </c:pt>
                <c:pt idx="25">
                  <c:v>1472</c:v>
                </c:pt>
                <c:pt idx="26">
                  <c:v>1472</c:v>
                </c:pt>
                <c:pt idx="27">
                  <c:v>1472</c:v>
                </c:pt>
                <c:pt idx="28">
                  <c:v>1472</c:v>
                </c:pt>
                <c:pt idx="29">
                  <c:v>1541</c:v>
                </c:pt>
                <c:pt idx="30">
                  <c:v>1541</c:v>
                </c:pt>
                <c:pt idx="31">
                  <c:v>1541</c:v>
                </c:pt>
                <c:pt idx="32">
                  <c:v>1541</c:v>
                </c:pt>
                <c:pt idx="33">
                  <c:v>1541</c:v>
                </c:pt>
                <c:pt idx="34">
                  <c:v>1596</c:v>
                </c:pt>
                <c:pt idx="35">
                  <c:v>1596</c:v>
                </c:pt>
                <c:pt idx="36">
                  <c:v>1596</c:v>
                </c:pt>
                <c:pt idx="37">
                  <c:v>1596</c:v>
                </c:pt>
                <c:pt idx="38">
                  <c:v>1596</c:v>
                </c:pt>
                <c:pt idx="39">
                  <c:v>1672</c:v>
                </c:pt>
                <c:pt idx="40">
                  <c:v>1672</c:v>
                </c:pt>
                <c:pt idx="41">
                  <c:v>1672</c:v>
                </c:pt>
                <c:pt idx="42">
                  <c:v>1672</c:v>
                </c:pt>
                <c:pt idx="43">
                  <c:v>1672</c:v>
                </c:pt>
                <c:pt idx="44">
                  <c:v>1741</c:v>
                </c:pt>
                <c:pt idx="45">
                  <c:v>1741</c:v>
                </c:pt>
                <c:pt idx="46">
                  <c:v>1741</c:v>
                </c:pt>
                <c:pt idx="47">
                  <c:v>1741</c:v>
                </c:pt>
                <c:pt idx="48">
                  <c:v>1741</c:v>
                </c:pt>
                <c:pt idx="49">
                  <c:v>1796</c:v>
                </c:pt>
                <c:pt idx="50">
                  <c:v>1796</c:v>
                </c:pt>
                <c:pt idx="51">
                  <c:v>1796</c:v>
                </c:pt>
                <c:pt idx="52">
                  <c:v>1796</c:v>
                </c:pt>
                <c:pt idx="53">
                  <c:v>1796</c:v>
                </c:pt>
                <c:pt idx="54">
                  <c:v>1867</c:v>
                </c:pt>
                <c:pt idx="55">
                  <c:v>1867</c:v>
                </c:pt>
                <c:pt idx="56">
                  <c:v>1867</c:v>
                </c:pt>
                <c:pt idx="57">
                  <c:v>1867</c:v>
                </c:pt>
                <c:pt idx="58">
                  <c:v>1867</c:v>
                </c:pt>
                <c:pt idx="59">
                  <c:v>1939</c:v>
                </c:pt>
                <c:pt idx="60">
                  <c:v>1939</c:v>
                </c:pt>
                <c:pt idx="61">
                  <c:v>1939</c:v>
                </c:pt>
                <c:pt idx="62">
                  <c:v>1939</c:v>
                </c:pt>
                <c:pt idx="63">
                  <c:v>1939</c:v>
                </c:pt>
                <c:pt idx="64">
                  <c:v>2017</c:v>
                </c:pt>
                <c:pt idx="65">
                  <c:v>2017</c:v>
                </c:pt>
                <c:pt idx="66">
                  <c:v>2017</c:v>
                </c:pt>
                <c:pt idx="67">
                  <c:v>2017</c:v>
                </c:pt>
                <c:pt idx="68">
                  <c:v>2017</c:v>
                </c:pt>
                <c:pt idx="69">
                  <c:v>2079</c:v>
                </c:pt>
                <c:pt idx="70">
                  <c:v>2079</c:v>
                </c:pt>
                <c:pt idx="71">
                  <c:v>2079</c:v>
                </c:pt>
                <c:pt idx="72">
                  <c:v>2079</c:v>
                </c:pt>
                <c:pt idx="73">
                  <c:v>2079</c:v>
                </c:pt>
                <c:pt idx="74">
                  <c:v>2146</c:v>
                </c:pt>
                <c:pt idx="75">
                  <c:v>2146</c:v>
                </c:pt>
                <c:pt idx="76">
                  <c:v>2146</c:v>
                </c:pt>
                <c:pt idx="77">
                  <c:v>2146</c:v>
                </c:pt>
                <c:pt idx="78">
                  <c:v>2146</c:v>
                </c:pt>
                <c:pt idx="79">
                  <c:v>2219</c:v>
                </c:pt>
                <c:pt idx="80">
                  <c:v>2219</c:v>
                </c:pt>
                <c:pt idx="81">
                  <c:v>2219</c:v>
                </c:pt>
                <c:pt idx="82">
                  <c:v>2219</c:v>
                </c:pt>
                <c:pt idx="83">
                  <c:v>2219</c:v>
                </c:pt>
                <c:pt idx="84">
                  <c:v>2296</c:v>
                </c:pt>
                <c:pt idx="85">
                  <c:v>2296</c:v>
                </c:pt>
                <c:pt idx="86">
                  <c:v>2296</c:v>
                </c:pt>
                <c:pt idx="87">
                  <c:v>2296</c:v>
                </c:pt>
                <c:pt idx="88">
                  <c:v>2296</c:v>
                </c:pt>
                <c:pt idx="89">
                  <c:v>2366</c:v>
                </c:pt>
                <c:pt idx="90">
                  <c:v>2366</c:v>
                </c:pt>
                <c:pt idx="91">
                  <c:v>2366</c:v>
                </c:pt>
                <c:pt idx="92">
                  <c:v>2366</c:v>
                </c:pt>
                <c:pt idx="93">
                  <c:v>2366</c:v>
                </c:pt>
                <c:pt idx="94">
                  <c:v>2434</c:v>
                </c:pt>
                <c:pt idx="95">
                  <c:v>2434</c:v>
                </c:pt>
                <c:pt idx="96">
                  <c:v>2434</c:v>
                </c:pt>
                <c:pt idx="97">
                  <c:v>2434</c:v>
                </c:pt>
                <c:pt idx="98">
                  <c:v>2434</c:v>
                </c:pt>
                <c:pt idx="99">
                  <c:v>2492</c:v>
                </c:pt>
                <c:pt idx="100">
                  <c:v>2492</c:v>
                </c:pt>
                <c:pt idx="101">
                  <c:v>2492</c:v>
                </c:pt>
                <c:pt idx="102">
                  <c:v>2492</c:v>
                </c:pt>
                <c:pt idx="103">
                  <c:v>2492</c:v>
                </c:pt>
                <c:pt idx="104">
                  <c:v>2564</c:v>
                </c:pt>
                <c:pt idx="105">
                  <c:v>2564</c:v>
                </c:pt>
                <c:pt idx="106">
                  <c:v>2564</c:v>
                </c:pt>
                <c:pt idx="107">
                  <c:v>2564</c:v>
                </c:pt>
                <c:pt idx="108">
                  <c:v>2564</c:v>
                </c:pt>
                <c:pt idx="109">
                  <c:v>2638</c:v>
                </c:pt>
                <c:pt idx="110">
                  <c:v>2638</c:v>
                </c:pt>
                <c:pt idx="111">
                  <c:v>2638</c:v>
                </c:pt>
                <c:pt idx="112">
                  <c:v>2638</c:v>
                </c:pt>
                <c:pt idx="113">
                  <c:v>2638</c:v>
                </c:pt>
                <c:pt idx="114">
                  <c:v>2696</c:v>
                </c:pt>
                <c:pt idx="115">
                  <c:v>2696</c:v>
                </c:pt>
                <c:pt idx="116">
                  <c:v>2696</c:v>
                </c:pt>
                <c:pt idx="117">
                  <c:v>2696</c:v>
                </c:pt>
                <c:pt idx="118">
                  <c:v>2696</c:v>
                </c:pt>
                <c:pt idx="119">
                  <c:v>2767</c:v>
                </c:pt>
                <c:pt idx="120">
                  <c:v>2767</c:v>
                </c:pt>
                <c:pt idx="121">
                  <c:v>2767</c:v>
                </c:pt>
                <c:pt idx="122">
                  <c:v>2767</c:v>
                </c:pt>
                <c:pt idx="123">
                  <c:v>2767</c:v>
                </c:pt>
                <c:pt idx="124">
                  <c:v>2842</c:v>
                </c:pt>
                <c:pt idx="125">
                  <c:v>2842</c:v>
                </c:pt>
                <c:pt idx="126">
                  <c:v>2842</c:v>
                </c:pt>
                <c:pt idx="127">
                  <c:v>2842</c:v>
                </c:pt>
                <c:pt idx="128">
                  <c:v>2842</c:v>
                </c:pt>
                <c:pt idx="129">
                  <c:v>2900</c:v>
                </c:pt>
                <c:pt idx="130">
                  <c:v>2900</c:v>
                </c:pt>
                <c:pt idx="131">
                  <c:v>2900</c:v>
                </c:pt>
                <c:pt idx="132">
                  <c:v>2900</c:v>
                </c:pt>
                <c:pt idx="133">
                  <c:v>2900</c:v>
                </c:pt>
                <c:pt idx="134">
                  <c:v>2961</c:v>
                </c:pt>
                <c:pt idx="135">
                  <c:v>2961</c:v>
                </c:pt>
                <c:pt idx="136">
                  <c:v>2961</c:v>
                </c:pt>
                <c:pt idx="137">
                  <c:v>2961</c:v>
                </c:pt>
                <c:pt idx="138">
                  <c:v>2961</c:v>
                </c:pt>
                <c:pt idx="139">
                  <c:v>3013</c:v>
                </c:pt>
                <c:pt idx="140">
                  <c:v>3013</c:v>
                </c:pt>
                <c:pt idx="141">
                  <c:v>3013</c:v>
                </c:pt>
                <c:pt idx="142">
                  <c:v>3013</c:v>
                </c:pt>
                <c:pt idx="143">
                  <c:v>3013</c:v>
                </c:pt>
                <c:pt idx="144">
                  <c:v>3073</c:v>
                </c:pt>
                <c:pt idx="145">
                  <c:v>3073</c:v>
                </c:pt>
                <c:pt idx="146">
                  <c:v>3073</c:v>
                </c:pt>
                <c:pt idx="147">
                  <c:v>3073</c:v>
                </c:pt>
                <c:pt idx="148">
                  <c:v>3073</c:v>
                </c:pt>
                <c:pt idx="149">
                  <c:v>3144</c:v>
                </c:pt>
                <c:pt idx="150">
                  <c:v>3144</c:v>
                </c:pt>
                <c:pt idx="151">
                  <c:v>3144</c:v>
                </c:pt>
                <c:pt idx="152">
                  <c:v>3144</c:v>
                </c:pt>
                <c:pt idx="153">
                  <c:v>3144</c:v>
                </c:pt>
                <c:pt idx="154">
                  <c:v>3207</c:v>
                </c:pt>
                <c:pt idx="155">
                  <c:v>3207</c:v>
                </c:pt>
                <c:pt idx="156">
                  <c:v>3207</c:v>
                </c:pt>
                <c:pt idx="157">
                  <c:v>3207</c:v>
                </c:pt>
                <c:pt idx="158">
                  <c:v>3207</c:v>
                </c:pt>
                <c:pt idx="159">
                  <c:v>3269</c:v>
                </c:pt>
                <c:pt idx="160">
                  <c:v>3269</c:v>
                </c:pt>
                <c:pt idx="161">
                  <c:v>3269</c:v>
                </c:pt>
                <c:pt idx="162">
                  <c:v>3269</c:v>
                </c:pt>
                <c:pt idx="163">
                  <c:v>3269</c:v>
                </c:pt>
                <c:pt idx="164">
                  <c:v>3324</c:v>
                </c:pt>
                <c:pt idx="165">
                  <c:v>3324</c:v>
                </c:pt>
                <c:pt idx="166">
                  <c:v>3324</c:v>
                </c:pt>
                <c:pt idx="167">
                  <c:v>3324</c:v>
                </c:pt>
                <c:pt idx="168">
                  <c:v>3324</c:v>
                </c:pt>
                <c:pt idx="169">
                  <c:v>3384</c:v>
                </c:pt>
                <c:pt idx="170">
                  <c:v>3384</c:v>
                </c:pt>
                <c:pt idx="171">
                  <c:v>3384</c:v>
                </c:pt>
                <c:pt idx="172">
                  <c:v>3384</c:v>
                </c:pt>
                <c:pt idx="173">
                  <c:v>3384</c:v>
                </c:pt>
                <c:pt idx="174">
                  <c:v>3435</c:v>
                </c:pt>
                <c:pt idx="175">
                  <c:v>3435</c:v>
                </c:pt>
                <c:pt idx="176">
                  <c:v>3435</c:v>
                </c:pt>
                <c:pt idx="177">
                  <c:v>3435</c:v>
                </c:pt>
                <c:pt idx="178">
                  <c:v>3435</c:v>
                </c:pt>
                <c:pt idx="179">
                  <c:v>3476</c:v>
                </c:pt>
                <c:pt idx="180">
                  <c:v>3476</c:v>
                </c:pt>
                <c:pt idx="181">
                  <c:v>3476</c:v>
                </c:pt>
                <c:pt idx="182">
                  <c:v>3476</c:v>
                </c:pt>
                <c:pt idx="183">
                  <c:v>3476</c:v>
                </c:pt>
                <c:pt idx="184">
                  <c:v>3512</c:v>
                </c:pt>
                <c:pt idx="185">
                  <c:v>3512</c:v>
                </c:pt>
                <c:pt idx="186">
                  <c:v>3512</c:v>
                </c:pt>
                <c:pt idx="187">
                  <c:v>3512</c:v>
                </c:pt>
                <c:pt idx="188">
                  <c:v>3512</c:v>
                </c:pt>
                <c:pt idx="189">
                  <c:v>3562</c:v>
                </c:pt>
                <c:pt idx="190">
                  <c:v>3562</c:v>
                </c:pt>
                <c:pt idx="191">
                  <c:v>3562</c:v>
                </c:pt>
                <c:pt idx="192">
                  <c:v>3562</c:v>
                </c:pt>
                <c:pt idx="193">
                  <c:v>3562</c:v>
                </c:pt>
                <c:pt idx="194">
                  <c:v>3595</c:v>
                </c:pt>
                <c:pt idx="195">
                  <c:v>3595</c:v>
                </c:pt>
                <c:pt idx="196">
                  <c:v>3595</c:v>
                </c:pt>
                <c:pt idx="197">
                  <c:v>3595</c:v>
                </c:pt>
                <c:pt idx="198">
                  <c:v>3595</c:v>
                </c:pt>
                <c:pt idx="199">
                  <c:v>3652</c:v>
                </c:pt>
                <c:pt idx="200">
                  <c:v>3652</c:v>
                </c:pt>
                <c:pt idx="201">
                  <c:v>3652</c:v>
                </c:pt>
                <c:pt idx="202">
                  <c:v>3652</c:v>
                </c:pt>
                <c:pt idx="203">
                  <c:v>3652</c:v>
                </c:pt>
                <c:pt idx="204">
                  <c:v>3696</c:v>
                </c:pt>
                <c:pt idx="205">
                  <c:v>3696</c:v>
                </c:pt>
                <c:pt idx="206">
                  <c:v>3696</c:v>
                </c:pt>
              </c:numCache>
            </c:numRef>
          </c:xVal>
          <c:yVal>
            <c:numRef>
              <c:f>'Beschl. 5. Gang(30.05.2014) '!$N$6:$N$212</c:f>
              <c:numCache>
                <c:formatCode>#,##0" bar"</c:formatCode>
                <c:ptCount val="207"/>
                <c:pt idx="0">
                  <c:v>470.82900000000001</c:v>
                </c:pt>
                <c:pt idx="1">
                  <c:v>470.82900000000001</c:v>
                </c:pt>
                <c:pt idx="2">
                  <c:v>849.53899999999999</c:v>
                </c:pt>
                <c:pt idx="3">
                  <c:v>849.53899999999999</c:v>
                </c:pt>
                <c:pt idx="4">
                  <c:v>849.53899999999999</c:v>
                </c:pt>
                <c:pt idx="5">
                  <c:v>849.53899999999999</c:v>
                </c:pt>
                <c:pt idx="6">
                  <c:v>849.53899999999999</c:v>
                </c:pt>
                <c:pt idx="7">
                  <c:v>870.01</c:v>
                </c:pt>
                <c:pt idx="8">
                  <c:v>870.01</c:v>
                </c:pt>
                <c:pt idx="9">
                  <c:v>870.01</c:v>
                </c:pt>
                <c:pt idx="10">
                  <c:v>870.01</c:v>
                </c:pt>
                <c:pt idx="11">
                  <c:v>870.01</c:v>
                </c:pt>
                <c:pt idx="12">
                  <c:v>880.24599999999998</c:v>
                </c:pt>
                <c:pt idx="13">
                  <c:v>880.24599999999998</c:v>
                </c:pt>
                <c:pt idx="14">
                  <c:v>880.24599999999998</c:v>
                </c:pt>
                <c:pt idx="15">
                  <c:v>880.24599999999998</c:v>
                </c:pt>
                <c:pt idx="16">
                  <c:v>880.24599999999998</c:v>
                </c:pt>
                <c:pt idx="17">
                  <c:v>890.48099999999999</c:v>
                </c:pt>
                <c:pt idx="18">
                  <c:v>890.48099999999999</c:v>
                </c:pt>
                <c:pt idx="19">
                  <c:v>890.48099999999999</c:v>
                </c:pt>
                <c:pt idx="20">
                  <c:v>890.48099999999999</c:v>
                </c:pt>
                <c:pt idx="21">
                  <c:v>890.48099999999999</c:v>
                </c:pt>
                <c:pt idx="22">
                  <c:v>900.71600000000001</c:v>
                </c:pt>
                <c:pt idx="23">
                  <c:v>900.71600000000001</c:v>
                </c:pt>
                <c:pt idx="24">
                  <c:v>900.71600000000001</c:v>
                </c:pt>
                <c:pt idx="25">
                  <c:v>900.71600000000001</c:v>
                </c:pt>
                <c:pt idx="26">
                  <c:v>900.71600000000001</c:v>
                </c:pt>
                <c:pt idx="27">
                  <c:v>921.18700000000001</c:v>
                </c:pt>
                <c:pt idx="28">
                  <c:v>921.18700000000001</c:v>
                </c:pt>
                <c:pt idx="29">
                  <c:v>921.18700000000001</c:v>
                </c:pt>
                <c:pt idx="30">
                  <c:v>921.18700000000001</c:v>
                </c:pt>
                <c:pt idx="31">
                  <c:v>921.18700000000001</c:v>
                </c:pt>
                <c:pt idx="32">
                  <c:v>931.423</c:v>
                </c:pt>
                <c:pt idx="33">
                  <c:v>931.423</c:v>
                </c:pt>
                <c:pt idx="34">
                  <c:v>931.423</c:v>
                </c:pt>
                <c:pt idx="35">
                  <c:v>931.423</c:v>
                </c:pt>
                <c:pt idx="36">
                  <c:v>931.423</c:v>
                </c:pt>
                <c:pt idx="37">
                  <c:v>951.89300000000003</c:v>
                </c:pt>
                <c:pt idx="38">
                  <c:v>951.89300000000003</c:v>
                </c:pt>
                <c:pt idx="39">
                  <c:v>951.89300000000003</c:v>
                </c:pt>
                <c:pt idx="40">
                  <c:v>951.89300000000003</c:v>
                </c:pt>
                <c:pt idx="41">
                  <c:v>951.89300000000003</c:v>
                </c:pt>
                <c:pt idx="42">
                  <c:v>972.36400000000003</c:v>
                </c:pt>
                <c:pt idx="43">
                  <c:v>972.36400000000003</c:v>
                </c:pt>
                <c:pt idx="44">
                  <c:v>972.36400000000003</c:v>
                </c:pt>
                <c:pt idx="45">
                  <c:v>972.36400000000003</c:v>
                </c:pt>
                <c:pt idx="46">
                  <c:v>972.36400000000003</c:v>
                </c:pt>
                <c:pt idx="47">
                  <c:v>982.6</c:v>
                </c:pt>
                <c:pt idx="48">
                  <c:v>982.6</c:v>
                </c:pt>
                <c:pt idx="49">
                  <c:v>982.6</c:v>
                </c:pt>
                <c:pt idx="50">
                  <c:v>982.6</c:v>
                </c:pt>
                <c:pt idx="51">
                  <c:v>982.6</c:v>
                </c:pt>
                <c:pt idx="52">
                  <c:v>1003.07</c:v>
                </c:pt>
                <c:pt idx="53">
                  <c:v>1003.07</c:v>
                </c:pt>
                <c:pt idx="54">
                  <c:v>1003.07</c:v>
                </c:pt>
                <c:pt idx="55">
                  <c:v>1003.07</c:v>
                </c:pt>
                <c:pt idx="56">
                  <c:v>1003.07</c:v>
                </c:pt>
                <c:pt idx="57">
                  <c:v>1023.54</c:v>
                </c:pt>
                <c:pt idx="58">
                  <c:v>1023.54</c:v>
                </c:pt>
                <c:pt idx="59">
                  <c:v>1023.54</c:v>
                </c:pt>
                <c:pt idx="60">
                  <c:v>1023.54</c:v>
                </c:pt>
                <c:pt idx="61">
                  <c:v>1023.54</c:v>
                </c:pt>
                <c:pt idx="62">
                  <c:v>1033.78</c:v>
                </c:pt>
                <c:pt idx="63">
                  <c:v>1033.78</c:v>
                </c:pt>
                <c:pt idx="64">
                  <c:v>1033.78</c:v>
                </c:pt>
                <c:pt idx="65">
                  <c:v>1033.78</c:v>
                </c:pt>
                <c:pt idx="66">
                  <c:v>1033.78</c:v>
                </c:pt>
                <c:pt idx="67">
                  <c:v>1064.48</c:v>
                </c:pt>
                <c:pt idx="68">
                  <c:v>1064.48</c:v>
                </c:pt>
                <c:pt idx="69">
                  <c:v>1064.48</c:v>
                </c:pt>
                <c:pt idx="70">
                  <c:v>1064.48</c:v>
                </c:pt>
                <c:pt idx="71">
                  <c:v>1064.48</c:v>
                </c:pt>
                <c:pt idx="72">
                  <c:v>1115.6600000000001</c:v>
                </c:pt>
                <c:pt idx="73">
                  <c:v>1115.6600000000001</c:v>
                </c:pt>
                <c:pt idx="74">
                  <c:v>1115.6600000000001</c:v>
                </c:pt>
                <c:pt idx="75">
                  <c:v>1115.6600000000001</c:v>
                </c:pt>
                <c:pt idx="76">
                  <c:v>1115.6600000000001</c:v>
                </c:pt>
                <c:pt idx="77">
                  <c:v>1156.5999999999999</c:v>
                </c:pt>
                <c:pt idx="78">
                  <c:v>1156.5999999999999</c:v>
                </c:pt>
                <c:pt idx="79">
                  <c:v>1156.5999999999999</c:v>
                </c:pt>
                <c:pt idx="80">
                  <c:v>1156.5999999999999</c:v>
                </c:pt>
                <c:pt idx="81">
                  <c:v>1156.5999999999999</c:v>
                </c:pt>
                <c:pt idx="82">
                  <c:v>1187.31</c:v>
                </c:pt>
                <c:pt idx="83">
                  <c:v>1187.31</c:v>
                </c:pt>
                <c:pt idx="84">
                  <c:v>1187.31</c:v>
                </c:pt>
                <c:pt idx="85">
                  <c:v>1187.31</c:v>
                </c:pt>
                <c:pt idx="86">
                  <c:v>1187.31</c:v>
                </c:pt>
                <c:pt idx="87">
                  <c:v>1218.01</c:v>
                </c:pt>
                <c:pt idx="88">
                  <c:v>1218.01</c:v>
                </c:pt>
                <c:pt idx="89">
                  <c:v>1218.01</c:v>
                </c:pt>
                <c:pt idx="90">
                  <c:v>1218.01</c:v>
                </c:pt>
                <c:pt idx="91">
                  <c:v>1218.01</c:v>
                </c:pt>
                <c:pt idx="92">
                  <c:v>1228.25</c:v>
                </c:pt>
                <c:pt idx="93">
                  <c:v>1228.25</c:v>
                </c:pt>
                <c:pt idx="94">
                  <c:v>1228.25</c:v>
                </c:pt>
                <c:pt idx="95">
                  <c:v>1228.25</c:v>
                </c:pt>
                <c:pt idx="96">
                  <c:v>1228.25</c:v>
                </c:pt>
                <c:pt idx="97">
                  <c:v>1248.72</c:v>
                </c:pt>
                <c:pt idx="98">
                  <c:v>1248.72</c:v>
                </c:pt>
                <c:pt idx="99">
                  <c:v>1248.72</c:v>
                </c:pt>
                <c:pt idx="100">
                  <c:v>1248.72</c:v>
                </c:pt>
                <c:pt idx="101">
                  <c:v>1248.72</c:v>
                </c:pt>
                <c:pt idx="102">
                  <c:v>1269.19</c:v>
                </c:pt>
                <c:pt idx="103">
                  <c:v>1269.19</c:v>
                </c:pt>
                <c:pt idx="104">
                  <c:v>1269.19</c:v>
                </c:pt>
                <c:pt idx="105">
                  <c:v>1269.19</c:v>
                </c:pt>
                <c:pt idx="106">
                  <c:v>1269.19</c:v>
                </c:pt>
                <c:pt idx="107">
                  <c:v>1289.6600000000001</c:v>
                </c:pt>
                <c:pt idx="108">
                  <c:v>1289.6600000000001</c:v>
                </c:pt>
                <c:pt idx="109">
                  <c:v>1289.6600000000001</c:v>
                </c:pt>
                <c:pt idx="110">
                  <c:v>1289.6600000000001</c:v>
                </c:pt>
                <c:pt idx="111">
                  <c:v>1289.6600000000001</c:v>
                </c:pt>
                <c:pt idx="112">
                  <c:v>1310.1300000000001</c:v>
                </c:pt>
                <c:pt idx="113">
                  <c:v>1310.1300000000001</c:v>
                </c:pt>
                <c:pt idx="114">
                  <c:v>1310.1300000000001</c:v>
                </c:pt>
                <c:pt idx="115">
                  <c:v>1310.1300000000001</c:v>
                </c:pt>
                <c:pt idx="116">
                  <c:v>1310.1300000000001</c:v>
                </c:pt>
                <c:pt idx="117">
                  <c:v>1320.37</c:v>
                </c:pt>
                <c:pt idx="118">
                  <c:v>1320.37</c:v>
                </c:pt>
                <c:pt idx="119">
                  <c:v>1320.37</c:v>
                </c:pt>
                <c:pt idx="120">
                  <c:v>1320.37</c:v>
                </c:pt>
                <c:pt idx="121">
                  <c:v>1320.37</c:v>
                </c:pt>
                <c:pt idx="122">
                  <c:v>1340.84</c:v>
                </c:pt>
                <c:pt idx="123">
                  <c:v>1340.84</c:v>
                </c:pt>
                <c:pt idx="124">
                  <c:v>1340.84</c:v>
                </c:pt>
                <c:pt idx="125">
                  <c:v>1340.84</c:v>
                </c:pt>
                <c:pt idx="126">
                  <c:v>1340.84</c:v>
                </c:pt>
                <c:pt idx="127">
                  <c:v>1340.84</c:v>
                </c:pt>
                <c:pt idx="128">
                  <c:v>1340.84</c:v>
                </c:pt>
                <c:pt idx="129">
                  <c:v>1340.84</c:v>
                </c:pt>
                <c:pt idx="130">
                  <c:v>1340.84</c:v>
                </c:pt>
                <c:pt idx="131">
                  <c:v>1340.84</c:v>
                </c:pt>
                <c:pt idx="132">
                  <c:v>1340.84</c:v>
                </c:pt>
                <c:pt idx="133">
                  <c:v>1340.84</c:v>
                </c:pt>
                <c:pt idx="134">
                  <c:v>1340.84</c:v>
                </c:pt>
                <c:pt idx="135">
                  <c:v>1340.84</c:v>
                </c:pt>
                <c:pt idx="136">
                  <c:v>1340.84</c:v>
                </c:pt>
                <c:pt idx="137">
                  <c:v>1340.84</c:v>
                </c:pt>
                <c:pt idx="138">
                  <c:v>1340.84</c:v>
                </c:pt>
                <c:pt idx="139">
                  <c:v>1340.84</c:v>
                </c:pt>
                <c:pt idx="140">
                  <c:v>1340.84</c:v>
                </c:pt>
                <c:pt idx="141">
                  <c:v>1340.84</c:v>
                </c:pt>
                <c:pt idx="142">
                  <c:v>1340.84</c:v>
                </c:pt>
                <c:pt idx="143">
                  <c:v>1340.84</c:v>
                </c:pt>
                <c:pt idx="144">
                  <c:v>1340.84</c:v>
                </c:pt>
                <c:pt idx="145">
                  <c:v>1340.84</c:v>
                </c:pt>
                <c:pt idx="146">
                  <c:v>1340.84</c:v>
                </c:pt>
                <c:pt idx="147">
                  <c:v>1340.84</c:v>
                </c:pt>
                <c:pt idx="148">
                  <c:v>1340.84</c:v>
                </c:pt>
                <c:pt idx="149">
                  <c:v>1340.84</c:v>
                </c:pt>
                <c:pt idx="150">
                  <c:v>1340.84</c:v>
                </c:pt>
                <c:pt idx="151">
                  <c:v>1340.84</c:v>
                </c:pt>
                <c:pt idx="152">
                  <c:v>1340.84</c:v>
                </c:pt>
                <c:pt idx="153">
                  <c:v>1340.84</c:v>
                </c:pt>
                <c:pt idx="154">
                  <c:v>1340.84</c:v>
                </c:pt>
                <c:pt idx="155">
                  <c:v>1340.84</c:v>
                </c:pt>
                <c:pt idx="156">
                  <c:v>1340.84</c:v>
                </c:pt>
                <c:pt idx="157">
                  <c:v>1340.84</c:v>
                </c:pt>
                <c:pt idx="158">
                  <c:v>1340.84</c:v>
                </c:pt>
                <c:pt idx="159">
                  <c:v>1340.84</c:v>
                </c:pt>
                <c:pt idx="160">
                  <c:v>1340.84</c:v>
                </c:pt>
                <c:pt idx="161">
                  <c:v>1340.84</c:v>
                </c:pt>
                <c:pt idx="162">
                  <c:v>1340.84</c:v>
                </c:pt>
                <c:pt idx="163">
                  <c:v>1340.84</c:v>
                </c:pt>
                <c:pt idx="164">
                  <c:v>1340.84</c:v>
                </c:pt>
                <c:pt idx="165">
                  <c:v>1340.84</c:v>
                </c:pt>
                <c:pt idx="166">
                  <c:v>1340.84</c:v>
                </c:pt>
                <c:pt idx="167">
                  <c:v>1340.84</c:v>
                </c:pt>
                <c:pt idx="168">
                  <c:v>1340.84</c:v>
                </c:pt>
                <c:pt idx="169">
                  <c:v>1340.84</c:v>
                </c:pt>
                <c:pt idx="170">
                  <c:v>1340.84</c:v>
                </c:pt>
                <c:pt idx="171">
                  <c:v>1340.84</c:v>
                </c:pt>
                <c:pt idx="172">
                  <c:v>1340.84</c:v>
                </c:pt>
                <c:pt idx="173">
                  <c:v>1340.84</c:v>
                </c:pt>
                <c:pt idx="174">
                  <c:v>1340.84</c:v>
                </c:pt>
                <c:pt idx="175">
                  <c:v>1340.84</c:v>
                </c:pt>
                <c:pt idx="176">
                  <c:v>1340.84</c:v>
                </c:pt>
                <c:pt idx="177">
                  <c:v>1340.84</c:v>
                </c:pt>
                <c:pt idx="178">
                  <c:v>1340.84</c:v>
                </c:pt>
                <c:pt idx="179">
                  <c:v>1340.84</c:v>
                </c:pt>
                <c:pt idx="180">
                  <c:v>1340.84</c:v>
                </c:pt>
                <c:pt idx="181">
                  <c:v>1340.84</c:v>
                </c:pt>
                <c:pt idx="182">
                  <c:v>1340.84</c:v>
                </c:pt>
                <c:pt idx="183">
                  <c:v>1340.84</c:v>
                </c:pt>
                <c:pt idx="184">
                  <c:v>1340.84</c:v>
                </c:pt>
                <c:pt idx="185">
                  <c:v>1340.84</c:v>
                </c:pt>
                <c:pt idx="186">
                  <c:v>1340.84</c:v>
                </c:pt>
                <c:pt idx="187">
                  <c:v>1340.84</c:v>
                </c:pt>
                <c:pt idx="188">
                  <c:v>1340.84</c:v>
                </c:pt>
                <c:pt idx="189">
                  <c:v>1340.84</c:v>
                </c:pt>
                <c:pt idx="190">
                  <c:v>1340.84</c:v>
                </c:pt>
                <c:pt idx="191">
                  <c:v>1340.84</c:v>
                </c:pt>
                <c:pt idx="192">
                  <c:v>1340.84</c:v>
                </c:pt>
                <c:pt idx="193">
                  <c:v>1340.84</c:v>
                </c:pt>
                <c:pt idx="194">
                  <c:v>1340.84</c:v>
                </c:pt>
                <c:pt idx="195">
                  <c:v>1340.84</c:v>
                </c:pt>
                <c:pt idx="196">
                  <c:v>1340.84</c:v>
                </c:pt>
                <c:pt idx="197">
                  <c:v>1340.84</c:v>
                </c:pt>
                <c:pt idx="198">
                  <c:v>1340.84</c:v>
                </c:pt>
                <c:pt idx="199">
                  <c:v>1340.84</c:v>
                </c:pt>
                <c:pt idx="200">
                  <c:v>1340.84</c:v>
                </c:pt>
                <c:pt idx="201">
                  <c:v>1340.84</c:v>
                </c:pt>
                <c:pt idx="202">
                  <c:v>1340.84</c:v>
                </c:pt>
                <c:pt idx="203">
                  <c:v>1340.84</c:v>
                </c:pt>
                <c:pt idx="204">
                  <c:v>1340.84</c:v>
                </c:pt>
                <c:pt idx="205">
                  <c:v>1340.84</c:v>
                </c:pt>
                <c:pt idx="206">
                  <c:v>1340.84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745912"/>
        <c:axId val="294746304"/>
      </c:scatterChart>
      <c:valAx>
        <c:axId val="294745912"/>
        <c:scaling>
          <c:orientation val="minMax"/>
          <c:min val="1000"/>
        </c:scaling>
        <c:delete val="0"/>
        <c:axPos val="b"/>
        <c:numFmt formatCode="#,##0&quot; 1/min&quot;" sourceLinked="1"/>
        <c:majorTickMark val="out"/>
        <c:minorTickMark val="none"/>
        <c:tickLblPos val="nextTo"/>
        <c:crossAx val="294746304"/>
        <c:crosses val="autoZero"/>
        <c:crossBetween val="midCat"/>
      </c:valAx>
      <c:valAx>
        <c:axId val="294746304"/>
        <c:scaling>
          <c:orientation val="minMax"/>
        </c:scaling>
        <c:delete val="0"/>
        <c:axPos val="l"/>
        <c:majorGridlines/>
        <c:numFmt formatCode="#,##0&quot; mbar&quot;" sourceLinked="1"/>
        <c:majorTickMark val="out"/>
        <c:minorTickMark val="none"/>
        <c:tickLblPos val="nextTo"/>
        <c:crossAx val="2947459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627416601380642E-2"/>
          <c:y val="3.7511623103702554E-2"/>
          <c:w val="0.74286171681390978"/>
          <c:h val="0.8971988918051909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'Beschl. 5. Gang(29.10.2013)'!$V$2</c:f>
              <c:strCache>
                <c:ptCount val="1"/>
                <c:pt idx="0">
                  <c:v>IST-Ladedruck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'Beschl. 5. Gang(29.10.2013)'!$N$5:$N$316</c:f>
              <c:numCache>
                <c:formatCode>#,##0" 1/min"</c:formatCode>
                <c:ptCount val="312"/>
                <c:pt idx="0">
                  <c:v>1308.454183949058</c:v>
                </c:pt>
                <c:pt idx="1">
                  <c:v>1314.7534272169589</c:v>
                </c:pt>
                <c:pt idx="2">
                  <c:v>1321.7901690176145</c:v>
                </c:pt>
                <c:pt idx="3">
                  <c:v>1329.2506189272549</c:v>
                </c:pt>
                <c:pt idx="4">
                  <c:v>1337.1664159523484</c:v>
                </c:pt>
                <c:pt idx="5">
                  <c:v>1345.4439158853513</c:v>
                </c:pt>
                <c:pt idx="6">
                  <c:v>1353.647081537262</c:v>
                </c:pt>
                <c:pt idx="7">
                  <c:v>1362.6774340262477</c:v>
                </c:pt>
                <c:pt idx="8">
                  <c:v>1372.1296714009977</c:v>
                </c:pt>
                <c:pt idx="9">
                  <c:v>1381.8946899982975</c:v>
                </c:pt>
                <c:pt idx="10">
                  <c:v>1392.0110809602998</c:v>
                </c:pt>
                <c:pt idx="11">
                  <c:v>1401.910287927753</c:v>
                </c:pt>
                <c:pt idx="12">
                  <c:v>1412.7405725651397</c:v>
                </c:pt>
                <c:pt idx="13">
                  <c:v>1423.8379605497587</c:v>
                </c:pt>
                <c:pt idx="14">
                  <c:v>1434.6407049341105</c:v>
                </c:pt>
                <c:pt idx="15">
                  <c:v>1446.3403156219274</c:v>
                </c:pt>
                <c:pt idx="16">
                  <c:v>1458.3996672351329</c:v>
                </c:pt>
                <c:pt idx="17">
                  <c:v>1470.6835339853872</c:v>
                </c:pt>
                <c:pt idx="18">
                  <c:v>1483.2455138287708</c:v>
                </c:pt>
                <c:pt idx="19">
                  <c:v>1496.8279241487744</c:v>
                </c:pt>
                <c:pt idx="20">
                  <c:v>1509.9352301768988</c:v>
                </c:pt>
                <c:pt idx="21">
                  <c:v>1521.8768027321544</c:v>
                </c:pt>
                <c:pt idx="22">
                  <c:v>1536.1761726419227</c:v>
                </c:pt>
                <c:pt idx="23">
                  <c:v>1550.0766029202007</c:v>
                </c:pt>
                <c:pt idx="24">
                  <c:v>1564.1331533208613</c:v>
                </c:pt>
                <c:pt idx="25">
                  <c:v>1578.4101598464649</c:v>
                </c:pt>
                <c:pt idx="26">
                  <c:v>1592.1321239779761</c:v>
                </c:pt>
                <c:pt idx="27">
                  <c:v>1606.8942789616408</c:v>
                </c:pt>
                <c:pt idx="28">
                  <c:v>1621.7777696372798</c:v>
                </c:pt>
                <c:pt idx="29">
                  <c:v>1636.0540016312348</c:v>
                </c:pt>
                <c:pt idx="30">
                  <c:v>1651.3830548223646</c:v>
                </c:pt>
                <c:pt idx="31">
                  <c:v>1665.1772168634282</c:v>
                </c:pt>
                <c:pt idx="32">
                  <c:v>1680.7555733999143</c:v>
                </c:pt>
                <c:pt idx="33">
                  <c:v>1697.3305586346603</c:v>
                </c:pt>
                <c:pt idx="34">
                  <c:v>1713.3217525258196</c:v>
                </c:pt>
                <c:pt idx="35">
                  <c:v>1729.3795584534616</c:v>
                </c:pt>
                <c:pt idx="36">
                  <c:v>1745.5807798019791</c:v>
                </c:pt>
                <c:pt idx="37">
                  <c:v>1761.9190148352807</c:v>
                </c:pt>
                <c:pt idx="38">
                  <c:v>1778.4749862247686</c:v>
                </c:pt>
                <c:pt idx="39">
                  <c:v>1795.9458338485033</c:v>
                </c:pt>
                <c:pt idx="40">
                  <c:v>1812.6644759122405</c:v>
                </c:pt>
                <c:pt idx="41">
                  <c:v>1829.5841465185536</c:v>
                </c:pt>
                <c:pt idx="42">
                  <c:v>1846.5217956051936</c:v>
                </c:pt>
                <c:pt idx="43">
                  <c:v>1863.5599670583588</c:v>
                </c:pt>
                <c:pt idx="44">
                  <c:v>1880.6930125790866</c:v>
                </c:pt>
                <c:pt idx="45">
                  <c:v>1898.9150903947016</c:v>
                </c:pt>
                <c:pt idx="46">
                  <c:v>1916.2260342390978</c:v>
                </c:pt>
                <c:pt idx="47">
                  <c:v>1933.6152027417656</c:v>
                </c:pt>
                <c:pt idx="48">
                  <c:v>1949.23594674838</c:v>
                </c:pt>
                <c:pt idx="49">
                  <c:v>1965.9275151731945</c:v>
                </c:pt>
                <c:pt idx="50">
                  <c:v>1982.5840581539871</c:v>
                </c:pt>
                <c:pt idx="51">
                  <c:v>1998.3637846891486</c:v>
                </c:pt>
                <c:pt idx="52">
                  <c:v>2016.1445960156504</c:v>
                </c:pt>
                <c:pt idx="53">
                  <c:v>2034.8169031182099</c:v>
                </c:pt>
                <c:pt idx="54">
                  <c:v>2052.6015071203806</c:v>
                </c:pt>
                <c:pt idx="55">
                  <c:v>2070.4261415202272</c:v>
                </c:pt>
                <c:pt idx="56">
                  <c:v>2088.3803582879168</c:v>
                </c:pt>
                <c:pt idx="57">
                  <c:v>2106.2716875722881</c:v>
                </c:pt>
                <c:pt idx="58">
                  <c:v>2124.1896785025447</c:v>
                </c:pt>
                <c:pt idx="59">
                  <c:v>2143.0748229386932</c:v>
                </c:pt>
                <c:pt idx="60">
                  <c:v>2161.1287905767763</c:v>
                </c:pt>
                <c:pt idx="61">
                  <c:v>2179.1021165147067</c:v>
                </c:pt>
                <c:pt idx="62">
                  <c:v>2197.0852520061808</c:v>
                </c:pt>
                <c:pt idx="63">
                  <c:v>2215.1689355241911</c:v>
                </c:pt>
                <c:pt idx="64">
                  <c:v>2233.1599215971974</c:v>
                </c:pt>
                <c:pt idx="65">
                  <c:v>2252.0957608707995</c:v>
                </c:pt>
                <c:pt idx="66">
                  <c:v>2270.0789897948616</c:v>
                </c:pt>
                <c:pt idx="67">
                  <c:v>2288.1474148497573</c:v>
                </c:pt>
                <c:pt idx="68">
                  <c:v>2306.1082583893349</c:v>
                </c:pt>
                <c:pt idx="69">
                  <c:v>2324.0526565988894</c:v>
                </c:pt>
                <c:pt idx="70">
                  <c:v>2341.9771905654829</c:v>
                </c:pt>
                <c:pt idx="71">
                  <c:v>2360.9141244432712</c:v>
                </c:pt>
                <c:pt idx="72">
                  <c:v>2378.7873227873597</c:v>
                </c:pt>
                <c:pt idx="73">
                  <c:v>2396.630637202958</c:v>
                </c:pt>
                <c:pt idx="74">
                  <c:v>2414.5345753958568</c:v>
                </c:pt>
                <c:pt idx="75">
                  <c:v>2432.3085771430333</c:v>
                </c:pt>
                <c:pt idx="76">
                  <c:v>2450.043464979075</c:v>
                </c:pt>
                <c:pt idx="77">
                  <c:v>2466.806192173045</c:v>
                </c:pt>
                <c:pt idx="78">
                  <c:v>2484.54930388295</c:v>
                </c:pt>
                <c:pt idx="79">
                  <c:v>2501.22657260193</c:v>
                </c:pt>
                <c:pt idx="80">
                  <c:v>2518.7814080154258</c:v>
                </c:pt>
                <c:pt idx="81">
                  <c:v>2534.4435878927989</c:v>
                </c:pt>
                <c:pt idx="82">
                  <c:v>2551.0705143862633</c:v>
                </c:pt>
                <c:pt idx="83">
                  <c:v>2568.4677789093635</c:v>
                </c:pt>
                <c:pt idx="84">
                  <c:v>2584.8938423549534</c:v>
                </c:pt>
                <c:pt idx="85">
                  <c:v>2602.262223929577</c:v>
                </c:pt>
                <c:pt idx="86">
                  <c:v>2617.665783447952</c:v>
                </c:pt>
                <c:pt idx="87">
                  <c:v>2635.7186643293862</c:v>
                </c:pt>
                <c:pt idx="88">
                  <c:v>2652.7975279378579</c:v>
                </c:pt>
                <c:pt idx="89">
                  <c:v>2668.1071484893937</c:v>
                </c:pt>
                <c:pt idx="90">
                  <c:v>2685.0476420211244</c:v>
                </c:pt>
                <c:pt idx="91">
                  <c:v>2702.7976287133915</c:v>
                </c:pt>
                <c:pt idx="92">
                  <c:v>2719.5799188753172</c:v>
                </c:pt>
                <c:pt idx="93">
                  <c:v>2736.3696760318107</c:v>
                </c:pt>
                <c:pt idx="94">
                  <c:v>2752.9890876302288</c:v>
                </c:pt>
                <c:pt idx="95">
                  <c:v>2769.5243260810876</c:v>
                </c:pt>
                <c:pt idx="96">
                  <c:v>2785.9734953585858</c:v>
                </c:pt>
                <c:pt idx="97">
                  <c:v>2803.2792476905315</c:v>
                </c:pt>
                <c:pt idx="98">
                  <c:v>2819.5455343668423</c:v>
                </c:pt>
                <c:pt idx="99">
                  <c:v>2835.720250070638</c:v>
                </c:pt>
                <c:pt idx="100">
                  <c:v>2851.8860794001844</c:v>
                </c:pt>
                <c:pt idx="101">
                  <c:v>2867.8720799652015</c:v>
                </c:pt>
                <c:pt idx="102">
                  <c:v>2883.7615219242339</c:v>
                </c:pt>
                <c:pt idx="103">
                  <c:v>2900.3812089183584</c:v>
                </c:pt>
                <c:pt idx="104">
                  <c:v>2916.1498717205495</c:v>
                </c:pt>
                <c:pt idx="105">
                  <c:v>2931.7344862692958</c:v>
                </c:pt>
                <c:pt idx="106">
                  <c:v>2947.2164345376855</c:v>
                </c:pt>
                <c:pt idx="107">
                  <c:v>2961.868259633643</c:v>
                </c:pt>
                <c:pt idx="108">
                  <c:v>2977.1457431654603</c:v>
                </c:pt>
                <c:pt idx="109">
                  <c:v>2992.3165468816255</c:v>
                </c:pt>
                <c:pt idx="110">
                  <c:v>3007.3793904661006</c:v>
                </c:pt>
                <c:pt idx="111">
                  <c:v>3022.4114449560361</c:v>
                </c:pt>
                <c:pt idx="112">
                  <c:v>3036.4756779096397</c:v>
                </c:pt>
                <c:pt idx="113">
                  <c:v>3051.2126569870861</c:v>
                </c:pt>
                <c:pt idx="114">
                  <c:v>3065.070115960722</c:v>
                </c:pt>
                <c:pt idx="115">
                  <c:v>3079.6628269722605</c:v>
                </c:pt>
                <c:pt idx="116">
                  <c:v>3094.0640921079926</c:v>
                </c:pt>
                <c:pt idx="117">
                  <c:v>3107.6006247948958</c:v>
                </c:pt>
                <c:pt idx="118">
                  <c:v>3121.7755392550266</c:v>
                </c:pt>
                <c:pt idx="119">
                  <c:v>3134.432392760898</c:v>
                </c:pt>
                <c:pt idx="120">
                  <c:v>3148.3829733972098</c:v>
                </c:pt>
                <c:pt idx="121">
                  <c:v>3162.9388148315147</c:v>
                </c:pt>
                <c:pt idx="122">
                  <c:v>3175.2784137779768</c:v>
                </c:pt>
                <c:pt idx="123">
                  <c:v>3188.874090008947</c:v>
                </c:pt>
                <c:pt idx="124">
                  <c:v>3201.6418586553614</c:v>
                </c:pt>
                <c:pt idx="125">
                  <c:v>3214.9996335524111</c:v>
                </c:pt>
                <c:pt idx="126">
                  <c:v>3228.3034816152021</c:v>
                </c:pt>
                <c:pt idx="127">
                  <c:v>3240.7265006040661</c:v>
                </c:pt>
                <c:pt idx="128">
                  <c:v>3253.7183661690574</c:v>
                </c:pt>
                <c:pt idx="129">
                  <c:v>3266.5850056515578</c:v>
                </c:pt>
                <c:pt idx="130">
                  <c:v>3279.3925347162694</c:v>
                </c:pt>
                <c:pt idx="131">
                  <c:v>3292.6666314545187</c:v>
                </c:pt>
                <c:pt idx="132">
                  <c:v>3305.1467018688668</c:v>
                </c:pt>
                <c:pt idx="133">
                  <c:v>3317.5639413413696</c:v>
                </c:pt>
                <c:pt idx="134">
                  <c:v>3329.7878363653222</c:v>
                </c:pt>
                <c:pt idx="135">
                  <c:v>3341.8832753960355</c:v>
                </c:pt>
                <c:pt idx="136">
                  <c:v>3353.8498274566646</c:v>
                </c:pt>
                <c:pt idx="137">
                  <c:v>3365.7490482386847</c:v>
                </c:pt>
                <c:pt idx="138">
                  <c:v>3378.0685164684032</c:v>
                </c:pt>
                <c:pt idx="139">
                  <c:v>3389.6385631509065</c:v>
                </c:pt>
                <c:pt idx="140">
                  <c:v>3401.0782584220578</c:v>
                </c:pt>
                <c:pt idx="141">
                  <c:v>3412.4464853919526</c:v>
                </c:pt>
                <c:pt idx="142">
                  <c:v>3423.6239385188701</c:v>
                </c:pt>
                <c:pt idx="143">
                  <c:v>3434.6702425644603</c:v>
                </c:pt>
                <c:pt idx="144">
                  <c:v>3446.2130759603783</c:v>
                </c:pt>
                <c:pt idx="145">
                  <c:v>3456.9888492506093</c:v>
                </c:pt>
                <c:pt idx="146">
                  <c:v>3467.6329054346702</c:v>
                </c:pt>
                <c:pt idx="147">
                  <c:v>3477.5951261589703</c:v>
                </c:pt>
                <c:pt idx="148">
                  <c:v>3488.0366412835297</c:v>
                </c:pt>
                <c:pt idx="149">
                  <c:v>3498.2911041143075</c:v>
                </c:pt>
                <c:pt idx="150">
                  <c:v>3508.4134712478976</c:v>
                </c:pt>
                <c:pt idx="151">
                  <c:v>3518.403709462807</c:v>
                </c:pt>
                <c:pt idx="152">
                  <c:v>3527.7978290391898</c:v>
                </c:pt>
                <c:pt idx="153">
                  <c:v>3537.5300672941003</c:v>
                </c:pt>
                <c:pt idx="154">
                  <c:v>3547.1302241074104</c:v>
                </c:pt>
                <c:pt idx="155">
                  <c:v>3556.6478477749656</c:v>
                </c:pt>
                <c:pt idx="156">
                  <c:v>3565.9833675042341</c:v>
                </c:pt>
                <c:pt idx="157">
                  <c:v>3574.7059539143456</c:v>
                </c:pt>
                <c:pt idx="158">
                  <c:v>3583.7849156274297</c:v>
                </c:pt>
                <c:pt idx="159">
                  <c:v>3592.7791031965612</c:v>
                </c:pt>
                <c:pt idx="160">
                  <c:v>3601.1338255642736</c:v>
                </c:pt>
                <c:pt idx="161">
                  <c:v>3609.8250226649943</c:v>
                </c:pt>
                <c:pt idx="162">
                  <c:v>3617.9380403454797</c:v>
                </c:pt>
                <c:pt idx="163">
                  <c:v>3626.4186297591732</c:v>
                </c:pt>
                <c:pt idx="164">
                  <c:v>3634.7241064398781</c:v>
                </c:pt>
                <c:pt idx="165">
                  <c:v>3642.8995217357206</c:v>
                </c:pt>
                <c:pt idx="166">
                  <c:v>3650.9872101098099</c:v>
                </c:pt>
                <c:pt idx="167">
                  <c:v>3658.9028412780503</c:v>
                </c:pt>
                <c:pt idx="168">
                  <c:v>3667.0957385085794</c:v>
                </c:pt>
                <c:pt idx="169">
                  <c:v>3674.7470361814694</c:v>
                </c:pt>
                <c:pt idx="170">
                  <c:v>3682.3094588689778</c:v>
                </c:pt>
                <c:pt idx="171">
                  <c:v>3689.7042774711949</c:v>
                </c:pt>
                <c:pt idx="172">
                  <c:v>3696.9719042842462</c:v>
                </c:pt>
                <c:pt idx="173">
                  <c:v>3704.1128461205531</c:v>
                </c:pt>
                <c:pt idx="174">
                  <c:v>3711.529902804366</c:v>
                </c:pt>
                <c:pt idx="175">
                  <c:v>3718.4118426847717</c:v>
                </c:pt>
                <c:pt idx="176">
                  <c:v>3725.1688048294322</c:v>
                </c:pt>
                <c:pt idx="177">
                  <c:v>3731.4900207985488</c:v>
                </c:pt>
                <c:pt idx="178">
                  <c:v>3738.0047305866942</c:v>
                </c:pt>
                <c:pt idx="179">
                  <c:v>3744.3963396170848</c:v>
                </c:pt>
                <c:pt idx="180">
                  <c:v>3750.6655353205465</c:v>
                </c:pt>
                <c:pt idx="181">
                  <c:v>3756.8450662376267</c:v>
                </c:pt>
                <c:pt idx="182">
                  <c:v>3762.8709692442071</c:v>
                </c:pt>
                <c:pt idx="183">
                  <c:v>3769.0841981461876</c:v>
                </c:pt>
                <c:pt idx="184">
                  <c:v>3774.8642610529764</c:v>
                </c:pt>
                <c:pt idx="185">
                  <c:v>3779.9649544095514</c:v>
                </c:pt>
                <c:pt idx="186">
                  <c:v>3785.5205464792616</c:v>
                </c:pt>
                <c:pt idx="187">
                  <c:v>3791.2422824298415</c:v>
                </c:pt>
                <c:pt idx="188">
                  <c:v>3796.5866121044678</c:v>
                </c:pt>
                <c:pt idx="189">
                  <c:v>3801.7876674455488</c:v>
                </c:pt>
                <c:pt idx="190">
                  <c:v>3806.6097862054448</c:v>
                </c:pt>
                <c:pt idx="191">
                  <c:v>3811.589709121547</c:v>
                </c:pt>
                <c:pt idx="192">
                  <c:v>3816.4828950802107</c:v>
                </c:pt>
                <c:pt idx="193">
                  <c:v>3821.2391627859824</c:v>
                </c:pt>
                <c:pt idx="194">
                  <c:v>3825.8855069830988</c:v>
                </c:pt>
                <c:pt idx="195">
                  <c:v>3830.4230402984072</c:v>
                </c:pt>
                <c:pt idx="196">
                  <c:v>3835.1060997147911</c:v>
                </c:pt>
                <c:pt idx="197">
                  <c:v>3839.4233449344192</c:v>
                </c:pt>
                <c:pt idx="198">
                  <c:v>3843.1969221023182</c:v>
                </c:pt>
                <c:pt idx="199">
                  <c:v>3847.1230871162647</c:v>
                </c:pt>
                <c:pt idx="200">
                  <c:v>3850.7255854764126</c:v>
                </c:pt>
                <c:pt idx="201">
                  <c:v>3854.4512452801914</c:v>
                </c:pt>
                <c:pt idx="202">
                  <c:v>3857.8871048003298</c:v>
                </c:pt>
                <c:pt idx="203">
                  <c:v>3861.8470673504057</c:v>
                </c:pt>
                <c:pt idx="204">
                  <c:v>3865.4896795905088</c:v>
                </c:pt>
                <c:pt idx="205">
                  <c:v>3869.0359454662316</c:v>
                </c:pt>
                <c:pt idx="206">
                  <c:v>3872.4873315568534</c:v>
                </c:pt>
                <c:pt idx="207">
                  <c:v>3875.8627696534154</c:v>
                </c:pt>
                <c:pt idx="208">
                  <c:v>3879.128460400424</c:v>
                </c:pt>
                <c:pt idx="209">
                  <c:v>3882.4685548373177</c:v>
                </c:pt>
                <c:pt idx="210">
                  <c:v>3885.5507291568069</c:v>
                </c:pt>
                <c:pt idx="211">
                  <c:v>3888.5615384415105</c:v>
                </c:pt>
                <c:pt idx="212">
                  <c:v>3891.4711549739864</c:v>
                </c:pt>
                <c:pt idx="213">
                  <c:v>3894.2973002044996</c:v>
                </c:pt>
                <c:pt idx="214">
                  <c:v>3897.0559761379477</c:v>
                </c:pt>
                <c:pt idx="215">
                  <c:v>3899.8581549372134</c:v>
                </c:pt>
                <c:pt idx="216">
                  <c:v>3902.4402105331324</c:v>
                </c:pt>
                <c:pt idx="217">
                  <c:v>3904.9462317520074</c:v>
                </c:pt>
                <c:pt idx="218">
                  <c:v>3907.3907633494314</c:v>
                </c:pt>
                <c:pt idx="219">
                  <c:v>3909.7501974188758</c:v>
                </c:pt>
                <c:pt idx="220">
                  <c:v>3912.0395499500846</c:v>
                </c:pt>
                <c:pt idx="221">
                  <c:v>3914.3874544103323</c:v>
                </c:pt>
                <c:pt idx="222">
                  <c:v>3916.5391437490603</c:v>
                </c:pt>
                <c:pt idx="223">
                  <c:v>3918.6272176618527</c:v>
                </c:pt>
                <c:pt idx="224">
                  <c:v>3920.6538834793023</c:v>
                </c:pt>
                <c:pt idx="225">
                  <c:v>3922.6315983260679</c:v>
                </c:pt>
                <c:pt idx="226">
                  <c:v>3924.6409806912015</c:v>
                </c:pt>
                <c:pt idx="227">
                  <c:v>3926.4940565105721</c:v>
                </c:pt>
                <c:pt idx="228">
                  <c:v>3928.2951702992937</c:v>
                </c:pt>
                <c:pt idx="229">
                  <c:v>3929.87377077468</c:v>
                </c:pt>
                <c:pt idx="230">
                  <c:v>3931.4941342226834</c:v>
                </c:pt>
                <c:pt idx="231">
                  <c:v>3933.1608955253769</c:v>
                </c:pt>
                <c:pt idx="232">
                  <c:v>3934.7938519596528</c:v>
                </c:pt>
                <c:pt idx="233">
                  <c:v>3936.2961047667391</c:v>
                </c:pt>
                <c:pt idx="234">
                  <c:v>3937.6843501528319</c:v>
                </c:pt>
                <c:pt idx="235">
                  <c:v>3939.1241455737231</c:v>
                </c:pt>
                <c:pt idx="236">
                  <c:v>3940.6206740773373</c:v>
                </c:pt>
                <c:pt idx="237">
                  <c:v>3942.0041174719686</c:v>
                </c:pt>
                <c:pt idx="238">
                  <c:v>3943.4388970343762</c:v>
                </c:pt>
                <c:pt idx="239">
                  <c:v>3944.7028145565387</c:v>
                </c:pt>
                <c:pt idx="240">
                  <c:v>3946.0304543218481</c:v>
                </c:pt>
                <c:pt idx="241">
                  <c:v>3947.4069274840517</c:v>
                </c:pt>
                <c:pt idx="242">
                  <c:v>3948.7688936729332</c:v>
                </c:pt>
                <c:pt idx="243">
                  <c:v>3950.1903904174046</c:v>
                </c:pt>
                <c:pt idx="244">
                  <c:v>3951.5397278979194</c:v>
                </c:pt>
                <c:pt idx="245">
                  <c:v>3952.8774627842399</c:v>
                </c:pt>
                <c:pt idx="246">
                  <c:v>3954.2140718572437</c:v>
                </c:pt>
                <c:pt idx="247">
                  <c:v>3955.5600739031911</c:v>
                </c:pt>
                <c:pt idx="248">
                  <c:v>3956.9049155575226</c:v>
                </c:pt>
                <c:pt idx="249">
                  <c:v>3958.3308381442366</c:v>
                </c:pt>
                <c:pt idx="250">
                  <c:v>3959.6990738661848</c:v>
                </c:pt>
                <c:pt idx="251">
                  <c:v>3961.0917101634627</c:v>
                </c:pt>
                <c:pt idx="252">
                  <c:v>3962.4979841380805</c:v>
                </c:pt>
                <c:pt idx="253">
                  <c:v>3963.9290129783676</c:v>
                </c:pt>
                <c:pt idx="254">
                  <c:v>3965.3887428042276</c:v>
                </c:pt>
                <c:pt idx="255">
                  <c:v>3966.9686853834451</c:v>
                </c:pt>
                <c:pt idx="256">
                  <c:v>3968.5002069681327</c:v>
                </c:pt>
                <c:pt idx="257">
                  <c:v>3970.0729540089228</c:v>
                </c:pt>
                <c:pt idx="258">
                  <c:v>3971.5271843949372</c:v>
                </c:pt>
                <c:pt idx="259">
                  <c:v>3973.2789986283792</c:v>
                </c:pt>
                <c:pt idx="260">
                  <c:v>3974.814877384973</c:v>
                </c:pt>
                <c:pt idx="261">
                  <c:v>3976.5865454152204</c:v>
                </c:pt>
                <c:pt idx="262">
                  <c:v>3978.4305947520911</c:v>
                </c:pt>
                <c:pt idx="263">
                  <c:v>3980.2305260073485</c:v>
                </c:pt>
                <c:pt idx="264">
                  <c:v>3982.2003286162012</c:v>
                </c:pt>
                <c:pt idx="265">
                  <c:v>3984.1369250092339</c:v>
                </c:pt>
                <c:pt idx="266">
                  <c:v>3986.2715592925742</c:v>
                </c:pt>
                <c:pt idx="267">
                  <c:v>3988.4813274405719</c:v>
                </c:pt>
                <c:pt idx="268">
                  <c:v>3990.6587841650557</c:v>
                </c:pt>
                <c:pt idx="269">
                  <c:v>3993.0507845472807</c:v>
                </c:pt>
                <c:pt idx="270">
                  <c:v>3995.2899927585609</c:v>
                </c:pt>
                <c:pt idx="271">
                  <c:v>3998.0181855215819</c:v>
                </c:pt>
                <c:pt idx="272">
                  <c:v>4000.7245164512656</c:v>
                </c:pt>
                <c:pt idx="273">
                  <c:v>4003.5632320123618</c:v>
                </c:pt>
                <c:pt idx="274">
                  <c:v>4006.5102250528835</c:v>
                </c:pt>
                <c:pt idx="275">
                  <c:v>4009.4205677688524</c:v>
                </c:pt>
                <c:pt idx="276">
                  <c:v>4012.623164478196</c:v>
                </c:pt>
                <c:pt idx="277">
                  <c:v>4015.9836087878425</c:v>
                </c:pt>
                <c:pt idx="278">
                  <c:v>4019.4727188801771</c:v>
                </c:pt>
                <c:pt idx="279">
                  <c:v>4023.1137965234743</c:v>
                </c:pt>
                <c:pt idx="280">
                  <c:v>4027.1174843097883</c:v>
                </c:pt>
                <c:pt idx="281">
                  <c:v>4031.1113373537764</c:v>
                </c:pt>
                <c:pt idx="282">
                  <c:v>4035.2559235687254</c:v>
                </c:pt>
                <c:pt idx="283">
                  <c:v>4039.5782189903516</c:v>
                </c:pt>
                <c:pt idx="284">
                  <c:v>4044.1090550497124</c:v>
                </c:pt>
                <c:pt idx="285">
                  <c:v>4048.8077404626006</c:v>
                </c:pt>
                <c:pt idx="286">
                  <c:v>4053.967668627592</c:v>
                </c:pt>
                <c:pt idx="287">
                  <c:v>4059.080103233362</c:v>
                </c:pt>
                <c:pt idx="288">
                  <c:v>4064.4334298097656</c:v>
                </c:pt>
                <c:pt idx="289">
                  <c:v>4069.9788044895017</c:v>
                </c:pt>
                <c:pt idx="290">
                  <c:v>4075.750987317947</c:v>
                </c:pt>
                <c:pt idx="291">
                  <c:v>4081.7573933334461</c:v>
                </c:pt>
                <c:pt idx="292">
                  <c:v>4088.0390950455599</c:v>
                </c:pt>
                <c:pt idx="293">
                  <c:v>4094.8871094566662</c:v>
                </c:pt>
                <c:pt idx="294">
                  <c:v>4101.6570070228827</c:v>
                </c:pt>
                <c:pt idx="295">
                  <c:v>4108.7302029773273</c:v>
                </c:pt>
                <c:pt idx="296">
                  <c:v>4116.0407020619987</c:v>
                </c:pt>
                <c:pt idx="297">
                  <c:v>4123.632992446479</c:v>
                </c:pt>
                <c:pt idx="298">
                  <c:v>4131.5153642252026</c:v>
                </c:pt>
                <c:pt idx="299">
                  <c:v>4140.179187092479</c:v>
                </c:pt>
                <c:pt idx="300">
                  <c:v>4148.6851549980756</c:v>
                </c:pt>
                <c:pt idx="301">
                  <c:v>4157.5073678264071</c:v>
                </c:pt>
                <c:pt idx="302">
                  <c:v>4166.703672309075</c:v>
                </c:pt>
                <c:pt idx="303">
                  <c:v>4175.6791891905086</c:v>
                </c:pt>
                <c:pt idx="304">
                  <c:v>4185.4871869424433</c:v>
                </c:pt>
                <c:pt idx="305">
                  <c:v>4195.6471229874605</c:v>
                </c:pt>
                <c:pt idx="306">
                  <c:v>4206.224720799928</c:v>
                </c:pt>
                <c:pt idx="307">
                  <c:v>4217.1187810245501</c:v>
                </c:pt>
                <c:pt idx="308">
                  <c:v>4227.7903425628401</c:v>
                </c:pt>
                <c:pt idx="309">
                  <c:v>4239.4345149833698</c:v>
                </c:pt>
                <c:pt idx="310">
                  <c:v>4251.5429390762292</c:v>
                </c:pt>
                <c:pt idx="311">
                  <c:v>4263.3330031656515</c:v>
                </c:pt>
              </c:numCache>
            </c:numRef>
          </c:xVal>
          <c:yVal>
            <c:numRef>
              <c:f>'Beschl. 5. Gang(29.10.2013)'!$V$5:$V$316</c:f>
              <c:numCache>
                <c:formatCode>#,##0" mbar"</c:formatCode>
                <c:ptCount val="312"/>
                <c:pt idx="0">
                  <c:v>1069</c:v>
                </c:pt>
                <c:pt idx="1">
                  <c:v>1069</c:v>
                </c:pt>
                <c:pt idx="2">
                  <c:v>1069</c:v>
                </c:pt>
                <c:pt idx="3">
                  <c:v>1211</c:v>
                </c:pt>
                <c:pt idx="4">
                  <c:v>1211</c:v>
                </c:pt>
                <c:pt idx="5">
                  <c:v>1211</c:v>
                </c:pt>
                <c:pt idx="6">
                  <c:v>1349</c:v>
                </c:pt>
                <c:pt idx="7">
                  <c:v>1349</c:v>
                </c:pt>
                <c:pt idx="8">
                  <c:v>1349</c:v>
                </c:pt>
                <c:pt idx="9">
                  <c:v>1485</c:v>
                </c:pt>
                <c:pt idx="10">
                  <c:v>1485</c:v>
                </c:pt>
                <c:pt idx="11">
                  <c:v>1485</c:v>
                </c:pt>
                <c:pt idx="12">
                  <c:v>1625</c:v>
                </c:pt>
                <c:pt idx="13">
                  <c:v>1625</c:v>
                </c:pt>
                <c:pt idx="14">
                  <c:v>1625</c:v>
                </c:pt>
                <c:pt idx="15">
                  <c:v>1783</c:v>
                </c:pt>
                <c:pt idx="16">
                  <c:v>1783</c:v>
                </c:pt>
                <c:pt idx="17">
                  <c:v>1783</c:v>
                </c:pt>
                <c:pt idx="18">
                  <c:v>1950</c:v>
                </c:pt>
                <c:pt idx="19">
                  <c:v>1950</c:v>
                </c:pt>
                <c:pt idx="20">
                  <c:v>1950</c:v>
                </c:pt>
                <c:pt idx="21">
                  <c:v>2078</c:v>
                </c:pt>
                <c:pt idx="22">
                  <c:v>2078</c:v>
                </c:pt>
                <c:pt idx="23">
                  <c:v>2078</c:v>
                </c:pt>
                <c:pt idx="24">
                  <c:v>1990</c:v>
                </c:pt>
                <c:pt idx="25">
                  <c:v>1990</c:v>
                </c:pt>
                <c:pt idx="26">
                  <c:v>1990</c:v>
                </c:pt>
                <c:pt idx="27">
                  <c:v>1992</c:v>
                </c:pt>
                <c:pt idx="28">
                  <c:v>1992</c:v>
                </c:pt>
                <c:pt idx="29">
                  <c:v>1992</c:v>
                </c:pt>
                <c:pt idx="30">
                  <c:v>2123</c:v>
                </c:pt>
                <c:pt idx="31">
                  <c:v>2123</c:v>
                </c:pt>
                <c:pt idx="32">
                  <c:v>2123</c:v>
                </c:pt>
                <c:pt idx="33">
                  <c:v>2210</c:v>
                </c:pt>
                <c:pt idx="34">
                  <c:v>2210</c:v>
                </c:pt>
                <c:pt idx="35">
                  <c:v>2210</c:v>
                </c:pt>
                <c:pt idx="36">
                  <c:v>2182</c:v>
                </c:pt>
                <c:pt idx="37">
                  <c:v>2182</c:v>
                </c:pt>
                <c:pt idx="38">
                  <c:v>2182</c:v>
                </c:pt>
                <c:pt idx="39">
                  <c:v>2191</c:v>
                </c:pt>
                <c:pt idx="40">
                  <c:v>2191</c:v>
                </c:pt>
                <c:pt idx="41">
                  <c:v>2191</c:v>
                </c:pt>
                <c:pt idx="42">
                  <c:v>2284</c:v>
                </c:pt>
                <c:pt idx="43">
                  <c:v>2284</c:v>
                </c:pt>
                <c:pt idx="44">
                  <c:v>2284</c:v>
                </c:pt>
                <c:pt idx="45">
                  <c:v>2339</c:v>
                </c:pt>
                <c:pt idx="46">
                  <c:v>2339</c:v>
                </c:pt>
                <c:pt idx="47">
                  <c:v>2339</c:v>
                </c:pt>
                <c:pt idx="48">
                  <c:v>2319</c:v>
                </c:pt>
                <c:pt idx="49">
                  <c:v>2319</c:v>
                </c:pt>
                <c:pt idx="50">
                  <c:v>2319</c:v>
                </c:pt>
                <c:pt idx="51">
                  <c:v>2328</c:v>
                </c:pt>
                <c:pt idx="52">
                  <c:v>2328</c:v>
                </c:pt>
                <c:pt idx="53">
                  <c:v>2328</c:v>
                </c:pt>
                <c:pt idx="54">
                  <c:v>2323</c:v>
                </c:pt>
                <c:pt idx="55">
                  <c:v>2323</c:v>
                </c:pt>
                <c:pt idx="56">
                  <c:v>2323</c:v>
                </c:pt>
                <c:pt idx="57">
                  <c:v>2317</c:v>
                </c:pt>
                <c:pt idx="58">
                  <c:v>2317</c:v>
                </c:pt>
                <c:pt idx="59">
                  <c:v>2317</c:v>
                </c:pt>
                <c:pt idx="60">
                  <c:v>2317</c:v>
                </c:pt>
                <c:pt idx="61">
                  <c:v>2317</c:v>
                </c:pt>
                <c:pt idx="62">
                  <c:v>2317</c:v>
                </c:pt>
                <c:pt idx="63">
                  <c:v>2311</c:v>
                </c:pt>
                <c:pt idx="64">
                  <c:v>2311</c:v>
                </c:pt>
                <c:pt idx="65">
                  <c:v>2311</c:v>
                </c:pt>
                <c:pt idx="66">
                  <c:v>2306</c:v>
                </c:pt>
                <c:pt idx="67">
                  <c:v>2306</c:v>
                </c:pt>
                <c:pt idx="68">
                  <c:v>2306</c:v>
                </c:pt>
                <c:pt idx="69">
                  <c:v>2296</c:v>
                </c:pt>
                <c:pt idx="70">
                  <c:v>2296</c:v>
                </c:pt>
                <c:pt idx="71">
                  <c:v>2296</c:v>
                </c:pt>
                <c:pt idx="72">
                  <c:v>2284</c:v>
                </c:pt>
                <c:pt idx="73">
                  <c:v>2284</c:v>
                </c:pt>
                <c:pt idx="74">
                  <c:v>2284</c:v>
                </c:pt>
                <c:pt idx="75">
                  <c:v>2275</c:v>
                </c:pt>
                <c:pt idx="76">
                  <c:v>2275</c:v>
                </c:pt>
                <c:pt idx="77">
                  <c:v>2275</c:v>
                </c:pt>
                <c:pt idx="78">
                  <c:v>2267</c:v>
                </c:pt>
                <c:pt idx="79">
                  <c:v>2267</c:v>
                </c:pt>
                <c:pt idx="80">
                  <c:v>2267</c:v>
                </c:pt>
                <c:pt idx="81">
                  <c:v>2266</c:v>
                </c:pt>
                <c:pt idx="82">
                  <c:v>2266</c:v>
                </c:pt>
                <c:pt idx="83">
                  <c:v>2266</c:v>
                </c:pt>
                <c:pt idx="84">
                  <c:v>2267</c:v>
                </c:pt>
                <c:pt idx="85">
                  <c:v>2267</c:v>
                </c:pt>
                <c:pt idx="86">
                  <c:v>2267</c:v>
                </c:pt>
                <c:pt idx="87">
                  <c:v>2262</c:v>
                </c:pt>
                <c:pt idx="88">
                  <c:v>2262</c:v>
                </c:pt>
                <c:pt idx="89">
                  <c:v>2262</c:v>
                </c:pt>
                <c:pt idx="90">
                  <c:v>2248</c:v>
                </c:pt>
                <c:pt idx="91">
                  <c:v>2248</c:v>
                </c:pt>
                <c:pt idx="92">
                  <c:v>2248</c:v>
                </c:pt>
                <c:pt idx="93">
                  <c:v>2231</c:v>
                </c:pt>
                <c:pt idx="94">
                  <c:v>2231</c:v>
                </c:pt>
                <c:pt idx="95">
                  <c:v>2231</c:v>
                </c:pt>
                <c:pt idx="96">
                  <c:v>2222</c:v>
                </c:pt>
                <c:pt idx="97">
                  <c:v>2222</c:v>
                </c:pt>
                <c:pt idx="98">
                  <c:v>2222</c:v>
                </c:pt>
                <c:pt idx="99">
                  <c:v>2225</c:v>
                </c:pt>
                <c:pt idx="100">
                  <c:v>2225</c:v>
                </c:pt>
                <c:pt idx="101">
                  <c:v>2225</c:v>
                </c:pt>
                <c:pt idx="102">
                  <c:v>2237</c:v>
                </c:pt>
                <c:pt idx="103">
                  <c:v>2237</c:v>
                </c:pt>
                <c:pt idx="104">
                  <c:v>2237</c:v>
                </c:pt>
                <c:pt idx="105">
                  <c:v>2255</c:v>
                </c:pt>
                <c:pt idx="106">
                  <c:v>2255</c:v>
                </c:pt>
                <c:pt idx="107">
                  <c:v>2255</c:v>
                </c:pt>
                <c:pt idx="108">
                  <c:v>2261</c:v>
                </c:pt>
                <c:pt idx="109">
                  <c:v>2261</c:v>
                </c:pt>
                <c:pt idx="110">
                  <c:v>2261</c:v>
                </c:pt>
                <c:pt idx="111">
                  <c:v>2279</c:v>
                </c:pt>
                <c:pt idx="112">
                  <c:v>2279</c:v>
                </c:pt>
                <c:pt idx="113">
                  <c:v>2279</c:v>
                </c:pt>
                <c:pt idx="114">
                  <c:v>2295</c:v>
                </c:pt>
                <c:pt idx="115">
                  <c:v>2295</c:v>
                </c:pt>
                <c:pt idx="116">
                  <c:v>2295</c:v>
                </c:pt>
                <c:pt idx="117">
                  <c:v>2300</c:v>
                </c:pt>
                <c:pt idx="118">
                  <c:v>2300</c:v>
                </c:pt>
                <c:pt idx="119">
                  <c:v>2300</c:v>
                </c:pt>
                <c:pt idx="120">
                  <c:v>2306</c:v>
                </c:pt>
                <c:pt idx="121">
                  <c:v>2306</c:v>
                </c:pt>
                <c:pt idx="122">
                  <c:v>2306</c:v>
                </c:pt>
                <c:pt idx="123">
                  <c:v>2289</c:v>
                </c:pt>
                <c:pt idx="124">
                  <c:v>2289</c:v>
                </c:pt>
                <c:pt idx="125">
                  <c:v>2289</c:v>
                </c:pt>
                <c:pt idx="126">
                  <c:v>2284</c:v>
                </c:pt>
                <c:pt idx="127">
                  <c:v>2284</c:v>
                </c:pt>
                <c:pt idx="128">
                  <c:v>2284</c:v>
                </c:pt>
                <c:pt idx="129">
                  <c:v>2281</c:v>
                </c:pt>
                <c:pt idx="130">
                  <c:v>2281</c:v>
                </c:pt>
                <c:pt idx="131">
                  <c:v>2281</c:v>
                </c:pt>
                <c:pt idx="132">
                  <c:v>2282</c:v>
                </c:pt>
                <c:pt idx="133">
                  <c:v>2282</c:v>
                </c:pt>
                <c:pt idx="134">
                  <c:v>2282</c:v>
                </c:pt>
                <c:pt idx="135">
                  <c:v>2282</c:v>
                </c:pt>
                <c:pt idx="136">
                  <c:v>2282</c:v>
                </c:pt>
                <c:pt idx="137">
                  <c:v>2282</c:v>
                </c:pt>
                <c:pt idx="138">
                  <c:v>2290</c:v>
                </c:pt>
                <c:pt idx="139">
                  <c:v>2290</c:v>
                </c:pt>
                <c:pt idx="140">
                  <c:v>2290</c:v>
                </c:pt>
                <c:pt idx="141">
                  <c:v>2292</c:v>
                </c:pt>
                <c:pt idx="142">
                  <c:v>2292</c:v>
                </c:pt>
                <c:pt idx="143">
                  <c:v>2292</c:v>
                </c:pt>
                <c:pt idx="144">
                  <c:v>2290</c:v>
                </c:pt>
                <c:pt idx="145">
                  <c:v>2290</c:v>
                </c:pt>
                <c:pt idx="146">
                  <c:v>2290</c:v>
                </c:pt>
                <c:pt idx="147">
                  <c:v>2291</c:v>
                </c:pt>
                <c:pt idx="148">
                  <c:v>2291</c:v>
                </c:pt>
                <c:pt idx="149">
                  <c:v>2291</c:v>
                </c:pt>
                <c:pt idx="150">
                  <c:v>2296</c:v>
                </c:pt>
                <c:pt idx="151">
                  <c:v>2296</c:v>
                </c:pt>
                <c:pt idx="152">
                  <c:v>2296</c:v>
                </c:pt>
                <c:pt idx="153">
                  <c:v>2299</c:v>
                </c:pt>
                <c:pt idx="154">
                  <c:v>2299</c:v>
                </c:pt>
                <c:pt idx="155">
                  <c:v>2299</c:v>
                </c:pt>
                <c:pt idx="156">
                  <c:v>2324</c:v>
                </c:pt>
                <c:pt idx="157">
                  <c:v>2324</c:v>
                </c:pt>
                <c:pt idx="158">
                  <c:v>2324</c:v>
                </c:pt>
                <c:pt idx="159">
                  <c:v>2359</c:v>
                </c:pt>
                <c:pt idx="160">
                  <c:v>2359</c:v>
                </c:pt>
                <c:pt idx="161">
                  <c:v>2359</c:v>
                </c:pt>
                <c:pt idx="162">
                  <c:v>2350</c:v>
                </c:pt>
                <c:pt idx="163">
                  <c:v>2350</c:v>
                </c:pt>
                <c:pt idx="164">
                  <c:v>2350</c:v>
                </c:pt>
                <c:pt idx="165">
                  <c:v>2332</c:v>
                </c:pt>
                <c:pt idx="166">
                  <c:v>2332</c:v>
                </c:pt>
                <c:pt idx="167">
                  <c:v>2332</c:v>
                </c:pt>
                <c:pt idx="168">
                  <c:v>2316</c:v>
                </c:pt>
                <c:pt idx="169">
                  <c:v>2316</c:v>
                </c:pt>
                <c:pt idx="170">
                  <c:v>2316</c:v>
                </c:pt>
                <c:pt idx="171">
                  <c:v>2301</c:v>
                </c:pt>
                <c:pt idx="172">
                  <c:v>2301</c:v>
                </c:pt>
                <c:pt idx="173">
                  <c:v>2301</c:v>
                </c:pt>
                <c:pt idx="174">
                  <c:v>2282</c:v>
                </c:pt>
                <c:pt idx="175">
                  <c:v>2282</c:v>
                </c:pt>
                <c:pt idx="176">
                  <c:v>2282</c:v>
                </c:pt>
                <c:pt idx="177">
                  <c:v>2277</c:v>
                </c:pt>
                <c:pt idx="178">
                  <c:v>2277</c:v>
                </c:pt>
                <c:pt idx="179">
                  <c:v>2277</c:v>
                </c:pt>
                <c:pt idx="180">
                  <c:v>2274</c:v>
                </c:pt>
                <c:pt idx="181">
                  <c:v>2274</c:v>
                </c:pt>
                <c:pt idx="182">
                  <c:v>2274</c:v>
                </c:pt>
                <c:pt idx="183">
                  <c:v>2273</c:v>
                </c:pt>
                <c:pt idx="184">
                  <c:v>2273</c:v>
                </c:pt>
                <c:pt idx="185">
                  <c:v>2273</c:v>
                </c:pt>
                <c:pt idx="186">
                  <c:v>2274</c:v>
                </c:pt>
                <c:pt idx="187">
                  <c:v>2274</c:v>
                </c:pt>
                <c:pt idx="188">
                  <c:v>2274</c:v>
                </c:pt>
                <c:pt idx="189">
                  <c:v>2272</c:v>
                </c:pt>
                <c:pt idx="190">
                  <c:v>2272</c:v>
                </c:pt>
                <c:pt idx="191">
                  <c:v>2272</c:v>
                </c:pt>
                <c:pt idx="192">
                  <c:v>2269</c:v>
                </c:pt>
                <c:pt idx="193">
                  <c:v>2269</c:v>
                </c:pt>
                <c:pt idx="194">
                  <c:v>2269</c:v>
                </c:pt>
                <c:pt idx="195">
                  <c:v>2267</c:v>
                </c:pt>
                <c:pt idx="196">
                  <c:v>2267</c:v>
                </c:pt>
                <c:pt idx="197">
                  <c:v>2267</c:v>
                </c:pt>
                <c:pt idx="198">
                  <c:v>2261</c:v>
                </c:pt>
                <c:pt idx="199">
                  <c:v>2261</c:v>
                </c:pt>
                <c:pt idx="200">
                  <c:v>2261</c:v>
                </c:pt>
                <c:pt idx="201">
                  <c:v>2258</c:v>
                </c:pt>
                <c:pt idx="202">
                  <c:v>2258</c:v>
                </c:pt>
                <c:pt idx="203">
                  <c:v>2258</c:v>
                </c:pt>
                <c:pt idx="204">
                  <c:v>2252</c:v>
                </c:pt>
                <c:pt idx="205">
                  <c:v>2252</c:v>
                </c:pt>
                <c:pt idx="206">
                  <c:v>2252</c:v>
                </c:pt>
                <c:pt idx="207">
                  <c:v>2244</c:v>
                </c:pt>
                <c:pt idx="208">
                  <c:v>2244</c:v>
                </c:pt>
                <c:pt idx="209">
                  <c:v>2244</c:v>
                </c:pt>
                <c:pt idx="210">
                  <c:v>2247</c:v>
                </c:pt>
                <c:pt idx="211">
                  <c:v>2247</c:v>
                </c:pt>
                <c:pt idx="212">
                  <c:v>2247</c:v>
                </c:pt>
                <c:pt idx="213">
                  <c:v>2246</c:v>
                </c:pt>
                <c:pt idx="214">
                  <c:v>2246</c:v>
                </c:pt>
                <c:pt idx="215">
                  <c:v>2246</c:v>
                </c:pt>
                <c:pt idx="216">
                  <c:v>2247</c:v>
                </c:pt>
                <c:pt idx="217">
                  <c:v>2247</c:v>
                </c:pt>
                <c:pt idx="218">
                  <c:v>2247</c:v>
                </c:pt>
                <c:pt idx="219">
                  <c:v>2245</c:v>
                </c:pt>
                <c:pt idx="220">
                  <c:v>2245</c:v>
                </c:pt>
                <c:pt idx="221">
                  <c:v>2245</c:v>
                </c:pt>
                <c:pt idx="222">
                  <c:v>2245</c:v>
                </c:pt>
                <c:pt idx="223">
                  <c:v>2245</c:v>
                </c:pt>
                <c:pt idx="224">
                  <c:v>2245</c:v>
                </c:pt>
                <c:pt idx="225">
                  <c:v>2245</c:v>
                </c:pt>
                <c:pt idx="226">
                  <c:v>2245</c:v>
                </c:pt>
                <c:pt idx="227">
                  <c:v>2245</c:v>
                </c:pt>
                <c:pt idx="228">
                  <c:v>2246</c:v>
                </c:pt>
                <c:pt idx="229">
                  <c:v>2246</c:v>
                </c:pt>
                <c:pt idx="230">
                  <c:v>2246</c:v>
                </c:pt>
                <c:pt idx="231">
                  <c:v>2247</c:v>
                </c:pt>
                <c:pt idx="232">
                  <c:v>2247</c:v>
                </c:pt>
                <c:pt idx="233">
                  <c:v>2247</c:v>
                </c:pt>
                <c:pt idx="234">
                  <c:v>2247</c:v>
                </c:pt>
                <c:pt idx="235">
                  <c:v>2247</c:v>
                </c:pt>
                <c:pt idx="236">
                  <c:v>2247</c:v>
                </c:pt>
                <c:pt idx="237">
                  <c:v>2246</c:v>
                </c:pt>
                <c:pt idx="238">
                  <c:v>2246</c:v>
                </c:pt>
                <c:pt idx="239">
                  <c:v>2246</c:v>
                </c:pt>
                <c:pt idx="240">
                  <c:v>2245</c:v>
                </c:pt>
                <c:pt idx="241">
                  <c:v>2245</c:v>
                </c:pt>
                <c:pt idx="242">
                  <c:v>2245</c:v>
                </c:pt>
                <c:pt idx="243">
                  <c:v>2244</c:v>
                </c:pt>
                <c:pt idx="244">
                  <c:v>2244</c:v>
                </c:pt>
                <c:pt idx="245">
                  <c:v>2244</c:v>
                </c:pt>
                <c:pt idx="246">
                  <c:v>2243</c:v>
                </c:pt>
                <c:pt idx="247">
                  <c:v>2243</c:v>
                </c:pt>
                <c:pt idx="248">
                  <c:v>2243</c:v>
                </c:pt>
                <c:pt idx="249">
                  <c:v>2242</c:v>
                </c:pt>
                <c:pt idx="250">
                  <c:v>2242</c:v>
                </c:pt>
                <c:pt idx="251">
                  <c:v>2242</c:v>
                </c:pt>
                <c:pt idx="252">
                  <c:v>2240</c:v>
                </c:pt>
                <c:pt idx="253">
                  <c:v>2240</c:v>
                </c:pt>
                <c:pt idx="254">
                  <c:v>2240</c:v>
                </c:pt>
                <c:pt idx="255">
                  <c:v>2240</c:v>
                </c:pt>
                <c:pt idx="256">
                  <c:v>2240</c:v>
                </c:pt>
                <c:pt idx="257">
                  <c:v>2240</c:v>
                </c:pt>
                <c:pt idx="258">
                  <c:v>2239</c:v>
                </c:pt>
                <c:pt idx="259">
                  <c:v>2239</c:v>
                </c:pt>
                <c:pt idx="260">
                  <c:v>2239</c:v>
                </c:pt>
                <c:pt idx="261">
                  <c:v>2239</c:v>
                </c:pt>
                <c:pt idx="262">
                  <c:v>2239</c:v>
                </c:pt>
                <c:pt idx="263">
                  <c:v>2239</c:v>
                </c:pt>
                <c:pt idx="264">
                  <c:v>2238</c:v>
                </c:pt>
                <c:pt idx="265">
                  <c:v>2238</c:v>
                </c:pt>
                <c:pt idx="266">
                  <c:v>2238</c:v>
                </c:pt>
                <c:pt idx="267">
                  <c:v>2236</c:v>
                </c:pt>
                <c:pt idx="268">
                  <c:v>2236</c:v>
                </c:pt>
                <c:pt idx="269">
                  <c:v>2236</c:v>
                </c:pt>
                <c:pt idx="270">
                  <c:v>2238</c:v>
                </c:pt>
                <c:pt idx="271">
                  <c:v>2238</c:v>
                </c:pt>
                <c:pt idx="272">
                  <c:v>2238</c:v>
                </c:pt>
                <c:pt idx="273">
                  <c:v>2235</c:v>
                </c:pt>
                <c:pt idx="274">
                  <c:v>2235</c:v>
                </c:pt>
                <c:pt idx="275">
                  <c:v>2235</c:v>
                </c:pt>
                <c:pt idx="276">
                  <c:v>2235</c:v>
                </c:pt>
                <c:pt idx="277">
                  <c:v>2235</c:v>
                </c:pt>
                <c:pt idx="278">
                  <c:v>2235</c:v>
                </c:pt>
                <c:pt idx="279">
                  <c:v>2233</c:v>
                </c:pt>
                <c:pt idx="280">
                  <c:v>2233</c:v>
                </c:pt>
                <c:pt idx="281">
                  <c:v>2233</c:v>
                </c:pt>
                <c:pt idx="282">
                  <c:v>2229</c:v>
                </c:pt>
                <c:pt idx="283">
                  <c:v>2229</c:v>
                </c:pt>
                <c:pt idx="284">
                  <c:v>2229</c:v>
                </c:pt>
                <c:pt idx="285">
                  <c:v>2228</c:v>
                </c:pt>
                <c:pt idx="286">
                  <c:v>2228</c:v>
                </c:pt>
                <c:pt idx="287">
                  <c:v>2228</c:v>
                </c:pt>
                <c:pt idx="288">
                  <c:v>2227</c:v>
                </c:pt>
                <c:pt idx="289">
                  <c:v>2227</c:v>
                </c:pt>
                <c:pt idx="290">
                  <c:v>2227</c:v>
                </c:pt>
                <c:pt idx="291">
                  <c:v>2223</c:v>
                </c:pt>
                <c:pt idx="292">
                  <c:v>2223</c:v>
                </c:pt>
                <c:pt idx="293">
                  <c:v>2223</c:v>
                </c:pt>
                <c:pt idx="294">
                  <c:v>2219</c:v>
                </c:pt>
                <c:pt idx="295">
                  <c:v>2219</c:v>
                </c:pt>
                <c:pt idx="296">
                  <c:v>2219</c:v>
                </c:pt>
                <c:pt idx="297">
                  <c:v>2214</c:v>
                </c:pt>
                <c:pt idx="298">
                  <c:v>2214</c:v>
                </c:pt>
                <c:pt idx="299">
                  <c:v>2214</c:v>
                </c:pt>
                <c:pt idx="300">
                  <c:v>2210</c:v>
                </c:pt>
                <c:pt idx="301">
                  <c:v>2210</c:v>
                </c:pt>
                <c:pt idx="302">
                  <c:v>2210</c:v>
                </c:pt>
                <c:pt idx="303">
                  <c:v>2206</c:v>
                </c:pt>
                <c:pt idx="304">
                  <c:v>2206</c:v>
                </c:pt>
                <c:pt idx="305">
                  <c:v>2206</c:v>
                </c:pt>
                <c:pt idx="306">
                  <c:v>2202</c:v>
                </c:pt>
                <c:pt idx="307">
                  <c:v>2202</c:v>
                </c:pt>
                <c:pt idx="308">
                  <c:v>2202</c:v>
                </c:pt>
                <c:pt idx="309">
                  <c:v>2200</c:v>
                </c:pt>
                <c:pt idx="310">
                  <c:v>2200</c:v>
                </c:pt>
                <c:pt idx="311">
                  <c:v>2200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'Beschl. 5. Gang(29.10.2013)'!$W$2</c:f>
              <c:strCache>
                <c:ptCount val="1"/>
                <c:pt idx="0">
                  <c:v>SOLL-Ladedruck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'Beschl. 5. Gang(29.10.2013)'!$N$5:$N$316</c:f>
              <c:numCache>
                <c:formatCode>#,##0" 1/min"</c:formatCode>
                <c:ptCount val="312"/>
                <c:pt idx="0">
                  <c:v>1308.454183949058</c:v>
                </c:pt>
                <c:pt idx="1">
                  <c:v>1314.7534272169589</c:v>
                </c:pt>
                <c:pt idx="2">
                  <c:v>1321.7901690176145</c:v>
                </c:pt>
                <c:pt idx="3">
                  <c:v>1329.2506189272549</c:v>
                </c:pt>
                <c:pt idx="4">
                  <c:v>1337.1664159523484</c:v>
                </c:pt>
                <c:pt idx="5">
                  <c:v>1345.4439158853513</c:v>
                </c:pt>
                <c:pt idx="6">
                  <c:v>1353.647081537262</c:v>
                </c:pt>
                <c:pt idx="7">
                  <c:v>1362.6774340262477</c:v>
                </c:pt>
                <c:pt idx="8">
                  <c:v>1372.1296714009977</c:v>
                </c:pt>
                <c:pt idx="9">
                  <c:v>1381.8946899982975</c:v>
                </c:pt>
                <c:pt idx="10">
                  <c:v>1392.0110809602998</c:v>
                </c:pt>
                <c:pt idx="11">
                  <c:v>1401.910287927753</c:v>
                </c:pt>
                <c:pt idx="12">
                  <c:v>1412.7405725651397</c:v>
                </c:pt>
                <c:pt idx="13">
                  <c:v>1423.8379605497587</c:v>
                </c:pt>
                <c:pt idx="14">
                  <c:v>1434.6407049341105</c:v>
                </c:pt>
                <c:pt idx="15">
                  <c:v>1446.3403156219274</c:v>
                </c:pt>
                <c:pt idx="16">
                  <c:v>1458.3996672351329</c:v>
                </c:pt>
                <c:pt idx="17">
                  <c:v>1470.6835339853872</c:v>
                </c:pt>
                <c:pt idx="18">
                  <c:v>1483.2455138287708</c:v>
                </c:pt>
                <c:pt idx="19">
                  <c:v>1496.8279241487744</c:v>
                </c:pt>
                <c:pt idx="20">
                  <c:v>1509.9352301768988</c:v>
                </c:pt>
                <c:pt idx="21">
                  <c:v>1521.8768027321544</c:v>
                </c:pt>
                <c:pt idx="22">
                  <c:v>1536.1761726419227</c:v>
                </c:pt>
                <c:pt idx="23">
                  <c:v>1550.0766029202007</c:v>
                </c:pt>
                <c:pt idx="24">
                  <c:v>1564.1331533208613</c:v>
                </c:pt>
                <c:pt idx="25">
                  <c:v>1578.4101598464649</c:v>
                </c:pt>
                <c:pt idx="26">
                  <c:v>1592.1321239779761</c:v>
                </c:pt>
                <c:pt idx="27">
                  <c:v>1606.8942789616408</c:v>
                </c:pt>
                <c:pt idx="28">
                  <c:v>1621.7777696372798</c:v>
                </c:pt>
                <c:pt idx="29">
                  <c:v>1636.0540016312348</c:v>
                </c:pt>
                <c:pt idx="30">
                  <c:v>1651.3830548223646</c:v>
                </c:pt>
                <c:pt idx="31">
                  <c:v>1665.1772168634282</c:v>
                </c:pt>
                <c:pt idx="32">
                  <c:v>1680.7555733999143</c:v>
                </c:pt>
                <c:pt idx="33">
                  <c:v>1697.3305586346603</c:v>
                </c:pt>
                <c:pt idx="34">
                  <c:v>1713.3217525258196</c:v>
                </c:pt>
                <c:pt idx="35">
                  <c:v>1729.3795584534616</c:v>
                </c:pt>
                <c:pt idx="36">
                  <c:v>1745.5807798019791</c:v>
                </c:pt>
                <c:pt idx="37">
                  <c:v>1761.9190148352807</c:v>
                </c:pt>
                <c:pt idx="38">
                  <c:v>1778.4749862247686</c:v>
                </c:pt>
                <c:pt idx="39">
                  <c:v>1795.9458338485033</c:v>
                </c:pt>
                <c:pt idx="40">
                  <c:v>1812.6644759122405</c:v>
                </c:pt>
                <c:pt idx="41">
                  <c:v>1829.5841465185536</c:v>
                </c:pt>
                <c:pt idx="42">
                  <c:v>1846.5217956051936</c:v>
                </c:pt>
                <c:pt idx="43">
                  <c:v>1863.5599670583588</c:v>
                </c:pt>
                <c:pt idx="44">
                  <c:v>1880.6930125790866</c:v>
                </c:pt>
                <c:pt idx="45">
                  <c:v>1898.9150903947016</c:v>
                </c:pt>
                <c:pt idx="46">
                  <c:v>1916.2260342390978</c:v>
                </c:pt>
                <c:pt idx="47">
                  <c:v>1933.6152027417656</c:v>
                </c:pt>
                <c:pt idx="48">
                  <c:v>1949.23594674838</c:v>
                </c:pt>
                <c:pt idx="49">
                  <c:v>1965.9275151731945</c:v>
                </c:pt>
                <c:pt idx="50">
                  <c:v>1982.5840581539871</c:v>
                </c:pt>
                <c:pt idx="51">
                  <c:v>1998.3637846891486</c:v>
                </c:pt>
                <c:pt idx="52">
                  <c:v>2016.1445960156504</c:v>
                </c:pt>
                <c:pt idx="53">
                  <c:v>2034.8169031182099</c:v>
                </c:pt>
                <c:pt idx="54">
                  <c:v>2052.6015071203806</c:v>
                </c:pt>
                <c:pt idx="55">
                  <c:v>2070.4261415202272</c:v>
                </c:pt>
                <c:pt idx="56">
                  <c:v>2088.3803582879168</c:v>
                </c:pt>
                <c:pt idx="57">
                  <c:v>2106.2716875722881</c:v>
                </c:pt>
                <c:pt idx="58">
                  <c:v>2124.1896785025447</c:v>
                </c:pt>
                <c:pt idx="59">
                  <c:v>2143.0748229386932</c:v>
                </c:pt>
                <c:pt idx="60">
                  <c:v>2161.1287905767763</c:v>
                </c:pt>
                <c:pt idx="61">
                  <c:v>2179.1021165147067</c:v>
                </c:pt>
                <c:pt idx="62">
                  <c:v>2197.0852520061808</c:v>
                </c:pt>
                <c:pt idx="63">
                  <c:v>2215.1689355241911</c:v>
                </c:pt>
                <c:pt idx="64">
                  <c:v>2233.1599215971974</c:v>
                </c:pt>
                <c:pt idx="65">
                  <c:v>2252.0957608707995</c:v>
                </c:pt>
                <c:pt idx="66">
                  <c:v>2270.0789897948616</c:v>
                </c:pt>
                <c:pt idx="67">
                  <c:v>2288.1474148497573</c:v>
                </c:pt>
                <c:pt idx="68">
                  <c:v>2306.1082583893349</c:v>
                </c:pt>
                <c:pt idx="69">
                  <c:v>2324.0526565988894</c:v>
                </c:pt>
                <c:pt idx="70">
                  <c:v>2341.9771905654829</c:v>
                </c:pt>
                <c:pt idx="71">
                  <c:v>2360.9141244432712</c:v>
                </c:pt>
                <c:pt idx="72">
                  <c:v>2378.7873227873597</c:v>
                </c:pt>
                <c:pt idx="73">
                  <c:v>2396.630637202958</c:v>
                </c:pt>
                <c:pt idx="74">
                  <c:v>2414.5345753958568</c:v>
                </c:pt>
                <c:pt idx="75">
                  <c:v>2432.3085771430333</c:v>
                </c:pt>
                <c:pt idx="76">
                  <c:v>2450.043464979075</c:v>
                </c:pt>
                <c:pt idx="77">
                  <c:v>2466.806192173045</c:v>
                </c:pt>
                <c:pt idx="78">
                  <c:v>2484.54930388295</c:v>
                </c:pt>
                <c:pt idx="79">
                  <c:v>2501.22657260193</c:v>
                </c:pt>
                <c:pt idx="80">
                  <c:v>2518.7814080154258</c:v>
                </c:pt>
                <c:pt idx="81">
                  <c:v>2534.4435878927989</c:v>
                </c:pt>
                <c:pt idx="82">
                  <c:v>2551.0705143862633</c:v>
                </c:pt>
                <c:pt idx="83">
                  <c:v>2568.4677789093635</c:v>
                </c:pt>
                <c:pt idx="84">
                  <c:v>2584.8938423549534</c:v>
                </c:pt>
                <c:pt idx="85">
                  <c:v>2602.262223929577</c:v>
                </c:pt>
                <c:pt idx="86">
                  <c:v>2617.665783447952</c:v>
                </c:pt>
                <c:pt idx="87">
                  <c:v>2635.7186643293862</c:v>
                </c:pt>
                <c:pt idx="88">
                  <c:v>2652.7975279378579</c:v>
                </c:pt>
                <c:pt idx="89">
                  <c:v>2668.1071484893937</c:v>
                </c:pt>
                <c:pt idx="90">
                  <c:v>2685.0476420211244</c:v>
                </c:pt>
                <c:pt idx="91">
                  <c:v>2702.7976287133915</c:v>
                </c:pt>
                <c:pt idx="92">
                  <c:v>2719.5799188753172</c:v>
                </c:pt>
                <c:pt idx="93">
                  <c:v>2736.3696760318107</c:v>
                </c:pt>
                <c:pt idx="94">
                  <c:v>2752.9890876302288</c:v>
                </c:pt>
                <c:pt idx="95">
                  <c:v>2769.5243260810876</c:v>
                </c:pt>
                <c:pt idx="96">
                  <c:v>2785.9734953585858</c:v>
                </c:pt>
                <c:pt idx="97">
                  <c:v>2803.2792476905315</c:v>
                </c:pt>
                <c:pt idx="98">
                  <c:v>2819.5455343668423</c:v>
                </c:pt>
                <c:pt idx="99">
                  <c:v>2835.720250070638</c:v>
                </c:pt>
                <c:pt idx="100">
                  <c:v>2851.8860794001844</c:v>
                </c:pt>
                <c:pt idx="101">
                  <c:v>2867.8720799652015</c:v>
                </c:pt>
                <c:pt idx="102">
                  <c:v>2883.7615219242339</c:v>
                </c:pt>
                <c:pt idx="103">
                  <c:v>2900.3812089183584</c:v>
                </c:pt>
                <c:pt idx="104">
                  <c:v>2916.1498717205495</c:v>
                </c:pt>
                <c:pt idx="105">
                  <c:v>2931.7344862692958</c:v>
                </c:pt>
                <c:pt idx="106">
                  <c:v>2947.2164345376855</c:v>
                </c:pt>
                <c:pt idx="107">
                  <c:v>2961.868259633643</c:v>
                </c:pt>
                <c:pt idx="108">
                  <c:v>2977.1457431654603</c:v>
                </c:pt>
                <c:pt idx="109">
                  <c:v>2992.3165468816255</c:v>
                </c:pt>
                <c:pt idx="110">
                  <c:v>3007.3793904661006</c:v>
                </c:pt>
                <c:pt idx="111">
                  <c:v>3022.4114449560361</c:v>
                </c:pt>
                <c:pt idx="112">
                  <c:v>3036.4756779096397</c:v>
                </c:pt>
                <c:pt idx="113">
                  <c:v>3051.2126569870861</c:v>
                </c:pt>
                <c:pt idx="114">
                  <c:v>3065.070115960722</c:v>
                </c:pt>
                <c:pt idx="115">
                  <c:v>3079.6628269722605</c:v>
                </c:pt>
                <c:pt idx="116">
                  <c:v>3094.0640921079926</c:v>
                </c:pt>
                <c:pt idx="117">
                  <c:v>3107.6006247948958</c:v>
                </c:pt>
                <c:pt idx="118">
                  <c:v>3121.7755392550266</c:v>
                </c:pt>
                <c:pt idx="119">
                  <c:v>3134.432392760898</c:v>
                </c:pt>
                <c:pt idx="120">
                  <c:v>3148.3829733972098</c:v>
                </c:pt>
                <c:pt idx="121">
                  <c:v>3162.9388148315147</c:v>
                </c:pt>
                <c:pt idx="122">
                  <c:v>3175.2784137779768</c:v>
                </c:pt>
                <c:pt idx="123">
                  <c:v>3188.874090008947</c:v>
                </c:pt>
                <c:pt idx="124">
                  <c:v>3201.6418586553614</c:v>
                </c:pt>
                <c:pt idx="125">
                  <c:v>3214.9996335524111</c:v>
                </c:pt>
                <c:pt idx="126">
                  <c:v>3228.3034816152021</c:v>
                </c:pt>
                <c:pt idx="127">
                  <c:v>3240.7265006040661</c:v>
                </c:pt>
                <c:pt idx="128">
                  <c:v>3253.7183661690574</c:v>
                </c:pt>
                <c:pt idx="129">
                  <c:v>3266.5850056515578</c:v>
                </c:pt>
                <c:pt idx="130">
                  <c:v>3279.3925347162694</c:v>
                </c:pt>
                <c:pt idx="131">
                  <c:v>3292.6666314545187</c:v>
                </c:pt>
                <c:pt idx="132">
                  <c:v>3305.1467018688668</c:v>
                </c:pt>
                <c:pt idx="133">
                  <c:v>3317.5639413413696</c:v>
                </c:pt>
                <c:pt idx="134">
                  <c:v>3329.7878363653222</c:v>
                </c:pt>
                <c:pt idx="135">
                  <c:v>3341.8832753960355</c:v>
                </c:pt>
                <c:pt idx="136">
                  <c:v>3353.8498274566646</c:v>
                </c:pt>
                <c:pt idx="137">
                  <c:v>3365.7490482386847</c:v>
                </c:pt>
                <c:pt idx="138">
                  <c:v>3378.0685164684032</c:v>
                </c:pt>
                <c:pt idx="139">
                  <c:v>3389.6385631509065</c:v>
                </c:pt>
                <c:pt idx="140">
                  <c:v>3401.0782584220578</c:v>
                </c:pt>
                <c:pt idx="141">
                  <c:v>3412.4464853919526</c:v>
                </c:pt>
                <c:pt idx="142">
                  <c:v>3423.6239385188701</c:v>
                </c:pt>
                <c:pt idx="143">
                  <c:v>3434.6702425644603</c:v>
                </c:pt>
                <c:pt idx="144">
                  <c:v>3446.2130759603783</c:v>
                </c:pt>
                <c:pt idx="145">
                  <c:v>3456.9888492506093</c:v>
                </c:pt>
                <c:pt idx="146">
                  <c:v>3467.6329054346702</c:v>
                </c:pt>
                <c:pt idx="147">
                  <c:v>3477.5951261589703</c:v>
                </c:pt>
                <c:pt idx="148">
                  <c:v>3488.0366412835297</c:v>
                </c:pt>
                <c:pt idx="149">
                  <c:v>3498.2911041143075</c:v>
                </c:pt>
                <c:pt idx="150">
                  <c:v>3508.4134712478976</c:v>
                </c:pt>
                <c:pt idx="151">
                  <c:v>3518.403709462807</c:v>
                </c:pt>
                <c:pt idx="152">
                  <c:v>3527.7978290391898</c:v>
                </c:pt>
                <c:pt idx="153">
                  <c:v>3537.5300672941003</c:v>
                </c:pt>
                <c:pt idx="154">
                  <c:v>3547.1302241074104</c:v>
                </c:pt>
                <c:pt idx="155">
                  <c:v>3556.6478477749656</c:v>
                </c:pt>
                <c:pt idx="156">
                  <c:v>3565.9833675042341</c:v>
                </c:pt>
                <c:pt idx="157">
                  <c:v>3574.7059539143456</c:v>
                </c:pt>
                <c:pt idx="158">
                  <c:v>3583.7849156274297</c:v>
                </c:pt>
                <c:pt idx="159">
                  <c:v>3592.7791031965612</c:v>
                </c:pt>
                <c:pt idx="160">
                  <c:v>3601.1338255642736</c:v>
                </c:pt>
                <c:pt idx="161">
                  <c:v>3609.8250226649943</c:v>
                </c:pt>
                <c:pt idx="162">
                  <c:v>3617.9380403454797</c:v>
                </c:pt>
                <c:pt idx="163">
                  <c:v>3626.4186297591732</c:v>
                </c:pt>
                <c:pt idx="164">
                  <c:v>3634.7241064398781</c:v>
                </c:pt>
                <c:pt idx="165">
                  <c:v>3642.8995217357206</c:v>
                </c:pt>
                <c:pt idx="166">
                  <c:v>3650.9872101098099</c:v>
                </c:pt>
                <c:pt idx="167">
                  <c:v>3658.9028412780503</c:v>
                </c:pt>
                <c:pt idx="168">
                  <c:v>3667.0957385085794</c:v>
                </c:pt>
                <c:pt idx="169">
                  <c:v>3674.7470361814694</c:v>
                </c:pt>
                <c:pt idx="170">
                  <c:v>3682.3094588689778</c:v>
                </c:pt>
                <c:pt idx="171">
                  <c:v>3689.7042774711949</c:v>
                </c:pt>
                <c:pt idx="172">
                  <c:v>3696.9719042842462</c:v>
                </c:pt>
                <c:pt idx="173">
                  <c:v>3704.1128461205531</c:v>
                </c:pt>
                <c:pt idx="174">
                  <c:v>3711.529902804366</c:v>
                </c:pt>
                <c:pt idx="175">
                  <c:v>3718.4118426847717</c:v>
                </c:pt>
                <c:pt idx="176">
                  <c:v>3725.1688048294322</c:v>
                </c:pt>
                <c:pt idx="177">
                  <c:v>3731.4900207985488</c:v>
                </c:pt>
                <c:pt idx="178">
                  <c:v>3738.0047305866942</c:v>
                </c:pt>
                <c:pt idx="179">
                  <c:v>3744.3963396170848</c:v>
                </c:pt>
                <c:pt idx="180">
                  <c:v>3750.6655353205465</c:v>
                </c:pt>
                <c:pt idx="181">
                  <c:v>3756.8450662376267</c:v>
                </c:pt>
                <c:pt idx="182">
                  <c:v>3762.8709692442071</c:v>
                </c:pt>
                <c:pt idx="183">
                  <c:v>3769.0841981461876</c:v>
                </c:pt>
                <c:pt idx="184">
                  <c:v>3774.8642610529764</c:v>
                </c:pt>
                <c:pt idx="185">
                  <c:v>3779.9649544095514</c:v>
                </c:pt>
                <c:pt idx="186">
                  <c:v>3785.5205464792616</c:v>
                </c:pt>
                <c:pt idx="187">
                  <c:v>3791.2422824298415</c:v>
                </c:pt>
                <c:pt idx="188">
                  <c:v>3796.5866121044678</c:v>
                </c:pt>
                <c:pt idx="189">
                  <c:v>3801.7876674455488</c:v>
                </c:pt>
                <c:pt idx="190">
                  <c:v>3806.6097862054448</c:v>
                </c:pt>
                <c:pt idx="191">
                  <c:v>3811.589709121547</c:v>
                </c:pt>
                <c:pt idx="192">
                  <c:v>3816.4828950802107</c:v>
                </c:pt>
                <c:pt idx="193">
                  <c:v>3821.2391627859824</c:v>
                </c:pt>
                <c:pt idx="194">
                  <c:v>3825.8855069830988</c:v>
                </c:pt>
                <c:pt idx="195">
                  <c:v>3830.4230402984072</c:v>
                </c:pt>
                <c:pt idx="196">
                  <c:v>3835.1060997147911</c:v>
                </c:pt>
                <c:pt idx="197">
                  <c:v>3839.4233449344192</c:v>
                </c:pt>
                <c:pt idx="198">
                  <c:v>3843.1969221023182</c:v>
                </c:pt>
                <c:pt idx="199">
                  <c:v>3847.1230871162647</c:v>
                </c:pt>
                <c:pt idx="200">
                  <c:v>3850.7255854764126</c:v>
                </c:pt>
                <c:pt idx="201">
                  <c:v>3854.4512452801914</c:v>
                </c:pt>
                <c:pt idx="202">
                  <c:v>3857.8871048003298</c:v>
                </c:pt>
                <c:pt idx="203">
                  <c:v>3861.8470673504057</c:v>
                </c:pt>
                <c:pt idx="204">
                  <c:v>3865.4896795905088</c:v>
                </c:pt>
                <c:pt idx="205">
                  <c:v>3869.0359454662316</c:v>
                </c:pt>
                <c:pt idx="206">
                  <c:v>3872.4873315568534</c:v>
                </c:pt>
                <c:pt idx="207">
                  <c:v>3875.8627696534154</c:v>
                </c:pt>
                <c:pt idx="208">
                  <c:v>3879.128460400424</c:v>
                </c:pt>
                <c:pt idx="209">
                  <c:v>3882.4685548373177</c:v>
                </c:pt>
                <c:pt idx="210">
                  <c:v>3885.5507291568069</c:v>
                </c:pt>
                <c:pt idx="211">
                  <c:v>3888.5615384415105</c:v>
                </c:pt>
                <c:pt idx="212">
                  <c:v>3891.4711549739864</c:v>
                </c:pt>
                <c:pt idx="213">
                  <c:v>3894.2973002044996</c:v>
                </c:pt>
                <c:pt idx="214">
                  <c:v>3897.0559761379477</c:v>
                </c:pt>
                <c:pt idx="215">
                  <c:v>3899.8581549372134</c:v>
                </c:pt>
                <c:pt idx="216">
                  <c:v>3902.4402105331324</c:v>
                </c:pt>
                <c:pt idx="217">
                  <c:v>3904.9462317520074</c:v>
                </c:pt>
                <c:pt idx="218">
                  <c:v>3907.3907633494314</c:v>
                </c:pt>
                <c:pt idx="219">
                  <c:v>3909.7501974188758</c:v>
                </c:pt>
                <c:pt idx="220">
                  <c:v>3912.0395499500846</c:v>
                </c:pt>
                <c:pt idx="221">
                  <c:v>3914.3874544103323</c:v>
                </c:pt>
                <c:pt idx="222">
                  <c:v>3916.5391437490603</c:v>
                </c:pt>
                <c:pt idx="223">
                  <c:v>3918.6272176618527</c:v>
                </c:pt>
                <c:pt idx="224">
                  <c:v>3920.6538834793023</c:v>
                </c:pt>
                <c:pt idx="225">
                  <c:v>3922.6315983260679</c:v>
                </c:pt>
                <c:pt idx="226">
                  <c:v>3924.6409806912015</c:v>
                </c:pt>
                <c:pt idx="227">
                  <c:v>3926.4940565105721</c:v>
                </c:pt>
                <c:pt idx="228">
                  <c:v>3928.2951702992937</c:v>
                </c:pt>
                <c:pt idx="229">
                  <c:v>3929.87377077468</c:v>
                </c:pt>
                <c:pt idx="230">
                  <c:v>3931.4941342226834</c:v>
                </c:pt>
                <c:pt idx="231">
                  <c:v>3933.1608955253769</c:v>
                </c:pt>
                <c:pt idx="232">
                  <c:v>3934.7938519596528</c:v>
                </c:pt>
                <c:pt idx="233">
                  <c:v>3936.2961047667391</c:v>
                </c:pt>
                <c:pt idx="234">
                  <c:v>3937.6843501528319</c:v>
                </c:pt>
                <c:pt idx="235">
                  <c:v>3939.1241455737231</c:v>
                </c:pt>
                <c:pt idx="236">
                  <c:v>3940.6206740773373</c:v>
                </c:pt>
                <c:pt idx="237">
                  <c:v>3942.0041174719686</c:v>
                </c:pt>
                <c:pt idx="238">
                  <c:v>3943.4388970343762</c:v>
                </c:pt>
                <c:pt idx="239">
                  <c:v>3944.7028145565387</c:v>
                </c:pt>
                <c:pt idx="240">
                  <c:v>3946.0304543218481</c:v>
                </c:pt>
                <c:pt idx="241">
                  <c:v>3947.4069274840517</c:v>
                </c:pt>
                <c:pt idx="242">
                  <c:v>3948.7688936729332</c:v>
                </c:pt>
                <c:pt idx="243">
                  <c:v>3950.1903904174046</c:v>
                </c:pt>
                <c:pt idx="244">
                  <c:v>3951.5397278979194</c:v>
                </c:pt>
                <c:pt idx="245">
                  <c:v>3952.8774627842399</c:v>
                </c:pt>
                <c:pt idx="246">
                  <c:v>3954.2140718572437</c:v>
                </c:pt>
                <c:pt idx="247">
                  <c:v>3955.5600739031911</c:v>
                </c:pt>
                <c:pt idx="248">
                  <c:v>3956.9049155575226</c:v>
                </c:pt>
                <c:pt idx="249">
                  <c:v>3958.3308381442366</c:v>
                </c:pt>
                <c:pt idx="250">
                  <c:v>3959.6990738661848</c:v>
                </c:pt>
                <c:pt idx="251">
                  <c:v>3961.0917101634627</c:v>
                </c:pt>
                <c:pt idx="252">
                  <c:v>3962.4979841380805</c:v>
                </c:pt>
                <c:pt idx="253">
                  <c:v>3963.9290129783676</c:v>
                </c:pt>
                <c:pt idx="254">
                  <c:v>3965.3887428042276</c:v>
                </c:pt>
                <c:pt idx="255">
                  <c:v>3966.9686853834451</c:v>
                </c:pt>
                <c:pt idx="256">
                  <c:v>3968.5002069681327</c:v>
                </c:pt>
                <c:pt idx="257">
                  <c:v>3970.0729540089228</c:v>
                </c:pt>
                <c:pt idx="258">
                  <c:v>3971.5271843949372</c:v>
                </c:pt>
                <c:pt idx="259">
                  <c:v>3973.2789986283792</c:v>
                </c:pt>
                <c:pt idx="260">
                  <c:v>3974.814877384973</c:v>
                </c:pt>
                <c:pt idx="261">
                  <c:v>3976.5865454152204</c:v>
                </c:pt>
                <c:pt idx="262">
                  <c:v>3978.4305947520911</c:v>
                </c:pt>
                <c:pt idx="263">
                  <c:v>3980.2305260073485</c:v>
                </c:pt>
                <c:pt idx="264">
                  <c:v>3982.2003286162012</c:v>
                </c:pt>
                <c:pt idx="265">
                  <c:v>3984.1369250092339</c:v>
                </c:pt>
                <c:pt idx="266">
                  <c:v>3986.2715592925742</c:v>
                </c:pt>
                <c:pt idx="267">
                  <c:v>3988.4813274405719</c:v>
                </c:pt>
                <c:pt idx="268">
                  <c:v>3990.6587841650557</c:v>
                </c:pt>
                <c:pt idx="269">
                  <c:v>3993.0507845472807</c:v>
                </c:pt>
                <c:pt idx="270">
                  <c:v>3995.2899927585609</c:v>
                </c:pt>
                <c:pt idx="271">
                  <c:v>3998.0181855215819</c:v>
                </c:pt>
                <c:pt idx="272">
                  <c:v>4000.7245164512656</c:v>
                </c:pt>
                <c:pt idx="273">
                  <c:v>4003.5632320123618</c:v>
                </c:pt>
                <c:pt idx="274">
                  <c:v>4006.5102250528835</c:v>
                </c:pt>
                <c:pt idx="275">
                  <c:v>4009.4205677688524</c:v>
                </c:pt>
                <c:pt idx="276">
                  <c:v>4012.623164478196</c:v>
                </c:pt>
                <c:pt idx="277">
                  <c:v>4015.9836087878425</c:v>
                </c:pt>
                <c:pt idx="278">
                  <c:v>4019.4727188801771</c:v>
                </c:pt>
                <c:pt idx="279">
                  <c:v>4023.1137965234743</c:v>
                </c:pt>
                <c:pt idx="280">
                  <c:v>4027.1174843097883</c:v>
                </c:pt>
                <c:pt idx="281">
                  <c:v>4031.1113373537764</c:v>
                </c:pt>
                <c:pt idx="282">
                  <c:v>4035.2559235687254</c:v>
                </c:pt>
                <c:pt idx="283">
                  <c:v>4039.5782189903516</c:v>
                </c:pt>
                <c:pt idx="284">
                  <c:v>4044.1090550497124</c:v>
                </c:pt>
                <c:pt idx="285">
                  <c:v>4048.8077404626006</c:v>
                </c:pt>
                <c:pt idx="286">
                  <c:v>4053.967668627592</c:v>
                </c:pt>
                <c:pt idx="287">
                  <c:v>4059.080103233362</c:v>
                </c:pt>
                <c:pt idx="288">
                  <c:v>4064.4334298097656</c:v>
                </c:pt>
                <c:pt idx="289">
                  <c:v>4069.9788044895017</c:v>
                </c:pt>
                <c:pt idx="290">
                  <c:v>4075.750987317947</c:v>
                </c:pt>
                <c:pt idx="291">
                  <c:v>4081.7573933334461</c:v>
                </c:pt>
                <c:pt idx="292">
                  <c:v>4088.0390950455599</c:v>
                </c:pt>
                <c:pt idx="293">
                  <c:v>4094.8871094566662</c:v>
                </c:pt>
                <c:pt idx="294">
                  <c:v>4101.6570070228827</c:v>
                </c:pt>
                <c:pt idx="295">
                  <c:v>4108.7302029773273</c:v>
                </c:pt>
                <c:pt idx="296">
                  <c:v>4116.0407020619987</c:v>
                </c:pt>
                <c:pt idx="297">
                  <c:v>4123.632992446479</c:v>
                </c:pt>
                <c:pt idx="298">
                  <c:v>4131.5153642252026</c:v>
                </c:pt>
                <c:pt idx="299">
                  <c:v>4140.179187092479</c:v>
                </c:pt>
                <c:pt idx="300">
                  <c:v>4148.6851549980756</c:v>
                </c:pt>
                <c:pt idx="301">
                  <c:v>4157.5073678264071</c:v>
                </c:pt>
                <c:pt idx="302">
                  <c:v>4166.703672309075</c:v>
                </c:pt>
                <c:pt idx="303">
                  <c:v>4175.6791891905086</c:v>
                </c:pt>
                <c:pt idx="304">
                  <c:v>4185.4871869424433</c:v>
                </c:pt>
                <c:pt idx="305">
                  <c:v>4195.6471229874605</c:v>
                </c:pt>
                <c:pt idx="306">
                  <c:v>4206.224720799928</c:v>
                </c:pt>
                <c:pt idx="307">
                  <c:v>4217.1187810245501</c:v>
                </c:pt>
                <c:pt idx="308">
                  <c:v>4227.7903425628401</c:v>
                </c:pt>
                <c:pt idx="309">
                  <c:v>4239.4345149833698</c:v>
                </c:pt>
                <c:pt idx="310">
                  <c:v>4251.5429390762292</c:v>
                </c:pt>
                <c:pt idx="311">
                  <c:v>4263.3330031656515</c:v>
                </c:pt>
              </c:numCache>
            </c:numRef>
          </c:xVal>
          <c:yVal>
            <c:numRef>
              <c:f>'Beschl. 5. Gang(29.10.2013)'!$W$5:$W$316</c:f>
              <c:numCache>
                <c:formatCode>#,##0" mbar"</c:formatCode>
                <c:ptCount val="312"/>
                <c:pt idx="0">
                  <c:v>1571</c:v>
                </c:pt>
                <c:pt idx="1">
                  <c:v>1571</c:v>
                </c:pt>
                <c:pt idx="2">
                  <c:v>1703</c:v>
                </c:pt>
                <c:pt idx="3">
                  <c:v>1703</c:v>
                </c:pt>
                <c:pt idx="4">
                  <c:v>1703</c:v>
                </c:pt>
                <c:pt idx="5">
                  <c:v>1722</c:v>
                </c:pt>
                <c:pt idx="6">
                  <c:v>1722</c:v>
                </c:pt>
                <c:pt idx="7">
                  <c:v>1722</c:v>
                </c:pt>
                <c:pt idx="8">
                  <c:v>1742</c:v>
                </c:pt>
                <c:pt idx="9">
                  <c:v>1742</c:v>
                </c:pt>
                <c:pt idx="10">
                  <c:v>1742</c:v>
                </c:pt>
                <c:pt idx="11">
                  <c:v>1780</c:v>
                </c:pt>
                <c:pt idx="12">
                  <c:v>1780</c:v>
                </c:pt>
                <c:pt idx="13">
                  <c:v>1780</c:v>
                </c:pt>
                <c:pt idx="14">
                  <c:v>1815</c:v>
                </c:pt>
                <c:pt idx="15">
                  <c:v>1815</c:v>
                </c:pt>
                <c:pt idx="16">
                  <c:v>1815</c:v>
                </c:pt>
                <c:pt idx="17">
                  <c:v>1861</c:v>
                </c:pt>
                <c:pt idx="18">
                  <c:v>1861</c:v>
                </c:pt>
                <c:pt idx="19">
                  <c:v>1861</c:v>
                </c:pt>
                <c:pt idx="20">
                  <c:v>1903</c:v>
                </c:pt>
                <c:pt idx="21">
                  <c:v>1903</c:v>
                </c:pt>
                <c:pt idx="22">
                  <c:v>1903</c:v>
                </c:pt>
                <c:pt idx="23">
                  <c:v>1945</c:v>
                </c:pt>
                <c:pt idx="24">
                  <c:v>1945</c:v>
                </c:pt>
                <c:pt idx="25">
                  <c:v>1945</c:v>
                </c:pt>
                <c:pt idx="26">
                  <c:v>1995</c:v>
                </c:pt>
                <c:pt idx="27">
                  <c:v>1995</c:v>
                </c:pt>
                <c:pt idx="28">
                  <c:v>1995</c:v>
                </c:pt>
                <c:pt idx="29">
                  <c:v>2033</c:v>
                </c:pt>
                <c:pt idx="30">
                  <c:v>2033</c:v>
                </c:pt>
                <c:pt idx="31">
                  <c:v>2033</c:v>
                </c:pt>
                <c:pt idx="32">
                  <c:v>2088</c:v>
                </c:pt>
                <c:pt idx="33">
                  <c:v>2088</c:v>
                </c:pt>
                <c:pt idx="34">
                  <c:v>2088</c:v>
                </c:pt>
                <c:pt idx="35">
                  <c:v>2148</c:v>
                </c:pt>
                <c:pt idx="36">
                  <c:v>2148</c:v>
                </c:pt>
                <c:pt idx="37">
                  <c:v>2148</c:v>
                </c:pt>
                <c:pt idx="38">
                  <c:v>2186</c:v>
                </c:pt>
                <c:pt idx="39">
                  <c:v>2186</c:v>
                </c:pt>
                <c:pt idx="40">
                  <c:v>2186</c:v>
                </c:pt>
                <c:pt idx="41">
                  <c:v>2238</c:v>
                </c:pt>
                <c:pt idx="42">
                  <c:v>2238</c:v>
                </c:pt>
                <c:pt idx="43">
                  <c:v>2238</c:v>
                </c:pt>
                <c:pt idx="44">
                  <c:v>2250</c:v>
                </c:pt>
                <c:pt idx="45">
                  <c:v>2250</c:v>
                </c:pt>
                <c:pt idx="46">
                  <c:v>2250</c:v>
                </c:pt>
                <c:pt idx="47">
                  <c:v>2250</c:v>
                </c:pt>
                <c:pt idx="48">
                  <c:v>2250</c:v>
                </c:pt>
                <c:pt idx="49">
                  <c:v>2250</c:v>
                </c:pt>
                <c:pt idx="50">
                  <c:v>2250</c:v>
                </c:pt>
                <c:pt idx="51">
                  <c:v>2250</c:v>
                </c:pt>
                <c:pt idx="52">
                  <c:v>2250</c:v>
                </c:pt>
                <c:pt idx="53">
                  <c:v>2250</c:v>
                </c:pt>
                <c:pt idx="54">
                  <c:v>2250</c:v>
                </c:pt>
                <c:pt idx="55">
                  <c:v>2250</c:v>
                </c:pt>
                <c:pt idx="56">
                  <c:v>2250</c:v>
                </c:pt>
                <c:pt idx="57">
                  <c:v>2250</c:v>
                </c:pt>
                <c:pt idx="58">
                  <c:v>2250</c:v>
                </c:pt>
                <c:pt idx="59">
                  <c:v>2250</c:v>
                </c:pt>
                <c:pt idx="60">
                  <c:v>2250</c:v>
                </c:pt>
                <c:pt idx="61">
                  <c:v>2250</c:v>
                </c:pt>
                <c:pt idx="62">
                  <c:v>2250</c:v>
                </c:pt>
                <c:pt idx="63">
                  <c:v>2250</c:v>
                </c:pt>
                <c:pt idx="64">
                  <c:v>2250</c:v>
                </c:pt>
                <c:pt idx="65">
                  <c:v>2250</c:v>
                </c:pt>
                <c:pt idx="66">
                  <c:v>2250</c:v>
                </c:pt>
                <c:pt idx="67">
                  <c:v>2250</c:v>
                </c:pt>
                <c:pt idx="68">
                  <c:v>2250</c:v>
                </c:pt>
                <c:pt idx="69">
                  <c:v>2250</c:v>
                </c:pt>
                <c:pt idx="70">
                  <c:v>2250</c:v>
                </c:pt>
                <c:pt idx="71">
                  <c:v>2250</c:v>
                </c:pt>
                <c:pt idx="72">
                  <c:v>2250</c:v>
                </c:pt>
                <c:pt idx="73">
                  <c:v>2250</c:v>
                </c:pt>
                <c:pt idx="74">
                  <c:v>2250</c:v>
                </c:pt>
                <c:pt idx="75">
                  <c:v>2250</c:v>
                </c:pt>
                <c:pt idx="76">
                  <c:v>2250</c:v>
                </c:pt>
                <c:pt idx="77">
                  <c:v>2250</c:v>
                </c:pt>
                <c:pt idx="78">
                  <c:v>2250</c:v>
                </c:pt>
                <c:pt idx="79">
                  <c:v>2250</c:v>
                </c:pt>
                <c:pt idx="80">
                  <c:v>2250</c:v>
                </c:pt>
                <c:pt idx="81">
                  <c:v>2250</c:v>
                </c:pt>
                <c:pt idx="82">
                  <c:v>2250</c:v>
                </c:pt>
                <c:pt idx="83">
                  <c:v>2250</c:v>
                </c:pt>
                <c:pt idx="84">
                  <c:v>2250</c:v>
                </c:pt>
                <c:pt idx="85">
                  <c:v>2250</c:v>
                </c:pt>
                <c:pt idx="86">
                  <c:v>2250</c:v>
                </c:pt>
                <c:pt idx="87">
                  <c:v>2250</c:v>
                </c:pt>
                <c:pt idx="88">
                  <c:v>2250</c:v>
                </c:pt>
                <c:pt idx="89">
                  <c:v>2250</c:v>
                </c:pt>
                <c:pt idx="90">
                  <c:v>2250</c:v>
                </c:pt>
                <c:pt idx="91">
                  <c:v>2250</c:v>
                </c:pt>
                <c:pt idx="92">
                  <c:v>2250</c:v>
                </c:pt>
                <c:pt idx="93">
                  <c:v>2250</c:v>
                </c:pt>
                <c:pt idx="94">
                  <c:v>2250</c:v>
                </c:pt>
                <c:pt idx="95">
                  <c:v>2250</c:v>
                </c:pt>
                <c:pt idx="96">
                  <c:v>2250</c:v>
                </c:pt>
                <c:pt idx="97">
                  <c:v>2250</c:v>
                </c:pt>
                <c:pt idx="98">
                  <c:v>2250</c:v>
                </c:pt>
                <c:pt idx="99">
                  <c:v>2250</c:v>
                </c:pt>
                <c:pt idx="100">
                  <c:v>2250</c:v>
                </c:pt>
                <c:pt idx="101">
                  <c:v>2250</c:v>
                </c:pt>
                <c:pt idx="102">
                  <c:v>2250</c:v>
                </c:pt>
                <c:pt idx="103">
                  <c:v>2250</c:v>
                </c:pt>
                <c:pt idx="104">
                  <c:v>2250</c:v>
                </c:pt>
                <c:pt idx="105">
                  <c:v>2250</c:v>
                </c:pt>
                <c:pt idx="106">
                  <c:v>2250</c:v>
                </c:pt>
                <c:pt idx="107">
                  <c:v>2250</c:v>
                </c:pt>
                <c:pt idx="108">
                  <c:v>2250</c:v>
                </c:pt>
                <c:pt idx="109">
                  <c:v>2250</c:v>
                </c:pt>
                <c:pt idx="110">
                  <c:v>2250</c:v>
                </c:pt>
                <c:pt idx="111">
                  <c:v>2250</c:v>
                </c:pt>
                <c:pt idx="112">
                  <c:v>2250</c:v>
                </c:pt>
                <c:pt idx="113">
                  <c:v>2250</c:v>
                </c:pt>
                <c:pt idx="114">
                  <c:v>2250</c:v>
                </c:pt>
                <c:pt idx="115">
                  <c:v>2250</c:v>
                </c:pt>
                <c:pt idx="116">
                  <c:v>2250</c:v>
                </c:pt>
                <c:pt idx="117">
                  <c:v>2250</c:v>
                </c:pt>
                <c:pt idx="118">
                  <c:v>2250</c:v>
                </c:pt>
                <c:pt idx="119">
                  <c:v>2250</c:v>
                </c:pt>
                <c:pt idx="120">
                  <c:v>2250</c:v>
                </c:pt>
                <c:pt idx="121">
                  <c:v>2250</c:v>
                </c:pt>
                <c:pt idx="122">
                  <c:v>2250</c:v>
                </c:pt>
                <c:pt idx="123">
                  <c:v>2250</c:v>
                </c:pt>
                <c:pt idx="124">
                  <c:v>2250</c:v>
                </c:pt>
                <c:pt idx="125">
                  <c:v>2250</c:v>
                </c:pt>
                <c:pt idx="126">
                  <c:v>2250</c:v>
                </c:pt>
                <c:pt idx="127">
                  <c:v>2250</c:v>
                </c:pt>
                <c:pt idx="128">
                  <c:v>2250</c:v>
                </c:pt>
                <c:pt idx="129">
                  <c:v>2250</c:v>
                </c:pt>
                <c:pt idx="130">
                  <c:v>2250</c:v>
                </c:pt>
                <c:pt idx="131">
                  <c:v>2250</c:v>
                </c:pt>
                <c:pt idx="132">
                  <c:v>2250</c:v>
                </c:pt>
                <c:pt idx="133">
                  <c:v>2250</c:v>
                </c:pt>
                <c:pt idx="134">
                  <c:v>2250</c:v>
                </c:pt>
                <c:pt idx="135">
                  <c:v>2250</c:v>
                </c:pt>
                <c:pt idx="136">
                  <c:v>2250</c:v>
                </c:pt>
                <c:pt idx="137">
                  <c:v>2250</c:v>
                </c:pt>
                <c:pt idx="138">
                  <c:v>2250</c:v>
                </c:pt>
                <c:pt idx="139">
                  <c:v>2250</c:v>
                </c:pt>
                <c:pt idx="140">
                  <c:v>2250</c:v>
                </c:pt>
                <c:pt idx="141">
                  <c:v>2250</c:v>
                </c:pt>
                <c:pt idx="142">
                  <c:v>2250</c:v>
                </c:pt>
                <c:pt idx="143">
                  <c:v>2250</c:v>
                </c:pt>
                <c:pt idx="144">
                  <c:v>2250</c:v>
                </c:pt>
                <c:pt idx="145">
                  <c:v>2250</c:v>
                </c:pt>
                <c:pt idx="146">
                  <c:v>2250</c:v>
                </c:pt>
                <c:pt idx="147">
                  <c:v>2250</c:v>
                </c:pt>
                <c:pt idx="148">
                  <c:v>2250</c:v>
                </c:pt>
                <c:pt idx="149">
                  <c:v>2250</c:v>
                </c:pt>
                <c:pt idx="150">
                  <c:v>2250</c:v>
                </c:pt>
                <c:pt idx="151">
                  <c:v>2250</c:v>
                </c:pt>
                <c:pt idx="152">
                  <c:v>2250</c:v>
                </c:pt>
                <c:pt idx="153">
                  <c:v>2250</c:v>
                </c:pt>
                <c:pt idx="154">
                  <c:v>2250</c:v>
                </c:pt>
                <c:pt idx="155">
                  <c:v>2250</c:v>
                </c:pt>
                <c:pt idx="156">
                  <c:v>2250</c:v>
                </c:pt>
                <c:pt idx="157">
                  <c:v>2250</c:v>
                </c:pt>
                <c:pt idx="158">
                  <c:v>2250</c:v>
                </c:pt>
                <c:pt idx="159">
                  <c:v>2250</c:v>
                </c:pt>
                <c:pt idx="160">
                  <c:v>2250</c:v>
                </c:pt>
                <c:pt idx="161">
                  <c:v>2250</c:v>
                </c:pt>
                <c:pt idx="162">
                  <c:v>2250</c:v>
                </c:pt>
                <c:pt idx="163">
                  <c:v>2250</c:v>
                </c:pt>
                <c:pt idx="164">
                  <c:v>2250</c:v>
                </c:pt>
                <c:pt idx="165">
                  <c:v>2250</c:v>
                </c:pt>
                <c:pt idx="166">
                  <c:v>2250</c:v>
                </c:pt>
                <c:pt idx="167">
                  <c:v>2250</c:v>
                </c:pt>
                <c:pt idx="168">
                  <c:v>2250</c:v>
                </c:pt>
                <c:pt idx="169">
                  <c:v>2250</c:v>
                </c:pt>
                <c:pt idx="170">
                  <c:v>2250</c:v>
                </c:pt>
                <c:pt idx="171">
                  <c:v>2250</c:v>
                </c:pt>
                <c:pt idx="172">
                  <c:v>2250</c:v>
                </c:pt>
                <c:pt idx="173">
                  <c:v>2250</c:v>
                </c:pt>
                <c:pt idx="174">
                  <c:v>2250</c:v>
                </c:pt>
                <c:pt idx="175">
                  <c:v>2250</c:v>
                </c:pt>
                <c:pt idx="176">
                  <c:v>2250</c:v>
                </c:pt>
                <c:pt idx="177">
                  <c:v>2250</c:v>
                </c:pt>
                <c:pt idx="178">
                  <c:v>2250</c:v>
                </c:pt>
                <c:pt idx="179">
                  <c:v>2250</c:v>
                </c:pt>
                <c:pt idx="180">
                  <c:v>2250</c:v>
                </c:pt>
                <c:pt idx="181">
                  <c:v>2250</c:v>
                </c:pt>
                <c:pt idx="182">
                  <c:v>2250</c:v>
                </c:pt>
                <c:pt idx="183">
                  <c:v>2250</c:v>
                </c:pt>
                <c:pt idx="184">
                  <c:v>2250</c:v>
                </c:pt>
                <c:pt idx="185">
                  <c:v>2250</c:v>
                </c:pt>
                <c:pt idx="186">
                  <c:v>2250</c:v>
                </c:pt>
                <c:pt idx="187">
                  <c:v>2250</c:v>
                </c:pt>
                <c:pt idx="188">
                  <c:v>2250</c:v>
                </c:pt>
                <c:pt idx="189">
                  <c:v>2250</c:v>
                </c:pt>
                <c:pt idx="190">
                  <c:v>2250</c:v>
                </c:pt>
                <c:pt idx="191">
                  <c:v>2250</c:v>
                </c:pt>
                <c:pt idx="192">
                  <c:v>2250</c:v>
                </c:pt>
                <c:pt idx="193">
                  <c:v>2250</c:v>
                </c:pt>
                <c:pt idx="194">
                  <c:v>2250</c:v>
                </c:pt>
                <c:pt idx="195">
                  <c:v>2250</c:v>
                </c:pt>
                <c:pt idx="196">
                  <c:v>2250</c:v>
                </c:pt>
                <c:pt idx="197">
                  <c:v>2250</c:v>
                </c:pt>
                <c:pt idx="198">
                  <c:v>2250</c:v>
                </c:pt>
                <c:pt idx="199">
                  <c:v>2250</c:v>
                </c:pt>
                <c:pt idx="200">
                  <c:v>2250</c:v>
                </c:pt>
                <c:pt idx="201">
                  <c:v>2250</c:v>
                </c:pt>
                <c:pt idx="202">
                  <c:v>2250</c:v>
                </c:pt>
                <c:pt idx="203">
                  <c:v>2250</c:v>
                </c:pt>
                <c:pt idx="204">
                  <c:v>2250</c:v>
                </c:pt>
                <c:pt idx="205">
                  <c:v>2250</c:v>
                </c:pt>
                <c:pt idx="206">
                  <c:v>2250</c:v>
                </c:pt>
                <c:pt idx="207">
                  <c:v>2250</c:v>
                </c:pt>
                <c:pt idx="208">
                  <c:v>2250</c:v>
                </c:pt>
                <c:pt idx="209">
                  <c:v>2250</c:v>
                </c:pt>
                <c:pt idx="210">
                  <c:v>2250</c:v>
                </c:pt>
                <c:pt idx="211">
                  <c:v>2250</c:v>
                </c:pt>
                <c:pt idx="212">
                  <c:v>2250</c:v>
                </c:pt>
                <c:pt idx="213">
                  <c:v>2250</c:v>
                </c:pt>
                <c:pt idx="214">
                  <c:v>2250</c:v>
                </c:pt>
                <c:pt idx="215">
                  <c:v>2250</c:v>
                </c:pt>
                <c:pt idx="216">
                  <c:v>2250</c:v>
                </c:pt>
                <c:pt idx="217">
                  <c:v>2250</c:v>
                </c:pt>
                <c:pt idx="218">
                  <c:v>2250</c:v>
                </c:pt>
                <c:pt idx="219">
                  <c:v>2250</c:v>
                </c:pt>
                <c:pt idx="220">
                  <c:v>2250</c:v>
                </c:pt>
                <c:pt idx="221">
                  <c:v>2250</c:v>
                </c:pt>
                <c:pt idx="222">
                  <c:v>2250</c:v>
                </c:pt>
                <c:pt idx="223">
                  <c:v>2250</c:v>
                </c:pt>
                <c:pt idx="224">
                  <c:v>2250</c:v>
                </c:pt>
                <c:pt idx="225">
                  <c:v>2250</c:v>
                </c:pt>
                <c:pt idx="226">
                  <c:v>2250</c:v>
                </c:pt>
                <c:pt idx="227">
                  <c:v>2250</c:v>
                </c:pt>
                <c:pt idx="228">
                  <c:v>2250</c:v>
                </c:pt>
                <c:pt idx="229">
                  <c:v>2250</c:v>
                </c:pt>
                <c:pt idx="230">
                  <c:v>2250</c:v>
                </c:pt>
                <c:pt idx="231">
                  <c:v>2250</c:v>
                </c:pt>
                <c:pt idx="232">
                  <c:v>2250</c:v>
                </c:pt>
                <c:pt idx="233">
                  <c:v>2250</c:v>
                </c:pt>
                <c:pt idx="234">
                  <c:v>2250</c:v>
                </c:pt>
                <c:pt idx="235">
                  <c:v>2250</c:v>
                </c:pt>
                <c:pt idx="236">
                  <c:v>2250</c:v>
                </c:pt>
                <c:pt idx="237">
                  <c:v>2250</c:v>
                </c:pt>
                <c:pt idx="238">
                  <c:v>2250</c:v>
                </c:pt>
                <c:pt idx="239">
                  <c:v>2250</c:v>
                </c:pt>
                <c:pt idx="240">
                  <c:v>2250</c:v>
                </c:pt>
                <c:pt idx="241">
                  <c:v>2250</c:v>
                </c:pt>
                <c:pt idx="242">
                  <c:v>2250</c:v>
                </c:pt>
                <c:pt idx="243">
                  <c:v>2250</c:v>
                </c:pt>
                <c:pt idx="244">
                  <c:v>2250</c:v>
                </c:pt>
                <c:pt idx="245">
                  <c:v>2250</c:v>
                </c:pt>
                <c:pt idx="246">
                  <c:v>2250</c:v>
                </c:pt>
                <c:pt idx="247">
                  <c:v>2250</c:v>
                </c:pt>
                <c:pt idx="248">
                  <c:v>2250</c:v>
                </c:pt>
                <c:pt idx="249">
                  <c:v>2250</c:v>
                </c:pt>
                <c:pt idx="250">
                  <c:v>2250</c:v>
                </c:pt>
                <c:pt idx="251">
                  <c:v>2250</c:v>
                </c:pt>
                <c:pt idx="252">
                  <c:v>2250</c:v>
                </c:pt>
                <c:pt idx="253">
                  <c:v>2250</c:v>
                </c:pt>
                <c:pt idx="254">
                  <c:v>2250</c:v>
                </c:pt>
                <c:pt idx="255">
                  <c:v>2250</c:v>
                </c:pt>
                <c:pt idx="256">
                  <c:v>2250</c:v>
                </c:pt>
                <c:pt idx="257">
                  <c:v>2250</c:v>
                </c:pt>
                <c:pt idx="258">
                  <c:v>2250</c:v>
                </c:pt>
                <c:pt idx="259">
                  <c:v>2250</c:v>
                </c:pt>
                <c:pt idx="260">
                  <c:v>2250</c:v>
                </c:pt>
                <c:pt idx="261">
                  <c:v>2250</c:v>
                </c:pt>
                <c:pt idx="262">
                  <c:v>2250</c:v>
                </c:pt>
                <c:pt idx="263">
                  <c:v>2250</c:v>
                </c:pt>
                <c:pt idx="264">
                  <c:v>2250</c:v>
                </c:pt>
                <c:pt idx="265">
                  <c:v>2250</c:v>
                </c:pt>
                <c:pt idx="266">
                  <c:v>2250</c:v>
                </c:pt>
                <c:pt idx="267">
                  <c:v>2250</c:v>
                </c:pt>
                <c:pt idx="268">
                  <c:v>2250</c:v>
                </c:pt>
                <c:pt idx="269">
                  <c:v>2250</c:v>
                </c:pt>
                <c:pt idx="270">
                  <c:v>2250</c:v>
                </c:pt>
                <c:pt idx="271">
                  <c:v>2250</c:v>
                </c:pt>
                <c:pt idx="272">
                  <c:v>2250</c:v>
                </c:pt>
                <c:pt idx="273">
                  <c:v>2250</c:v>
                </c:pt>
                <c:pt idx="274">
                  <c:v>2250</c:v>
                </c:pt>
                <c:pt idx="275">
                  <c:v>2250</c:v>
                </c:pt>
                <c:pt idx="276">
                  <c:v>2250</c:v>
                </c:pt>
                <c:pt idx="277">
                  <c:v>2250</c:v>
                </c:pt>
                <c:pt idx="278">
                  <c:v>2250</c:v>
                </c:pt>
                <c:pt idx="279">
                  <c:v>2250</c:v>
                </c:pt>
                <c:pt idx="280">
                  <c:v>2250</c:v>
                </c:pt>
                <c:pt idx="281">
                  <c:v>2250</c:v>
                </c:pt>
                <c:pt idx="282">
                  <c:v>2250</c:v>
                </c:pt>
                <c:pt idx="283">
                  <c:v>2250</c:v>
                </c:pt>
                <c:pt idx="284">
                  <c:v>2250</c:v>
                </c:pt>
                <c:pt idx="285">
                  <c:v>2250</c:v>
                </c:pt>
                <c:pt idx="286">
                  <c:v>2250</c:v>
                </c:pt>
                <c:pt idx="287">
                  <c:v>2250</c:v>
                </c:pt>
                <c:pt idx="288">
                  <c:v>2250</c:v>
                </c:pt>
                <c:pt idx="289">
                  <c:v>2250</c:v>
                </c:pt>
                <c:pt idx="290">
                  <c:v>2250</c:v>
                </c:pt>
                <c:pt idx="291">
                  <c:v>2250</c:v>
                </c:pt>
                <c:pt idx="292">
                  <c:v>2250</c:v>
                </c:pt>
                <c:pt idx="293">
                  <c:v>2250</c:v>
                </c:pt>
                <c:pt idx="294">
                  <c:v>2250</c:v>
                </c:pt>
                <c:pt idx="295">
                  <c:v>2250</c:v>
                </c:pt>
                <c:pt idx="296">
                  <c:v>2250</c:v>
                </c:pt>
                <c:pt idx="297">
                  <c:v>2250</c:v>
                </c:pt>
                <c:pt idx="298">
                  <c:v>2250</c:v>
                </c:pt>
                <c:pt idx="299">
                  <c:v>2250</c:v>
                </c:pt>
                <c:pt idx="300">
                  <c:v>2250</c:v>
                </c:pt>
                <c:pt idx="301">
                  <c:v>2250</c:v>
                </c:pt>
                <c:pt idx="302">
                  <c:v>2250</c:v>
                </c:pt>
                <c:pt idx="303">
                  <c:v>2250</c:v>
                </c:pt>
                <c:pt idx="304">
                  <c:v>2250</c:v>
                </c:pt>
                <c:pt idx="305">
                  <c:v>2250</c:v>
                </c:pt>
                <c:pt idx="306">
                  <c:v>2250</c:v>
                </c:pt>
                <c:pt idx="307">
                  <c:v>2250</c:v>
                </c:pt>
                <c:pt idx="308">
                  <c:v>2250</c:v>
                </c:pt>
                <c:pt idx="309">
                  <c:v>2250</c:v>
                </c:pt>
                <c:pt idx="310">
                  <c:v>2250</c:v>
                </c:pt>
                <c:pt idx="311">
                  <c:v>2250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'Beschl. 5. Gang(29.10.2013)'!$X$2</c:f>
              <c:strCache>
                <c:ptCount val="1"/>
                <c:pt idx="0">
                  <c:v>Diff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'Beschl. 5. Gang(29.10.2013)'!$N$5:$N$316</c:f>
              <c:numCache>
                <c:formatCode>#,##0" 1/min"</c:formatCode>
                <c:ptCount val="312"/>
                <c:pt idx="0">
                  <c:v>1308.454183949058</c:v>
                </c:pt>
                <c:pt idx="1">
                  <c:v>1314.7534272169589</c:v>
                </c:pt>
                <c:pt idx="2">
                  <c:v>1321.7901690176145</c:v>
                </c:pt>
                <c:pt idx="3">
                  <c:v>1329.2506189272549</c:v>
                </c:pt>
                <c:pt idx="4">
                  <c:v>1337.1664159523484</c:v>
                </c:pt>
                <c:pt idx="5">
                  <c:v>1345.4439158853513</c:v>
                </c:pt>
                <c:pt idx="6">
                  <c:v>1353.647081537262</c:v>
                </c:pt>
                <c:pt idx="7">
                  <c:v>1362.6774340262477</c:v>
                </c:pt>
                <c:pt idx="8">
                  <c:v>1372.1296714009977</c:v>
                </c:pt>
                <c:pt idx="9">
                  <c:v>1381.8946899982975</c:v>
                </c:pt>
                <c:pt idx="10">
                  <c:v>1392.0110809602998</c:v>
                </c:pt>
                <c:pt idx="11">
                  <c:v>1401.910287927753</c:v>
                </c:pt>
                <c:pt idx="12">
                  <c:v>1412.7405725651397</c:v>
                </c:pt>
                <c:pt idx="13">
                  <c:v>1423.8379605497587</c:v>
                </c:pt>
                <c:pt idx="14">
                  <c:v>1434.6407049341105</c:v>
                </c:pt>
                <c:pt idx="15">
                  <c:v>1446.3403156219274</c:v>
                </c:pt>
                <c:pt idx="16">
                  <c:v>1458.3996672351329</c:v>
                </c:pt>
                <c:pt idx="17">
                  <c:v>1470.6835339853872</c:v>
                </c:pt>
                <c:pt idx="18">
                  <c:v>1483.2455138287708</c:v>
                </c:pt>
                <c:pt idx="19">
                  <c:v>1496.8279241487744</c:v>
                </c:pt>
                <c:pt idx="20">
                  <c:v>1509.9352301768988</c:v>
                </c:pt>
                <c:pt idx="21">
                  <c:v>1521.8768027321544</c:v>
                </c:pt>
                <c:pt idx="22">
                  <c:v>1536.1761726419227</c:v>
                </c:pt>
                <c:pt idx="23">
                  <c:v>1550.0766029202007</c:v>
                </c:pt>
                <c:pt idx="24">
                  <c:v>1564.1331533208613</c:v>
                </c:pt>
                <c:pt idx="25">
                  <c:v>1578.4101598464649</c:v>
                </c:pt>
                <c:pt idx="26">
                  <c:v>1592.1321239779761</c:v>
                </c:pt>
                <c:pt idx="27">
                  <c:v>1606.8942789616408</c:v>
                </c:pt>
                <c:pt idx="28">
                  <c:v>1621.7777696372798</c:v>
                </c:pt>
                <c:pt idx="29">
                  <c:v>1636.0540016312348</c:v>
                </c:pt>
                <c:pt idx="30">
                  <c:v>1651.3830548223646</c:v>
                </c:pt>
                <c:pt idx="31">
                  <c:v>1665.1772168634282</c:v>
                </c:pt>
                <c:pt idx="32">
                  <c:v>1680.7555733999143</c:v>
                </c:pt>
                <c:pt idx="33">
                  <c:v>1697.3305586346603</c:v>
                </c:pt>
                <c:pt idx="34">
                  <c:v>1713.3217525258196</c:v>
                </c:pt>
                <c:pt idx="35">
                  <c:v>1729.3795584534616</c:v>
                </c:pt>
                <c:pt idx="36">
                  <c:v>1745.5807798019791</c:v>
                </c:pt>
                <c:pt idx="37">
                  <c:v>1761.9190148352807</c:v>
                </c:pt>
                <c:pt idx="38">
                  <c:v>1778.4749862247686</c:v>
                </c:pt>
                <c:pt idx="39">
                  <c:v>1795.9458338485033</c:v>
                </c:pt>
                <c:pt idx="40">
                  <c:v>1812.6644759122405</c:v>
                </c:pt>
                <c:pt idx="41">
                  <c:v>1829.5841465185536</c:v>
                </c:pt>
                <c:pt idx="42">
                  <c:v>1846.5217956051936</c:v>
                </c:pt>
                <c:pt idx="43">
                  <c:v>1863.5599670583588</c:v>
                </c:pt>
                <c:pt idx="44">
                  <c:v>1880.6930125790866</c:v>
                </c:pt>
                <c:pt idx="45">
                  <c:v>1898.9150903947016</c:v>
                </c:pt>
                <c:pt idx="46">
                  <c:v>1916.2260342390978</c:v>
                </c:pt>
                <c:pt idx="47">
                  <c:v>1933.6152027417656</c:v>
                </c:pt>
                <c:pt idx="48">
                  <c:v>1949.23594674838</c:v>
                </c:pt>
                <c:pt idx="49">
                  <c:v>1965.9275151731945</c:v>
                </c:pt>
                <c:pt idx="50">
                  <c:v>1982.5840581539871</c:v>
                </c:pt>
                <c:pt idx="51">
                  <c:v>1998.3637846891486</c:v>
                </c:pt>
                <c:pt idx="52">
                  <c:v>2016.1445960156504</c:v>
                </c:pt>
                <c:pt idx="53">
                  <c:v>2034.8169031182099</c:v>
                </c:pt>
                <c:pt idx="54">
                  <c:v>2052.6015071203806</c:v>
                </c:pt>
                <c:pt idx="55">
                  <c:v>2070.4261415202272</c:v>
                </c:pt>
                <c:pt idx="56">
                  <c:v>2088.3803582879168</c:v>
                </c:pt>
                <c:pt idx="57">
                  <c:v>2106.2716875722881</c:v>
                </c:pt>
                <c:pt idx="58">
                  <c:v>2124.1896785025447</c:v>
                </c:pt>
                <c:pt idx="59">
                  <c:v>2143.0748229386932</c:v>
                </c:pt>
                <c:pt idx="60">
                  <c:v>2161.1287905767763</c:v>
                </c:pt>
                <c:pt idx="61">
                  <c:v>2179.1021165147067</c:v>
                </c:pt>
                <c:pt idx="62">
                  <c:v>2197.0852520061808</c:v>
                </c:pt>
                <c:pt idx="63">
                  <c:v>2215.1689355241911</c:v>
                </c:pt>
                <c:pt idx="64">
                  <c:v>2233.1599215971974</c:v>
                </c:pt>
                <c:pt idx="65">
                  <c:v>2252.0957608707995</c:v>
                </c:pt>
                <c:pt idx="66">
                  <c:v>2270.0789897948616</c:v>
                </c:pt>
                <c:pt idx="67">
                  <c:v>2288.1474148497573</c:v>
                </c:pt>
                <c:pt idx="68">
                  <c:v>2306.1082583893349</c:v>
                </c:pt>
                <c:pt idx="69">
                  <c:v>2324.0526565988894</c:v>
                </c:pt>
                <c:pt idx="70">
                  <c:v>2341.9771905654829</c:v>
                </c:pt>
                <c:pt idx="71">
                  <c:v>2360.9141244432712</c:v>
                </c:pt>
                <c:pt idx="72">
                  <c:v>2378.7873227873597</c:v>
                </c:pt>
                <c:pt idx="73">
                  <c:v>2396.630637202958</c:v>
                </c:pt>
                <c:pt idx="74">
                  <c:v>2414.5345753958568</c:v>
                </c:pt>
                <c:pt idx="75">
                  <c:v>2432.3085771430333</c:v>
                </c:pt>
                <c:pt idx="76">
                  <c:v>2450.043464979075</c:v>
                </c:pt>
                <c:pt idx="77">
                  <c:v>2466.806192173045</c:v>
                </c:pt>
                <c:pt idx="78">
                  <c:v>2484.54930388295</c:v>
                </c:pt>
                <c:pt idx="79">
                  <c:v>2501.22657260193</c:v>
                </c:pt>
                <c:pt idx="80">
                  <c:v>2518.7814080154258</c:v>
                </c:pt>
                <c:pt idx="81">
                  <c:v>2534.4435878927989</c:v>
                </c:pt>
                <c:pt idx="82">
                  <c:v>2551.0705143862633</c:v>
                </c:pt>
                <c:pt idx="83">
                  <c:v>2568.4677789093635</c:v>
                </c:pt>
                <c:pt idx="84">
                  <c:v>2584.8938423549534</c:v>
                </c:pt>
                <c:pt idx="85">
                  <c:v>2602.262223929577</c:v>
                </c:pt>
                <c:pt idx="86">
                  <c:v>2617.665783447952</c:v>
                </c:pt>
                <c:pt idx="87">
                  <c:v>2635.7186643293862</c:v>
                </c:pt>
                <c:pt idx="88">
                  <c:v>2652.7975279378579</c:v>
                </c:pt>
                <c:pt idx="89">
                  <c:v>2668.1071484893937</c:v>
                </c:pt>
                <c:pt idx="90">
                  <c:v>2685.0476420211244</c:v>
                </c:pt>
                <c:pt idx="91">
                  <c:v>2702.7976287133915</c:v>
                </c:pt>
                <c:pt idx="92">
                  <c:v>2719.5799188753172</c:v>
                </c:pt>
                <c:pt idx="93">
                  <c:v>2736.3696760318107</c:v>
                </c:pt>
                <c:pt idx="94">
                  <c:v>2752.9890876302288</c:v>
                </c:pt>
                <c:pt idx="95">
                  <c:v>2769.5243260810876</c:v>
                </c:pt>
                <c:pt idx="96">
                  <c:v>2785.9734953585858</c:v>
                </c:pt>
                <c:pt idx="97">
                  <c:v>2803.2792476905315</c:v>
                </c:pt>
                <c:pt idx="98">
                  <c:v>2819.5455343668423</c:v>
                </c:pt>
                <c:pt idx="99">
                  <c:v>2835.720250070638</c:v>
                </c:pt>
                <c:pt idx="100">
                  <c:v>2851.8860794001844</c:v>
                </c:pt>
                <c:pt idx="101">
                  <c:v>2867.8720799652015</c:v>
                </c:pt>
                <c:pt idx="102">
                  <c:v>2883.7615219242339</c:v>
                </c:pt>
                <c:pt idx="103">
                  <c:v>2900.3812089183584</c:v>
                </c:pt>
                <c:pt idx="104">
                  <c:v>2916.1498717205495</c:v>
                </c:pt>
                <c:pt idx="105">
                  <c:v>2931.7344862692958</c:v>
                </c:pt>
                <c:pt idx="106">
                  <c:v>2947.2164345376855</c:v>
                </c:pt>
                <c:pt idx="107">
                  <c:v>2961.868259633643</c:v>
                </c:pt>
                <c:pt idx="108">
                  <c:v>2977.1457431654603</c:v>
                </c:pt>
                <c:pt idx="109">
                  <c:v>2992.3165468816255</c:v>
                </c:pt>
                <c:pt idx="110">
                  <c:v>3007.3793904661006</c:v>
                </c:pt>
                <c:pt idx="111">
                  <c:v>3022.4114449560361</c:v>
                </c:pt>
                <c:pt idx="112">
                  <c:v>3036.4756779096397</c:v>
                </c:pt>
                <c:pt idx="113">
                  <c:v>3051.2126569870861</c:v>
                </c:pt>
                <c:pt idx="114">
                  <c:v>3065.070115960722</c:v>
                </c:pt>
                <c:pt idx="115">
                  <c:v>3079.6628269722605</c:v>
                </c:pt>
                <c:pt idx="116">
                  <c:v>3094.0640921079926</c:v>
                </c:pt>
                <c:pt idx="117">
                  <c:v>3107.6006247948958</c:v>
                </c:pt>
                <c:pt idx="118">
                  <c:v>3121.7755392550266</c:v>
                </c:pt>
                <c:pt idx="119">
                  <c:v>3134.432392760898</c:v>
                </c:pt>
                <c:pt idx="120">
                  <c:v>3148.3829733972098</c:v>
                </c:pt>
                <c:pt idx="121">
                  <c:v>3162.9388148315147</c:v>
                </c:pt>
                <c:pt idx="122">
                  <c:v>3175.2784137779768</c:v>
                </c:pt>
                <c:pt idx="123">
                  <c:v>3188.874090008947</c:v>
                </c:pt>
                <c:pt idx="124">
                  <c:v>3201.6418586553614</c:v>
                </c:pt>
                <c:pt idx="125">
                  <c:v>3214.9996335524111</c:v>
                </c:pt>
                <c:pt idx="126">
                  <c:v>3228.3034816152021</c:v>
                </c:pt>
                <c:pt idx="127">
                  <c:v>3240.7265006040661</c:v>
                </c:pt>
                <c:pt idx="128">
                  <c:v>3253.7183661690574</c:v>
                </c:pt>
                <c:pt idx="129">
                  <c:v>3266.5850056515578</c:v>
                </c:pt>
                <c:pt idx="130">
                  <c:v>3279.3925347162694</c:v>
                </c:pt>
                <c:pt idx="131">
                  <c:v>3292.6666314545187</c:v>
                </c:pt>
                <c:pt idx="132">
                  <c:v>3305.1467018688668</c:v>
                </c:pt>
                <c:pt idx="133">
                  <c:v>3317.5639413413696</c:v>
                </c:pt>
                <c:pt idx="134">
                  <c:v>3329.7878363653222</c:v>
                </c:pt>
                <c:pt idx="135">
                  <c:v>3341.8832753960355</c:v>
                </c:pt>
                <c:pt idx="136">
                  <c:v>3353.8498274566646</c:v>
                </c:pt>
                <c:pt idx="137">
                  <c:v>3365.7490482386847</c:v>
                </c:pt>
                <c:pt idx="138">
                  <c:v>3378.0685164684032</c:v>
                </c:pt>
                <c:pt idx="139">
                  <c:v>3389.6385631509065</c:v>
                </c:pt>
                <c:pt idx="140">
                  <c:v>3401.0782584220578</c:v>
                </c:pt>
                <c:pt idx="141">
                  <c:v>3412.4464853919526</c:v>
                </c:pt>
                <c:pt idx="142">
                  <c:v>3423.6239385188701</c:v>
                </c:pt>
                <c:pt idx="143">
                  <c:v>3434.6702425644603</c:v>
                </c:pt>
                <c:pt idx="144">
                  <c:v>3446.2130759603783</c:v>
                </c:pt>
                <c:pt idx="145">
                  <c:v>3456.9888492506093</c:v>
                </c:pt>
                <c:pt idx="146">
                  <c:v>3467.6329054346702</c:v>
                </c:pt>
                <c:pt idx="147">
                  <c:v>3477.5951261589703</c:v>
                </c:pt>
                <c:pt idx="148">
                  <c:v>3488.0366412835297</c:v>
                </c:pt>
                <c:pt idx="149">
                  <c:v>3498.2911041143075</c:v>
                </c:pt>
                <c:pt idx="150">
                  <c:v>3508.4134712478976</c:v>
                </c:pt>
                <c:pt idx="151">
                  <c:v>3518.403709462807</c:v>
                </c:pt>
                <c:pt idx="152">
                  <c:v>3527.7978290391898</c:v>
                </c:pt>
                <c:pt idx="153">
                  <c:v>3537.5300672941003</c:v>
                </c:pt>
                <c:pt idx="154">
                  <c:v>3547.1302241074104</c:v>
                </c:pt>
                <c:pt idx="155">
                  <c:v>3556.6478477749656</c:v>
                </c:pt>
                <c:pt idx="156">
                  <c:v>3565.9833675042341</c:v>
                </c:pt>
                <c:pt idx="157">
                  <c:v>3574.7059539143456</c:v>
                </c:pt>
                <c:pt idx="158">
                  <c:v>3583.7849156274297</c:v>
                </c:pt>
                <c:pt idx="159">
                  <c:v>3592.7791031965612</c:v>
                </c:pt>
                <c:pt idx="160">
                  <c:v>3601.1338255642736</c:v>
                </c:pt>
                <c:pt idx="161">
                  <c:v>3609.8250226649943</c:v>
                </c:pt>
                <c:pt idx="162">
                  <c:v>3617.9380403454797</c:v>
                </c:pt>
                <c:pt idx="163">
                  <c:v>3626.4186297591732</c:v>
                </c:pt>
                <c:pt idx="164">
                  <c:v>3634.7241064398781</c:v>
                </c:pt>
                <c:pt idx="165">
                  <c:v>3642.8995217357206</c:v>
                </c:pt>
                <c:pt idx="166">
                  <c:v>3650.9872101098099</c:v>
                </c:pt>
                <c:pt idx="167">
                  <c:v>3658.9028412780503</c:v>
                </c:pt>
                <c:pt idx="168">
                  <c:v>3667.0957385085794</c:v>
                </c:pt>
                <c:pt idx="169">
                  <c:v>3674.7470361814694</c:v>
                </c:pt>
                <c:pt idx="170">
                  <c:v>3682.3094588689778</c:v>
                </c:pt>
                <c:pt idx="171">
                  <c:v>3689.7042774711949</c:v>
                </c:pt>
                <c:pt idx="172">
                  <c:v>3696.9719042842462</c:v>
                </c:pt>
                <c:pt idx="173">
                  <c:v>3704.1128461205531</c:v>
                </c:pt>
                <c:pt idx="174">
                  <c:v>3711.529902804366</c:v>
                </c:pt>
                <c:pt idx="175">
                  <c:v>3718.4118426847717</c:v>
                </c:pt>
                <c:pt idx="176">
                  <c:v>3725.1688048294322</c:v>
                </c:pt>
                <c:pt idx="177">
                  <c:v>3731.4900207985488</c:v>
                </c:pt>
                <c:pt idx="178">
                  <c:v>3738.0047305866942</c:v>
                </c:pt>
                <c:pt idx="179">
                  <c:v>3744.3963396170848</c:v>
                </c:pt>
                <c:pt idx="180">
                  <c:v>3750.6655353205465</c:v>
                </c:pt>
                <c:pt idx="181">
                  <c:v>3756.8450662376267</c:v>
                </c:pt>
                <c:pt idx="182">
                  <c:v>3762.8709692442071</c:v>
                </c:pt>
                <c:pt idx="183">
                  <c:v>3769.0841981461876</c:v>
                </c:pt>
                <c:pt idx="184">
                  <c:v>3774.8642610529764</c:v>
                </c:pt>
                <c:pt idx="185">
                  <c:v>3779.9649544095514</c:v>
                </c:pt>
                <c:pt idx="186">
                  <c:v>3785.5205464792616</c:v>
                </c:pt>
                <c:pt idx="187">
                  <c:v>3791.2422824298415</c:v>
                </c:pt>
                <c:pt idx="188">
                  <c:v>3796.5866121044678</c:v>
                </c:pt>
                <c:pt idx="189">
                  <c:v>3801.7876674455488</c:v>
                </c:pt>
                <c:pt idx="190">
                  <c:v>3806.6097862054448</c:v>
                </c:pt>
                <c:pt idx="191">
                  <c:v>3811.589709121547</c:v>
                </c:pt>
                <c:pt idx="192">
                  <c:v>3816.4828950802107</c:v>
                </c:pt>
                <c:pt idx="193">
                  <c:v>3821.2391627859824</c:v>
                </c:pt>
                <c:pt idx="194">
                  <c:v>3825.8855069830988</c:v>
                </c:pt>
                <c:pt idx="195">
                  <c:v>3830.4230402984072</c:v>
                </c:pt>
                <c:pt idx="196">
                  <c:v>3835.1060997147911</c:v>
                </c:pt>
                <c:pt idx="197">
                  <c:v>3839.4233449344192</c:v>
                </c:pt>
                <c:pt idx="198">
                  <c:v>3843.1969221023182</c:v>
                </c:pt>
                <c:pt idx="199">
                  <c:v>3847.1230871162647</c:v>
                </c:pt>
                <c:pt idx="200">
                  <c:v>3850.7255854764126</c:v>
                </c:pt>
                <c:pt idx="201">
                  <c:v>3854.4512452801914</c:v>
                </c:pt>
                <c:pt idx="202">
                  <c:v>3857.8871048003298</c:v>
                </c:pt>
                <c:pt idx="203">
                  <c:v>3861.8470673504057</c:v>
                </c:pt>
                <c:pt idx="204">
                  <c:v>3865.4896795905088</c:v>
                </c:pt>
                <c:pt idx="205">
                  <c:v>3869.0359454662316</c:v>
                </c:pt>
                <c:pt idx="206">
                  <c:v>3872.4873315568534</c:v>
                </c:pt>
                <c:pt idx="207">
                  <c:v>3875.8627696534154</c:v>
                </c:pt>
                <c:pt idx="208">
                  <c:v>3879.128460400424</c:v>
                </c:pt>
                <c:pt idx="209">
                  <c:v>3882.4685548373177</c:v>
                </c:pt>
                <c:pt idx="210">
                  <c:v>3885.5507291568069</c:v>
                </c:pt>
                <c:pt idx="211">
                  <c:v>3888.5615384415105</c:v>
                </c:pt>
                <c:pt idx="212">
                  <c:v>3891.4711549739864</c:v>
                </c:pt>
                <c:pt idx="213">
                  <c:v>3894.2973002044996</c:v>
                </c:pt>
                <c:pt idx="214">
                  <c:v>3897.0559761379477</c:v>
                </c:pt>
                <c:pt idx="215">
                  <c:v>3899.8581549372134</c:v>
                </c:pt>
                <c:pt idx="216">
                  <c:v>3902.4402105331324</c:v>
                </c:pt>
                <c:pt idx="217">
                  <c:v>3904.9462317520074</c:v>
                </c:pt>
                <c:pt idx="218">
                  <c:v>3907.3907633494314</c:v>
                </c:pt>
                <c:pt idx="219">
                  <c:v>3909.7501974188758</c:v>
                </c:pt>
                <c:pt idx="220">
                  <c:v>3912.0395499500846</c:v>
                </c:pt>
                <c:pt idx="221">
                  <c:v>3914.3874544103323</c:v>
                </c:pt>
                <c:pt idx="222">
                  <c:v>3916.5391437490603</c:v>
                </c:pt>
                <c:pt idx="223">
                  <c:v>3918.6272176618527</c:v>
                </c:pt>
                <c:pt idx="224">
                  <c:v>3920.6538834793023</c:v>
                </c:pt>
                <c:pt idx="225">
                  <c:v>3922.6315983260679</c:v>
                </c:pt>
                <c:pt idx="226">
                  <c:v>3924.6409806912015</c:v>
                </c:pt>
                <c:pt idx="227">
                  <c:v>3926.4940565105721</c:v>
                </c:pt>
                <c:pt idx="228">
                  <c:v>3928.2951702992937</c:v>
                </c:pt>
                <c:pt idx="229">
                  <c:v>3929.87377077468</c:v>
                </c:pt>
                <c:pt idx="230">
                  <c:v>3931.4941342226834</c:v>
                </c:pt>
                <c:pt idx="231">
                  <c:v>3933.1608955253769</c:v>
                </c:pt>
                <c:pt idx="232">
                  <c:v>3934.7938519596528</c:v>
                </c:pt>
                <c:pt idx="233">
                  <c:v>3936.2961047667391</c:v>
                </c:pt>
                <c:pt idx="234">
                  <c:v>3937.6843501528319</c:v>
                </c:pt>
                <c:pt idx="235">
                  <c:v>3939.1241455737231</c:v>
                </c:pt>
                <c:pt idx="236">
                  <c:v>3940.6206740773373</c:v>
                </c:pt>
                <c:pt idx="237">
                  <c:v>3942.0041174719686</c:v>
                </c:pt>
                <c:pt idx="238">
                  <c:v>3943.4388970343762</c:v>
                </c:pt>
                <c:pt idx="239">
                  <c:v>3944.7028145565387</c:v>
                </c:pt>
                <c:pt idx="240">
                  <c:v>3946.0304543218481</c:v>
                </c:pt>
                <c:pt idx="241">
                  <c:v>3947.4069274840517</c:v>
                </c:pt>
                <c:pt idx="242">
                  <c:v>3948.7688936729332</c:v>
                </c:pt>
                <c:pt idx="243">
                  <c:v>3950.1903904174046</c:v>
                </c:pt>
                <c:pt idx="244">
                  <c:v>3951.5397278979194</c:v>
                </c:pt>
                <c:pt idx="245">
                  <c:v>3952.8774627842399</c:v>
                </c:pt>
                <c:pt idx="246">
                  <c:v>3954.2140718572437</c:v>
                </c:pt>
                <c:pt idx="247">
                  <c:v>3955.5600739031911</c:v>
                </c:pt>
                <c:pt idx="248">
                  <c:v>3956.9049155575226</c:v>
                </c:pt>
                <c:pt idx="249">
                  <c:v>3958.3308381442366</c:v>
                </c:pt>
                <c:pt idx="250">
                  <c:v>3959.6990738661848</c:v>
                </c:pt>
                <c:pt idx="251">
                  <c:v>3961.0917101634627</c:v>
                </c:pt>
                <c:pt idx="252">
                  <c:v>3962.4979841380805</c:v>
                </c:pt>
                <c:pt idx="253">
                  <c:v>3963.9290129783676</c:v>
                </c:pt>
                <c:pt idx="254">
                  <c:v>3965.3887428042276</c:v>
                </c:pt>
                <c:pt idx="255">
                  <c:v>3966.9686853834451</c:v>
                </c:pt>
                <c:pt idx="256">
                  <c:v>3968.5002069681327</c:v>
                </c:pt>
                <c:pt idx="257">
                  <c:v>3970.0729540089228</c:v>
                </c:pt>
                <c:pt idx="258">
                  <c:v>3971.5271843949372</c:v>
                </c:pt>
                <c:pt idx="259">
                  <c:v>3973.2789986283792</c:v>
                </c:pt>
                <c:pt idx="260">
                  <c:v>3974.814877384973</c:v>
                </c:pt>
                <c:pt idx="261">
                  <c:v>3976.5865454152204</c:v>
                </c:pt>
                <c:pt idx="262">
                  <c:v>3978.4305947520911</c:v>
                </c:pt>
                <c:pt idx="263">
                  <c:v>3980.2305260073485</c:v>
                </c:pt>
                <c:pt idx="264">
                  <c:v>3982.2003286162012</c:v>
                </c:pt>
                <c:pt idx="265">
                  <c:v>3984.1369250092339</c:v>
                </c:pt>
                <c:pt idx="266">
                  <c:v>3986.2715592925742</c:v>
                </c:pt>
                <c:pt idx="267">
                  <c:v>3988.4813274405719</c:v>
                </c:pt>
                <c:pt idx="268">
                  <c:v>3990.6587841650557</c:v>
                </c:pt>
                <c:pt idx="269">
                  <c:v>3993.0507845472807</c:v>
                </c:pt>
                <c:pt idx="270">
                  <c:v>3995.2899927585609</c:v>
                </c:pt>
                <c:pt idx="271">
                  <c:v>3998.0181855215819</c:v>
                </c:pt>
                <c:pt idx="272">
                  <c:v>4000.7245164512656</c:v>
                </c:pt>
                <c:pt idx="273">
                  <c:v>4003.5632320123618</c:v>
                </c:pt>
                <c:pt idx="274">
                  <c:v>4006.5102250528835</c:v>
                </c:pt>
                <c:pt idx="275">
                  <c:v>4009.4205677688524</c:v>
                </c:pt>
                <c:pt idx="276">
                  <c:v>4012.623164478196</c:v>
                </c:pt>
                <c:pt idx="277">
                  <c:v>4015.9836087878425</c:v>
                </c:pt>
                <c:pt idx="278">
                  <c:v>4019.4727188801771</c:v>
                </c:pt>
                <c:pt idx="279">
                  <c:v>4023.1137965234743</c:v>
                </c:pt>
                <c:pt idx="280">
                  <c:v>4027.1174843097883</c:v>
                </c:pt>
                <c:pt idx="281">
                  <c:v>4031.1113373537764</c:v>
                </c:pt>
                <c:pt idx="282">
                  <c:v>4035.2559235687254</c:v>
                </c:pt>
                <c:pt idx="283">
                  <c:v>4039.5782189903516</c:v>
                </c:pt>
                <c:pt idx="284">
                  <c:v>4044.1090550497124</c:v>
                </c:pt>
                <c:pt idx="285">
                  <c:v>4048.8077404626006</c:v>
                </c:pt>
                <c:pt idx="286">
                  <c:v>4053.967668627592</c:v>
                </c:pt>
                <c:pt idx="287">
                  <c:v>4059.080103233362</c:v>
                </c:pt>
                <c:pt idx="288">
                  <c:v>4064.4334298097656</c:v>
                </c:pt>
                <c:pt idx="289">
                  <c:v>4069.9788044895017</c:v>
                </c:pt>
                <c:pt idx="290">
                  <c:v>4075.750987317947</c:v>
                </c:pt>
                <c:pt idx="291">
                  <c:v>4081.7573933334461</c:v>
                </c:pt>
                <c:pt idx="292">
                  <c:v>4088.0390950455599</c:v>
                </c:pt>
                <c:pt idx="293">
                  <c:v>4094.8871094566662</c:v>
                </c:pt>
                <c:pt idx="294">
                  <c:v>4101.6570070228827</c:v>
                </c:pt>
                <c:pt idx="295">
                  <c:v>4108.7302029773273</c:v>
                </c:pt>
                <c:pt idx="296">
                  <c:v>4116.0407020619987</c:v>
                </c:pt>
                <c:pt idx="297">
                  <c:v>4123.632992446479</c:v>
                </c:pt>
                <c:pt idx="298">
                  <c:v>4131.5153642252026</c:v>
                </c:pt>
                <c:pt idx="299">
                  <c:v>4140.179187092479</c:v>
                </c:pt>
                <c:pt idx="300">
                  <c:v>4148.6851549980756</c:v>
                </c:pt>
                <c:pt idx="301">
                  <c:v>4157.5073678264071</c:v>
                </c:pt>
                <c:pt idx="302">
                  <c:v>4166.703672309075</c:v>
                </c:pt>
                <c:pt idx="303">
                  <c:v>4175.6791891905086</c:v>
                </c:pt>
                <c:pt idx="304">
                  <c:v>4185.4871869424433</c:v>
                </c:pt>
                <c:pt idx="305">
                  <c:v>4195.6471229874605</c:v>
                </c:pt>
                <c:pt idx="306">
                  <c:v>4206.224720799928</c:v>
                </c:pt>
                <c:pt idx="307">
                  <c:v>4217.1187810245501</c:v>
                </c:pt>
                <c:pt idx="308">
                  <c:v>4227.7903425628401</c:v>
                </c:pt>
                <c:pt idx="309">
                  <c:v>4239.4345149833698</c:v>
                </c:pt>
                <c:pt idx="310">
                  <c:v>4251.5429390762292</c:v>
                </c:pt>
                <c:pt idx="311">
                  <c:v>4263.3330031656515</c:v>
                </c:pt>
              </c:numCache>
            </c:numRef>
          </c:xVal>
          <c:yVal>
            <c:numRef>
              <c:f>'Beschl. 5. Gang(29.10.2013)'!$X$5:$X$316</c:f>
              <c:numCache>
                <c:formatCode>#,##0" mbar"</c:formatCode>
                <c:ptCount val="312"/>
                <c:pt idx="0">
                  <c:v>502</c:v>
                </c:pt>
                <c:pt idx="1">
                  <c:v>502</c:v>
                </c:pt>
                <c:pt idx="2">
                  <c:v>634</c:v>
                </c:pt>
                <c:pt idx="3">
                  <c:v>492</c:v>
                </c:pt>
                <c:pt idx="4">
                  <c:v>492</c:v>
                </c:pt>
                <c:pt idx="5">
                  <c:v>511</c:v>
                </c:pt>
                <c:pt idx="6">
                  <c:v>373</c:v>
                </c:pt>
                <c:pt idx="7">
                  <c:v>373</c:v>
                </c:pt>
                <c:pt idx="8">
                  <c:v>393</c:v>
                </c:pt>
                <c:pt idx="9">
                  <c:v>257</c:v>
                </c:pt>
                <c:pt idx="10">
                  <c:v>257</c:v>
                </c:pt>
                <c:pt idx="11">
                  <c:v>295</c:v>
                </c:pt>
                <c:pt idx="12">
                  <c:v>155</c:v>
                </c:pt>
                <c:pt idx="13">
                  <c:v>155</c:v>
                </c:pt>
                <c:pt idx="14">
                  <c:v>190</c:v>
                </c:pt>
                <c:pt idx="15">
                  <c:v>32</c:v>
                </c:pt>
                <c:pt idx="16">
                  <c:v>32</c:v>
                </c:pt>
                <c:pt idx="17">
                  <c:v>78</c:v>
                </c:pt>
                <c:pt idx="18">
                  <c:v>-89</c:v>
                </c:pt>
                <c:pt idx="19">
                  <c:v>-89</c:v>
                </c:pt>
                <c:pt idx="20">
                  <c:v>-47</c:v>
                </c:pt>
                <c:pt idx="21">
                  <c:v>-175</c:v>
                </c:pt>
                <c:pt idx="22">
                  <c:v>-175</c:v>
                </c:pt>
                <c:pt idx="23">
                  <c:v>-133</c:v>
                </c:pt>
                <c:pt idx="24">
                  <c:v>-45</c:v>
                </c:pt>
                <c:pt idx="25">
                  <c:v>-45</c:v>
                </c:pt>
                <c:pt idx="26">
                  <c:v>5</c:v>
                </c:pt>
                <c:pt idx="27">
                  <c:v>3</c:v>
                </c:pt>
                <c:pt idx="28">
                  <c:v>3</c:v>
                </c:pt>
                <c:pt idx="29">
                  <c:v>41</c:v>
                </c:pt>
                <c:pt idx="30">
                  <c:v>-90</c:v>
                </c:pt>
                <c:pt idx="31">
                  <c:v>-90</c:v>
                </c:pt>
                <c:pt idx="32">
                  <c:v>-35</c:v>
                </c:pt>
                <c:pt idx="33">
                  <c:v>-122</c:v>
                </c:pt>
                <c:pt idx="34">
                  <c:v>-122</c:v>
                </c:pt>
                <c:pt idx="35">
                  <c:v>-62</c:v>
                </c:pt>
                <c:pt idx="36">
                  <c:v>-34</c:v>
                </c:pt>
                <c:pt idx="37">
                  <c:v>-34</c:v>
                </c:pt>
                <c:pt idx="38">
                  <c:v>4</c:v>
                </c:pt>
                <c:pt idx="39">
                  <c:v>-5</c:v>
                </c:pt>
                <c:pt idx="40">
                  <c:v>-5</c:v>
                </c:pt>
                <c:pt idx="41">
                  <c:v>47</c:v>
                </c:pt>
                <c:pt idx="42">
                  <c:v>-46</c:v>
                </c:pt>
                <c:pt idx="43">
                  <c:v>-46</c:v>
                </c:pt>
                <c:pt idx="44">
                  <c:v>-34</c:v>
                </c:pt>
                <c:pt idx="45">
                  <c:v>-89</c:v>
                </c:pt>
                <c:pt idx="46">
                  <c:v>-89</c:v>
                </c:pt>
                <c:pt idx="47">
                  <c:v>-89</c:v>
                </c:pt>
                <c:pt idx="48">
                  <c:v>-69</c:v>
                </c:pt>
                <c:pt idx="49">
                  <c:v>-69</c:v>
                </c:pt>
                <c:pt idx="50">
                  <c:v>-69</c:v>
                </c:pt>
                <c:pt idx="51">
                  <c:v>-78</c:v>
                </c:pt>
                <c:pt idx="52">
                  <c:v>-78</c:v>
                </c:pt>
                <c:pt idx="53">
                  <c:v>-78</c:v>
                </c:pt>
                <c:pt idx="54">
                  <c:v>-73</c:v>
                </c:pt>
                <c:pt idx="55">
                  <c:v>-73</c:v>
                </c:pt>
                <c:pt idx="56">
                  <c:v>-73</c:v>
                </c:pt>
                <c:pt idx="57">
                  <c:v>-67</c:v>
                </c:pt>
                <c:pt idx="58">
                  <c:v>-67</c:v>
                </c:pt>
                <c:pt idx="59">
                  <c:v>-67</c:v>
                </c:pt>
                <c:pt idx="60">
                  <c:v>-67</c:v>
                </c:pt>
                <c:pt idx="61">
                  <c:v>-67</c:v>
                </c:pt>
                <c:pt idx="62">
                  <c:v>-67</c:v>
                </c:pt>
                <c:pt idx="63">
                  <c:v>-61</c:v>
                </c:pt>
                <c:pt idx="64">
                  <c:v>-61</c:v>
                </c:pt>
                <c:pt idx="65">
                  <c:v>-61</c:v>
                </c:pt>
                <c:pt idx="66">
                  <c:v>-56</c:v>
                </c:pt>
                <c:pt idx="67">
                  <c:v>-56</c:v>
                </c:pt>
                <c:pt idx="68">
                  <c:v>-56</c:v>
                </c:pt>
                <c:pt idx="69">
                  <c:v>-46</c:v>
                </c:pt>
                <c:pt idx="70">
                  <c:v>-46</c:v>
                </c:pt>
                <c:pt idx="71">
                  <c:v>-46</c:v>
                </c:pt>
                <c:pt idx="72">
                  <c:v>-34</c:v>
                </c:pt>
                <c:pt idx="73">
                  <c:v>-34</c:v>
                </c:pt>
                <c:pt idx="74">
                  <c:v>-34</c:v>
                </c:pt>
                <c:pt idx="75">
                  <c:v>-25</c:v>
                </c:pt>
                <c:pt idx="76">
                  <c:v>-25</c:v>
                </c:pt>
                <c:pt idx="77">
                  <c:v>-25</c:v>
                </c:pt>
                <c:pt idx="78">
                  <c:v>-17</c:v>
                </c:pt>
                <c:pt idx="79">
                  <c:v>-17</c:v>
                </c:pt>
                <c:pt idx="80">
                  <c:v>-17</c:v>
                </c:pt>
                <c:pt idx="81">
                  <c:v>-16</c:v>
                </c:pt>
                <c:pt idx="82">
                  <c:v>-16</c:v>
                </c:pt>
                <c:pt idx="83">
                  <c:v>-16</c:v>
                </c:pt>
                <c:pt idx="84">
                  <c:v>-17</c:v>
                </c:pt>
                <c:pt idx="85">
                  <c:v>-17</c:v>
                </c:pt>
                <c:pt idx="86">
                  <c:v>-17</c:v>
                </c:pt>
                <c:pt idx="87">
                  <c:v>-12</c:v>
                </c:pt>
                <c:pt idx="88">
                  <c:v>-12</c:v>
                </c:pt>
                <c:pt idx="89">
                  <c:v>-12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19</c:v>
                </c:pt>
                <c:pt idx="94">
                  <c:v>19</c:v>
                </c:pt>
                <c:pt idx="95">
                  <c:v>19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-5</c:v>
                </c:pt>
                <c:pt idx="106">
                  <c:v>-5</c:v>
                </c:pt>
                <c:pt idx="107">
                  <c:v>-5</c:v>
                </c:pt>
                <c:pt idx="108">
                  <c:v>-11</c:v>
                </c:pt>
                <c:pt idx="109">
                  <c:v>-11</c:v>
                </c:pt>
                <c:pt idx="110">
                  <c:v>-11</c:v>
                </c:pt>
                <c:pt idx="111">
                  <c:v>-29</c:v>
                </c:pt>
                <c:pt idx="112">
                  <c:v>-29</c:v>
                </c:pt>
                <c:pt idx="113">
                  <c:v>-29</c:v>
                </c:pt>
                <c:pt idx="114">
                  <c:v>-45</c:v>
                </c:pt>
                <c:pt idx="115">
                  <c:v>-45</c:v>
                </c:pt>
                <c:pt idx="116">
                  <c:v>-45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-56</c:v>
                </c:pt>
                <c:pt idx="121">
                  <c:v>-56</c:v>
                </c:pt>
                <c:pt idx="122">
                  <c:v>-56</c:v>
                </c:pt>
                <c:pt idx="123">
                  <c:v>-39</c:v>
                </c:pt>
                <c:pt idx="124">
                  <c:v>-39</c:v>
                </c:pt>
                <c:pt idx="125">
                  <c:v>-39</c:v>
                </c:pt>
                <c:pt idx="126">
                  <c:v>-34</c:v>
                </c:pt>
                <c:pt idx="127">
                  <c:v>-34</c:v>
                </c:pt>
                <c:pt idx="128">
                  <c:v>-34</c:v>
                </c:pt>
                <c:pt idx="129">
                  <c:v>-31</c:v>
                </c:pt>
                <c:pt idx="130">
                  <c:v>-31</c:v>
                </c:pt>
                <c:pt idx="131">
                  <c:v>-31</c:v>
                </c:pt>
                <c:pt idx="132">
                  <c:v>-32</c:v>
                </c:pt>
                <c:pt idx="133">
                  <c:v>-32</c:v>
                </c:pt>
                <c:pt idx="134">
                  <c:v>-32</c:v>
                </c:pt>
                <c:pt idx="135">
                  <c:v>-32</c:v>
                </c:pt>
                <c:pt idx="136">
                  <c:v>-32</c:v>
                </c:pt>
                <c:pt idx="137">
                  <c:v>-32</c:v>
                </c:pt>
                <c:pt idx="138">
                  <c:v>-40</c:v>
                </c:pt>
                <c:pt idx="139">
                  <c:v>-40</c:v>
                </c:pt>
                <c:pt idx="140">
                  <c:v>-40</c:v>
                </c:pt>
                <c:pt idx="141">
                  <c:v>-42</c:v>
                </c:pt>
                <c:pt idx="142">
                  <c:v>-42</c:v>
                </c:pt>
                <c:pt idx="143">
                  <c:v>-42</c:v>
                </c:pt>
                <c:pt idx="144">
                  <c:v>-40</c:v>
                </c:pt>
                <c:pt idx="145">
                  <c:v>-40</c:v>
                </c:pt>
                <c:pt idx="146">
                  <c:v>-40</c:v>
                </c:pt>
                <c:pt idx="147">
                  <c:v>-41</c:v>
                </c:pt>
                <c:pt idx="148">
                  <c:v>-41</c:v>
                </c:pt>
                <c:pt idx="149">
                  <c:v>-41</c:v>
                </c:pt>
                <c:pt idx="150">
                  <c:v>-46</c:v>
                </c:pt>
                <c:pt idx="151">
                  <c:v>-46</c:v>
                </c:pt>
                <c:pt idx="152">
                  <c:v>-46</c:v>
                </c:pt>
                <c:pt idx="153">
                  <c:v>-49</c:v>
                </c:pt>
                <c:pt idx="154">
                  <c:v>-49</c:v>
                </c:pt>
                <c:pt idx="155">
                  <c:v>-49</c:v>
                </c:pt>
                <c:pt idx="156">
                  <c:v>-74</c:v>
                </c:pt>
                <c:pt idx="157">
                  <c:v>-74</c:v>
                </c:pt>
                <c:pt idx="158">
                  <c:v>-74</c:v>
                </c:pt>
                <c:pt idx="159">
                  <c:v>-109</c:v>
                </c:pt>
                <c:pt idx="160">
                  <c:v>-109</c:v>
                </c:pt>
                <c:pt idx="161">
                  <c:v>-109</c:v>
                </c:pt>
                <c:pt idx="162">
                  <c:v>-100</c:v>
                </c:pt>
                <c:pt idx="163">
                  <c:v>-100</c:v>
                </c:pt>
                <c:pt idx="164">
                  <c:v>-100</c:v>
                </c:pt>
                <c:pt idx="165">
                  <c:v>-82</c:v>
                </c:pt>
                <c:pt idx="166">
                  <c:v>-82</c:v>
                </c:pt>
                <c:pt idx="167">
                  <c:v>-82</c:v>
                </c:pt>
                <c:pt idx="168">
                  <c:v>-66</c:v>
                </c:pt>
                <c:pt idx="169">
                  <c:v>-66</c:v>
                </c:pt>
                <c:pt idx="170">
                  <c:v>-66</c:v>
                </c:pt>
                <c:pt idx="171">
                  <c:v>-51</c:v>
                </c:pt>
                <c:pt idx="172">
                  <c:v>-51</c:v>
                </c:pt>
                <c:pt idx="173">
                  <c:v>-51</c:v>
                </c:pt>
                <c:pt idx="174">
                  <c:v>-32</c:v>
                </c:pt>
                <c:pt idx="175">
                  <c:v>-32</c:v>
                </c:pt>
                <c:pt idx="176">
                  <c:v>-32</c:v>
                </c:pt>
                <c:pt idx="177">
                  <c:v>-27</c:v>
                </c:pt>
                <c:pt idx="178">
                  <c:v>-27</c:v>
                </c:pt>
                <c:pt idx="179">
                  <c:v>-27</c:v>
                </c:pt>
                <c:pt idx="180">
                  <c:v>-24</c:v>
                </c:pt>
                <c:pt idx="181">
                  <c:v>-24</c:v>
                </c:pt>
                <c:pt idx="182">
                  <c:v>-24</c:v>
                </c:pt>
                <c:pt idx="183">
                  <c:v>-23</c:v>
                </c:pt>
                <c:pt idx="184">
                  <c:v>-23</c:v>
                </c:pt>
                <c:pt idx="185">
                  <c:v>-23</c:v>
                </c:pt>
                <c:pt idx="186">
                  <c:v>-24</c:v>
                </c:pt>
                <c:pt idx="187">
                  <c:v>-24</c:v>
                </c:pt>
                <c:pt idx="188">
                  <c:v>-24</c:v>
                </c:pt>
                <c:pt idx="189">
                  <c:v>-22</c:v>
                </c:pt>
                <c:pt idx="190">
                  <c:v>-22</c:v>
                </c:pt>
                <c:pt idx="191">
                  <c:v>-22</c:v>
                </c:pt>
                <c:pt idx="192">
                  <c:v>-19</c:v>
                </c:pt>
                <c:pt idx="193">
                  <c:v>-19</c:v>
                </c:pt>
                <c:pt idx="194">
                  <c:v>-19</c:v>
                </c:pt>
                <c:pt idx="195">
                  <c:v>-17</c:v>
                </c:pt>
                <c:pt idx="196">
                  <c:v>-17</c:v>
                </c:pt>
                <c:pt idx="197">
                  <c:v>-17</c:v>
                </c:pt>
                <c:pt idx="198">
                  <c:v>-11</c:v>
                </c:pt>
                <c:pt idx="199">
                  <c:v>-11</c:v>
                </c:pt>
                <c:pt idx="200">
                  <c:v>-11</c:v>
                </c:pt>
                <c:pt idx="201">
                  <c:v>-8</c:v>
                </c:pt>
                <c:pt idx="202">
                  <c:v>-8</c:v>
                </c:pt>
                <c:pt idx="203">
                  <c:v>-8</c:v>
                </c:pt>
                <c:pt idx="204">
                  <c:v>-2</c:v>
                </c:pt>
                <c:pt idx="205">
                  <c:v>-2</c:v>
                </c:pt>
                <c:pt idx="206">
                  <c:v>-2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7</c:v>
                </c:pt>
                <c:pt idx="247">
                  <c:v>7</c:v>
                </c:pt>
                <c:pt idx="248">
                  <c:v>7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14</c:v>
                </c:pt>
                <c:pt idx="268">
                  <c:v>14</c:v>
                </c:pt>
                <c:pt idx="269">
                  <c:v>14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15</c:v>
                </c:pt>
                <c:pt idx="274">
                  <c:v>15</c:v>
                </c:pt>
                <c:pt idx="275">
                  <c:v>15</c:v>
                </c:pt>
                <c:pt idx="276">
                  <c:v>15</c:v>
                </c:pt>
                <c:pt idx="277">
                  <c:v>15</c:v>
                </c:pt>
                <c:pt idx="278">
                  <c:v>15</c:v>
                </c:pt>
                <c:pt idx="279">
                  <c:v>17</c:v>
                </c:pt>
                <c:pt idx="280">
                  <c:v>17</c:v>
                </c:pt>
                <c:pt idx="281">
                  <c:v>17</c:v>
                </c:pt>
                <c:pt idx="282">
                  <c:v>21</c:v>
                </c:pt>
                <c:pt idx="283">
                  <c:v>21</c:v>
                </c:pt>
                <c:pt idx="284">
                  <c:v>21</c:v>
                </c:pt>
                <c:pt idx="285">
                  <c:v>22</c:v>
                </c:pt>
                <c:pt idx="286">
                  <c:v>22</c:v>
                </c:pt>
                <c:pt idx="287">
                  <c:v>22</c:v>
                </c:pt>
                <c:pt idx="288">
                  <c:v>23</c:v>
                </c:pt>
                <c:pt idx="289">
                  <c:v>23</c:v>
                </c:pt>
                <c:pt idx="290">
                  <c:v>23</c:v>
                </c:pt>
                <c:pt idx="291">
                  <c:v>27</c:v>
                </c:pt>
                <c:pt idx="292">
                  <c:v>27</c:v>
                </c:pt>
                <c:pt idx="293">
                  <c:v>27</c:v>
                </c:pt>
                <c:pt idx="294">
                  <c:v>31</c:v>
                </c:pt>
                <c:pt idx="295">
                  <c:v>31</c:v>
                </c:pt>
                <c:pt idx="296">
                  <c:v>31</c:v>
                </c:pt>
                <c:pt idx="297">
                  <c:v>36</c:v>
                </c:pt>
                <c:pt idx="298">
                  <c:v>36</c:v>
                </c:pt>
                <c:pt idx="299">
                  <c:v>36</c:v>
                </c:pt>
                <c:pt idx="300">
                  <c:v>40</c:v>
                </c:pt>
                <c:pt idx="301">
                  <c:v>40</c:v>
                </c:pt>
                <c:pt idx="302">
                  <c:v>40</c:v>
                </c:pt>
                <c:pt idx="303">
                  <c:v>44</c:v>
                </c:pt>
                <c:pt idx="304">
                  <c:v>44</c:v>
                </c:pt>
                <c:pt idx="305">
                  <c:v>44</c:v>
                </c:pt>
                <c:pt idx="306">
                  <c:v>48</c:v>
                </c:pt>
                <c:pt idx="307">
                  <c:v>48</c:v>
                </c:pt>
                <c:pt idx="308">
                  <c:v>48</c:v>
                </c:pt>
                <c:pt idx="309">
                  <c:v>50</c:v>
                </c:pt>
                <c:pt idx="310">
                  <c:v>50</c:v>
                </c:pt>
                <c:pt idx="311">
                  <c:v>50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'Beschl. 5. Gang(3)'!$O$2</c:f>
              <c:strCache>
                <c:ptCount val="1"/>
                <c:pt idx="0">
                  <c:v>Diff (alt)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'Beschl. 5. Gang(3)'!$H$11:$H$257</c:f>
              <c:numCache>
                <c:formatCode>#,##0" 1/min"</c:formatCode>
                <c:ptCount val="247"/>
                <c:pt idx="0">
                  <c:v>1442</c:v>
                </c:pt>
                <c:pt idx="1">
                  <c:v>1442</c:v>
                </c:pt>
                <c:pt idx="2">
                  <c:v>1442</c:v>
                </c:pt>
                <c:pt idx="3">
                  <c:v>1460</c:v>
                </c:pt>
                <c:pt idx="4">
                  <c:v>1460</c:v>
                </c:pt>
                <c:pt idx="5">
                  <c:v>1460</c:v>
                </c:pt>
                <c:pt idx="6">
                  <c:v>1480</c:v>
                </c:pt>
                <c:pt idx="7">
                  <c:v>1480</c:v>
                </c:pt>
                <c:pt idx="8">
                  <c:v>1480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1519</c:v>
                </c:pt>
                <c:pt idx="13">
                  <c:v>1519</c:v>
                </c:pt>
                <c:pt idx="14">
                  <c:v>1519</c:v>
                </c:pt>
                <c:pt idx="15">
                  <c:v>1529</c:v>
                </c:pt>
                <c:pt idx="16">
                  <c:v>1529</c:v>
                </c:pt>
                <c:pt idx="17">
                  <c:v>1529</c:v>
                </c:pt>
                <c:pt idx="18">
                  <c:v>1559</c:v>
                </c:pt>
                <c:pt idx="19">
                  <c:v>1559</c:v>
                </c:pt>
                <c:pt idx="20">
                  <c:v>1559</c:v>
                </c:pt>
                <c:pt idx="21">
                  <c:v>1577</c:v>
                </c:pt>
                <c:pt idx="22">
                  <c:v>1577</c:v>
                </c:pt>
                <c:pt idx="23">
                  <c:v>1577</c:v>
                </c:pt>
                <c:pt idx="24">
                  <c:v>1597</c:v>
                </c:pt>
                <c:pt idx="25">
                  <c:v>1597</c:v>
                </c:pt>
                <c:pt idx="26">
                  <c:v>1597</c:v>
                </c:pt>
                <c:pt idx="27">
                  <c:v>1627</c:v>
                </c:pt>
                <c:pt idx="28">
                  <c:v>1627</c:v>
                </c:pt>
                <c:pt idx="29">
                  <c:v>1627</c:v>
                </c:pt>
                <c:pt idx="30">
                  <c:v>1657</c:v>
                </c:pt>
                <c:pt idx="31">
                  <c:v>1657</c:v>
                </c:pt>
                <c:pt idx="32">
                  <c:v>1657</c:v>
                </c:pt>
                <c:pt idx="33">
                  <c:v>1686</c:v>
                </c:pt>
                <c:pt idx="34">
                  <c:v>1686</c:v>
                </c:pt>
                <c:pt idx="35">
                  <c:v>1686</c:v>
                </c:pt>
                <c:pt idx="36">
                  <c:v>1718</c:v>
                </c:pt>
                <c:pt idx="37">
                  <c:v>1718</c:v>
                </c:pt>
                <c:pt idx="38">
                  <c:v>1718</c:v>
                </c:pt>
                <c:pt idx="39">
                  <c:v>1762</c:v>
                </c:pt>
                <c:pt idx="40">
                  <c:v>1762</c:v>
                </c:pt>
                <c:pt idx="41">
                  <c:v>1762</c:v>
                </c:pt>
                <c:pt idx="42">
                  <c:v>1813</c:v>
                </c:pt>
                <c:pt idx="43">
                  <c:v>1813</c:v>
                </c:pt>
                <c:pt idx="44">
                  <c:v>1813</c:v>
                </c:pt>
                <c:pt idx="45">
                  <c:v>1844</c:v>
                </c:pt>
                <c:pt idx="46">
                  <c:v>1844</c:v>
                </c:pt>
                <c:pt idx="47">
                  <c:v>1844</c:v>
                </c:pt>
                <c:pt idx="48">
                  <c:v>1883</c:v>
                </c:pt>
                <c:pt idx="49">
                  <c:v>1883</c:v>
                </c:pt>
                <c:pt idx="50">
                  <c:v>1883</c:v>
                </c:pt>
                <c:pt idx="51">
                  <c:v>1936</c:v>
                </c:pt>
                <c:pt idx="52">
                  <c:v>1936</c:v>
                </c:pt>
                <c:pt idx="53">
                  <c:v>1936</c:v>
                </c:pt>
                <c:pt idx="54">
                  <c:v>1988</c:v>
                </c:pt>
                <c:pt idx="55">
                  <c:v>1988</c:v>
                </c:pt>
                <c:pt idx="56">
                  <c:v>1988</c:v>
                </c:pt>
                <c:pt idx="57">
                  <c:v>2031</c:v>
                </c:pt>
                <c:pt idx="58">
                  <c:v>2031</c:v>
                </c:pt>
                <c:pt idx="59">
                  <c:v>2031</c:v>
                </c:pt>
                <c:pt idx="60">
                  <c:v>2068</c:v>
                </c:pt>
                <c:pt idx="61">
                  <c:v>2068</c:v>
                </c:pt>
                <c:pt idx="62">
                  <c:v>2068</c:v>
                </c:pt>
                <c:pt idx="63">
                  <c:v>2122</c:v>
                </c:pt>
                <c:pt idx="64">
                  <c:v>2122</c:v>
                </c:pt>
                <c:pt idx="65">
                  <c:v>2122</c:v>
                </c:pt>
                <c:pt idx="66">
                  <c:v>2165</c:v>
                </c:pt>
                <c:pt idx="67">
                  <c:v>2165</c:v>
                </c:pt>
                <c:pt idx="68">
                  <c:v>2165</c:v>
                </c:pt>
                <c:pt idx="69">
                  <c:v>2200</c:v>
                </c:pt>
                <c:pt idx="70">
                  <c:v>2200</c:v>
                </c:pt>
                <c:pt idx="71">
                  <c:v>2200</c:v>
                </c:pt>
                <c:pt idx="72">
                  <c:v>2235</c:v>
                </c:pt>
                <c:pt idx="73">
                  <c:v>2235</c:v>
                </c:pt>
                <c:pt idx="74">
                  <c:v>2235</c:v>
                </c:pt>
                <c:pt idx="75">
                  <c:v>2288</c:v>
                </c:pt>
                <c:pt idx="76">
                  <c:v>2288</c:v>
                </c:pt>
                <c:pt idx="77">
                  <c:v>2288</c:v>
                </c:pt>
                <c:pt idx="78">
                  <c:v>2339</c:v>
                </c:pt>
                <c:pt idx="79">
                  <c:v>2339</c:v>
                </c:pt>
                <c:pt idx="80">
                  <c:v>2339</c:v>
                </c:pt>
                <c:pt idx="81">
                  <c:v>2381</c:v>
                </c:pt>
                <c:pt idx="82">
                  <c:v>2381</c:v>
                </c:pt>
                <c:pt idx="83">
                  <c:v>2381</c:v>
                </c:pt>
                <c:pt idx="84">
                  <c:v>2423</c:v>
                </c:pt>
                <c:pt idx="85">
                  <c:v>2423</c:v>
                </c:pt>
                <c:pt idx="86">
                  <c:v>2423</c:v>
                </c:pt>
                <c:pt idx="87">
                  <c:v>2462</c:v>
                </c:pt>
                <c:pt idx="88">
                  <c:v>2462</c:v>
                </c:pt>
                <c:pt idx="89">
                  <c:v>2462</c:v>
                </c:pt>
                <c:pt idx="90">
                  <c:v>2504</c:v>
                </c:pt>
                <c:pt idx="91">
                  <c:v>2504</c:v>
                </c:pt>
                <c:pt idx="92">
                  <c:v>2504</c:v>
                </c:pt>
                <c:pt idx="93">
                  <c:v>2551</c:v>
                </c:pt>
                <c:pt idx="94">
                  <c:v>2551</c:v>
                </c:pt>
                <c:pt idx="95">
                  <c:v>2551</c:v>
                </c:pt>
                <c:pt idx="96">
                  <c:v>2590</c:v>
                </c:pt>
                <c:pt idx="97">
                  <c:v>2590</c:v>
                </c:pt>
                <c:pt idx="98">
                  <c:v>2590</c:v>
                </c:pt>
                <c:pt idx="99">
                  <c:v>2625</c:v>
                </c:pt>
                <c:pt idx="100">
                  <c:v>2625</c:v>
                </c:pt>
                <c:pt idx="101">
                  <c:v>2625</c:v>
                </c:pt>
                <c:pt idx="102">
                  <c:v>2668</c:v>
                </c:pt>
                <c:pt idx="103">
                  <c:v>2668</c:v>
                </c:pt>
                <c:pt idx="104">
                  <c:v>2668</c:v>
                </c:pt>
                <c:pt idx="105">
                  <c:v>2718</c:v>
                </c:pt>
                <c:pt idx="106">
                  <c:v>2718</c:v>
                </c:pt>
                <c:pt idx="107">
                  <c:v>2718</c:v>
                </c:pt>
                <c:pt idx="108">
                  <c:v>2755</c:v>
                </c:pt>
                <c:pt idx="109">
                  <c:v>2755</c:v>
                </c:pt>
                <c:pt idx="110">
                  <c:v>2755</c:v>
                </c:pt>
                <c:pt idx="111">
                  <c:v>2792</c:v>
                </c:pt>
                <c:pt idx="112">
                  <c:v>2792</c:v>
                </c:pt>
                <c:pt idx="113">
                  <c:v>2792</c:v>
                </c:pt>
                <c:pt idx="114">
                  <c:v>2826</c:v>
                </c:pt>
                <c:pt idx="115">
                  <c:v>2826</c:v>
                </c:pt>
                <c:pt idx="116">
                  <c:v>2826</c:v>
                </c:pt>
                <c:pt idx="117">
                  <c:v>2869</c:v>
                </c:pt>
                <c:pt idx="118">
                  <c:v>2869</c:v>
                </c:pt>
                <c:pt idx="119">
                  <c:v>2869</c:v>
                </c:pt>
                <c:pt idx="120">
                  <c:v>2904</c:v>
                </c:pt>
                <c:pt idx="121">
                  <c:v>2904</c:v>
                </c:pt>
                <c:pt idx="122">
                  <c:v>2904</c:v>
                </c:pt>
                <c:pt idx="123">
                  <c:v>2958</c:v>
                </c:pt>
                <c:pt idx="124">
                  <c:v>2958</c:v>
                </c:pt>
                <c:pt idx="125">
                  <c:v>2958</c:v>
                </c:pt>
                <c:pt idx="126">
                  <c:v>3143</c:v>
                </c:pt>
                <c:pt idx="127">
                  <c:v>3143</c:v>
                </c:pt>
                <c:pt idx="128">
                  <c:v>3143</c:v>
                </c:pt>
                <c:pt idx="129">
                  <c:v>3169</c:v>
                </c:pt>
                <c:pt idx="130">
                  <c:v>3169</c:v>
                </c:pt>
                <c:pt idx="131">
                  <c:v>3169</c:v>
                </c:pt>
                <c:pt idx="132">
                  <c:v>3223</c:v>
                </c:pt>
                <c:pt idx="133">
                  <c:v>3223</c:v>
                </c:pt>
                <c:pt idx="134">
                  <c:v>3223</c:v>
                </c:pt>
                <c:pt idx="135">
                  <c:v>3407</c:v>
                </c:pt>
                <c:pt idx="136">
                  <c:v>3407</c:v>
                </c:pt>
                <c:pt idx="137">
                  <c:v>3407</c:v>
                </c:pt>
                <c:pt idx="138">
                  <c:v>3435</c:v>
                </c:pt>
                <c:pt idx="139">
                  <c:v>3435</c:v>
                </c:pt>
                <c:pt idx="140">
                  <c:v>3435</c:v>
                </c:pt>
                <c:pt idx="141">
                  <c:v>3464</c:v>
                </c:pt>
                <c:pt idx="142">
                  <c:v>3464</c:v>
                </c:pt>
                <c:pt idx="143">
                  <c:v>3464</c:v>
                </c:pt>
                <c:pt idx="144">
                  <c:v>3508</c:v>
                </c:pt>
                <c:pt idx="145">
                  <c:v>3508</c:v>
                </c:pt>
                <c:pt idx="146">
                  <c:v>3508</c:v>
                </c:pt>
                <c:pt idx="147">
                  <c:v>3541</c:v>
                </c:pt>
                <c:pt idx="148">
                  <c:v>3541</c:v>
                </c:pt>
                <c:pt idx="149">
                  <c:v>3541</c:v>
                </c:pt>
                <c:pt idx="150">
                  <c:v>3574</c:v>
                </c:pt>
                <c:pt idx="151">
                  <c:v>3574</c:v>
                </c:pt>
                <c:pt idx="152">
                  <c:v>3574</c:v>
                </c:pt>
                <c:pt idx="153">
                  <c:v>3592</c:v>
                </c:pt>
                <c:pt idx="154">
                  <c:v>3592</c:v>
                </c:pt>
                <c:pt idx="155">
                  <c:v>3592</c:v>
                </c:pt>
                <c:pt idx="156">
                  <c:v>3638</c:v>
                </c:pt>
                <c:pt idx="157">
                  <c:v>3638</c:v>
                </c:pt>
                <c:pt idx="158">
                  <c:v>3638</c:v>
                </c:pt>
                <c:pt idx="159">
                  <c:v>3665</c:v>
                </c:pt>
                <c:pt idx="160">
                  <c:v>3665</c:v>
                </c:pt>
                <c:pt idx="161">
                  <c:v>3665</c:v>
                </c:pt>
                <c:pt idx="162">
                  <c:v>3697</c:v>
                </c:pt>
                <c:pt idx="163">
                  <c:v>3697</c:v>
                </c:pt>
                <c:pt idx="164">
                  <c:v>3697</c:v>
                </c:pt>
                <c:pt idx="165">
                  <c:v>3726</c:v>
                </c:pt>
                <c:pt idx="166">
                  <c:v>3726</c:v>
                </c:pt>
                <c:pt idx="167">
                  <c:v>3726</c:v>
                </c:pt>
                <c:pt idx="168">
                  <c:v>3753</c:v>
                </c:pt>
                <c:pt idx="169">
                  <c:v>3753</c:v>
                </c:pt>
                <c:pt idx="170">
                  <c:v>3753</c:v>
                </c:pt>
                <c:pt idx="171">
                  <c:v>3774</c:v>
                </c:pt>
                <c:pt idx="172">
                  <c:v>3774</c:v>
                </c:pt>
                <c:pt idx="173">
                  <c:v>3774</c:v>
                </c:pt>
                <c:pt idx="174">
                  <c:v>3810</c:v>
                </c:pt>
                <c:pt idx="175">
                  <c:v>3810</c:v>
                </c:pt>
                <c:pt idx="176">
                  <c:v>3810</c:v>
                </c:pt>
                <c:pt idx="177">
                  <c:v>3843</c:v>
                </c:pt>
                <c:pt idx="178">
                  <c:v>3843</c:v>
                </c:pt>
                <c:pt idx="179">
                  <c:v>3843</c:v>
                </c:pt>
                <c:pt idx="180">
                  <c:v>3857</c:v>
                </c:pt>
                <c:pt idx="181">
                  <c:v>3857</c:v>
                </c:pt>
                <c:pt idx="182">
                  <c:v>3857</c:v>
                </c:pt>
                <c:pt idx="183">
                  <c:v>3890</c:v>
                </c:pt>
                <c:pt idx="184">
                  <c:v>3890</c:v>
                </c:pt>
                <c:pt idx="185">
                  <c:v>3890</c:v>
                </c:pt>
                <c:pt idx="186">
                  <c:v>3911</c:v>
                </c:pt>
                <c:pt idx="187">
                  <c:v>3911</c:v>
                </c:pt>
                <c:pt idx="188">
                  <c:v>3911</c:v>
                </c:pt>
                <c:pt idx="189">
                  <c:v>3942</c:v>
                </c:pt>
                <c:pt idx="190">
                  <c:v>3942</c:v>
                </c:pt>
                <c:pt idx="191">
                  <c:v>3942</c:v>
                </c:pt>
                <c:pt idx="192">
                  <c:v>3959</c:v>
                </c:pt>
                <c:pt idx="193">
                  <c:v>3959</c:v>
                </c:pt>
                <c:pt idx="194">
                  <c:v>3959</c:v>
                </c:pt>
                <c:pt idx="195">
                  <c:v>3966</c:v>
                </c:pt>
                <c:pt idx="196">
                  <c:v>3966</c:v>
                </c:pt>
                <c:pt idx="197">
                  <c:v>3966</c:v>
                </c:pt>
                <c:pt idx="198">
                  <c:v>4006</c:v>
                </c:pt>
                <c:pt idx="199">
                  <c:v>4006</c:v>
                </c:pt>
                <c:pt idx="200">
                  <c:v>4006</c:v>
                </c:pt>
                <c:pt idx="201">
                  <c:v>4027</c:v>
                </c:pt>
                <c:pt idx="202">
                  <c:v>4027</c:v>
                </c:pt>
                <c:pt idx="203">
                  <c:v>4027</c:v>
                </c:pt>
                <c:pt idx="204">
                  <c:v>4028</c:v>
                </c:pt>
                <c:pt idx="205">
                  <c:v>4028</c:v>
                </c:pt>
                <c:pt idx="206">
                  <c:v>4028</c:v>
                </c:pt>
                <c:pt idx="207">
                  <c:v>4063</c:v>
                </c:pt>
                <c:pt idx="208">
                  <c:v>4063</c:v>
                </c:pt>
                <c:pt idx="209">
                  <c:v>4063</c:v>
                </c:pt>
                <c:pt idx="210">
                  <c:v>4080</c:v>
                </c:pt>
                <c:pt idx="211">
                  <c:v>4080</c:v>
                </c:pt>
                <c:pt idx="212">
                  <c:v>4080</c:v>
                </c:pt>
                <c:pt idx="213">
                  <c:v>4097</c:v>
                </c:pt>
                <c:pt idx="214">
                  <c:v>4097</c:v>
                </c:pt>
                <c:pt idx="215">
                  <c:v>4097</c:v>
                </c:pt>
                <c:pt idx="216">
                  <c:v>4110</c:v>
                </c:pt>
                <c:pt idx="217">
                  <c:v>4110</c:v>
                </c:pt>
                <c:pt idx="218">
                  <c:v>4110</c:v>
                </c:pt>
                <c:pt idx="219">
                  <c:v>4125</c:v>
                </c:pt>
                <c:pt idx="220">
                  <c:v>4125</c:v>
                </c:pt>
                <c:pt idx="221">
                  <c:v>4125</c:v>
                </c:pt>
                <c:pt idx="222">
                  <c:v>4140</c:v>
                </c:pt>
                <c:pt idx="223">
                  <c:v>4140</c:v>
                </c:pt>
                <c:pt idx="224">
                  <c:v>4140</c:v>
                </c:pt>
                <c:pt idx="225">
                  <c:v>4153</c:v>
                </c:pt>
                <c:pt idx="226">
                  <c:v>4153</c:v>
                </c:pt>
                <c:pt idx="227">
                  <c:v>4153</c:v>
                </c:pt>
                <c:pt idx="228">
                  <c:v>4162</c:v>
                </c:pt>
                <c:pt idx="229">
                  <c:v>4162</c:v>
                </c:pt>
                <c:pt idx="230">
                  <c:v>4162</c:v>
                </c:pt>
                <c:pt idx="231">
                  <c:v>4177</c:v>
                </c:pt>
                <c:pt idx="232">
                  <c:v>4177</c:v>
                </c:pt>
                <c:pt idx="233">
                  <c:v>4177</c:v>
                </c:pt>
                <c:pt idx="234">
                  <c:v>4184</c:v>
                </c:pt>
                <c:pt idx="235">
                  <c:v>4184</c:v>
                </c:pt>
                <c:pt idx="236">
                  <c:v>4184</c:v>
                </c:pt>
                <c:pt idx="237">
                  <c:v>4194</c:v>
                </c:pt>
                <c:pt idx="238">
                  <c:v>4194</c:v>
                </c:pt>
                <c:pt idx="239">
                  <c:v>4194</c:v>
                </c:pt>
                <c:pt idx="240">
                  <c:v>4190</c:v>
                </c:pt>
                <c:pt idx="241">
                  <c:v>4190</c:v>
                </c:pt>
                <c:pt idx="242">
                  <c:v>4190</c:v>
                </c:pt>
                <c:pt idx="243">
                  <c:v>4218</c:v>
                </c:pt>
                <c:pt idx="244">
                  <c:v>4218</c:v>
                </c:pt>
                <c:pt idx="245">
                  <c:v>4218</c:v>
                </c:pt>
                <c:pt idx="246">
                  <c:v>4228</c:v>
                </c:pt>
              </c:numCache>
            </c:numRef>
          </c:xVal>
          <c:yVal>
            <c:numRef>
              <c:f>'Beschl. 5. Gang(3)'!$O$11:$O$257</c:f>
              <c:numCache>
                <c:formatCode>#,##0" mbar"</c:formatCode>
                <c:ptCount val="247"/>
                <c:pt idx="0">
                  <c:v>653</c:v>
                </c:pt>
                <c:pt idx="1">
                  <c:v>674</c:v>
                </c:pt>
                <c:pt idx="2">
                  <c:v>619</c:v>
                </c:pt>
                <c:pt idx="3">
                  <c:v>619</c:v>
                </c:pt>
                <c:pt idx="4">
                  <c:v>641</c:v>
                </c:pt>
                <c:pt idx="5">
                  <c:v>597</c:v>
                </c:pt>
                <c:pt idx="6">
                  <c:v>597</c:v>
                </c:pt>
                <c:pt idx="7">
                  <c:v>618</c:v>
                </c:pt>
                <c:pt idx="8">
                  <c:v>584</c:v>
                </c:pt>
                <c:pt idx="9">
                  <c:v>584</c:v>
                </c:pt>
                <c:pt idx="10">
                  <c:v>606</c:v>
                </c:pt>
                <c:pt idx="11">
                  <c:v>567</c:v>
                </c:pt>
                <c:pt idx="12">
                  <c:v>567</c:v>
                </c:pt>
                <c:pt idx="13">
                  <c:v>586</c:v>
                </c:pt>
                <c:pt idx="14">
                  <c:v>544</c:v>
                </c:pt>
                <c:pt idx="15">
                  <c:v>544</c:v>
                </c:pt>
                <c:pt idx="16">
                  <c:v>564</c:v>
                </c:pt>
                <c:pt idx="17">
                  <c:v>520</c:v>
                </c:pt>
                <c:pt idx="18">
                  <c:v>520</c:v>
                </c:pt>
                <c:pt idx="19">
                  <c:v>537</c:v>
                </c:pt>
                <c:pt idx="20">
                  <c:v>488</c:v>
                </c:pt>
                <c:pt idx="21">
                  <c:v>488</c:v>
                </c:pt>
                <c:pt idx="22">
                  <c:v>519</c:v>
                </c:pt>
                <c:pt idx="23">
                  <c:v>467</c:v>
                </c:pt>
                <c:pt idx="24">
                  <c:v>467</c:v>
                </c:pt>
                <c:pt idx="25">
                  <c:v>490</c:v>
                </c:pt>
                <c:pt idx="26">
                  <c:v>431</c:v>
                </c:pt>
                <c:pt idx="27">
                  <c:v>431</c:v>
                </c:pt>
                <c:pt idx="28">
                  <c:v>455</c:v>
                </c:pt>
                <c:pt idx="29">
                  <c:v>384</c:v>
                </c:pt>
                <c:pt idx="30">
                  <c:v>384</c:v>
                </c:pt>
                <c:pt idx="31">
                  <c:v>415</c:v>
                </c:pt>
                <c:pt idx="32">
                  <c:v>330</c:v>
                </c:pt>
                <c:pt idx="33">
                  <c:v>330</c:v>
                </c:pt>
                <c:pt idx="34">
                  <c:v>355</c:v>
                </c:pt>
                <c:pt idx="35">
                  <c:v>239</c:v>
                </c:pt>
                <c:pt idx="36">
                  <c:v>239</c:v>
                </c:pt>
                <c:pt idx="37">
                  <c:v>271</c:v>
                </c:pt>
                <c:pt idx="38">
                  <c:v>122</c:v>
                </c:pt>
                <c:pt idx="39">
                  <c:v>122</c:v>
                </c:pt>
                <c:pt idx="40">
                  <c:v>163</c:v>
                </c:pt>
                <c:pt idx="41">
                  <c:v>26</c:v>
                </c:pt>
                <c:pt idx="42">
                  <c:v>26</c:v>
                </c:pt>
                <c:pt idx="43">
                  <c:v>76</c:v>
                </c:pt>
                <c:pt idx="44">
                  <c:v>-35</c:v>
                </c:pt>
                <c:pt idx="45">
                  <c:v>-35</c:v>
                </c:pt>
                <c:pt idx="46">
                  <c:v>3</c:v>
                </c:pt>
                <c:pt idx="47">
                  <c:v>-91</c:v>
                </c:pt>
                <c:pt idx="48">
                  <c:v>-91</c:v>
                </c:pt>
                <c:pt idx="49">
                  <c:v>-91</c:v>
                </c:pt>
                <c:pt idx="50">
                  <c:v>-152</c:v>
                </c:pt>
                <c:pt idx="51">
                  <c:v>-152</c:v>
                </c:pt>
                <c:pt idx="52">
                  <c:v>-152</c:v>
                </c:pt>
                <c:pt idx="53">
                  <c:v>-139</c:v>
                </c:pt>
                <c:pt idx="54">
                  <c:v>-139</c:v>
                </c:pt>
                <c:pt idx="55">
                  <c:v>-139</c:v>
                </c:pt>
                <c:pt idx="56">
                  <c:v>-125</c:v>
                </c:pt>
                <c:pt idx="57">
                  <c:v>-125</c:v>
                </c:pt>
                <c:pt idx="58">
                  <c:v>-125</c:v>
                </c:pt>
                <c:pt idx="59">
                  <c:v>-120</c:v>
                </c:pt>
                <c:pt idx="60">
                  <c:v>-120</c:v>
                </c:pt>
                <c:pt idx="61">
                  <c:v>-120</c:v>
                </c:pt>
                <c:pt idx="62">
                  <c:v>-107</c:v>
                </c:pt>
                <c:pt idx="63">
                  <c:v>-107</c:v>
                </c:pt>
                <c:pt idx="64">
                  <c:v>-107</c:v>
                </c:pt>
                <c:pt idx="65">
                  <c:v>-91</c:v>
                </c:pt>
                <c:pt idx="66">
                  <c:v>-91</c:v>
                </c:pt>
                <c:pt idx="67">
                  <c:v>-91</c:v>
                </c:pt>
                <c:pt idx="68">
                  <c:v>-78</c:v>
                </c:pt>
                <c:pt idx="69">
                  <c:v>-78</c:v>
                </c:pt>
                <c:pt idx="70">
                  <c:v>-78</c:v>
                </c:pt>
                <c:pt idx="71">
                  <c:v>-61</c:v>
                </c:pt>
                <c:pt idx="72">
                  <c:v>-61</c:v>
                </c:pt>
                <c:pt idx="73">
                  <c:v>-61</c:v>
                </c:pt>
                <c:pt idx="74">
                  <c:v>-51</c:v>
                </c:pt>
                <c:pt idx="75">
                  <c:v>-51</c:v>
                </c:pt>
                <c:pt idx="76">
                  <c:v>-51</c:v>
                </c:pt>
                <c:pt idx="77">
                  <c:v>-46</c:v>
                </c:pt>
                <c:pt idx="78">
                  <c:v>-46</c:v>
                </c:pt>
                <c:pt idx="79">
                  <c:v>-46</c:v>
                </c:pt>
                <c:pt idx="80">
                  <c:v>-29</c:v>
                </c:pt>
                <c:pt idx="81">
                  <c:v>-29</c:v>
                </c:pt>
                <c:pt idx="82">
                  <c:v>-29</c:v>
                </c:pt>
                <c:pt idx="83">
                  <c:v>-23</c:v>
                </c:pt>
                <c:pt idx="84">
                  <c:v>-23</c:v>
                </c:pt>
                <c:pt idx="85">
                  <c:v>-23</c:v>
                </c:pt>
                <c:pt idx="86">
                  <c:v>-16</c:v>
                </c:pt>
                <c:pt idx="87">
                  <c:v>-16</c:v>
                </c:pt>
                <c:pt idx="88">
                  <c:v>-16</c:v>
                </c:pt>
                <c:pt idx="89">
                  <c:v>-6</c:v>
                </c:pt>
                <c:pt idx="90">
                  <c:v>-6</c:v>
                </c:pt>
                <c:pt idx="91">
                  <c:v>-6</c:v>
                </c:pt>
                <c:pt idx="92">
                  <c:v>-6</c:v>
                </c:pt>
                <c:pt idx="93">
                  <c:v>-6</c:v>
                </c:pt>
                <c:pt idx="94">
                  <c:v>-6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-5</c:v>
                </c:pt>
                <c:pt idx="99">
                  <c:v>-5</c:v>
                </c:pt>
                <c:pt idx="100">
                  <c:v>-5</c:v>
                </c:pt>
                <c:pt idx="101">
                  <c:v>-2</c:v>
                </c:pt>
                <c:pt idx="102">
                  <c:v>-2</c:v>
                </c:pt>
                <c:pt idx="103">
                  <c:v>-2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-3</c:v>
                </c:pt>
                <c:pt idx="123">
                  <c:v>-3</c:v>
                </c:pt>
                <c:pt idx="124">
                  <c:v>-3</c:v>
                </c:pt>
                <c:pt idx="125">
                  <c:v>-9</c:v>
                </c:pt>
                <c:pt idx="126">
                  <c:v>-9</c:v>
                </c:pt>
                <c:pt idx="127">
                  <c:v>-9</c:v>
                </c:pt>
                <c:pt idx="128">
                  <c:v>-49</c:v>
                </c:pt>
                <c:pt idx="129">
                  <c:v>-49</c:v>
                </c:pt>
                <c:pt idx="130">
                  <c:v>-49</c:v>
                </c:pt>
                <c:pt idx="131">
                  <c:v>-46</c:v>
                </c:pt>
                <c:pt idx="132">
                  <c:v>-46</c:v>
                </c:pt>
                <c:pt idx="133">
                  <c:v>-46</c:v>
                </c:pt>
                <c:pt idx="134">
                  <c:v>-27</c:v>
                </c:pt>
                <c:pt idx="135">
                  <c:v>-27</c:v>
                </c:pt>
                <c:pt idx="136">
                  <c:v>-27</c:v>
                </c:pt>
                <c:pt idx="137">
                  <c:v>-23</c:v>
                </c:pt>
                <c:pt idx="138">
                  <c:v>-23</c:v>
                </c:pt>
                <c:pt idx="139">
                  <c:v>-23</c:v>
                </c:pt>
                <c:pt idx="140">
                  <c:v>-22</c:v>
                </c:pt>
                <c:pt idx="141">
                  <c:v>-22</c:v>
                </c:pt>
                <c:pt idx="142">
                  <c:v>-22</c:v>
                </c:pt>
                <c:pt idx="143">
                  <c:v>-21</c:v>
                </c:pt>
                <c:pt idx="144">
                  <c:v>-21</c:v>
                </c:pt>
                <c:pt idx="145">
                  <c:v>-21</c:v>
                </c:pt>
                <c:pt idx="146">
                  <c:v>-17</c:v>
                </c:pt>
                <c:pt idx="147">
                  <c:v>-17</c:v>
                </c:pt>
                <c:pt idx="148">
                  <c:v>-17</c:v>
                </c:pt>
                <c:pt idx="149">
                  <c:v>-16</c:v>
                </c:pt>
                <c:pt idx="150">
                  <c:v>-16</c:v>
                </c:pt>
                <c:pt idx="151">
                  <c:v>-16</c:v>
                </c:pt>
                <c:pt idx="152">
                  <c:v>-20</c:v>
                </c:pt>
                <c:pt idx="153">
                  <c:v>-20</c:v>
                </c:pt>
                <c:pt idx="154">
                  <c:v>-20</c:v>
                </c:pt>
                <c:pt idx="155">
                  <c:v>-22</c:v>
                </c:pt>
                <c:pt idx="156">
                  <c:v>-22</c:v>
                </c:pt>
                <c:pt idx="157">
                  <c:v>-22</c:v>
                </c:pt>
                <c:pt idx="158">
                  <c:v>-22</c:v>
                </c:pt>
                <c:pt idx="159">
                  <c:v>-22</c:v>
                </c:pt>
                <c:pt idx="160">
                  <c:v>-22</c:v>
                </c:pt>
                <c:pt idx="161">
                  <c:v>-23</c:v>
                </c:pt>
                <c:pt idx="162">
                  <c:v>-23</c:v>
                </c:pt>
                <c:pt idx="163">
                  <c:v>-23</c:v>
                </c:pt>
                <c:pt idx="164">
                  <c:v>-18</c:v>
                </c:pt>
                <c:pt idx="165">
                  <c:v>-18</c:v>
                </c:pt>
                <c:pt idx="166">
                  <c:v>-18</c:v>
                </c:pt>
                <c:pt idx="167">
                  <c:v>-21</c:v>
                </c:pt>
                <c:pt idx="168">
                  <c:v>-21</c:v>
                </c:pt>
                <c:pt idx="169">
                  <c:v>-21</c:v>
                </c:pt>
                <c:pt idx="170">
                  <c:v>-19</c:v>
                </c:pt>
                <c:pt idx="171">
                  <c:v>-19</c:v>
                </c:pt>
                <c:pt idx="172">
                  <c:v>-19</c:v>
                </c:pt>
                <c:pt idx="173">
                  <c:v>-18</c:v>
                </c:pt>
                <c:pt idx="174">
                  <c:v>-18</c:v>
                </c:pt>
                <c:pt idx="175">
                  <c:v>-18</c:v>
                </c:pt>
                <c:pt idx="176">
                  <c:v>-17</c:v>
                </c:pt>
                <c:pt idx="177">
                  <c:v>-17</c:v>
                </c:pt>
                <c:pt idx="178">
                  <c:v>-17</c:v>
                </c:pt>
                <c:pt idx="179">
                  <c:v>-14</c:v>
                </c:pt>
                <c:pt idx="180">
                  <c:v>-14</c:v>
                </c:pt>
                <c:pt idx="181">
                  <c:v>-14</c:v>
                </c:pt>
                <c:pt idx="182">
                  <c:v>-11</c:v>
                </c:pt>
                <c:pt idx="183">
                  <c:v>-11</c:v>
                </c:pt>
                <c:pt idx="184">
                  <c:v>-11</c:v>
                </c:pt>
                <c:pt idx="185">
                  <c:v>-7</c:v>
                </c:pt>
                <c:pt idx="186">
                  <c:v>-7</c:v>
                </c:pt>
                <c:pt idx="187">
                  <c:v>-7</c:v>
                </c:pt>
                <c:pt idx="188">
                  <c:v>-6</c:v>
                </c:pt>
                <c:pt idx="189">
                  <c:v>-6</c:v>
                </c:pt>
                <c:pt idx="190">
                  <c:v>-6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8</c:v>
                </c:pt>
                <c:pt idx="213">
                  <c:v>8</c:v>
                </c:pt>
                <c:pt idx="214">
                  <c:v>8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13</c:v>
                </c:pt>
                <c:pt idx="219">
                  <c:v>13</c:v>
                </c:pt>
                <c:pt idx="220">
                  <c:v>13</c:v>
                </c:pt>
                <c:pt idx="221">
                  <c:v>17</c:v>
                </c:pt>
                <c:pt idx="222">
                  <c:v>17</c:v>
                </c:pt>
                <c:pt idx="223">
                  <c:v>17</c:v>
                </c:pt>
                <c:pt idx="224">
                  <c:v>24</c:v>
                </c:pt>
                <c:pt idx="225">
                  <c:v>24</c:v>
                </c:pt>
                <c:pt idx="226">
                  <c:v>24</c:v>
                </c:pt>
                <c:pt idx="227">
                  <c:v>24</c:v>
                </c:pt>
                <c:pt idx="228">
                  <c:v>24</c:v>
                </c:pt>
                <c:pt idx="229">
                  <c:v>24</c:v>
                </c:pt>
                <c:pt idx="230">
                  <c:v>25</c:v>
                </c:pt>
                <c:pt idx="231">
                  <c:v>25</c:v>
                </c:pt>
                <c:pt idx="232">
                  <c:v>25</c:v>
                </c:pt>
                <c:pt idx="233">
                  <c:v>25</c:v>
                </c:pt>
                <c:pt idx="234">
                  <c:v>25</c:v>
                </c:pt>
                <c:pt idx="235">
                  <c:v>25</c:v>
                </c:pt>
                <c:pt idx="236">
                  <c:v>29</c:v>
                </c:pt>
                <c:pt idx="237">
                  <c:v>29</c:v>
                </c:pt>
                <c:pt idx="238">
                  <c:v>29</c:v>
                </c:pt>
                <c:pt idx="239">
                  <c:v>33</c:v>
                </c:pt>
                <c:pt idx="240">
                  <c:v>33</c:v>
                </c:pt>
                <c:pt idx="241">
                  <c:v>33</c:v>
                </c:pt>
                <c:pt idx="242">
                  <c:v>33</c:v>
                </c:pt>
                <c:pt idx="243">
                  <c:v>33</c:v>
                </c:pt>
                <c:pt idx="244">
                  <c:v>33</c:v>
                </c:pt>
                <c:pt idx="245">
                  <c:v>33</c:v>
                </c:pt>
                <c:pt idx="246">
                  <c:v>33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'Beschl. 5. Gang(3)'!$M$2</c:f>
              <c:strCache>
                <c:ptCount val="1"/>
                <c:pt idx="0">
                  <c:v>akt. Ladruck (alt)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'Beschl. 5. Gang(3)'!$H$11:$H$257</c:f>
              <c:numCache>
                <c:formatCode>#,##0" 1/min"</c:formatCode>
                <c:ptCount val="247"/>
                <c:pt idx="0">
                  <c:v>1442</c:v>
                </c:pt>
                <c:pt idx="1">
                  <c:v>1442</c:v>
                </c:pt>
                <c:pt idx="2">
                  <c:v>1442</c:v>
                </c:pt>
                <c:pt idx="3">
                  <c:v>1460</c:v>
                </c:pt>
                <c:pt idx="4">
                  <c:v>1460</c:v>
                </c:pt>
                <c:pt idx="5">
                  <c:v>1460</c:v>
                </c:pt>
                <c:pt idx="6">
                  <c:v>1480</c:v>
                </c:pt>
                <c:pt idx="7">
                  <c:v>1480</c:v>
                </c:pt>
                <c:pt idx="8">
                  <c:v>1480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1519</c:v>
                </c:pt>
                <c:pt idx="13">
                  <c:v>1519</c:v>
                </c:pt>
                <c:pt idx="14">
                  <c:v>1519</c:v>
                </c:pt>
                <c:pt idx="15">
                  <c:v>1529</c:v>
                </c:pt>
                <c:pt idx="16">
                  <c:v>1529</c:v>
                </c:pt>
                <c:pt idx="17">
                  <c:v>1529</c:v>
                </c:pt>
                <c:pt idx="18">
                  <c:v>1559</c:v>
                </c:pt>
                <c:pt idx="19">
                  <c:v>1559</c:v>
                </c:pt>
                <c:pt idx="20">
                  <c:v>1559</c:v>
                </c:pt>
                <c:pt idx="21">
                  <c:v>1577</c:v>
                </c:pt>
                <c:pt idx="22">
                  <c:v>1577</c:v>
                </c:pt>
                <c:pt idx="23">
                  <c:v>1577</c:v>
                </c:pt>
                <c:pt idx="24">
                  <c:v>1597</c:v>
                </c:pt>
                <c:pt idx="25">
                  <c:v>1597</c:v>
                </c:pt>
                <c:pt idx="26">
                  <c:v>1597</c:v>
                </c:pt>
                <c:pt idx="27">
                  <c:v>1627</c:v>
                </c:pt>
                <c:pt idx="28">
                  <c:v>1627</c:v>
                </c:pt>
                <c:pt idx="29">
                  <c:v>1627</c:v>
                </c:pt>
                <c:pt idx="30">
                  <c:v>1657</c:v>
                </c:pt>
                <c:pt idx="31">
                  <c:v>1657</c:v>
                </c:pt>
                <c:pt idx="32">
                  <c:v>1657</c:v>
                </c:pt>
                <c:pt idx="33">
                  <c:v>1686</c:v>
                </c:pt>
                <c:pt idx="34">
                  <c:v>1686</c:v>
                </c:pt>
                <c:pt idx="35">
                  <c:v>1686</c:v>
                </c:pt>
                <c:pt idx="36">
                  <c:v>1718</c:v>
                </c:pt>
                <c:pt idx="37">
                  <c:v>1718</c:v>
                </c:pt>
                <c:pt idx="38">
                  <c:v>1718</c:v>
                </c:pt>
                <c:pt idx="39">
                  <c:v>1762</c:v>
                </c:pt>
                <c:pt idx="40">
                  <c:v>1762</c:v>
                </c:pt>
                <c:pt idx="41">
                  <c:v>1762</c:v>
                </c:pt>
                <c:pt idx="42">
                  <c:v>1813</c:v>
                </c:pt>
                <c:pt idx="43">
                  <c:v>1813</c:v>
                </c:pt>
                <c:pt idx="44">
                  <c:v>1813</c:v>
                </c:pt>
                <c:pt idx="45">
                  <c:v>1844</c:v>
                </c:pt>
                <c:pt idx="46">
                  <c:v>1844</c:v>
                </c:pt>
                <c:pt idx="47">
                  <c:v>1844</c:v>
                </c:pt>
                <c:pt idx="48">
                  <c:v>1883</c:v>
                </c:pt>
                <c:pt idx="49">
                  <c:v>1883</c:v>
                </c:pt>
                <c:pt idx="50">
                  <c:v>1883</c:v>
                </c:pt>
                <c:pt idx="51">
                  <c:v>1936</c:v>
                </c:pt>
                <c:pt idx="52">
                  <c:v>1936</c:v>
                </c:pt>
                <c:pt idx="53">
                  <c:v>1936</c:v>
                </c:pt>
                <c:pt idx="54">
                  <c:v>1988</c:v>
                </c:pt>
                <c:pt idx="55">
                  <c:v>1988</c:v>
                </c:pt>
                <c:pt idx="56">
                  <c:v>1988</c:v>
                </c:pt>
                <c:pt idx="57">
                  <c:v>2031</c:v>
                </c:pt>
                <c:pt idx="58">
                  <c:v>2031</c:v>
                </c:pt>
                <c:pt idx="59">
                  <c:v>2031</c:v>
                </c:pt>
                <c:pt idx="60">
                  <c:v>2068</c:v>
                </c:pt>
                <c:pt idx="61">
                  <c:v>2068</c:v>
                </c:pt>
                <c:pt idx="62">
                  <c:v>2068</c:v>
                </c:pt>
                <c:pt idx="63">
                  <c:v>2122</c:v>
                </c:pt>
                <c:pt idx="64">
                  <c:v>2122</c:v>
                </c:pt>
                <c:pt idx="65">
                  <c:v>2122</c:v>
                </c:pt>
                <c:pt idx="66">
                  <c:v>2165</c:v>
                </c:pt>
                <c:pt idx="67">
                  <c:v>2165</c:v>
                </c:pt>
                <c:pt idx="68">
                  <c:v>2165</c:v>
                </c:pt>
                <c:pt idx="69">
                  <c:v>2200</c:v>
                </c:pt>
                <c:pt idx="70">
                  <c:v>2200</c:v>
                </c:pt>
                <c:pt idx="71">
                  <c:v>2200</c:v>
                </c:pt>
                <c:pt idx="72">
                  <c:v>2235</c:v>
                </c:pt>
                <c:pt idx="73">
                  <c:v>2235</c:v>
                </c:pt>
                <c:pt idx="74">
                  <c:v>2235</c:v>
                </c:pt>
                <c:pt idx="75">
                  <c:v>2288</c:v>
                </c:pt>
                <c:pt idx="76">
                  <c:v>2288</c:v>
                </c:pt>
                <c:pt idx="77">
                  <c:v>2288</c:v>
                </c:pt>
                <c:pt idx="78">
                  <c:v>2339</c:v>
                </c:pt>
                <c:pt idx="79">
                  <c:v>2339</c:v>
                </c:pt>
                <c:pt idx="80">
                  <c:v>2339</c:v>
                </c:pt>
                <c:pt idx="81">
                  <c:v>2381</c:v>
                </c:pt>
                <c:pt idx="82">
                  <c:v>2381</c:v>
                </c:pt>
                <c:pt idx="83">
                  <c:v>2381</c:v>
                </c:pt>
                <c:pt idx="84">
                  <c:v>2423</c:v>
                </c:pt>
                <c:pt idx="85">
                  <c:v>2423</c:v>
                </c:pt>
                <c:pt idx="86">
                  <c:v>2423</c:v>
                </c:pt>
                <c:pt idx="87">
                  <c:v>2462</c:v>
                </c:pt>
                <c:pt idx="88">
                  <c:v>2462</c:v>
                </c:pt>
                <c:pt idx="89">
                  <c:v>2462</c:v>
                </c:pt>
                <c:pt idx="90">
                  <c:v>2504</c:v>
                </c:pt>
                <c:pt idx="91">
                  <c:v>2504</c:v>
                </c:pt>
                <c:pt idx="92">
                  <c:v>2504</c:v>
                </c:pt>
                <c:pt idx="93">
                  <c:v>2551</c:v>
                </c:pt>
                <c:pt idx="94">
                  <c:v>2551</c:v>
                </c:pt>
                <c:pt idx="95">
                  <c:v>2551</c:v>
                </c:pt>
                <c:pt idx="96">
                  <c:v>2590</c:v>
                </c:pt>
                <c:pt idx="97">
                  <c:v>2590</c:v>
                </c:pt>
                <c:pt idx="98">
                  <c:v>2590</c:v>
                </c:pt>
                <c:pt idx="99">
                  <c:v>2625</c:v>
                </c:pt>
                <c:pt idx="100">
                  <c:v>2625</c:v>
                </c:pt>
                <c:pt idx="101">
                  <c:v>2625</c:v>
                </c:pt>
                <c:pt idx="102">
                  <c:v>2668</c:v>
                </c:pt>
                <c:pt idx="103">
                  <c:v>2668</c:v>
                </c:pt>
                <c:pt idx="104">
                  <c:v>2668</c:v>
                </c:pt>
                <c:pt idx="105">
                  <c:v>2718</c:v>
                </c:pt>
                <c:pt idx="106">
                  <c:v>2718</c:v>
                </c:pt>
                <c:pt idx="107">
                  <c:v>2718</c:v>
                </c:pt>
                <c:pt idx="108">
                  <c:v>2755</c:v>
                </c:pt>
                <c:pt idx="109">
                  <c:v>2755</c:v>
                </c:pt>
                <c:pt idx="110">
                  <c:v>2755</c:v>
                </c:pt>
                <c:pt idx="111">
                  <c:v>2792</c:v>
                </c:pt>
                <c:pt idx="112">
                  <c:v>2792</c:v>
                </c:pt>
                <c:pt idx="113">
                  <c:v>2792</c:v>
                </c:pt>
                <c:pt idx="114">
                  <c:v>2826</c:v>
                </c:pt>
                <c:pt idx="115">
                  <c:v>2826</c:v>
                </c:pt>
                <c:pt idx="116">
                  <c:v>2826</c:v>
                </c:pt>
                <c:pt idx="117">
                  <c:v>2869</c:v>
                </c:pt>
                <c:pt idx="118">
                  <c:v>2869</c:v>
                </c:pt>
                <c:pt idx="119">
                  <c:v>2869</c:v>
                </c:pt>
                <c:pt idx="120">
                  <c:v>2904</c:v>
                </c:pt>
                <c:pt idx="121">
                  <c:v>2904</c:v>
                </c:pt>
                <c:pt idx="122">
                  <c:v>2904</c:v>
                </c:pt>
                <c:pt idx="123">
                  <c:v>2958</c:v>
                </c:pt>
                <c:pt idx="124">
                  <c:v>2958</c:v>
                </c:pt>
                <c:pt idx="125">
                  <c:v>2958</c:v>
                </c:pt>
                <c:pt idx="126">
                  <c:v>3143</c:v>
                </c:pt>
                <c:pt idx="127">
                  <c:v>3143</c:v>
                </c:pt>
                <c:pt idx="128">
                  <c:v>3143</c:v>
                </c:pt>
                <c:pt idx="129">
                  <c:v>3169</c:v>
                </c:pt>
                <c:pt idx="130">
                  <c:v>3169</c:v>
                </c:pt>
                <c:pt idx="131">
                  <c:v>3169</c:v>
                </c:pt>
                <c:pt idx="132">
                  <c:v>3223</c:v>
                </c:pt>
                <c:pt idx="133">
                  <c:v>3223</c:v>
                </c:pt>
                <c:pt idx="134">
                  <c:v>3223</c:v>
                </c:pt>
                <c:pt idx="135">
                  <c:v>3407</c:v>
                </c:pt>
                <c:pt idx="136">
                  <c:v>3407</c:v>
                </c:pt>
                <c:pt idx="137">
                  <c:v>3407</c:v>
                </c:pt>
                <c:pt idx="138">
                  <c:v>3435</c:v>
                </c:pt>
                <c:pt idx="139">
                  <c:v>3435</c:v>
                </c:pt>
                <c:pt idx="140">
                  <c:v>3435</c:v>
                </c:pt>
                <c:pt idx="141">
                  <c:v>3464</c:v>
                </c:pt>
                <c:pt idx="142">
                  <c:v>3464</c:v>
                </c:pt>
                <c:pt idx="143">
                  <c:v>3464</c:v>
                </c:pt>
                <c:pt idx="144">
                  <c:v>3508</c:v>
                </c:pt>
                <c:pt idx="145">
                  <c:v>3508</c:v>
                </c:pt>
                <c:pt idx="146">
                  <c:v>3508</c:v>
                </c:pt>
                <c:pt idx="147">
                  <c:v>3541</c:v>
                </c:pt>
                <c:pt idx="148">
                  <c:v>3541</c:v>
                </c:pt>
                <c:pt idx="149">
                  <c:v>3541</c:v>
                </c:pt>
                <c:pt idx="150">
                  <c:v>3574</c:v>
                </c:pt>
                <c:pt idx="151">
                  <c:v>3574</c:v>
                </c:pt>
                <c:pt idx="152">
                  <c:v>3574</c:v>
                </c:pt>
                <c:pt idx="153">
                  <c:v>3592</c:v>
                </c:pt>
                <c:pt idx="154">
                  <c:v>3592</c:v>
                </c:pt>
                <c:pt idx="155">
                  <c:v>3592</c:v>
                </c:pt>
                <c:pt idx="156">
                  <c:v>3638</c:v>
                </c:pt>
                <c:pt idx="157">
                  <c:v>3638</c:v>
                </c:pt>
                <c:pt idx="158">
                  <c:v>3638</c:v>
                </c:pt>
                <c:pt idx="159">
                  <c:v>3665</c:v>
                </c:pt>
                <c:pt idx="160">
                  <c:v>3665</c:v>
                </c:pt>
                <c:pt idx="161">
                  <c:v>3665</c:v>
                </c:pt>
                <c:pt idx="162">
                  <c:v>3697</c:v>
                </c:pt>
                <c:pt idx="163">
                  <c:v>3697</c:v>
                </c:pt>
                <c:pt idx="164">
                  <c:v>3697</c:v>
                </c:pt>
                <c:pt idx="165">
                  <c:v>3726</c:v>
                </c:pt>
                <c:pt idx="166">
                  <c:v>3726</c:v>
                </c:pt>
                <c:pt idx="167">
                  <c:v>3726</c:v>
                </c:pt>
                <c:pt idx="168">
                  <c:v>3753</c:v>
                </c:pt>
                <c:pt idx="169">
                  <c:v>3753</c:v>
                </c:pt>
                <c:pt idx="170">
                  <c:v>3753</c:v>
                </c:pt>
                <c:pt idx="171">
                  <c:v>3774</c:v>
                </c:pt>
                <c:pt idx="172">
                  <c:v>3774</c:v>
                </c:pt>
                <c:pt idx="173">
                  <c:v>3774</c:v>
                </c:pt>
                <c:pt idx="174">
                  <c:v>3810</c:v>
                </c:pt>
                <c:pt idx="175">
                  <c:v>3810</c:v>
                </c:pt>
                <c:pt idx="176">
                  <c:v>3810</c:v>
                </c:pt>
                <c:pt idx="177">
                  <c:v>3843</c:v>
                </c:pt>
                <c:pt idx="178">
                  <c:v>3843</c:v>
                </c:pt>
                <c:pt idx="179">
                  <c:v>3843</c:v>
                </c:pt>
                <c:pt idx="180">
                  <c:v>3857</c:v>
                </c:pt>
                <c:pt idx="181">
                  <c:v>3857</c:v>
                </c:pt>
                <c:pt idx="182">
                  <c:v>3857</c:v>
                </c:pt>
                <c:pt idx="183">
                  <c:v>3890</c:v>
                </c:pt>
                <c:pt idx="184">
                  <c:v>3890</c:v>
                </c:pt>
                <c:pt idx="185">
                  <c:v>3890</c:v>
                </c:pt>
                <c:pt idx="186">
                  <c:v>3911</c:v>
                </c:pt>
                <c:pt idx="187">
                  <c:v>3911</c:v>
                </c:pt>
                <c:pt idx="188">
                  <c:v>3911</c:v>
                </c:pt>
                <c:pt idx="189">
                  <c:v>3942</c:v>
                </c:pt>
                <c:pt idx="190">
                  <c:v>3942</c:v>
                </c:pt>
                <c:pt idx="191">
                  <c:v>3942</c:v>
                </c:pt>
                <c:pt idx="192">
                  <c:v>3959</c:v>
                </c:pt>
                <c:pt idx="193">
                  <c:v>3959</c:v>
                </c:pt>
                <c:pt idx="194">
                  <c:v>3959</c:v>
                </c:pt>
                <c:pt idx="195">
                  <c:v>3966</c:v>
                </c:pt>
                <c:pt idx="196">
                  <c:v>3966</c:v>
                </c:pt>
                <c:pt idx="197">
                  <c:v>3966</c:v>
                </c:pt>
                <c:pt idx="198">
                  <c:v>4006</c:v>
                </c:pt>
                <c:pt idx="199">
                  <c:v>4006</c:v>
                </c:pt>
                <c:pt idx="200">
                  <c:v>4006</c:v>
                </c:pt>
                <c:pt idx="201">
                  <c:v>4027</c:v>
                </c:pt>
                <c:pt idx="202">
                  <c:v>4027</c:v>
                </c:pt>
                <c:pt idx="203">
                  <c:v>4027</c:v>
                </c:pt>
                <c:pt idx="204">
                  <c:v>4028</c:v>
                </c:pt>
                <c:pt idx="205">
                  <c:v>4028</c:v>
                </c:pt>
                <c:pt idx="206">
                  <c:v>4028</c:v>
                </c:pt>
                <c:pt idx="207">
                  <c:v>4063</c:v>
                </c:pt>
                <c:pt idx="208">
                  <c:v>4063</c:v>
                </c:pt>
                <c:pt idx="209">
                  <c:v>4063</c:v>
                </c:pt>
                <c:pt idx="210">
                  <c:v>4080</c:v>
                </c:pt>
                <c:pt idx="211">
                  <c:v>4080</c:v>
                </c:pt>
                <c:pt idx="212">
                  <c:v>4080</c:v>
                </c:pt>
                <c:pt idx="213">
                  <c:v>4097</c:v>
                </c:pt>
                <c:pt idx="214">
                  <c:v>4097</c:v>
                </c:pt>
                <c:pt idx="215">
                  <c:v>4097</c:v>
                </c:pt>
                <c:pt idx="216">
                  <c:v>4110</c:v>
                </c:pt>
                <c:pt idx="217">
                  <c:v>4110</c:v>
                </c:pt>
                <c:pt idx="218">
                  <c:v>4110</c:v>
                </c:pt>
                <c:pt idx="219">
                  <c:v>4125</c:v>
                </c:pt>
                <c:pt idx="220">
                  <c:v>4125</c:v>
                </c:pt>
                <c:pt idx="221">
                  <c:v>4125</c:v>
                </c:pt>
                <c:pt idx="222">
                  <c:v>4140</c:v>
                </c:pt>
                <c:pt idx="223">
                  <c:v>4140</c:v>
                </c:pt>
                <c:pt idx="224">
                  <c:v>4140</c:v>
                </c:pt>
                <c:pt idx="225">
                  <c:v>4153</c:v>
                </c:pt>
                <c:pt idx="226">
                  <c:v>4153</c:v>
                </c:pt>
                <c:pt idx="227">
                  <c:v>4153</c:v>
                </c:pt>
                <c:pt idx="228">
                  <c:v>4162</c:v>
                </c:pt>
                <c:pt idx="229">
                  <c:v>4162</c:v>
                </c:pt>
                <c:pt idx="230">
                  <c:v>4162</c:v>
                </c:pt>
                <c:pt idx="231">
                  <c:v>4177</c:v>
                </c:pt>
                <c:pt idx="232">
                  <c:v>4177</c:v>
                </c:pt>
                <c:pt idx="233">
                  <c:v>4177</c:v>
                </c:pt>
                <c:pt idx="234">
                  <c:v>4184</c:v>
                </c:pt>
                <c:pt idx="235">
                  <c:v>4184</c:v>
                </c:pt>
                <c:pt idx="236">
                  <c:v>4184</c:v>
                </c:pt>
                <c:pt idx="237">
                  <c:v>4194</c:v>
                </c:pt>
                <c:pt idx="238">
                  <c:v>4194</c:v>
                </c:pt>
                <c:pt idx="239">
                  <c:v>4194</c:v>
                </c:pt>
                <c:pt idx="240">
                  <c:v>4190</c:v>
                </c:pt>
                <c:pt idx="241">
                  <c:v>4190</c:v>
                </c:pt>
                <c:pt idx="242">
                  <c:v>4190</c:v>
                </c:pt>
                <c:pt idx="243">
                  <c:v>4218</c:v>
                </c:pt>
                <c:pt idx="244">
                  <c:v>4218</c:v>
                </c:pt>
                <c:pt idx="245">
                  <c:v>4218</c:v>
                </c:pt>
                <c:pt idx="246">
                  <c:v>4228</c:v>
                </c:pt>
              </c:numCache>
            </c:numRef>
          </c:xVal>
          <c:yVal>
            <c:numRef>
              <c:f>'Beschl. 5. Gang(3)'!$M$11:$M$257</c:f>
              <c:numCache>
                <c:formatCode>#,##0" mbar"</c:formatCode>
                <c:ptCount val="247"/>
                <c:pt idx="0">
                  <c:v>1160</c:v>
                </c:pt>
                <c:pt idx="1">
                  <c:v>1160</c:v>
                </c:pt>
                <c:pt idx="2">
                  <c:v>1215</c:v>
                </c:pt>
                <c:pt idx="3">
                  <c:v>1215</c:v>
                </c:pt>
                <c:pt idx="4">
                  <c:v>1215</c:v>
                </c:pt>
                <c:pt idx="5">
                  <c:v>1259</c:v>
                </c:pt>
                <c:pt idx="6">
                  <c:v>1259</c:v>
                </c:pt>
                <c:pt idx="7">
                  <c:v>1259</c:v>
                </c:pt>
                <c:pt idx="8">
                  <c:v>1293</c:v>
                </c:pt>
                <c:pt idx="9">
                  <c:v>1293</c:v>
                </c:pt>
                <c:pt idx="10">
                  <c:v>1293</c:v>
                </c:pt>
                <c:pt idx="11">
                  <c:v>1332</c:v>
                </c:pt>
                <c:pt idx="12">
                  <c:v>1332</c:v>
                </c:pt>
                <c:pt idx="13">
                  <c:v>1332</c:v>
                </c:pt>
                <c:pt idx="14">
                  <c:v>1374</c:v>
                </c:pt>
                <c:pt idx="15">
                  <c:v>1374</c:v>
                </c:pt>
                <c:pt idx="16">
                  <c:v>1374</c:v>
                </c:pt>
                <c:pt idx="17">
                  <c:v>1418</c:v>
                </c:pt>
                <c:pt idx="18">
                  <c:v>1418</c:v>
                </c:pt>
                <c:pt idx="19">
                  <c:v>1418</c:v>
                </c:pt>
                <c:pt idx="20">
                  <c:v>1467</c:v>
                </c:pt>
                <c:pt idx="21">
                  <c:v>1467</c:v>
                </c:pt>
                <c:pt idx="22">
                  <c:v>1467</c:v>
                </c:pt>
                <c:pt idx="23">
                  <c:v>1519</c:v>
                </c:pt>
                <c:pt idx="24">
                  <c:v>1519</c:v>
                </c:pt>
                <c:pt idx="25">
                  <c:v>1519</c:v>
                </c:pt>
                <c:pt idx="26">
                  <c:v>1578</c:v>
                </c:pt>
                <c:pt idx="27">
                  <c:v>1578</c:v>
                </c:pt>
                <c:pt idx="28">
                  <c:v>1578</c:v>
                </c:pt>
                <c:pt idx="29">
                  <c:v>1649</c:v>
                </c:pt>
                <c:pt idx="30">
                  <c:v>1649</c:v>
                </c:pt>
                <c:pt idx="31">
                  <c:v>1649</c:v>
                </c:pt>
                <c:pt idx="32">
                  <c:v>1734</c:v>
                </c:pt>
                <c:pt idx="33">
                  <c:v>1734</c:v>
                </c:pt>
                <c:pt idx="34">
                  <c:v>1734</c:v>
                </c:pt>
                <c:pt idx="35">
                  <c:v>1850</c:v>
                </c:pt>
                <c:pt idx="36">
                  <c:v>1850</c:v>
                </c:pt>
                <c:pt idx="37">
                  <c:v>1850</c:v>
                </c:pt>
                <c:pt idx="38">
                  <c:v>1999</c:v>
                </c:pt>
                <c:pt idx="39">
                  <c:v>1999</c:v>
                </c:pt>
                <c:pt idx="40">
                  <c:v>1999</c:v>
                </c:pt>
                <c:pt idx="41">
                  <c:v>2136</c:v>
                </c:pt>
                <c:pt idx="42">
                  <c:v>2136</c:v>
                </c:pt>
                <c:pt idx="43">
                  <c:v>2136</c:v>
                </c:pt>
                <c:pt idx="44">
                  <c:v>2247</c:v>
                </c:pt>
                <c:pt idx="45">
                  <c:v>2247</c:v>
                </c:pt>
                <c:pt idx="46">
                  <c:v>2247</c:v>
                </c:pt>
                <c:pt idx="47">
                  <c:v>2341</c:v>
                </c:pt>
                <c:pt idx="48">
                  <c:v>2341</c:v>
                </c:pt>
                <c:pt idx="49">
                  <c:v>2341</c:v>
                </c:pt>
                <c:pt idx="50">
                  <c:v>2402</c:v>
                </c:pt>
                <c:pt idx="51">
                  <c:v>2402</c:v>
                </c:pt>
                <c:pt idx="52">
                  <c:v>2402</c:v>
                </c:pt>
                <c:pt idx="53">
                  <c:v>2389</c:v>
                </c:pt>
                <c:pt idx="54">
                  <c:v>2389</c:v>
                </c:pt>
                <c:pt idx="55">
                  <c:v>2389</c:v>
                </c:pt>
                <c:pt idx="56">
                  <c:v>2375</c:v>
                </c:pt>
                <c:pt idx="57">
                  <c:v>2375</c:v>
                </c:pt>
                <c:pt idx="58">
                  <c:v>2375</c:v>
                </c:pt>
                <c:pt idx="59">
                  <c:v>2370</c:v>
                </c:pt>
                <c:pt idx="60">
                  <c:v>2370</c:v>
                </c:pt>
                <c:pt idx="61">
                  <c:v>2370</c:v>
                </c:pt>
                <c:pt idx="62">
                  <c:v>2357</c:v>
                </c:pt>
                <c:pt idx="63">
                  <c:v>2357</c:v>
                </c:pt>
                <c:pt idx="64">
                  <c:v>2357</c:v>
                </c:pt>
                <c:pt idx="65">
                  <c:v>2341</c:v>
                </c:pt>
                <c:pt idx="66">
                  <c:v>2341</c:v>
                </c:pt>
                <c:pt idx="67">
                  <c:v>2341</c:v>
                </c:pt>
                <c:pt idx="68">
                  <c:v>2328</c:v>
                </c:pt>
                <c:pt idx="69">
                  <c:v>2328</c:v>
                </c:pt>
                <c:pt idx="70">
                  <c:v>2328</c:v>
                </c:pt>
                <c:pt idx="71">
                  <c:v>2311</c:v>
                </c:pt>
                <c:pt idx="72">
                  <c:v>2311</c:v>
                </c:pt>
                <c:pt idx="73">
                  <c:v>2311</c:v>
                </c:pt>
                <c:pt idx="74">
                  <c:v>2301</c:v>
                </c:pt>
                <c:pt idx="75">
                  <c:v>2301</c:v>
                </c:pt>
                <c:pt idx="76">
                  <c:v>2301</c:v>
                </c:pt>
                <c:pt idx="77">
                  <c:v>2296</c:v>
                </c:pt>
                <c:pt idx="78">
                  <c:v>2296</c:v>
                </c:pt>
                <c:pt idx="79">
                  <c:v>2296</c:v>
                </c:pt>
                <c:pt idx="80">
                  <c:v>2279</c:v>
                </c:pt>
                <c:pt idx="81">
                  <c:v>2279</c:v>
                </c:pt>
                <c:pt idx="82">
                  <c:v>2279</c:v>
                </c:pt>
                <c:pt idx="83">
                  <c:v>2273</c:v>
                </c:pt>
                <c:pt idx="84">
                  <c:v>2273</c:v>
                </c:pt>
                <c:pt idx="85">
                  <c:v>2273</c:v>
                </c:pt>
                <c:pt idx="86">
                  <c:v>2266</c:v>
                </c:pt>
                <c:pt idx="87">
                  <c:v>2266</c:v>
                </c:pt>
                <c:pt idx="88">
                  <c:v>2266</c:v>
                </c:pt>
                <c:pt idx="89">
                  <c:v>2256</c:v>
                </c:pt>
                <c:pt idx="90">
                  <c:v>2256</c:v>
                </c:pt>
                <c:pt idx="91">
                  <c:v>2256</c:v>
                </c:pt>
                <c:pt idx="92">
                  <c:v>2256</c:v>
                </c:pt>
                <c:pt idx="93">
                  <c:v>2256</c:v>
                </c:pt>
                <c:pt idx="94">
                  <c:v>2256</c:v>
                </c:pt>
                <c:pt idx="95">
                  <c:v>2260</c:v>
                </c:pt>
                <c:pt idx="96">
                  <c:v>2260</c:v>
                </c:pt>
                <c:pt idx="97">
                  <c:v>2260</c:v>
                </c:pt>
                <c:pt idx="98">
                  <c:v>2255</c:v>
                </c:pt>
                <c:pt idx="99">
                  <c:v>2255</c:v>
                </c:pt>
                <c:pt idx="100">
                  <c:v>2255</c:v>
                </c:pt>
                <c:pt idx="101">
                  <c:v>2252</c:v>
                </c:pt>
                <c:pt idx="102">
                  <c:v>2252</c:v>
                </c:pt>
                <c:pt idx="103">
                  <c:v>2252</c:v>
                </c:pt>
                <c:pt idx="104">
                  <c:v>2250</c:v>
                </c:pt>
                <c:pt idx="105">
                  <c:v>2250</c:v>
                </c:pt>
                <c:pt idx="106">
                  <c:v>2250</c:v>
                </c:pt>
                <c:pt idx="107">
                  <c:v>2248</c:v>
                </c:pt>
                <c:pt idx="108">
                  <c:v>2248</c:v>
                </c:pt>
                <c:pt idx="109">
                  <c:v>2248</c:v>
                </c:pt>
                <c:pt idx="110">
                  <c:v>2238</c:v>
                </c:pt>
                <c:pt idx="111">
                  <c:v>2238</c:v>
                </c:pt>
                <c:pt idx="112">
                  <c:v>2238</c:v>
                </c:pt>
                <c:pt idx="113">
                  <c:v>2237</c:v>
                </c:pt>
                <c:pt idx="114">
                  <c:v>2237</c:v>
                </c:pt>
                <c:pt idx="115">
                  <c:v>2237</c:v>
                </c:pt>
                <c:pt idx="116">
                  <c:v>2244</c:v>
                </c:pt>
                <c:pt idx="117">
                  <c:v>2244</c:v>
                </c:pt>
                <c:pt idx="118">
                  <c:v>2244</c:v>
                </c:pt>
                <c:pt idx="119">
                  <c:v>2249</c:v>
                </c:pt>
                <c:pt idx="120">
                  <c:v>2249</c:v>
                </c:pt>
                <c:pt idx="121">
                  <c:v>2249</c:v>
                </c:pt>
                <c:pt idx="122">
                  <c:v>2253</c:v>
                </c:pt>
                <c:pt idx="123">
                  <c:v>2253</c:v>
                </c:pt>
                <c:pt idx="124">
                  <c:v>2253</c:v>
                </c:pt>
                <c:pt idx="125">
                  <c:v>2259</c:v>
                </c:pt>
                <c:pt idx="126">
                  <c:v>2259</c:v>
                </c:pt>
                <c:pt idx="127">
                  <c:v>2259</c:v>
                </c:pt>
                <c:pt idx="128">
                  <c:v>2299</c:v>
                </c:pt>
                <c:pt idx="129">
                  <c:v>2299</c:v>
                </c:pt>
                <c:pt idx="130">
                  <c:v>2299</c:v>
                </c:pt>
                <c:pt idx="131">
                  <c:v>2296</c:v>
                </c:pt>
                <c:pt idx="132">
                  <c:v>2296</c:v>
                </c:pt>
                <c:pt idx="133">
                  <c:v>2296</c:v>
                </c:pt>
                <c:pt idx="134">
                  <c:v>2277</c:v>
                </c:pt>
                <c:pt idx="135">
                  <c:v>2277</c:v>
                </c:pt>
                <c:pt idx="136">
                  <c:v>2277</c:v>
                </c:pt>
                <c:pt idx="137">
                  <c:v>2273</c:v>
                </c:pt>
                <c:pt idx="138">
                  <c:v>2273</c:v>
                </c:pt>
                <c:pt idx="139">
                  <c:v>2273</c:v>
                </c:pt>
                <c:pt idx="140">
                  <c:v>2272</c:v>
                </c:pt>
                <c:pt idx="141">
                  <c:v>2272</c:v>
                </c:pt>
                <c:pt idx="142">
                  <c:v>2272</c:v>
                </c:pt>
                <c:pt idx="143">
                  <c:v>2271</c:v>
                </c:pt>
                <c:pt idx="144">
                  <c:v>2271</c:v>
                </c:pt>
                <c:pt idx="145">
                  <c:v>2271</c:v>
                </c:pt>
                <c:pt idx="146">
                  <c:v>2267</c:v>
                </c:pt>
                <c:pt idx="147">
                  <c:v>2267</c:v>
                </c:pt>
                <c:pt idx="148">
                  <c:v>2267</c:v>
                </c:pt>
                <c:pt idx="149">
                  <c:v>2266</c:v>
                </c:pt>
                <c:pt idx="150">
                  <c:v>2266</c:v>
                </c:pt>
                <c:pt idx="151">
                  <c:v>2266</c:v>
                </c:pt>
                <c:pt idx="152">
                  <c:v>2270</c:v>
                </c:pt>
                <c:pt idx="153">
                  <c:v>2270</c:v>
                </c:pt>
                <c:pt idx="154">
                  <c:v>2270</c:v>
                </c:pt>
                <c:pt idx="155">
                  <c:v>2272</c:v>
                </c:pt>
                <c:pt idx="156">
                  <c:v>2272</c:v>
                </c:pt>
                <c:pt idx="157">
                  <c:v>2272</c:v>
                </c:pt>
                <c:pt idx="158">
                  <c:v>2272</c:v>
                </c:pt>
                <c:pt idx="159">
                  <c:v>2272</c:v>
                </c:pt>
                <c:pt idx="160">
                  <c:v>2272</c:v>
                </c:pt>
                <c:pt idx="161">
                  <c:v>2273</c:v>
                </c:pt>
                <c:pt idx="162">
                  <c:v>2273</c:v>
                </c:pt>
                <c:pt idx="163">
                  <c:v>2273</c:v>
                </c:pt>
                <c:pt idx="164">
                  <c:v>2268</c:v>
                </c:pt>
                <c:pt idx="165">
                  <c:v>2268</c:v>
                </c:pt>
                <c:pt idx="166">
                  <c:v>2268</c:v>
                </c:pt>
                <c:pt idx="167">
                  <c:v>2271</c:v>
                </c:pt>
                <c:pt idx="168">
                  <c:v>2271</c:v>
                </c:pt>
                <c:pt idx="169">
                  <c:v>2271</c:v>
                </c:pt>
                <c:pt idx="170">
                  <c:v>2269</c:v>
                </c:pt>
                <c:pt idx="171">
                  <c:v>2269</c:v>
                </c:pt>
                <c:pt idx="172">
                  <c:v>2269</c:v>
                </c:pt>
                <c:pt idx="173">
                  <c:v>2268</c:v>
                </c:pt>
                <c:pt idx="174">
                  <c:v>2268</c:v>
                </c:pt>
                <c:pt idx="175">
                  <c:v>2268</c:v>
                </c:pt>
                <c:pt idx="176">
                  <c:v>2267</c:v>
                </c:pt>
                <c:pt idx="177">
                  <c:v>2267</c:v>
                </c:pt>
                <c:pt idx="178">
                  <c:v>2267</c:v>
                </c:pt>
                <c:pt idx="179">
                  <c:v>2264</c:v>
                </c:pt>
                <c:pt idx="180">
                  <c:v>2264</c:v>
                </c:pt>
                <c:pt idx="181">
                  <c:v>2264</c:v>
                </c:pt>
                <c:pt idx="182">
                  <c:v>2261</c:v>
                </c:pt>
                <c:pt idx="183">
                  <c:v>2261</c:v>
                </c:pt>
                <c:pt idx="184">
                  <c:v>2261</c:v>
                </c:pt>
                <c:pt idx="185">
                  <c:v>2257</c:v>
                </c:pt>
                <c:pt idx="186">
                  <c:v>2257</c:v>
                </c:pt>
                <c:pt idx="187">
                  <c:v>2257</c:v>
                </c:pt>
                <c:pt idx="188">
                  <c:v>2256</c:v>
                </c:pt>
                <c:pt idx="189">
                  <c:v>2256</c:v>
                </c:pt>
                <c:pt idx="190">
                  <c:v>2256</c:v>
                </c:pt>
                <c:pt idx="191">
                  <c:v>2251</c:v>
                </c:pt>
                <c:pt idx="192">
                  <c:v>2251</c:v>
                </c:pt>
                <c:pt idx="193">
                  <c:v>2251</c:v>
                </c:pt>
                <c:pt idx="194">
                  <c:v>2250</c:v>
                </c:pt>
                <c:pt idx="195">
                  <c:v>2250</c:v>
                </c:pt>
                <c:pt idx="196">
                  <c:v>2250</c:v>
                </c:pt>
                <c:pt idx="197">
                  <c:v>2249</c:v>
                </c:pt>
                <c:pt idx="198">
                  <c:v>2249</c:v>
                </c:pt>
                <c:pt idx="199">
                  <c:v>2249</c:v>
                </c:pt>
                <c:pt idx="200">
                  <c:v>2245</c:v>
                </c:pt>
                <c:pt idx="201">
                  <c:v>2245</c:v>
                </c:pt>
                <c:pt idx="202">
                  <c:v>2245</c:v>
                </c:pt>
                <c:pt idx="203">
                  <c:v>2244</c:v>
                </c:pt>
                <c:pt idx="204">
                  <c:v>2244</c:v>
                </c:pt>
                <c:pt idx="205">
                  <c:v>2244</c:v>
                </c:pt>
                <c:pt idx="206">
                  <c:v>2241</c:v>
                </c:pt>
                <c:pt idx="207">
                  <c:v>2241</c:v>
                </c:pt>
                <c:pt idx="208">
                  <c:v>2241</c:v>
                </c:pt>
                <c:pt idx="209">
                  <c:v>2241</c:v>
                </c:pt>
                <c:pt idx="210">
                  <c:v>2241</c:v>
                </c:pt>
                <c:pt idx="211">
                  <c:v>2241</c:v>
                </c:pt>
                <c:pt idx="212">
                  <c:v>2242</c:v>
                </c:pt>
                <c:pt idx="213">
                  <c:v>2242</c:v>
                </c:pt>
                <c:pt idx="214">
                  <c:v>2242</c:v>
                </c:pt>
                <c:pt idx="215">
                  <c:v>2240</c:v>
                </c:pt>
                <c:pt idx="216">
                  <c:v>2240</c:v>
                </c:pt>
                <c:pt idx="217">
                  <c:v>2240</c:v>
                </c:pt>
                <c:pt idx="218">
                  <c:v>2237</c:v>
                </c:pt>
                <c:pt idx="219">
                  <c:v>2237</c:v>
                </c:pt>
                <c:pt idx="220">
                  <c:v>2237</c:v>
                </c:pt>
                <c:pt idx="221">
                  <c:v>2233</c:v>
                </c:pt>
                <c:pt idx="222">
                  <c:v>2233</c:v>
                </c:pt>
                <c:pt idx="223">
                  <c:v>2233</c:v>
                </c:pt>
                <c:pt idx="224">
                  <c:v>2226</c:v>
                </c:pt>
                <c:pt idx="225">
                  <c:v>2226</c:v>
                </c:pt>
                <c:pt idx="226">
                  <c:v>2226</c:v>
                </c:pt>
                <c:pt idx="227">
                  <c:v>2226</c:v>
                </c:pt>
                <c:pt idx="228">
                  <c:v>2226</c:v>
                </c:pt>
                <c:pt idx="229">
                  <c:v>2226</c:v>
                </c:pt>
                <c:pt idx="230">
                  <c:v>2225</c:v>
                </c:pt>
                <c:pt idx="231">
                  <c:v>2225</c:v>
                </c:pt>
                <c:pt idx="232">
                  <c:v>2225</c:v>
                </c:pt>
                <c:pt idx="233">
                  <c:v>2225</c:v>
                </c:pt>
                <c:pt idx="234">
                  <c:v>2225</c:v>
                </c:pt>
                <c:pt idx="235">
                  <c:v>2225</c:v>
                </c:pt>
                <c:pt idx="236">
                  <c:v>2221</c:v>
                </c:pt>
                <c:pt idx="237">
                  <c:v>2221</c:v>
                </c:pt>
                <c:pt idx="238">
                  <c:v>2221</c:v>
                </c:pt>
                <c:pt idx="239">
                  <c:v>2217</c:v>
                </c:pt>
                <c:pt idx="240">
                  <c:v>2217</c:v>
                </c:pt>
                <c:pt idx="241">
                  <c:v>2217</c:v>
                </c:pt>
                <c:pt idx="242">
                  <c:v>2217</c:v>
                </c:pt>
                <c:pt idx="243">
                  <c:v>2217</c:v>
                </c:pt>
                <c:pt idx="244">
                  <c:v>2217</c:v>
                </c:pt>
                <c:pt idx="245">
                  <c:v>2217</c:v>
                </c:pt>
                <c:pt idx="246">
                  <c:v>2217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'Beschl. 5. Gang(3)'!$N$2</c:f>
              <c:strCache>
                <c:ptCount val="1"/>
                <c:pt idx="0">
                  <c:v>Ladruck, SOLL (alt)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'Beschl. 5. Gang(3)'!$H$11:$H$257</c:f>
              <c:numCache>
                <c:formatCode>#,##0" 1/min"</c:formatCode>
                <c:ptCount val="247"/>
                <c:pt idx="0">
                  <c:v>1442</c:v>
                </c:pt>
                <c:pt idx="1">
                  <c:v>1442</c:v>
                </c:pt>
                <c:pt idx="2">
                  <c:v>1442</c:v>
                </c:pt>
                <c:pt idx="3">
                  <c:v>1460</c:v>
                </c:pt>
                <c:pt idx="4">
                  <c:v>1460</c:v>
                </c:pt>
                <c:pt idx="5">
                  <c:v>1460</c:v>
                </c:pt>
                <c:pt idx="6">
                  <c:v>1480</c:v>
                </c:pt>
                <c:pt idx="7">
                  <c:v>1480</c:v>
                </c:pt>
                <c:pt idx="8">
                  <c:v>1480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1519</c:v>
                </c:pt>
                <c:pt idx="13">
                  <c:v>1519</c:v>
                </c:pt>
                <c:pt idx="14">
                  <c:v>1519</c:v>
                </c:pt>
                <c:pt idx="15">
                  <c:v>1529</c:v>
                </c:pt>
                <c:pt idx="16">
                  <c:v>1529</c:v>
                </c:pt>
                <c:pt idx="17">
                  <c:v>1529</c:v>
                </c:pt>
                <c:pt idx="18">
                  <c:v>1559</c:v>
                </c:pt>
                <c:pt idx="19">
                  <c:v>1559</c:v>
                </c:pt>
                <c:pt idx="20">
                  <c:v>1559</c:v>
                </c:pt>
                <c:pt idx="21">
                  <c:v>1577</c:v>
                </c:pt>
                <c:pt idx="22">
                  <c:v>1577</c:v>
                </c:pt>
                <c:pt idx="23">
                  <c:v>1577</c:v>
                </c:pt>
                <c:pt idx="24">
                  <c:v>1597</c:v>
                </c:pt>
                <c:pt idx="25">
                  <c:v>1597</c:v>
                </c:pt>
                <c:pt idx="26">
                  <c:v>1597</c:v>
                </c:pt>
                <c:pt idx="27">
                  <c:v>1627</c:v>
                </c:pt>
                <c:pt idx="28">
                  <c:v>1627</c:v>
                </c:pt>
                <c:pt idx="29">
                  <c:v>1627</c:v>
                </c:pt>
                <c:pt idx="30">
                  <c:v>1657</c:v>
                </c:pt>
                <c:pt idx="31">
                  <c:v>1657</c:v>
                </c:pt>
                <c:pt idx="32">
                  <c:v>1657</c:v>
                </c:pt>
                <c:pt idx="33">
                  <c:v>1686</c:v>
                </c:pt>
                <c:pt idx="34">
                  <c:v>1686</c:v>
                </c:pt>
                <c:pt idx="35">
                  <c:v>1686</c:v>
                </c:pt>
                <c:pt idx="36">
                  <c:v>1718</c:v>
                </c:pt>
                <c:pt idx="37">
                  <c:v>1718</c:v>
                </c:pt>
                <c:pt idx="38">
                  <c:v>1718</c:v>
                </c:pt>
                <c:pt idx="39">
                  <c:v>1762</c:v>
                </c:pt>
                <c:pt idx="40">
                  <c:v>1762</c:v>
                </c:pt>
                <c:pt idx="41">
                  <c:v>1762</c:v>
                </c:pt>
                <c:pt idx="42">
                  <c:v>1813</c:v>
                </c:pt>
                <c:pt idx="43">
                  <c:v>1813</c:v>
                </c:pt>
                <c:pt idx="44">
                  <c:v>1813</c:v>
                </c:pt>
                <c:pt idx="45">
                  <c:v>1844</c:v>
                </c:pt>
                <c:pt idx="46">
                  <c:v>1844</c:v>
                </c:pt>
                <c:pt idx="47">
                  <c:v>1844</c:v>
                </c:pt>
                <c:pt idx="48">
                  <c:v>1883</c:v>
                </c:pt>
                <c:pt idx="49">
                  <c:v>1883</c:v>
                </c:pt>
                <c:pt idx="50">
                  <c:v>1883</c:v>
                </c:pt>
                <c:pt idx="51">
                  <c:v>1936</c:v>
                </c:pt>
                <c:pt idx="52">
                  <c:v>1936</c:v>
                </c:pt>
                <c:pt idx="53">
                  <c:v>1936</c:v>
                </c:pt>
                <c:pt idx="54">
                  <c:v>1988</c:v>
                </c:pt>
                <c:pt idx="55">
                  <c:v>1988</c:v>
                </c:pt>
                <c:pt idx="56">
                  <c:v>1988</c:v>
                </c:pt>
                <c:pt idx="57">
                  <c:v>2031</c:v>
                </c:pt>
                <c:pt idx="58">
                  <c:v>2031</c:v>
                </c:pt>
                <c:pt idx="59">
                  <c:v>2031</c:v>
                </c:pt>
                <c:pt idx="60">
                  <c:v>2068</c:v>
                </c:pt>
                <c:pt idx="61">
                  <c:v>2068</c:v>
                </c:pt>
                <c:pt idx="62">
                  <c:v>2068</c:v>
                </c:pt>
                <c:pt idx="63">
                  <c:v>2122</c:v>
                </c:pt>
                <c:pt idx="64">
                  <c:v>2122</c:v>
                </c:pt>
                <c:pt idx="65">
                  <c:v>2122</c:v>
                </c:pt>
                <c:pt idx="66">
                  <c:v>2165</c:v>
                </c:pt>
                <c:pt idx="67">
                  <c:v>2165</c:v>
                </c:pt>
                <c:pt idx="68">
                  <c:v>2165</c:v>
                </c:pt>
                <c:pt idx="69">
                  <c:v>2200</c:v>
                </c:pt>
                <c:pt idx="70">
                  <c:v>2200</c:v>
                </c:pt>
                <c:pt idx="71">
                  <c:v>2200</c:v>
                </c:pt>
                <c:pt idx="72">
                  <c:v>2235</c:v>
                </c:pt>
                <c:pt idx="73">
                  <c:v>2235</c:v>
                </c:pt>
                <c:pt idx="74">
                  <c:v>2235</c:v>
                </c:pt>
                <c:pt idx="75">
                  <c:v>2288</c:v>
                </c:pt>
                <c:pt idx="76">
                  <c:v>2288</c:v>
                </c:pt>
                <c:pt idx="77">
                  <c:v>2288</c:v>
                </c:pt>
                <c:pt idx="78">
                  <c:v>2339</c:v>
                </c:pt>
                <c:pt idx="79">
                  <c:v>2339</c:v>
                </c:pt>
                <c:pt idx="80">
                  <c:v>2339</c:v>
                </c:pt>
                <c:pt idx="81">
                  <c:v>2381</c:v>
                </c:pt>
                <c:pt idx="82">
                  <c:v>2381</c:v>
                </c:pt>
                <c:pt idx="83">
                  <c:v>2381</c:v>
                </c:pt>
                <c:pt idx="84">
                  <c:v>2423</c:v>
                </c:pt>
                <c:pt idx="85">
                  <c:v>2423</c:v>
                </c:pt>
                <c:pt idx="86">
                  <c:v>2423</c:v>
                </c:pt>
                <c:pt idx="87">
                  <c:v>2462</c:v>
                </c:pt>
                <c:pt idx="88">
                  <c:v>2462</c:v>
                </c:pt>
                <c:pt idx="89">
                  <c:v>2462</c:v>
                </c:pt>
                <c:pt idx="90">
                  <c:v>2504</c:v>
                </c:pt>
                <c:pt idx="91">
                  <c:v>2504</c:v>
                </c:pt>
                <c:pt idx="92">
                  <c:v>2504</c:v>
                </c:pt>
                <c:pt idx="93">
                  <c:v>2551</c:v>
                </c:pt>
                <c:pt idx="94">
                  <c:v>2551</c:v>
                </c:pt>
                <c:pt idx="95">
                  <c:v>2551</c:v>
                </c:pt>
                <c:pt idx="96">
                  <c:v>2590</c:v>
                </c:pt>
                <c:pt idx="97">
                  <c:v>2590</c:v>
                </c:pt>
                <c:pt idx="98">
                  <c:v>2590</c:v>
                </c:pt>
                <c:pt idx="99">
                  <c:v>2625</c:v>
                </c:pt>
                <c:pt idx="100">
                  <c:v>2625</c:v>
                </c:pt>
                <c:pt idx="101">
                  <c:v>2625</c:v>
                </c:pt>
                <c:pt idx="102">
                  <c:v>2668</c:v>
                </c:pt>
                <c:pt idx="103">
                  <c:v>2668</c:v>
                </c:pt>
                <c:pt idx="104">
                  <c:v>2668</c:v>
                </c:pt>
                <c:pt idx="105">
                  <c:v>2718</c:v>
                </c:pt>
                <c:pt idx="106">
                  <c:v>2718</c:v>
                </c:pt>
                <c:pt idx="107">
                  <c:v>2718</c:v>
                </c:pt>
                <c:pt idx="108">
                  <c:v>2755</c:v>
                </c:pt>
                <c:pt idx="109">
                  <c:v>2755</c:v>
                </c:pt>
                <c:pt idx="110">
                  <c:v>2755</c:v>
                </c:pt>
                <c:pt idx="111">
                  <c:v>2792</c:v>
                </c:pt>
                <c:pt idx="112">
                  <c:v>2792</c:v>
                </c:pt>
                <c:pt idx="113">
                  <c:v>2792</c:v>
                </c:pt>
                <c:pt idx="114">
                  <c:v>2826</c:v>
                </c:pt>
                <c:pt idx="115">
                  <c:v>2826</c:v>
                </c:pt>
                <c:pt idx="116">
                  <c:v>2826</c:v>
                </c:pt>
                <c:pt idx="117">
                  <c:v>2869</c:v>
                </c:pt>
                <c:pt idx="118">
                  <c:v>2869</c:v>
                </c:pt>
                <c:pt idx="119">
                  <c:v>2869</c:v>
                </c:pt>
                <c:pt idx="120">
                  <c:v>2904</c:v>
                </c:pt>
                <c:pt idx="121">
                  <c:v>2904</c:v>
                </c:pt>
                <c:pt idx="122">
                  <c:v>2904</c:v>
                </c:pt>
                <c:pt idx="123">
                  <c:v>2958</c:v>
                </c:pt>
                <c:pt idx="124">
                  <c:v>2958</c:v>
                </c:pt>
                <c:pt idx="125">
                  <c:v>2958</c:v>
                </c:pt>
                <c:pt idx="126">
                  <c:v>3143</c:v>
                </c:pt>
                <c:pt idx="127">
                  <c:v>3143</c:v>
                </c:pt>
                <c:pt idx="128">
                  <c:v>3143</c:v>
                </c:pt>
                <c:pt idx="129">
                  <c:v>3169</c:v>
                </c:pt>
                <c:pt idx="130">
                  <c:v>3169</c:v>
                </c:pt>
                <c:pt idx="131">
                  <c:v>3169</c:v>
                </c:pt>
                <c:pt idx="132">
                  <c:v>3223</c:v>
                </c:pt>
                <c:pt idx="133">
                  <c:v>3223</c:v>
                </c:pt>
                <c:pt idx="134">
                  <c:v>3223</c:v>
                </c:pt>
                <c:pt idx="135">
                  <c:v>3407</c:v>
                </c:pt>
                <c:pt idx="136">
                  <c:v>3407</c:v>
                </c:pt>
                <c:pt idx="137">
                  <c:v>3407</c:v>
                </c:pt>
                <c:pt idx="138">
                  <c:v>3435</c:v>
                </c:pt>
                <c:pt idx="139">
                  <c:v>3435</c:v>
                </c:pt>
                <c:pt idx="140">
                  <c:v>3435</c:v>
                </c:pt>
                <c:pt idx="141">
                  <c:v>3464</c:v>
                </c:pt>
                <c:pt idx="142">
                  <c:v>3464</c:v>
                </c:pt>
                <c:pt idx="143">
                  <c:v>3464</c:v>
                </c:pt>
                <c:pt idx="144">
                  <c:v>3508</c:v>
                </c:pt>
                <c:pt idx="145">
                  <c:v>3508</c:v>
                </c:pt>
                <c:pt idx="146">
                  <c:v>3508</c:v>
                </c:pt>
                <c:pt idx="147">
                  <c:v>3541</c:v>
                </c:pt>
                <c:pt idx="148">
                  <c:v>3541</c:v>
                </c:pt>
                <c:pt idx="149">
                  <c:v>3541</c:v>
                </c:pt>
                <c:pt idx="150">
                  <c:v>3574</c:v>
                </c:pt>
                <c:pt idx="151">
                  <c:v>3574</c:v>
                </c:pt>
                <c:pt idx="152">
                  <c:v>3574</c:v>
                </c:pt>
                <c:pt idx="153">
                  <c:v>3592</c:v>
                </c:pt>
                <c:pt idx="154">
                  <c:v>3592</c:v>
                </c:pt>
                <c:pt idx="155">
                  <c:v>3592</c:v>
                </c:pt>
                <c:pt idx="156">
                  <c:v>3638</c:v>
                </c:pt>
                <c:pt idx="157">
                  <c:v>3638</c:v>
                </c:pt>
                <c:pt idx="158">
                  <c:v>3638</c:v>
                </c:pt>
                <c:pt idx="159">
                  <c:v>3665</c:v>
                </c:pt>
                <c:pt idx="160">
                  <c:v>3665</c:v>
                </c:pt>
                <c:pt idx="161">
                  <c:v>3665</c:v>
                </c:pt>
                <c:pt idx="162">
                  <c:v>3697</c:v>
                </c:pt>
                <c:pt idx="163">
                  <c:v>3697</c:v>
                </c:pt>
                <c:pt idx="164">
                  <c:v>3697</c:v>
                </c:pt>
                <c:pt idx="165">
                  <c:v>3726</c:v>
                </c:pt>
                <c:pt idx="166">
                  <c:v>3726</c:v>
                </c:pt>
                <c:pt idx="167">
                  <c:v>3726</c:v>
                </c:pt>
                <c:pt idx="168">
                  <c:v>3753</c:v>
                </c:pt>
                <c:pt idx="169">
                  <c:v>3753</c:v>
                </c:pt>
                <c:pt idx="170">
                  <c:v>3753</c:v>
                </c:pt>
                <c:pt idx="171">
                  <c:v>3774</c:v>
                </c:pt>
                <c:pt idx="172">
                  <c:v>3774</c:v>
                </c:pt>
                <c:pt idx="173">
                  <c:v>3774</c:v>
                </c:pt>
                <c:pt idx="174">
                  <c:v>3810</c:v>
                </c:pt>
                <c:pt idx="175">
                  <c:v>3810</c:v>
                </c:pt>
                <c:pt idx="176">
                  <c:v>3810</c:v>
                </c:pt>
                <c:pt idx="177">
                  <c:v>3843</c:v>
                </c:pt>
                <c:pt idx="178">
                  <c:v>3843</c:v>
                </c:pt>
                <c:pt idx="179">
                  <c:v>3843</c:v>
                </c:pt>
                <c:pt idx="180">
                  <c:v>3857</c:v>
                </c:pt>
                <c:pt idx="181">
                  <c:v>3857</c:v>
                </c:pt>
                <c:pt idx="182">
                  <c:v>3857</c:v>
                </c:pt>
                <c:pt idx="183">
                  <c:v>3890</c:v>
                </c:pt>
                <c:pt idx="184">
                  <c:v>3890</c:v>
                </c:pt>
                <c:pt idx="185">
                  <c:v>3890</c:v>
                </c:pt>
                <c:pt idx="186">
                  <c:v>3911</c:v>
                </c:pt>
                <c:pt idx="187">
                  <c:v>3911</c:v>
                </c:pt>
                <c:pt idx="188">
                  <c:v>3911</c:v>
                </c:pt>
                <c:pt idx="189">
                  <c:v>3942</c:v>
                </c:pt>
                <c:pt idx="190">
                  <c:v>3942</c:v>
                </c:pt>
                <c:pt idx="191">
                  <c:v>3942</c:v>
                </c:pt>
                <c:pt idx="192">
                  <c:v>3959</c:v>
                </c:pt>
                <c:pt idx="193">
                  <c:v>3959</c:v>
                </c:pt>
                <c:pt idx="194">
                  <c:v>3959</c:v>
                </c:pt>
                <c:pt idx="195">
                  <c:v>3966</c:v>
                </c:pt>
                <c:pt idx="196">
                  <c:v>3966</c:v>
                </c:pt>
                <c:pt idx="197">
                  <c:v>3966</c:v>
                </c:pt>
                <c:pt idx="198">
                  <c:v>4006</c:v>
                </c:pt>
                <c:pt idx="199">
                  <c:v>4006</c:v>
                </c:pt>
                <c:pt idx="200">
                  <c:v>4006</c:v>
                </c:pt>
                <c:pt idx="201">
                  <c:v>4027</c:v>
                </c:pt>
                <c:pt idx="202">
                  <c:v>4027</c:v>
                </c:pt>
                <c:pt idx="203">
                  <c:v>4027</c:v>
                </c:pt>
                <c:pt idx="204">
                  <c:v>4028</c:v>
                </c:pt>
                <c:pt idx="205">
                  <c:v>4028</c:v>
                </c:pt>
                <c:pt idx="206">
                  <c:v>4028</c:v>
                </c:pt>
                <c:pt idx="207">
                  <c:v>4063</c:v>
                </c:pt>
                <c:pt idx="208">
                  <c:v>4063</c:v>
                </c:pt>
                <c:pt idx="209">
                  <c:v>4063</c:v>
                </c:pt>
                <c:pt idx="210">
                  <c:v>4080</c:v>
                </c:pt>
                <c:pt idx="211">
                  <c:v>4080</c:v>
                </c:pt>
                <c:pt idx="212">
                  <c:v>4080</c:v>
                </c:pt>
                <c:pt idx="213">
                  <c:v>4097</c:v>
                </c:pt>
                <c:pt idx="214">
                  <c:v>4097</c:v>
                </c:pt>
                <c:pt idx="215">
                  <c:v>4097</c:v>
                </c:pt>
                <c:pt idx="216">
                  <c:v>4110</c:v>
                </c:pt>
                <c:pt idx="217">
                  <c:v>4110</c:v>
                </c:pt>
                <c:pt idx="218">
                  <c:v>4110</c:v>
                </c:pt>
                <c:pt idx="219">
                  <c:v>4125</c:v>
                </c:pt>
                <c:pt idx="220">
                  <c:v>4125</c:v>
                </c:pt>
                <c:pt idx="221">
                  <c:v>4125</c:v>
                </c:pt>
                <c:pt idx="222">
                  <c:v>4140</c:v>
                </c:pt>
                <c:pt idx="223">
                  <c:v>4140</c:v>
                </c:pt>
                <c:pt idx="224">
                  <c:v>4140</c:v>
                </c:pt>
                <c:pt idx="225">
                  <c:v>4153</c:v>
                </c:pt>
                <c:pt idx="226">
                  <c:v>4153</c:v>
                </c:pt>
                <c:pt idx="227">
                  <c:v>4153</c:v>
                </c:pt>
                <c:pt idx="228">
                  <c:v>4162</c:v>
                </c:pt>
                <c:pt idx="229">
                  <c:v>4162</c:v>
                </c:pt>
                <c:pt idx="230">
                  <c:v>4162</c:v>
                </c:pt>
                <c:pt idx="231">
                  <c:v>4177</c:v>
                </c:pt>
                <c:pt idx="232">
                  <c:v>4177</c:v>
                </c:pt>
                <c:pt idx="233">
                  <c:v>4177</c:v>
                </c:pt>
                <c:pt idx="234">
                  <c:v>4184</c:v>
                </c:pt>
                <c:pt idx="235">
                  <c:v>4184</c:v>
                </c:pt>
                <c:pt idx="236">
                  <c:v>4184</c:v>
                </c:pt>
                <c:pt idx="237">
                  <c:v>4194</c:v>
                </c:pt>
                <c:pt idx="238">
                  <c:v>4194</c:v>
                </c:pt>
                <c:pt idx="239">
                  <c:v>4194</c:v>
                </c:pt>
                <c:pt idx="240">
                  <c:v>4190</c:v>
                </c:pt>
                <c:pt idx="241">
                  <c:v>4190</c:v>
                </c:pt>
                <c:pt idx="242">
                  <c:v>4190</c:v>
                </c:pt>
                <c:pt idx="243">
                  <c:v>4218</c:v>
                </c:pt>
                <c:pt idx="244">
                  <c:v>4218</c:v>
                </c:pt>
                <c:pt idx="245">
                  <c:v>4218</c:v>
                </c:pt>
                <c:pt idx="246">
                  <c:v>4228</c:v>
                </c:pt>
              </c:numCache>
            </c:numRef>
          </c:xVal>
          <c:yVal>
            <c:numRef>
              <c:f>'Beschl. 5. Gang(3)'!$N$11:$N$257</c:f>
              <c:numCache>
                <c:formatCode>#,##0" mbar"</c:formatCode>
                <c:ptCount val="247"/>
                <c:pt idx="0">
                  <c:v>1813</c:v>
                </c:pt>
                <c:pt idx="1">
                  <c:v>1834</c:v>
                </c:pt>
                <c:pt idx="2">
                  <c:v>1834</c:v>
                </c:pt>
                <c:pt idx="3">
                  <c:v>1834</c:v>
                </c:pt>
                <c:pt idx="4">
                  <c:v>1856</c:v>
                </c:pt>
                <c:pt idx="5">
                  <c:v>1856</c:v>
                </c:pt>
                <c:pt idx="6">
                  <c:v>1856</c:v>
                </c:pt>
                <c:pt idx="7">
                  <c:v>1877</c:v>
                </c:pt>
                <c:pt idx="8">
                  <c:v>1877</c:v>
                </c:pt>
                <c:pt idx="9">
                  <c:v>1877</c:v>
                </c:pt>
                <c:pt idx="10">
                  <c:v>1899</c:v>
                </c:pt>
                <c:pt idx="11">
                  <c:v>1899</c:v>
                </c:pt>
                <c:pt idx="12">
                  <c:v>1899</c:v>
                </c:pt>
                <c:pt idx="13">
                  <c:v>1918</c:v>
                </c:pt>
                <c:pt idx="14">
                  <c:v>1918</c:v>
                </c:pt>
                <c:pt idx="15">
                  <c:v>1918</c:v>
                </c:pt>
                <c:pt idx="16">
                  <c:v>1938</c:v>
                </c:pt>
                <c:pt idx="17">
                  <c:v>1938</c:v>
                </c:pt>
                <c:pt idx="18">
                  <c:v>1938</c:v>
                </c:pt>
                <c:pt idx="19">
                  <c:v>1955</c:v>
                </c:pt>
                <c:pt idx="20">
                  <c:v>1955</c:v>
                </c:pt>
                <c:pt idx="21">
                  <c:v>1955</c:v>
                </c:pt>
                <c:pt idx="22">
                  <c:v>1986</c:v>
                </c:pt>
                <c:pt idx="23">
                  <c:v>1986</c:v>
                </c:pt>
                <c:pt idx="24">
                  <c:v>1986</c:v>
                </c:pt>
                <c:pt idx="25">
                  <c:v>2009</c:v>
                </c:pt>
                <c:pt idx="26">
                  <c:v>2009</c:v>
                </c:pt>
                <c:pt idx="27">
                  <c:v>2009</c:v>
                </c:pt>
                <c:pt idx="28">
                  <c:v>2033</c:v>
                </c:pt>
                <c:pt idx="29">
                  <c:v>2033</c:v>
                </c:pt>
                <c:pt idx="30">
                  <c:v>2033</c:v>
                </c:pt>
                <c:pt idx="31">
                  <c:v>2064</c:v>
                </c:pt>
                <c:pt idx="32">
                  <c:v>2064</c:v>
                </c:pt>
                <c:pt idx="33">
                  <c:v>2064</c:v>
                </c:pt>
                <c:pt idx="34">
                  <c:v>2089</c:v>
                </c:pt>
                <c:pt idx="35">
                  <c:v>2089</c:v>
                </c:pt>
                <c:pt idx="36">
                  <c:v>2089</c:v>
                </c:pt>
                <c:pt idx="37">
                  <c:v>2121</c:v>
                </c:pt>
                <c:pt idx="38">
                  <c:v>2121</c:v>
                </c:pt>
                <c:pt idx="39">
                  <c:v>2121</c:v>
                </c:pt>
                <c:pt idx="40">
                  <c:v>2162</c:v>
                </c:pt>
                <c:pt idx="41">
                  <c:v>2162</c:v>
                </c:pt>
                <c:pt idx="42">
                  <c:v>2162</c:v>
                </c:pt>
                <c:pt idx="43">
                  <c:v>2212</c:v>
                </c:pt>
                <c:pt idx="44">
                  <c:v>2212</c:v>
                </c:pt>
                <c:pt idx="45">
                  <c:v>2212</c:v>
                </c:pt>
                <c:pt idx="46">
                  <c:v>2250</c:v>
                </c:pt>
                <c:pt idx="47">
                  <c:v>2250</c:v>
                </c:pt>
                <c:pt idx="48">
                  <c:v>2250</c:v>
                </c:pt>
                <c:pt idx="49">
                  <c:v>2250</c:v>
                </c:pt>
                <c:pt idx="50">
                  <c:v>2250</c:v>
                </c:pt>
                <c:pt idx="51">
                  <c:v>2250</c:v>
                </c:pt>
                <c:pt idx="52">
                  <c:v>2250</c:v>
                </c:pt>
                <c:pt idx="53">
                  <c:v>2250</c:v>
                </c:pt>
                <c:pt idx="54">
                  <c:v>2250</c:v>
                </c:pt>
                <c:pt idx="55">
                  <c:v>2250</c:v>
                </c:pt>
                <c:pt idx="56">
                  <c:v>2250</c:v>
                </c:pt>
                <c:pt idx="57">
                  <c:v>2250</c:v>
                </c:pt>
                <c:pt idx="58">
                  <c:v>2250</c:v>
                </c:pt>
                <c:pt idx="59">
                  <c:v>2250</c:v>
                </c:pt>
                <c:pt idx="60">
                  <c:v>2250</c:v>
                </c:pt>
                <c:pt idx="61">
                  <c:v>2250</c:v>
                </c:pt>
                <c:pt idx="62">
                  <c:v>2250</c:v>
                </c:pt>
                <c:pt idx="63">
                  <c:v>2250</c:v>
                </c:pt>
                <c:pt idx="64">
                  <c:v>2250</c:v>
                </c:pt>
                <c:pt idx="65">
                  <c:v>2250</c:v>
                </c:pt>
                <c:pt idx="66">
                  <c:v>2250</c:v>
                </c:pt>
                <c:pt idx="67">
                  <c:v>2250</c:v>
                </c:pt>
                <c:pt idx="68">
                  <c:v>2250</c:v>
                </c:pt>
                <c:pt idx="69">
                  <c:v>2250</c:v>
                </c:pt>
                <c:pt idx="70">
                  <c:v>2250</c:v>
                </c:pt>
                <c:pt idx="71">
                  <c:v>2250</c:v>
                </c:pt>
                <c:pt idx="72">
                  <c:v>2250</c:v>
                </c:pt>
                <c:pt idx="73">
                  <c:v>2250</c:v>
                </c:pt>
                <c:pt idx="74">
                  <c:v>2250</c:v>
                </c:pt>
                <c:pt idx="75">
                  <c:v>2250</c:v>
                </c:pt>
                <c:pt idx="76">
                  <c:v>2250</c:v>
                </c:pt>
                <c:pt idx="77">
                  <c:v>2250</c:v>
                </c:pt>
                <c:pt idx="78">
                  <c:v>2250</c:v>
                </c:pt>
                <c:pt idx="79">
                  <c:v>2250</c:v>
                </c:pt>
                <c:pt idx="80">
                  <c:v>2250</c:v>
                </c:pt>
                <c:pt idx="81">
                  <c:v>2250</c:v>
                </c:pt>
                <c:pt idx="82">
                  <c:v>2250</c:v>
                </c:pt>
                <c:pt idx="83">
                  <c:v>2250</c:v>
                </c:pt>
                <c:pt idx="84">
                  <c:v>2250</c:v>
                </c:pt>
                <c:pt idx="85">
                  <c:v>2250</c:v>
                </c:pt>
                <c:pt idx="86">
                  <c:v>2250</c:v>
                </c:pt>
                <c:pt idx="87">
                  <c:v>2250</c:v>
                </c:pt>
                <c:pt idx="88">
                  <c:v>2250</c:v>
                </c:pt>
                <c:pt idx="89">
                  <c:v>2250</c:v>
                </c:pt>
                <c:pt idx="90">
                  <c:v>2250</c:v>
                </c:pt>
                <c:pt idx="91">
                  <c:v>2250</c:v>
                </c:pt>
                <c:pt idx="92">
                  <c:v>2250</c:v>
                </c:pt>
                <c:pt idx="93">
                  <c:v>2250</c:v>
                </c:pt>
                <c:pt idx="94">
                  <c:v>2250</c:v>
                </c:pt>
                <c:pt idx="95">
                  <c:v>2250</c:v>
                </c:pt>
                <c:pt idx="96">
                  <c:v>2250</c:v>
                </c:pt>
                <c:pt idx="97">
                  <c:v>2250</c:v>
                </c:pt>
                <c:pt idx="98">
                  <c:v>2250</c:v>
                </c:pt>
                <c:pt idx="99">
                  <c:v>2250</c:v>
                </c:pt>
                <c:pt idx="100">
                  <c:v>2250</c:v>
                </c:pt>
                <c:pt idx="101">
                  <c:v>2250</c:v>
                </c:pt>
                <c:pt idx="102">
                  <c:v>2250</c:v>
                </c:pt>
                <c:pt idx="103">
                  <c:v>2250</c:v>
                </c:pt>
                <c:pt idx="104">
                  <c:v>2250</c:v>
                </c:pt>
                <c:pt idx="105">
                  <c:v>2250</c:v>
                </c:pt>
                <c:pt idx="106">
                  <c:v>2250</c:v>
                </c:pt>
                <c:pt idx="107">
                  <c:v>2250</c:v>
                </c:pt>
                <c:pt idx="108">
                  <c:v>2250</c:v>
                </c:pt>
                <c:pt idx="109">
                  <c:v>2250</c:v>
                </c:pt>
                <c:pt idx="110">
                  <c:v>2250</c:v>
                </c:pt>
                <c:pt idx="111">
                  <c:v>2250</c:v>
                </c:pt>
                <c:pt idx="112">
                  <c:v>2250</c:v>
                </c:pt>
                <c:pt idx="113">
                  <c:v>2250</c:v>
                </c:pt>
                <c:pt idx="114">
                  <c:v>2250</c:v>
                </c:pt>
                <c:pt idx="115">
                  <c:v>2250</c:v>
                </c:pt>
                <c:pt idx="116">
                  <c:v>2250</c:v>
                </c:pt>
                <c:pt idx="117">
                  <c:v>2250</c:v>
                </c:pt>
                <c:pt idx="118">
                  <c:v>2250</c:v>
                </c:pt>
                <c:pt idx="119">
                  <c:v>2250</c:v>
                </c:pt>
                <c:pt idx="120">
                  <c:v>2250</c:v>
                </c:pt>
                <c:pt idx="121">
                  <c:v>2250</c:v>
                </c:pt>
                <c:pt idx="122">
                  <c:v>2250</c:v>
                </c:pt>
                <c:pt idx="123">
                  <c:v>2250</c:v>
                </c:pt>
                <c:pt idx="124">
                  <c:v>2250</c:v>
                </c:pt>
                <c:pt idx="125">
                  <c:v>2250</c:v>
                </c:pt>
                <c:pt idx="126">
                  <c:v>2250</c:v>
                </c:pt>
                <c:pt idx="127">
                  <c:v>2250</c:v>
                </c:pt>
                <c:pt idx="128">
                  <c:v>2250</c:v>
                </c:pt>
                <c:pt idx="129">
                  <c:v>2250</c:v>
                </c:pt>
                <c:pt idx="130">
                  <c:v>2250</c:v>
                </c:pt>
                <c:pt idx="131">
                  <c:v>2250</c:v>
                </c:pt>
                <c:pt idx="132">
                  <c:v>2250</c:v>
                </c:pt>
                <c:pt idx="133">
                  <c:v>2250</c:v>
                </c:pt>
                <c:pt idx="134">
                  <c:v>2250</c:v>
                </c:pt>
                <c:pt idx="135">
                  <c:v>2250</c:v>
                </c:pt>
                <c:pt idx="136">
                  <c:v>2250</c:v>
                </c:pt>
                <c:pt idx="137">
                  <c:v>2250</c:v>
                </c:pt>
                <c:pt idx="138">
                  <c:v>2250</c:v>
                </c:pt>
                <c:pt idx="139">
                  <c:v>2250</c:v>
                </c:pt>
                <c:pt idx="140">
                  <c:v>2250</c:v>
                </c:pt>
                <c:pt idx="141">
                  <c:v>2250</c:v>
                </c:pt>
                <c:pt idx="142">
                  <c:v>2250</c:v>
                </c:pt>
                <c:pt idx="143">
                  <c:v>2250</c:v>
                </c:pt>
                <c:pt idx="144">
                  <c:v>2250</c:v>
                </c:pt>
                <c:pt idx="145">
                  <c:v>2250</c:v>
                </c:pt>
                <c:pt idx="146">
                  <c:v>2250</c:v>
                </c:pt>
                <c:pt idx="147">
                  <c:v>2250</c:v>
                </c:pt>
                <c:pt idx="148">
                  <c:v>2250</c:v>
                </c:pt>
                <c:pt idx="149">
                  <c:v>2250</c:v>
                </c:pt>
                <c:pt idx="150">
                  <c:v>2250</c:v>
                </c:pt>
                <c:pt idx="151">
                  <c:v>2250</c:v>
                </c:pt>
                <c:pt idx="152">
                  <c:v>2250</c:v>
                </c:pt>
                <c:pt idx="153">
                  <c:v>2250</c:v>
                </c:pt>
                <c:pt idx="154">
                  <c:v>2250</c:v>
                </c:pt>
                <c:pt idx="155">
                  <c:v>2250</c:v>
                </c:pt>
                <c:pt idx="156">
                  <c:v>2250</c:v>
                </c:pt>
                <c:pt idx="157">
                  <c:v>2250</c:v>
                </c:pt>
                <c:pt idx="158">
                  <c:v>2250</c:v>
                </c:pt>
                <c:pt idx="159">
                  <c:v>2250</c:v>
                </c:pt>
                <c:pt idx="160">
                  <c:v>2250</c:v>
                </c:pt>
                <c:pt idx="161">
                  <c:v>2250</c:v>
                </c:pt>
                <c:pt idx="162">
                  <c:v>2250</c:v>
                </c:pt>
                <c:pt idx="163">
                  <c:v>2250</c:v>
                </c:pt>
                <c:pt idx="164">
                  <c:v>2250</c:v>
                </c:pt>
                <c:pt idx="165">
                  <c:v>2250</c:v>
                </c:pt>
                <c:pt idx="166">
                  <c:v>2250</c:v>
                </c:pt>
                <c:pt idx="167">
                  <c:v>2250</c:v>
                </c:pt>
                <c:pt idx="168">
                  <c:v>2250</c:v>
                </c:pt>
                <c:pt idx="169">
                  <c:v>2250</c:v>
                </c:pt>
                <c:pt idx="170">
                  <c:v>2250</c:v>
                </c:pt>
                <c:pt idx="171">
                  <c:v>2250</c:v>
                </c:pt>
                <c:pt idx="172">
                  <c:v>2250</c:v>
                </c:pt>
                <c:pt idx="173">
                  <c:v>2250</c:v>
                </c:pt>
                <c:pt idx="174">
                  <c:v>2250</c:v>
                </c:pt>
                <c:pt idx="175">
                  <c:v>2250</c:v>
                </c:pt>
                <c:pt idx="176">
                  <c:v>2250</c:v>
                </c:pt>
                <c:pt idx="177">
                  <c:v>2250</c:v>
                </c:pt>
                <c:pt idx="178">
                  <c:v>2250</c:v>
                </c:pt>
                <c:pt idx="179">
                  <c:v>2250</c:v>
                </c:pt>
                <c:pt idx="180">
                  <c:v>2250</c:v>
                </c:pt>
                <c:pt idx="181">
                  <c:v>2250</c:v>
                </c:pt>
                <c:pt idx="182">
                  <c:v>2250</c:v>
                </c:pt>
                <c:pt idx="183">
                  <c:v>2250</c:v>
                </c:pt>
                <c:pt idx="184">
                  <c:v>2250</c:v>
                </c:pt>
                <c:pt idx="185">
                  <c:v>2250</c:v>
                </c:pt>
                <c:pt idx="186">
                  <c:v>2250</c:v>
                </c:pt>
                <c:pt idx="187">
                  <c:v>2250</c:v>
                </c:pt>
                <c:pt idx="188">
                  <c:v>2250</c:v>
                </c:pt>
                <c:pt idx="189">
                  <c:v>2250</c:v>
                </c:pt>
                <c:pt idx="190">
                  <c:v>2250</c:v>
                </c:pt>
                <c:pt idx="191">
                  <c:v>2250</c:v>
                </c:pt>
                <c:pt idx="192">
                  <c:v>2250</c:v>
                </c:pt>
                <c:pt idx="193">
                  <c:v>2250</c:v>
                </c:pt>
                <c:pt idx="194">
                  <c:v>2250</c:v>
                </c:pt>
                <c:pt idx="195">
                  <c:v>2250</c:v>
                </c:pt>
                <c:pt idx="196">
                  <c:v>2250</c:v>
                </c:pt>
                <c:pt idx="197">
                  <c:v>2250</c:v>
                </c:pt>
                <c:pt idx="198">
                  <c:v>2250</c:v>
                </c:pt>
                <c:pt idx="199">
                  <c:v>2250</c:v>
                </c:pt>
                <c:pt idx="200">
                  <c:v>2250</c:v>
                </c:pt>
                <c:pt idx="201">
                  <c:v>2250</c:v>
                </c:pt>
                <c:pt idx="202">
                  <c:v>2250</c:v>
                </c:pt>
                <c:pt idx="203">
                  <c:v>2250</c:v>
                </c:pt>
                <c:pt idx="204">
                  <c:v>2250</c:v>
                </c:pt>
                <c:pt idx="205">
                  <c:v>2250</c:v>
                </c:pt>
                <c:pt idx="206">
                  <c:v>2250</c:v>
                </c:pt>
                <c:pt idx="207">
                  <c:v>2250</c:v>
                </c:pt>
                <c:pt idx="208">
                  <c:v>2250</c:v>
                </c:pt>
                <c:pt idx="209">
                  <c:v>2250</c:v>
                </c:pt>
                <c:pt idx="210">
                  <c:v>2250</c:v>
                </c:pt>
                <c:pt idx="211">
                  <c:v>2250</c:v>
                </c:pt>
                <c:pt idx="212">
                  <c:v>2250</c:v>
                </c:pt>
                <c:pt idx="213">
                  <c:v>2250</c:v>
                </c:pt>
                <c:pt idx="214">
                  <c:v>2250</c:v>
                </c:pt>
                <c:pt idx="215">
                  <c:v>2250</c:v>
                </c:pt>
                <c:pt idx="216">
                  <c:v>2250</c:v>
                </c:pt>
                <c:pt idx="217">
                  <c:v>2250</c:v>
                </c:pt>
                <c:pt idx="218">
                  <c:v>2250</c:v>
                </c:pt>
                <c:pt idx="219">
                  <c:v>2250</c:v>
                </c:pt>
                <c:pt idx="220">
                  <c:v>2250</c:v>
                </c:pt>
                <c:pt idx="221">
                  <c:v>2250</c:v>
                </c:pt>
                <c:pt idx="222">
                  <c:v>2250</c:v>
                </c:pt>
                <c:pt idx="223">
                  <c:v>2250</c:v>
                </c:pt>
                <c:pt idx="224">
                  <c:v>2250</c:v>
                </c:pt>
                <c:pt idx="225">
                  <c:v>2250</c:v>
                </c:pt>
                <c:pt idx="226">
                  <c:v>2250</c:v>
                </c:pt>
                <c:pt idx="227">
                  <c:v>2250</c:v>
                </c:pt>
                <c:pt idx="228">
                  <c:v>2250</c:v>
                </c:pt>
                <c:pt idx="229">
                  <c:v>2250</c:v>
                </c:pt>
                <c:pt idx="230">
                  <c:v>2250</c:v>
                </c:pt>
                <c:pt idx="231">
                  <c:v>2250</c:v>
                </c:pt>
                <c:pt idx="232">
                  <c:v>2250</c:v>
                </c:pt>
                <c:pt idx="233">
                  <c:v>2250</c:v>
                </c:pt>
                <c:pt idx="234">
                  <c:v>2250</c:v>
                </c:pt>
                <c:pt idx="235">
                  <c:v>2250</c:v>
                </c:pt>
                <c:pt idx="236">
                  <c:v>2250</c:v>
                </c:pt>
                <c:pt idx="237">
                  <c:v>2250</c:v>
                </c:pt>
                <c:pt idx="238">
                  <c:v>2250</c:v>
                </c:pt>
                <c:pt idx="239">
                  <c:v>2250</c:v>
                </c:pt>
                <c:pt idx="240">
                  <c:v>2250</c:v>
                </c:pt>
                <c:pt idx="241">
                  <c:v>2250</c:v>
                </c:pt>
                <c:pt idx="242">
                  <c:v>2250</c:v>
                </c:pt>
                <c:pt idx="243">
                  <c:v>2250</c:v>
                </c:pt>
                <c:pt idx="244">
                  <c:v>2250</c:v>
                </c:pt>
                <c:pt idx="245">
                  <c:v>2250</c:v>
                </c:pt>
                <c:pt idx="246">
                  <c:v>2250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747088"/>
        <c:axId val="294747480"/>
      </c:scatterChart>
      <c:valAx>
        <c:axId val="294747088"/>
        <c:scaling>
          <c:orientation val="minMax"/>
          <c:min val="1000"/>
        </c:scaling>
        <c:delete val="0"/>
        <c:axPos val="b"/>
        <c:numFmt formatCode="#,##0&quot; 1/min&quot;" sourceLinked="1"/>
        <c:majorTickMark val="out"/>
        <c:minorTickMark val="none"/>
        <c:tickLblPos val="nextTo"/>
        <c:crossAx val="294747480"/>
        <c:crosses val="autoZero"/>
        <c:crossBetween val="midCat"/>
      </c:valAx>
      <c:valAx>
        <c:axId val="294747480"/>
        <c:scaling>
          <c:orientation val="minMax"/>
        </c:scaling>
        <c:delete val="0"/>
        <c:axPos val="l"/>
        <c:majorGridlines/>
        <c:minorGridlines/>
        <c:numFmt formatCode="#,##0&quot; mbar&quot;" sourceLinked="1"/>
        <c:majorTickMark val="out"/>
        <c:minorTickMark val="none"/>
        <c:tickLblPos val="nextTo"/>
        <c:crossAx val="2947470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1"/>
          <c:tx>
            <c:strRef>
              <c:f>'Beschl. 5. Gang(4)'!$J$2</c:f>
              <c:strCache>
                <c:ptCount val="1"/>
                <c:pt idx="0">
                  <c:v>Dv</c:v>
                </c:pt>
              </c:strCache>
            </c:strRef>
          </c:tx>
          <c:marker>
            <c:symbol val="none"/>
          </c:marker>
          <c:trendline>
            <c:trendlineType val="poly"/>
            <c:order val="5"/>
            <c:dispRSqr val="1"/>
            <c:dispEq val="1"/>
            <c:trendlineLbl>
              <c:layout>
                <c:manualLayout>
                  <c:x val="-1.1862182523406145E-2"/>
                  <c:y val="0.15985281551763941"/>
                </c:manualLayout>
              </c:layout>
              <c:numFmt formatCode="General" sourceLinked="0"/>
            </c:trendlineLbl>
          </c:trendline>
          <c:xVal>
            <c:numRef>
              <c:f>'Beschl. 5. Gang(4)'!$F$3:$F$310</c:f>
              <c:numCache>
                <c:formatCode>0.000" s"</c:formatCode>
                <c:ptCount val="308"/>
                <c:pt idx="0">
                  <c:v>0.1</c:v>
                </c:pt>
                <c:pt idx="1">
                  <c:v>0.29099999999999998</c:v>
                </c:pt>
                <c:pt idx="2">
                  <c:v>0.48099999999999998</c:v>
                </c:pt>
                <c:pt idx="3">
                  <c:v>0.67100000000000004</c:v>
                </c:pt>
                <c:pt idx="4">
                  <c:v>0.86199999999999999</c:v>
                </c:pt>
                <c:pt idx="5">
                  <c:v>1.0620000000000001</c:v>
                </c:pt>
                <c:pt idx="6">
                  <c:v>1.232</c:v>
                </c:pt>
                <c:pt idx="7">
                  <c:v>1.4219999999999999</c:v>
                </c:pt>
                <c:pt idx="8">
                  <c:v>1.603</c:v>
                </c:pt>
                <c:pt idx="9">
                  <c:v>1.7929999999999999</c:v>
                </c:pt>
                <c:pt idx="10">
                  <c:v>1.9830000000000001</c:v>
                </c:pt>
                <c:pt idx="11">
                  <c:v>2.1629999999999998</c:v>
                </c:pt>
                <c:pt idx="12">
                  <c:v>2.3540000000000001</c:v>
                </c:pt>
                <c:pt idx="13">
                  <c:v>2.5339999999999998</c:v>
                </c:pt>
                <c:pt idx="14">
                  <c:v>2.7240000000000002</c:v>
                </c:pt>
                <c:pt idx="15">
                  <c:v>2.915</c:v>
                </c:pt>
                <c:pt idx="16">
                  <c:v>3.105</c:v>
                </c:pt>
                <c:pt idx="17">
                  <c:v>3.2949999999999999</c:v>
                </c:pt>
                <c:pt idx="18">
                  <c:v>3.4750000000000001</c:v>
                </c:pt>
                <c:pt idx="19">
                  <c:v>3.6659999999999999</c:v>
                </c:pt>
                <c:pt idx="20">
                  <c:v>3.8460000000000001</c:v>
                </c:pt>
                <c:pt idx="21">
                  <c:v>4.0359999999999996</c:v>
                </c:pt>
                <c:pt idx="22">
                  <c:v>4.226</c:v>
                </c:pt>
                <c:pt idx="23">
                  <c:v>4.407</c:v>
                </c:pt>
                <c:pt idx="24">
                  <c:v>4.5970000000000004</c:v>
                </c:pt>
                <c:pt idx="25">
                  <c:v>4.7869999999999999</c:v>
                </c:pt>
                <c:pt idx="26">
                  <c:v>4.9770000000000003</c:v>
                </c:pt>
                <c:pt idx="27">
                  <c:v>5.1680000000000001</c:v>
                </c:pt>
                <c:pt idx="28">
                  <c:v>5.3579999999999997</c:v>
                </c:pt>
                <c:pt idx="29">
                  <c:v>5.5579999999999998</c:v>
                </c:pt>
                <c:pt idx="30">
                  <c:v>5.7489999999999997</c:v>
                </c:pt>
                <c:pt idx="31">
                  <c:v>5.9390000000000001</c:v>
                </c:pt>
                <c:pt idx="32">
                  <c:v>6.1289999999999996</c:v>
                </c:pt>
                <c:pt idx="33">
                  <c:v>6.319</c:v>
                </c:pt>
                <c:pt idx="34">
                  <c:v>6.51</c:v>
                </c:pt>
                <c:pt idx="35">
                  <c:v>6.7</c:v>
                </c:pt>
                <c:pt idx="36">
                  <c:v>6.88</c:v>
                </c:pt>
                <c:pt idx="37">
                  <c:v>7.07</c:v>
                </c:pt>
                <c:pt idx="38">
                  <c:v>7.2610000000000001</c:v>
                </c:pt>
                <c:pt idx="39">
                  <c:v>7.4610000000000003</c:v>
                </c:pt>
                <c:pt idx="40">
                  <c:v>7.6509999999999998</c:v>
                </c:pt>
                <c:pt idx="41">
                  <c:v>7.8220000000000001</c:v>
                </c:pt>
                <c:pt idx="42">
                  <c:v>8.0120000000000005</c:v>
                </c:pt>
                <c:pt idx="43">
                  <c:v>8.2119999999999997</c:v>
                </c:pt>
                <c:pt idx="44">
                  <c:v>8.4019999999999992</c:v>
                </c:pt>
                <c:pt idx="45">
                  <c:v>8.593</c:v>
                </c:pt>
                <c:pt idx="46">
                  <c:v>8.7629999999999999</c:v>
                </c:pt>
                <c:pt idx="47">
                  <c:v>8.9629999999999992</c:v>
                </c:pt>
                <c:pt idx="48">
                  <c:v>9.1530000000000005</c:v>
                </c:pt>
                <c:pt idx="49">
                  <c:v>9.3439999999999994</c:v>
                </c:pt>
                <c:pt idx="50">
                  <c:v>9.5340000000000007</c:v>
                </c:pt>
                <c:pt idx="51">
                  <c:v>9.7140000000000004</c:v>
                </c:pt>
                <c:pt idx="52">
                  <c:v>9.9049999999999994</c:v>
                </c:pt>
                <c:pt idx="53">
                  <c:v>10.095000000000001</c:v>
                </c:pt>
                <c:pt idx="54">
                  <c:v>10.285</c:v>
                </c:pt>
                <c:pt idx="55">
                  <c:v>10.475</c:v>
                </c:pt>
                <c:pt idx="56">
                  <c:v>10.676</c:v>
                </c:pt>
                <c:pt idx="57">
                  <c:v>10.866</c:v>
                </c:pt>
                <c:pt idx="58">
                  <c:v>11.055999999999999</c:v>
                </c:pt>
                <c:pt idx="59">
                  <c:v>11.246</c:v>
                </c:pt>
                <c:pt idx="60">
                  <c:v>11.436999999999999</c:v>
                </c:pt>
                <c:pt idx="61">
                  <c:v>11.617000000000001</c:v>
                </c:pt>
                <c:pt idx="62">
                  <c:v>11.807</c:v>
                </c:pt>
                <c:pt idx="63">
                  <c:v>11.997999999999999</c:v>
                </c:pt>
                <c:pt idx="64">
                  <c:v>12.188000000000001</c:v>
                </c:pt>
                <c:pt idx="65">
                  <c:v>12.378</c:v>
                </c:pt>
                <c:pt idx="66">
                  <c:v>12.577999999999999</c:v>
                </c:pt>
                <c:pt idx="67">
                  <c:v>12.769</c:v>
                </c:pt>
                <c:pt idx="68">
                  <c:v>12.959</c:v>
                </c:pt>
                <c:pt idx="69">
                  <c:v>13.148999999999999</c:v>
                </c:pt>
                <c:pt idx="70">
                  <c:v>13.339</c:v>
                </c:pt>
                <c:pt idx="71">
                  <c:v>13.53</c:v>
                </c:pt>
                <c:pt idx="72">
                  <c:v>13.73</c:v>
                </c:pt>
                <c:pt idx="73">
                  <c:v>13.92</c:v>
                </c:pt>
                <c:pt idx="74">
                  <c:v>14.131</c:v>
                </c:pt>
                <c:pt idx="75">
                  <c:v>14.321</c:v>
                </c:pt>
                <c:pt idx="76">
                  <c:v>14.510999999999999</c:v>
                </c:pt>
                <c:pt idx="77">
                  <c:v>14.701000000000001</c:v>
                </c:pt>
                <c:pt idx="78">
                  <c:v>14.891999999999999</c:v>
                </c:pt>
                <c:pt idx="79">
                  <c:v>15.082000000000001</c:v>
                </c:pt>
                <c:pt idx="80">
                  <c:v>15.282</c:v>
                </c:pt>
                <c:pt idx="81">
                  <c:v>15.473000000000001</c:v>
                </c:pt>
                <c:pt idx="82">
                  <c:v>15.663</c:v>
                </c:pt>
                <c:pt idx="83">
                  <c:v>15.853</c:v>
                </c:pt>
                <c:pt idx="84">
                  <c:v>16.042999999999999</c:v>
                </c:pt>
                <c:pt idx="85">
                  <c:v>16.234000000000002</c:v>
                </c:pt>
                <c:pt idx="86">
                  <c:v>16.434000000000001</c:v>
                </c:pt>
                <c:pt idx="87">
                  <c:v>16.623999999999999</c:v>
                </c:pt>
                <c:pt idx="88">
                  <c:v>16.814</c:v>
                </c:pt>
                <c:pt idx="89">
                  <c:v>17.004999999999999</c:v>
                </c:pt>
                <c:pt idx="90">
                  <c:v>17.195</c:v>
                </c:pt>
                <c:pt idx="91">
                  <c:v>17.385000000000002</c:v>
                </c:pt>
                <c:pt idx="92">
                  <c:v>17.565999999999999</c:v>
                </c:pt>
                <c:pt idx="93">
                  <c:v>17.756</c:v>
                </c:pt>
                <c:pt idx="94">
                  <c:v>17.946000000000002</c:v>
                </c:pt>
                <c:pt idx="95">
                  <c:v>18.135999999999999</c:v>
                </c:pt>
                <c:pt idx="96">
                  <c:v>18.337</c:v>
                </c:pt>
                <c:pt idx="97">
                  <c:v>18.507000000000001</c:v>
                </c:pt>
                <c:pt idx="98">
                  <c:v>18.696999999999999</c:v>
                </c:pt>
                <c:pt idx="99">
                  <c:v>18.887</c:v>
                </c:pt>
                <c:pt idx="100">
                  <c:v>19.068000000000001</c:v>
                </c:pt>
                <c:pt idx="101">
                  <c:v>19.257999999999999</c:v>
                </c:pt>
                <c:pt idx="102">
                  <c:v>19.437999999999999</c:v>
                </c:pt>
                <c:pt idx="103">
                  <c:v>19.629000000000001</c:v>
                </c:pt>
                <c:pt idx="104">
                  <c:v>19.818999999999999</c:v>
                </c:pt>
                <c:pt idx="105">
                  <c:v>20.009</c:v>
                </c:pt>
                <c:pt idx="106">
                  <c:v>20.199000000000002</c:v>
                </c:pt>
                <c:pt idx="107">
                  <c:v>20.399999999999999</c:v>
                </c:pt>
                <c:pt idx="108">
                  <c:v>20.59</c:v>
                </c:pt>
                <c:pt idx="109">
                  <c:v>20.78</c:v>
                </c:pt>
                <c:pt idx="110">
                  <c:v>20.97</c:v>
                </c:pt>
                <c:pt idx="111">
                  <c:v>21.161000000000001</c:v>
                </c:pt>
                <c:pt idx="112">
                  <c:v>21.350999999999999</c:v>
                </c:pt>
                <c:pt idx="113">
                  <c:v>21.550999999999998</c:v>
                </c:pt>
                <c:pt idx="114">
                  <c:v>21.742000000000001</c:v>
                </c:pt>
                <c:pt idx="115">
                  <c:v>21.931999999999999</c:v>
                </c:pt>
                <c:pt idx="116">
                  <c:v>22.122</c:v>
                </c:pt>
                <c:pt idx="117">
                  <c:v>22.312000000000001</c:v>
                </c:pt>
                <c:pt idx="118">
                  <c:v>22.503</c:v>
                </c:pt>
                <c:pt idx="119">
                  <c:v>22.702999999999999</c:v>
                </c:pt>
                <c:pt idx="120">
                  <c:v>22.893000000000001</c:v>
                </c:pt>
                <c:pt idx="121">
                  <c:v>23.084</c:v>
                </c:pt>
                <c:pt idx="122">
                  <c:v>23.274000000000001</c:v>
                </c:pt>
                <c:pt idx="123">
                  <c:v>23.463999999999999</c:v>
                </c:pt>
                <c:pt idx="124">
                  <c:v>23.654</c:v>
                </c:pt>
                <c:pt idx="125">
                  <c:v>23.855</c:v>
                </c:pt>
                <c:pt idx="126">
                  <c:v>24.045000000000002</c:v>
                </c:pt>
                <c:pt idx="127">
                  <c:v>24.234999999999999</c:v>
                </c:pt>
                <c:pt idx="128">
                  <c:v>24.425000000000001</c:v>
                </c:pt>
                <c:pt idx="129">
                  <c:v>24.616</c:v>
                </c:pt>
                <c:pt idx="130">
                  <c:v>24.795999999999999</c:v>
                </c:pt>
                <c:pt idx="131">
                  <c:v>24.986000000000001</c:v>
                </c:pt>
                <c:pt idx="132">
                  <c:v>25.177</c:v>
                </c:pt>
                <c:pt idx="133">
                  <c:v>25.356999999999999</c:v>
                </c:pt>
                <c:pt idx="134">
                  <c:v>25.547000000000001</c:v>
                </c:pt>
                <c:pt idx="135">
                  <c:v>25.716999999999999</c:v>
                </c:pt>
                <c:pt idx="136">
                  <c:v>25.898</c:v>
                </c:pt>
                <c:pt idx="137">
                  <c:v>26.077999999999999</c:v>
                </c:pt>
                <c:pt idx="138">
                  <c:v>26.268000000000001</c:v>
                </c:pt>
                <c:pt idx="139">
                  <c:v>26.457999999999998</c:v>
                </c:pt>
                <c:pt idx="140">
                  <c:v>26.629000000000001</c:v>
                </c:pt>
                <c:pt idx="141">
                  <c:v>26.809000000000001</c:v>
                </c:pt>
                <c:pt idx="142">
                  <c:v>26.998999999999999</c:v>
                </c:pt>
                <c:pt idx="143">
                  <c:v>27.189</c:v>
                </c:pt>
                <c:pt idx="144">
                  <c:v>27.39</c:v>
                </c:pt>
                <c:pt idx="145">
                  <c:v>27.58</c:v>
                </c:pt>
                <c:pt idx="146">
                  <c:v>27.77</c:v>
                </c:pt>
                <c:pt idx="147">
                  <c:v>27.960999999999999</c:v>
                </c:pt>
                <c:pt idx="148">
                  <c:v>28.151</c:v>
                </c:pt>
                <c:pt idx="149">
                  <c:v>28.341000000000001</c:v>
                </c:pt>
                <c:pt idx="150">
                  <c:v>28.541</c:v>
                </c:pt>
                <c:pt idx="151">
                  <c:v>28.731999999999999</c:v>
                </c:pt>
                <c:pt idx="152">
                  <c:v>28.922000000000001</c:v>
                </c:pt>
                <c:pt idx="153">
                  <c:v>29.111999999999998</c:v>
                </c:pt>
                <c:pt idx="154">
                  <c:v>29.302</c:v>
                </c:pt>
                <c:pt idx="155">
                  <c:v>29.492999999999999</c:v>
                </c:pt>
                <c:pt idx="156">
                  <c:v>29.693000000000001</c:v>
                </c:pt>
                <c:pt idx="157">
                  <c:v>29.882999999999999</c:v>
                </c:pt>
                <c:pt idx="158">
                  <c:v>30.053999999999998</c:v>
                </c:pt>
                <c:pt idx="159">
                  <c:v>30.244</c:v>
                </c:pt>
                <c:pt idx="160">
                  <c:v>30.423999999999999</c:v>
                </c:pt>
                <c:pt idx="161">
                  <c:v>30.614000000000001</c:v>
                </c:pt>
                <c:pt idx="162">
                  <c:v>30.805</c:v>
                </c:pt>
                <c:pt idx="163">
                  <c:v>31.004999999999999</c:v>
                </c:pt>
                <c:pt idx="164">
                  <c:v>31.195</c:v>
                </c:pt>
                <c:pt idx="165">
                  <c:v>31.364999999999998</c:v>
                </c:pt>
                <c:pt idx="166">
                  <c:v>31.556000000000001</c:v>
                </c:pt>
                <c:pt idx="167">
                  <c:v>31.756</c:v>
                </c:pt>
                <c:pt idx="168">
                  <c:v>31.946000000000002</c:v>
                </c:pt>
                <c:pt idx="169">
                  <c:v>32.137</c:v>
                </c:pt>
                <c:pt idx="170">
                  <c:v>32.307000000000002</c:v>
                </c:pt>
                <c:pt idx="171">
                  <c:v>32.506999999999998</c:v>
                </c:pt>
                <c:pt idx="172">
                  <c:v>32.726999999999997</c:v>
                </c:pt>
                <c:pt idx="173">
                  <c:v>32.938000000000002</c:v>
                </c:pt>
                <c:pt idx="174">
                  <c:v>33.277999999999999</c:v>
                </c:pt>
                <c:pt idx="175">
                  <c:v>33.457999999999998</c:v>
                </c:pt>
                <c:pt idx="176">
                  <c:v>33.668999999999997</c:v>
                </c:pt>
                <c:pt idx="177">
                  <c:v>33.848999999999997</c:v>
                </c:pt>
                <c:pt idx="178">
                  <c:v>34.039000000000001</c:v>
                </c:pt>
                <c:pt idx="179">
                  <c:v>34.229999999999997</c:v>
                </c:pt>
                <c:pt idx="180">
                  <c:v>34.42</c:v>
                </c:pt>
                <c:pt idx="181">
                  <c:v>34.619999999999997</c:v>
                </c:pt>
                <c:pt idx="182">
                  <c:v>34.81</c:v>
                </c:pt>
                <c:pt idx="183">
                  <c:v>35.000999999999998</c:v>
                </c:pt>
                <c:pt idx="184">
                  <c:v>35.191000000000003</c:v>
                </c:pt>
                <c:pt idx="185">
                  <c:v>35.381</c:v>
                </c:pt>
                <c:pt idx="186">
                  <c:v>35.570999999999998</c:v>
                </c:pt>
                <c:pt idx="187">
                  <c:v>35.762</c:v>
                </c:pt>
                <c:pt idx="188">
                  <c:v>35.962000000000003</c:v>
                </c:pt>
                <c:pt idx="189">
                  <c:v>36.152000000000001</c:v>
                </c:pt>
                <c:pt idx="190">
                  <c:v>36.323</c:v>
                </c:pt>
                <c:pt idx="191">
                  <c:v>36.523000000000003</c:v>
                </c:pt>
                <c:pt idx="192">
                  <c:v>36.713000000000001</c:v>
                </c:pt>
                <c:pt idx="193">
                  <c:v>36.902999999999999</c:v>
                </c:pt>
                <c:pt idx="194">
                  <c:v>37.094000000000001</c:v>
                </c:pt>
                <c:pt idx="195">
                  <c:v>37.283999999999999</c:v>
                </c:pt>
                <c:pt idx="196">
                  <c:v>37.473999999999997</c:v>
                </c:pt>
                <c:pt idx="197">
                  <c:v>37.673999999999999</c:v>
                </c:pt>
                <c:pt idx="198">
                  <c:v>37.865000000000002</c:v>
                </c:pt>
                <c:pt idx="199">
                  <c:v>38.055</c:v>
                </c:pt>
                <c:pt idx="200">
                  <c:v>38.244999999999997</c:v>
                </c:pt>
                <c:pt idx="201">
                  <c:v>38.436</c:v>
                </c:pt>
                <c:pt idx="202">
                  <c:v>38.625999999999998</c:v>
                </c:pt>
                <c:pt idx="203">
                  <c:v>38.826000000000001</c:v>
                </c:pt>
                <c:pt idx="204">
                  <c:v>39.015999999999998</c:v>
                </c:pt>
                <c:pt idx="205">
                  <c:v>39.207000000000001</c:v>
                </c:pt>
                <c:pt idx="206">
                  <c:v>39.396999999999998</c:v>
                </c:pt>
                <c:pt idx="207">
                  <c:v>39.587000000000003</c:v>
                </c:pt>
                <c:pt idx="208">
                  <c:v>39.777999999999999</c:v>
                </c:pt>
                <c:pt idx="209">
                  <c:v>39.978000000000002</c:v>
                </c:pt>
                <c:pt idx="210">
                  <c:v>40.167999999999999</c:v>
                </c:pt>
                <c:pt idx="211">
                  <c:v>40.357999999999997</c:v>
                </c:pt>
                <c:pt idx="212">
                  <c:v>40.548999999999999</c:v>
                </c:pt>
                <c:pt idx="213">
                  <c:v>40.738999999999997</c:v>
                </c:pt>
                <c:pt idx="214">
                  <c:v>40.918999999999997</c:v>
                </c:pt>
                <c:pt idx="215">
                  <c:v>41.088999999999999</c:v>
                </c:pt>
                <c:pt idx="216">
                  <c:v>41.28</c:v>
                </c:pt>
                <c:pt idx="217">
                  <c:v>41.46</c:v>
                </c:pt>
                <c:pt idx="218">
                  <c:v>41.65</c:v>
                </c:pt>
                <c:pt idx="219">
                  <c:v>41.83</c:v>
                </c:pt>
                <c:pt idx="220">
                  <c:v>42.040999999999997</c:v>
                </c:pt>
                <c:pt idx="221">
                  <c:v>42.231000000000002</c:v>
                </c:pt>
                <c:pt idx="222">
                  <c:v>42.420999999999999</c:v>
                </c:pt>
                <c:pt idx="223">
                  <c:v>42.631999999999998</c:v>
                </c:pt>
                <c:pt idx="224">
                  <c:v>43.061999999999998</c:v>
                </c:pt>
                <c:pt idx="225">
                  <c:v>43.253</c:v>
                </c:pt>
                <c:pt idx="226">
                  <c:v>43.472999999999999</c:v>
                </c:pt>
                <c:pt idx="227">
                  <c:v>44.024000000000001</c:v>
                </c:pt>
                <c:pt idx="228">
                  <c:v>44.213999999999999</c:v>
                </c:pt>
                <c:pt idx="229">
                  <c:v>44.404000000000003</c:v>
                </c:pt>
                <c:pt idx="230">
                  <c:v>44.594000000000001</c:v>
                </c:pt>
                <c:pt idx="231">
                  <c:v>44.784999999999997</c:v>
                </c:pt>
                <c:pt idx="232">
                  <c:v>44.984999999999999</c:v>
                </c:pt>
                <c:pt idx="233">
                  <c:v>45.174999999999997</c:v>
                </c:pt>
                <c:pt idx="234">
                  <c:v>45.366</c:v>
                </c:pt>
                <c:pt idx="235">
                  <c:v>45.555999999999997</c:v>
                </c:pt>
                <c:pt idx="236">
                  <c:v>45.746000000000002</c:v>
                </c:pt>
                <c:pt idx="237">
                  <c:v>45.936</c:v>
                </c:pt>
                <c:pt idx="238">
                  <c:v>46.137</c:v>
                </c:pt>
                <c:pt idx="239">
                  <c:v>46.326999999999998</c:v>
                </c:pt>
                <c:pt idx="240">
                  <c:v>46.517000000000003</c:v>
                </c:pt>
                <c:pt idx="241">
                  <c:v>46.686999999999998</c:v>
                </c:pt>
                <c:pt idx="242">
                  <c:v>46.878</c:v>
                </c:pt>
                <c:pt idx="243">
                  <c:v>47.058</c:v>
                </c:pt>
                <c:pt idx="244">
                  <c:v>47.247999999999998</c:v>
                </c:pt>
                <c:pt idx="245">
                  <c:v>47.439</c:v>
                </c:pt>
                <c:pt idx="246">
                  <c:v>47.619</c:v>
                </c:pt>
                <c:pt idx="247">
                  <c:v>47.808999999999997</c:v>
                </c:pt>
                <c:pt idx="248">
                  <c:v>47.988999999999997</c:v>
                </c:pt>
                <c:pt idx="249">
                  <c:v>48.18</c:v>
                </c:pt>
                <c:pt idx="250">
                  <c:v>48.37</c:v>
                </c:pt>
                <c:pt idx="251">
                  <c:v>48.55</c:v>
                </c:pt>
                <c:pt idx="252">
                  <c:v>48.74</c:v>
                </c:pt>
                <c:pt idx="253">
                  <c:v>48.911000000000001</c:v>
                </c:pt>
                <c:pt idx="254">
                  <c:v>49.110999999999997</c:v>
                </c:pt>
                <c:pt idx="255">
                  <c:v>49.301000000000002</c:v>
                </c:pt>
                <c:pt idx="256">
                  <c:v>49.491</c:v>
                </c:pt>
                <c:pt idx="257">
                  <c:v>49.682000000000002</c:v>
                </c:pt>
                <c:pt idx="258">
                  <c:v>49.872</c:v>
                </c:pt>
                <c:pt idx="259">
                  <c:v>50.061999999999998</c:v>
                </c:pt>
                <c:pt idx="260">
                  <c:v>50.262999999999998</c:v>
                </c:pt>
                <c:pt idx="261">
                  <c:v>50.453000000000003</c:v>
                </c:pt>
                <c:pt idx="262">
                  <c:v>50.643000000000001</c:v>
                </c:pt>
                <c:pt idx="263">
                  <c:v>50.832999999999998</c:v>
                </c:pt>
                <c:pt idx="264">
                  <c:v>51.024000000000001</c:v>
                </c:pt>
                <c:pt idx="265">
                  <c:v>51.213999999999999</c:v>
                </c:pt>
                <c:pt idx="266">
                  <c:v>51.414000000000001</c:v>
                </c:pt>
                <c:pt idx="267">
                  <c:v>51.604999999999997</c:v>
                </c:pt>
                <c:pt idx="268">
                  <c:v>51.795000000000002</c:v>
                </c:pt>
                <c:pt idx="269">
                  <c:v>51.984999999999999</c:v>
                </c:pt>
              </c:numCache>
            </c:numRef>
          </c:xVal>
          <c:yVal>
            <c:numRef>
              <c:f>'Beschl. 5. Gang(4)'!$J$3:$J$310</c:f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749048"/>
        <c:axId val="294749440"/>
      </c:scatterChart>
      <c:scatterChart>
        <c:scatterStyle val="smoothMarker"/>
        <c:varyColors val="0"/>
        <c:ser>
          <c:idx val="0"/>
          <c:order val="0"/>
          <c:tx>
            <c:strRef>
              <c:f>'Beschl. 5. Gang(29.10.2013)'!$H$2</c:f>
              <c:strCache>
                <c:ptCount val="1"/>
                <c:pt idx="0">
                  <c:v>U</c:v>
                </c:pt>
              </c:strCache>
            </c:strRef>
          </c:tx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6.8408561304514753E-2"/>
                  <c:y val="-1.3806298743460009E-2"/>
                </c:manualLayout>
              </c:layout>
              <c:numFmt formatCode="0.0000000000E+00" sourceLinked="0"/>
            </c:trendlineLbl>
          </c:trendline>
          <c:xVal>
            <c:numRef>
              <c:f>'Beschl. 5. Gang(29.10.2013)'!$F$3:$F$310</c:f>
              <c:numCache>
                <c:formatCode>0.000" s"</c:formatCode>
                <c:ptCount val="308"/>
                <c:pt idx="0">
                  <c:v>0.16</c:v>
                </c:pt>
                <c:pt idx="1">
                  <c:v>0.34</c:v>
                </c:pt>
                <c:pt idx="2">
                  <c:v>0.53</c:v>
                </c:pt>
                <c:pt idx="3">
                  <c:v>0.71099999999999997</c:v>
                </c:pt>
                <c:pt idx="4">
                  <c:v>0.90100000000000002</c:v>
                </c:pt>
                <c:pt idx="5">
                  <c:v>1.091</c:v>
                </c:pt>
                <c:pt idx="6">
                  <c:v>1.282</c:v>
                </c:pt>
                <c:pt idx="7">
                  <c:v>1.472</c:v>
                </c:pt>
                <c:pt idx="8">
                  <c:v>1.6519999999999999</c:v>
                </c:pt>
                <c:pt idx="9">
                  <c:v>1.8420000000000001</c:v>
                </c:pt>
                <c:pt idx="10">
                  <c:v>2.0329999999999999</c:v>
                </c:pt>
                <c:pt idx="11">
                  <c:v>2.2229999999999999</c:v>
                </c:pt>
                <c:pt idx="12">
                  <c:v>2.4129999999999998</c:v>
                </c:pt>
                <c:pt idx="13">
                  <c:v>2.593</c:v>
                </c:pt>
                <c:pt idx="14">
                  <c:v>2.7839999999999998</c:v>
                </c:pt>
                <c:pt idx="15">
                  <c:v>2.9740000000000002</c:v>
                </c:pt>
                <c:pt idx="16">
                  <c:v>3.1539999999999999</c:v>
                </c:pt>
                <c:pt idx="17">
                  <c:v>3.3439999999999999</c:v>
                </c:pt>
                <c:pt idx="18">
                  <c:v>3.5350000000000001</c:v>
                </c:pt>
                <c:pt idx="19">
                  <c:v>3.7250000000000001</c:v>
                </c:pt>
                <c:pt idx="20">
                  <c:v>3.915</c:v>
                </c:pt>
                <c:pt idx="21">
                  <c:v>4.1159999999999997</c:v>
                </c:pt>
                <c:pt idx="22">
                  <c:v>4.306</c:v>
                </c:pt>
                <c:pt idx="23">
                  <c:v>4.476</c:v>
                </c:pt>
                <c:pt idx="24">
                  <c:v>4.6760000000000002</c:v>
                </c:pt>
                <c:pt idx="25">
                  <c:v>4.867</c:v>
                </c:pt>
                <c:pt idx="26">
                  <c:v>5.0570000000000004</c:v>
                </c:pt>
                <c:pt idx="27">
                  <c:v>5.2469999999999999</c:v>
                </c:pt>
                <c:pt idx="28">
                  <c:v>5.4269999999999996</c:v>
                </c:pt>
                <c:pt idx="29">
                  <c:v>5.6180000000000003</c:v>
                </c:pt>
                <c:pt idx="30">
                  <c:v>5.8079999999999998</c:v>
                </c:pt>
                <c:pt idx="31">
                  <c:v>5.9880000000000004</c:v>
                </c:pt>
                <c:pt idx="32">
                  <c:v>6.1790000000000003</c:v>
                </c:pt>
                <c:pt idx="33">
                  <c:v>6.3490000000000002</c:v>
                </c:pt>
                <c:pt idx="34">
                  <c:v>6.5389999999999997</c:v>
                </c:pt>
                <c:pt idx="35">
                  <c:v>6.7389999999999999</c:v>
                </c:pt>
                <c:pt idx="36">
                  <c:v>6.93</c:v>
                </c:pt>
                <c:pt idx="37">
                  <c:v>7.12</c:v>
                </c:pt>
                <c:pt idx="38">
                  <c:v>7.31</c:v>
                </c:pt>
                <c:pt idx="39">
                  <c:v>7.5</c:v>
                </c:pt>
                <c:pt idx="40">
                  <c:v>7.6909999999999998</c:v>
                </c:pt>
                <c:pt idx="41">
                  <c:v>7.891</c:v>
                </c:pt>
                <c:pt idx="42">
                  <c:v>8.0809999999999995</c:v>
                </c:pt>
                <c:pt idx="43">
                  <c:v>8.2720000000000002</c:v>
                </c:pt>
                <c:pt idx="44">
                  <c:v>8.4619999999999997</c:v>
                </c:pt>
                <c:pt idx="45">
                  <c:v>8.6519999999999992</c:v>
                </c:pt>
                <c:pt idx="46">
                  <c:v>8.8420000000000005</c:v>
                </c:pt>
                <c:pt idx="47">
                  <c:v>9.0429999999999993</c:v>
                </c:pt>
                <c:pt idx="48">
                  <c:v>9.2330000000000005</c:v>
                </c:pt>
                <c:pt idx="49">
                  <c:v>9.423</c:v>
                </c:pt>
                <c:pt idx="50">
                  <c:v>9.593</c:v>
                </c:pt>
                <c:pt idx="51">
                  <c:v>9.7739999999999991</c:v>
                </c:pt>
                <c:pt idx="52">
                  <c:v>9.9540000000000006</c:v>
                </c:pt>
                <c:pt idx="53">
                  <c:v>10.124000000000001</c:v>
                </c:pt>
                <c:pt idx="54">
                  <c:v>10.315</c:v>
                </c:pt>
                <c:pt idx="55">
                  <c:v>10.515000000000001</c:v>
                </c:pt>
                <c:pt idx="56">
                  <c:v>10.705</c:v>
                </c:pt>
                <c:pt idx="57">
                  <c:v>10.895</c:v>
                </c:pt>
                <c:pt idx="58">
                  <c:v>11.086</c:v>
                </c:pt>
                <c:pt idx="59">
                  <c:v>11.276</c:v>
                </c:pt>
                <c:pt idx="60">
                  <c:v>11.465999999999999</c:v>
                </c:pt>
                <c:pt idx="61">
                  <c:v>11.666</c:v>
                </c:pt>
                <c:pt idx="62">
                  <c:v>11.856999999999999</c:v>
                </c:pt>
                <c:pt idx="63">
                  <c:v>12.047000000000001</c:v>
                </c:pt>
                <c:pt idx="64">
                  <c:v>12.237</c:v>
                </c:pt>
                <c:pt idx="65">
                  <c:v>12.428000000000001</c:v>
                </c:pt>
                <c:pt idx="66">
                  <c:v>12.618</c:v>
                </c:pt>
                <c:pt idx="67">
                  <c:v>12.818</c:v>
                </c:pt>
                <c:pt idx="68">
                  <c:v>13.007999999999999</c:v>
                </c:pt>
                <c:pt idx="69">
                  <c:v>13.199</c:v>
                </c:pt>
                <c:pt idx="70">
                  <c:v>13.388999999999999</c:v>
                </c:pt>
                <c:pt idx="71">
                  <c:v>13.579000000000001</c:v>
                </c:pt>
                <c:pt idx="72">
                  <c:v>13.769</c:v>
                </c:pt>
                <c:pt idx="73">
                  <c:v>13.97</c:v>
                </c:pt>
                <c:pt idx="74">
                  <c:v>14.16</c:v>
                </c:pt>
                <c:pt idx="75">
                  <c:v>14.35</c:v>
                </c:pt>
                <c:pt idx="76">
                  <c:v>14.541</c:v>
                </c:pt>
                <c:pt idx="77">
                  <c:v>14.731</c:v>
                </c:pt>
                <c:pt idx="78">
                  <c:v>14.920999999999999</c:v>
                </c:pt>
                <c:pt idx="79">
                  <c:v>15.101000000000001</c:v>
                </c:pt>
                <c:pt idx="80">
                  <c:v>15.292</c:v>
                </c:pt>
                <c:pt idx="81">
                  <c:v>15.472</c:v>
                </c:pt>
                <c:pt idx="82">
                  <c:v>15.662000000000001</c:v>
                </c:pt>
                <c:pt idx="83">
                  <c:v>15.832000000000001</c:v>
                </c:pt>
                <c:pt idx="84">
                  <c:v>16.013000000000002</c:v>
                </c:pt>
                <c:pt idx="85">
                  <c:v>16.202999999999999</c:v>
                </c:pt>
                <c:pt idx="86">
                  <c:v>16.382999999999999</c:v>
                </c:pt>
                <c:pt idx="87">
                  <c:v>16.574000000000002</c:v>
                </c:pt>
                <c:pt idx="88">
                  <c:v>16.744</c:v>
                </c:pt>
                <c:pt idx="89">
                  <c:v>16.943999999999999</c:v>
                </c:pt>
                <c:pt idx="90">
                  <c:v>17.134</c:v>
                </c:pt>
                <c:pt idx="91">
                  <c:v>17.305</c:v>
                </c:pt>
                <c:pt idx="92">
                  <c:v>17.495000000000001</c:v>
                </c:pt>
                <c:pt idx="93">
                  <c:v>17.695</c:v>
                </c:pt>
                <c:pt idx="94">
                  <c:v>17.885000000000002</c:v>
                </c:pt>
                <c:pt idx="95">
                  <c:v>18.076000000000001</c:v>
                </c:pt>
                <c:pt idx="96">
                  <c:v>18.265999999999998</c:v>
                </c:pt>
                <c:pt idx="97">
                  <c:v>18.456</c:v>
                </c:pt>
                <c:pt idx="98">
                  <c:v>18.646000000000001</c:v>
                </c:pt>
                <c:pt idx="99">
                  <c:v>18.847000000000001</c:v>
                </c:pt>
                <c:pt idx="100">
                  <c:v>19.036999999999999</c:v>
                </c:pt>
                <c:pt idx="101">
                  <c:v>19.227</c:v>
                </c:pt>
                <c:pt idx="102">
                  <c:v>19.417999999999999</c:v>
                </c:pt>
                <c:pt idx="103">
                  <c:v>19.608000000000001</c:v>
                </c:pt>
                <c:pt idx="104">
                  <c:v>19.797999999999998</c:v>
                </c:pt>
                <c:pt idx="105">
                  <c:v>19.998000000000001</c:v>
                </c:pt>
                <c:pt idx="106">
                  <c:v>20.189</c:v>
                </c:pt>
                <c:pt idx="107">
                  <c:v>20.379000000000001</c:v>
                </c:pt>
                <c:pt idx="108">
                  <c:v>20.568999999999999</c:v>
                </c:pt>
                <c:pt idx="109">
                  <c:v>20.75</c:v>
                </c:pt>
                <c:pt idx="110">
                  <c:v>20.94</c:v>
                </c:pt>
                <c:pt idx="111">
                  <c:v>21.13</c:v>
                </c:pt>
                <c:pt idx="112">
                  <c:v>21.32</c:v>
                </c:pt>
                <c:pt idx="113">
                  <c:v>21.510999999999999</c:v>
                </c:pt>
                <c:pt idx="114">
                  <c:v>21.690999999999999</c:v>
                </c:pt>
                <c:pt idx="115">
                  <c:v>21.881</c:v>
                </c:pt>
                <c:pt idx="116">
                  <c:v>22.061</c:v>
                </c:pt>
                <c:pt idx="117">
                  <c:v>22.251999999999999</c:v>
                </c:pt>
                <c:pt idx="118">
                  <c:v>22.442</c:v>
                </c:pt>
                <c:pt idx="119">
                  <c:v>22.622</c:v>
                </c:pt>
                <c:pt idx="120">
                  <c:v>22.812000000000001</c:v>
                </c:pt>
                <c:pt idx="121">
                  <c:v>22.983000000000001</c:v>
                </c:pt>
                <c:pt idx="122">
                  <c:v>23.172999999999998</c:v>
                </c:pt>
                <c:pt idx="123">
                  <c:v>23.373000000000001</c:v>
                </c:pt>
                <c:pt idx="124">
                  <c:v>23.544</c:v>
                </c:pt>
                <c:pt idx="125">
                  <c:v>23.734000000000002</c:v>
                </c:pt>
                <c:pt idx="126">
                  <c:v>23.914000000000001</c:v>
                </c:pt>
                <c:pt idx="127">
                  <c:v>24.103999999999999</c:v>
                </c:pt>
                <c:pt idx="128">
                  <c:v>24.295000000000002</c:v>
                </c:pt>
                <c:pt idx="129">
                  <c:v>24.475000000000001</c:v>
                </c:pt>
                <c:pt idx="130">
                  <c:v>24.664999999999999</c:v>
                </c:pt>
                <c:pt idx="131">
                  <c:v>24.855</c:v>
                </c:pt>
                <c:pt idx="132">
                  <c:v>25.045999999999999</c:v>
                </c:pt>
                <c:pt idx="133">
                  <c:v>25.245999999999999</c:v>
                </c:pt>
                <c:pt idx="134">
                  <c:v>25.436</c:v>
                </c:pt>
                <c:pt idx="135">
                  <c:v>25.626999999999999</c:v>
                </c:pt>
                <c:pt idx="136">
                  <c:v>25.817</c:v>
                </c:pt>
                <c:pt idx="137">
                  <c:v>26.007000000000001</c:v>
                </c:pt>
                <c:pt idx="138">
                  <c:v>26.196999999999999</c:v>
                </c:pt>
                <c:pt idx="139">
                  <c:v>26.388000000000002</c:v>
                </c:pt>
                <c:pt idx="140">
                  <c:v>26.588000000000001</c:v>
                </c:pt>
                <c:pt idx="141">
                  <c:v>26.777999999999999</c:v>
                </c:pt>
                <c:pt idx="142">
                  <c:v>26.968</c:v>
                </c:pt>
                <c:pt idx="143">
                  <c:v>27.158999999999999</c:v>
                </c:pt>
                <c:pt idx="144">
                  <c:v>27.349</c:v>
                </c:pt>
                <c:pt idx="145">
                  <c:v>27.539000000000001</c:v>
                </c:pt>
                <c:pt idx="146">
                  <c:v>27.74</c:v>
                </c:pt>
                <c:pt idx="147">
                  <c:v>27.93</c:v>
                </c:pt>
                <c:pt idx="148">
                  <c:v>28.12</c:v>
                </c:pt>
                <c:pt idx="149">
                  <c:v>28.3</c:v>
                </c:pt>
                <c:pt idx="150">
                  <c:v>28.491</c:v>
                </c:pt>
                <c:pt idx="151">
                  <c:v>28.681000000000001</c:v>
                </c:pt>
                <c:pt idx="152">
                  <c:v>28.870999999999999</c:v>
                </c:pt>
                <c:pt idx="153">
                  <c:v>29.061</c:v>
                </c:pt>
                <c:pt idx="154">
                  <c:v>29.242000000000001</c:v>
                </c:pt>
                <c:pt idx="155">
                  <c:v>29.431999999999999</c:v>
                </c:pt>
                <c:pt idx="156">
                  <c:v>29.622</c:v>
                </c:pt>
                <c:pt idx="157">
                  <c:v>29.812999999999999</c:v>
                </c:pt>
                <c:pt idx="158">
                  <c:v>30.003</c:v>
                </c:pt>
                <c:pt idx="159">
                  <c:v>30.183</c:v>
                </c:pt>
                <c:pt idx="160">
                  <c:v>30.373000000000001</c:v>
                </c:pt>
                <c:pt idx="161">
                  <c:v>30.564</c:v>
                </c:pt>
                <c:pt idx="162">
                  <c:v>30.744</c:v>
                </c:pt>
                <c:pt idx="163">
                  <c:v>30.934000000000001</c:v>
                </c:pt>
                <c:pt idx="164">
                  <c:v>31.114000000000001</c:v>
                </c:pt>
                <c:pt idx="165">
                  <c:v>31.305</c:v>
                </c:pt>
                <c:pt idx="166">
                  <c:v>31.495000000000001</c:v>
                </c:pt>
                <c:pt idx="167">
                  <c:v>31.684999999999999</c:v>
                </c:pt>
                <c:pt idx="168">
                  <c:v>31.876000000000001</c:v>
                </c:pt>
                <c:pt idx="169">
                  <c:v>32.066000000000003</c:v>
                </c:pt>
                <c:pt idx="170">
                  <c:v>32.265999999999998</c:v>
                </c:pt>
                <c:pt idx="171">
                  <c:v>32.456000000000003</c:v>
                </c:pt>
                <c:pt idx="172">
                  <c:v>32.646999999999998</c:v>
                </c:pt>
                <c:pt idx="173">
                  <c:v>32.837000000000003</c:v>
                </c:pt>
                <c:pt idx="174">
                  <c:v>33.027000000000001</c:v>
                </c:pt>
                <c:pt idx="175">
                  <c:v>33.216999999999999</c:v>
                </c:pt>
                <c:pt idx="176">
                  <c:v>33.417999999999999</c:v>
                </c:pt>
                <c:pt idx="177">
                  <c:v>33.607999999999997</c:v>
                </c:pt>
                <c:pt idx="178">
                  <c:v>33.798000000000002</c:v>
                </c:pt>
                <c:pt idx="179">
                  <c:v>33.978999999999999</c:v>
                </c:pt>
                <c:pt idx="180">
                  <c:v>34.168999999999997</c:v>
                </c:pt>
                <c:pt idx="181">
                  <c:v>34.359000000000002</c:v>
                </c:pt>
                <c:pt idx="182">
                  <c:v>34.548999999999999</c:v>
                </c:pt>
                <c:pt idx="183">
                  <c:v>34.74</c:v>
                </c:pt>
                <c:pt idx="184">
                  <c:v>34.93</c:v>
                </c:pt>
                <c:pt idx="185">
                  <c:v>35.130000000000003</c:v>
                </c:pt>
                <c:pt idx="186">
                  <c:v>35.32</c:v>
                </c:pt>
                <c:pt idx="187">
                  <c:v>35.491</c:v>
                </c:pt>
                <c:pt idx="188">
                  <c:v>35.680999999999997</c:v>
                </c:pt>
                <c:pt idx="189">
                  <c:v>35.881</c:v>
                </c:pt>
                <c:pt idx="190">
                  <c:v>36.072000000000003</c:v>
                </c:pt>
                <c:pt idx="191">
                  <c:v>36.262</c:v>
                </c:pt>
                <c:pt idx="192">
                  <c:v>36.442</c:v>
                </c:pt>
                <c:pt idx="193">
                  <c:v>36.631999999999998</c:v>
                </c:pt>
                <c:pt idx="194">
                  <c:v>36.823</c:v>
                </c:pt>
                <c:pt idx="195">
                  <c:v>37.012999999999998</c:v>
                </c:pt>
                <c:pt idx="196">
                  <c:v>37.203000000000003</c:v>
                </c:pt>
                <c:pt idx="197">
                  <c:v>37.393000000000001</c:v>
                </c:pt>
                <c:pt idx="198">
                  <c:v>37.594000000000001</c:v>
                </c:pt>
                <c:pt idx="199">
                  <c:v>37.783999999999999</c:v>
                </c:pt>
                <c:pt idx="200">
                  <c:v>37.954000000000001</c:v>
                </c:pt>
                <c:pt idx="201">
                  <c:v>38.134999999999998</c:v>
                </c:pt>
                <c:pt idx="202">
                  <c:v>38.305</c:v>
                </c:pt>
                <c:pt idx="203">
                  <c:v>38.484999999999999</c:v>
                </c:pt>
                <c:pt idx="204">
                  <c:v>38.655000000000001</c:v>
                </c:pt>
                <c:pt idx="205">
                  <c:v>38.856000000000002</c:v>
                </c:pt>
                <c:pt idx="206">
                  <c:v>39.045999999999999</c:v>
                </c:pt>
                <c:pt idx="207">
                  <c:v>39.235999999999997</c:v>
                </c:pt>
                <c:pt idx="208">
                  <c:v>39.426000000000002</c:v>
                </c:pt>
                <c:pt idx="209">
                  <c:v>39.616999999999997</c:v>
                </c:pt>
                <c:pt idx="210">
                  <c:v>39.807000000000002</c:v>
                </c:pt>
                <c:pt idx="211">
                  <c:v>40.006999999999998</c:v>
                </c:pt>
                <c:pt idx="212">
                  <c:v>40.197000000000003</c:v>
                </c:pt>
                <c:pt idx="213">
                  <c:v>40.387999999999998</c:v>
                </c:pt>
                <c:pt idx="214">
                  <c:v>40.578000000000003</c:v>
                </c:pt>
                <c:pt idx="215">
                  <c:v>40.768000000000001</c:v>
                </c:pt>
                <c:pt idx="216">
                  <c:v>40.959000000000003</c:v>
                </c:pt>
                <c:pt idx="217">
                  <c:v>41.158999999999999</c:v>
                </c:pt>
                <c:pt idx="218">
                  <c:v>41.348999999999997</c:v>
                </c:pt>
                <c:pt idx="219">
                  <c:v>41.539000000000001</c:v>
                </c:pt>
                <c:pt idx="220">
                  <c:v>41.73</c:v>
                </c:pt>
                <c:pt idx="221">
                  <c:v>41.92</c:v>
                </c:pt>
                <c:pt idx="222">
                  <c:v>42.11</c:v>
                </c:pt>
                <c:pt idx="223">
                  <c:v>42.311</c:v>
                </c:pt>
                <c:pt idx="224">
                  <c:v>42.500999999999998</c:v>
                </c:pt>
                <c:pt idx="225">
                  <c:v>42.691000000000003</c:v>
                </c:pt>
                <c:pt idx="226">
                  <c:v>42.881</c:v>
                </c:pt>
                <c:pt idx="227">
                  <c:v>43.072000000000003</c:v>
                </c:pt>
                <c:pt idx="228">
                  <c:v>43.271999999999998</c:v>
                </c:pt>
                <c:pt idx="229">
                  <c:v>43.462000000000003</c:v>
                </c:pt>
                <c:pt idx="230">
                  <c:v>43.652000000000001</c:v>
                </c:pt>
                <c:pt idx="231">
                  <c:v>43.823</c:v>
                </c:pt>
                <c:pt idx="232">
                  <c:v>44.003</c:v>
                </c:pt>
                <c:pt idx="233">
                  <c:v>44.192999999999998</c:v>
                </c:pt>
                <c:pt idx="234">
                  <c:v>44.384</c:v>
                </c:pt>
                <c:pt idx="235">
                  <c:v>44.564</c:v>
                </c:pt>
                <c:pt idx="236">
                  <c:v>44.734000000000002</c:v>
                </c:pt>
                <c:pt idx="237">
                  <c:v>44.914000000000001</c:v>
                </c:pt>
                <c:pt idx="238">
                  <c:v>45.104999999999997</c:v>
                </c:pt>
                <c:pt idx="239">
                  <c:v>45.284999999999997</c:v>
                </c:pt>
                <c:pt idx="240">
                  <c:v>45.475000000000001</c:v>
                </c:pt>
                <c:pt idx="241">
                  <c:v>45.645000000000003</c:v>
                </c:pt>
                <c:pt idx="242">
                  <c:v>45.826000000000001</c:v>
                </c:pt>
                <c:pt idx="243">
                  <c:v>46.015999999999998</c:v>
                </c:pt>
                <c:pt idx="244">
                  <c:v>46.206000000000003</c:v>
                </c:pt>
                <c:pt idx="245">
                  <c:v>46.405999999999999</c:v>
                </c:pt>
                <c:pt idx="246">
                  <c:v>46.597000000000001</c:v>
                </c:pt>
                <c:pt idx="247">
                  <c:v>46.786999999999999</c:v>
                </c:pt>
                <c:pt idx="248">
                  <c:v>46.976999999999997</c:v>
                </c:pt>
                <c:pt idx="249">
                  <c:v>47.167999999999999</c:v>
                </c:pt>
                <c:pt idx="250">
                  <c:v>47.357999999999997</c:v>
                </c:pt>
                <c:pt idx="251">
                  <c:v>47.558</c:v>
                </c:pt>
                <c:pt idx="252">
                  <c:v>47.747999999999998</c:v>
                </c:pt>
                <c:pt idx="253">
                  <c:v>47.939</c:v>
                </c:pt>
                <c:pt idx="254">
                  <c:v>48.128999999999998</c:v>
                </c:pt>
                <c:pt idx="255">
                  <c:v>48.319000000000003</c:v>
                </c:pt>
                <c:pt idx="256">
                  <c:v>48.509</c:v>
                </c:pt>
                <c:pt idx="257">
                  <c:v>48.71</c:v>
                </c:pt>
                <c:pt idx="258">
                  <c:v>48.9</c:v>
                </c:pt>
                <c:pt idx="259">
                  <c:v>49.09</c:v>
                </c:pt>
                <c:pt idx="260">
                  <c:v>49.261000000000003</c:v>
                </c:pt>
                <c:pt idx="261">
                  <c:v>49.460999999999999</c:v>
                </c:pt>
                <c:pt idx="262">
                  <c:v>49.631</c:v>
                </c:pt>
                <c:pt idx="263">
                  <c:v>49.820999999999998</c:v>
                </c:pt>
                <c:pt idx="264">
                  <c:v>50.012</c:v>
                </c:pt>
                <c:pt idx="265">
                  <c:v>50.192</c:v>
                </c:pt>
                <c:pt idx="266">
                  <c:v>50.381999999999998</c:v>
                </c:pt>
                <c:pt idx="267">
                  <c:v>50.561999999999998</c:v>
                </c:pt>
                <c:pt idx="268">
                  <c:v>50.753</c:v>
                </c:pt>
                <c:pt idx="269">
                  <c:v>50.942999999999998</c:v>
                </c:pt>
                <c:pt idx="270">
                  <c:v>51.122999999999998</c:v>
                </c:pt>
                <c:pt idx="271">
                  <c:v>51.313000000000002</c:v>
                </c:pt>
                <c:pt idx="272">
                  <c:v>51.484000000000002</c:v>
                </c:pt>
                <c:pt idx="273">
                  <c:v>51.683999999999997</c:v>
                </c:pt>
                <c:pt idx="274">
                  <c:v>51.874000000000002</c:v>
                </c:pt>
                <c:pt idx="275">
                  <c:v>52.064999999999998</c:v>
                </c:pt>
                <c:pt idx="276">
                  <c:v>52.255000000000003</c:v>
                </c:pt>
                <c:pt idx="277">
                  <c:v>52.435000000000002</c:v>
                </c:pt>
                <c:pt idx="278">
                  <c:v>52.625</c:v>
                </c:pt>
                <c:pt idx="279">
                  <c:v>52.816000000000003</c:v>
                </c:pt>
                <c:pt idx="280">
                  <c:v>53.006</c:v>
                </c:pt>
                <c:pt idx="281">
                  <c:v>53.195999999999998</c:v>
                </c:pt>
                <c:pt idx="282">
                  <c:v>53.396000000000001</c:v>
                </c:pt>
                <c:pt idx="283">
                  <c:v>53.587000000000003</c:v>
                </c:pt>
                <c:pt idx="284">
                  <c:v>53.777000000000001</c:v>
                </c:pt>
                <c:pt idx="285">
                  <c:v>53.966999999999999</c:v>
                </c:pt>
                <c:pt idx="286">
                  <c:v>54.158000000000001</c:v>
                </c:pt>
                <c:pt idx="287">
                  <c:v>54.347999999999999</c:v>
                </c:pt>
                <c:pt idx="288">
                  <c:v>54.548000000000002</c:v>
                </c:pt>
                <c:pt idx="289">
                  <c:v>54.738</c:v>
                </c:pt>
                <c:pt idx="290">
                  <c:v>54.929000000000002</c:v>
                </c:pt>
                <c:pt idx="291">
                  <c:v>55.119</c:v>
                </c:pt>
                <c:pt idx="292">
                  <c:v>55.308999999999997</c:v>
                </c:pt>
                <c:pt idx="293">
                  <c:v>55.499000000000002</c:v>
                </c:pt>
                <c:pt idx="294">
                  <c:v>55.69</c:v>
                </c:pt>
                <c:pt idx="295">
                  <c:v>55.89</c:v>
                </c:pt>
                <c:pt idx="296">
                  <c:v>56.08</c:v>
                </c:pt>
                <c:pt idx="297">
                  <c:v>56.271000000000001</c:v>
                </c:pt>
                <c:pt idx="298">
                  <c:v>56.460999999999999</c:v>
                </c:pt>
                <c:pt idx="299">
                  <c:v>56.651000000000003</c:v>
                </c:pt>
                <c:pt idx="300">
                  <c:v>56.841000000000001</c:v>
                </c:pt>
                <c:pt idx="301">
                  <c:v>57.042000000000002</c:v>
                </c:pt>
                <c:pt idx="302">
                  <c:v>57.231999999999999</c:v>
                </c:pt>
                <c:pt idx="303">
                  <c:v>57.421999999999997</c:v>
                </c:pt>
                <c:pt idx="304">
                  <c:v>57.613</c:v>
                </c:pt>
                <c:pt idx="305">
                  <c:v>57.792999999999999</c:v>
                </c:pt>
                <c:pt idx="306">
                  <c:v>57.982999999999997</c:v>
                </c:pt>
                <c:pt idx="307">
                  <c:v>58.173000000000002</c:v>
                </c:pt>
              </c:numCache>
            </c:numRef>
          </c:xVal>
          <c:yVal>
            <c:numRef>
              <c:f>'Beschl. 5. Gang(29.10.2013)'!$H$3:$H$310</c:f>
              <c:numCache>
                <c:formatCode>#,##0" 1/min"</c:formatCode>
                <c:ptCount val="308"/>
                <c:pt idx="0">
                  <c:v>1326</c:v>
                </c:pt>
                <c:pt idx="1">
                  <c:v>1326</c:v>
                </c:pt>
                <c:pt idx="2">
                  <c:v>1326</c:v>
                </c:pt>
                <c:pt idx="3">
                  <c:v>1337</c:v>
                </c:pt>
                <c:pt idx="4">
                  <c:v>1337</c:v>
                </c:pt>
                <c:pt idx="5">
                  <c:v>1337</c:v>
                </c:pt>
                <c:pt idx="6">
                  <c:v>1348</c:v>
                </c:pt>
                <c:pt idx="7">
                  <c:v>1348</c:v>
                </c:pt>
                <c:pt idx="8">
                  <c:v>1348</c:v>
                </c:pt>
                <c:pt idx="9">
                  <c:v>1362</c:v>
                </c:pt>
                <c:pt idx="10">
                  <c:v>1362</c:v>
                </c:pt>
                <c:pt idx="11">
                  <c:v>1362</c:v>
                </c:pt>
                <c:pt idx="12">
                  <c:v>1392</c:v>
                </c:pt>
                <c:pt idx="13">
                  <c:v>1392</c:v>
                </c:pt>
                <c:pt idx="14">
                  <c:v>1392</c:v>
                </c:pt>
                <c:pt idx="15">
                  <c:v>1421</c:v>
                </c:pt>
                <c:pt idx="16">
                  <c:v>1421</c:v>
                </c:pt>
                <c:pt idx="17">
                  <c:v>1421</c:v>
                </c:pt>
                <c:pt idx="18">
                  <c:v>1460</c:v>
                </c:pt>
                <c:pt idx="19">
                  <c:v>1460</c:v>
                </c:pt>
                <c:pt idx="20">
                  <c:v>1460</c:v>
                </c:pt>
                <c:pt idx="21">
                  <c:v>1492</c:v>
                </c:pt>
                <c:pt idx="22">
                  <c:v>1492</c:v>
                </c:pt>
                <c:pt idx="23">
                  <c:v>1492</c:v>
                </c:pt>
                <c:pt idx="24">
                  <c:v>1542</c:v>
                </c:pt>
                <c:pt idx="25">
                  <c:v>1542</c:v>
                </c:pt>
                <c:pt idx="26">
                  <c:v>1542</c:v>
                </c:pt>
                <c:pt idx="27">
                  <c:v>1582</c:v>
                </c:pt>
                <c:pt idx="28">
                  <c:v>1582</c:v>
                </c:pt>
                <c:pt idx="29">
                  <c:v>1582</c:v>
                </c:pt>
                <c:pt idx="30">
                  <c:v>1633</c:v>
                </c:pt>
                <c:pt idx="31">
                  <c:v>1633</c:v>
                </c:pt>
                <c:pt idx="32">
                  <c:v>1633</c:v>
                </c:pt>
                <c:pt idx="33">
                  <c:v>1675</c:v>
                </c:pt>
                <c:pt idx="34">
                  <c:v>1675</c:v>
                </c:pt>
                <c:pt idx="35">
                  <c:v>1675</c:v>
                </c:pt>
                <c:pt idx="36">
                  <c:v>1716</c:v>
                </c:pt>
                <c:pt idx="37">
                  <c:v>1716</c:v>
                </c:pt>
                <c:pt idx="38">
                  <c:v>1716</c:v>
                </c:pt>
                <c:pt idx="39">
                  <c:v>1774</c:v>
                </c:pt>
                <c:pt idx="40">
                  <c:v>1774</c:v>
                </c:pt>
                <c:pt idx="41">
                  <c:v>1774</c:v>
                </c:pt>
                <c:pt idx="42">
                  <c:v>1834</c:v>
                </c:pt>
                <c:pt idx="43">
                  <c:v>1834</c:v>
                </c:pt>
                <c:pt idx="44">
                  <c:v>1834</c:v>
                </c:pt>
                <c:pt idx="45">
                  <c:v>1892</c:v>
                </c:pt>
                <c:pt idx="46">
                  <c:v>1892</c:v>
                </c:pt>
                <c:pt idx="47">
                  <c:v>1892</c:v>
                </c:pt>
                <c:pt idx="48">
                  <c:v>1938</c:v>
                </c:pt>
                <c:pt idx="49">
                  <c:v>1938</c:v>
                </c:pt>
                <c:pt idx="50">
                  <c:v>1938</c:v>
                </c:pt>
                <c:pt idx="51">
                  <c:v>1989</c:v>
                </c:pt>
                <c:pt idx="52">
                  <c:v>1989</c:v>
                </c:pt>
                <c:pt idx="53">
                  <c:v>1989</c:v>
                </c:pt>
                <c:pt idx="54">
                  <c:v>2041</c:v>
                </c:pt>
                <c:pt idx="55">
                  <c:v>2041</c:v>
                </c:pt>
                <c:pt idx="56">
                  <c:v>2041</c:v>
                </c:pt>
                <c:pt idx="57">
                  <c:v>2095</c:v>
                </c:pt>
                <c:pt idx="58">
                  <c:v>2095</c:v>
                </c:pt>
                <c:pt idx="59">
                  <c:v>2095</c:v>
                </c:pt>
                <c:pt idx="60">
                  <c:v>2159</c:v>
                </c:pt>
                <c:pt idx="61">
                  <c:v>2159</c:v>
                </c:pt>
                <c:pt idx="62">
                  <c:v>2159</c:v>
                </c:pt>
                <c:pt idx="63">
                  <c:v>2211</c:v>
                </c:pt>
                <c:pt idx="64">
                  <c:v>2211</c:v>
                </c:pt>
                <c:pt idx="65">
                  <c:v>2211</c:v>
                </c:pt>
                <c:pt idx="66">
                  <c:v>2263</c:v>
                </c:pt>
                <c:pt idx="67">
                  <c:v>2263</c:v>
                </c:pt>
                <c:pt idx="68">
                  <c:v>2263</c:v>
                </c:pt>
                <c:pt idx="69">
                  <c:v>2311</c:v>
                </c:pt>
                <c:pt idx="70">
                  <c:v>2311</c:v>
                </c:pt>
                <c:pt idx="71">
                  <c:v>2311</c:v>
                </c:pt>
                <c:pt idx="72">
                  <c:v>2362</c:v>
                </c:pt>
                <c:pt idx="73">
                  <c:v>2362</c:v>
                </c:pt>
                <c:pt idx="74">
                  <c:v>2362</c:v>
                </c:pt>
                <c:pt idx="75">
                  <c:v>2420</c:v>
                </c:pt>
                <c:pt idx="76">
                  <c:v>2420</c:v>
                </c:pt>
                <c:pt idx="77">
                  <c:v>2420</c:v>
                </c:pt>
                <c:pt idx="78">
                  <c:v>2472</c:v>
                </c:pt>
                <c:pt idx="79">
                  <c:v>2472</c:v>
                </c:pt>
                <c:pt idx="80">
                  <c:v>2472</c:v>
                </c:pt>
                <c:pt idx="81">
                  <c:v>2525</c:v>
                </c:pt>
                <c:pt idx="82">
                  <c:v>2525</c:v>
                </c:pt>
                <c:pt idx="83">
                  <c:v>2525</c:v>
                </c:pt>
                <c:pt idx="84">
                  <c:v>2583</c:v>
                </c:pt>
                <c:pt idx="85">
                  <c:v>2583</c:v>
                </c:pt>
                <c:pt idx="86">
                  <c:v>2583</c:v>
                </c:pt>
                <c:pt idx="87">
                  <c:v>2625</c:v>
                </c:pt>
                <c:pt idx="88">
                  <c:v>2625</c:v>
                </c:pt>
                <c:pt idx="89">
                  <c:v>2625</c:v>
                </c:pt>
                <c:pt idx="90">
                  <c:v>2679</c:v>
                </c:pt>
                <c:pt idx="91">
                  <c:v>2679</c:v>
                </c:pt>
                <c:pt idx="92">
                  <c:v>2679</c:v>
                </c:pt>
                <c:pt idx="93">
                  <c:v>2724</c:v>
                </c:pt>
                <c:pt idx="94">
                  <c:v>2724</c:v>
                </c:pt>
                <c:pt idx="95">
                  <c:v>2724</c:v>
                </c:pt>
                <c:pt idx="96">
                  <c:v>2762</c:v>
                </c:pt>
                <c:pt idx="97">
                  <c:v>2762</c:v>
                </c:pt>
                <c:pt idx="98">
                  <c:v>2762</c:v>
                </c:pt>
                <c:pt idx="99">
                  <c:v>2812</c:v>
                </c:pt>
                <c:pt idx="100">
                  <c:v>2812</c:v>
                </c:pt>
                <c:pt idx="101">
                  <c:v>2812</c:v>
                </c:pt>
                <c:pt idx="102">
                  <c:v>2867</c:v>
                </c:pt>
                <c:pt idx="103">
                  <c:v>2867</c:v>
                </c:pt>
                <c:pt idx="104">
                  <c:v>2867</c:v>
                </c:pt>
                <c:pt idx="105">
                  <c:v>2912</c:v>
                </c:pt>
                <c:pt idx="106">
                  <c:v>2912</c:v>
                </c:pt>
                <c:pt idx="107">
                  <c:v>2912</c:v>
                </c:pt>
                <c:pt idx="108">
                  <c:v>2954</c:v>
                </c:pt>
                <c:pt idx="109">
                  <c:v>2954</c:v>
                </c:pt>
                <c:pt idx="110">
                  <c:v>2954</c:v>
                </c:pt>
                <c:pt idx="111">
                  <c:v>3005</c:v>
                </c:pt>
                <c:pt idx="112">
                  <c:v>3005</c:v>
                </c:pt>
                <c:pt idx="113">
                  <c:v>3005</c:v>
                </c:pt>
                <c:pt idx="114">
                  <c:v>3044</c:v>
                </c:pt>
                <c:pt idx="115">
                  <c:v>3044</c:v>
                </c:pt>
                <c:pt idx="116">
                  <c:v>3044</c:v>
                </c:pt>
                <c:pt idx="117">
                  <c:v>3088</c:v>
                </c:pt>
                <c:pt idx="118">
                  <c:v>3088</c:v>
                </c:pt>
                <c:pt idx="119">
                  <c:v>3088</c:v>
                </c:pt>
                <c:pt idx="120">
                  <c:v>3134</c:v>
                </c:pt>
                <c:pt idx="121">
                  <c:v>3134</c:v>
                </c:pt>
                <c:pt idx="122">
                  <c:v>3134</c:v>
                </c:pt>
                <c:pt idx="123">
                  <c:v>3178</c:v>
                </c:pt>
                <c:pt idx="124">
                  <c:v>3178</c:v>
                </c:pt>
                <c:pt idx="125">
                  <c:v>3178</c:v>
                </c:pt>
                <c:pt idx="126">
                  <c:v>3198</c:v>
                </c:pt>
                <c:pt idx="127">
                  <c:v>3198</c:v>
                </c:pt>
                <c:pt idx="128">
                  <c:v>3198</c:v>
                </c:pt>
                <c:pt idx="129">
                  <c:v>3235</c:v>
                </c:pt>
                <c:pt idx="130">
                  <c:v>3235</c:v>
                </c:pt>
                <c:pt idx="131">
                  <c:v>3235</c:v>
                </c:pt>
                <c:pt idx="132">
                  <c:v>3283</c:v>
                </c:pt>
                <c:pt idx="133">
                  <c:v>3283</c:v>
                </c:pt>
                <c:pt idx="134">
                  <c:v>3283</c:v>
                </c:pt>
                <c:pt idx="135">
                  <c:v>3322</c:v>
                </c:pt>
                <c:pt idx="136">
                  <c:v>3322</c:v>
                </c:pt>
                <c:pt idx="137">
                  <c:v>3322</c:v>
                </c:pt>
                <c:pt idx="138">
                  <c:v>3357</c:v>
                </c:pt>
                <c:pt idx="139">
                  <c:v>3357</c:v>
                </c:pt>
                <c:pt idx="140">
                  <c:v>3357</c:v>
                </c:pt>
                <c:pt idx="141">
                  <c:v>3392</c:v>
                </c:pt>
                <c:pt idx="142">
                  <c:v>3392</c:v>
                </c:pt>
                <c:pt idx="143">
                  <c:v>3392</c:v>
                </c:pt>
                <c:pt idx="144">
                  <c:v>3423</c:v>
                </c:pt>
                <c:pt idx="145">
                  <c:v>3423</c:v>
                </c:pt>
                <c:pt idx="146">
                  <c:v>3423</c:v>
                </c:pt>
                <c:pt idx="147">
                  <c:v>3455</c:v>
                </c:pt>
                <c:pt idx="148">
                  <c:v>3455</c:v>
                </c:pt>
                <c:pt idx="149">
                  <c:v>3455</c:v>
                </c:pt>
                <c:pt idx="150">
                  <c:v>3489</c:v>
                </c:pt>
                <c:pt idx="151">
                  <c:v>3489</c:v>
                </c:pt>
                <c:pt idx="152">
                  <c:v>3489</c:v>
                </c:pt>
                <c:pt idx="153">
                  <c:v>3514</c:v>
                </c:pt>
                <c:pt idx="154">
                  <c:v>3514</c:v>
                </c:pt>
                <c:pt idx="155">
                  <c:v>3514</c:v>
                </c:pt>
                <c:pt idx="156">
                  <c:v>3546</c:v>
                </c:pt>
                <c:pt idx="157">
                  <c:v>3546</c:v>
                </c:pt>
                <c:pt idx="158">
                  <c:v>3546</c:v>
                </c:pt>
                <c:pt idx="159">
                  <c:v>3573</c:v>
                </c:pt>
                <c:pt idx="160">
                  <c:v>3573</c:v>
                </c:pt>
                <c:pt idx="161">
                  <c:v>3573</c:v>
                </c:pt>
                <c:pt idx="162">
                  <c:v>3611</c:v>
                </c:pt>
                <c:pt idx="163">
                  <c:v>3611</c:v>
                </c:pt>
                <c:pt idx="164">
                  <c:v>3611</c:v>
                </c:pt>
                <c:pt idx="165">
                  <c:v>3623</c:v>
                </c:pt>
                <c:pt idx="166">
                  <c:v>3623</c:v>
                </c:pt>
                <c:pt idx="167">
                  <c:v>3623</c:v>
                </c:pt>
                <c:pt idx="168">
                  <c:v>3650</c:v>
                </c:pt>
                <c:pt idx="169">
                  <c:v>3650</c:v>
                </c:pt>
                <c:pt idx="170">
                  <c:v>3650</c:v>
                </c:pt>
                <c:pt idx="171">
                  <c:v>3696</c:v>
                </c:pt>
                <c:pt idx="172">
                  <c:v>3696</c:v>
                </c:pt>
                <c:pt idx="173">
                  <c:v>3696</c:v>
                </c:pt>
                <c:pt idx="174">
                  <c:v>3715</c:v>
                </c:pt>
                <c:pt idx="175">
                  <c:v>3715</c:v>
                </c:pt>
                <c:pt idx="176">
                  <c:v>3715</c:v>
                </c:pt>
                <c:pt idx="177">
                  <c:v>3726</c:v>
                </c:pt>
                <c:pt idx="178">
                  <c:v>3726</c:v>
                </c:pt>
                <c:pt idx="179">
                  <c:v>3726</c:v>
                </c:pt>
                <c:pt idx="180">
                  <c:v>3758</c:v>
                </c:pt>
                <c:pt idx="181">
                  <c:v>3758</c:v>
                </c:pt>
                <c:pt idx="182">
                  <c:v>3758</c:v>
                </c:pt>
                <c:pt idx="183">
                  <c:v>3789</c:v>
                </c:pt>
                <c:pt idx="184">
                  <c:v>3789</c:v>
                </c:pt>
                <c:pt idx="185">
                  <c:v>3789</c:v>
                </c:pt>
                <c:pt idx="186">
                  <c:v>3811</c:v>
                </c:pt>
                <c:pt idx="187">
                  <c:v>3811</c:v>
                </c:pt>
                <c:pt idx="188">
                  <c:v>3811</c:v>
                </c:pt>
                <c:pt idx="189">
                  <c:v>3819</c:v>
                </c:pt>
                <c:pt idx="190">
                  <c:v>3819</c:v>
                </c:pt>
                <c:pt idx="191">
                  <c:v>3819</c:v>
                </c:pt>
                <c:pt idx="192">
                  <c:v>3837</c:v>
                </c:pt>
                <c:pt idx="193">
                  <c:v>3837</c:v>
                </c:pt>
                <c:pt idx="194">
                  <c:v>3837</c:v>
                </c:pt>
                <c:pt idx="195">
                  <c:v>3846</c:v>
                </c:pt>
                <c:pt idx="196">
                  <c:v>3846</c:v>
                </c:pt>
                <c:pt idx="197">
                  <c:v>3846</c:v>
                </c:pt>
                <c:pt idx="198">
                  <c:v>3871</c:v>
                </c:pt>
                <c:pt idx="199">
                  <c:v>3871</c:v>
                </c:pt>
                <c:pt idx="200">
                  <c:v>3871</c:v>
                </c:pt>
                <c:pt idx="201">
                  <c:v>3875</c:v>
                </c:pt>
                <c:pt idx="202">
                  <c:v>3875</c:v>
                </c:pt>
                <c:pt idx="203">
                  <c:v>3875</c:v>
                </c:pt>
                <c:pt idx="204">
                  <c:v>3877</c:v>
                </c:pt>
                <c:pt idx="205">
                  <c:v>3877</c:v>
                </c:pt>
                <c:pt idx="206">
                  <c:v>3877</c:v>
                </c:pt>
                <c:pt idx="207">
                  <c:v>3897</c:v>
                </c:pt>
                <c:pt idx="208">
                  <c:v>3897</c:v>
                </c:pt>
                <c:pt idx="209">
                  <c:v>3897</c:v>
                </c:pt>
                <c:pt idx="210">
                  <c:v>3885</c:v>
                </c:pt>
                <c:pt idx="211">
                  <c:v>3885</c:v>
                </c:pt>
                <c:pt idx="212">
                  <c:v>3885</c:v>
                </c:pt>
                <c:pt idx="213">
                  <c:v>3903</c:v>
                </c:pt>
                <c:pt idx="214">
                  <c:v>3903</c:v>
                </c:pt>
                <c:pt idx="215">
                  <c:v>3903</c:v>
                </c:pt>
                <c:pt idx="216">
                  <c:v>3886</c:v>
                </c:pt>
                <c:pt idx="217">
                  <c:v>3886</c:v>
                </c:pt>
                <c:pt idx="218">
                  <c:v>3886</c:v>
                </c:pt>
                <c:pt idx="219">
                  <c:v>3905</c:v>
                </c:pt>
                <c:pt idx="220">
                  <c:v>3905</c:v>
                </c:pt>
                <c:pt idx="221">
                  <c:v>3905</c:v>
                </c:pt>
                <c:pt idx="222">
                  <c:v>3901</c:v>
                </c:pt>
                <c:pt idx="223">
                  <c:v>3901</c:v>
                </c:pt>
                <c:pt idx="224">
                  <c:v>3901</c:v>
                </c:pt>
                <c:pt idx="225">
                  <c:v>3900</c:v>
                </c:pt>
                <c:pt idx="226">
                  <c:v>3900</c:v>
                </c:pt>
                <c:pt idx="227">
                  <c:v>3900</c:v>
                </c:pt>
                <c:pt idx="228">
                  <c:v>3906</c:v>
                </c:pt>
                <c:pt idx="229">
                  <c:v>3906</c:v>
                </c:pt>
                <c:pt idx="230">
                  <c:v>3906</c:v>
                </c:pt>
                <c:pt idx="231">
                  <c:v>3911</c:v>
                </c:pt>
                <c:pt idx="232">
                  <c:v>3911</c:v>
                </c:pt>
                <c:pt idx="233">
                  <c:v>3911</c:v>
                </c:pt>
                <c:pt idx="234">
                  <c:v>3920</c:v>
                </c:pt>
                <c:pt idx="235">
                  <c:v>3920</c:v>
                </c:pt>
                <c:pt idx="236">
                  <c:v>3920</c:v>
                </c:pt>
                <c:pt idx="237">
                  <c:v>3909</c:v>
                </c:pt>
                <c:pt idx="238">
                  <c:v>3909</c:v>
                </c:pt>
                <c:pt idx="239">
                  <c:v>3909</c:v>
                </c:pt>
                <c:pt idx="240">
                  <c:v>3930</c:v>
                </c:pt>
                <c:pt idx="241">
                  <c:v>3930</c:v>
                </c:pt>
                <c:pt idx="242">
                  <c:v>3930</c:v>
                </c:pt>
                <c:pt idx="243">
                  <c:v>3932</c:v>
                </c:pt>
                <c:pt idx="244">
                  <c:v>3932</c:v>
                </c:pt>
                <c:pt idx="245">
                  <c:v>3932</c:v>
                </c:pt>
                <c:pt idx="246">
                  <c:v>3943</c:v>
                </c:pt>
                <c:pt idx="247">
                  <c:v>3943</c:v>
                </c:pt>
                <c:pt idx="248">
                  <c:v>3943</c:v>
                </c:pt>
                <c:pt idx="249">
                  <c:v>3949</c:v>
                </c:pt>
                <c:pt idx="250">
                  <c:v>3949</c:v>
                </c:pt>
                <c:pt idx="251">
                  <c:v>3949</c:v>
                </c:pt>
                <c:pt idx="252">
                  <c:v>3952</c:v>
                </c:pt>
                <c:pt idx="253">
                  <c:v>3952</c:v>
                </c:pt>
                <c:pt idx="254">
                  <c:v>3952</c:v>
                </c:pt>
                <c:pt idx="255">
                  <c:v>3950</c:v>
                </c:pt>
                <c:pt idx="256">
                  <c:v>3950</c:v>
                </c:pt>
                <c:pt idx="257">
                  <c:v>3950</c:v>
                </c:pt>
                <c:pt idx="258">
                  <c:v>3959</c:v>
                </c:pt>
                <c:pt idx="259">
                  <c:v>3959</c:v>
                </c:pt>
                <c:pt idx="260">
                  <c:v>3959</c:v>
                </c:pt>
                <c:pt idx="261">
                  <c:v>3962</c:v>
                </c:pt>
                <c:pt idx="262">
                  <c:v>3962</c:v>
                </c:pt>
                <c:pt idx="263">
                  <c:v>3962</c:v>
                </c:pt>
                <c:pt idx="264">
                  <c:v>3978</c:v>
                </c:pt>
                <c:pt idx="265">
                  <c:v>3978</c:v>
                </c:pt>
                <c:pt idx="266">
                  <c:v>3978</c:v>
                </c:pt>
                <c:pt idx="267">
                  <c:v>3992</c:v>
                </c:pt>
                <c:pt idx="268">
                  <c:v>3992</c:v>
                </c:pt>
                <c:pt idx="269">
                  <c:v>3992</c:v>
                </c:pt>
                <c:pt idx="270">
                  <c:v>4005</c:v>
                </c:pt>
                <c:pt idx="271">
                  <c:v>4005</c:v>
                </c:pt>
                <c:pt idx="272">
                  <c:v>4005</c:v>
                </c:pt>
                <c:pt idx="273">
                  <c:v>4015</c:v>
                </c:pt>
                <c:pt idx="274">
                  <c:v>4015</c:v>
                </c:pt>
                <c:pt idx="275">
                  <c:v>4015</c:v>
                </c:pt>
                <c:pt idx="276">
                  <c:v>4024</c:v>
                </c:pt>
                <c:pt idx="277">
                  <c:v>4024</c:v>
                </c:pt>
                <c:pt idx="278">
                  <c:v>4024</c:v>
                </c:pt>
                <c:pt idx="279">
                  <c:v>4023</c:v>
                </c:pt>
                <c:pt idx="280">
                  <c:v>4023</c:v>
                </c:pt>
                <c:pt idx="281">
                  <c:v>4023</c:v>
                </c:pt>
                <c:pt idx="282">
                  <c:v>4047</c:v>
                </c:pt>
                <c:pt idx="283">
                  <c:v>4047</c:v>
                </c:pt>
                <c:pt idx="284">
                  <c:v>4047</c:v>
                </c:pt>
                <c:pt idx="285">
                  <c:v>4068</c:v>
                </c:pt>
                <c:pt idx="286">
                  <c:v>4068</c:v>
                </c:pt>
                <c:pt idx="287">
                  <c:v>4068</c:v>
                </c:pt>
                <c:pt idx="288">
                  <c:v>4084</c:v>
                </c:pt>
                <c:pt idx="289">
                  <c:v>4084</c:v>
                </c:pt>
                <c:pt idx="290">
                  <c:v>4084</c:v>
                </c:pt>
                <c:pt idx="291">
                  <c:v>4096</c:v>
                </c:pt>
                <c:pt idx="292">
                  <c:v>4096</c:v>
                </c:pt>
                <c:pt idx="293">
                  <c:v>4096</c:v>
                </c:pt>
                <c:pt idx="294">
                  <c:v>4104</c:v>
                </c:pt>
                <c:pt idx="295">
                  <c:v>4104</c:v>
                </c:pt>
                <c:pt idx="296">
                  <c:v>4104</c:v>
                </c:pt>
                <c:pt idx="297">
                  <c:v>4120</c:v>
                </c:pt>
                <c:pt idx="298">
                  <c:v>4120</c:v>
                </c:pt>
                <c:pt idx="299">
                  <c:v>4120</c:v>
                </c:pt>
                <c:pt idx="300">
                  <c:v>4126</c:v>
                </c:pt>
                <c:pt idx="301">
                  <c:v>4126</c:v>
                </c:pt>
                <c:pt idx="302">
                  <c:v>4126</c:v>
                </c:pt>
                <c:pt idx="303">
                  <c:v>4145</c:v>
                </c:pt>
                <c:pt idx="304">
                  <c:v>4145</c:v>
                </c:pt>
                <c:pt idx="305">
                  <c:v>4145</c:v>
                </c:pt>
                <c:pt idx="306">
                  <c:v>4161</c:v>
                </c:pt>
                <c:pt idx="307">
                  <c:v>4161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'Beschl. 5. Gang(29.10.2013)'!$N$2</c:f>
              <c:strCache>
                <c:ptCount val="1"/>
                <c:pt idx="0">
                  <c:v>Uberechn.</c:v>
                </c:pt>
              </c:strCache>
            </c:strRef>
          </c:tx>
          <c:marker>
            <c:symbol val="none"/>
          </c:marker>
          <c:xVal>
            <c:numRef>
              <c:f>'Beschl. 5. Gang(29.10.2013)'!$F$3:$F$310</c:f>
              <c:numCache>
                <c:formatCode>0.000" s"</c:formatCode>
                <c:ptCount val="308"/>
                <c:pt idx="0">
                  <c:v>0.16</c:v>
                </c:pt>
                <c:pt idx="1">
                  <c:v>0.34</c:v>
                </c:pt>
                <c:pt idx="2">
                  <c:v>0.53</c:v>
                </c:pt>
                <c:pt idx="3">
                  <c:v>0.71099999999999997</c:v>
                </c:pt>
                <c:pt idx="4">
                  <c:v>0.90100000000000002</c:v>
                </c:pt>
                <c:pt idx="5">
                  <c:v>1.091</c:v>
                </c:pt>
                <c:pt idx="6">
                  <c:v>1.282</c:v>
                </c:pt>
                <c:pt idx="7">
                  <c:v>1.472</c:v>
                </c:pt>
                <c:pt idx="8">
                  <c:v>1.6519999999999999</c:v>
                </c:pt>
                <c:pt idx="9">
                  <c:v>1.8420000000000001</c:v>
                </c:pt>
                <c:pt idx="10">
                  <c:v>2.0329999999999999</c:v>
                </c:pt>
                <c:pt idx="11">
                  <c:v>2.2229999999999999</c:v>
                </c:pt>
                <c:pt idx="12">
                  <c:v>2.4129999999999998</c:v>
                </c:pt>
                <c:pt idx="13">
                  <c:v>2.593</c:v>
                </c:pt>
                <c:pt idx="14">
                  <c:v>2.7839999999999998</c:v>
                </c:pt>
                <c:pt idx="15">
                  <c:v>2.9740000000000002</c:v>
                </c:pt>
                <c:pt idx="16">
                  <c:v>3.1539999999999999</c:v>
                </c:pt>
                <c:pt idx="17">
                  <c:v>3.3439999999999999</c:v>
                </c:pt>
                <c:pt idx="18">
                  <c:v>3.5350000000000001</c:v>
                </c:pt>
                <c:pt idx="19">
                  <c:v>3.7250000000000001</c:v>
                </c:pt>
                <c:pt idx="20">
                  <c:v>3.915</c:v>
                </c:pt>
                <c:pt idx="21">
                  <c:v>4.1159999999999997</c:v>
                </c:pt>
                <c:pt idx="22">
                  <c:v>4.306</c:v>
                </c:pt>
                <c:pt idx="23">
                  <c:v>4.476</c:v>
                </c:pt>
                <c:pt idx="24">
                  <c:v>4.6760000000000002</c:v>
                </c:pt>
                <c:pt idx="25">
                  <c:v>4.867</c:v>
                </c:pt>
                <c:pt idx="26">
                  <c:v>5.0570000000000004</c:v>
                </c:pt>
                <c:pt idx="27">
                  <c:v>5.2469999999999999</c:v>
                </c:pt>
                <c:pt idx="28">
                  <c:v>5.4269999999999996</c:v>
                </c:pt>
                <c:pt idx="29">
                  <c:v>5.6180000000000003</c:v>
                </c:pt>
                <c:pt idx="30">
                  <c:v>5.8079999999999998</c:v>
                </c:pt>
                <c:pt idx="31">
                  <c:v>5.9880000000000004</c:v>
                </c:pt>
                <c:pt idx="32">
                  <c:v>6.1790000000000003</c:v>
                </c:pt>
                <c:pt idx="33">
                  <c:v>6.3490000000000002</c:v>
                </c:pt>
                <c:pt idx="34">
                  <c:v>6.5389999999999997</c:v>
                </c:pt>
                <c:pt idx="35">
                  <c:v>6.7389999999999999</c:v>
                </c:pt>
                <c:pt idx="36">
                  <c:v>6.93</c:v>
                </c:pt>
                <c:pt idx="37">
                  <c:v>7.12</c:v>
                </c:pt>
                <c:pt idx="38">
                  <c:v>7.31</c:v>
                </c:pt>
                <c:pt idx="39">
                  <c:v>7.5</c:v>
                </c:pt>
                <c:pt idx="40">
                  <c:v>7.6909999999999998</c:v>
                </c:pt>
                <c:pt idx="41">
                  <c:v>7.891</c:v>
                </c:pt>
                <c:pt idx="42">
                  <c:v>8.0809999999999995</c:v>
                </c:pt>
                <c:pt idx="43">
                  <c:v>8.2720000000000002</c:v>
                </c:pt>
                <c:pt idx="44">
                  <c:v>8.4619999999999997</c:v>
                </c:pt>
                <c:pt idx="45">
                  <c:v>8.6519999999999992</c:v>
                </c:pt>
                <c:pt idx="46">
                  <c:v>8.8420000000000005</c:v>
                </c:pt>
                <c:pt idx="47">
                  <c:v>9.0429999999999993</c:v>
                </c:pt>
                <c:pt idx="48">
                  <c:v>9.2330000000000005</c:v>
                </c:pt>
                <c:pt idx="49">
                  <c:v>9.423</c:v>
                </c:pt>
                <c:pt idx="50">
                  <c:v>9.593</c:v>
                </c:pt>
                <c:pt idx="51">
                  <c:v>9.7739999999999991</c:v>
                </c:pt>
                <c:pt idx="52">
                  <c:v>9.9540000000000006</c:v>
                </c:pt>
                <c:pt idx="53">
                  <c:v>10.124000000000001</c:v>
                </c:pt>
                <c:pt idx="54">
                  <c:v>10.315</c:v>
                </c:pt>
                <c:pt idx="55">
                  <c:v>10.515000000000001</c:v>
                </c:pt>
                <c:pt idx="56">
                  <c:v>10.705</c:v>
                </c:pt>
                <c:pt idx="57">
                  <c:v>10.895</c:v>
                </c:pt>
                <c:pt idx="58">
                  <c:v>11.086</c:v>
                </c:pt>
                <c:pt idx="59">
                  <c:v>11.276</c:v>
                </c:pt>
                <c:pt idx="60">
                  <c:v>11.465999999999999</c:v>
                </c:pt>
                <c:pt idx="61">
                  <c:v>11.666</c:v>
                </c:pt>
                <c:pt idx="62">
                  <c:v>11.856999999999999</c:v>
                </c:pt>
                <c:pt idx="63">
                  <c:v>12.047000000000001</c:v>
                </c:pt>
                <c:pt idx="64">
                  <c:v>12.237</c:v>
                </c:pt>
                <c:pt idx="65">
                  <c:v>12.428000000000001</c:v>
                </c:pt>
                <c:pt idx="66">
                  <c:v>12.618</c:v>
                </c:pt>
                <c:pt idx="67">
                  <c:v>12.818</c:v>
                </c:pt>
                <c:pt idx="68">
                  <c:v>13.007999999999999</c:v>
                </c:pt>
                <c:pt idx="69">
                  <c:v>13.199</c:v>
                </c:pt>
                <c:pt idx="70">
                  <c:v>13.388999999999999</c:v>
                </c:pt>
                <c:pt idx="71">
                  <c:v>13.579000000000001</c:v>
                </c:pt>
                <c:pt idx="72">
                  <c:v>13.769</c:v>
                </c:pt>
                <c:pt idx="73">
                  <c:v>13.97</c:v>
                </c:pt>
                <c:pt idx="74">
                  <c:v>14.16</c:v>
                </c:pt>
                <c:pt idx="75">
                  <c:v>14.35</c:v>
                </c:pt>
                <c:pt idx="76">
                  <c:v>14.541</c:v>
                </c:pt>
                <c:pt idx="77">
                  <c:v>14.731</c:v>
                </c:pt>
                <c:pt idx="78">
                  <c:v>14.920999999999999</c:v>
                </c:pt>
                <c:pt idx="79">
                  <c:v>15.101000000000001</c:v>
                </c:pt>
                <c:pt idx="80">
                  <c:v>15.292</c:v>
                </c:pt>
                <c:pt idx="81">
                  <c:v>15.472</c:v>
                </c:pt>
                <c:pt idx="82">
                  <c:v>15.662000000000001</c:v>
                </c:pt>
                <c:pt idx="83">
                  <c:v>15.832000000000001</c:v>
                </c:pt>
                <c:pt idx="84">
                  <c:v>16.013000000000002</c:v>
                </c:pt>
                <c:pt idx="85">
                  <c:v>16.202999999999999</c:v>
                </c:pt>
                <c:pt idx="86">
                  <c:v>16.382999999999999</c:v>
                </c:pt>
                <c:pt idx="87">
                  <c:v>16.574000000000002</c:v>
                </c:pt>
                <c:pt idx="88">
                  <c:v>16.744</c:v>
                </c:pt>
                <c:pt idx="89">
                  <c:v>16.943999999999999</c:v>
                </c:pt>
                <c:pt idx="90">
                  <c:v>17.134</c:v>
                </c:pt>
                <c:pt idx="91">
                  <c:v>17.305</c:v>
                </c:pt>
                <c:pt idx="92">
                  <c:v>17.495000000000001</c:v>
                </c:pt>
                <c:pt idx="93">
                  <c:v>17.695</c:v>
                </c:pt>
                <c:pt idx="94">
                  <c:v>17.885000000000002</c:v>
                </c:pt>
                <c:pt idx="95">
                  <c:v>18.076000000000001</c:v>
                </c:pt>
                <c:pt idx="96">
                  <c:v>18.265999999999998</c:v>
                </c:pt>
                <c:pt idx="97">
                  <c:v>18.456</c:v>
                </c:pt>
                <c:pt idx="98">
                  <c:v>18.646000000000001</c:v>
                </c:pt>
                <c:pt idx="99">
                  <c:v>18.847000000000001</c:v>
                </c:pt>
                <c:pt idx="100">
                  <c:v>19.036999999999999</c:v>
                </c:pt>
                <c:pt idx="101">
                  <c:v>19.227</c:v>
                </c:pt>
                <c:pt idx="102">
                  <c:v>19.417999999999999</c:v>
                </c:pt>
                <c:pt idx="103">
                  <c:v>19.608000000000001</c:v>
                </c:pt>
                <c:pt idx="104">
                  <c:v>19.797999999999998</c:v>
                </c:pt>
                <c:pt idx="105">
                  <c:v>19.998000000000001</c:v>
                </c:pt>
                <c:pt idx="106">
                  <c:v>20.189</c:v>
                </c:pt>
                <c:pt idx="107">
                  <c:v>20.379000000000001</c:v>
                </c:pt>
                <c:pt idx="108">
                  <c:v>20.568999999999999</c:v>
                </c:pt>
                <c:pt idx="109">
                  <c:v>20.75</c:v>
                </c:pt>
                <c:pt idx="110">
                  <c:v>20.94</c:v>
                </c:pt>
                <c:pt idx="111">
                  <c:v>21.13</c:v>
                </c:pt>
                <c:pt idx="112">
                  <c:v>21.32</c:v>
                </c:pt>
                <c:pt idx="113">
                  <c:v>21.510999999999999</c:v>
                </c:pt>
                <c:pt idx="114">
                  <c:v>21.690999999999999</c:v>
                </c:pt>
                <c:pt idx="115">
                  <c:v>21.881</c:v>
                </c:pt>
                <c:pt idx="116">
                  <c:v>22.061</c:v>
                </c:pt>
                <c:pt idx="117">
                  <c:v>22.251999999999999</c:v>
                </c:pt>
                <c:pt idx="118">
                  <c:v>22.442</c:v>
                </c:pt>
                <c:pt idx="119">
                  <c:v>22.622</c:v>
                </c:pt>
                <c:pt idx="120">
                  <c:v>22.812000000000001</c:v>
                </c:pt>
                <c:pt idx="121">
                  <c:v>22.983000000000001</c:v>
                </c:pt>
                <c:pt idx="122">
                  <c:v>23.172999999999998</c:v>
                </c:pt>
                <c:pt idx="123">
                  <c:v>23.373000000000001</c:v>
                </c:pt>
                <c:pt idx="124">
                  <c:v>23.544</c:v>
                </c:pt>
                <c:pt idx="125">
                  <c:v>23.734000000000002</c:v>
                </c:pt>
                <c:pt idx="126">
                  <c:v>23.914000000000001</c:v>
                </c:pt>
                <c:pt idx="127">
                  <c:v>24.103999999999999</c:v>
                </c:pt>
                <c:pt idx="128">
                  <c:v>24.295000000000002</c:v>
                </c:pt>
                <c:pt idx="129">
                  <c:v>24.475000000000001</c:v>
                </c:pt>
                <c:pt idx="130">
                  <c:v>24.664999999999999</c:v>
                </c:pt>
                <c:pt idx="131">
                  <c:v>24.855</c:v>
                </c:pt>
                <c:pt idx="132">
                  <c:v>25.045999999999999</c:v>
                </c:pt>
                <c:pt idx="133">
                  <c:v>25.245999999999999</c:v>
                </c:pt>
                <c:pt idx="134">
                  <c:v>25.436</c:v>
                </c:pt>
                <c:pt idx="135">
                  <c:v>25.626999999999999</c:v>
                </c:pt>
                <c:pt idx="136">
                  <c:v>25.817</c:v>
                </c:pt>
                <c:pt idx="137">
                  <c:v>26.007000000000001</c:v>
                </c:pt>
                <c:pt idx="138">
                  <c:v>26.196999999999999</c:v>
                </c:pt>
                <c:pt idx="139">
                  <c:v>26.388000000000002</c:v>
                </c:pt>
                <c:pt idx="140">
                  <c:v>26.588000000000001</c:v>
                </c:pt>
                <c:pt idx="141">
                  <c:v>26.777999999999999</c:v>
                </c:pt>
                <c:pt idx="142">
                  <c:v>26.968</c:v>
                </c:pt>
                <c:pt idx="143">
                  <c:v>27.158999999999999</c:v>
                </c:pt>
                <c:pt idx="144">
                  <c:v>27.349</c:v>
                </c:pt>
                <c:pt idx="145">
                  <c:v>27.539000000000001</c:v>
                </c:pt>
                <c:pt idx="146">
                  <c:v>27.74</c:v>
                </c:pt>
                <c:pt idx="147">
                  <c:v>27.93</c:v>
                </c:pt>
                <c:pt idx="148">
                  <c:v>28.12</c:v>
                </c:pt>
                <c:pt idx="149">
                  <c:v>28.3</c:v>
                </c:pt>
                <c:pt idx="150">
                  <c:v>28.491</c:v>
                </c:pt>
                <c:pt idx="151">
                  <c:v>28.681000000000001</c:v>
                </c:pt>
                <c:pt idx="152">
                  <c:v>28.870999999999999</c:v>
                </c:pt>
                <c:pt idx="153">
                  <c:v>29.061</c:v>
                </c:pt>
                <c:pt idx="154">
                  <c:v>29.242000000000001</c:v>
                </c:pt>
                <c:pt idx="155">
                  <c:v>29.431999999999999</c:v>
                </c:pt>
                <c:pt idx="156">
                  <c:v>29.622</c:v>
                </c:pt>
                <c:pt idx="157">
                  <c:v>29.812999999999999</c:v>
                </c:pt>
                <c:pt idx="158">
                  <c:v>30.003</c:v>
                </c:pt>
                <c:pt idx="159">
                  <c:v>30.183</c:v>
                </c:pt>
                <c:pt idx="160">
                  <c:v>30.373000000000001</c:v>
                </c:pt>
                <c:pt idx="161">
                  <c:v>30.564</c:v>
                </c:pt>
                <c:pt idx="162">
                  <c:v>30.744</c:v>
                </c:pt>
                <c:pt idx="163">
                  <c:v>30.934000000000001</c:v>
                </c:pt>
                <c:pt idx="164">
                  <c:v>31.114000000000001</c:v>
                </c:pt>
                <c:pt idx="165">
                  <c:v>31.305</c:v>
                </c:pt>
                <c:pt idx="166">
                  <c:v>31.495000000000001</c:v>
                </c:pt>
                <c:pt idx="167">
                  <c:v>31.684999999999999</c:v>
                </c:pt>
                <c:pt idx="168">
                  <c:v>31.876000000000001</c:v>
                </c:pt>
                <c:pt idx="169">
                  <c:v>32.066000000000003</c:v>
                </c:pt>
                <c:pt idx="170">
                  <c:v>32.265999999999998</c:v>
                </c:pt>
                <c:pt idx="171">
                  <c:v>32.456000000000003</c:v>
                </c:pt>
                <c:pt idx="172">
                  <c:v>32.646999999999998</c:v>
                </c:pt>
                <c:pt idx="173">
                  <c:v>32.837000000000003</c:v>
                </c:pt>
                <c:pt idx="174">
                  <c:v>33.027000000000001</c:v>
                </c:pt>
                <c:pt idx="175">
                  <c:v>33.216999999999999</c:v>
                </c:pt>
                <c:pt idx="176">
                  <c:v>33.417999999999999</c:v>
                </c:pt>
                <c:pt idx="177">
                  <c:v>33.607999999999997</c:v>
                </c:pt>
                <c:pt idx="178">
                  <c:v>33.798000000000002</c:v>
                </c:pt>
                <c:pt idx="179">
                  <c:v>33.978999999999999</c:v>
                </c:pt>
                <c:pt idx="180">
                  <c:v>34.168999999999997</c:v>
                </c:pt>
                <c:pt idx="181">
                  <c:v>34.359000000000002</c:v>
                </c:pt>
                <c:pt idx="182">
                  <c:v>34.548999999999999</c:v>
                </c:pt>
                <c:pt idx="183">
                  <c:v>34.74</c:v>
                </c:pt>
                <c:pt idx="184">
                  <c:v>34.93</c:v>
                </c:pt>
                <c:pt idx="185">
                  <c:v>35.130000000000003</c:v>
                </c:pt>
                <c:pt idx="186">
                  <c:v>35.32</c:v>
                </c:pt>
                <c:pt idx="187">
                  <c:v>35.491</c:v>
                </c:pt>
                <c:pt idx="188">
                  <c:v>35.680999999999997</c:v>
                </c:pt>
                <c:pt idx="189">
                  <c:v>35.881</c:v>
                </c:pt>
                <c:pt idx="190">
                  <c:v>36.072000000000003</c:v>
                </c:pt>
                <c:pt idx="191">
                  <c:v>36.262</c:v>
                </c:pt>
                <c:pt idx="192">
                  <c:v>36.442</c:v>
                </c:pt>
                <c:pt idx="193">
                  <c:v>36.631999999999998</c:v>
                </c:pt>
                <c:pt idx="194">
                  <c:v>36.823</c:v>
                </c:pt>
                <c:pt idx="195">
                  <c:v>37.012999999999998</c:v>
                </c:pt>
                <c:pt idx="196">
                  <c:v>37.203000000000003</c:v>
                </c:pt>
                <c:pt idx="197">
                  <c:v>37.393000000000001</c:v>
                </c:pt>
                <c:pt idx="198">
                  <c:v>37.594000000000001</c:v>
                </c:pt>
                <c:pt idx="199">
                  <c:v>37.783999999999999</c:v>
                </c:pt>
                <c:pt idx="200">
                  <c:v>37.954000000000001</c:v>
                </c:pt>
                <c:pt idx="201">
                  <c:v>38.134999999999998</c:v>
                </c:pt>
                <c:pt idx="202">
                  <c:v>38.305</c:v>
                </c:pt>
                <c:pt idx="203">
                  <c:v>38.484999999999999</c:v>
                </c:pt>
                <c:pt idx="204">
                  <c:v>38.655000000000001</c:v>
                </c:pt>
                <c:pt idx="205">
                  <c:v>38.856000000000002</c:v>
                </c:pt>
                <c:pt idx="206">
                  <c:v>39.045999999999999</c:v>
                </c:pt>
                <c:pt idx="207">
                  <c:v>39.235999999999997</c:v>
                </c:pt>
                <c:pt idx="208">
                  <c:v>39.426000000000002</c:v>
                </c:pt>
                <c:pt idx="209">
                  <c:v>39.616999999999997</c:v>
                </c:pt>
                <c:pt idx="210">
                  <c:v>39.807000000000002</c:v>
                </c:pt>
                <c:pt idx="211">
                  <c:v>40.006999999999998</c:v>
                </c:pt>
                <c:pt idx="212">
                  <c:v>40.197000000000003</c:v>
                </c:pt>
                <c:pt idx="213">
                  <c:v>40.387999999999998</c:v>
                </c:pt>
                <c:pt idx="214">
                  <c:v>40.578000000000003</c:v>
                </c:pt>
                <c:pt idx="215">
                  <c:v>40.768000000000001</c:v>
                </c:pt>
                <c:pt idx="216">
                  <c:v>40.959000000000003</c:v>
                </c:pt>
                <c:pt idx="217">
                  <c:v>41.158999999999999</c:v>
                </c:pt>
                <c:pt idx="218">
                  <c:v>41.348999999999997</c:v>
                </c:pt>
                <c:pt idx="219">
                  <c:v>41.539000000000001</c:v>
                </c:pt>
                <c:pt idx="220">
                  <c:v>41.73</c:v>
                </c:pt>
                <c:pt idx="221">
                  <c:v>41.92</c:v>
                </c:pt>
                <c:pt idx="222">
                  <c:v>42.11</c:v>
                </c:pt>
                <c:pt idx="223">
                  <c:v>42.311</c:v>
                </c:pt>
                <c:pt idx="224">
                  <c:v>42.500999999999998</c:v>
                </c:pt>
                <c:pt idx="225">
                  <c:v>42.691000000000003</c:v>
                </c:pt>
                <c:pt idx="226">
                  <c:v>42.881</c:v>
                </c:pt>
                <c:pt idx="227">
                  <c:v>43.072000000000003</c:v>
                </c:pt>
                <c:pt idx="228">
                  <c:v>43.271999999999998</c:v>
                </c:pt>
                <c:pt idx="229">
                  <c:v>43.462000000000003</c:v>
                </c:pt>
                <c:pt idx="230">
                  <c:v>43.652000000000001</c:v>
                </c:pt>
                <c:pt idx="231">
                  <c:v>43.823</c:v>
                </c:pt>
                <c:pt idx="232">
                  <c:v>44.003</c:v>
                </c:pt>
                <c:pt idx="233">
                  <c:v>44.192999999999998</c:v>
                </c:pt>
                <c:pt idx="234">
                  <c:v>44.384</c:v>
                </c:pt>
                <c:pt idx="235">
                  <c:v>44.564</c:v>
                </c:pt>
                <c:pt idx="236">
                  <c:v>44.734000000000002</c:v>
                </c:pt>
                <c:pt idx="237">
                  <c:v>44.914000000000001</c:v>
                </c:pt>
                <c:pt idx="238">
                  <c:v>45.104999999999997</c:v>
                </c:pt>
                <c:pt idx="239">
                  <c:v>45.284999999999997</c:v>
                </c:pt>
                <c:pt idx="240">
                  <c:v>45.475000000000001</c:v>
                </c:pt>
                <c:pt idx="241">
                  <c:v>45.645000000000003</c:v>
                </c:pt>
                <c:pt idx="242">
                  <c:v>45.826000000000001</c:v>
                </c:pt>
                <c:pt idx="243">
                  <c:v>46.015999999999998</c:v>
                </c:pt>
                <c:pt idx="244">
                  <c:v>46.206000000000003</c:v>
                </c:pt>
                <c:pt idx="245">
                  <c:v>46.405999999999999</c:v>
                </c:pt>
                <c:pt idx="246">
                  <c:v>46.597000000000001</c:v>
                </c:pt>
                <c:pt idx="247">
                  <c:v>46.786999999999999</c:v>
                </c:pt>
                <c:pt idx="248">
                  <c:v>46.976999999999997</c:v>
                </c:pt>
                <c:pt idx="249">
                  <c:v>47.167999999999999</c:v>
                </c:pt>
                <c:pt idx="250">
                  <c:v>47.357999999999997</c:v>
                </c:pt>
                <c:pt idx="251">
                  <c:v>47.558</c:v>
                </c:pt>
                <c:pt idx="252">
                  <c:v>47.747999999999998</c:v>
                </c:pt>
                <c:pt idx="253">
                  <c:v>47.939</c:v>
                </c:pt>
                <c:pt idx="254">
                  <c:v>48.128999999999998</c:v>
                </c:pt>
                <c:pt idx="255">
                  <c:v>48.319000000000003</c:v>
                </c:pt>
                <c:pt idx="256">
                  <c:v>48.509</c:v>
                </c:pt>
                <c:pt idx="257">
                  <c:v>48.71</c:v>
                </c:pt>
                <c:pt idx="258">
                  <c:v>48.9</c:v>
                </c:pt>
                <c:pt idx="259">
                  <c:v>49.09</c:v>
                </c:pt>
                <c:pt idx="260">
                  <c:v>49.261000000000003</c:v>
                </c:pt>
                <c:pt idx="261">
                  <c:v>49.460999999999999</c:v>
                </c:pt>
                <c:pt idx="262">
                  <c:v>49.631</c:v>
                </c:pt>
                <c:pt idx="263">
                  <c:v>49.820999999999998</c:v>
                </c:pt>
                <c:pt idx="264">
                  <c:v>50.012</c:v>
                </c:pt>
                <c:pt idx="265">
                  <c:v>50.192</c:v>
                </c:pt>
                <c:pt idx="266">
                  <c:v>50.381999999999998</c:v>
                </c:pt>
                <c:pt idx="267">
                  <c:v>50.561999999999998</c:v>
                </c:pt>
                <c:pt idx="268">
                  <c:v>50.753</c:v>
                </c:pt>
                <c:pt idx="269">
                  <c:v>50.942999999999998</c:v>
                </c:pt>
                <c:pt idx="270">
                  <c:v>51.122999999999998</c:v>
                </c:pt>
                <c:pt idx="271">
                  <c:v>51.313000000000002</c:v>
                </c:pt>
                <c:pt idx="272">
                  <c:v>51.484000000000002</c:v>
                </c:pt>
                <c:pt idx="273">
                  <c:v>51.683999999999997</c:v>
                </c:pt>
                <c:pt idx="274">
                  <c:v>51.874000000000002</c:v>
                </c:pt>
                <c:pt idx="275">
                  <c:v>52.064999999999998</c:v>
                </c:pt>
                <c:pt idx="276">
                  <c:v>52.255000000000003</c:v>
                </c:pt>
                <c:pt idx="277">
                  <c:v>52.435000000000002</c:v>
                </c:pt>
                <c:pt idx="278">
                  <c:v>52.625</c:v>
                </c:pt>
                <c:pt idx="279">
                  <c:v>52.816000000000003</c:v>
                </c:pt>
                <c:pt idx="280">
                  <c:v>53.006</c:v>
                </c:pt>
                <c:pt idx="281">
                  <c:v>53.195999999999998</c:v>
                </c:pt>
                <c:pt idx="282">
                  <c:v>53.396000000000001</c:v>
                </c:pt>
                <c:pt idx="283">
                  <c:v>53.587000000000003</c:v>
                </c:pt>
                <c:pt idx="284">
                  <c:v>53.777000000000001</c:v>
                </c:pt>
                <c:pt idx="285">
                  <c:v>53.966999999999999</c:v>
                </c:pt>
                <c:pt idx="286">
                  <c:v>54.158000000000001</c:v>
                </c:pt>
                <c:pt idx="287">
                  <c:v>54.347999999999999</c:v>
                </c:pt>
                <c:pt idx="288">
                  <c:v>54.548000000000002</c:v>
                </c:pt>
                <c:pt idx="289">
                  <c:v>54.738</c:v>
                </c:pt>
                <c:pt idx="290">
                  <c:v>54.929000000000002</c:v>
                </c:pt>
                <c:pt idx="291">
                  <c:v>55.119</c:v>
                </c:pt>
                <c:pt idx="292">
                  <c:v>55.308999999999997</c:v>
                </c:pt>
                <c:pt idx="293">
                  <c:v>55.499000000000002</c:v>
                </c:pt>
                <c:pt idx="294">
                  <c:v>55.69</c:v>
                </c:pt>
                <c:pt idx="295">
                  <c:v>55.89</c:v>
                </c:pt>
                <c:pt idx="296">
                  <c:v>56.08</c:v>
                </c:pt>
                <c:pt idx="297">
                  <c:v>56.271000000000001</c:v>
                </c:pt>
                <c:pt idx="298">
                  <c:v>56.460999999999999</c:v>
                </c:pt>
                <c:pt idx="299">
                  <c:v>56.651000000000003</c:v>
                </c:pt>
                <c:pt idx="300">
                  <c:v>56.841000000000001</c:v>
                </c:pt>
                <c:pt idx="301">
                  <c:v>57.042000000000002</c:v>
                </c:pt>
                <c:pt idx="302">
                  <c:v>57.231999999999999</c:v>
                </c:pt>
                <c:pt idx="303">
                  <c:v>57.421999999999997</c:v>
                </c:pt>
                <c:pt idx="304">
                  <c:v>57.613</c:v>
                </c:pt>
                <c:pt idx="305">
                  <c:v>57.792999999999999</c:v>
                </c:pt>
                <c:pt idx="306">
                  <c:v>57.982999999999997</c:v>
                </c:pt>
                <c:pt idx="307">
                  <c:v>58.173000000000002</c:v>
                </c:pt>
              </c:numCache>
            </c:numRef>
          </c:xVal>
          <c:yVal>
            <c:numRef>
              <c:f>'Beschl. 5. Gang(29.10.2013)'!$N$3:$N$310</c:f>
              <c:numCache>
                <c:formatCode>#,##0" 1/min"</c:formatCode>
                <c:ptCount val="308"/>
                <c:pt idx="0">
                  <c:v>1296.8456198775571</c:v>
                </c:pt>
                <c:pt idx="1">
                  <c:v>1302.2767566171506</c:v>
                </c:pt>
                <c:pt idx="2">
                  <c:v>1308.454183949058</c:v>
                </c:pt>
                <c:pt idx="3">
                  <c:v>1314.7534272169589</c:v>
                </c:pt>
                <c:pt idx="4">
                  <c:v>1321.7901690176145</c:v>
                </c:pt>
                <c:pt idx="5">
                  <c:v>1329.2506189272549</c:v>
                </c:pt>
                <c:pt idx="6">
                  <c:v>1337.1664159523484</c:v>
                </c:pt>
                <c:pt idx="7">
                  <c:v>1345.4439158853513</c:v>
                </c:pt>
                <c:pt idx="8">
                  <c:v>1353.647081537262</c:v>
                </c:pt>
                <c:pt idx="9">
                  <c:v>1362.6774340262477</c:v>
                </c:pt>
                <c:pt idx="10">
                  <c:v>1372.1296714009977</c:v>
                </c:pt>
                <c:pt idx="11">
                  <c:v>1381.8946899982975</c:v>
                </c:pt>
                <c:pt idx="12">
                  <c:v>1392.0110809602998</c:v>
                </c:pt>
                <c:pt idx="13">
                  <c:v>1401.910287927753</c:v>
                </c:pt>
                <c:pt idx="14">
                  <c:v>1412.7405725651397</c:v>
                </c:pt>
                <c:pt idx="15">
                  <c:v>1423.8379605497587</c:v>
                </c:pt>
                <c:pt idx="16">
                  <c:v>1434.6407049341105</c:v>
                </c:pt>
                <c:pt idx="17">
                  <c:v>1446.3403156219274</c:v>
                </c:pt>
                <c:pt idx="18">
                  <c:v>1458.3996672351329</c:v>
                </c:pt>
                <c:pt idx="19">
                  <c:v>1470.6835339853872</c:v>
                </c:pt>
                <c:pt idx="20">
                  <c:v>1483.2455138287708</c:v>
                </c:pt>
                <c:pt idx="21">
                  <c:v>1496.8279241487744</c:v>
                </c:pt>
                <c:pt idx="22">
                  <c:v>1509.9352301768988</c:v>
                </c:pt>
                <c:pt idx="23">
                  <c:v>1521.8768027321544</c:v>
                </c:pt>
                <c:pt idx="24">
                  <c:v>1536.1761726419227</c:v>
                </c:pt>
                <c:pt idx="25">
                  <c:v>1550.0766029202007</c:v>
                </c:pt>
                <c:pt idx="26">
                  <c:v>1564.1331533208613</c:v>
                </c:pt>
                <c:pt idx="27">
                  <c:v>1578.4101598464649</c:v>
                </c:pt>
                <c:pt idx="28">
                  <c:v>1592.1321239779761</c:v>
                </c:pt>
                <c:pt idx="29">
                  <c:v>1606.8942789616408</c:v>
                </c:pt>
                <c:pt idx="30">
                  <c:v>1621.7777696372798</c:v>
                </c:pt>
                <c:pt idx="31">
                  <c:v>1636.0540016312348</c:v>
                </c:pt>
                <c:pt idx="32">
                  <c:v>1651.3830548223646</c:v>
                </c:pt>
                <c:pt idx="33">
                  <c:v>1665.1772168634282</c:v>
                </c:pt>
                <c:pt idx="34">
                  <c:v>1680.7555733999143</c:v>
                </c:pt>
                <c:pt idx="35">
                  <c:v>1697.3305586346603</c:v>
                </c:pt>
                <c:pt idx="36">
                  <c:v>1713.3217525258196</c:v>
                </c:pt>
                <c:pt idx="37">
                  <c:v>1729.3795584534616</c:v>
                </c:pt>
                <c:pt idx="38">
                  <c:v>1745.5807798019791</c:v>
                </c:pt>
                <c:pt idx="39">
                  <c:v>1761.9190148352807</c:v>
                </c:pt>
                <c:pt idx="40">
                  <c:v>1778.4749862247686</c:v>
                </c:pt>
                <c:pt idx="41">
                  <c:v>1795.9458338485033</c:v>
                </c:pt>
                <c:pt idx="42">
                  <c:v>1812.6644759122405</c:v>
                </c:pt>
                <c:pt idx="43">
                  <c:v>1829.5841465185536</c:v>
                </c:pt>
                <c:pt idx="44">
                  <c:v>1846.5217956051936</c:v>
                </c:pt>
                <c:pt idx="45">
                  <c:v>1863.5599670583588</c:v>
                </c:pt>
                <c:pt idx="46">
                  <c:v>1880.6930125790866</c:v>
                </c:pt>
                <c:pt idx="47">
                  <c:v>1898.9150903947016</c:v>
                </c:pt>
                <c:pt idx="48">
                  <c:v>1916.2260342390978</c:v>
                </c:pt>
                <c:pt idx="49">
                  <c:v>1933.6152027417656</c:v>
                </c:pt>
                <c:pt idx="50">
                  <c:v>1949.23594674838</c:v>
                </c:pt>
                <c:pt idx="51">
                  <c:v>1965.9275151731945</c:v>
                </c:pt>
                <c:pt idx="52">
                  <c:v>1982.5840581539871</c:v>
                </c:pt>
                <c:pt idx="53">
                  <c:v>1998.3637846891486</c:v>
                </c:pt>
                <c:pt idx="54">
                  <c:v>2016.1445960156504</c:v>
                </c:pt>
                <c:pt idx="55">
                  <c:v>2034.8169031182099</c:v>
                </c:pt>
                <c:pt idx="56">
                  <c:v>2052.6015071203806</c:v>
                </c:pt>
                <c:pt idx="57">
                  <c:v>2070.4261415202272</c:v>
                </c:pt>
                <c:pt idx="58">
                  <c:v>2088.3803582879168</c:v>
                </c:pt>
                <c:pt idx="59">
                  <c:v>2106.2716875722881</c:v>
                </c:pt>
                <c:pt idx="60">
                  <c:v>2124.1896785025447</c:v>
                </c:pt>
                <c:pt idx="61">
                  <c:v>2143.0748229386932</c:v>
                </c:pt>
                <c:pt idx="62">
                  <c:v>2161.1287905767763</c:v>
                </c:pt>
                <c:pt idx="63">
                  <c:v>2179.1021165147067</c:v>
                </c:pt>
                <c:pt idx="64">
                  <c:v>2197.0852520061808</c:v>
                </c:pt>
                <c:pt idx="65">
                  <c:v>2215.1689355241911</c:v>
                </c:pt>
                <c:pt idx="66">
                  <c:v>2233.1599215971974</c:v>
                </c:pt>
                <c:pt idx="67">
                  <c:v>2252.0957608707995</c:v>
                </c:pt>
                <c:pt idx="68">
                  <c:v>2270.0789897948616</c:v>
                </c:pt>
                <c:pt idx="69">
                  <c:v>2288.1474148497573</c:v>
                </c:pt>
                <c:pt idx="70">
                  <c:v>2306.1082583893349</c:v>
                </c:pt>
                <c:pt idx="71">
                  <c:v>2324.0526565988894</c:v>
                </c:pt>
                <c:pt idx="72">
                  <c:v>2341.9771905654829</c:v>
                </c:pt>
                <c:pt idx="73">
                  <c:v>2360.9141244432712</c:v>
                </c:pt>
                <c:pt idx="74">
                  <c:v>2378.7873227873597</c:v>
                </c:pt>
                <c:pt idx="75">
                  <c:v>2396.630637202958</c:v>
                </c:pt>
                <c:pt idx="76">
                  <c:v>2414.5345753958568</c:v>
                </c:pt>
                <c:pt idx="77">
                  <c:v>2432.3085771430333</c:v>
                </c:pt>
                <c:pt idx="78">
                  <c:v>2450.043464979075</c:v>
                </c:pt>
                <c:pt idx="79">
                  <c:v>2466.806192173045</c:v>
                </c:pt>
                <c:pt idx="80">
                  <c:v>2484.54930388295</c:v>
                </c:pt>
                <c:pt idx="81">
                  <c:v>2501.22657260193</c:v>
                </c:pt>
                <c:pt idx="82">
                  <c:v>2518.7814080154258</c:v>
                </c:pt>
                <c:pt idx="83">
                  <c:v>2534.4435878927989</c:v>
                </c:pt>
                <c:pt idx="84">
                  <c:v>2551.0705143862633</c:v>
                </c:pt>
                <c:pt idx="85">
                  <c:v>2568.4677789093635</c:v>
                </c:pt>
                <c:pt idx="86">
                  <c:v>2584.8938423549534</c:v>
                </c:pt>
                <c:pt idx="87">
                  <c:v>2602.262223929577</c:v>
                </c:pt>
                <c:pt idx="88">
                  <c:v>2617.665783447952</c:v>
                </c:pt>
                <c:pt idx="89">
                  <c:v>2635.7186643293862</c:v>
                </c:pt>
                <c:pt idx="90">
                  <c:v>2652.7975279378579</c:v>
                </c:pt>
                <c:pt idx="91">
                  <c:v>2668.1071484893937</c:v>
                </c:pt>
                <c:pt idx="92">
                  <c:v>2685.0476420211244</c:v>
                </c:pt>
                <c:pt idx="93">
                  <c:v>2702.7976287133915</c:v>
                </c:pt>
                <c:pt idx="94">
                  <c:v>2719.5799188753172</c:v>
                </c:pt>
                <c:pt idx="95">
                  <c:v>2736.3696760318107</c:v>
                </c:pt>
                <c:pt idx="96">
                  <c:v>2752.9890876302288</c:v>
                </c:pt>
                <c:pt idx="97">
                  <c:v>2769.5243260810876</c:v>
                </c:pt>
                <c:pt idx="98">
                  <c:v>2785.9734953585858</c:v>
                </c:pt>
                <c:pt idx="99">
                  <c:v>2803.2792476905315</c:v>
                </c:pt>
                <c:pt idx="100">
                  <c:v>2819.5455343668423</c:v>
                </c:pt>
                <c:pt idx="101">
                  <c:v>2835.720250070638</c:v>
                </c:pt>
                <c:pt idx="102">
                  <c:v>2851.8860794001844</c:v>
                </c:pt>
                <c:pt idx="103">
                  <c:v>2867.8720799652015</c:v>
                </c:pt>
                <c:pt idx="104">
                  <c:v>2883.7615219242339</c:v>
                </c:pt>
                <c:pt idx="105">
                  <c:v>2900.3812089183584</c:v>
                </c:pt>
                <c:pt idx="106">
                  <c:v>2916.1498717205495</c:v>
                </c:pt>
                <c:pt idx="107">
                  <c:v>2931.7344862692958</c:v>
                </c:pt>
                <c:pt idx="108">
                  <c:v>2947.2164345376855</c:v>
                </c:pt>
                <c:pt idx="109">
                  <c:v>2961.868259633643</c:v>
                </c:pt>
                <c:pt idx="110">
                  <c:v>2977.1457431654603</c:v>
                </c:pt>
                <c:pt idx="111">
                  <c:v>2992.3165468816255</c:v>
                </c:pt>
                <c:pt idx="112">
                  <c:v>3007.3793904661006</c:v>
                </c:pt>
                <c:pt idx="113">
                  <c:v>3022.4114449560361</c:v>
                </c:pt>
                <c:pt idx="114">
                  <c:v>3036.4756779096397</c:v>
                </c:pt>
                <c:pt idx="115">
                  <c:v>3051.2126569870861</c:v>
                </c:pt>
                <c:pt idx="116">
                  <c:v>3065.070115960722</c:v>
                </c:pt>
                <c:pt idx="117">
                  <c:v>3079.6628269722605</c:v>
                </c:pt>
                <c:pt idx="118">
                  <c:v>3094.0640921079926</c:v>
                </c:pt>
                <c:pt idx="119">
                  <c:v>3107.6006247948958</c:v>
                </c:pt>
                <c:pt idx="120">
                  <c:v>3121.7755392550266</c:v>
                </c:pt>
                <c:pt idx="121">
                  <c:v>3134.432392760898</c:v>
                </c:pt>
                <c:pt idx="122">
                  <c:v>3148.3829733972098</c:v>
                </c:pt>
                <c:pt idx="123">
                  <c:v>3162.9388148315147</c:v>
                </c:pt>
                <c:pt idx="124">
                  <c:v>3175.2784137779768</c:v>
                </c:pt>
                <c:pt idx="125">
                  <c:v>3188.874090008947</c:v>
                </c:pt>
                <c:pt idx="126">
                  <c:v>3201.6418586553614</c:v>
                </c:pt>
                <c:pt idx="127">
                  <c:v>3214.9996335524111</c:v>
                </c:pt>
                <c:pt idx="128">
                  <c:v>3228.3034816152021</c:v>
                </c:pt>
                <c:pt idx="129">
                  <c:v>3240.7265006040661</c:v>
                </c:pt>
                <c:pt idx="130">
                  <c:v>3253.7183661690574</c:v>
                </c:pt>
                <c:pt idx="131">
                  <c:v>3266.5850056515578</c:v>
                </c:pt>
                <c:pt idx="132">
                  <c:v>3279.3925347162694</c:v>
                </c:pt>
                <c:pt idx="133">
                  <c:v>3292.6666314545187</c:v>
                </c:pt>
                <c:pt idx="134">
                  <c:v>3305.1467018688668</c:v>
                </c:pt>
                <c:pt idx="135">
                  <c:v>3317.5639413413696</c:v>
                </c:pt>
                <c:pt idx="136">
                  <c:v>3329.7878363653222</c:v>
                </c:pt>
                <c:pt idx="137">
                  <c:v>3341.8832753960355</c:v>
                </c:pt>
                <c:pt idx="138">
                  <c:v>3353.8498274566646</c:v>
                </c:pt>
                <c:pt idx="139">
                  <c:v>3365.7490482386847</c:v>
                </c:pt>
                <c:pt idx="140">
                  <c:v>3378.0685164684032</c:v>
                </c:pt>
                <c:pt idx="141">
                  <c:v>3389.6385631509065</c:v>
                </c:pt>
                <c:pt idx="142">
                  <c:v>3401.0782584220578</c:v>
                </c:pt>
                <c:pt idx="143">
                  <c:v>3412.4464853919526</c:v>
                </c:pt>
                <c:pt idx="144">
                  <c:v>3423.6239385188701</c:v>
                </c:pt>
                <c:pt idx="145">
                  <c:v>3434.6702425644603</c:v>
                </c:pt>
                <c:pt idx="146">
                  <c:v>3446.2130759603783</c:v>
                </c:pt>
                <c:pt idx="147">
                  <c:v>3456.9888492506093</c:v>
                </c:pt>
                <c:pt idx="148">
                  <c:v>3467.6329054346702</c:v>
                </c:pt>
                <c:pt idx="149">
                  <c:v>3477.5951261589703</c:v>
                </c:pt>
                <c:pt idx="150">
                  <c:v>3488.0366412835297</c:v>
                </c:pt>
                <c:pt idx="151">
                  <c:v>3498.2911041143075</c:v>
                </c:pt>
                <c:pt idx="152">
                  <c:v>3508.4134712478976</c:v>
                </c:pt>
                <c:pt idx="153">
                  <c:v>3518.403709462807</c:v>
                </c:pt>
                <c:pt idx="154">
                  <c:v>3527.7978290391898</c:v>
                </c:pt>
                <c:pt idx="155">
                  <c:v>3537.5300672941003</c:v>
                </c:pt>
                <c:pt idx="156">
                  <c:v>3547.1302241074104</c:v>
                </c:pt>
                <c:pt idx="157">
                  <c:v>3556.6478477749656</c:v>
                </c:pt>
                <c:pt idx="158">
                  <c:v>3565.9833675042341</c:v>
                </c:pt>
                <c:pt idx="159">
                  <c:v>3574.7059539143456</c:v>
                </c:pt>
                <c:pt idx="160">
                  <c:v>3583.7849156274297</c:v>
                </c:pt>
                <c:pt idx="161">
                  <c:v>3592.7791031965612</c:v>
                </c:pt>
                <c:pt idx="162">
                  <c:v>3601.1338255642736</c:v>
                </c:pt>
                <c:pt idx="163">
                  <c:v>3609.8250226649943</c:v>
                </c:pt>
                <c:pt idx="164">
                  <c:v>3617.9380403454797</c:v>
                </c:pt>
                <c:pt idx="165">
                  <c:v>3626.4186297591732</c:v>
                </c:pt>
                <c:pt idx="166">
                  <c:v>3634.7241064398781</c:v>
                </c:pt>
                <c:pt idx="167">
                  <c:v>3642.8995217357206</c:v>
                </c:pt>
                <c:pt idx="168">
                  <c:v>3650.9872101098099</c:v>
                </c:pt>
                <c:pt idx="169">
                  <c:v>3658.9028412780503</c:v>
                </c:pt>
                <c:pt idx="170">
                  <c:v>3667.0957385085794</c:v>
                </c:pt>
                <c:pt idx="171">
                  <c:v>3674.7470361814694</c:v>
                </c:pt>
                <c:pt idx="172">
                  <c:v>3682.3094588689778</c:v>
                </c:pt>
                <c:pt idx="173">
                  <c:v>3689.7042774711949</c:v>
                </c:pt>
                <c:pt idx="174">
                  <c:v>3696.9719042842462</c:v>
                </c:pt>
                <c:pt idx="175">
                  <c:v>3704.1128461205531</c:v>
                </c:pt>
                <c:pt idx="176">
                  <c:v>3711.529902804366</c:v>
                </c:pt>
                <c:pt idx="177">
                  <c:v>3718.4118426847717</c:v>
                </c:pt>
                <c:pt idx="178">
                  <c:v>3725.1688048294322</c:v>
                </c:pt>
                <c:pt idx="179">
                  <c:v>3731.4900207985488</c:v>
                </c:pt>
                <c:pt idx="180">
                  <c:v>3738.0047305866942</c:v>
                </c:pt>
                <c:pt idx="181">
                  <c:v>3744.3963396170848</c:v>
                </c:pt>
                <c:pt idx="182">
                  <c:v>3750.6655353205465</c:v>
                </c:pt>
                <c:pt idx="183">
                  <c:v>3756.8450662376267</c:v>
                </c:pt>
                <c:pt idx="184">
                  <c:v>3762.8709692442071</c:v>
                </c:pt>
                <c:pt idx="185">
                  <c:v>3769.0841981461876</c:v>
                </c:pt>
                <c:pt idx="186">
                  <c:v>3774.8642610529764</c:v>
                </c:pt>
                <c:pt idx="187">
                  <c:v>3779.9649544095514</c:v>
                </c:pt>
                <c:pt idx="188">
                  <c:v>3785.5205464792616</c:v>
                </c:pt>
                <c:pt idx="189">
                  <c:v>3791.2422824298415</c:v>
                </c:pt>
                <c:pt idx="190">
                  <c:v>3796.5866121044678</c:v>
                </c:pt>
                <c:pt idx="191">
                  <c:v>3801.7876674455488</c:v>
                </c:pt>
                <c:pt idx="192">
                  <c:v>3806.6097862054448</c:v>
                </c:pt>
                <c:pt idx="193">
                  <c:v>3811.589709121547</c:v>
                </c:pt>
                <c:pt idx="194">
                  <c:v>3816.4828950802107</c:v>
                </c:pt>
                <c:pt idx="195">
                  <c:v>3821.2391627859824</c:v>
                </c:pt>
                <c:pt idx="196">
                  <c:v>3825.8855069830988</c:v>
                </c:pt>
                <c:pt idx="197">
                  <c:v>3830.4230402984072</c:v>
                </c:pt>
                <c:pt idx="198">
                  <c:v>3835.1060997147911</c:v>
                </c:pt>
                <c:pt idx="199">
                  <c:v>3839.4233449344192</c:v>
                </c:pt>
                <c:pt idx="200">
                  <c:v>3843.1969221023182</c:v>
                </c:pt>
                <c:pt idx="201">
                  <c:v>3847.1230871162647</c:v>
                </c:pt>
                <c:pt idx="202">
                  <c:v>3850.7255854764126</c:v>
                </c:pt>
                <c:pt idx="203">
                  <c:v>3854.4512452801914</c:v>
                </c:pt>
                <c:pt idx="204">
                  <c:v>3857.8871048003298</c:v>
                </c:pt>
                <c:pt idx="205">
                  <c:v>3861.8470673504057</c:v>
                </c:pt>
                <c:pt idx="206">
                  <c:v>3865.4896795905088</c:v>
                </c:pt>
                <c:pt idx="207">
                  <c:v>3869.0359454662316</c:v>
                </c:pt>
                <c:pt idx="208">
                  <c:v>3872.4873315568534</c:v>
                </c:pt>
                <c:pt idx="209">
                  <c:v>3875.8627696534154</c:v>
                </c:pt>
                <c:pt idx="210">
                  <c:v>3879.128460400424</c:v>
                </c:pt>
                <c:pt idx="211">
                  <c:v>3882.4685548373177</c:v>
                </c:pt>
                <c:pt idx="212">
                  <c:v>3885.5507291568069</c:v>
                </c:pt>
                <c:pt idx="213">
                  <c:v>3888.5615384415105</c:v>
                </c:pt>
                <c:pt idx="214">
                  <c:v>3891.4711549739864</c:v>
                </c:pt>
                <c:pt idx="215">
                  <c:v>3894.2973002044996</c:v>
                </c:pt>
                <c:pt idx="216">
                  <c:v>3897.0559761379477</c:v>
                </c:pt>
                <c:pt idx="217">
                  <c:v>3899.8581549372134</c:v>
                </c:pt>
                <c:pt idx="218">
                  <c:v>3902.4402105331324</c:v>
                </c:pt>
                <c:pt idx="219">
                  <c:v>3904.9462317520074</c:v>
                </c:pt>
                <c:pt idx="220">
                  <c:v>3907.3907633494314</c:v>
                </c:pt>
                <c:pt idx="221">
                  <c:v>3909.7501974188758</c:v>
                </c:pt>
                <c:pt idx="222">
                  <c:v>3912.0395499500846</c:v>
                </c:pt>
                <c:pt idx="223">
                  <c:v>3914.3874544103323</c:v>
                </c:pt>
                <c:pt idx="224">
                  <c:v>3916.5391437490603</c:v>
                </c:pt>
                <c:pt idx="225">
                  <c:v>3918.6272176618527</c:v>
                </c:pt>
                <c:pt idx="226">
                  <c:v>3920.6538834793023</c:v>
                </c:pt>
                <c:pt idx="227">
                  <c:v>3922.6315983260679</c:v>
                </c:pt>
                <c:pt idx="228">
                  <c:v>3924.6409806912015</c:v>
                </c:pt>
                <c:pt idx="229">
                  <c:v>3926.4940565105721</c:v>
                </c:pt>
                <c:pt idx="230">
                  <c:v>3928.2951702992937</c:v>
                </c:pt>
                <c:pt idx="231">
                  <c:v>3929.87377077468</c:v>
                </c:pt>
                <c:pt idx="232">
                  <c:v>3931.4941342226834</c:v>
                </c:pt>
                <c:pt idx="233">
                  <c:v>3933.1608955253769</c:v>
                </c:pt>
                <c:pt idx="234">
                  <c:v>3934.7938519596528</c:v>
                </c:pt>
                <c:pt idx="235">
                  <c:v>3936.2961047667391</c:v>
                </c:pt>
                <c:pt idx="236">
                  <c:v>3937.6843501528319</c:v>
                </c:pt>
                <c:pt idx="237">
                  <c:v>3939.1241455737231</c:v>
                </c:pt>
                <c:pt idx="238">
                  <c:v>3940.6206740773373</c:v>
                </c:pt>
                <c:pt idx="239">
                  <c:v>3942.0041174719686</c:v>
                </c:pt>
                <c:pt idx="240">
                  <c:v>3943.4388970343762</c:v>
                </c:pt>
                <c:pt idx="241">
                  <c:v>3944.7028145565387</c:v>
                </c:pt>
                <c:pt idx="242">
                  <c:v>3946.0304543218481</c:v>
                </c:pt>
                <c:pt idx="243">
                  <c:v>3947.4069274840517</c:v>
                </c:pt>
                <c:pt idx="244">
                  <c:v>3948.7688936729332</c:v>
                </c:pt>
                <c:pt idx="245">
                  <c:v>3950.1903904174046</c:v>
                </c:pt>
                <c:pt idx="246">
                  <c:v>3951.5397278979194</c:v>
                </c:pt>
                <c:pt idx="247">
                  <c:v>3952.8774627842399</c:v>
                </c:pt>
                <c:pt idx="248">
                  <c:v>3954.2140718572437</c:v>
                </c:pt>
                <c:pt idx="249">
                  <c:v>3955.5600739031911</c:v>
                </c:pt>
                <c:pt idx="250">
                  <c:v>3956.9049155575226</c:v>
                </c:pt>
                <c:pt idx="251">
                  <c:v>3958.3308381442366</c:v>
                </c:pt>
                <c:pt idx="252">
                  <c:v>3959.6990738661848</c:v>
                </c:pt>
                <c:pt idx="253">
                  <c:v>3961.0917101634627</c:v>
                </c:pt>
                <c:pt idx="254">
                  <c:v>3962.4979841380805</c:v>
                </c:pt>
                <c:pt idx="255">
                  <c:v>3963.9290129783676</c:v>
                </c:pt>
                <c:pt idx="256">
                  <c:v>3965.3887428042276</c:v>
                </c:pt>
                <c:pt idx="257">
                  <c:v>3966.9686853834451</c:v>
                </c:pt>
                <c:pt idx="258">
                  <c:v>3968.5002069681327</c:v>
                </c:pt>
                <c:pt idx="259">
                  <c:v>3970.0729540089228</c:v>
                </c:pt>
                <c:pt idx="260">
                  <c:v>3971.5271843949372</c:v>
                </c:pt>
                <c:pt idx="261">
                  <c:v>3973.2789986283792</c:v>
                </c:pt>
                <c:pt idx="262">
                  <c:v>3974.814877384973</c:v>
                </c:pt>
                <c:pt idx="263">
                  <c:v>3976.5865454152204</c:v>
                </c:pt>
                <c:pt idx="264">
                  <c:v>3978.4305947520911</c:v>
                </c:pt>
                <c:pt idx="265">
                  <c:v>3980.2305260073485</c:v>
                </c:pt>
                <c:pt idx="266">
                  <c:v>3982.2003286162012</c:v>
                </c:pt>
                <c:pt idx="267">
                  <c:v>3984.1369250092339</c:v>
                </c:pt>
                <c:pt idx="268">
                  <c:v>3986.2715592925742</c:v>
                </c:pt>
                <c:pt idx="269">
                  <c:v>3988.4813274405719</c:v>
                </c:pt>
                <c:pt idx="270">
                  <c:v>3990.6587841650557</c:v>
                </c:pt>
                <c:pt idx="271">
                  <c:v>3993.0507845472807</c:v>
                </c:pt>
                <c:pt idx="272">
                  <c:v>3995.2899927585609</c:v>
                </c:pt>
                <c:pt idx="273">
                  <c:v>3998.0181855215819</c:v>
                </c:pt>
                <c:pt idx="274">
                  <c:v>4000.7245164512656</c:v>
                </c:pt>
                <c:pt idx="275">
                  <c:v>4003.5632320123618</c:v>
                </c:pt>
                <c:pt idx="276">
                  <c:v>4006.5102250528835</c:v>
                </c:pt>
                <c:pt idx="277">
                  <c:v>4009.4205677688524</c:v>
                </c:pt>
                <c:pt idx="278">
                  <c:v>4012.623164478196</c:v>
                </c:pt>
                <c:pt idx="279">
                  <c:v>4015.9836087878425</c:v>
                </c:pt>
                <c:pt idx="280">
                  <c:v>4019.4727188801771</c:v>
                </c:pt>
                <c:pt idx="281">
                  <c:v>4023.1137965234743</c:v>
                </c:pt>
                <c:pt idx="282">
                  <c:v>4027.1174843097883</c:v>
                </c:pt>
                <c:pt idx="283">
                  <c:v>4031.1113373537764</c:v>
                </c:pt>
                <c:pt idx="284">
                  <c:v>4035.2559235687254</c:v>
                </c:pt>
                <c:pt idx="285">
                  <c:v>4039.5782189903516</c:v>
                </c:pt>
                <c:pt idx="286">
                  <c:v>4044.1090550497124</c:v>
                </c:pt>
                <c:pt idx="287">
                  <c:v>4048.8077404626006</c:v>
                </c:pt>
                <c:pt idx="288">
                  <c:v>4053.967668627592</c:v>
                </c:pt>
                <c:pt idx="289">
                  <c:v>4059.080103233362</c:v>
                </c:pt>
                <c:pt idx="290">
                  <c:v>4064.4334298097656</c:v>
                </c:pt>
                <c:pt idx="291">
                  <c:v>4069.9788044895017</c:v>
                </c:pt>
                <c:pt idx="292">
                  <c:v>4075.750987317947</c:v>
                </c:pt>
                <c:pt idx="293">
                  <c:v>4081.7573933334461</c:v>
                </c:pt>
                <c:pt idx="294">
                  <c:v>4088.0390950455599</c:v>
                </c:pt>
                <c:pt idx="295">
                  <c:v>4094.8871094566662</c:v>
                </c:pt>
                <c:pt idx="296">
                  <c:v>4101.6570070228827</c:v>
                </c:pt>
                <c:pt idx="297">
                  <c:v>4108.7302029773273</c:v>
                </c:pt>
                <c:pt idx="298">
                  <c:v>4116.0407020619987</c:v>
                </c:pt>
                <c:pt idx="299">
                  <c:v>4123.632992446479</c:v>
                </c:pt>
                <c:pt idx="300">
                  <c:v>4131.5153642252026</c:v>
                </c:pt>
                <c:pt idx="301">
                  <c:v>4140.179187092479</c:v>
                </c:pt>
                <c:pt idx="302">
                  <c:v>4148.6851549980756</c:v>
                </c:pt>
                <c:pt idx="303">
                  <c:v>4157.5073678264071</c:v>
                </c:pt>
                <c:pt idx="304">
                  <c:v>4166.703672309075</c:v>
                </c:pt>
                <c:pt idx="305">
                  <c:v>4175.6791891905086</c:v>
                </c:pt>
                <c:pt idx="306">
                  <c:v>4185.4871869424433</c:v>
                </c:pt>
                <c:pt idx="307">
                  <c:v>4195.6471229874605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750224"/>
        <c:axId val="294749832"/>
      </c:scatterChart>
      <c:valAx>
        <c:axId val="294749048"/>
        <c:scaling>
          <c:orientation val="minMax"/>
        </c:scaling>
        <c:delete val="0"/>
        <c:axPos val="b"/>
        <c:numFmt formatCode="0.000&quot; s&quot;" sourceLinked="1"/>
        <c:majorTickMark val="out"/>
        <c:minorTickMark val="none"/>
        <c:tickLblPos val="nextTo"/>
        <c:crossAx val="294749440"/>
        <c:crosses val="autoZero"/>
        <c:crossBetween val="midCat"/>
      </c:valAx>
      <c:valAx>
        <c:axId val="294749440"/>
        <c:scaling>
          <c:orientation val="minMax"/>
        </c:scaling>
        <c:delete val="0"/>
        <c:axPos val="l"/>
        <c:majorGridlines/>
        <c:numFmt formatCode="0.0&quot; km/h&quot;" sourceLinked="1"/>
        <c:majorTickMark val="out"/>
        <c:minorTickMark val="none"/>
        <c:tickLblPos val="nextTo"/>
        <c:crossAx val="294749048"/>
        <c:crosses val="autoZero"/>
        <c:crossBetween val="midCat"/>
      </c:valAx>
      <c:valAx>
        <c:axId val="294749832"/>
        <c:scaling>
          <c:orientation val="minMax"/>
          <c:min val="1500"/>
        </c:scaling>
        <c:delete val="0"/>
        <c:axPos val="r"/>
        <c:numFmt formatCode="#,##0&quot; 1/min&quot;" sourceLinked="1"/>
        <c:majorTickMark val="out"/>
        <c:minorTickMark val="none"/>
        <c:tickLblPos val="nextTo"/>
        <c:crossAx val="294750224"/>
        <c:crosses val="max"/>
        <c:crossBetween val="midCat"/>
      </c:valAx>
      <c:valAx>
        <c:axId val="294750224"/>
        <c:scaling>
          <c:orientation val="minMax"/>
        </c:scaling>
        <c:delete val="1"/>
        <c:axPos val="b"/>
        <c:numFmt formatCode="0.000&quot; s&quot;" sourceLinked="1"/>
        <c:majorTickMark val="out"/>
        <c:minorTickMark val="none"/>
        <c:tickLblPos val="none"/>
        <c:crossAx val="2947498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'Beschl. 5. Gang(29.10.2013)'!$P$2</c:f>
              <c:strCache>
                <c:ptCount val="1"/>
                <c:pt idx="0">
                  <c:v>Mrad,berechn.</c:v>
                </c:pt>
              </c:strCache>
            </c:strRef>
          </c:tx>
          <c:marker>
            <c:symbol val="none"/>
          </c:marker>
          <c:xVal>
            <c:numRef>
              <c:f>'Beschl. 5. Gang(29.10.2013)'!$H$4:$H$246</c:f>
              <c:numCache>
                <c:formatCode>#,##0" 1/min"</c:formatCode>
                <c:ptCount val="243"/>
                <c:pt idx="0">
                  <c:v>1326</c:v>
                </c:pt>
                <c:pt idx="1">
                  <c:v>1326</c:v>
                </c:pt>
                <c:pt idx="2">
                  <c:v>1337</c:v>
                </c:pt>
                <c:pt idx="3">
                  <c:v>1337</c:v>
                </c:pt>
                <c:pt idx="4">
                  <c:v>1337</c:v>
                </c:pt>
                <c:pt idx="5">
                  <c:v>1348</c:v>
                </c:pt>
                <c:pt idx="6">
                  <c:v>1348</c:v>
                </c:pt>
                <c:pt idx="7">
                  <c:v>1348</c:v>
                </c:pt>
                <c:pt idx="8">
                  <c:v>1362</c:v>
                </c:pt>
                <c:pt idx="9">
                  <c:v>1362</c:v>
                </c:pt>
                <c:pt idx="10">
                  <c:v>1362</c:v>
                </c:pt>
                <c:pt idx="11">
                  <c:v>1392</c:v>
                </c:pt>
                <c:pt idx="12">
                  <c:v>1392</c:v>
                </c:pt>
                <c:pt idx="13">
                  <c:v>1392</c:v>
                </c:pt>
                <c:pt idx="14">
                  <c:v>1421</c:v>
                </c:pt>
                <c:pt idx="15">
                  <c:v>1421</c:v>
                </c:pt>
                <c:pt idx="16">
                  <c:v>1421</c:v>
                </c:pt>
                <c:pt idx="17">
                  <c:v>1460</c:v>
                </c:pt>
                <c:pt idx="18">
                  <c:v>1460</c:v>
                </c:pt>
                <c:pt idx="19">
                  <c:v>1460</c:v>
                </c:pt>
                <c:pt idx="20">
                  <c:v>1492</c:v>
                </c:pt>
                <c:pt idx="21">
                  <c:v>1492</c:v>
                </c:pt>
                <c:pt idx="22">
                  <c:v>1492</c:v>
                </c:pt>
                <c:pt idx="23">
                  <c:v>1542</c:v>
                </c:pt>
                <c:pt idx="24">
                  <c:v>1542</c:v>
                </c:pt>
                <c:pt idx="25">
                  <c:v>1542</c:v>
                </c:pt>
                <c:pt idx="26">
                  <c:v>1582</c:v>
                </c:pt>
                <c:pt idx="27">
                  <c:v>1582</c:v>
                </c:pt>
                <c:pt idx="28">
                  <c:v>1582</c:v>
                </c:pt>
                <c:pt idx="29">
                  <c:v>1633</c:v>
                </c:pt>
                <c:pt idx="30">
                  <c:v>1633</c:v>
                </c:pt>
                <c:pt idx="31">
                  <c:v>1633</c:v>
                </c:pt>
                <c:pt idx="32">
                  <c:v>1675</c:v>
                </c:pt>
                <c:pt idx="33">
                  <c:v>1675</c:v>
                </c:pt>
                <c:pt idx="34">
                  <c:v>1675</c:v>
                </c:pt>
                <c:pt idx="35">
                  <c:v>1716</c:v>
                </c:pt>
                <c:pt idx="36">
                  <c:v>1716</c:v>
                </c:pt>
                <c:pt idx="37">
                  <c:v>1716</c:v>
                </c:pt>
                <c:pt idx="38">
                  <c:v>1774</c:v>
                </c:pt>
                <c:pt idx="39">
                  <c:v>1774</c:v>
                </c:pt>
                <c:pt idx="40">
                  <c:v>1774</c:v>
                </c:pt>
                <c:pt idx="41">
                  <c:v>1834</c:v>
                </c:pt>
                <c:pt idx="42">
                  <c:v>1834</c:v>
                </c:pt>
                <c:pt idx="43">
                  <c:v>1834</c:v>
                </c:pt>
                <c:pt idx="44">
                  <c:v>1892</c:v>
                </c:pt>
                <c:pt idx="45">
                  <c:v>1892</c:v>
                </c:pt>
                <c:pt idx="46">
                  <c:v>1892</c:v>
                </c:pt>
                <c:pt idx="47">
                  <c:v>1938</c:v>
                </c:pt>
                <c:pt idx="48">
                  <c:v>1938</c:v>
                </c:pt>
                <c:pt idx="49">
                  <c:v>1938</c:v>
                </c:pt>
                <c:pt idx="50">
                  <c:v>1989</c:v>
                </c:pt>
                <c:pt idx="51">
                  <c:v>1989</c:v>
                </c:pt>
                <c:pt idx="52">
                  <c:v>1989</c:v>
                </c:pt>
                <c:pt idx="53">
                  <c:v>2041</c:v>
                </c:pt>
                <c:pt idx="54">
                  <c:v>2041</c:v>
                </c:pt>
                <c:pt idx="55">
                  <c:v>2041</c:v>
                </c:pt>
                <c:pt idx="56">
                  <c:v>2095</c:v>
                </c:pt>
                <c:pt idx="57">
                  <c:v>2095</c:v>
                </c:pt>
                <c:pt idx="58">
                  <c:v>2095</c:v>
                </c:pt>
                <c:pt idx="59">
                  <c:v>2159</c:v>
                </c:pt>
                <c:pt idx="60">
                  <c:v>2159</c:v>
                </c:pt>
                <c:pt idx="61">
                  <c:v>2159</c:v>
                </c:pt>
                <c:pt idx="62">
                  <c:v>2211</c:v>
                </c:pt>
                <c:pt idx="63">
                  <c:v>2211</c:v>
                </c:pt>
                <c:pt idx="64">
                  <c:v>2211</c:v>
                </c:pt>
                <c:pt idx="65">
                  <c:v>2263</c:v>
                </c:pt>
                <c:pt idx="66">
                  <c:v>2263</c:v>
                </c:pt>
                <c:pt idx="67">
                  <c:v>2263</c:v>
                </c:pt>
                <c:pt idx="68">
                  <c:v>2311</c:v>
                </c:pt>
                <c:pt idx="69">
                  <c:v>2311</c:v>
                </c:pt>
                <c:pt idx="70">
                  <c:v>2311</c:v>
                </c:pt>
                <c:pt idx="71">
                  <c:v>2362</c:v>
                </c:pt>
                <c:pt idx="72">
                  <c:v>2362</c:v>
                </c:pt>
                <c:pt idx="73">
                  <c:v>2362</c:v>
                </c:pt>
                <c:pt idx="74">
                  <c:v>2420</c:v>
                </c:pt>
                <c:pt idx="75">
                  <c:v>2420</c:v>
                </c:pt>
                <c:pt idx="76">
                  <c:v>2420</c:v>
                </c:pt>
                <c:pt idx="77">
                  <c:v>2472</c:v>
                </c:pt>
                <c:pt idx="78">
                  <c:v>2472</c:v>
                </c:pt>
                <c:pt idx="79">
                  <c:v>2472</c:v>
                </c:pt>
                <c:pt idx="80">
                  <c:v>2525</c:v>
                </c:pt>
                <c:pt idx="81">
                  <c:v>2525</c:v>
                </c:pt>
                <c:pt idx="82">
                  <c:v>2525</c:v>
                </c:pt>
                <c:pt idx="83">
                  <c:v>2583</c:v>
                </c:pt>
                <c:pt idx="84">
                  <c:v>2583</c:v>
                </c:pt>
                <c:pt idx="85">
                  <c:v>2583</c:v>
                </c:pt>
                <c:pt idx="86">
                  <c:v>2625</c:v>
                </c:pt>
                <c:pt idx="87">
                  <c:v>2625</c:v>
                </c:pt>
                <c:pt idx="88">
                  <c:v>2625</c:v>
                </c:pt>
                <c:pt idx="89">
                  <c:v>2679</c:v>
                </c:pt>
                <c:pt idx="90">
                  <c:v>2679</c:v>
                </c:pt>
                <c:pt idx="91">
                  <c:v>2679</c:v>
                </c:pt>
                <c:pt idx="92">
                  <c:v>2724</c:v>
                </c:pt>
                <c:pt idx="93">
                  <c:v>2724</c:v>
                </c:pt>
                <c:pt idx="94">
                  <c:v>2724</c:v>
                </c:pt>
                <c:pt idx="95">
                  <c:v>2762</c:v>
                </c:pt>
                <c:pt idx="96">
                  <c:v>2762</c:v>
                </c:pt>
                <c:pt idx="97">
                  <c:v>2762</c:v>
                </c:pt>
                <c:pt idx="98">
                  <c:v>2812</c:v>
                </c:pt>
                <c:pt idx="99">
                  <c:v>2812</c:v>
                </c:pt>
                <c:pt idx="100">
                  <c:v>2812</c:v>
                </c:pt>
                <c:pt idx="101">
                  <c:v>2867</c:v>
                </c:pt>
                <c:pt idx="102">
                  <c:v>2867</c:v>
                </c:pt>
                <c:pt idx="103">
                  <c:v>2867</c:v>
                </c:pt>
                <c:pt idx="104">
                  <c:v>2912</c:v>
                </c:pt>
                <c:pt idx="105">
                  <c:v>2912</c:v>
                </c:pt>
                <c:pt idx="106">
                  <c:v>2912</c:v>
                </c:pt>
                <c:pt idx="107">
                  <c:v>2954</c:v>
                </c:pt>
                <c:pt idx="108">
                  <c:v>2954</c:v>
                </c:pt>
                <c:pt idx="109">
                  <c:v>2954</c:v>
                </c:pt>
                <c:pt idx="110">
                  <c:v>3005</c:v>
                </c:pt>
                <c:pt idx="111">
                  <c:v>3005</c:v>
                </c:pt>
                <c:pt idx="112">
                  <c:v>3005</c:v>
                </c:pt>
                <c:pt idx="113">
                  <c:v>3044</c:v>
                </c:pt>
                <c:pt idx="114">
                  <c:v>3044</c:v>
                </c:pt>
                <c:pt idx="115">
                  <c:v>3044</c:v>
                </c:pt>
                <c:pt idx="116">
                  <c:v>3088</c:v>
                </c:pt>
                <c:pt idx="117">
                  <c:v>3088</c:v>
                </c:pt>
                <c:pt idx="118">
                  <c:v>3088</c:v>
                </c:pt>
                <c:pt idx="119">
                  <c:v>3134</c:v>
                </c:pt>
                <c:pt idx="120">
                  <c:v>3134</c:v>
                </c:pt>
                <c:pt idx="121">
                  <c:v>3134</c:v>
                </c:pt>
                <c:pt idx="122">
                  <c:v>3178</c:v>
                </c:pt>
                <c:pt idx="123">
                  <c:v>3178</c:v>
                </c:pt>
                <c:pt idx="124">
                  <c:v>3178</c:v>
                </c:pt>
                <c:pt idx="125">
                  <c:v>3198</c:v>
                </c:pt>
                <c:pt idx="126">
                  <c:v>3198</c:v>
                </c:pt>
                <c:pt idx="127">
                  <c:v>3198</c:v>
                </c:pt>
                <c:pt idx="128">
                  <c:v>3235</c:v>
                </c:pt>
                <c:pt idx="129">
                  <c:v>3235</c:v>
                </c:pt>
                <c:pt idx="130">
                  <c:v>3235</c:v>
                </c:pt>
                <c:pt idx="131">
                  <c:v>3283</c:v>
                </c:pt>
                <c:pt idx="132">
                  <c:v>3283</c:v>
                </c:pt>
                <c:pt idx="133">
                  <c:v>3283</c:v>
                </c:pt>
                <c:pt idx="134">
                  <c:v>3322</c:v>
                </c:pt>
                <c:pt idx="135">
                  <c:v>3322</c:v>
                </c:pt>
                <c:pt idx="136">
                  <c:v>3322</c:v>
                </c:pt>
                <c:pt idx="137">
                  <c:v>3357</c:v>
                </c:pt>
                <c:pt idx="138">
                  <c:v>3357</c:v>
                </c:pt>
                <c:pt idx="139">
                  <c:v>3357</c:v>
                </c:pt>
                <c:pt idx="140">
                  <c:v>3392</c:v>
                </c:pt>
                <c:pt idx="141">
                  <c:v>3392</c:v>
                </c:pt>
                <c:pt idx="142">
                  <c:v>3392</c:v>
                </c:pt>
                <c:pt idx="143">
                  <c:v>3423</c:v>
                </c:pt>
                <c:pt idx="144">
                  <c:v>3423</c:v>
                </c:pt>
                <c:pt idx="145">
                  <c:v>3423</c:v>
                </c:pt>
                <c:pt idx="146">
                  <c:v>3455</c:v>
                </c:pt>
                <c:pt idx="147">
                  <c:v>3455</c:v>
                </c:pt>
                <c:pt idx="148">
                  <c:v>3455</c:v>
                </c:pt>
                <c:pt idx="149">
                  <c:v>3489</c:v>
                </c:pt>
                <c:pt idx="150">
                  <c:v>3489</c:v>
                </c:pt>
                <c:pt idx="151">
                  <c:v>3489</c:v>
                </c:pt>
                <c:pt idx="152">
                  <c:v>3514</c:v>
                </c:pt>
                <c:pt idx="153">
                  <c:v>3514</c:v>
                </c:pt>
                <c:pt idx="154">
                  <c:v>3514</c:v>
                </c:pt>
                <c:pt idx="155">
                  <c:v>3546</c:v>
                </c:pt>
                <c:pt idx="156">
                  <c:v>3546</c:v>
                </c:pt>
                <c:pt idx="157">
                  <c:v>3546</c:v>
                </c:pt>
                <c:pt idx="158">
                  <c:v>3573</c:v>
                </c:pt>
                <c:pt idx="159">
                  <c:v>3573</c:v>
                </c:pt>
                <c:pt idx="160">
                  <c:v>3573</c:v>
                </c:pt>
                <c:pt idx="161">
                  <c:v>3611</c:v>
                </c:pt>
                <c:pt idx="162">
                  <c:v>3611</c:v>
                </c:pt>
                <c:pt idx="163">
                  <c:v>3611</c:v>
                </c:pt>
                <c:pt idx="164">
                  <c:v>3623</c:v>
                </c:pt>
                <c:pt idx="165">
                  <c:v>3623</c:v>
                </c:pt>
                <c:pt idx="166">
                  <c:v>3623</c:v>
                </c:pt>
                <c:pt idx="167">
                  <c:v>3650</c:v>
                </c:pt>
                <c:pt idx="168">
                  <c:v>3650</c:v>
                </c:pt>
                <c:pt idx="169">
                  <c:v>3650</c:v>
                </c:pt>
                <c:pt idx="170">
                  <c:v>3696</c:v>
                </c:pt>
                <c:pt idx="171">
                  <c:v>3696</c:v>
                </c:pt>
                <c:pt idx="172">
                  <c:v>3696</c:v>
                </c:pt>
                <c:pt idx="173">
                  <c:v>3715</c:v>
                </c:pt>
                <c:pt idx="174">
                  <c:v>3715</c:v>
                </c:pt>
                <c:pt idx="175">
                  <c:v>3715</c:v>
                </c:pt>
                <c:pt idx="176">
                  <c:v>3726</c:v>
                </c:pt>
                <c:pt idx="177">
                  <c:v>3726</c:v>
                </c:pt>
                <c:pt idx="178">
                  <c:v>3726</c:v>
                </c:pt>
                <c:pt idx="179">
                  <c:v>3758</c:v>
                </c:pt>
                <c:pt idx="180">
                  <c:v>3758</c:v>
                </c:pt>
                <c:pt idx="181">
                  <c:v>3758</c:v>
                </c:pt>
                <c:pt idx="182">
                  <c:v>3789</c:v>
                </c:pt>
                <c:pt idx="183">
                  <c:v>3789</c:v>
                </c:pt>
                <c:pt idx="184">
                  <c:v>3789</c:v>
                </c:pt>
                <c:pt idx="185">
                  <c:v>3811</c:v>
                </c:pt>
                <c:pt idx="186">
                  <c:v>3811</c:v>
                </c:pt>
                <c:pt idx="187">
                  <c:v>3811</c:v>
                </c:pt>
                <c:pt idx="188">
                  <c:v>3819</c:v>
                </c:pt>
                <c:pt idx="189">
                  <c:v>3819</c:v>
                </c:pt>
                <c:pt idx="190">
                  <c:v>3819</c:v>
                </c:pt>
                <c:pt idx="191">
                  <c:v>3837</c:v>
                </c:pt>
                <c:pt idx="192">
                  <c:v>3837</c:v>
                </c:pt>
                <c:pt idx="193">
                  <c:v>3837</c:v>
                </c:pt>
                <c:pt idx="194">
                  <c:v>3846</c:v>
                </c:pt>
                <c:pt idx="195">
                  <c:v>3846</c:v>
                </c:pt>
                <c:pt idx="196">
                  <c:v>3846</c:v>
                </c:pt>
                <c:pt idx="197">
                  <c:v>3871</c:v>
                </c:pt>
                <c:pt idx="198">
                  <c:v>3871</c:v>
                </c:pt>
                <c:pt idx="199">
                  <c:v>3871</c:v>
                </c:pt>
                <c:pt idx="200">
                  <c:v>3875</c:v>
                </c:pt>
                <c:pt idx="201">
                  <c:v>3875</c:v>
                </c:pt>
                <c:pt idx="202">
                  <c:v>3875</c:v>
                </c:pt>
                <c:pt idx="203">
                  <c:v>3877</c:v>
                </c:pt>
                <c:pt idx="204">
                  <c:v>3877</c:v>
                </c:pt>
                <c:pt idx="205">
                  <c:v>3877</c:v>
                </c:pt>
                <c:pt idx="206">
                  <c:v>3897</c:v>
                </c:pt>
                <c:pt idx="207">
                  <c:v>3897</c:v>
                </c:pt>
                <c:pt idx="208">
                  <c:v>3897</c:v>
                </c:pt>
                <c:pt idx="209">
                  <c:v>3885</c:v>
                </c:pt>
                <c:pt idx="210">
                  <c:v>3885</c:v>
                </c:pt>
                <c:pt idx="211">
                  <c:v>3885</c:v>
                </c:pt>
                <c:pt idx="212">
                  <c:v>3903</c:v>
                </c:pt>
                <c:pt idx="213">
                  <c:v>3903</c:v>
                </c:pt>
                <c:pt idx="214">
                  <c:v>3903</c:v>
                </c:pt>
                <c:pt idx="215">
                  <c:v>3886</c:v>
                </c:pt>
                <c:pt idx="216">
                  <c:v>3886</c:v>
                </c:pt>
                <c:pt idx="217">
                  <c:v>3886</c:v>
                </c:pt>
                <c:pt idx="218">
                  <c:v>3905</c:v>
                </c:pt>
                <c:pt idx="219">
                  <c:v>3905</c:v>
                </c:pt>
                <c:pt idx="220">
                  <c:v>3905</c:v>
                </c:pt>
                <c:pt idx="221">
                  <c:v>3901</c:v>
                </c:pt>
                <c:pt idx="222">
                  <c:v>3901</c:v>
                </c:pt>
                <c:pt idx="223">
                  <c:v>3901</c:v>
                </c:pt>
                <c:pt idx="224">
                  <c:v>3900</c:v>
                </c:pt>
                <c:pt idx="225">
                  <c:v>3900</c:v>
                </c:pt>
                <c:pt idx="226">
                  <c:v>3900</c:v>
                </c:pt>
                <c:pt idx="227">
                  <c:v>3906</c:v>
                </c:pt>
                <c:pt idx="228">
                  <c:v>3906</c:v>
                </c:pt>
                <c:pt idx="229">
                  <c:v>3906</c:v>
                </c:pt>
                <c:pt idx="230">
                  <c:v>3911</c:v>
                </c:pt>
                <c:pt idx="231">
                  <c:v>3911</c:v>
                </c:pt>
                <c:pt idx="232">
                  <c:v>3911</c:v>
                </c:pt>
                <c:pt idx="233">
                  <c:v>3920</c:v>
                </c:pt>
                <c:pt idx="234">
                  <c:v>3920</c:v>
                </c:pt>
                <c:pt idx="235">
                  <c:v>3920</c:v>
                </c:pt>
                <c:pt idx="236">
                  <c:v>3909</c:v>
                </c:pt>
                <c:pt idx="237">
                  <c:v>3909</c:v>
                </c:pt>
                <c:pt idx="238">
                  <c:v>3909</c:v>
                </c:pt>
                <c:pt idx="239">
                  <c:v>3930</c:v>
                </c:pt>
                <c:pt idx="240">
                  <c:v>3930</c:v>
                </c:pt>
                <c:pt idx="241">
                  <c:v>3930</c:v>
                </c:pt>
                <c:pt idx="242">
                  <c:v>3932</c:v>
                </c:pt>
              </c:numCache>
            </c:numRef>
          </c:xVal>
          <c:yVal>
            <c:numRef>
              <c:f>'Beschl. 5. Gang(29.10.2013)'!$P$4:$P$246</c:f>
              <c:numCache>
                <c:formatCode>0.0" Nm"</c:formatCode>
                <c:ptCount val="243"/>
                <c:pt idx="0">
                  <c:v>121.14193896894568</c:v>
                </c:pt>
                <c:pt idx="1">
                  <c:v>130.53600972496125</c:v>
                </c:pt>
                <c:pt idx="2">
                  <c:v>139.72885304584659</c:v>
                </c:pt>
                <c:pt idx="3">
                  <c:v>148.69429404340508</c:v>
                </c:pt>
                <c:pt idx="4">
                  <c:v>157.64772447055566</c:v>
                </c:pt>
                <c:pt idx="5">
                  <c:v>166.3939650927208</c:v>
                </c:pt>
                <c:pt idx="6">
                  <c:v>174.91291336959009</c:v>
                </c:pt>
                <c:pt idx="7">
                  <c:v>182.97226536598799</c:v>
                </c:pt>
                <c:pt idx="8">
                  <c:v>190.82153734669748</c:v>
                </c:pt>
                <c:pt idx="9">
                  <c:v>198.69070048113733</c:v>
                </c:pt>
                <c:pt idx="10">
                  <c:v>206.34586116417421</c:v>
                </c:pt>
                <c:pt idx="11">
                  <c:v>213.77075569575129</c:v>
                </c:pt>
                <c:pt idx="12">
                  <c:v>220.80260243676074</c:v>
                </c:pt>
                <c:pt idx="13">
                  <c:v>227.65793490976267</c:v>
                </c:pt>
                <c:pt idx="14">
                  <c:v>234.50032967601587</c:v>
                </c:pt>
                <c:pt idx="15">
                  <c:v>240.95607672072003</c:v>
                </c:pt>
                <c:pt idx="16">
                  <c:v>247.22597490297525</c:v>
                </c:pt>
                <c:pt idx="17">
                  <c:v>253.49353009022863</c:v>
                </c:pt>
                <c:pt idx="18">
                  <c:v>259.57196473830408</c:v>
                </c:pt>
                <c:pt idx="19">
                  <c:v>265.4488082006074</c:v>
                </c:pt>
                <c:pt idx="20">
                  <c:v>271.30455003000634</c:v>
                </c:pt>
                <c:pt idx="21">
                  <c:v>276.97216579429681</c:v>
                </c:pt>
                <c:pt idx="22">
                  <c:v>282.02583184351971</c:v>
                </c:pt>
                <c:pt idx="23">
                  <c:v>287.05372962674204</c:v>
                </c:pt>
                <c:pt idx="24">
                  <c:v>292.19391340701543</c:v>
                </c:pt>
                <c:pt idx="25">
                  <c:v>297.03077045075679</c:v>
                </c:pt>
                <c:pt idx="26">
                  <c:v>301.68925711896065</c:v>
                </c:pt>
                <c:pt idx="27">
                  <c:v>306.06950645068571</c:v>
                </c:pt>
                <c:pt idx="28">
                  <c:v>310.30779253922509</c:v>
                </c:pt>
                <c:pt idx="29">
                  <c:v>314.50495152593879</c:v>
                </c:pt>
                <c:pt idx="30">
                  <c:v>318.43249541303533</c:v>
                </c:pt>
                <c:pt idx="31">
                  <c:v>322.22427299534496</c:v>
                </c:pt>
                <c:pt idx="32">
                  <c:v>325.77870345082948</c:v>
                </c:pt>
                <c:pt idx="33">
                  <c:v>329.18825120647102</c:v>
                </c:pt>
                <c:pt idx="34">
                  <c:v>332.73573312427391</c:v>
                </c:pt>
                <c:pt idx="35">
                  <c:v>336.14279770964976</c:v>
                </c:pt>
                <c:pt idx="36">
                  <c:v>339.31955782068263</c:v>
                </c:pt>
                <c:pt idx="37">
                  <c:v>342.35008748428118</c:v>
                </c:pt>
                <c:pt idx="38">
                  <c:v>345.24534124098346</c:v>
                </c:pt>
                <c:pt idx="39">
                  <c:v>348.01469981174097</c:v>
                </c:pt>
                <c:pt idx="40">
                  <c:v>350.71978708010221</c:v>
                </c:pt>
                <c:pt idx="41">
                  <c:v>353.28377102030692</c:v>
                </c:pt>
                <c:pt idx="42">
                  <c:v>355.65983707294248</c:v>
                </c:pt>
                <c:pt idx="43">
                  <c:v>357.91163652732848</c:v>
                </c:pt>
                <c:pt idx="44">
                  <c:v>360.03578755481732</c:v>
                </c:pt>
                <c:pt idx="45">
                  <c:v>362.04058365205231</c:v>
                </c:pt>
                <c:pt idx="46">
                  <c:v>363.9805090482659</c:v>
                </c:pt>
                <c:pt idx="47">
                  <c:v>365.79977595989862</c:v>
                </c:pt>
                <c:pt idx="48">
                  <c:v>367.45275125274247</c:v>
                </c:pt>
                <c:pt idx="49">
                  <c:v>368.91735172191483</c:v>
                </c:pt>
                <c:pt idx="50">
                  <c:v>370.24982404162603</c:v>
                </c:pt>
                <c:pt idx="51">
                  <c:v>371.52552218078353</c:v>
                </c:pt>
                <c:pt idx="52">
                  <c:v>372.67206490182872</c:v>
                </c:pt>
                <c:pt idx="53">
                  <c:v>373.76144054772953</c:v>
                </c:pt>
                <c:pt idx="54">
                  <c:v>374.83857179357113</c:v>
                </c:pt>
                <c:pt idx="55">
                  <c:v>375.80874954058316</c:v>
                </c:pt>
                <c:pt idx="56">
                  <c:v>376.65463701113123</c:v>
                </c:pt>
                <c:pt idx="57">
                  <c:v>377.40650861054564</c:v>
                </c:pt>
                <c:pt idx="58">
                  <c:v>378.0639751752401</c:v>
                </c:pt>
                <c:pt idx="59">
                  <c:v>378.62736583605238</c:v>
                </c:pt>
                <c:pt idx="60">
                  <c:v>379.11119015340972</c:v>
                </c:pt>
                <c:pt idx="61">
                  <c:v>379.50332119853829</c:v>
                </c:pt>
                <c:pt idx="62">
                  <c:v>379.79665698456989</c:v>
                </c:pt>
                <c:pt idx="63">
                  <c:v>380.00394391939983</c:v>
                </c:pt>
                <c:pt idx="64">
                  <c:v>380.1279636788372</c:v>
                </c:pt>
                <c:pt idx="65">
                  <c:v>380.16983556526139</c:v>
                </c:pt>
                <c:pt idx="66">
                  <c:v>380.12886731371145</c:v>
                </c:pt>
                <c:pt idx="67">
                  <c:v>380.0059182554113</c:v>
                </c:pt>
                <c:pt idx="68">
                  <c:v>379.80722324412307</c:v>
                </c:pt>
                <c:pt idx="69">
                  <c:v>379.53288982306498</c:v>
                </c:pt>
                <c:pt idx="70">
                  <c:v>379.1853814438449</c:v>
                </c:pt>
                <c:pt idx="71">
                  <c:v>378.76562757657547</c:v>
                </c:pt>
                <c:pt idx="72">
                  <c:v>378.25954330764193</c:v>
                </c:pt>
                <c:pt idx="73">
                  <c:v>377.68084794931679</c:v>
                </c:pt>
                <c:pt idx="74">
                  <c:v>377.04936682126726</c:v>
                </c:pt>
                <c:pt idx="75">
                  <c:v>376.34962812305946</c:v>
                </c:pt>
                <c:pt idx="76">
                  <c:v>375.58471192966141</c:v>
                </c:pt>
                <c:pt idx="77">
                  <c:v>374.75819085382687</c:v>
                </c:pt>
                <c:pt idx="78">
                  <c:v>373.8939695406907</c:v>
                </c:pt>
                <c:pt idx="79">
                  <c:v>372.96897597743327</c:v>
                </c:pt>
                <c:pt idx="80">
                  <c:v>371.98781142722663</c:v>
                </c:pt>
                <c:pt idx="81">
                  <c:v>370.95348000614206</c:v>
                </c:pt>
                <c:pt idx="82">
                  <c:v>369.89594862486803</c:v>
                </c:pt>
                <c:pt idx="83">
                  <c:v>368.81594658330914</c:v>
                </c:pt>
                <c:pt idx="84">
                  <c:v>367.62382929949467</c:v>
                </c:pt>
                <c:pt idx="85">
                  <c:v>366.38465773089564</c:v>
                </c:pt>
                <c:pt idx="86">
                  <c:v>365.09196335930255</c:v>
                </c:pt>
                <c:pt idx="87">
                  <c:v>363.78807451190715</c:v>
                </c:pt>
                <c:pt idx="88">
                  <c:v>362.40385557009807</c:v>
                </c:pt>
                <c:pt idx="89">
                  <c:v>360.89565871079361</c:v>
                </c:pt>
                <c:pt idx="90">
                  <c:v>359.4550629116618</c:v>
                </c:pt>
                <c:pt idx="91">
                  <c:v>357.97174286156502</c:v>
                </c:pt>
                <c:pt idx="92">
                  <c:v>356.32338438631012</c:v>
                </c:pt>
                <c:pt idx="93">
                  <c:v>354.6287271513404</c:v>
                </c:pt>
                <c:pt idx="94">
                  <c:v>352.92899216044179</c:v>
                </c:pt>
                <c:pt idx="95">
                  <c:v>351.18691932301289</c:v>
                </c:pt>
                <c:pt idx="96">
                  <c:v>349.4082457396205</c:v>
                </c:pt>
                <c:pt idx="97">
                  <c:v>347.5895069917413</c:v>
                </c:pt>
                <c:pt idx="98">
                  <c:v>345.67718385261441</c:v>
                </c:pt>
                <c:pt idx="99">
                  <c:v>343.7249912759732</c:v>
                </c:pt>
                <c:pt idx="100">
                  <c:v>341.78999330409027</c:v>
                </c:pt>
                <c:pt idx="101">
                  <c:v>339.8137209214039</c:v>
                </c:pt>
                <c:pt idx="102">
                  <c:v>337.80222948797251</c:v>
                </c:pt>
                <c:pt idx="103">
                  <c:v>335.76183719314878</c:v>
                </c:pt>
                <c:pt idx="104">
                  <c:v>333.63310180776938</c:v>
                </c:pt>
                <c:pt idx="105">
                  <c:v>331.46508425483586</c:v>
                </c:pt>
                <c:pt idx="106">
                  <c:v>329.32049006664619</c:v>
                </c:pt>
                <c:pt idx="107">
                  <c:v>327.15103572086213</c:v>
                </c:pt>
                <c:pt idx="108">
                  <c:v>325.00454873982886</c:v>
                </c:pt>
                <c:pt idx="109">
                  <c:v>322.83046513255204</c:v>
                </c:pt>
                <c:pt idx="110">
                  <c:v>320.57620025736975</c:v>
                </c:pt>
                <c:pt idx="111">
                  <c:v>318.29488085964186</c:v>
                </c:pt>
                <c:pt idx="112">
                  <c:v>315.98121353304464</c:v>
                </c:pt>
                <c:pt idx="113">
                  <c:v>313.70383987753098</c:v>
                </c:pt>
                <c:pt idx="114">
                  <c:v>311.40899614210468</c:v>
                </c:pt>
                <c:pt idx="115">
                  <c:v>309.09172973141921</c:v>
                </c:pt>
                <c:pt idx="116">
                  <c:v>306.74599651367458</c:v>
                </c:pt>
                <c:pt idx="117">
                  <c:v>304.31498175618771</c:v>
                </c:pt>
                <c:pt idx="118">
                  <c:v>301.93344326121115</c:v>
                </c:pt>
                <c:pt idx="119">
                  <c:v>299.5319365815638</c:v>
                </c:pt>
                <c:pt idx="120">
                  <c:v>297.17066193128767</c:v>
                </c:pt>
                <c:pt idx="121">
                  <c:v>294.7915097607833</c:v>
                </c:pt>
                <c:pt idx="122">
                  <c:v>292.20228569079802</c:v>
                </c:pt>
                <c:pt idx="123">
                  <c:v>289.72183214301538</c:v>
                </c:pt>
                <c:pt idx="124">
                  <c:v>287.2919792251688</c:v>
                </c:pt>
                <c:pt idx="125">
                  <c:v>284.7860999075628</c:v>
                </c:pt>
                <c:pt idx="126">
                  <c:v>282.26485560724768</c:v>
                </c:pt>
                <c:pt idx="127">
                  <c:v>279.65346043380987</c:v>
                </c:pt>
                <c:pt idx="128">
                  <c:v>277.09643124757565</c:v>
                </c:pt>
                <c:pt idx="129">
                  <c:v>274.53277855289031</c:v>
                </c:pt>
                <c:pt idx="130">
                  <c:v>271.88661013299492</c:v>
                </c:pt>
                <c:pt idx="131">
                  <c:v>269.22058983599004</c:v>
                </c:pt>
                <c:pt idx="132">
                  <c:v>266.47180961013015</c:v>
                </c:pt>
                <c:pt idx="133">
                  <c:v>263.71796954390908</c:v>
                </c:pt>
                <c:pt idx="134">
                  <c:v>261.01650974447307</c:v>
                </c:pt>
                <c:pt idx="135">
                  <c:v>258.30469449340558</c:v>
                </c:pt>
                <c:pt idx="136">
                  <c:v>255.59027441497761</c:v>
                </c:pt>
                <c:pt idx="137">
                  <c:v>252.86674730955559</c:v>
                </c:pt>
                <c:pt idx="138">
                  <c:v>250.12750088935942</c:v>
                </c:pt>
                <c:pt idx="139">
                  <c:v>247.30805096126298</c:v>
                </c:pt>
                <c:pt idx="140">
                  <c:v>244.48814127922472</c:v>
                </c:pt>
                <c:pt idx="141">
                  <c:v>241.73366887740704</c:v>
                </c:pt>
                <c:pt idx="142">
                  <c:v>238.96574856562282</c:v>
                </c:pt>
                <c:pt idx="143">
                  <c:v>236.192196472989</c:v>
                </c:pt>
                <c:pt idx="144">
                  <c:v>233.42086840458558</c:v>
                </c:pt>
                <c:pt idx="145">
                  <c:v>230.56461605631443</c:v>
                </c:pt>
                <c:pt idx="146">
                  <c:v>227.70424829477562</c:v>
                </c:pt>
                <c:pt idx="147">
                  <c:v>224.92091722048917</c:v>
                </c:pt>
                <c:pt idx="148">
                  <c:v>222.20812931854391</c:v>
                </c:pt>
                <c:pt idx="149">
                  <c:v>219.48580763801104</c:v>
                </c:pt>
                <c:pt idx="150">
                  <c:v>216.68837007416272</c:v>
                </c:pt>
                <c:pt idx="151">
                  <c:v>213.89703894452703</c:v>
                </c:pt>
                <c:pt idx="152">
                  <c:v>211.10500580722751</c:v>
                </c:pt>
                <c:pt idx="153">
                  <c:v>208.37892711213186</c:v>
                </c:pt>
                <c:pt idx="154">
                  <c:v>205.65317554232053</c:v>
                </c:pt>
                <c:pt idx="155">
                  <c:v>202.86214564931069</c:v>
                </c:pt>
                <c:pt idx="156">
                  <c:v>200.06515266681737</c:v>
                </c:pt>
                <c:pt idx="157">
                  <c:v>197.27006546446924</c:v>
                </c:pt>
                <c:pt idx="158">
                  <c:v>194.55798688362492</c:v>
                </c:pt>
                <c:pt idx="159">
                  <c:v>191.84870509932534</c:v>
                </c:pt>
                <c:pt idx="160">
                  <c:v>189.06226721975568</c:v>
                </c:pt>
                <c:pt idx="161">
                  <c:v>186.35275002257754</c:v>
                </c:pt>
                <c:pt idx="162">
                  <c:v>183.65480131206135</c:v>
                </c:pt>
                <c:pt idx="163">
                  <c:v>180.96150765980232</c:v>
                </c:pt>
                <c:pt idx="164">
                  <c:v>178.26618019569329</c:v>
                </c:pt>
                <c:pt idx="165">
                  <c:v>175.5040936156513</c:v>
                </c:pt>
                <c:pt idx="166">
                  <c:v>172.75574980080816</c:v>
                </c:pt>
                <c:pt idx="167">
                  <c:v>170.00720618947352</c:v>
                </c:pt>
                <c:pt idx="168">
                  <c:v>167.2662180612854</c:v>
                </c:pt>
                <c:pt idx="169">
                  <c:v>164.46890466589539</c:v>
                </c:pt>
                <c:pt idx="170">
                  <c:v>161.68055304804227</c:v>
                </c:pt>
                <c:pt idx="171">
                  <c:v>158.96586189524555</c:v>
                </c:pt>
                <c:pt idx="172">
                  <c:v>156.26086089065268</c:v>
                </c:pt>
                <c:pt idx="173">
                  <c:v>153.5731548707536</c:v>
                </c:pt>
                <c:pt idx="174">
                  <c:v>150.89615836916812</c:v>
                </c:pt>
                <c:pt idx="175">
                  <c:v>148.15347046211508</c:v>
                </c:pt>
                <c:pt idx="176">
                  <c:v>145.42315480023922</c:v>
                </c:pt>
                <c:pt idx="177">
                  <c:v>142.78223422731887</c:v>
                </c:pt>
                <c:pt idx="178">
                  <c:v>140.21624815167405</c:v>
                </c:pt>
                <c:pt idx="179">
                  <c:v>137.66316859255758</c:v>
                </c:pt>
                <c:pt idx="180">
                  <c:v>135.06191068240611</c:v>
                </c:pt>
                <c:pt idx="181">
                  <c:v>132.47517896128784</c:v>
                </c:pt>
                <c:pt idx="182">
                  <c:v>129.89679351889595</c:v>
                </c:pt>
                <c:pt idx="183">
                  <c:v>127.33412976075547</c:v>
                </c:pt>
                <c:pt idx="184">
                  <c:v>124.72791043190222</c:v>
                </c:pt>
                <c:pt idx="185">
                  <c:v>122.13925106237146</c:v>
                </c:pt>
                <c:pt idx="186">
                  <c:v>119.75933990061421</c:v>
                </c:pt>
                <c:pt idx="187">
                  <c:v>117.39592899683088</c:v>
                </c:pt>
                <c:pt idx="188">
                  <c:v>114.86139983211559</c:v>
                </c:pt>
                <c:pt idx="189">
                  <c:v>112.3404506842186</c:v>
                </c:pt>
                <c:pt idx="190">
                  <c:v>109.9041678850168</c:v>
                </c:pt>
                <c:pt idx="191">
                  <c:v>107.55774426624897</c:v>
                </c:pt>
                <c:pt idx="192">
                  <c:v>105.2313902339652</c:v>
                </c:pt>
                <c:pt idx="193">
                  <c:v>102.85718684007605</c:v>
                </c:pt>
                <c:pt idx="194">
                  <c:v>100.50530328187367</c:v>
                </c:pt>
                <c:pt idx="195">
                  <c:v>98.182495513562529</c:v>
                </c:pt>
                <c:pt idx="196">
                  <c:v>95.883198805908421</c:v>
                </c:pt>
                <c:pt idx="197">
                  <c:v>93.542699549771527</c:v>
                </c:pt>
                <c:pt idx="198">
                  <c:v>91.228262785653342</c:v>
                </c:pt>
                <c:pt idx="199">
                  <c:v>89.121113226744214</c:v>
                </c:pt>
                <c:pt idx="200">
                  <c:v>87.089593294962327</c:v>
                </c:pt>
                <c:pt idx="201">
                  <c:v>85.080720485881784</c:v>
                </c:pt>
                <c:pt idx="202">
                  <c:v>83.101139634020157</c:v>
                </c:pt>
                <c:pt idx="203">
                  <c:v>81.145187100012436</c:v>
                </c:pt>
                <c:pt idx="204">
                  <c:v>79.099057713022503</c:v>
                </c:pt>
                <c:pt idx="205">
                  <c:v>76.972506716887338</c:v>
                </c:pt>
                <c:pt idx="206">
                  <c:v>74.936599326655752</c:v>
                </c:pt>
                <c:pt idx="207">
                  <c:v>72.931682411364932</c:v>
                </c:pt>
                <c:pt idx="208">
                  <c:v>70.953376777033853</c:v>
                </c:pt>
                <c:pt idx="209">
                  <c:v>69.007730274459206</c:v>
                </c:pt>
                <c:pt idx="210">
                  <c:v>67.050965984228824</c:v>
                </c:pt>
                <c:pt idx="211">
                  <c:v>65.129821093110166</c:v>
                </c:pt>
                <c:pt idx="212">
                  <c:v>63.288698968881491</c:v>
                </c:pt>
                <c:pt idx="213">
                  <c:v>61.483480350685888</c:v>
                </c:pt>
                <c:pt idx="214">
                  <c:v>59.719637556723143</c:v>
                </c:pt>
                <c:pt idx="215">
                  <c:v>57.988731332696595</c:v>
                </c:pt>
                <c:pt idx="216">
                  <c:v>56.252539831195882</c:v>
                </c:pt>
                <c:pt idx="217">
                  <c:v>54.561748163076253</c:v>
                </c:pt>
                <c:pt idx="218">
                  <c:v>52.955055983963049</c:v>
                </c:pt>
                <c:pt idx="219">
                  <c:v>51.385262153690412</c:v>
                </c:pt>
                <c:pt idx="220">
                  <c:v>49.857504117207057</c:v>
                </c:pt>
                <c:pt idx="221">
                  <c:v>48.376602138926394</c:v>
                </c:pt>
                <c:pt idx="222">
                  <c:v>46.898683524731041</c:v>
                </c:pt>
                <c:pt idx="223">
                  <c:v>45.467623551723214</c:v>
                </c:pt>
                <c:pt idx="224">
                  <c:v>44.123357822251748</c:v>
                </c:pt>
                <c:pt idx="225">
                  <c:v>42.825735478801576</c:v>
                </c:pt>
                <c:pt idx="226">
                  <c:v>41.572543375356503</c:v>
                </c:pt>
                <c:pt idx="227">
                  <c:v>40.337490798372031</c:v>
                </c:pt>
                <c:pt idx="228">
                  <c:v>39.157582951891435</c:v>
                </c:pt>
                <c:pt idx="229">
                  <c:v>38.059566613739776</c:v>
                </c:pt>
                <c:pt idx="230">
                  <c:v>37.064010259582311</c:v>
                </c:pt>
                <c:pt idx="231">
                  <c:v>36.142336188033184</c:v>
                </c:pt>
                <c:pt idx="232">
                  <c:v>35.22054698949276</c:v>
                </c:pt>
                <c:pt idx="233">
                  <c:v>34.325551180935598</c:v>
                </c:pt>
                <c:pt idx="234">
                  <c:v>33.507868904363768</c:v>
                </c:pt>
                <c:pt idx="235">
                  <c:v>32.786390402439132</c:v>
                </c:pt>
                <c:pt idx="236">
                  <c:v>32.114751914421582</c:v>
                </c:pt>
                <c:pt idx="237">
                  <c:v>31.457768662003755</c:v>
                </c:pt>
                <c:pt idx="238">
                  <c:v>30.85781546570518</c:v>
                </c:pt>
                <c:pt idx="239">
                  <c:v>30.318511064345479</c:v>
                </c:pt>
                <c:pt idx="240">
                  <c:v>29.850121407388226</c:v>
                </c:pt>
                <c:pt idx="241">
                  <c:v>29.449502706138073</c:v>
                </c:pt>
                <c:pt idx="242">
                  <c:v>29.086431038943662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'Beschl. 5. Gang(29.10.2013)'!$Q$2</c:f>
              <c:strCache>
                <c:ptCount val="1"/>
                <c:pt idx="0">
                  <c:v>MMotor,berechn.</c:v>
                </c:pt>
              </c:strCache>
            </c:strRef>
          </c:tx>
          <c:marker>
            <c:symbol val="none"/>
          </c:marker>
          <c:xVal>
            <c:numRef>
              <c:f>'Beschl. 5. Gang(29.10.2013)'!$H$4:$H$246</c:f>
              <c:numCache>
                <c:formatCode>#,##0" 1/min"</c:formatCode>
                <c:ptCount val="243"/>
                <c:pt idx="0">
                  <c:v>1326</c:v>
                </c:pt>
                <c:pt idx="1">
                  <c:v>1326</c:v>
                </c:pt>
                <c:pt idx="2">
                  <c:v>1337</c:v>
                </c:pt>
                <c:pt idx="3">
                  <c:v>1337</c:v>
                </c:pt>
                <c:pt idx="4">
                  <c:v>1337</c:v>
                </c:pt>
                <c:pt idx="5">
                  <c:v>1348</c:v>
                </c:pt>
                <c:pt idx="6">
                  <c:v>1348</c:v>
                </c:pt>
                <c:pt idx="7">
                  <c:v>1348</c:v>
                </c:pt>
                <c:pt idx="8">
                  <c:v>1362</c:v>
                </c:pt>
                <c:pt idx="9">
                  <c:v>1362</c:v>
                </c:pt>
                <c:pt idx="10">
                  <c:v>1362</c:v>
                </c:pt>
                <c:pt idx="11">
                  <c:v>1392</c:v>
                </c:pt>
                <c:pt idx="12">
                  <c:v>1392</c:v>
                </c:pt>
                <c:pt idx="13">
                  <c:v>1392</c:v>
                </c:pt>
                <c:pt idx="14">
                  <c:v>1421</c:v>
                </c:pt>
                <c:pt idx="15">
                  <c:v>1421</c:v>
                </c:pt>
                <c:pt idx="16">
                  <c:v>1421</c:v>
                </c:pt>
                <c:pt idx="17">
                  <c:v>1460</c:v>
                </c:pt>
                <c:pt idx="18">
                  <c:v>1460</c:v>
                </c:pt>
                <c:pt idx="19">
                  <c:v>1460</c:v>
                </c:pt>
                <c:pt idx="20">
                  <c:v>1492</c:v>
                </c:pt>
                <c:pt idx="21">
                  <c:v>1492</c:v>
                </c:pt>
                <c:pt idx="22">
                  <c:v>1492</c:v>
                </c:pt>
                <c:pt idx="23">
                  <c:v>1542</c:v>
                </c:pt>
                <c:pt idx="24">
                  <c:v>1542</c:v>
                </c:pt>
                <c:pt idx="25">
                  <c:v>1542</c:v>
                </c:pt>
                <c:pt idx="26">
                  <c:v>1582</c:v>
                </c:pt>
                <c:pt idx="27">
                  <c:v>1582</c:v>
                </c:pt>
                <c:pt idx="28">
                  <c:v>1582</c:v>
                </c:pt>
                <c:pt idx="29">
                  <c:v>1633</c:v>
                </c:pt>
                <c:pt idx="30">
                  <c:v>1633</c:v>
                </c:pt>
                <c:pt idx="31">
                  <c:v>1633</c:v>
                </c:pt>
                <c:pt idx="32">
                  <c:v>1675</c:v>
                </c:pt>
                <c:pt idx="33">
                  <c:v>1675</c:v>
                </c:pt>
                <c:pt idx="34">
                  <c:v>1675</c:v>
                </c:pt>
                <c:pt idx="35">
                  <c:v>1716</c:v>
                </c:pt>
                <c:pt idx="36">
                  <c:v>1716</c:v>
                </c:pt>
                <c:pt idx="37">
                  <c:v>1716</c:v>
                </c:pt>
                <c:pt idx="38">
                  <c:v>1774</c:v>
                </c:pt>
                <c:pt idx="39">
                  <c:v>1774</c:v>
                </c:pt>
                <c:pt idx="40">
                  <c:v>1774</c:v>
                </c:pt>
                <c:pt idx="41">
                  <c:v>1834</c:v>
                </c:pt>
                <c:pt idx="42">
                  <c:v>1834</c:v>
                </c:pt>
                <c:pt idx="43">
                  <c:v>1834</c:v>
                </c:pt>
                <c:pt idx="44">
                  <c:v>1892</c:v>
                </c:pt>
                <c:pt idx="45">
                  <c:v>1892</c:v>
                </c:pt>
                <c:pt idx="46">
                  <c:v>1892</c:v>
                </c:pt>
                <c:pt idx="47">
                  <c:v>1938</c:v>
                </c:pt>
                <c:pt idx="48">
                  <c:v>1938</c:v>
                </c:pt>
                <c:pt idx="49">
                  <c:v>1938</c:v>
                </c:pt>
                <c:pt idx="50">
                  <c:v>1989</c:v>
                </c:pt>
                <c:pt idx="51">
                  <c:v>1989</c:v>
                </c:pt>
                <c:pt idx="52">
                  <c:v>1989</c:v>
                </c:pt>
                <c:pt idx="53">
                  <c:v>2041</c:v>
                </c:pt>
                <c:pt idx="54">
                  <c:v>2041</c:v>
                </c:pt>
                <c:pt idx="55">
                  <c:v>2041</c:v>
                </c:pt>
                <c:pt idx="56">
                  <c:v>2095</c:v>
                </c:pt>
                <c:pt idx="57">
                  <c:v>2095</c:v>
                </c:pt>
                <c:pt idx="58">
                  <c:v>2095</c:v>
                </c:pt>
                <c:pt idx="59">
                  <c:v>2159</c:v>
                </c:pt>
                <c:pt idx="60">
                  <c:v>2159</c:v>
                </c:pt>
                <c:pt idx="61">
                  <c:v>2159</c:v>
                </c:pt>
                <c:pt idx="62">
                  <c:v>2211</c:v>
                </c:pt>
                <c:pt idx="63">
                  <c:v>2211</c:v>
                </c:pt>
                <c:pt idx="64">
                  <c:v>2211</c:v>
                </c:pt>
                <c:pt idx="65">
                  <c:v>2263</c:v>
                </c:pt>
                <c:pt idx="66">
                  <c:v>2263</c:v>
                </c:pt>
                <c:pt idx="67">
                  <c:v>2263</c:v>
                </c:pt>
                <c:pt idx="68">
                  <c:v>2311</c:v>
                </c:pt>
                <c:pt idx="69">
                  <c:v>2311</c:v>
                </c:pt>
                <c:pt idx="70">
                  <c:v>2311</c:v>
                </c:pt>
                <c:pt idx="71">
                  <c:v>2362</c:v>
                </c:pt>
                <c:pt idx="72">
                  <c:v>2362</c:v>
                </c:pt>
                <c:pt idx="73">
                  <c:v>2362</c:v>
                </c:pt>
                <c:pt idx="74">
                  <c:v>2420</c:v>
                </c:pt>
                <c:pt idx="75">
                  <c:v>2420</c:v>
                </c:pt>
                <c:pt idx="76">
                  <c:v>2420</c:v>
                </c:pt>
                <c:pt idx="77">
                  <c:v>2472</c:v>
                </c:pt>
                <c:pt idx="78">
                  <c:v>2472</c:v>
                </c:pt>
                <c:pt idx="79">
                  <c:v>2472</c:v>
                </c:pt>
                <c:pt idx="80">
                  <c:v>2525</c:v>
                </c:pt>
                <c:pt idx="81">
                  <c:v>2525</c:v>
                </c:pt>
                <c:pt idx="82">
                  <c:v>2525</c:v>
                </c:pt>
                <c:pt idx="83">
                  <c:v>2583</c:v>
                </c:pt>
                <c:pt idx="84">
                  <c:v>2583</c:v>
                </c:pt>
                <c:pt idx="85">
                  <c:v>2583</c:v>
                </c:pt>
                <c:pt idx="86">
                  <c:v>2625</c:v>
                </c:pt>
                <c:pt idx="87">
                  <c:v>2625</c:v>
                </c:pt>
                <c:pt idx="88">
                  <c:v>2625</c:v>
                </c:pt>
                <c:pt idx="89">
                  <c:v>2679</c:v>
                </c:pt>
                <c:pt idx="90">
                  <c:v>2679</c:v>
                </c:pt>
                <c:pt idx="91">
                  <c:v>2679</c:v>
                </c:pt>
                <c:pt idx="92">
                  <c:v>2724</c:v>
                </c:pt>
                <c:pt idx="93">
                  <c:v>2724</c:v>
                </c:pt>
                <c:pt idx="94">
                  <c:v>2724</c:v>
                </c:pt>
                <c:pt idx="95">
                  <c:v>2762</c:v>
                </c:pt>
                <c:pt idx="96">
                  <c:v>2762</c:v>
                </c:pt>
                <c:pt idx="97">
                  <c:v>2762</c:v>
                </c:pt>
                <c:pt idx="98">
                  <c:v>2812</c:v>
                </c:pt>
                <c:pt idx="99">
                  <c:v>2812</c:v>
                </c:pt>
                <c:pt idx="100">
                  <c:v>2812</c:v>
                </c:pt>
                <c:pt idx="101">
                  <c:v>2867</c:v>
                </c:pt>
                <c:pt idx="102">
                  <c:v>2867</c:v>
                </c:pt>
                <c:pt idx="103">
                  <c:v>2867</c:v>
                </c:pt>
                <c:pt idx="104">
                  <c:v>2912</c:v>
                </c:pt>
                <c:pt idx="105">
                  <c:v>2912</c:v>
                </c:pt>
                <c:pt idx="106">
                  <c:v>2912</c:v>
                </c:pt>
                <c:pt idx="107">
                  <c:v>2954</c:v>
                </c:pt>
                <c:pt idx="108">
                  <c:v>2954</c:v>
                </c:pt>
                <c:pt idx="109">
                  <c:v>2954</c:v>
                </c:pt>
                <c:pt idx="110">
                  <c:v>3005</c:v>
                </c:pt>
                <c:pt idx="111">
                  <c:v>3005</c:v>
                </c:pt>
                <c:pt idx="112">
                  <c:v>3005</c:v>
                </c:pt>
                <c:pt idx="113">
                  <c:v>3044</c:v>
                </c:pt>
                <c:pt idx="114">
                  <c:v>3044</c:v>
                </c:pt>
                <c:pt idx="115">
                  <c:v>3044</c:v>
                </c:pt>
                <c:pt idx="116">
                  <c:v>3088</c:v>
                </c:pt>
                <c:pt idx="117">
                  <c:v>3088</c:v>
                </c:pt>
                <c:pt idx="118">
                  <c:v>3088</c:v>
                </c:pt>
                <c:pt idx="119">
                  <c:v>3134</c:v>
                </c:pt>
                <c:pt idx="120">
                  <c:v>3134</c:v>
                </c:pt>
                <c:pt idx="121">
                  <c:v>3134</c:v>
                </c:pt>
                <c:pt idx="122">
                  <c:v>3178</c:v>
                </c:pt>
                <c:pt idx="123">
                  <c:v>3178</c:v>
                </c:pt>
                <c:pt idx="124">
                  <c:v>3178</c:v>
                </c:pt>
                <c:pt idx="125">
                  <c:v>3198</c:v>
                </c:pt>
                <c:pt idx="126">
                  <c:v>3198</c:v>
                </c:pt>
                <c:pt idx="127">
                  <c:v>3198</c:v>
                </c:pt>
                <c:pt idx="128">
                  <c:v>3235</c:v>
                </c:pt>
                <c:pt idx="129">
                  <c:v>3235</c:v>
                </c:pt>
                <c:pt idx="130">
                  <c:v>3235</c:v>
                </c:pt>
                <c:pt idx="131">
                  <c:v>3283</c:v>
                </c:pt>
                <c:pt idx="132">
                  <c:v>3283</c:v>
                </c:pt>
                <c:pt idx="133">
                  <c:v>3283</c:v>
                </c:pt>
                <c:pt idx="134">
                  <c:v>3322</c:v>
                </c:pt>
                <c:pt idx="135">
                  <c:v>3322</c:v>
                </c:pt>
                <c:pt idx="136">
                  <c:v>3322</c:v>
                </c:pt>
                <c:pt idx="137">
                  <c:v>3357</c:v>
                </c:pt>
                <c:pt idx="138">
                  <c:v>3357</c:v>
                </c:pt>
                <c:pt idx="139">
                  <c:v>3357</c:v>
                </c:pt>
                <c:pt idx="140">
                  <c:v>3392</c:v>
                </c:pt>
                <c:pt idx="141">
                  <c:v>3392</c:v>
                </c:pt>
                <c:pt idx="142">
                  <c:v>3392</c:v>
                </c:pt>
                <c:pt idx="143">
                  <c:v>3423</c:v>
                </c:pt>
                <c:pt idx="144">
                  <c:v>3423</c:v>
                </c:pt>
                <c:pt idx="145">
                  <c:v>3423</c:v>
                </c:pt>
                <c:pt idx="146">
                  <c:v>3455</c:v>
                </c:pt>
                <c:pt idx="147">
                  <c:v>3455</c:v>
                </c:pt>
                <c:pt idx="148">
                  <c:v>3455</c:v>
                </c:pt>
                <c:pt idx="149">
                  <c:v>3489</c:v>
                </c:pt>
                <c:pt idx="150">
                  <c:v>3489</c:v>
                </c:pt>
                <c:pt idx="151">
                  <c:v>3489</c:v>
                </c:pt>
                <c:pt idx="152">
                  <c:v>3514</c:v>
                </c:pt>
                <c:pt idx="153">
                  <c:v>3514</c:v>
                </c:pt>
                <c:pt idx="154">
                  <c:v>3514</c:v>
                </c:pt>
                <c:pt idx="155">
                  <c:v>3546</c:v>
                </c:pt>
                <c:pt idx="156">
                  <c:v>3546</c:v>
                </c:pt>
                <c:pt idx="157">
                  <c:v>3546</c:v>
                </c:pt>
                <c:pt idx="158">
                  <c:v>3573</c:v>
                </c:pt>
                <c:pt idx="159">
                  <c:v>3573</c:v>
                </c:pt>
                <c:pt idx="160">
                  <c:v>3573</c:v>
                </c:pt>
                <c:pt idx="161">
                  <c:v>3611</c:v>
                </c:pt>
                <c:pt idx="162">
                  <c:v>3611</c:v>
                </c:pt>
                <c:pt idx="163">
                  <c:v>3611</c:v>
                </c:pt>
                <c:pt idx="164">
                  <c:v>3623</c:v>
                </c:pt>
                <c:pt idx="165">
                  <c:v>3623</c:v>
                </c:pt>
                <c:pt idx="166">
                  <c:v>3623</c:v>
                </c:pt>
                <c:pt idx="167">
                  <c:v>3650</c:v>
                </c:pt>
                <c:pt idx="168">
                  <c:v>3650</c:v>
                </c:pt>
                <c:pt idx="169">
                  <c:v>3650</c:v>
                </c:pt>
                <c:pt idx="170">
                  <c:v>3696</c:v>
                </c:pt>
                <c:pt idx="171">
                  <c:v>3696</c:v>
                </c:pt>
                <c:pt idx="172">
                  <c:v>3696</c:v>
                </c:pt>
                <c:pt idx="173">
                  <c:v>3715</c:v>
                </c:pt>
                <c:pt idx="174">
                  <c:v>3715</c:v>
                </c:pt>
                <c:pt idx="175">
                  <c:v>3715</c:v>
                </c:pt>
                <c:pt idx="176">
                  <c:v>3726</c:v>
                </c:pt>
                <c:pt idx="177">
                  <c:v>3726</c:v>
                </c:pt>
                <c:pt idx="178">
                  <c:v>3726</c:v>
                </c:pt>
                <c:pt idx="179">
                  <c:v>3758</c:v>
                </c:pt>
                <c:pt idx="180">
                  <c:v>3758</c:v>
                </c:pt>
                <c:pt idx="181">
                  <c:v>3758</c:v>
                </c:pt>
                <c:pt idx="182">
                  <c:v>3789</c:v>
                </c:pt>
                <c:pt idx="183">
                  <c:v>3789</c:v>
                </c:pt>
                <c:pt idx="184">
                  <c:v>3789</c:v>
                </c:pt>
                <c:pt idx="185">
                  <c:v>3811</c:v>
                </c:pt>
                <c:pt idx="186">
                  <c:v>3811</c:v>
                </c:pt>
                <c:pt idx="187">
                  <c:v>3811</c:v>
                </c:pt>
                <c:pt idx="188">
                  <c:v>3819</c:v>
                </c:pt>
                <c:pt idx="189">
                  <c:v>3819</c:v>
                </c:pt>
                <c:pt idx="190">
                  <c:v>3819</c:v>
                </c:pt>
                <c:pt idx="191">
                  <c:v>3837</c:v>
                </c:pt>
                <c:pt idx="192">
                  <c:v>3837</c:v>
                </c:pt>
                <c:pt idx="193">
                  <c:v>3837</c:v>
                </c:pt>
                <c:pt idx="194">
                  <c:v>3846</c:v>
                </c:pt>
                <c:pt idx="195">
                  <c:v>3846</c:v>
                </c:pt>
                <c:pt idx="196">
                  <c:v>3846</c:v>
                </c:pt>
                <c:pt idx="197">
                  <c:v>3871</c:v>
                </c:pt>
                <c:pt idx="198">
                  <c:v>3871</c:v>
                </c:pt>
                <c:pt idx="199">
                  <c:v>3871</c:v>
                </c:pt>
                <c:pt idx="200">
                  <c:v>3875</c:v>
                </c:pt>
                <c:pt idx="201">
                  <c:v>3875</c:v>
                </c:pt>
                <c:pt idx="202">
                  <c:v>3875</c:v>
                </c:pt>
                <c:pt idx="203">
                  <c:v>3877</c:v>
                </c:pt>
                <c:pt idx="204">
                  <c:v>3877</c:v>
                </c:pt>
                <c:pt idx="205">
                  <c:v>3877</c:v>
                </c:pt>
                <c:pt idx="206">
                  <c:v>3897</c:v>
                </c:pt>
                <c:pt idx="207">
                  <c:v>3897</c:v>
                </c:pt>
                <c:pt idx="208">
                  <c:v>3897</c:v>
                </c:pt>
                <c:pt idx="209">
                  <c:v>3885</c:v>
                </c:pt>
                <c:pt idx="210">
                  <c:v>3885</c:v>
                </c:pt>
                <c:pt idx="211">
                  <c:v>3885</c:v>
                </c:pt>
                <c:pt idx="212">
                  <c:v>3903</c:v>
                </c:pt>
                <c:pt idx="213">
                  <c:v>3903</c:v>
                </c:pt>
                <c:pt idx="214">
                  <c:v>3903</c:v>
                </c:pt>
                <c:pt idx="215">
                  <c:v>3886</c:v>
                </c:pt>
                <c:pt idx="216">
                  <c:v>3886</c:v>
                </c:pt>
                <c:pt idx="217">
                  <c:v>3886</c:v>
                </c:pt>
                <c:pt idx="218">
                  <c:v>3905</c:v>
                </c:pt>
                <c:pt idx="219">
                  <c:v>3905</c:v>
                </c:pt>
                <c:pt idx="220">
                  <c:v>3905</c:v>
                </c:pt>
                <c:pt idx="221">
                  <c:v>3901</c:v>
                </c:pt>
                <c:pt idx="222">
                  <c:v>3901</c:v>
                </c:pt>
                <c:pt idx="223">
                  <c:v>3901</c:v>
                </c:pt>
                <c:pt idx="224">
                  <c:v>3900</c:v>
                </c:pt>
                <c:pt idx="225">
                  <c:v>3900</c:v>
                </c:pt>
                <c:pt idx="226">
                  <c:v>3900</c:v>
                </c:pt>
                <c:pt idx="227">
                  <c:v>3906</c:v>
                </c:pt>
                <c:pt idx="228">
                  <c:v>3906</c:v>
                </c:pt>
                <c:pt idx="229">
                  <c:v>3906</c:v>
                </c:pt>
                <c:pt idx="230">
                  <c:v>3911</c:v>
                </c:pt>
                <c:pt idx="231">
                  <c:v>3911</c:v>
                </c:pt>
                <c:pt idx="232">
                  <c:v>3911</c:v>
                </c:pt>
                <c:pt idx="233">
                  <c:v>3920</c:v>
                </c:pt>
                <c:pt idx="234">
                  <c:v>3920</c:v>
                </c:pt>
                <c:pt idx="235">
                  <c:v>3920</c:v>
                </c:pt>
                <c:pt idx="236">
                  <c:v>3909</c:v>
                </c:pt>
                <c:pt idx="237">
                  <c:v>3909</c:v>
                </c:pt>
                <c:pt idx="238">
                  <c:v>3909</c:v>
                </c:pt>
                <c:pt idx="239">
                  <c:v>3930</c:v>
                </c:pt>
                <c:pt idx="240">
                  <c:v>3930</c:v>
                </c:pt>
                <c:pt idx="241">
                  <c:v>3930</c:v>
                </c:pt>
                <c:pt idx="242">
                  <c:v>3932</c:v>
                </c:pt>
              </c:numCache>
            </c:numRef>
          </c:xVal>
          <c:yVal>
            <c:numRef>
              <c:f>'Beschl. 5. Gang(29.10.2013)'!$Q$4:$Q$246</c:f>
              <c:numCache>
                <c:formatCode>0.0" Nm"</c:formatCode>
                <c:ptCount val="243"/>
                <c:pt idx="0">
                  <c:v>143.43911703710822</c:v>
                </c:pt>
                <c:pt idx="1">
                  <c:v>153.0452254933478</c:v>
                </c:pt>
                <c:pt idx="2">
                  <c:v>162.45532110677993</c:v>
                </c:pt>
                <c:pt idx="3">
                  <c:v>171.66468350008029</c:v>
                </c:pt>
                <c:pt idx="4">
                  <c:v>180.87814470335596</c:v>
                </c:pt>
                <c:pt idx="5">
                  <c:v>189.90188728148726</c:v>
                </c:pt>
                <c:pt idx="6">
                  <c:v>198.71277992704074</c:v>
                </c:pt>
                <c:pt idx="7">
                  <c:v>207.06323200829289</c:v>
                </c:pt>
                <c:pt idx="8">
                  <c:v>215.23500395993864</c:v>
                </c:pt>
                <c:pt idx="9">
                  <c:v>223.44403068620034</c:v>
                </c:pt>
                <c:pt idx="10">
                  <c:v>231.45276850719108</c:v>
                </c:pt>
                <c:pt idx="11">
                  <c:v>239.24660719234669</c:v>
                </c:pt>
                <c:pt idx="12">
                  <c:v>246.64208242747227</c:v>
                </c:pt>
                <c:pt idx="13">
                  <c:v>253.89819645508925</c:v>
                </c:pt>
                <c:pt idx="14">
                  <c:v>261.1544564170693</c:v>
                </c:pt>
                <c:pt idx="15">
                  <c:v>268.0161906968188</c:v>
                </c:pt>
                <c:pt idx="16">
                  <c:v>274.7292433462548</c:v>
                </c:pt>
                <c:pt idx="17">
                  <c:v>281.45734615578755</c:v>
                </c:pt>
                <c:pt idx="18">
                  <c:v>288.00883416066898</c:v>
                </c:pt>
                <c:pt idx="19">
                  <c:v>294.3735446596595</c:v>
                </c:pt>
                <c:pt idx="20">
                  <c:v>300.76145250425441</c:v>
                </c:pt>
                <c:pt idx="21">
                  <c:v>306.94721884160685</c:v>
                </c:pt>
                <c:pt idx="22">
                  <c:v>312.47688507168749</c:v>
                </c:pt>
                <c:pt idx="23">
                  <c:v>318.07969995899509</c:v>
                </c:pt>
                <c:pt idx="24">
                  <c:v>323.78391485211591</c:v>
                </c:pt>
                <c:pt idx="25">
                  <c:v>329.19630450954037</c:v>
                </c:pt>
                <c:pt idx="26">
                  <c:v>334.44466857317798</c:v>
                </c:pt>
                <c:pt idx="27">
                  <c:v>339.3969141173136</c:v>
                </c:pt>
                <c:pt idx="28">
                  <c:v>344.25608483556482</c:v>
                </c:pt>
                <c:pt idx="29">
                  <c:v>349.08503281821044</c:v>
                </c:pt>
                <c:pt idx="30">
                  <c:v>353.62406137698014</c:v>
                </c:pt>
                <c:pt idx="31">
                  <c:v>358.07838505826732</c:v>
                </c:pt>
                <c:pt idx="32">
                  <c:v>362.23430292358631</c:v>
                </c:pt>
                <c:pt idx="33">
                  <c:v>366.32915295803008</c:v>
                </c:pt>
                <c:pt idx="34">
                  <c:v>370.61278636109495</c:v>
                </c:pt>
                <c:pt idx="35">
                  <c:v>374.7369211252622</c:v>
                </c:pt>
                <c:pt idx="36">
                  <c:v>378.64050459032671</c:v>
                </c:pt>
                <c:pt idx="37">
                  <c:v>382.41122036456534</c:v>
                </c:pt>
                <c:pt idx="38">
                  <c:v>386.05990968737029</c:v>
                </c:pt>
                <c:pt idx="39">
                  <c:v>389.59990477998986</c:v>
                </c:pt>
                <c:pt idx="40">
                  <c:v>393.12602952428148</c:v>
                </c:pt>
                <c:pt idx="41">
                  <c:v>396.48321639344312</c:v>
                </c:pt>
                <c:pt idx="42">
                  <c:v>399.66950590859705</c:v>
                </c:pt>
                <c:pt idx="43">
                  <c:v>402.73992936418989</c:v>
                </c:pt>
                <c:pt idx="44">
                  <c:v>405.69517370591325</c:v>
                </c:pt>
                <c:pt idx="45">
                  <c:v>408.54338821332084</c:v>
                </c:pt>
                <c:pt idx="46">
                  <c:v>411.38881264502982</c:v>
                </c:pt>
                <c:pt idx="47">
                  <c:v>414.07638930889948</c:v>
                </c:pt>
                <c:pt idx="48">
                  <c:v>416.60953135468827</c:v>
                </c:pt>
                <c:pt idx="49">
                  <c:v>418.87156771945263</c:v>
                </c:pt>
                <c:pt idx="50">
                  <c:v>421.06323232649351</c:v>
                </c:pt>
                <c:pt idx="51">
                  <c:v>423.20362279991946</c:v>
                </c:pt>
                <c:pt idx="52">
                  <c:v>425.17606897792996</c:v>
                </c:pt>
                <c:pt idx="53">
                  <c:v>427.20392947406742</c:v>
                </c:pt>
                <c:pt idx="54">
                  <c:v>429.27554843108351</c:v>
                </c:pt>
                <c:pt idx="55">
                  <c:v>431.20145926207402</c:v>
                </c:pt>
                <c:pt idx="56">
                  <c:v>433.01357602994926</c:v>
                </c:pt>
                <c:pt idx="57">
                  <c:v>434.74714697629213</c:v>
                </c:pt>
                <c:pt idx="58">
                  <c:v>436.39130614695796</c:v>
                </c:pt>
                <c:pt idx="59">
                  <c:v>437.95129562970379</c:v>
                </c:pt>
                <c:pt idx="60">
                  <c:v>439.49464979915922</c:v>
                </c:pt>
                <c:pt idx="61">
                  <c:v>440.90844649239494</c:v>
                </c:pt>
                <c:pt idx="62">
                  <c:v>442.22739785747245</c:v>
                </c:pt>
                <c:pt idx="63">
                  <c:v>443.46936144262793</c:v>
                </c:pt>
                <c:pt idx="64">
                  <c:v>444.64241805553138</c:v>
                </c:pt>
                <c:pt idx="65">
                  <c:v>445.73648238301058</c:v>
                </c:pt>
                <c:pt idx="66">
                  <c:v>446.81215903344707</c:v>
                </c:pt>
                <c:pt idx="67">
                  <c:v>447.75840846670656</c:v>
                </c:pt>
                <c:pt idx="68">
                  <c:v>448.64254154929097</c:v>
                </c:pt>
                <c:pt idx="69">
                  <c:v>449.45309689820488</c:v>
                </c:pt>
                <c:pt idx="70">
                  <c:v>450.19795485193157</c:v>
                </c:pt>
                <c:pt idx="71">
                  <c:v>450.87781105677789</c:v>
                </c:pt>
                <c:pt idx="72">
                  <c:v>451.54262172648589</c:v>
                </c:pt>
                <c:pt idx="73">
                  <c:v>452.0776991104384</c:v>
                </c:pt>
                <c:pt idx="74">
                  <c:v>452.56650741757369</c:v>
                </c:pt>
                <c:pt idx="75">
                  <c:v>452.99927902907109</c:v>
                </c:pt>
                <c:pt idx="76">
                  <c:v>453.36699139481237</c:v>
                </c:pt>
                <c:pt idx="77">
                  <c:v>453.6788859780595</c:v>
                </c:pt>
                <c:pt idx="78">
                  <c:v>453.89827946970973</c:v>
                </c:pt>
                <c:pt idx="79">
                  <c:v>454.12832642491799</c:v>
                </c:pt>
                <c:pt idx="80">
                  <c:v>454.24036534649349</c:v>
                </c:pt>
                <c:pt idx="81">
                  <c:v>454.36466318919349</c:v>
                </c:pt>
                <c:pt idx="82">
                  <c:v>454.34768471510853</c:v>
                </c:pt>
                <c:pt idx="83">
                  <c:v>454.37938922111891</c:v>
                </c:pt>
                <c:pt idx="84">
                  <c:v>454.35826706068991</c:v>
                </c:pt>
                <c:pt idx="85">
                  <c:v>454.23202443925055</c:v>
                </c:pt>
                <c:pt idx="86">
                  <c:v>454.12382168173735</c:v>
                </c:pt>
                <c:pt idx="87">
                  <c:v>453.877064125245</c:v>
                </c:pt>
                <c:pt idx="88">
                  <c:v>453.7397377169504</c:v>
                </c:pt>
                <c:pt idx="89">
                  <c:v>453.41904773211269</c:v>
                </c:pt>
                <c:pt idx="90">
                  <c:v>453.0494612015392</c:v>
                </c:pt>
                <c:pt idx="91">
                  <c:v>452.75842369073951</c:v>
                </c:pt>
                <c:pt idx="92">
                  <c:v>452.36741603909763</c:v>
                </c:pt>
                <c:pt idx="93">
                  <c:v>451.86918056260299</c:v>
                </c:pt>
                <c:pt idx="94">
                  <c:v>451.37381046574762</c:v>
                </c:pt>
                <c:pt idx="95">
                  <c:v>450.83118330403607</c:v>
                </c:pt>
                <c:pt idx="96">
                  <c:v>450.25308823055275</c:v>
                </c:pt>
                <c:pt idx="97">
                  <c:v>449.63581213519183</c:v>
                </c:pt>
                <c:pt idx="98">
                  <c:v>448.99519744449037</c:v>
                </c:pt>
                <c:pt idx="99">
                  <c:v>448.2455082209359</c:v>
                </c:pt>
                <c:pt idx="100">
                  <c:v>447.51314292700215</c:v>
                </c:pt>
                <c:pt idx="101">
                  <c:v>446.74571616647637</c:v>
                </c:pt>
                <c:pt idx="102">
                  <c:v>445.93638069398583</c:v>
                </c:pt>
                <c:pt idx="103">
                  <c:v>445.09754208764593</c:v>
                </c:pt>
                <c:pt idx="104">
                  <c:v>444.23268473406262</c:v>
                </c:pt>
                <c:pt idx="105">
                  <c:v>443.27054204675511</c:v>
                </c:pt>
                <c:pt idx="106">
                  <c:v>442.3241722749637</c:v>
                </c:pt>
                <c:pt idx="107">
                  <c:v>441.35137240712237</c:v>
                </c:pt>
                <c:pt idx="108">
                  <c:v>440.34318156874332</c:v>
                </c:pt>
                <c:pt idx="109">
                  <c:v>439.36201295515036</c:v>
                </c:pt>
                <c:pt idx="110">
                  <c:v>438.29840633174746</c:v>
                </c:pt>
                <c:pt idx="111">
                  <c:v>437.20525952868525</c:v>
                </c:pt>
                <c:pt idx="112">
                  <c:v>436.08328389645658</c:v>
                </c:pt>
                <c:pt idx="113">
                  <c:v>434.92625641825299</c:v>
                </c:pt>
                <c:pt idx="114">
                  <c:v>433.81092967272139</c:v>
                </c:pt>
                <c:pt idx="115">
                  <c:v>432.60799495125531</c:v>
                </c:pt>
                <c:pt idx="116">
                  <c:v>431.44117625818581</c:v>
                </c:pt>
                <c:pt idx="117">
                  <c:v>430.17909925412181</c:v>
                </c:pt>
                <c:pt idx="118">
                  <c:v>428.90128109175618</c:v>
                </c:pt>
                <c:pt idx="119">
                  <c:v>427.66071054215337</c:v>
                </c:pt>
                <c:pt idx="120">
                  <c:v>426.34050665889833</c:v>
                </c:pt>
                <c:pt idx="121">
                  <c:v>425.11371907829175</c:v>
                </c:pt>
                <c:pt idx="122">
                  <c:v>423.73231152237435</c:v>
                </c:pt>
                <c:pt idx="123">
                  <c:v>422.28013820959103</c:v>
                </c:pt>
                <c:pt idx="124">
                  <c:v>420.98787254081333</c:v>
                </c:pt>
                <c:pt idx="125">
                  <c:v>419.55473267148102</c:v>
                </c:pt>
                <c:pt idx="126">
                  <c:v>418.1603879576893</c:v>
                </c:pt>
                <c:pt idx="127">
                  <c:v>416.67600639932635</c:v>
                </c:pt>
                <c:pt idx="128">
                  <c:v>415.17557485422611</c:v>
                </c:pt>
                <c:pt idx="129">
                  <c:v>413.72124224401153</c:v>
                </c:pt>
                <c:pt idx="130">
                  <c:v>412.17807571987294</c:v>
                </c:pt>
                <c:pt idx="131">
                  <c:v>410.614313233031</c:v>
                </c:pt>
                <c:pt idx="132">
                  <c:v>409.01249695400475</c:v>
                </c:pt>
                <c:pt idx="133">
                  <c:v>407.34123784545346</c:v>
                </c:pt>
                <c:pt idx="134">
                  <c:v>405.72097337549116</c:v>
                </c:pt>
                <c:pt idx="135">
                  <c:v>404.07747871165446</c:v>
                </c:pt>
                <c:pt idx="136">
                  <c:v>402.42402004750267</c:v>
                </c:pt>
                <c:pt idx="137">
                  <c:v>400.75393460960214</c:v>
                </c:pt>
                <c:pt idx="138">
                  <c:v>399.06593621987253</c:v>
                </c:pt>
                <c:pt idx="139">
                  <c:v>397.33878419199635</c:v>
                </c:pt>
                <c:pt idx="140">
                  <c:v>395.54835942722366</c:v>
                </c:pt>
                <c:pt idx="141">
                  <c:v>393.81523421946571</c:v>
                </c:pt>
                <c:pt idx="142">
                  <c:v>392.06568930087411</c:v>
                </c:pt>
                <c:pt idx="143">
                  <c:v>390.29673613337928</c:v>
                </c:pt>
                <c:pt idx="144">
                  <c:v>388.52144725510612</c:v>
                </c:pt>
                <c:pt idx="145">
                  <c:v>386.70943399186308</c:v>
                </c:pt>
                <c:pt idx="146">
                  <c:v>384.82707409368641</c:v>
                </c:pt>
                <c:pt idx="147">
                  <c:v>383.01279380472675</c:v>
                </c:pt>
                <c:pt idx="148">
                  <c:v>381.209680344623</c:v>
                </c:pt>
                <c:pt idx="149">
                  <c:v>379.44359965765307</c:v>
                </c:pt>
                <c:pt idx="150">
                  <c:v>377.58806295627323</c:v>
                </c:pt>
                <c:pt idx="151">
                  <c:v>375.72921116012452</c:v>
                </c:pt>
                <c:pt idx="152">
                  <c:v>373.86012727495898</c:v>
                </c:pt>
                <c:pt idx="153">
                  <c:v>372.0043194933283</c:v>
                </c:pt>
                <c:pt idx="154">
                  <c:v>370.18260944602173</c:v>
                </c:pt>
                <c:pt idx="155">
                  <c:v>368.28579193985667</c:v>
                </c:pt>
                <c:pt idx="156">
                  <c:v>366.37771600985241</c:v>
                </c:pt>
                <c:pt idx="157">
                  <c:v>364.45685191892778</c:v>
                </c:pt>
                <c:pt idx="158">
                  <c:v>362.56366932409048</c:v>
                </c:pt>
                <c:pt idx="159">
                  <c:v>360.70886573301419</c:v>
                </c:pt>
                <c:pt idx="160">
                  <c:v>358.77106458890432</c:v>
                </c:pt>
                <c:pt idx="161">
                  <c:v>356.85175375648754</c:v>
                </c:pt>
                <c:pt idx="162">
                  <c:v>354.97778365997146</c:v>
                </c:pt>
                <c:pt idx="163">
                  <c:v>353.05544611558071</c:v>
                </c:pt>
                <c:pt idx="164">
                  <c:v>351.16785417923387</c:v>
                </c:pt>
                <c:pt idx="165">
                  <c:v>349.19865745391593</c:v>
                </c:pt>
                <c:pt idx="166">
                  <c:v>347.23255853611266</c:v>
                </c:pt>
                <c:pt idx="167">
                  <c:v>345.25959518614172</c:v>
                </c:pt>
                <c:pt idx="168">
                  <c:v>343.27935312955714</c:v>
                </c:pt>
                <c:pt idx="169">
                  <c:v>341.27116811161534</c:v>
                </c:pt>
                <c:pt idx="170">
                  <c:v>339.22137261519242</c:v>
                </c:pt>
                <c:pt idx="171">
                  <c:v>337.23817141046663</c:v>
                </c:pt>
                <c:pt idx="172">
                  <c:v>335.24990271891721</c:v>
                </c:pt>
                <c:pt idx="173">
                  <c:v>333.26800214175199</c:v>
                </c:pt>
                <c:pt idx="174">
                  <c:v>331.28586065602053</c:v>
                </c:pt>
                <c:pt idx="175">
                  <c:v>329.26631497397085</c:v>
                </c:pt>
                <c:pt idx="176">
                  <c:v>327.20826292753378</c:v>
                </c:pt>
                <c:pt idx="177">
                  <c:v>325.22860913771791</c:v>
                </c:pt>
                <c:pt idx="178">
                  <c:v>323.28233266366067</c:v>
                </c:pt>
                <c:pt idx="179">
                  <c:v>321.36903157907665</c:v>
                </c:pt>
                <c:pt idx="180">
                  <c:v>319.39654757291447</c:v>
                </c:pt>
                <c:pt idx="181">
                  <c:v>317.42759091458629</c:v>
                </c:pt>
                <c:pt idx="182">
                  <c:v>315.45915624699865</c:v>
                </c:pt>
                <c:pt idx="183">
                  <c:v>313.49224639904634</c:v>
                </c:pt>
                <c:pt idx="184">
                  <c:v>311.50130084434926</c:v>
                </c:pt>
                <c:pt idx="185">
                  <c:v>309.48593178508821</c:v>
                </c:pt>
                <c:pt idx="186">
                  <c:v>307.61265795799824</c:v>
                </c:pt>
                <c:pt idx="187">
                  <c:v>305.80184653986663</c:v>
                </c:pt>
                <c:pt idx="188">
                  <c:v>303.83729109080826</c:v>
                </c:pt>
                <c:pt idx="189">
                  <c:v>301.84949768788806</c:v>
                </c:pt>
                <c:pt idx="190">
                  <c:v>299.93279854383093</c:v>
                </c:pt>
                <c:pt idx="191">
                  <c:v>298.06873840244054</c:v>
                </c:pt>
                <c:pt idx="192">
                  <c:v>296.24117499886739</c:v>
                </c:pt>
                <c:pt idx="193">
                  <c:v>294.35770980157247</c:v>
                </c:pt>
                <c:pt idx="194">
                  <c:v>292.48343630201464</c:v>
                </c:pt>
                <c:pt idx="195">
                  <c:v>290.62777479028932</c:v>
                </c:pt>
                <c:pt idx="196">
                  <c:v>288.7852323121104</c:v>
                </c:pt>
                <c:pt idx="197">
                  <c:v>286.91670385616425</c:v>
                </c:pt>
                <c:pt idx="198">
                  <c:v>285.03788106076985</c:v>
                </c:pt>
                <c:pt idx="199">
                  <c:v>283.31189028071879</c:v>
                </c:pt>
                <c:pt idx="200">
                  <c:v>281.67733906670486</c:v>
                </c:pt>
                <c:pt idx="201">
                  <c:v>280.03306610695807</c:v>
                </c:pt>
                <c:pt idx="202">
                  <c:v>278.43090892223177</c:v>
                </c:pt>
                <c:pt idx="203">
                  <c:v>276.8233456792002</c:v>
                </c:pt>
                <c:pt idx="204">
                  <c:v>275.17913363664388</c:v>
                </c:pt>
                <c:pt idx="205">
                  <c:v>273.42265453635497</c:v>
                </c:pt>
                <c:pt idx="206">
                  <c:v>271.74736589260402</c:v>
                </c:pt>
                <c:pt idx="207">
                  <c:v>270.09373695926462</c:v>
                </c:pt>
                <c:pt idx="208">
                  <c:v>268.4592921549073</c:v>
                </c:pt>
                <c:pt idx="209">
                  <c:v>266.84661150023578</c:v>
                </c:pt>
                <c:pt idx="210">
                  <c:v>265.2306892532668</c:v>
                </c:pt>
                <c:pt idx="211">
                  <c:v>263.62432703332695</c:v>
                </c:pt>
                <c:pt idx="212">
                  <c:v>262.09094025295082</c:v>
                </c:pt>
                <c:pt idx="213">
                  <c:v>260.58334053082467</c:v>
                </c:pt>
                <c:pt idx="214">
                  <c:v>259.10879164154795</c:v>
                </c:pt>
                <c:pt idx="215">
                  <c:v>257.66047549370296</c:v>
                </c:pt>
                <c:pt idx="216">
                  <c:v>256.21153523608575</c:v>
                </c:pt>
                <c:pt idx="217">
                  <c:v>254.78561277227612</c:v>
                </c:pt>
                <c:pt idx="218">
                  <c:v>253.43615777548334</c:v>
                </c:pt>
                <c:pt idx="219">
                  <c:v>252.1174484707949</c:v>
                </c:pt>
                <c:pt idx="220">
                  <c:v>250.83218338230768</c:v>
                </c:pt>
                <c:pt idx="221">
                  <c:v>249.58671158430795</c:v>
                </c:pt>
                <c:pt idx="222">
                  <c:v>248.35038760386655</c:v>
                </c:pt>
                <c:pt idx="223">
                  <c:v>247.14085941489216</c:v>
                </c:pt>
                <c:pt idx="224">
                  <c:v>246.01169220108972</c:v>
                </c:pt>
                <c:pt idx="225">
                  <c:v>244.92295218800851</c:v>
                </c:pt>
                <c:pt idx="226">
                  <c:v>243.87370130805738</c:v>
                </c:pt>
                <c:pt idx="227">
                  <c:v>242.8459608299311</c:v>
                </c:pt>
                <c:pt idx="228">
                  <c:v>241.85733271778912</c:v>
                </c:pt>
                <c:pt idx="229">
                  <c:v>240.94531897776929</c:v>
                </c:pt>
                <c:pt idx="230">
                  <c:v>240.11285622183777</c:v>
                </c:pt>
                <c:pt idx="231">
                  <c:v>239.35865865287812</c:v>
                </c:pt>
                <c:pt idx="232">
                  <c:v>238.60921355034378</c:v>
                </c:pt>
                <c:pt idx="233">
                  <c:v>237.88313723721288</c:v>
                </c:pt>
                <c:pt idx="234">
                  <c:v>237.22091587718222</c:v>
                </c:pt>
                <c:pt idx="235">
                  <c:v>236.64315296948746</c:v>
                </c:pt>
                <c:pt idx="236">
                  <c:v>236.12062023388236</c:v>
                </c:pt>
                <c:pt idx="237">
                  <c:v>235.61867580712689</c:v>
                </c:pt>
                <c:pt idx="238">
                  <c:v>235.16209831792483</c:v>
                </c:pt>
                <c:pt idx="239">
                  <c:v>234.77154310437786</c:v>
                </c:pt>
                <c:pt idx="240">
                  <c:v>234.43423354698609</c:v>
                </c:pt>
                <c:pt idx="241">
                  <c:v>234.17134877549782</c:v>
                </c:pt>
                <c:pt idx="242">
                  <c:v>233.95112611997703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239584"/>
        <c:axId val="380239976"/>
      </c:scatterChart>
      <c:valAx>
        <c:axId val="380239584"/>
        <c:scaling>
          <c:orientation val="minMax"/>
          <c:min val="1000"/>
        </c:scaling>
        <c:delete val="0"/>
        <c:axPos val="b"/>
        <c:numFmt formatCode="#,##0&quot; 1/min&quot;" sourceLinked="1"/>
        <c:majorTickMark val="out"/>
        <c:minorTickMark val="none"/>
        <c:tickLblPos val="nextTo"/>
        <c:crossAx val="380239976"/>
        <c:crosses val="autoZero"/>
        <c:crossBetween val="midCat"/>
      </c:valAx>
      <c:valAx>
        <c:axId val="380239976"/>
        <c:scaling>
          <c:orientation val="minMax"/>
        </c:scaling>
        <c:delete val="0"/>
        <c:axPos val="l"/>
        <c:majorGridlines/>
        <c:numFmt formatCode="0.0&quot; Nm&quot;" sourceLinked="1"/>
        <c:majorTickMark val="out"/>
        <c:minorTickMark val="none"/>
        <c:tickLblPos val="nextTo"/>
        <c:crossAx val="3802395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1"/>
          <c:tx>
            <c:strRef>
              <c:f>'Beschl. 5. Gang(4)'!$J$2</c:f>
              <c:strCache>
                <c:ptCount val="1"/>
                <c:pt idx="0">
                  <c:v>Dv</c:v>
                </c:pt>
              </c:strCache>
            </c:strRef>
          </c:tx>
          <c:marker>
            <c:symbol val="none"/>
          </c:marker>
          <c:trendline>
            <c:trendlineType val="poly"/>
            <c:order val="5"/>
            <c:dispRSqr val="1"/>
            <c:dispEq val="1"/>
            <c:trendlineLbl>
              <c:layout>
                <c:manualLayout>
                  <c:x val="-1.1862182523406145E-2"/>
                  <c:y val="0.15985281551763941"/>
                </c:manualLayout>
              </c:layout>
              <c:numFmt formatCode="General" sourceLinked="0"/>
            </c:trendlineLbl>
          </c:trendline>
          <c:xVal>
            <c:numRef>
              <c:f>'Beschl. 5. Gang(4)'!$F$3:$F$310</c:f>
              <c:numCache>
                <c:formatCode>0.000" s"</c:formatCode>
                <c:ptCount val="308"/>
                <c:pt idx="0">
                  <c:v>0.1</c:v>
                </c:pt>
                <c:pt idx="1">
                  <c:v>0.29099999999999998</c:v>
                </c:pt>
                <c:pt idx="2">
                  <c:v>0.48099999999999998</c:v>
                </c:pt>
                <c:pt idx="3">
                  <c:v>0.67100000000000004</c:v>
                </c:pt>
                <c:pt idx="4">
                  <c:v>0.86199999999999999</c:v>
                </c:pt>
                <c:pt idx="5">
                  <c:v>1.0620000000000001</c:v>
                </c:pt>
                <c:pt idx="6">
                  <c:v>1.232</c:v>
                </c:pt>
                <c:pt idx="7">
                  <c:v>1.4219999999999999</c:v>
                </c:pt>
                <c:pt idx="8">
                  <c:v>1.603</c:v>
                </c:pt>
                <c:pt idx="9">
                  <c:v>1.7929999999999999</c:v>
                </c:pt>
                <c:pt idx="10">
                  <c:v>1.9830000000000001</c:v>
                </c:pt>
                <c:pt idx="11">
                  <c:v>2.1629999999999998</c:v>
                </c:pt>
                <c:pt idx="12">
                  <c:v>2.3540000000000001</c:v>
                </c:pt>
                <c:pt idx="13">
                  <c:v>2.5339999999999998</c:v>
                </c:pt>
                <c:pt idx="14">
                  <c:v>2.7240000000000002</c:v>
                </c:pt>
                <c:pt idx="15">
                  <c:v>2.915</c:v>
                </c:pt>
                <c:pt idx="16">
                  <c:v>3.105</c:v>
                </c:pt>
                <c:pt idx="17">
                  <c:v>3.2949999999999999</c:v>
                </c:pt>
                <c:pt idx="18">
                  <c:v>3.4750000000000001</c:v>
                </c:pt>
                <c:pt idx="19">
                  <c:v>3.6659999999999999</c:v>
                </c:pt>
                <c:pt idx="20">
                  <c:v>3.8460000000000001</c:v>
                </c:pt>
                <c:pt idx="21">
                  <c:v>4.0359999999999996</c:v>
                </c:pt>
                <c:pt idx="22">
                  <c:v>4.226</c:v>
                </c:pt>
                <c:pt idx="23">
                  <c:v>4.407</c:v>
                </c:pt>
                <c:pt idx="24">
                  <c:v>4.5970000000000004</c:v>
                </c:pt>
                <c:pt idx="25">
                  <c:v>4.7869999999999999</c:v>
                </c:pt>
                <c:pt idx="26">
                  <c:v>4.9770000000000003</c:v>
                </c:pt>
                <c:pt idx="27">
                  <c:v>5.1680000000000001</c:v>
                </c:pt>
                <c:pt idx="28">
                  <c:v>5.3579999999999997</c:v>
                </c:pt>
                <c:pt idx="29">
                  <c:v>5.5579999999999998</c:v>
                </c:pt>
                <c:pt idx="30">
                  <c:v>5.7489999999999997</c:v>
                </c:pt>
                <c:pt idx="31">
                  <c:v>5.9390000000000001</c:v>
                </c:pt>
                <c:pt idx="32">
                  <c:v>6.1289999999999996</c:v>
                </c:pt>
                <c:pt idx="33">
                  <c:v>6.319</c:v>
                </c:pt>
                <c:pt idx="34">
                  <c:v>6.51</c:v>
                </c:pt>
                <c:pt idx="35">
                  <c:v>6.7</c:v>
                </c:pt>
                <c:pt idx="36">
                  <c:v>6.88</c:v>
                </c:pt>
                <c:pt idx="37">
                  <c:v>7.07</c:v>
                </c:pt>
                <c:pt idx="38">
                  <c:v>7.2610000000000001</c:v>
                </c:pt>
                <c:pt idx="39">
                  <c:v>7.4610000000000003</c:v>
                </c:pt>
                <c:pt idx="40">
                  <c:v>7.6509999999999998</c:v>
                </c:pt>
                <c:pt idx="41">
                  <c:v>7.8220000000000001</c:v>
                </c:pt>
                <c:pt idx="42">
                  <c:v>8.0120000000000005</c:v>
                </c:pt>
                <c:pt idx="43">
                  <c:v>8.2119999999999997</c:v>
                </c:pt>
                <c:pt idx="44">
                  <c:v>8.4019999999999992</c:v>
                </c:pt>
                <c:pt idx="45">
                  <c:v>8.593</c:v>
                </c:pt>
                <c:pt idx="46">
                  <c:v>8.7629999999999999</c:v>
                </c:pt>
                <c:pt idx="47">
                  <c:v>8.9629999999999992</c:v>
                </c:pt>
                <c:pt idx="48">
                  <c:v>9.1530000000000005</c:v>
                </c:pt>
                <c:pt idx="49">
                  <c:v>9.3439999999999994</c:v>
                </c:pt>
                <c:pt idx="50">
                  <c:v>9.5340000000000007</c:v>
                </c:pt>
                <c:pt idx="51">
                  <c:v>9.7140000000000004</c:v>
                </c:pt>
                <c:pt idx="52">
                  <c:v>9.9049999999999994</c:v>
                </c:pt>
                <c:pt idx="53">
                  <c:v>10.095000000000001</c:v>
                </c:pt>
                <c:pt idx="54">
                  <c:v>10.285</c:v>
                </c:pt>
                <c:pt idx="55">
                  <c:v>10.475</c:v>
                </c:pt>
                <c:pt idx="56">
                  <c:v>10.676</c:v>
                </c:pt>
                <c:pt idx="57">
                  <c:v>10.866</c:v>
                </c:pt>
                <c:pt idx="58">
                  <c:v>11.055999999999999</c:v>
                </c:pt>
                <c:pt idx="59">
                  <c:v>11.246</c:v>
                </c:pt>
                <c:pt idx="60">
                  <c:v>11.436999999999999</c:v>
                </c:pt>
                <c:pt idx="61">
                  <c:v>11.617000000000001</c:v>
                </c:pt>
                <c:pt idx="62">
                  <c:v>11.807</c:v>
                </c:pt>
                <c:pt idx="63">
                  <c:v>11.997999999999999</c:v>
                </c:pt>
                <c:pt idx="64">
                  <c:v>12.188000000000001</c:v>
                </c:pt>
                <c:pt idx="65">
                  <c:v>12.378</c:v>
                </c:pt>
                <c:pt idx="66">
                  <c:v>12.577999999999999</c:v>
                </c:pt>
                <c:pt idx="67">
                  <c:v>12.769</c:v>
                </c:pt>
                <c:pt idx="68">
                  <c:v>12.959</c:v>
                </c:pt>
                <c:pt idx="69">
                  <c:v>13.148999999999999</c:v>
                </c:pt>
                <c:pt idx="70">
                  <c:v>13.339</c:v>
                </c:pt>
                <c:pt idx="71">
                  <c:v>13.53</c:v>
                </c:pt>
                <c:pt idx="72">
                  <c:v>13.73</c:v>
                </c:pt>
                <c:pt idx="73">
                  <c:v>13.92</c:v>
                </c:pt>
                <c:pt idx="74">
                  <c:v>14.131</c:v>
                </c:pt>
                <c:pt idx="75">
                  <c:v>14.321</c:v>
                </c:pt>
                <c:pt idx="76">
                  <c:v>14.510999999999999</c:v>
                </c:pt>
                <c:pt idx="77">
                  <c:v>14.701000000000001</c:v>
                </c:pt>
                <c:pt idx="78">
                  <c:v>14.891999999999999</c:v>
                </c:pt>
                <c:pt idx="79">
                  <c:v>15.082000000000001</c:v>
                </c:pt>
                <c:pt idx="80">
                  <c:v>15.282</c:v>
                </c:pt>
                <c:pt idx="81">
                  <c:v>15.473000000000001</c:v>
                </c:pt>
                <c:pt idx="82">
                  <c:v>15.663</c:v>
                </c:pt>
                <c:pt idx="83">
                  <c:v>15.853</c:v>
                </c:pt>
                <c:pt idx="84">
                  <c:v>16.042999999999999</c:v>
                </c:pt>
                <c:pt idx="85">
                  <c:v>16.234000000000002</c:v>
                </c:pt>
                <c:pt idx="86">
                  <c:v>16.434000000000001</c:v>
                </c:pt>
                <c:pt idx="87">
                  <c:v>16.623999999999999</c:v>
                </c:pt>
                <c:pt idx="88">
                  <c:v>16.814</c:v>
                </c:pt>
                <c:pt idx="89">
                  <c:v>17.004999999999999</c:v>
                </c:pt>
                <c:pt idx="90">
                  <c:v>17.195</c:v>
                </c:pt>
                <c:pt idx="91">
                  <c:v>17.385000000000002</c:v>
                </c:pt>
                <c:pt idx="92">
                  <c:v>17.565999999999999</c:v>
                </c:pt>
                <c:pt idx="93">
                  <c:v>17.756</c:v>
                </c:pt>
                <c:pt idx="94">
                  <c:v>17.946000000000002</c:v>
                </c:pt>
                <c:pt idx="95">
                  <c:v>18.135999999999999</c:v>
                </c:pt>
                <c:pt idx="96">
                  <c:v>18.337</c:v>
                </c:pt>
                <c:pt idx="97">
                  <c:v>18.507000000000001</c:v>
                </c:pt>
                <c:pt idx="98">
                  <c:v>18.696999999999999</c:v>
                </c:pt>
                <c:pt idx="99">
                  <c:v>18.887</c:v>
                </c:pt>
                <c:pt idx="100">
                  <c:v>19.068000000000001</c:v>
                </c:pt>
                <c:pt idx="101">
                  <c:v>19.257999999999999</c:v>
                </c:pt>
                <c:pt idx="102">
                  <c:v>19.437999999999999</c:v>
                </c:pt>
                <c:pt idx="103">
                  <c:v>19.629000000000001</c:v>
                </c:pt>
                <c:pt idx="104">
                  <c:v>19.818999999999999</c:v>
                </c:pt>
                <c:pt idx="105">
                  <c:v>20.009</c:v>
                </c:pt>
                <c:pt idx="106">
                  <c:v>20.199000000000002</c:v>
                </c:pt>
                <c:pt idx="107">
                  <c:v>20.399999999999999</c:v>
                </c:pt>
                <c:pt idx="108">
                  <c:v>20.59</c:v>
                </c:pt>
                <c:pt idx="109">
                  <c:v>20.78</c:v>
                </c:pt>
                <c:pt idx="110">
                  <c:v>20.97</c:v>
                </c:pt>
                <c:pt idx="111">
                  <c:v>21.161000000000001</c:v>
                </c:pt>
                <c:pt idx="112">
                  <c:v>21.350999999999999</c:v>
                </c:pt>
                <c:pt idx="113">
                  <c:v>21.550999999999998</c:v>
                </c:pt>
                <c:pt idx="114">
                  <c:v>21.742000000000001</c:v>
                </c:pt>
                <c:pt idx="115">
                  <c:v>21.931999999999999</c:v>
                </c:pt>
                <c:pt idx="116">
                  <c:v>22.122</c:v>
                </c:pt>
                <c:pt idx="117">
                  <c:v>22.312000000000001</c:v>
                </c:pt>
                <c:pt idx="118">
                  <c:v>22.503</c:v>
                </c:pt>
                <c:pt idx="119">
                  <c:v>22.702999999999999</c:v>
                </c:pt>
                <c:pt idx="120">
                  <c:v>22.893000000000001</c:v>
                </c:pt>
                <c:pt idx="121">
                  <c:v>23.084</c:v>
                </c:pt>
                <c:pt idx="122">
                  <c:v>23.274000000000001</c:v>
                </c:pt>
                <c:pt idx="123">
                  <c:v>23.463999999999999</c:v>
                </c:pt>
                <c:pt idx="124">
                  <c:v>23.654</c:v>
                </c:pt>
                <c:pt idx="125">
                  <c:v>23.855</c:v>
                </c:pt>
                <c:pt idx="126">
                  <c:v>24.045000000000002</c:v>
                </c:pt>
                <c:pt idx="127">
                  <c:v>24.234999999999999</c:v>
                </c:pt>
                <c:pt idx="128">
                  <c:v>24.425000000000001</c:v>
                </c:pt>
                <c:pt idx="129">
                  <c:v>24.616</c:v>
                </c:pt>
                <c:pt idx="130">
                  <c:v>24.795999999999999</c:v>
                </c:pt>
                <c:pt idx="131">
                  <c:v>24.986000000000001</c:v>
                </c:pt>
                <c:pt idx="132">
                  <c:v>25.177</c:v>
                </c:pt>
                <c:pt idx="133">
                  <c:v>25.356999999999999</c:v>
                </c:pt>
                <c:pt idx="134">
                  <c:v>25.547000000000001</c:v>
                </c:pt>
                <c:pt idx="135">
                  <c:v>25.716999999999999</c:v>
                </c:pt>
                <c:pt idx="136">
                  <c:v>25.898</c:v>
                </c:pt>
                <c:pt idx="137">
                  <c:v>26.077999999999999</c:v>
                </c:pt>
                <c:pt idx="138">
                  <c:v>26.268000000000001</c:v>
                </c:pt>
                <c:pt idx="139">
                  <c:v>26.457999999999998</c:v>
                </c:pt>
                <c:pt idx="140">
                  <c:v>26.629000000000001</c:v>
                </c:pt>
                <c:pt idx="141">
                  <c:v>26.809000000000001</c:v>
                </c:pt>
                <c:pt idx="142">
                  <c:v>26.998999999999999</c:v>
                </c:pt>
                <c:pt idx="143">
                  <c:v>27.189</c:v>
                </c:pt>
                <c:pt idx="144">
                  <c:v>27.39</c:v>
                </c:pt>
                <c:pt idx="145">
                  <c:v>27.58</c:v>
                </c:pt>
                <c:pt idx="146">
                  <c:v>27.77</c:v>
                </c:pt>
                <c:pt idx="147">
                  <c:v>27.960999999999999</c:v>
                </c:pt>
                <c:pt idx="148">
                  <c:v>28.151</c:v>
                </c:pt>
                <c:pt idx="149">
                  <c:v>28.341000000000001</c:v>
                </c:pt>
                <c:pt idx="150">
                  <c:v>28.541</c:v>
                </c:pt>
                <c:pt idx="151">
                  <c:v>28.731999999999999</c:v>
                </c:pt>
                <c:pt idx="152">
                  <c:v>28.922000000000001</c:v>
                </c:pt>
                <c:pt idx="153">
                  <c:v>29.111999999999998</c:v>
                </c:pt>
                <c:pt idx="154">
                  <c:v>29.302</c:v>
                </c:pt>
                <c:pt idx="155">
                  <c:v>29.492999999999999</c:v>
                </c:pt>
                <c:pt idx="156">
                  <c:v>29.693000000000001</c:v>
                </c:pt>
                <c:pt idx="157">
                  <c:v>29.882999999999999</c:v>
                </c:pt>
                <c:pt idx="158">
                  <c:v>30.053999999999998</c:v>
                </c:pt>
                <c:pt idx="159">
                  <c:v>30.244</c:v>
                </c:pt>
                <c:pt idx="160">
                  <c:v>30.423999999999999</c:v>
                </c:pt>
                <c:pt idx="161">
                  <c:v>30.614000000000001</c:v>
                </c:pt>
                <c:pt idx="162">
                  <c:v>30.805</c:v>
                </c:pt>
                <c:pt idx="163">
                  <c:v>31.004999999999999</c:v>
                </c:pt>
                <c:pt idx="164">
                  <c:v>31.195</c:v>
                </c:pt>
                <c:pt idx="165">
                  <c:v>31.364999999999998</c:v>
                </c:pt>
                <c:pt idx="166">
                  <c:v>31.556000000000001</c:v>
                </c:pt>
                <c:pt idx="167">
                  <c:v>31.756</c:v>
                </c:pt>
                <c:pt idx="168">
                  <c:v>31.946000000000002</c:v>
                </c:pt>
                <c:pt idx="169">
                  <c:v>32.137</c:v>
                </c:pt>
                <c:pt idx="170">
                  <c:v>32.307000000000002</c:v>
                </c:pt>
                <c:pt idx="171">
                  <c:v>32.506999999999998</c:v>
                </c:pt>
                <c:pt idx="172">
                  <c:v>32.726999999999997</c:v>
                </c:pt>
                <c:pt idx="173">
                  <c:v>32.938000000000002</c:v>
                </c:pt>
                <c:pt idx="174">
                  <c:v>33.277999999999999</c:v>
                </c:pt>
                <c:pt idx="175">
                  <c:v>33.457999999999998</c:v>
                </c:pt>
                <c:pt idx="176">
                  <c:v>33.668999999999997</c:v>
                </c:pt>
                <c:pt idx="177">
                  <c:v>33.848999999999997</c:v>
                </c:pt>
                <c:pt idx="178">
                  <c:v>34.039000000000001</c:v>
                </c:pt>
                <c:pt idx="179">
                  <c:v>34.229999999999997</c:v>
                </c:pt>
                <c:pt idx="180">
                  <c:v>34.42</c:v>
                </c:pt>
                <c:pt idx="181">
                  <c:v>34.619999999999997</c:v>
                </c:pt>
                <c:pt idx="182">
                  <c:v>34.81</c:v>
                </c:pt>
                <c:pt idx="183">
                  <c:v>35.000999999999998</c:v>
                </c:pt>
                <c:pt idx="184">
                  <c:v>35.191000000000003</c:v>
                </c:pt>
                <c:pt idx="185">
                  <c:v>35.381</c:v>
                </c:pt>
                <c:pt idx="186">
                  <c:v>35.570999999999998</c:v>
                </c:pt>
                <c:pt idx="187">
                  <c:v>35.762</c:v>
                </c:pt>
                <c:pt idx="188">
                  <c:v>35.962000000000003</c:v>
                </c:pt>
                <c:pt idx="189">
                  <c:v>36.152000000000001</c:v>
                </c:pt>
                <c:pt idx="190">
                  <c:v>36.323</c:v>
                </c:pt>
                <c:pt idx="191">
                  <c:v>36.523000000000003</c:v>
                </c:pt>
                <c:pt idx="192">
                  <c:v>36.713000000000001</c:v>
                </c:pt>
                <c:pt idx="193">
                  <c:v>36.902999999999999</c:v>
                </c:pt>
                <c:pt idx="194">
                  <c:v>37.094000000000001</c:v>
                </c:pt>
                <c:pt idx="195">
                  <c:v>37.283999999999999</c:v>
                </c:pt>
                <c:pt idx="196">
                  <c:v>37.473999999999997</c:v>
                </c:pt>
                <c:pt idx="197">
                  <c:v>37.673999999999999</c:v>
                </c:pt>
                <c:pt idx="198">
                  <c:v>37.865000000000002</c:v>
                </c:pt>
                <c:pt idx="199">
                  <c:v>38.055</c:v>
                </c:pt>
                <c:pt idx="200">
                  <c:v>38.244999999999997</c:v>
                </c:pt>
                <c:pt idx="201">
                  <c:v>38.436</c:v>
                </c:pt>
                <c:pt idx="202">
                  <c:v>38.625999999999998</c:v>
                </c:pt>
                <c:pt idx="203">
                  <c:v>38.826000000000001</c:v>
                </c:pt>
                <c:pt idx="204">
                  <c:v>39.015999999999998</c:v>
                </c:pt>
                <c:pt idx="205">
                  <c:v>39.207000000000001</c:v>
                </c:pt>
                <c:pt idx="206">
                  <c:v>39.396999999999998</c:v>
                </c:pt>
                <c:pt idx="207">
                  <c:v>39.587000000000003</c:v>
                </c:pt>
                <c:pt idx="208">
                  <c:v>39.777999999999999</c:v>
                </c:pt>
                <c:pt idx="209">
                  <c:v>39.978000000000002</c:v>
                </c:pt>
                <c:pt idx="210">
                  <c:v>40.167999999999999</c:v>
                </c:pt>
                <c:pt idx="211">
                  <c:v>40.357999999999997</c:v>
                </c:pt>
                <c:pt idx="212">
                  <c:v>40.548999999999999</c:v>
                </c:pt>
                <c:pt idx="213">
                  <c:v>40.738999999999997</c:v>
                </c:pt>
                <c:pt idx="214">
                  <c:v>40.918999999999997</c:v>
                </c:pt>
                <c:pt idx="215">
                  <c:v>41.088999999999999</c:v>
                </c:pt>
                <c:pt idx="216">
                  <c:v>41.28</c:v>
                </c:pt>
                <c:pt idx="217">
                  <c:v>41.46</c:v>
                </c:pt>
                <c:pt idx="218">
                  <c:v>41.65</c:v>
                </c:pt>
                <c:pt idx="219">
                  <c:v>41.83</c:v>
                </c:pt>
                <c:pt idx="220">
                  <c:v>42.040999999999997</c:v>
                </c:pt>
                <c:pt idx="221">
                  <c:v>42.231000000000002</c:v>
                </c:pt>
                <c:pt idx="222">
                  <c:v>42.420999999999999</c:v>
                </c:pt>
                <c:pt idx="223">
                  <c:v>42.631999999999998</c:v>
                </c:pt>
                <c:pt idx="224">
                  <c:v>43.061999999999998</c:v>
                </c:pt>
                <c:pt idx="225">
                  <c:v>43.253</c:v>
                </c:pt>
                <c:pt idx="226">
                  <c:v>43.472999999999999</c:v>
                </c:pt>
                <c:pt idx="227">
                  <c:v>44.024000000000001</c:v>
                </c:pt>
                <c:pt idx="228">
                  <c:v>44.213999999999999</c:v>
                </c:pt>
                <c:pt idx="229">
                  <c:v>44.404000000000003</c:v>
                </c:pt>
                <c:pt idx="230">
                  <c:v>44.594000000000001</c:v>
                </c:pt>
                <c:pt idx="231">
                  <c:v>44.784999999999997</c:v>
                </c:pt>
                <c:pt idx="232">
                  <c:v>44.984999999999999</c:v>
                </c:pt>
                <c:pt idx="233">
                  <c:v>45.174999999999997</c:v>
                </c:pt>
                <c:pt idx="234">
                  <c:v>45.366</c:v>
                </c:pt>
                <c:pt idx="235">
                  <c:v>45.555999999999997</c:v>
                </c:pt>
                <c:pt idx="236">
                  <c:v>45.746000000000002</c:v>
                </c:pt>
                <c:pt idx="237">
                  <c:v>45.936</c:v>
                </c:pt>
                <c:pt idx="238">
                  <c:v>46.137</c:v>
                </c:pt>
                <c:pt idx="239">
                  <c:v>46.326999999999998</c:v>
                </c:pt>
                <c:pt idx="240">
                  <c:v>46.517000000000003</c:v>
                </c:pt>
                <c:pt idx="241">
                  <c:v>46.686999999999998</c:v>
                </c:pt>
                <c:pt idx="242">
                  <c:v>46.878</c:v>
                </c:pt>
                <c:pt idx="243">
                  <c:v>47.058</c:v>
                </c:pt>
                <c:pt idx="244">
                  <c:v>47.247999999999998</c:v>
                </c:pt>
                <c:pt idx="245">
                  <c:v>47.439</c:v>
                </c:pt>
                <c:pt idx="246">
                  <c:v>47.619</c:v>
                </c:pt>
                <c:pt idx="247">
                  <c:v>47.808999999999997</c:v>
                </c:pt>
                <c:pt idx="248">
                  <c:v>47.988999999999997</c:v>
                </c:pt>
                <c:pt idx="249">
                  <c:v>48.18</c:v>
                </c:pt>
                <c:pt idx="250">
                  <c:v>48.37</c:v>
                </c:pt>
                <c:pt idx="251">
                  <c:v>48.55</c:v>
                </c:pt>
                <c:pt idx="252">
                  <c:v>48.74</c:v>
                </c:pt>
                <c:pt idx="253">
                  <c:v>48.911000000000001</c:v>
                </c:pt>
                <c:pt idx="254">
                  <c:v>49.110999999999997</c:v>
                </c:pt>
                <c:pt idx="255">
                  <c:v>49.301000000000002</c:v>
                </c:pt>
                <c:pt idx="256">
                  <c:v>49.491</c:v>
                </c:pt>
                <c:pt idx="257">
                  <c:v>49.682000000000002</c:v>
                </c:pt>
                <c:pt idx="258">
                  <c:v>49.872</c:v>
                </c:pt>
                <c:pt idx="259">
                  <c:v>50.061999999999998</c:v>
                </c:pt>
                <c:pt idx="260">
                  <c:v>50.262999999999998</c:v>
                </c:pt>
                <c:pt idx="261">
                  <c:v>50.453000000000003</c:v>
                </c:pt>
                <c:pt idx="262">
                  <c:v>50.643000000000001</c:v>
                </c:pt>
                <c:pt idx="263">
                  <c:v>50.832999999999998</c:v>
                </c:pt>
                <c:pt idx="264">
                  <c:v>51.024000000000001</c:v>
                </c:pt>
                <c:pt idx="265">
                  <c:v>51.213999999999999</c:v>
                </c:pt>
                <c:pt idx="266">
                  <c:v>51.414000000000001</c:v>
                </c:pt>
                <c:pt idx="267">
                  <c:v>51.604999999999997</c:v>
                </c:pt>
                <c:pt idx="268">
                  <c:v>51.795000000000002</c:v>
                </c:pt>
                <c:pt idx="269">
                  <c:v>51.984999999999999</c:v>
                </c:pt>
              </c:numCache>
            </c:numRef>
          </c:xVal>
          <c:yVal>
            <c:numRef>
              <c:f>'Beschl. 5. Gang(4)'!$J$3:$J$310</c:f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241936"/>
        <c:axId val="380242328"/>
      </c:scatterChart>
      <c:scatterChart>
        <c:scatterStyle val="smoothMarker"/>
        <c:varyColors val="0"/>
        <c:ser>
          <c:idx val="0"/>
          <c:order val="0"/>
          <c:tx>
            <c:strRef>
              <c:f>'Beschl. 5. Gang(4)'!$H$2</c:f>
              <c:strCache>
                <c:ptCount val="1"/>
                <c:pt idx="0">
                  <c:v>U</c:v>
                </c:pt>
              </c:strCache>
            </c:strRef>
          </c:tx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layout>
                <c:manualLayout>
                  <c:x val="6.8408561304514753E-2"/>
                  <c:y val="-1.3806298743460009E-2"/>
                </c:manualLayout>
              </c:layout>
              <c:numFmt formatCode="0.0000000000E+00" sourceLinked="0"/>
            </c:trendlineLbl>
          </c:trendline>
          <c:xVal>
            <c:numRef>
              <c:f>'Beschl. 5. Gang(4)'!$F$3:$F$310</c:f>
              <c:numCache>
                <c:formatCode>0.000" s"</c:formatCode>
                <c:ptCount val="308"/>
                <c:pt idx="0">
                  <c:v>0.1</c:v>
                </c:pt>
                <c:pt idx="1">
                  <c:v>0.29099999999999998</c:v>
                </c:pt>
                <c:pt idx="2">
                  <c:v>0.48099999999999998</c:v>
                </c:pt>
                <c:pt idx="3">
                  <c:v>0.67100000000000004</c:v>
                </c:pt>
                <c:pt idx="4">
                  <c:v>0.86199999999999999</c:v>
                </c:pt>
                <c:pt idx="5">
                  <c:v>1.0620000000000001</c:v>
                </c:pt>
                <c:pt idx="6">
                  <c:v>1.232</c:v>
                </c:pt>
                <c:pt idx="7">
                  <c:v>1.4219999999999999</c:v>
                </c:pt>
                <c:pt idx="8">
                  <c:v>1.603</c:v>
                </c:pt>
                <c:pt idx="9">
                  <c:v>1.7929999999999999</c:v>
                </c:pt>
                <c:pt idx="10">
                  <c:v>1.9830000000000001</c:v>
                </c:pt>
                <c:pt idx="11">
                  <c:v>2.1629999999999998</c:v>
                </c:pt>
                <c:pt idx="12">
                  <c:v>2.3540000000000001</c:v>
                </c:pt>
                <c:pt idx="13">
                  <c:v>2.5339999999999998</c:v>
                </c:pt>
                <c:pt idx="14">
                  <c:v>2.7240000000000002</c:v>
                </c:pt>
                <c:pt idx="15">
                  <c:v>2.915</c:v>
                </c:pt>
                <c:pt idx="16">
                  <c:v>3.105</c:v>
                </c:pt>
                <c:pt idx="17">
                  <c:v>3.2949999999999999</c:v>
                </c:pt>
                <c:pt idx="18">
                  <c:v>3.4750000000000001</c:v>
                </c:pt>
                <c:pt idx="19">
                  <c:v>3.6659999999999999</c:v>
                </c:pt>
                <c:pt idx="20">
                  <c:v>3.8460000000000001</c:v>
                </c:pt>
                <c:pt idx="21">
                  <c:v>4.0359999999999996</c:v>
                </c:pt>
                <c:pt idx="22">
                  <c:v>4.226</c:v>
                </c:pt>
                <c:pt idx="23">
                  <c:v>4.407</c:v>
                </c:pt>
                <c:pt idx="24">
                  <c:v>4.5970000000000004</c:v>
                </c:pt>
                <c:pt idx="25">
                  <c:v>4.7869999999999999</c:v>
                </c:pt>
                <c:pt idx="26">
                  <c:v>4.9770000000000003</c:v>
                </c:pt>
                <c:pt idx="27">
                  <c:v>5.1680000000000001</c:v>
                </c:pt>
                <c:pt idx="28">
                  <c:v>5.3579999999999997</c:v>
                </c:pt>
                <c:pt idx="29">
                  <c:v>5.5579999999999998</c:v>
                </c:pt>
                <c:pt idx="30">
                  <c:v>5.7489999999999997</c:v>
                </c:pt>
                <c:pt idx="31">
                  <c:v>5.9390000000000001</c:v>
                </c:pt>
                <c:pt idx="32">
                  <c:v>6.1289999999999996</c:v>
                </c:pt>
                <c:pt idx="33">
                  <c:v>6.319</c:v>
                </c:pt>
                <c:pt idx="34">
                  <c:v>6.51</c:v>
                </c:pt>
                <c:pt idx="35">
                  <c:v>6.7</c:v>
                </c:pt>
                <c:pt idx="36">
                  <c:v>6.88</c:v>
                </c:pt>
                <c:pt idx="37">
                  <c:v>7.07</c:v>
                </c:pt>
                <c:pt idx="38">
                  <c:v>7.2610000000000001</c:v>
                </c:pt>
                <c:pt idx="39">
                  <c:v>7.4610000000000003</c:v>
                </c:pt>
                <c:pt idx="40">
                  <c:v>7.6509999999999998</c:v>
                </c:pt>
                <c:pt idx="41">
                  <c:v>7.8220000000000001</c:v>
                </c:pt>
                <c:pt idx="42">
                  <c:v>8.0120000000000005</c:v>
                </c:pt>
                <c:pt idx="43">
                  <c:v>8.2119999999999997</c:v>
                </c:pt>
                <c:pt idx="44">
                  <c:v>8.4019999999999992</c:v>
                </c:pt>
                <c:pt idx="45">
                  <c:v>8.593</c:v>
                </c:pt>
                <c:pt idx="46">
                  <c:v>8.7629999999999999</c:v>
                </c:pt>
                <c:pt idx="47">
                  <c:v>8.9629999999999992</c:v>
                </c:pt>
                <c:pt idx="48">
                  <c:v>9.1530000000000005</c:v>
                </c:pt>
                <c:pt idx="49">
                  <c:v>9.3439999999999994</c:v>
                </c:pt>
                <c:pt idx="50">
                  <c:v>9.5340000000000007</c:v>
                </c:pt>
                <c:pt idx="51">
                  <c:v>9.7140000000000004</c:v>
                </c:pt>
                <c:pt idx="52">
                  <c:v>9.9049999999999994</c:v>
                </c:pt>
                <c:pt idx="53">
                  <c:v>10.095000000000001</c:v>
                </c:pt>
                <c:pt idx="54">
                  <c:v>10.285</c:v>
                </c:pt>
                <c:pt idx="55">
                  <c:v>10.475</c:v>
                </c:pt>
                <c:pt idx="56">
                  <c:v>10.676</c:v>
                </c:pt>
                <c:pt idx="57">
                  <c:v>10.866</c:v>
                </c:pt>
                <c:pt idx="58">
                  <c:v>11.055999999999999</c:v>
                </c:pt>
                <c:pt idx="59">
                  <c:v>11.246</c:v>
                </c:pt>
                <c:pt idx="60">
                  <c:v>11.436999999999999</c:v>
                </c:pt>
                <c:pt idx="61">
                  <c:v>11.617000000000001</c:v>
                </c:pt>
                <c:pt idx="62">
                  <c:v>11.807</c:v>
                </c:pt>
                <c:pt idx="63">
                  <c:v>11.997999999999999</c:v>
                </c:pt>
                <c:pt idx="64">
                  <c:v>12.188000000000001</c:v>
                </c:pt>
                <c:pt idx="65">
                  <c:v>12.378</c:v>
                </c:pt>
                <c:pt idx="66">
                  <c:v>12.577999999999999</c:v>
                </c:pt>
                <c:pt idx="67">
                  <c:v>12.769</c:v>
                </c:pt>
                <c:pt idx="68">
                  <c:v>12.959</c:v>
                </c:pt>
                <c:pt idx="69">
                  <c:v>13.148999999999999</c:v>
                </c:pt>
                <c:pt idx="70">
                  <c:v>13.339</c:v>
                </c:pt>
                <c:pt idx="71">
                  <c:v>13.53</c:v>
                </c:pt>
                <c:pt idx="72">
                  <c:v>13.73</c:v>
                </c:pt>
                <c:pt idx="73">
                  <c:v>13.92</c:v>
                </c:pt>
                <c:pt idx="74">
                  <c:v>14.131</c:v>
                </c:pt>
                <c:pt idx="75">
                  <c:v>14.321</c:v>
                </c:pt>
                <c:pt idx="76">
                  <c:v>14.510999999999999</c:v>
                </c:pt>
                <c:pt idx="77">
                  <c:v>14.701000000000001</c:v>
                </c:pt>
                <c:pt idx="78">
                  <c:v>14.891999999999999</c:v>
                </c:pt>
                <c:pt idx="79">
                  <c:v>15.082000000000001</c:v>
                </c:pt>
                <c:pt idx="80">
                  <c:v>15.282</c:v>
                </c:pt>
                <c:pt idx="81">
                  <c:v>15.473000000000001</c:v>
                </c:pt>
                <c:pt idx="82">
                  <c:v>15.663</c:v>
                </c:pt>
                <c:pt idx="83">
                  <c:v>15.853</c:v>
                </c:pt>
                <c:pt idx="84">
                  <c:v>16.042999999999999</c:v>
                </c:pt>
                <c:pt idx="85">
                  <c:v>16.234000000000002</c:v>
                </c:pt>
                <c:pt idx="86">
                  <c:v>16.434000000000001</c:v>
                </c:pt>
                <c:pt idx="87">
                  <c:v>16.623999999999999</c:v>
                </c:pt>
                <c:pt idx="88">
                  <c:v>16.814</c:v>
                </c:pt>
                <c:pt idx="89">
                  <c:v>17.004999999999999</c:v>
                </c:pt>
                <c:pt idx="90">
                  <c:v>17.195</c:v>
                </c:pt>
                <c:pt idx="91">
                  <c:v>17.385000000000002</c:v>
                </c:pt>
                <c:pt idx="92">
                  <c:v>17.565999999999999</c:v>
                </c:pt>
                <c:pt idx="93">
                  <c:v>17.756</c:v>
                </c:pt>
                <c:pt idx="94">
                  <c:v>17.946000000000002</c:v>
                </c:pt>
                <c:pt idx="95">
                  <c:v>18.135999999999999</c:v>
                </c:pt>
                <c:pt idx="96">
                  <c:v>18.337</c:v>
                </c:pt>
                <c:pt idx="97">
                  <c:v>18.507000000000001</c:v>
                </c:pt>
                <c:pt idx="98">
                  <c:v>18.696999999999999</c:v>
                </c:pt>
                <c:pt idx="99">
                  <c:v>18.887</c:v>
                </c:pt>
                <c:pt idx="100">
                  <c:v>19.068000000000001</c:v>
                </c:pt>
                <c:pt idx="101">
                  <c:v>19.257999999999999</c:v>
                </c:pt>
                <c:pt idx="102">
                  <c:v>19.437999999999999</c:v>
                </c:pt>
                <c:pt idx="103">
                  <c:v>19.629000000000001</c:v>
                </c:pt>
                <c:pt idx="104">
                  <c:v>19.818999999999999</c:v>
                </c:pt>
                <c:pt idx="105">
                  <c:v>20.009</c:v>
                </c:pt>
                <c:pt idx="106">
                  <c:v>20.199000000000002</c:v>
                </c:pt>
                <c:pt idx="107">
                  <c:v>20.399999999999999</c:v>
                </c:pt>
                <c:pt idx="108">
                  <c:v>20.59</c:v>
                </c:pt>
                <c:pt idx="109">
                  <c:v>20.78</c:v>
                </c:pt>
                <c:pt idx="110">
                  <c:v>20.97</c:v>
                </c:pt>
                <c:pt idx="111">
                  <c:v>21.161000000000001</c:v>
                </c:pt>
                <c:pt idx="112">
                  <c:v>21.350999999999999</c:v>
                </c:pt>
                <c:pt idx="113">
                  <c:v>21.550999999999998</c:v>
                </c:pt>
                <c:pt idx="114">
                  <c:v>21.742000000000001</c:v>
                </c:pt>
                <c:pt idx="115">
                  <c:v>21.931999999999999</c:v>
                </c:pt>
                <c:pt idx="116">
                  <c:v>22.122</c:v>
                </c:pt>
                <c:pt idx="117">
                  <c:v>22.312000000000001</c:v>
                </c:pt>
                <c:pt idx="118">
                  <c:v>22.503</c:v>
                </c:pt>
                <c:pt idx="119">
                  <c:v>22.702999999999999</c:v>
                </c:pt>
                <c:pt idx="120">
                  <c:v>22.893000000000001</c:v>
                </c:pt>
                <c:pt idx="121">
                  <c:v>23.084</c:v>
                </c:pt>
                <c:pt idx="122">
                  <c:v>23.274000000000001</c:v>
                </c:pt>
                <c:pt idx="123">
                  <c:v>23.463999999999999</c:v>
                </c:pt>
                <c:pt idx="124">
                  <c:v>23.654</c:v>
                </c:pt>
                <c:pt idx="125">
                  <c:v>23.855</c:v>
                </c:pt>
                <c:pt idx="126">
                  <c:v>24.045000000000002</c:v>
                </c:pt>
                <c:pt idx="127">
                  <c:v>24.234999999999999</c:v>
                </c:pt>
                <c:pt idx="128">
                  <c:v>24.425000000000001</c:v>
                </c:pt>
                <c:pt idx="129">
                  <c:v>24.616</c:v>
                </c:pt>
                <c:pt idx="130">
                  <c:v>24.795999999999999</c:v>
                </c:pt>
                <c:pt idx="131">
                  <c:v>24.986000000000001</c:v>
                </c:pt>
                <c:pt idx="132">
                  <c:v>25.177</c:v>
                </c:pt>
                <c:pt idx="133">
                  <c:v>25.356999999999999</c:v>
                </c:pt>
                <c:pt idx="134">
                  <c:v>25.547000000000001</c:v>
                </c:pt>
                <c:pt idx="135">
                  <c:v>25.716999999999999</c:v>
                </c:pt>
                <c:pt idx="136">
                  <c:v>25.898</c:v>
                </c:pt>
                <c:pt idx="137">
                  <c:v>26.077999999999999</c:v>
                </c:pt>
                <c:pt idx="138">
                  <c:v>26.268000000000001</c:v>
                </c:pt>
                <c:pt idx="139">
                  <c:v>26.457999999999998</c:v>
                </c:pt>
                <c:pt idx="140">
                  <c:v>26.629000000000001</c:v>
                </c:pt>
                <c:pt idx="141">
                  <c:v>26.809000000000001</c:v>
                </c:pt>
                <c:pt idx="142">
                  <c:v>26.998999999999999</c:v>
                </c:pt>
                <c:pt idx="143">
                  <c:v>27.189</c:v>
                </c:pt>
                <c:pt idx="144">
                  <c:v>27.39</c:v>
                </c:pt>
                <c:pt idx="145">
                  <c:v>27.58</c:v>
                </c:pt>
                <c:pt idx="146">
                  <c:v>27.77</c:v>
                </c:pt>
                <c:pt idx="147">
                  <c:v>27.960999999999999</c:v>
                </c:pt>
                <c:pt idx="148">
                  <c:v>28.151</c:v>
                </c:pt>
                <c:pt idx="149">
                  <c:v>28.341000000000001</c:v>
                </c:pt>
                <c:pt idx="150">
                  <c:v>28.541</c:v>
                </c:pt>
                <c:pt idx="151">
                  <c:v>28.731999999999999</c:v>
                </c:pt>
                <c:pt idx="152">
                  <c:v>28.922000000000001</c:v>
                </c:pt>
                <c:pt idx="153">
                  <c:v>29.111999999999998</c:v>
                </c:pt>
                <c:pt idx="154">
                  <c:v>29.302</c:v>
                </c:pt>
                <c:pt idx="155">
                  <c:v>29.492999999999999</c:v>
                </c:pt>
                <c:pt idx="156">
                  <c:v>29.693000000000001</c:v>
                </c:pt>
                <c:pt idx="157">
                  <c:v>29.882999999999999</c:v>
                </c:pt>
                <c:pt idx="158">
                  <c:v>30.053999999999998</c:v>
                </c:pt>
                <c:pt idx="159">
                  <c:v>30.244</c:v>
                </c:pt>
                <c:pt idx="160">
                  <c:v>30.423999999999999</c:v>
                </c:pt>
                <c:pt idx="161">
                  <c:v>30.614000000000001</c:v>
                </c:pt>
                <c:pt idx="162">
                  <c:v>30.805</c:v>
                </c:pt>
                <c:pt idx="163">
                  <c:v>31.004999999999999</c:v>
                </c:pt>
                <c:pt idx="164">
                  <c:v>31.195</c:v>
                </c:pt>
                <c:pt idx="165">
                  <c:v>31.364999999999998</c:v>
                </c:pt>
                <c:pt idx="166">
                  <c:v>31.556000000000001</c:v>
                </c:pt>
                <c:pt idx="167">
                  <c:v>31.756</c:v>
                </c:pt>
                <c:pt idx="168">
                  <c:v>31.946000000000002</c:v>
                </c:pt>
                <c:pt idx="169">
                  <c:v>32.137</c:v>
                </c:pt>
                <c:pt idx="170">
                  <c:v>32.307000000000002</c:v>
                </c:pt>
                <c:pt idx="171">
                  <c:v>32.506999999999998</c:v>
                </c:pt>
                <c:pt idx="172">
                  <c:v>32.726999999999997</c:v>
                </c:pt>
                <c:pt idx="173">
                  <c:v>32.938000000000002</c:v>
                </c:pt>
                <c:pt idx="174">
                  <c:v>33.277999999999999</c:v>
                </c:pt>
                <c:pt idx="175">
                  <c:v>33.457999999999998</c:v>
                </c:pt>
                <c:pt idx="176">
                  <c:v>33.668999999999997</c:v>
                </c:pt>
                <c:pt idx="177">
                  <c:v>33.848999999999997</c:v>
                </c:pt>
                <c:pt idx="178">
                  <c:v>34.039000000000001</c:v>
                </c:pt>
                <c:pt idx="179">
                  <c:v>34.229999999999997</c:v>
                </c:pt>
                <c:pt idx="180">
                  <c:v>34.42</c:v>
                </c:pt>
                <c:pt idx="181">
                  <c:v>34.619999999999997</c:v>
                </c:pt>
                <c:pt idx="182">
                  <c:v>34.81</c:v>
                </c:pt>
                <c:pt idx="183">
                  <c:v>35.000999999999998</c:v>
                </c:pt>
                <c:pt idx="184">
                  <c:v>35.191000000000003</c:v>
                </c:pt>
                <c:pt idx="185">
                  <c:v>35.381</c:v>
                </c:pt>
                <c:pt idx="186">
                  <c:v>35.570999999999998</c:v>
                </c:pt>
                <c:pt idx="187">
                  <c:v>35.762</c:v>
                </c:pt>
                <c:pt idx="188">
                  <c:v>35.962000000000003</c:v>
                </c:pt>
                <c:pt idx="189">
                  <c:v>36.152000000000001</c:v>
                </c:pt>
                <c:pt idx="190">
                  <c:v>36.323</c:v>
                </c:pt>
                <c:pt idx="191">
                  <c:v>36.523000000000003</c:v>
                </c:pt>
                <c:pt idx="192">
                  <c:v>36.713000000000001</c:v>
                </c:pt>
                <c:pt idx="193">
                  <c:v>36.902999999999999</c:v>
                </c:pt>
                <c:pt idx="194">
                  <c:v>37.094000000000001</c:v>
                </c:pt>
                <c:pt idx="195">
                  <c:v>37.283999999999999</c:v>
                </c:pt>
                <c:pt idx="196">
                  <c:v>37.473999999999997</c:v>
                </c:pt>
                <c:pt idx="197">
                  <c:v>37.673999999999999</c:v>
                </c:pt>
                <c:pt idx="198">
                  <c:v>37.865000000000002</c:v>
                </c:pt>
                <c:pt idx="199">
                  <c:v>38.055</c:v>
                </c:pt>
                <c:pt idx="200">
                  <c:v>38.244999999999997</c:v>
                </c:pt>
                <c:pt idx="201">
                  <c:v>38.436</c:v>
                </c:pt>
                <c:pt idx="202">
                  <c:v>38.625999999999998</c:v>
                </c:pt>
                <c:pt idx="203">
                  <c:v>38.826000000000001</c:v>
                </c:pt>
                <c:pt idx="204">
                  <c:v>39.015999999999998</c:v>
                </c:pt>
                <c:pt idx="205">
                  <c:v>39.207000000000001</c:v>
                </c:pt>
                <c:pt idx="206">
                  <c:v>39.396999999999998</c:v>
                </c:pt>
                <c:pt idx="207">
                  <c:v>39.587000000000003</c:v>
                </c:pt>
                <c:pt idx="208">
                  <c:v>39.777999999999999</c:v>
                </c:pt>
                <c:pt idx="209">
                  <c:v>39.978000000000002</c:v>
                </c:pt>
                <c:pt idx="210">
                  <c:v>40.167999999999999</c:v>
                </c:pt>
                <c:pt idx="211">
                  <c:v>40.357999999999997</c:v>
                </c:pt>
                <c:pt idx="212">
                  <c:v>40.548999999999999</c:v>
                </c:pt>
                <c:pt idx="213">
                  <c:v>40.738999999999997</c:v>
                </c:pt>
                <c:pt idx="214">
                  <c:v>40.918999999999997</c:v>
                </c:pt>
                <c:pt idx="215">
                  <c:v>41.088999999999999</c:v>
                </c:pt>
                <c:pt idx="216">
                  <c:v>41.28</c:v>
                </c:pt>
                <c:pt idx="217">
                  <c:v>41.46</c:v>
                </c:pt>
                <c:pt idx="218">
                  <c:v>41.65</c:v>
                </c:pt>
                <c:pt idx="219">
                  <c:v>41.83</c:v>
                </c:pt>
                <c:pt idx="220">
                  <c:v>42.040999999999997</c:v>
                </c:pt>
                <c:pt idx="221">
                  <c:v>42.231000000000002</c:v>
                </c:pt>
                <c:pt idx="222">
                  <c:v>42.420999999999999</c:v>
                </c:pt>
                <c:pt idx="223">
                  <c:v>42.631999999999998</c:v>
                </c:pt>
                <c:pt idx="224">
                  <c:v>43.061999999999998</c:v>
                </c:pt>
                <c:pt idx="225">
                  <c:v>43.253</c:v>
                </c:pt>
                <c:pt idx="226">
                  <c:v>43.472999999999999</c:v>
                </c:pt>
                <c:pt idx="227">
                  <c:v>44.024000000000001</c:v>
                </c:pt>
                <c:pt idx="228">
                  <c:v>44.213999999999999</c:v>
                </c:pt>
                <c:pt idx="229">
                  <c:v>44.404000000000003</c:v>
                </c:pt>
                <c:pt idx="230">
                  <c:v>44.594000000000001</c:v>
                </c:pt>
                <c:pt idx="231">
                  <c:v>44.784999999999997</c:v>
                </c:pt>
                <c:pt idx="232">
                  <c:v>44.984999999999999</c:v>
                </c:pt>
                <c:pt idx="233">
                  <c:v>45.174999999999997</c:v>
                </c:pt>
                <c:pt idx="234">
                  <c:v>45.366</c:v>
                </c:pt>
                <c:pt idx="235">
                  <c:v>45.555999999999997</c:v>
                </c:pt>
                <c:pt idx="236">
                  <c:v>45.746000000000002</c:v>
                </c:pt>
                <c:pt idx="237">
                  <c:v>45.936</c:v>
                </c:pt>
                <c:pt idx="238">
                  <c:v>46.137</c:v>
                </c:pt>
                <c:pt idx="239">
                  <c:v>46.326999999999998</c:v>
                </c:pt>
                <c:pt idx="240">
                  <c:v>46.517000000000003</c:v>
                </c:pt>
                <c:pt idx="241">
                  <c:v>46.686999999999998</c:v>
                </c:pt>
                <c:pt idx="242">
                  <c:v>46.878</c:v>
                </c:pt>
                <c:pt idx="243">
                  <c:v>47.058</c:v>
                </c:pt>
                <c:pt idx="244">
                  <c:v>47.247999999999998</c:v>
                </c:pt>
                <c:pt idx="245">
                  <c:v>47.439</c:v>
                </c:pt>
                <c:pt idx="246">
                  <c:v>47.619</c:v>
                </c:pt>
                <c:pt idx="247">
                  <c:v>47.808999999999997</c:v>
                </c:pt>
                <c:pt idx="248">
                  <c:v>47.988999999999997</c:v>
                </c:pt>
                <c:pt idx="249">
                  <c:v>48.18</c:v>
                </c:pt>
                <c:pt idx="250">
                  <c:v>48.37</c:v>
                </c:pt>
                <c:pt idx="251">
                  <c:v>48.55</c:v>
                </c:pt>
                <c:pt idx="252">
                  <c:v>48.74</c:v>
                </c:pt>
                <c:pt idx="253">
                  <c:v>48.911000000000001</c:v>
                </c:pt>
                <c:pt idx="254">
                  <c:v>49.110999999999997</c:v>
                </c:pt>
                <c:pt idx="255">
                  <c:v>49.301000000000002</c:v>
                </c:pt>
                <c:pt idx="256">
                  <c:v>49.491</c:v>
                </c:pt>
                <c:pt idx="257">
                  <c:v>49.682000000000002</c:v>
                </c:pt>
                <c:pt idx="258">
                  <c:v>49.872</c:v>
                </c:pt>
                <c:pt idx="259">
                  <c:v>50.061999999999998</c:v>
                </c:pt>
                <c:pt idx="260">
                  <c:v>50.262999999999998</c:v>
                </c:pt>
                <c:pt idx="261">
                  <c:v>50.453000000000003</c:v>
                </c:pt>
                <c:pt idx="262">
                  <c:v>50.643000000000001</c:v>
                </c:pt>
                <c:pt idx="263">
                  <c:v>50.832999999999998</c:v>
                </c:pt>
                <c:pt idx="264">
                  <c:v>51.024000000000001</c:v>
                </c:pt>
                <c:pt idx="265">
                  <c:v>51.213999999999999</c:v>
                </c:pt>
                <c:pt idx="266">
                  <c:v>51.414000000000001</c:v>
                </c:pt>
                <c:pt idx="267">
                  <c:v>51.604999999999997</c:v>
                </c:pt>
                <c:pt idx="268">
                  <c:v>51.795000000000002</c:v>
                </c:pt>
                <c:pt idx="269">
                  <c:v>51.984999999999999</c:v>
                </c:pt>
              </c:numCache>
            </c:numRef>
          </c:xVal>
          <c:yVal>
            <c:numRef>
              <c:f>'Beschl. 5. Gang(4)'!$H$3:$H$310</c:f>
              <c:numCache>
                <c:formatCode>#,##0" 1/min"</c:formatCode>
                <c:ptCount val="308"/>
                <c:pt idx="0">
                  <c:v>1539</c:v>
                </c:pt>
                <c:pt idx="1">
                  <c:v>1538</c:v>
                </c:pt>
                <c:pt idx="2">
                  <c:v>1542</c:v>
                </c:pt>
                <c:pt idx="3">
                  <c:v>1552</c:v>
                </c:pt>
                <c:pt idx="4">
                  <c:v>1549</c:v>
                </c:pt>
                <c:pt idx="5">
                  <c:v>1561</c:v>
                </c:pt>
                <c:pt idx="6">
                  <c:v>1563</c:v>
                </c:pt>
                <c:pt idx="7">
                  <c:v>1573</c:v>
                </c:pt>
                <c:pt idx="8">
                  <c:v>1581</c:v>
                </c:pt>
                <c:pt idx="9">
                  <c:v>1578</c:v>
                </c:pt>
                <c:pt idx="10">
                  <c:v>1595</c:v>
                </c:pt>
                <c:pt idx="11">
                  <c:v>1597</c:v>
                </c:pt>
                <c:pt idx="12">
                  <c:v>1604</c:v>
                </c:pt>
                <c:pt idx="13">
                  <c:v>1613</c:v>
                </c:pt>
                <c:pt idx="14">
                  <c:v>1619</c:v>
                </c:pt>
                <c:pt idx="15">
                  <c:v>1623</c:v>
                </c:pt>
                <c:pt idx="16">
                  <c:v>1636</c:v>
                </c:pt>
                <c:pt idx="17">
                  <c:v>1642</c:v>
                </c:pt>
                <c:pt idx="18">
                  <c:v>1649</c:v>
                </c:pt>
                <c:pt idx="19">
                  <c:v>1654</c:v>
                </c:pt>
                <c:pt idx="20">
                  <c:v>1665</c:v>
                </c:pt>
                <c:pt idx="21">
                  <c:v>1673</c:v>
                </c:pt>
                <c:pt idx="22">
                  <c:v>1681</c:v>
                </c:pt>
                <c:pt idx="23">
                  <c:v>1696</c:v>
                </c:pt>
                <c:pt idx="24">
                  <c:v>1702</c:v>
                </c:pt>
                <c:pt idx="25">
                  <c:v>1703</c:v>
                </c:pt>
                <c:pt idx="26">
                  <c:v>1719</c:v>
                </c:pt>
                <c:pt idx="27">
                  <c:v>1724</c:v>
                </c:pt>
                <c:pt idx="28">
                  <c:v>1733</c:v>
                </c:pt>
                <c:pt idx="29">
                  <c:v>1741</c:v>
                </c:pt>
                <c:pt idx="30">
                  <c:v>1751</c:v>
                </c:pt>
                <c:pt idx="31">
                  <c:v>1767</c:v>
                </c:pt>
                <c:pt idx="32">
                  <c:v>1774</c:v>
                </c:pt>
                <c:pt idx="33">
                  <c:v>1790</c:v>
                </c:pt>
                <c:pt idx="34">
                  <c:v>1802</c:v>
                </c:pt>
                <c:pt idx="35">
                  <c:v>1810</c:v>
                </c:pt>
                <c:pt idx="36">
                  <c:v>1827</c:v>
                </c:pt>
                <c:pt idx="37">
                  <c:v>1845</c:v>
                </c:pt>
                <c:pt idx="38">
                  <c:v>1861</c:v>
                </c:pt>
                <c:pt idx="39">
                  <c:v>1866</c:v>
                </c:pt>
                <c:pt idx="40">
                  <c:v>1882</c:v>
                </c:pt>
                <c:pt idx="41">
                  <c:v>1891</c:v>
                </c:pt>
                <c:pt idx="42">
                  <c:v>1902</c:v>
                </c:pt>
                <c:pt idx="43">
                  <c:v>1922</c:v>
                </c:pt>
                <c:pt idx="44">
                  <c:v>1937</c:v>
                </c:pt>
                <c:pt idx="45">
                  <c:v>1953</c:v>
                </c:pt>
                <c:pt idx="46">
                  <c:v>1956</c:v>
                </c:pt>
                <c:pt idx="47">
                  <c:v>1974</c:v>
                </c:pt>
                <c:pt idx="48">
                  <c:v>1989</c:v>
                </c:pt>
                <c:pt idx="49">
                  <c:v>2009</c:v>
                </c:pt>
                <c:pt idx="50">
                  <c:v>2021</c:v>
                </c:pt>
                <c:pt idx="51">
                  <c:v>2026</c:v>
                </c:pt>
                <c:pt idx="52">
                  <c:v>2047</c:v>
                </c:pt>
                <c:pt idx="53">
                  <c:v>2066</c:v>
                </c:pt>
                <c:pt idx="54">
                  <c:v>2077</c:v>
                </c:pt>
                <c:pt idx="55">
                  <c:v>2091</c:v>
                </c:pt>
                <c:pt idx="56">
                  <c:v>2110</c:v>
                </c:pt>
                <c:pt idx="57">
                  <c:v>2114</c:v>
                </c:pt>
                <c:pt idx="58">
                  <c:v>2121</c:v>
                </c:pt>
                <c:pt idx="59">
                  <c:v>2138</c:v>
                </c:pt>
                <c:pt idx="60">
                  <c:v>2159</c:v>
                </c:pt>
                <c:pt idx="61">
                  <c:v>2170</c:v>
                </c:pt>
                <c:pt idx="62">
                  <c:v>2191</c:v>
                </c:pt>
                <c:pt idx="63">
                  <c:v>2197</c:v>
                </c:pt>
                <c:pt idx="64">
                  <c:v>2219</c:v>
                </c:pt>
                <c:pt idx="65">
                  <c:v>2230</c:v>
                </c:pt>
                <c:pt idx="66">
                  <c:v>2242</c:v>
                </c:pt>
                <c:pt idx="67">
                  <c:v>2254</c:v>
                </c:pt>
                <c:pt idx="68">
                  <c:v>2268</c:v>
                </c:pt>
                <c:pt idx="69">
                  <c:v>2289</c:v>
                </c:pt>
                <c:pt idx="70">
                  <c:v>2294</c:v>
                </c:pt>
                <c:pt idx="71">
                  <c:v>2307</c:v>
                </c:pt>
                <c:pt idx="72">
                  <c:v>2324</c:v>
                </c:pt>
                <c:pt idx="73">
                  <c:v>2341</c:v>
                </c:pt>
                <c:pt idx="74">
                  <c:v>2358</c:v>
                </c:pt>
                <c:pt idx="75">
                  <c:v>2375</c:v>
                </c:pt>
                <c:pt idx="76">
                  <c:v>2381</c:v>
                </c:pt>
                <c:pt idx="77">
                  <c:v>2397</c:v>
                </c:pt>
                <c:pt idx="78">
                  <c:v>2410</c:v>
                </c:pt>
                <c:pt idx="79">
                  <c:v>2426</c:v>
                </c:pt>
                <c:pt idx="80">
                  <c:v>2434</c:v>
                </c:pt>
                <c:pt idx="81">
                  <c:v>2442</c:v>
                </c:pt>
                <c:pt idx="82">
                  <c:v>2458</c:v>
                </c:pt>
                <c:pt idx="83">
                  <c:v>2478</c:v>
                </c:pt>
                <c:pt idx="84">
                  <c:v>2494</c:v>
                </c:pt>
                <c:pt idx="85">
                  <c:v>2498</c:v>
                </c:pt>
                <c:pt idx="86">
                  <c:v>2522</c:v>
                </c:pt>
                <c:pt idx="87">
                  <c:v>2534</c:v>
                </c:pt>
                <c:pt idx="88">
                  <c:v>2548</c:v>
                </c:pt>
                <c:pt idx="89">
                  <c:v>2565</c:v>
                </c:pt>
                <c:pt idx="90">
                  <c:v>2561</c:v>
                </c:pt>
                <c:pt idx="91">
                  <c:v>2588</c:v>
                </c:pt>
                <c:pt idx="92">
                  <c:v>2603</c:v>
                </c:pt>
                <c:pt idx="93">
                  <c:v>2606</c:v>
                </c:pt>
                <c:pt idx="94">
                  <c:v>2620</c:v>
                </c:pt>
                <c:pt idx="95">
                  <c:v>2643</c:v>
                </c:pt>
                <c:pt idx="96">
                  <c:v>2658</c:v>
                </c:pt>
                <c:pt idx="97">
                  <c:v>2672</c:v>
                </c:pt>
                <c:pt idx="98">
                  <c:v>2686</c:v>
                </c:pt>
                <c:pt idx="99">
                  <c:v>2690</c:v>
                </c:pt>
                <c:pt idx="100">
                  <c:v>2718</c:v>
                </c:pt>
                <c:pt idx="101">
                  <c:v>2712</c:v>
                </c:pt>
                <c:pt idx="102">
                  <c:v>2729</c:v>
                </c:pt>
                <c:pt idx="103">
                  <c:v>2736</c:v>
                </c:pt>
                <c:pt idx="104">
                  <c:v>2764</c:v>
                </c:pt>
                <c:pt idx="105">
                  <c:v>2777</c:v>
                </c:pt>
                <c:pt idx="106">
                  <c:v>2775</c:v>
                </c:pt>
                <c:pt idx="107">
                  <c:v>2793</c:v>
                </c:pt>
                <c:pt idx="108">
                  <c:v>2812</c:v>
                </c:pt>
                <c:pt idx="109">
                  <c:v>2819</c:v>
                </c:pt>
                <c:pt idx="110">
                  <c:v>2842</c:v>
                </c:pt>
                <c:pt idx="111">
                  <c:v>2842</c:v>
                </c:pt>
                <c:pt idx="112">
                  <c:v>2867</c:v>
                </c:pt>
                <c:pt idx="113">
                  <c:v>2868</c:v>
                </c:pt>
                <c:pt idx="114">
                  <c:v>2885</c:v>
                </c:pt>
                <c:pt idx="115">
                  <c:v>2904</c:v>
                </c:pt>
                <c:pt idx="116">
                  <c:v>2904</c:v>
                </c:pt>
                <c:pt idx="117">
                  <c:v>2922</c:v>
                </c:pt>
                <c:pt idx="118">
                  <c:v>2936</c:v>
                </c:pt>
                <c:pt idx="119">
                  <c:v>2954</c:v>
                </c:pt>
                <c:pt idx="120">
                  <c:v>2963</c:v>
                </c:pt>
                <c:pt idx="121">
                  <c:v>2968</c:v>
                </c:pt>
                <c:pt idx="122">
                  <c:v>2983</c:v>
                </c:pt>
                <c:pt idx="123">
                  <c:v>2997</c:v>
                </c:pt>
                <c:pt idx="124">
                  <c:v>3010</c:v>
                </c:pt>
                <c:pt idx="125">
                  <c:v>3017</c:v>
                </c:pt>
                <c:pt idx="126">
                  <c:v>3038</c:v>
                </c:pt>
                <c:pt idx="127">
                  <c:v>3056</c:v>
                </c:pt>
                <c:pt idx="128">
                  <c:v>3062</c:v>
                </c:pt>
                <c:pt idx="129">
                  <c:v>3079</c:v>
                </c:pt>
                <c:pt idx="130">
                  <c:v>3084</c:v>
                </c:pt>
                <c:pt idx="131">
                  <c:v>3102</c:v>
                </c:pt>
                <c:pt idx="132">
                  <c:v>3115</c:v>
                </c:pt>
                <c:pt idx="133">
                  <c:v>3119</c:v>
                </c:pt>
                <c:pt idx="134">
                  <c:v>3147</c:v>
                </c:pt>
                <c:pt idx="135">
                  <c:v>3145</c:v>
                </c:pt>
                <c:pt idx="136">
                  <c:v>3164</c:v>
                </c:pt>
                <c:pt idx="137">
                  <c:v>3170</c:v>
                </c:pt>
                <c:pt idx="138">
                  <c:v>3191</c:v>
                </c:pt>
                <c:pt idx="139">
                  <c:v>3193</c:v>
                </c:pt>
                <c:pt idx="140">
                  <c:v>3211</c:v>
                </c:pt>
                <c:pt idx="141">
                  <c:v>3227</c:v>
                </c:pt>
                <c:pt idx="142">
                  <c:v>3230</c:v>
                </c:pt>
                <c:pt idx="143">
                  <c:v>3253</c:v>
                </c:pt>
                <c:pt idx="144">
                  <c:v>3261</c:v>
                </c:pt>
                <c:pt idx="145">
                  <c:v>3277</c:v>
                </c:pt>
                <c:pt idx="146">
                  <c:v>3285</c:v>
                </c:pt>
                <c:pt idx="147">
                  <c:v>3290</c:v>
                </c:pt>
                <c:pt idx="148">
                  <c:v>3313</c:v>
                </c:pt>
                <c:pt idx="149">
                  <c:v>3328</c:v>
                </c:pt>
                <c:pt idx="150">
                  <c:v>3341</c:v>
                </c:pt>
                <c:pt idx="151">
                  <c:v>3349</c:v>
                </c:pt>
                <c:pt idx="152">
                  <c:v>3357</c:v>
                </c:pt>
                <c:pt idx="153">
                  <c:v>3375</c:v>
                </c:pt>
                <c:pt idx="154">
                  <c:v>3376</c:v>
                </c:pt>
                <c:pt idx="155">
                  <c:v>3394</c:v>
                </c:pt>
                <c:pt idx="156">
                  <c:v>3414</c:v>
                </c:pt>
                <c:pt idx="157">
                  <c:v>3414</c:v>
                </c:pt>
                <c:pt idx="158">
                  <c:v>3439</c:v>
                </c:pt>
                <c:pt idx="159">
                  <c:v>3441</c:v>
                </c:pt>
                <c:pt idx="160">
                  <c:v>3446</c:v>
                </c:pt>
                <c:pt idx="161">
                  <c:v>3465</c:v>
                </c:pt>
                <c:pt idx="162">
                  <c:v>3476</c:v>
                </c:pt>
                <c:pt idx="163">
                  <c:v>3486</c:v>
                </c:pt>
                <c:pt idx="164">
                  <c:v>3490</c:v>
                </c:pt>
                <c:pt idx="165">
                  <c:v>3517</c:v>
                </c:pt>
                <c:pt idx="166">
                  <c:v>3513</c:v>
                </c:pt>
                <c:pt idx="167">
                  <c:v>3531</c:v>
                </c:pt>
                <c:pt idx="168">
                  <c:v>3548</c:v>
                </c:pt>
                <c:pt idx="169">
                  <c:v>3551</c:v>
                </c:pt>
                <c:pt idx="170">
                  <c:v>3564</c:v>
                </c:pt>
                <c:pt idx="171">
                  <c:v>3579</c:v>
                </c:pt>
                <c:pt idx="172">
                  <c:v>3587</c:v>
                </c:pt>
                <c:pt idx="173">
                  <c:v>3606</c:v>
                </c:pt>
                <c:pt idx="174">
                  <c:v>3622</c:v>
                </c:pt>
                <c:pt idx="175">
                  <c:v>3640</c:v>
                </c:pt>
                <c:pt idx="176">
                  <c:v>3644</c:v>
                </c:pt>
                <c:pt idx="177">
                  <c:v>3664</c:v>
                </c:pt>
                <c:pt idx="178">
                  <c:v>3668</c:v>
                </c:pt>
                <c:pt idx="179">
                  <c:v>3680</c:v>
                </c:pt>
                <c:pt idx="180">
                  <c:v>3687</c:v>
                </c:pt>
                <c:pt idx="181">
                  <c:v>3693</c:v>
                </c:pt>
                <c:pt idx="182">
                  <c:v>3715</c:v>
                </c:pt>
                <c:pt idx="183">
                  <c:v>3724</c:v>
                </c:pt>
                <c:pt idx="184">
                  <c:v>3722</c:v>
                </c:pt>
                <c:pt idx="185">
                  <c:v>3742</c:v>
                </c:pt>
                <c:pt idx="186">
                  <c:v>3757</c:v>
                </c:pt>
                <c:pt idx="187">
                  <c:v>3764</c:v>
                </c:pt>
                <c:pt idx="188">
                  <c:v>3771</c:v>
                </c:pt>
                <c:pt idx="189">
                  <c:v>3769</c:v>
                </c:pt>
                <c:pt idx="190">
                  <c:v>3794</c:v>
                </c:pt>
                <c:pt idx="191">
                  <c:v>3789</c:v>
                </c:pt>
                <c:pt idx="192">
                  <c:v>3815</c:v>
                </c:pt>
                <c:pt idx="193">
                  <c:v>3814</c:v>
                </c:pt>
                <c:pt idx="194">
                  <c:v>3833</c:v>
                </c:pt>
                <c:pt idx="195">
                  <c:v>3838</c:v>
                </c:pt>
                <c:pt idx="196">
                  <c:v>3834</c:v>
                </c:pt>
                <c:pt idx="197">
                  <c:v>3843</c:v>
                </c:pt>
                <c:pt idx="198">
                  <c:v>3871</c:v>
                </c:pt>
                <c:pt idx="199">
                  <c:v>3878</c:v>
                </c:pt>
                <c:pt idx="200">
                  <c:v>3896</c:v>
                </c:pt>
                <c:pt idx="201">
                  <c:v>3885</c:v>
                </c:pt>
                <c:pt idx="202">
                  <c:v>3901</c:v>
                </c:pt>
                <c:pt idx="203">
                  <c:v>3905</c:v>
                </c:pt>
                <c:pt idx="204">
                  <c:v>3922</c:v>
                </c:pt>
                <c:pt idx="205">
                  <c:v>3918</c:v>
                </c:pt>
                <c:pt idx="206">
                  <c:v>3933</c:v>
                </c:pt>
                <c:pt idx="207">
                  <c:v>3937</c:v>
                </c:pt>
                <c:pt idx="208">
                  <c:v>3960</c:v>
                </c:pt>
                <c:pt idx="209">
                  <c:v>3953</c:v>
                </c:pt>
                <c:pt idx="210">
                  <c:v>3961</c:v>
                </c:pt>
                <c:pt idx="211">
                  <c:v>3972</c:v>
                </c:pt>
                <c:pt idx="212">
                  <c:v>3989</c:v>
                </c:pt>
                <c:pt idx="213">
                  <c:v>3997</c:v>
                </c:pt>
                <c:pt idx="214">
                  <c:v>4007</c:v>
                </c:pt>
                <c:pt idx="215">
                  <c:v>4003</c:v>
                </c:pt>
                <c:pt idx="216">
                  <c:v>4018</c:v>
                </c:pt>
                <c:pt idx="217">
                  <c:v>4026</c:v>
                </c:pt>
                <c:pt idx="218">
                  <c:v>4021</c:v>
                </c:pt>
                <c:pt idx="219">
                  <c:v>4047</c:v>
                </c:pt>
                <c:pt idx="220">
                  <c:v>4053</c:v>
                </c:pt>
                <c:pt idx="221">
                  <c:v>4045</c:v>
                </c:pt>
                <c:pt idx="222">
                  <c:v>4050</c:v>
                </c:pt>
                <c:pt idx="223">
                  <c:v>4070</c:v>
                </c:pt>
                <c:pt idx="224">
                  <c:v>4081</c:v>
                </c:pt>
                <c:pt idx="225">
                  <c:v>4097</c:v>
                </c:pt>
                <c:pt idx="226">
                  <c:v>4092</c:v>
                </c:pt>
                <c:pt idx="227">
                  <c:v>4121</c:v>
                </c:pt>
                <c:pt idx="228">
                  <c:v>4126</c:v>
                </c:pt>
                <c:pt idx="229">
                  <c:v>4130</c:v>
                </c:pt>
                <c:pt idx="230">
                  <c:v>4142</c:v>
                </c:pt>
                <c:pt idx="231">
                  <c:v>4145</c:v>
                </c:pt>
                <c:pt idx="232">
                  <c:v>4153</c:v>
                </c:pt>
                <c:pt idx="233">
                  <c:v>4158</c:v>
                </c:pt>
                <c:pt idx="234">
                  <c:v>4159</c:v>
                </c:pt>
                <c:pt idx="235">
                  <c:v>4173</c:v>
                </c:pt>
                <c:pt idx="236">
                  <c:v>4175</c:v>
                </c:pt>
                <c:pt idx="237">
                  <c:v>4165</c:v>
                </c:pt>
                <c:pt idx="238">
                  <c:v>4169</c:v>
                </c:pt>
                <c:pt idx="239">
                  <c:v>4172</c:v>
                </c:pt>
                <c:pt idx="240">
                  <c:v>4186</c:v>
                </c:pt>
                <c:pt idx="241">
                  <c:v>4203</c:v>
                </c:pt>
                <c:pt idx="242">
                  <c:v>4196</c:v>
                </c:pt>
                <c:pt idx="243">
                  <c:v>4205</c:v>
                </c:pt>
                <c:pt idx="244">
                  <c:v>4212</c:v>
                </c:pt>
                <c:pt idx="245">
                  <c:v>4218</c:v>
                </c:pt>
                <c:pt idx="246">
                  <c:v>4207</c:v>
                </c:pt>
                <c:pt idx="247">
                  <c:v>4219</c:v>
                </c:pt>
                <c:pt idx="248">
                  <c:v>4227</c:v>
                </c:pt>
                <c:pt idx="249">
                  <c:v>4212</c:v>
                </c:pt>
                <c:pt idx="250">
                  <c:v>4215</c:v>
                </c:pt>
                <c:pt idx="251">
                  <c:v>4227</c:v>
                </c:pt>
                <c:pt idx="252">
                  <c:v>4244</c:v>
                </c:pt>
                <c:pt idx="253">
                  <c:v>4247</c:v>
                </c:pt>
                <c:pt idx="254">
                  <c:v>4239</c:v>
                </c:pt>
                <c:pt idx="255">
                  <c:v>4245</c:v>
                </c:pt>
                <c:pt idx="256">
                  <c:v>4236</c:v>
                </c:pt>
                <c:pt idx="257">
                  <c:v>4260</c:v>
                </c:pt>
                <c:pt idx="258">
                  <c:v>4240</c:v>
                </c:pt>
                <c:pt idx="259">
                  <c:v>4255</c:v>
                </c:pt>
                <c:pt idx="260">
                  <c:v>4262</c:v>
                </c:pt>
                <c:pt idx="261">
                  <c:v>4253</c:v>
                </c:pt>
                <c:pt idx="262">
                  <c:v>4274</c:v>
                </c:pt>
                <c:pt idx="263">
                  <c:v>4267</c:v>
                </c:pt>
                <c:pt idx="264">
                  <c:v>4272</c:v>
                </c:pt>
                <c:pt idx="265">
                  <c:v>4279</c:v>
                </c:pt>
                <c:pt idx="266">
                  <c:v>4244</c:v>
                </c:pt>
                <c:pt idx="267">
                  <c:v>4234</c:v>
                </c:pt>
                <c:pt idx="268">
                  <c:v>4156</c:v>
                </c:pt>
                <c:pt idx="269">
                  <c:v>4200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'Beschl. 5. Gang(4)'!$N$2</c:f>
              <c:strCache>
                <c:ptCount val="1"/>
                <c:pt idx="0">
                  <c:v>Uberechn.</c:v>
                </c:pt>
              </c:strCache>
            </c:strRef>
          </c:tx>
          <c:marker>
            <c:symbol val="none"/>
          </c:marker>
          <c:xVal>
            <c:numRef>
              <c:f>'Beschl. 5. Gang(4)'!$F$3:$F$310</c:f>
              <c:numCache>
                <c:formatCode>0.000" s"</c:formatCode>
                <c:ptCount val="308"/>
                <c:pt idx="0">
                  <c:v>0.1</c:v>
                </c:pt>
                <c:pt idx="1">
                  <c:v>0.29099999999999998</c:v>
                </c:pt>
                <c:pt idx="2">
                  <c:v>0.48099999999999998</c:v>
                </c:pt>
                <c:pt idx="3">
                  <c:v>0.67100000000000004</c:v>
                </c:pt>
                <c:pt idx="4">
                  <c:v>0.86199999999999999</c:v>
                </c:pt>
                <c:pt idx="5">
                  <c:v>1.0620000000000001</c:v>
                </c:pt>
                <c:pt idx="6">
                  <c:v>1.232</c:v>
                </c:pt>
                <c:pt idx="7">
                  <c:v>1.4219999999999999</c:v>
                </c:pt>
                <c:pt idx="8">
                  <c:v>1.603</c:v>
                </c:pt>
                <c:pt idx="9">
                  <c:v>1.7929999999999999</c:v>
                </c:pt>
                <c:pt idx="10">
                  <c:v>1.9830000000000001</c:v>
                </c:pt>
                <c:pt idx="11">
                  <c:v>2.1629999999999998</c:v>
                </c:pt>
                <c:pt idx="12">
                  <c:v>2.3540000000000001</c:v>
                </c:pt>
                <c:pt idx="13">
                  <c:v>2.5339999999999998</c:v>
                </c:pt>
                <c:pt idx="14">
                  <c:v>2.7240000000000002</c:v>
                </c:pt>
                <c:pt idx="15">
                  <c:v>2.915</c:v>
                </c:pt>
                <c:pt idx="16">
                  <c:v>3.105</c:v>
                </c:pt>
                <c:pt idx="17">
                  <c:v>3.2949999999999999</c:v>
                </c:pt>
                <c:pt idx="18">
                  <c:v>3.4750000000000001</c:v>
                </c:pt>
                <c:pt idx="19">
                  <c:v>3.6659999999999999</c:v>
                </c:pt>
                <c:pt idx="20">
                  <c:v>3.8460000000000001</c:v>
                </c:pt>
                <c:pt idx="21">
                  <c:v>4.0359999999999996</c:v>
                </c:pt>
                <c:pt idx="22">
                  <c:v>4.226</c:v>
                </c:pt>
                <c:pt idx="23">
                  <c:v>4.407</c:v>
                </c:pt>
                <c:pt idx="24">
                  <c:v>4.5970000000000004</c:v>
                </c:pt>
                <c:pt idx="25">
                  <c:v>4.7869999999999999</c:v>
                </c:pt>
                <c:pt idx="26">
                  <c:v>4.9770000000000003</c:v>
                </c:pt>
                <c:pt idx="27">
                  <c:v>5.1680000000000001</c:v>
                </c:pt>
                <c:pt idx="28">
                  <c:v>5.3579999999999997</c:v>
                </c:pt>
                <c:pt idx="29">
                  <c:v>5.5579999999999998</c:v>
                </c:pt>
                <c:pt idx="30">
                  <c:v>5.7489999999999997</c:v>
                </c:pt>
                <c:pt idx="31">
                  <c:v>5.9390000000000001</c:v>
                </c:pt>
                <c:pt idx="32">
                  <c:v>6.1289999999999996</c:v>
                </c:pt>
                <c:pt idx="33">
                  <c:v>6.319</c:v>
                </c:pt>
                <c:pt idx="34">
                  <c:v>6.51</c:v>
                </c:pt>
                <c:pt idx="35">
                  <c:v>6.7</c:v>
                </c:pt>
                <c:pt idx="36">
                  <c:v>6.88</c:v>
                </c:pt>
                <c:pt idx="37">
                  <c:v>7.07</c:v>
                </c:pt>
                <c:pt idx="38">
                  <c:v>7.2610000000000001</c:v>
                </c:pt>
                <c:pt idx="39">
                  <c:v>7.4610000000000003</c:v>
                </c:pt>
                <c:pt idx="40">
                  <c:v>7.6509999999999998</c:v>
                </c:pt>
                <c:pt idx="41">
                  <c:v>7.8220000000000001</c:v>
                </c:pt>
                <c:pt idx="42">
                  <c:v>8.0120000000000005</c:v>
                </c:pt>
                <c:pt idx="43">
                  <c:v>8.2119999999999997</c:v>
                </c:pt>
                <c:pt idx="44">
                  <c:v>8.4019999999999992</c:v>
                </c:pt>
                <c:pt idx="45">
                  <c:v>8.593</c:v>
                </c:pt>
                <c:pt idx="46">
                  <c:v>8.7629999999999999</c:v>
                </c:pt>
                <c:pt idx="47">
                  <c:v>8.9629999999999992</c:v>
                </c:pt>
                <c:pt idx="48">
                  <c:v>9.1530000000000005</c:v>
                </c:pt>
                <c:pt idx="49">
                  <c:v>9.3439999999999994</c:v>
                </c:pt>
                <c:pt idx="50">
                  <c:v>9.5340000000000007</c:v>
                </c:pt>
                <c:pt idx="51">
                  <c:v>9.7140000000000004</c:v>
                </c:pt>
                <c:pt idx="52">
                  <c:v>9.9049999999999994</c:v>
                </c:pt>
                <c:pt idx="53">
                  <c:v>10.095000000000001</c:v>
                </c:pt>
                <c:pt idx="54">
                  <c:v>10.285</c:v>
                </c:pt>
                <c:pt idx="55">
                  <c:v>10.475</c:v>
                </c:pt>
                <c:pt idx="56">
                  <c:v>10.676</c:v>
                </c:pt>
                <c:pt idx="57">
                  <c:v>10.866</c:v>
                </c:pt>
                <c:pt idx="58">
                  <c:v>11.055999999999999</c:v>
                </c:pt>
                <c:pt idx="59">
                  <c:v>11.246</c:v>
                </c:pt>
                <c:pt idx="60">
                  <c:v>11.436999999999999</c:v>
                </c:pt>
                <c:pt idx="61">
                  <c:v>11.617000000000001</c:v>
                </c:pt>
                <c:pt idx="62">
                  <c:v>11.807</c:v>
                </c:pt>
                <c:pt idx="63">
                  <c:v>11.997999999999999</c:v>
                </c:pt>
                <c:pt idx="64">
                  <c:v>12.188000000000001</c:v>
                </c:pt>
                <c:pt idx="65">
                  <c:v>12.378</c:v>
                </c:pt>
                <c:pt idx="66">
                  <c:v>12.577999999999999</c:v>
                </c:pt>
                <c:pt idx="67">
                  <c:v>12.769</c:v>
                </c:pt>
                <c:pt idx="68">
                  <c:v>12.959</c:v>
                </c:pt>
                <c:pt idx="69">
                  <c:v>13.148999999999999</c:v>
                </c:pt>
                <c:pt idx="70">
                  <c:v>13.339</c:v>
                </c:pt>
                <c:pt idx="71">
                  <c:v>13.53</c:v>
                </c:pt>
                <c:pt idx="72">
                  <c:v>13.73</c:v>
                </c:pt>
                <c:pt idx="73">
                  <c:v>13.92</c:v>
                </c:pt>
                <c:pt idx="74">
                  <c:v>14.131</c:v>
                </c:pt>
                <c:pt idx="75">
                  <c:v>14.321</c:v>
                </c:pt>
                <c:pt idx="76">
                  <c:v>14.510999999999999</c:v>
                </c:pt>
                <c:pt idx="77">
                  <c:v>14.701000000000001</c:v>
                </c:pt>
                <c:pt idx="78">
                  <c:v>14.891999999999999</c:v>
                </c:pt>
                <c:pt idx="79">
                  <c:v>15.082000000000001</c:v>
                </c:pt>
                <c:pt idx="80">
                  <c:v>15.282</c:v>
                </c:pt>
                <c:pt idx="81">
                  <c:v>15.473000000000001</c:v>
                </c:pt>
                <c:pt idx="82">
                  <c:v>15.663</c:v>
                </c:pt>
                <c:pt idx="83">
                  <c:v>15.853</c:v>
                </c:pt>
                <c:pt idx="84">
                  <c:v>16.042999999999999</c:v>
                </c:pt>
                <c:pt idx="85">
                  <c:v>16.234000000000002</c:v>
                </c:pt>
                <c:pt idx="86">
                  <c:v>16.434000000000001</c:v>
                </c:pt>
                <c:pt idx="87">
                  <c:v>16.623999999999999</c:v>
                </c:pt>
                <c:pt idx="88">
                  <c:v>16.814</c:v>
                </c:pt>
                <c:pt idx="89">
                  <c:v>17.004999999999999</c:v>
                </c:pt>
                <c:pt idx="90">
                  <c:v>17.195</c:v>
                </c:pt>
                <c:pt idx="91">
                  <c:v>17.385000000000002</c:v>
                </c:pt>
                <c:pt idx="92">
                  <c:v>17.565999999999999</c:v>
                </c:pt>
                <c:pt idx="93">
                  <c:v>17.756</c:v>
                </c:pt>
                <c:pt idx="94">
                  <c:v>17.946000000000002</c:v>
                </c:pt>
                <c:pt idx="95">
                  <c:v>18.135999999999999</c:v>
                </c:pt>
                <c:pt idx="96">
                  <c:v>18.337</c:v>
                </c:pt>
                <c:pt idx="97">
                  <c:v>18.507000000000001</c:v>
                </c:pt>
                <c:pt idx="98">
                  <c:v>18.696999999999999</c:v>
                </c:pt>
                <c:pt idx="99">
                  <c:v>18.887</c:v>
                </c:pt>
                <c:pt idx="100">
                  <c:v>19.068000000000001</c:v>
                </c:pt>
                <c:pt idx="101">
                  <c:v>19.257999999999999</c:v>
                </c:pt>
                <c:pt idx="102">
                  <c:v>19.437999999999999</c:v>
                </c:pt>
                <c:pt idx="103">
                  <c:v>19.629000000000001</c:v>
                </c:pt>
                <c:pt idx="104">
                  <c:v>19.818999999999999</c:v>
                </c:pt>
                <c:pt idx="105">
                  <c:v>20.009</c:v>
                </c:pt>
                <c:pt idx="106">
                  <c:v>20.199000000000002</c:v>
                </c:pt>
                <c:pt idx="107">
                  <c:v>20.399999999999999</c:v>
                </c:pt>
                <c:pt idx="108">
                  <c:v>20.59</c:v>
                </c:pt>
                <c:pt idx="109">
                  <c:v>20.78</c:v>
                </c:pt>
                <c:pt idx="110">
                  <c:v>20.97</c:v>
                </c:pt>
                <c:pt idx="111">
                  <c:v>21.161000000000001</c:v>
                </c:pt>
                <c:pt idx="112">
                  <c:v>21.350999999999999</c:v>
                </c:pt>
                <c:pt idx="113">
                  <c:v>21.550999999999998</c:v>
                </c:pt>
                <c:pt idx="114">
                  <c:v>21.742000000000001</c:v>
                </c:pt>
                <c:pt idx="115">
                  <c:v>21.931999999999999</c:v>
                </c:pt>
                <c:pt idx="116">
                  <c:v>22.122</c:v>
                </c:pt>
                <c:pt idx="117">
                  <c:v>22.312000000000001</c:v>
                </c:pt>
                <c:pt idx="118">
                  <c:v>22.503</c:v>
                </c:pt>
                <c:pt idx="119">
                  <c:v>22.702999999999999</c:v>
                </c:pt>
                <c:pt idx="120">
                  <c:v>22.893000000000001</c:v>
                </c:pt>
                <c:pt idx="121">
                  <c:v>23.084</c:v>
                </c:pt>
                <c:pt idx="122">
                  <c:v>23.274000000000001</c:v>
                </c:pt>
                <c:pt idx="123">
                  <c:v>23.463999999999999</c:v>
                </c:pt>
                <c:pt idx="124">
                  <c:v>23.654</c:v>
                </c:pt>
                <c:pt idx="125">
                  <c:v>23.855</c:v>
                </c:pt>
                <c:pt idx="126">
                  <c:v>24.045000000000002</c:v>
                </c:pt>
                <c:pt idx="127">
                  <c:v>24.234999999999999</c:v>
                </c:pt>
                <c:pt idx="128">
                  <c:v>24.425000000000001</c:v>
                </c:pt>
                <c:pt idx="129">
                  <c:v>24.616</c:v>
                </c:pt>
                <c:pt idx="130">
                  <c:v>24.795999999999999</c:v>
                </c:pt>
                <c:pt idx="131">
                  <c:v>24.986000000000001</c:v>
                </c:pt>
                <c:pt idx="132">
                  <c:v>25.177</c:v>
                </c:pt>
                <c:pt idx="133">
                  <c:v>25.356999999999999</c:v>
                </c:pt>
                <c:pt idx="134">
                  <c:v>25.547000000000001</c:v>
                </c:pt>
                <c:pt idx="135">
                  <c:v>25.716999999999999</c:v>
                </c:pt>
                <c:pt idx="136">
                  <c:v>25.898</c:v>
                </c:pt>
                <c:pt idx="137">
                  <c:v>26.077999999999999</c:v>
                </c:pt>
                <c:pt idx="138">
                  <c:v>26.268000000000001</c:v>
                </c:pt>
                <c:pt idx="139">
                  <c:v>26.457999999999998</c:v>
                </c:pt>
                <c:pt idx="140">
                  <c:v>26.629000000000001</c:v>
                </c:pt>
                <c:pt idx="141">
                  <c:v>26.809000000000001</c:v>
                </c:pt>
                <c:pt idx="142">
                  <c:v>26.998999999999999</c:v>
                </c:pt>
                <c:pt idx="143">
                  <c:v>27.189</c:v>
                </c:pt>
                <c:pt idx="144">
                  <c:v>27.39</c:v>
                </c:pt>
                <c:pt idx="145">
                  <c:v>27.58</c:v>
                </c:pt>
                <c:pt idx="146">
                  <c:v>27.77</c:v>
                </c:pt>
                <c:pt idx="147">
                  <c:v>27.960999999999999</c:v>
                </c:pt>
                <c:pt idx="148">
                  <c:v>28.151</c:v>
                </c:pt>
                <c:pt idx="149">
                  <c:v>28.341000000000001</c:v>
                </c:pt>
                <c:pt idx="150">
                  <c:v>28.541</c:v>
                </c:pt>
                <c:pt idx="151">
                  <c:v>28.731999999999999</c:v>
                </c:pt>
                <c:pt idx="152">
                  <c:v>28.922000000000001</c:v>
                </c:pt>
                <c:pt idx="153">
                  <c:v>29.111999999999998</c:v>
                </c:pt>
                <c:pt idx="154">
                  <c:v>29.302</c:v>
                </c:pt>
                <c:pt idx="155">
                  <c:v>29.492999999999999</c:v>
                </c:pt>
                <c:pt idx="156">
                  <c:v>29.693000000000001</c:v>
                </c:pt>
                <c:pt idx="157">
                  <c:v>29.882999999999999</c:v>
                </c:pt>
                <c:pt idx="158">
                  <c:v>30.053999999999998</c:v>
                </c:pt>
                <c:pt idx="159">
                  <c:v>30.244</c:v>
                </c:pt>
                <c:pt idx="160">
                  <c:v>30.423999999999999</c:v>
                </c:pt>
                <c:pt idx="161">
                  <c:v>30.614000000000001</c:v>
                </c:pt>
                <c:pt idx="162">
                  <c:v>30.805</c:v>
                </c:pt>
                <c:pt idx="163">
                  <c:v>31.004999999999999</c:v>
                </c:pt>
                <c:pt idx="164">
                  <c:v>31.195</c:v>
                </c:pt>
                <c:pt idx="165">
                  <c:v>31.364999999999998</c:v>
                </c:pt>
                <c:pt idx="166">
                  <c:v>31.556000000000001</c:v>
                </c:pt>
                <c:pt idx="167">
                  <c:v>31.756</c:v>
                </c:pt>
                <c:pt idx="168">
                  <c:v>31.946000000000002</c:v>
                </c:pt>
                <c:pt idx="169">
                  <c:v>32.137</c:v>
                </c:pt>
                <c:pt idx="170">
                  <c:v>32.307000000000002</c:v>
                </c:pt>
                <c:pt idx="171">
                  <c:v>32.506999999999998</c:v>
                </c:pt>
                <c:pt idx="172">
                  <c:v>32.726999999999997</c:v>
                </c:pt>
                <c:pt idx="173">
                  <c:v>32.938000000000002</c:v>
                </c:pt>
                <c:pt idx="174">
                  <c:v>33.277999999999999</c:v>
                </c:pt>
                <c:pt idx="175">
                  <c:v>33.457999999999998</c:v>
                </c:pt>
                <c:pt idx="176">
                  <c:v>33.668999999999997</c:v>
                </c:pt>
                <c:pt idx="177">
                  <c:v>33.848999999999997</c:v>
                </c:pt>
                <c:pt idx="178">
                  <c:v>34.039000000000001</c:v>
                </c:pt>
                <c:pt idx="179">
                  <c:v>34.229999999999997</c:v>
                </c:pt>
                <c:pt idx="180">
                  <c:v>34.42</c:v>
                </c:pt>
                <c:pt idx="181">
                  <c:v>34.619999999999997</c:v>
                </c:pt>
                <c:pt idx="182">
                  <c:v>34.81</c:v>
                </c:pt>
                <c:pt idx="183">
                  <c:v>35.000999999999998</c:v>
                </c:pt>
                <c:pt idx="184">
                  <c:v>35.191000000000003</c:v>
                </c:pt>
                <c:pt idx="185">
                  <c:v>35.381</c:v>
                </c:pt>
                <c:pt idx="186">
                  <c:v>35.570999999999998</c:v>
                </c:pt>
                <c:pt idx="187">
                  <c:v>35.762</c:v>
                </c:pt>
                <c:pt idx="188">
                  <c:v>35.962000000000003</c:v>
                </c:pt>
                <c:pt idx="189">
                  <c:v>36.152000000000001</c:v>
                </c:pt>
                <c:pt idx="190">
                  <c:v>36.323</c:v>
                </c:pt>
                <c:pt idx="191">
                  <c:v>36.523000000000003</c:v>
                </c:pt>
                <c:pt idx="192">
                  <c:v>36.713000000000001</c:v>
                </c:pt>
                <c:pt idx="193">
                  <c:v>36.902999999999999</c:v>
                </c:pt>
                <c:pt idx="194">
                  <c:v>37.094000000000001</c:v>
                </c:pt>
                <c:pt idx="195">
                  <c:v>37.283999999999999</c:v>
                </c:pt>
                <c:pt idx="196">
                  <c:v>37.473999999999997</c:v>
                </c:pt>
                <c:pt idx="197">
                  <c:v>37.673999999999999</c:v>
                </c:pt>
                <c:pt idx="198">
                  <c:v>37.865000000000002</c:v>
                </c:pt>
                <c:pt idx="199">
                  <c:v>38.055</c:v>
                </c:pt>
                <c:pt idx="200">
                  <c:v>38.244999999999997</c:v>
                </c:pt>
                <c:pt idx="201">
                  <c:v>38.436</c:v>
                </c:pt>
                <c:pt idx="202">
                  <c:v>38.625999999999998</c:v>
                </c:pt>
                <c:pt idx="203">
                  <c:v>38.826000000000001</c:v>
                </c:pt>
                <c:pt idx="204">
                  <c:v>39.015999999999998</c:v>
                </c:pt>
                <c:pt idx="205">
                  <c:v>39.207000000000001</c:v>
                </c:pt>
                <c:pt idx="206">
                  <c:v>39.396999999999998</c:v>
                </c:pt>
                <c:pt idx="207">
                  <c:v>39.587000000000003</c:v>
                </c:pt>
                <c:pt idx="208">
                  <c:v>39.777999999999999</c:v>
                </c:pt>
                <c:pt idx="209">
                  <c:v>39.978000000000002</c:v>
                </c:pt>
                <c:pt idx="210">
                  <c:v>40.167999999999999</c:v>
                </c:pt>
                <c:pt idx="211">
                  <c:v>40.357999999999997</c:v>
                </c:pt>
                <c:pt idx="212">
                  <c:v>40.548999999999999</c:v>
                </c:pt>
                <c:pt idx="213">
                  <c:v>40.738999999999997</c:v>
                </c:pt>
                <c:pt idx="214">
                  <c:v>40.918999999999997</c:v>
                </c:pt>
                <c:pt idx="215">
                  <c:v>41.088999999999999</c:v>
                </c:pt>
                <c:pt idx="216">
                  <c:v>41.28</c:v>
                </c:pt>
                <c:pt idx="217">
                  <c:v>41.46</c:v>
                </c:pt>
                <c:pt idx="218">
                  <c:v>41.65</c:v>
                </c:pt>
                <c:pt idx="219">
                  <c:v>41.83</c:v>
                </c:pt>
                <c:pt idx="220">
                  <c:v>42.040999999999997</c:v>
                </c:pt>
                <c:pt idx="221">
                  <c:v>42.231000000000002</c:v>
                </c:pt>
                <c:pt idx="222">
                  <c:v>42.420999999999999</c:v>
                </c:pt>
                <c:pt idx="223">
                  <c:v>42.631999999999998</c:v>
                </c:pt>
                <c:pt idx="224">
                  <c:v>43.061999999999998</c:v>
                </c:pt>
                <c:pt idx="225">
                  <c:v>43.253</c:v>
                </c:pt>
                <c:pt idx="226">
                  <c:v>43.472999999999999</c:v>
                </c:pt>
                <c:pt idx="227">
                  <c:v>44.024000000000001</c:v>
                </c:pt>
                <c:pt idx="228">
                  <c:v>44.213999999999999</c:v>
                </c:pt>
                <c:pt idx="229">
                  <c:v>44.404000000000003</c:v>
                </c:pt>
                <c:pt idx="230">
                  <c:v>44.594000000000001</c:v>
                </c:pt>
                <c:pt idx="231">
                  <c:v>44.784999999999997</c:v>
                </c:pt>
                <c:pt idx="232">
                  <c:v>44.984999999999999</c:v>
                </c:pt>
                <c:pt idx="233">
                  <c:v>45.174999999999997</c:v>
                </c:pt>
                <c:pt idx="234">
                  <c:v>45.366</c:v>
                </c:pt>
                <c:pt idx="235">
                  <c:v>45.555999999999997</c:v>
                </c:pt>
                <c:pt idx="236">
                  <c:v>45.746000000000002</c:v>
                </c:pt>
                <c:pt idx="237">
                  <c:v>45.936</c:v>
                </c:pt>
                <c:pt idx="238">
                  <c:v>46.137</c:v>
                </c:pt>
                <c:pt idx="239">
                  <c:v>46.326999999999998</c:v>
                </c:pt>
                <c:pt idx="240">
                  <c:v>46.517000000000003</c:v>
                </c:pt>
                <c:pt idx="241">
                  <c:v>46.686999999999998</c:v>
                </c:pt>
                <c:pt idx="242">
                  <c:v>46.878</c:v>
                </c:pt>
                <c:pt idx="243">
                  <c:v>47.058</c:v>
                </c:pt>
                <c:pt idx="244">
                  <c:v>47.247999999999998</c:v>
                </c:pt>
                <c:pt idx="245">
                  <c:v>47.439</c:v>
                </c:pt>
                <c:pt idx="246">
                  <c:v>47.619</c:v>
                </c:pt>
                <c:pt idx="247">
                  <c:v>47.808999999999997</c:v>
                </c:pt>
                <c:pt idx="248">
                  <c:v>47.988999999999997</c:v>
                </c:pt>
                <c:pt idx="249">
                  <c:v>48.18</c:v>
                </c:pt>
                <c:pt idx="250">
                  <c:v>48.37</c:v>
                </c:pt>
                <c:pt idx="251">
                  <c:v>48.55</c:v>
                </c:pt>
                <c:pt idx="252">
                  <c:v>48.74</c:v>
                </c:pt>
                <c:pt idx="253">
                  <c:v>48.911000000000001</c:v>
                </c:pt>
                <c:pt idx="254">
                  <c:v>49.110999999999997</c:v>
                </c:pt>
                <c:pt idx="255">
                  <c:v>49.301000000000002</c:v>
                </c:pt>
                <c:pt idx="256">
                  <c:v>49.491</c:v>
                </c:pt>
                <c:pt idx="257">
                  <c:v>49.682000000000002</c:v>
                </c:pt>
                <c:pt idx="258">
                  <c:v>49.872</c:v>
                </c:pt>
                <c:pt idx="259">
                  <c:v>50.061999999999998</c:v>
                </c:pt>
                <c:pt idx="260">
                  <c:v>50.262999999999998</c:v>
                </c:pt>
                <c:pt idx="261">
                  <c:v>50.453000000000003</c:v>
                </c:pt>
                <c:pt idx="262">
                  <c:v>50.643000000000001</c:v>
                </c:pt>
                <c:pt idx="263">
                  <c:v>50.832999999999998</c:v>
                </c:pt>
                <c:pt idx="264">
                  <c:v>51.024000000000001</c:v>
                </c:pt>
                <c:pt idx="265">
                  <c:v>51.213999999999999</c:v>
                </c:pt>
                <c:pt idx="266">
                  <c:v>51.414000000000001</c:v>
                </c:pt>
                <c:pt idx="267">
                  <c:v>51.604999999999997</c:v>
                </c:pt>
                <c:pt idx="268">
                  <c:v>51.795000000000002</c:v>
                </c:pt>
                <c:pt idx="269">
                  <c:v>51.984999999999999</c:v>
                </c:pt>
              </c:numCache>
            </c:numRef>
          </c:xVal>
          <c:yVal>
            <c:numRef>
              <c:f>'Beschl. 5. Gang(4)'!$N$3:$N$310</c:f>
              <c:numCache>
                <c:formatCode>#,##0" 1/min"</c:formatCode>
                <c:ptCount val="308"/>
                <c:pt idx="0">
                  <c:v>1541.590648341353</c:v>
                </c:pt>
                <c:pt idx="1">
                  <c:v>1544.0910905690264</c:v>
                </c:pt>
                <c:pt idx="2">
                  <c:v>1547.0415041440624</c:v>
                </c:pt>
                <c:pt idx="3">
                  <c:v>1550.4401239975491</c:v>
                </c:pt>
                <c:pt idx="4">
                  <c:v>1554.2949094354346</c:v>
                </c:pt>
                <c:pt idx="5">
                  <c:v>1558.7878792939105</c:v>
                </c:pt>
                <c:pt idx="6">
                  <c:v>1562.9631428647779</c:v>
                </c:pt>
                <c:pt idx="7">
                  <c:v>1568.0053231082879</c:v>
                </c:pt>
                <c:pt idx="8">
                  <c:v>1573.1666574981</c:v>
                </c:pt>
                <c:pt idx="9">
                  <c:v>1578.9488489628013</c:v>
                </c:pt>
                <c:pt idx="10">
                  <c:v>1585.0924777550213</c:v>
                </c:pt>
                <c:pt idx="11">
                  <c:v>1591.235686995529</c:v>
                </c:pt>
                <c:pt idx="12">
                  <c:v>1598.0869753209251</c:v>
                </c:pt>
                <c:pt idx="13">
                  <c:v>1604.8472844977864</c:v>
                </c:pt>
                <c:pt idx="14">
                  <c:v>1612.292374755644</c:v>
                </c:pt>
                <c:pt idx="15">
                  <c:v>1620.0862011961772</c:v>
                </c:pt>
                <c:pt idx="16">
                  <c:v>1628.13672763515</c:v>
                </c:pt>
                <c:pt idx="17">
                  <c:v>1636.4738112110756</c:v>
                </c:pt>
                <c:pt idx="18">
                  <c:v>1644.6274370363149</c:v>
                </c:pt>
                <c:pt idx="19">
                  <c:v>1653.541638202561</c:v>
                </c:pt>
                <c:pt idx="20">
                  <c:v>1662.1811636517309</c:v>
                </c:pt>
                <c:pt idx="21">
                  <c:v>1671.5430621810185</c:v>
                </c:pt>
                <c:pt idx="22">
                  <c:v>1681.1450051508737</c:v>
                </c:pt>
                <c:pt idx="23">
                  <c:v>1690.5072675752253</c:v>
                </c:pt>
                <c:pt idx="24">
                  <c:v>1700.552588188154</c:v>
                </c:pt>
                <c:pt idx="25">
                  <c:v>1710.812400198572</c:v>
                </c:pt>
                <c:pt idx="26">
                  <c:v>1721.2784531672248</c:v>
                </c:pt>
                <c:pt idx="27">
                  <c:v>1731.9993339361708</c:v>
                </c:pt>
                <c:pt idx="28">
                  <c:v>1742.8548932918184</c:v>
                </c:pt>
                <c:pt idx="29">
                  <c:v>1754.4789609204483</c:v>
                </c:pt>
                <c:pt idx="30">
                  <c:v>1765.7608487978266</c:v>
                </c:pt>
                <c:pt idx="31">
                  <c:v>1777.1515883835104</c:v>
                </c:pt>
                <c:pt idx="32">
                  <c:v>1788.7027064671356</c:v>
                </c:pt>
                <c:pt idx="33">
                  <c:v>1800.4072972588028</c:v>
                </c:pt>
                <c:pt idx="34">
                  <c:v>1812.3213855759416</c:v>
                </c:pt>
                <c:pt idx="35">
                  <c:v>1824.3136368321393</c:v>
                </c:pt>
                <c:pt idx="36">
                  <c:v>1835.7982241273153</c:v>
                </c:pt>
                <c:pt idx="37">
                  <c:v>1848.0452703429917</c:v>
                </c:pt>
                <c:pt idx="38">
                  <c:v>1860.4795763260217</c:v>
                </c:pt>
                <c:pt idx="39">
                  <c:v>1873.6252616188492</c:v>
                </c:pt>
                <c:pt idx="40">
                  <c:v>1886.2265726045835</c:v>
                </c:pt>
                <c:pt idx="41">
                  <c:v>1897.6571362818827</c:v>
                </c:pt>
                <c:pt idx="42">
                  <c:v>1910.452113750805</c:v>
                </c:pt>
                <c:pt idx="43">
                  <c:v>1924.0222203117926</c:v>
                </c:pt>
                <c:pt idx="44">
                  <c:v>1937.0051146027236</c:v>
                </c:pt>
                <c:pt idx="45">
                  <c:v>1950.1409061713562</c:v>
                </c:pt>
                <c:pt idx="46">
                  <c:v>1961.8998136245852</c:v>
                </c:pt>
                <c:pt idx="47">
                  <c:v>1975.8103422466477</c:v>
                </c:pt>
                <c:pt idx="48">
                  <c:v>1989.0974006417196</c:v>
                </c:pt>
                <c:pt idx="49">
                  <c:v>2002.5206415862117</c:v>
                </c:pt>
                <c:pt idx="50">
                  <c:v>2015.9352333591146</c:v>
                </c:pt>
                <c:pt idx="51">
                  <c:v>2028.6967500117544</c:v>
                </c:pt>
                <c:pt idx="52">
                  <c:v>2042.290622161072</c:v>
                </c:pt>
                <c:pt idx="53">
                  <c:v>2055.8631221965279</c:v>
                </c:pt>
                <c:pt idx="54">
                  <c:v>2069.4815403818461</c:v>
                </c:pt>
                <c:pt idx="55">
                  <c:v>2083.1422553990324</c:v>
                </c:pt>
                <c:pt idx="56">
                  <c:v>2097.6360125968472</c:v>
                </c:pt>
                <c:pt idx="57">
                  <c:v>2111.3728865861422</c:v>
                </c:pt>
                <c:pt idx="58">
                  <c:v>2125.1417219923533</c:v>
                </c:pt>
                <c:pt idx="59">
                  <c:v>2138.9393720936137</c:v>
                </c:pt>
                <c:pt idx="60">
                  <c:v>2152.8356189637288</c:v>
                </c:pt>
                <c:pt idx="61">
                  <c:v>2165.9527316045378</c:v>
                </c:pt>
                <c:pt idx="62">
                  <c:v>2179.8181563876315</c:v>
                </c:pt>
                <c:pt idx="63">
                  <c:v>2193.7741305501945</c:v>
                </c:pt>
                <c:pt idx="64">
                  <c:v>2207.6718869611445</c:v>
                </c:pt>
                <c:pt idx="65">
                  <c:v>2221.5819300319054</c:v>
                </c:pt>
                <c:pt idx="66">
                  <c:v>2236.2346924397648</c:v>
                </c:pt>
                <c:pt idx="67">
                  <c:v>2250.2357894190518</c:v>
                </c:pt>
                <c:pt idx="68">
                  <c:v>2264.1687746287935</c:v>
                </c:pt>
                <c:pt idx="69">
                  <c:v>2278.1047957895257</c:v>
                </c:pt>
                <c:pt idx="70">
                  <c:v>2292.0418023301099</c:v>
                </c:pt>
                <c:pt idx="71">
                  <c:v>2306.0511714816007</c:v>
                </c:pt>
                <c:pt idx="72">
                  <c:v>2320.7175297305412</c:v>
                </c:pt>
                <c:pt idx="73">
                  <c:v>2334.6457177744305</c:v>
                </c:pt>
                <c:pt idx="74">
                  <c:v>2350.1056804162481</c:v>
                </c:pt>
                <c:pt idx="75">
                  <c:v>2364.01829377281</c:v>
                </c:pt>
                <c:pt idx="76">
                  <c:v>2377.9210703521703</c:v>
                </c:pt>
                <c:pt idx="77">
                  <c:v>2391.8125316293635</c:v>
                </c:pt>
                <c:pt idx="78">
                  <c:v>2405.7642804915781</c:v>
                </c:pt>
                <c:pt idx="79">
                  <c:v>2419.6288820692757</c:v>
                </c:pt>
                <c:pt idx="80">
                  <c:v>2434.2066079255865</c:v>
                </c:pt>
                <c:pt idx="81">
                  <c:v>2448.1111828731564</c:v>
                </c:pt>
                <c:pt idx="82">
                  <c:v>2461.9251691460795</c:v>
                </c:pt>
                <c:pt idx="83">
                  <c:v>2475.7203351320068</c:v>
                </c:pt>
                <c:pt idx="84">
                  <c:v>2489.4956654469197</c:v>
                </c:pt>
                <c:pt idx="85">
                  <c:v>2503.3225383001932</c:v>
                </c:pt>
                <c:pt idx="86">
                  <c:v>2517.7774221717914</c:v>
                </c:pt>
                <c:pt idx="87">
                  <c:v>2531.486393296922</c:v>
                </c:pt>
                <c:pt idx="88">
                  <c:v>2545.171983666567</c:v>
                </c:pt>
                <c:pt idx="89">
                  <c:v>2558.905289587572</c:v>
                </c:pt>
                <c:pt idx="90">
                  <c:v>2572.54181161832</c:v>
                </c:pt>
                <c:pt idx="91">
                  <c:v>2586.152871049464</c:v>
                </c:pt>
                <c:pt idx="92">
                  <c:v>2599.0949647748625</c:v>
                </c:pt>
                <c:pt idx="93">
                  <c:v>2612.6546166819053</c:v>
                </c:pt>
                <c:pt idx="94">
                  <c:v>2626.1871599546248</c:v>
                </c:pt>
                <c:pt idx="95">
                  <c:v>2639.6921191047527</c:v>
                </c:pt>
                <c:pt idx="96">
                  <c:v>2653.9484345442288</c:v>
                </c:pt>
                <c:pt idx="97">
                  <c:v>2665.9811869475752</c:v>
                </c:pt>
                <c:pt idx="98">
                  <c:v>2679.4022915688574</c:v>
                </c:pt>
                <c:pt idx="99">
                  <c:v>2692.7942965773509</c:v>
                </c:pt>
                <c:pt idx="100">
                  <c:v>2705.5246046253628</c:v>
                </c:pt>
                <c:pt idx="101">
                  <c:v>2718.8589548011992</c:v>
                </c:pt>
                <c:pt idx="102">
                  <c:v>2731.4639242790181</c:v>
                </c:pt>
                <c:pt idx="103">
                  <c:v>2744.809654998814</c:v>
                </c:pt>
                <c:pt idx="104">
                  <c:v>2758.0551487681623</c:v>
                </c:pt>
                <c:pt idx="105">
                  <c:v>2771.2701961670077</c:v>
                </c:pt>
                <c:pt idx="106">
                  <c:v>2784.4546591385965</c:v>
                </c:pt>
                <c:pt idx="107">
                  <c:v>2798.3690132796073</c:v>
                </c:pt>
                <c:pt idx="108">
                  <c:v>2811.4901954765746</c:v>
                </c:pt>
                <c:pt idx="109">
                  <c:v>2824.5805032185726</c:v>
                </c:pt>
                <c:pt idx="110">
                  <c:v>2837.639880144061</c:v>
                </c:pt>
                <c:pt idx="111">
                  <c:v>2850.7367751605425</c:v>
                </c:pt>
                <c:pt idx="112">
                  <c:v>2863.7340236314085</c:v>
                </c:pt>
                <c:pt idx="113">
                  <c:v>2877.3818420404646</c:v>
                </c:pt>
                <c:pt idx="114">
                  <c:v>2890.3834412321921</c:v>
                </c:pt>
                <c:pt idx="115">
                  <c:v>2903.2859004650963</c:v>
                </c:pt>
                <c:pt idx="116">
                  <c:v>2916.1573974676107</c:v>
                </c:pt>
                <c:pt idx="117">
                  <c:v>2928.997966173788</c:v>
                </c:pt>
                <c:pt idx="118">
                  <c:v>2941.8749860526423</c:v>
                </c:pt>
                <c:pt idx="119">
                  <c:v>2955.3253766959951</c:v>
                </c:pt>
                <c:pt idx="120">
                  <c:v>2968.0716555219788</c:v>
                </c:pt>
                <c:pt idx="121">
                  <c:v>2980.8540541661951</c:v>
                </c:pt>
                <c:pt idx="122">
                  <c:v>2993.5387871773137</c:v>
                </c:pt>
                <c:pt idx="123">
                  <c:v>3006.192922305022</c:v>
                </c:pt>
                <c:pt idx="124">
                  <c:v>3018.8165238763977</c:v>
                </c:pt>
                <c:pt idx="125">
                  <c:v>3032.137800422367</c:v>
                </c:pt>
                <c:pt idx="126">
                  <c:v>3044.6987678130645</c:v>
                </c:pt>
                <c:pt idx="127">
                  <c:v>3057.2293931253303</c:v>
                </c:pt>
                <c:pt idx="128">
                  <c:v>3069.7297337796017</c:v>
                </c:pt>
                <c:pt idx="129">
                  <c:v>3082.2653952325973</c:v>
                </c:pt>
                <c:pt idx="130">
                  <c:v>3094.051189418175</c:v>
                </c:pt>
                <c:pt idx="131">
                  <c:v>3106.462400464532</c:v>
                </c:pt>
                <c:pt idx="132">
                  <c:v>3118.9085873713684</c:v>
                </c:pt>
                <c:pt idx="133">
                  <c:v>3130.610155096495</c:v>
                </c:pt>
                <c:pt idx="134">
                  <c:v>3142.9325381970925</c:v>
                </c:pt>
                <c:pt idx="135">
                  <c:v>3153.93235330376</c:v>
                </c:pt>
                <c:pt idx="136">
                  <c:v>3165.6174754710773</c:v>
                </c:pt>
                <c:pt idx="137">
                  <c:v>3177.2109808530795</c:v>
                </c:pt>
                <c:pt idx="138">
                  <c:v>3189.4192754166716</c:v>
                </c:pt>
                <c:pt idx="139">
                  <c:v>3201.5974496150948</c:v>
                </c:pt>
                <c:pt idx="140">
                  <c:v>3212.5320140399135</c:v>
                </c:pt>
                <c:pt idx="141">
                  <c:v>3224.0156331300595</c:v>
                </c:pt>
                <c:pt idx="142">
                  <c:v>3236.1077318083535</c:v>
                </c:pt>
                <c:pt idx="143">
                  <c:v>3248.1694449301099</c:v>
                </c:pt>
                <c:pt idx="144">
                  <c:v>3260.8962739530889</c:v>
                </c:pt>
                <c:pt idx="145">
                  <c:v>3272.8951025395691</c:v>
                </c:pt>
                <c:pt idx="146">
                  <c:v>3284.8631656397092</c:v>
                </c:pt>
                <c:pt idx="147">
                  <c:v>3296.8630478741666</c:v>
                </c:pt>
                <c:pt idx="148">
                  <c:v>3308.7689160792434</c:v>
                </c:pt>
                <c:pt idx="149">
                  <c:v>3320.6434797843185</c:v>
                </c:pt>
                <c:pt idx="150">
                  <c:v>3333.1089606780515</c:v>
                </c:pt>
                <c:pt idx="151">
                  <c:v>3344.9806316701643</c:v>
                </c:pt>
                <c:pt idx="152">
                  <c:v>3356.7580254148752</c:v>
                </c:pt>
                <c:pt idx="153">
                  <c:v>3368.5030981252271</c:v>
                </c:pt>
                <c:pt idx="154">
                  <c:v>3380.2155447535424</c:v>
                </c:pt>
                <c:pt idx="155">
                  <c:v>3391.9564209402015</c:v>
                </c:pt>
                <c:pt idx="156">
                  <c:v>3404.2144518259911</c:v>
                </c:pt>
                <c:pt idx="157">
                  <c:v>3415.8250005471632</c:v>
                </c:pt>
                <c:pt idx="158">
                  <c:v>3426.2453509169463</c:v>
                </c:pt>
                <c:pt idx="159">
                  <c:v>3437.790748611963</c:v>
                </c:pt>
                <c:pt idx="160">
                  <c:v>3448.6962847994591</c:v>
                </c:pt>
                <c:pt idx="161">
                  <c:v>3460.1732362900684</c:v>
                </c:pt>
                <c:pt idx="162">
                  <c:v>3471.6744433559811</c:v>
                </c:pt>
                <c:pt idx="163">
                  <c:v>3483.678171345085</c:v>
                </c:pt>
                <c:pt idx="164">
                  <c:v>3495.0437872341918</c:v>
                </c:pt>
                <c:pt idx="165">
                  <c:v>3505.1812226298034</c:v>
                </c:pt>
                <c:pt idx="166">
                  <c:v>3516.5345497254079</c:v>
                </c:pt>
                <c:pt idx="167">
                  <c:v>3528.3809248283428</c:v>
                </c:pt>
                <c:pt idx="168">
                  <c:v>3539.5945726643604</c:v>
                </c:pt>
                <c:pt idx="169">
                  <c:v>3550.8268588557476</c:v>
                </c:pt>
                <c:pt idx="170">
                  <c:v>3560.7895477040115</c:v>
                </c:pt>
                <c:pt idx="171">
                  <c:v>3572.4678577705427</c:v>
                </c:pt>
                <c:pt idx="172">
                  <c:v>3585.2599234388977</c:v>
                </c:pt>
                <c:pt idx="173">
                  <c:v>3597.4743548951956</c:v>
                </c:pt>
                <c:pt idx="174">
                  <c:v>3617.0415770257964</c:v>
                </c:pt>
                <c:pt idx="175">
                  <c:v>3627.3419084065781</c:v>
                </c:pt>
                <c:pt idx="176">
                  <c:v>3639.3630602979342</c:v>
                </c:pt>
                <c:pt idx="177">
                  <c:v>3649.5718456057498</c:v>
                </c:pt>
                <c:pt idx="178">
                  <c:v>3660.3006644925808</c:v>
                </c:pt>
                <c:pt idx="179">
                  <c:v>3671.0361979770928</c:v>
                </c:pt>
                <c:pt idx="180">
                  <c:v>3681.6650169759782</c:v>
                </c:pt>
                <c:pt idx="181">
                  <c:v>3692.7976820032468</c:v>
                </c:pt>
                <c:pt idx="182">
                  <c:v>3703.3198126134039</c:v>
                </c:pt>
                <c:pt idx="183">
                  <c:v>3713.8432639768512</c:v>
                </c:pt>
                <c:pt idx="184">
                  <c:v>3724.2567157577946</c:v>
                </c:pt>
                <c:pt idx="185">
                  <c:v>3734.6142572559847</c:v>
                </c:pt>
                <c:pt idx="186">
                  <c:v>3744.9147120623288</c:v>
                </c:pt>
                <c:pt idx="187">
                  <c:v>3755.210626740648</c:v>
                </c:pt>
                <c:pt idx="188">
                  <c:v>3765.9271948271553</c:v>
                </c:pt>
                <c:pt idx="189">
                  <c:v>3776.0455066212826</c:v>
                </c:pt>
                <c:pt idx="190">
                  <c:v>3785.0989005626393</c:v>
                </c:pt>
                <c:pt idx="191">
                  <c:v>3795.6225321581328</c:v>
                </c:pt>
                <c:pt idx="192">
                  <c:v>3805.553589362014</c:v>
                </c:pt>
                <c:pt idx="193">
                  <c:v>3815.4185735038354</c:v>
                </c:pt>
                <c:pt idx="194">
                  <c:v>3825.2674855572836</c:v>
                </c:pt>
                <c:pt idx="195">
                  <c:v>3834.9957807264109</c:v>
                </c:pt>
                <c:pt idx="196">
                  <c:v>3844.6537698645534</c:v>
                </c:pt>
                <c:pt idx="197">
                  <c:v>3854.7425186902256</c:v>
                </c:pt>
                <c:pt idx="198">
                  <c:v>3864.3014572380375</c:v>
                </c:pt>
                <c:pt idx="199">
                  <c:v>3873.7353212147682</c:v>
                </c:pt>
                <c:pt idx="200">
                  <c:v>3883.0928248855926</c:v>
                </c:pt>
                <c:pt idx="201">
                  <c:v>3892.4210505368605</c:v>
                </c:pt>
                <c:pt idx="202">
                  <c:v>3901.6207431315088</c:v>
                </c:pt>
                <c:pt idx="203">
                  <c:v>3911.2170071049441</c:v>
                </c:pt>
                <c:pt idx="204">
                  <c:v>3920.2485321458594</c:v>
                </c:pt>
                <c:pt idx="205">
                  <c:v>3929.2425116481859</c:v>
                </c:pt>
                <c:pt idx="206">
                  <c:v>3938.1031083139642</c:v>
                </c:pt>
                <c:pt idx="207">
                  <c:v>3946.8759636010259</c:v>
                </c:pt>
                <c:pt idx="208">
                  <c:v>3955.6048510093642</c:v>
                </c:pt>
                <c:pt idx="209">
                  <c:v>3964.6462971702913</c:v>
                </c:pt>
                <c:pt idx="210">
                  <c:v>3973.1402949071689</c:v>
                </c:pt>
                <c:pt idx="211">
                  <c:v>3981.5395912048575</c:v>
                </c:pt>
                <c:pt idx="212">
                  <c:v>3989.8858709438337</c:v>
                </c:pt>
                <c:pt idx="213">
                  <c:v>3998.0899600166454</c:v>
                </c:pt>
                <c:pt idx="214">
                  <c:v>4005.7700197023451</c:v>
                </c:pt>
                <c:pt idx="215">
                  <c:v>4012.9396038484083</c:v>
                </c:pt>
                <c:pt idx="216">
                  <c:v>4020.8960852182731</c:v>
                </c:pt>
                <c:pt idx="217">
                  <c:v>4028.297093923708</c:v>
                </c:pt>
                <c:pt idx="218">
                  <c:v>4036.0051431685411</c:v>
                </c:pt>
                <c:pt idx="219">
                  <c:v>4043.2072207074302</c:v>
                </c:pt>
                <c:pt idx="220">
                  <c:v>4051.523272566561</c:v>
                </c:pt>
                <c:pt idx="221">
                  <c:v>4058.8929452943962</c:v>
                </c:pt>
                <c:pt idx="222">
                  <c:v>4066.1481844000305</c:v>
                </c:pt>
                <c:pt idx="223">
                  <c:v>4074.0689372486718</c:v>
                </c:pt>
                <c:pt idx="224">
                  <c:v>4089.7560101400177</c:v>
                </c:pt>
                <c:pt idx="225">
                  <c:v>4096.5237757924733</c:v>
                </c:pt>
                <c:pt idx="226">
                  <c:v>4104.162987149979</c:v>
                </c:pt>
                <c:pt idx="227">
                  <c:v>4122.5434387249661</c:v>
                </c:pt>
                <c:pt idx="228">
                  <c:v>4128.6259850886272</c:v>
                </c:pt>
                <c:pt idx="229">
                  <c:v>4134.5743998396138</c:v>
                </c:pt>
                <c:pt idx="230">
                  <c:v>4140.3867993687109</c:v>
                </c:pt>
                <c:pt idx="231">
                  <c:v>4146.0908029557449</c:v>
                </c:pt>
                <c:pt idx="232">
                  <c:v>4151.9121583579235</c:v>
                </c:pt>
                <c:pt idx="233">
                  <c:v>4157.297011490753</c:v>
                </c:pt>
                <c:pt idx="234">
                  <c:v>4162.5654736153047</c:v>
                </c:pt>
                <c:pt idx="235">
                  <c:v>4167.6605241298057</c:v>
                </c:pt>
                <c:pt idx="236">
                  <c:v>4172.6082920230383</c:v>
                </c:pt>
                <c:pt idx="237">
                  <c:v>4177.4069556808836</c:v>
                </c:pt>
                <c:pt idx="238">
                  <c:v>4182.3191284466684</c:v>
                </c:pt>
                <c:pt idx="239">
                  <c:v>4186.8052797695218</c:v>
                </c:pt>
                <c:pt idx="240">
                  <c:v>4191.1368474871288</c:v>
                </c:pt>
                <c:pt idx="241">
                  <c:v>4194.8799906425284</c:v>
                </c:pt>
                <c:pt idx="242">
                  <c:v>4198.934668767939</c:v>
                </c:pt>
                <c:pt idx="243">
                  <c:v>4202.6082180622161</c:v>
                </c:pt>
                <c:pt idx="244">
                  <c:v>4206.3288312491204</c:v>
                </c:pt>
                <c:pt idx="245">
                  <c:v>4209.9048226190971</c:v>
                </c:pt>
                <c:pt idx="246">
                  <c:v>4213.1226773249073</c:v>
                </c:pt>
                <c:pt idx="247">
                  <c:v>4216.3575316819542</c:v>
                </c:pt>
                <c:pt idx="248">
                  <c:v>4219.267450925272</c:v>
                </c:pt>
                <c:pt idx="249">
                  <c:v>4222.1891047480558</c:v>
                </c:pt>
                <c:pt idx="250">
                  <c:v>4224.9242631711677</c:v>
                </c:pt>
                <c:pt idx="251">
                  <c:v>4227.3565889702604</c:v>
                </c:pt>
                <c:pt idx="252">
                  <c:v>4229.7549273456953</c:v>
                </c:pt>
                <c:pt idx="253">
                  <c:v>4231.763757600731</c:v>
                </c:pt>
                <c:pt idx="254">
                  <c:v>4233.9319354665677</c:v>
                </c:pt>
                <c:pt idx="255">
                  <c:v>4235.8092332097613</c:v>
                </c:pt>
                <c:pt idx="256">
                  <c:v>4237.5073837775508</c:v>
                </c:pt>
                <c:pt idx="257">
                  <c:v>4239.0326061016103</c:v>
                </c:pt>
                <c:pt idx="258">
                  <c:v>4240.3676774331152</c:v>
                </c:pt>
                <c:pt idx="259">
                  <c:v>4241.5198576396815</c:v>
                </c:pt>
                <c:pt idx="260">
                  <c:v>4242.5383818489863</c:v>
                </c:pt>
                <c:pt idx="261">
                  <c:v>4243.310610276284</c:v>
                </c:pt>
                <c:pt idx="262">
                  <c:v>4243.8965687028995</c:v>
                </c:pt>
                <c:pt idx="263">
                  <c:v>4244.2952547269979</c:v>
                </c:pt>
                <c:pt idx="264">
                  <c:v>4244.5063276783449</c:v>
                </c:pt>
                <c:pt idx="265">
                  <c:v>4244.5266801107045</c:v>
                </c:pt>
                <c:pt idx="266">
                  <c:v>4244.3428738889688</c:v>
                </c:pt>
                <c:pt idx="267">
                  <c:v>4243.9700245279237</c:v>
                </c:pt>
                <c:pt idx="268">
                  <c:v>4243.4071368105915</c:v>
                </c:pt>
                <c:pt idx="269">
                  <c:v>4242.6521118397086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243112"/>
        <c:axId val="380242720"/>
      </c:scatterChart>
      <c:valAx>
        <c:axId val="380241936"/>
        <c:scaling>
          <c:orientation val="minMax"/>
        </c:scaling>
        <c:delete val="0"/>
        <c:axPos val="b"/>
        <c:numFmt formatCode="0.000&quot; s&quot;" sourceLinked="1"/>
        <c:majorTickMark val="out"/>
        <c:minorTickMark val="none"/>
        <c:tickLblPos val="nextTo"/>
        <c:crossAx val="380242328"/>
        <c:crosses val="autoZero"/>
        <c:crossBetween val="midCat"/>
      </c:valAx>
      <c:valAx>
        <c:axId val="380242328"/>
        <c:scaling>
          <c:orientation val="minMax"/>
        </c:scaling>
        <c:delete val="0"/>
        <c:axPos val="l"/>
        <c:majorGridlines/>
        <c:numFmt formatCode="0.0&quot; km/h&quot;" sourceLinked="1"/>
        <c:majorTickMark val="out"/>
        <c:minorTickMark val="none"/>
        <c:tickLblPos val="nextTo"/>
        <c:crossAx val="380241936"/>
        <c:crosses val="autoZero"/>
        <c:crossBetween val="midCat"/>
      </c:valAx>
      <c:valAx>
        <c:axId val="380242720"/>
        <c:scaling>
          <c:orientation val="minMax"/>
          <c:min val="1500"/>
        </c:scaling>
        <c:delete val="0"/>
        <c:axPos val="r"/>
        <c:numFmt formatCode="#,##0&quot; 1/min&quot;" sourceLinked="1"/>
        <c:majorTickMark val="out"/>
        <c:minorTickMark val="none"/>
        <c:tickLblPos val="nextTo"/>
        <c:crossAx val="380243112"/>
        <c:crosses val="max"/>
        <c:crossBetween val="midCat"/>
      </c:valAx>
      <c:valAx>
        <c:axId val="380243112"/>
        <c:scaling>
          <c:orientation val="minMax"/>
        </c:scaling>
        <c:delete val="1"/>
        <c:axPos val="b"/>
        <c:numFmt formatCode="0.000&quot; s&quot;" sourceLinked="1"/>
        <c:majorTickMark val="out"/>
        <c:minorTickMark val="none"/>
        <c:tickLblPos val="none"/>
        <c:crossAx val="3802427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'Beschl. 5. Gang(4)'!$P$2</c:f>
              <c:strCache>
                <c:ptCount val="1"/>
                <c:pt idx="0">
                  <c:v>Mrad,berechn.</c:v>
                </c:pt>
              </c:strCache>
            </c:strRef>
          </c:tx>
          <c:marker>
            <c:symbol val="none"/>
          </c:marker>
          <c:xVal>
            <c:numRef>
              <c:f>'Beschl. 5. Gang(4)'!$H$4:$H$246</c:f>
              <c:numCache>
                <c:formatCode>#,##0" 1/min"</c:formatCode>
                <c:ptCount val="243"/>
                <c:pt idx="0">
                  <c:v>1538</c:v>
                </c:pt>
                <c:pt idx="1">
                  <c:v>1542</c:v>
                </c:pt>
                <c:pt idx="2">
                  <c:v>1552</c:v>
                </c:pt>
                <c:pt idx="3">
                  <c:v>1549</c:v>
                </c:pt>
                <c:pt idx="4">
                  <c:v>1561</c:v>
                </c:pt>
                <c:pt idx="5">
                  <c:v>1563</c:v>
                </c:pt>
                <c:pt idx="6">
                  <c:v>1573</c:v>
                </c:pt>
                <c:pt idx="7">
                  <c:v>1581</c:v>
                </c:pt>
                <c:pt idx="8">
                  <c:v>1578</c:v>
                </c:pt>
                <c:pt idx="9">
                  <c:v>1595</c:v>
                </c:pt>
                <c:pt idx="10">
                  <c:v>1597</c:v>
                </c:pt>
                <c:pt idx="11">
                  <c:v>1604</c:v>
                </c:pt>
                <c:pt idx="12">
                  <c:v>1613</c:v>
                </c:pt>
                <c:pt idx="13">
                  <c:v>1619</c:v>
                </c:pt>
                <c:pt idx="14">
                  <c:v>1623</c:v>
                </c:pt>
                <c:pt idx="15">
                  <c:v>1636</c:v>
                </c:pt>
                <c:pt idx="16">
                  <c:v>1642</c:v>
                </c:pt>
                <c:pt idx="17">
                  <c:v>1649</c:v>
                </c:pt>
                <c:pt idx="18">
                  <c:v>1654</c:v>
                </c:pt>
                <c:pt idx="19">
                  <c:v>1665</c:v>
                </c:pt>
                <c:pt idx="20">
                  <c:v>1673</c:v>
                </c:pt>
                <c:pt idx="21">
                  <c:v>1681</c:v>
                </c:pt>
                <c:pt idx="22">
                  <c:v>1696</c:v>
                </c:pt>
                <c:pt idx="23">
                  <c:v>1702</c:v>
                </c:pt>
                <c:pt idx="24">
                  <c:v>1703</c:v>
                </c:pt>
                <c:pt idx="25">
                  <c:v>1719</c:v>
                </c:pt>
                <c:pt idx="26">
                  <c:v>1724</c:v>
                </c:pt>
                <c:pt idx="27">
                  <c:v>1733</c:v>
                </c:pt>
                <c:pt idx="28">
                  <c:v>1741</c:v>
                </c:pt>
                <c:pt idx="29">
                  <c:v>1751</c:v>
                </c:pt>
                <c:pt idx="30">
                  <c:v>1767</c:v>
                </c:pt>
                <c:pt idx="31">
                  <c:v>1774</c:v>
                </c:pt>
                <c:pt idx="32">
                  <c:v>1790</c:v>
                </c:pt>
                <c:pt idx="33">
                  <c:v>1802</c:v>
                </c:pt>
                <c:pt idx="34">
                  <c:v>1810</c:v>
                </c:pt>
                <c:pt idx="35">
                  <c:v>1827</c:v>
                </c:pt>
                <c:pt idx="36">
                  <c:v>1845</c:v>
                </c:pt>
                <c:pt idx="37">
                  <c:v>1861</c:v>
                </c:pt>
                <c:pt idx="38">
                  <c:v>1866</c:v>
                </c:pt>
                <c:pt idx="39">
                  <c:v>1882</c:v>
                </c:pt>
                <c:pt idx="40">
                  <c:v>1891</c:v>
                </c:pt>
                <c:pt idx="41">
                  <c:v>1902</c:v>
                </c:pt>
                <c:pt idx="42">
                  <c:v>1922</c:v>
                </c:pt>
                <c:pt idx="43">
                  <c:v>1937</c:v>
                </c:pt>
                <c:pt idx="44">
                  <c:v>1953</c:v>
                </c:pt>
                <c:pt idx="45">
                  <c:v>1956</c:v>
                </c:pt>
                <c:pt idx="46">
                  <c:v>1974</c:v>
                </c:pt>
                <c:pt idx="47">
                  <c:v>1989</c:v>
                </c:pt>
                <c:pt idx="48">
                  <c:v>2009</c:v>
                </c:pt>
                <c:pt idx="49">
                  <c:v>2021</c:v>
                </c:pt>
                <c:pt idx="50">
                  <c:v>2026</c:v>
                </c:pt>
                <c:pt idx="51">
                  <c:v>2047</c:v>
                </c:pt>
                <c:pt idx="52">
                  <c:v>2066</c:v>
                </c:pt>
                <c:pt idx="53">
                  <c:v>2077</c:v>
                </c:pt>
                <c:pt idx="54">
                  <c:v>2091</c:v>
                </c:pt>
                <c:pt idx="55">
                  <c:v>2110</c:v>
                </c:pt>
                <c:pt idx="56">
                  <c:v>2114</c:v>
                </c:pt>
                <c:pt idx="57">
                  <c:v>2121</c:v>
                </c:pt>
                <c:pt idx="58">
                  <c:v>2138</c:v>
                </c:pt>
                <c:pt idx="59">
                  <c:v>2159</c:v>
                </c:pt>
                <c:pt idx="60">
                  <c:v>2170</c:v>
                </c:pt>
                <c:pt idx="61">
                  <c:v>2191</c:v>
                </c:pt>
                <c:pt idx="62">
                  <c:v>2197</c:v>
                </c:pt>
                <c:pt idx="63">
                  <c:v>2219</c:v>
                </c:pt>
                <c:pt idx="64">
                  <c:v>2230</c:v>
                </c:pt>
                <c:pt idx="65">
                  <c:v>2242</c:v>
                </c:pt>
                <c:pt idx="66">
                  <c:v>2254</c:v>
                </c:pt>
                <c:pt idx="67">
                  <c:v>2268</c:v>
                </c:pt>
                <c:pt idx="68">
                  <c:v>2289</c:v>
                </c:pt>
                <c:pt idx="69">
                  <c:v>2294</c:v>
                </c:pt>
                <c:pt idx="70">
                  <c:v>2307</c:v>
                </c:pt>
                <c:pt idx="71">
                  <c:v>2324</c:v>
                </c:pt>
                <c:pt idx="72">
                  <c:v>2341</c:v>
                </c:pt>
                <c:pt idx="73">
                  <c:v>2358</c:v>
                </c:pt>
                <c:pt idx="74">
                  <c:v>2375</c:v>
                </c:pt>
                <c:pt idx="75">
                  <c:v>2381</c:v>
                </c:pt>
                <c:pt idx="76">
                  <c:v>2397</c:v>
                </c:pt>
                <c:pt idx="77">
                  <c:v>2410</c:v>
                </c:pt>
                <c:pt idx="78">
                  <c:v>2426</c:v>
                </c:pt>
                <c:pt idx="79">
                  <c:v>2434</c:v>
                </c:pt>
                <c:pt idx="80">
                  <c:v>2442</c:v>
                </c:pt>
                <c:pt idx="81">
                  <c:v>2458</c:v>
                </c:pt>
                <c:pt idx="82">
                  <c:v>2478</c:v>
                </c:pt>
                <c:pt idx="83">
                  <c:v>2494</c:v>
                </c:pt>
                <c:pt idx="84">
                  <c:v>2498</c:v>
                </c:pt>
                <c:pt idx="85">
                  <c:v>2522</c:v>
                </c:pt>
                <c:pt idx="86">
                  <c:v>2534</c:v>
                </c:pt>
                <c:pt idx="87">
                  <c:v>2548</c:v>
                </c:pt>
                <c:pt idx="88">
                  <c:v>2565</c:v>
                </c:pt>
                <c:pt idx="89">
                  <c:v>2561</c:v>
                </c:pt>
                <c:pt idx="90">
                  <c:v>2588</c:v>
                </c:pt>
                <c:pt idx="91">
                  <c:v>2603</c:v>
                </c:pt>
                <c:pt idx="92">
                  <c:v>2606</c:v>
                </c:pt>
                <c:pt idx="93">
                  <c:v>2620</c:v>
                </c:pt>
                <c:pt idx="94">
                  <c:v>2643</c:v>
                </c:pt>
                <c:pt idx="95">
                  <c:v>2658</c:v>
                </c:pt>
                <c:pt idx="96">
                  <c:v>2672</c:v>
                </c:pt>
                <c:pt idx="97">
                  <c:v>2686</c:v>
                </c:pt>
                <c:pt idx="98">
                  <c:v>2690</c:v>
                </c:pt>
                <c:pt idx="99">
                  <c:v>2718</c:v>
                </c:pt>
                <c:pt idx="100">
                  <c:v>2712</c:v>
                </c:pt>
                <c:pt idx="101">
                  <c:v>2729</c:v>
                </c:pt>
                <c:pt idx="102">
                  <c:v>2736</c:v>
                </c:pt>
                <c:pt idx="103">
                  <c:v>2764</c:v>
                </c:pt>
                <c:pt idx="104">
                  <c:v>2777</c:v>
                </c:pt>
                <c:pt idx="105">
                  <c:v>2775</c:v>
                </c:pt>
                <c:pt idx="106">
                  <c:v>2793</c:v>
                </c:pt>
                <c:pt idx="107">
                  <c:v>2812</c:v>
                </c:pt>
                <c:pt idx="108">
                  <c:v>2819</c:v>
                </c:pt>
                <c:pt idx="109">
                  <c:v>2842</c:v>
                </c:pt>
                <c:pt idx="110">
                  <c:v>2842</c:v>
                </c:pt>
                <c:pt idx="111">
                  <c:v>2867</c:v>
                </c:pt>
                <c:pt idx="112">
                  <c:v>2868</c:v>
                </c:pt>
                <c:pt idx="113">
                  <c:v>2885</c:v>
                </c:pt>
                <c:pt idx="114">
                  <c:v>2904</c:v>
                </c:pt>
                <c:pt idx="115">
                  <c:v>2904</c:v>
                </c:pt>
                <c:pt idx="116">
                  <c:v>2922</c:v>
                </c:pt>
                <c:pt idx="117">
                  <c:v>2936</c:v>
                </c:pt>
                <c:pt idx="118">
                  <c:v>2954</c:v>
                </c:pt>
                <c:pt idx="119">
                  <c:v>2963</c:v>
                </c:pt>
                <c:pt idx="120">
                  <c:v>2968</c:v>
                </c:pt>
                <c:pt idx="121">
                  <c:v>2983</c:v>
                </c:pt>
                <c:pt idx="122">
                  <c:v>2997</c:v>
                </c:pt>
                <c:pt idx="123">
                  <c:v>3010</c:v>
                </c:pt>
                <c:pt idx="124">
                  <c:v>3017</c:v>
                </c:pt>
                <c:pt idx="125">
                  <c:v>3038</c:v>
                </c:pt>
                <c:pt idx="126">
                  <c:v>3056</c:v>
                </c:pt>
                <c:pt idx="127">
                  <c:v>3062</c:v>
                </c:pt>
                <c:pt idx="128">
                  <c:v>3079</c:v>
                </c:pt>
                <c:pt idx="129">
                  <c:v>3084</c:v>
                </c:pt>
                <c:pt idx="130">
                  <c:v>3102</c:v>
                </c:pt>
                <c:pt idx="131">
                  <c:v>3115</c:v>
                </c:pt>
                <c:pt idx="132">
                  <c:v>3119</c:v>
                </c:pt>
                <c:pt idx="133">
                  <c:v>3147</c:v>
                </c:pt>
                <c:pt idx="134">
                  <c:v>3145</c:v>
                </c:pt>
                <c:pt idx="135">
                  <c:v>3164</c:v>
                </c:pt>
                <c:pt idx="136">
                  <c:v>3170</c:v>
                </c:pt>
                <c:pt idx="137">
                  <c:v>3191</c:v>
                </c:pt>
                <c:pt idx="138">
                  <c:v>3193</c:v>
                </c:pt>
                <c:pt idx="139">
                  <c:v>3211</c:v>
                </c:pt>
                <c:pt idx="140">
                  <c:v>3227</c:v>
                </c:pt>
                <c:pt idx="141">
                  <c:v>3230</c:v>
                </c:pt>
                <c:pt idx="142">
                  <c:v>3253</c:v>
                </c:pt>
                <c:pt idx="143">
                  <c:v>3261</c:v>
                </c:pt>
                <c:pt idx="144">
                  <c:v>3277</c:v>
                </c:pt>
                <c:pt idx="145">
                  <c:v>3285</c:v>
                </c:pt>
                <c:pt idx="146">
                  <c:v>3290</c:v>
                </c:pt>
                <c:pt idx="147">
                  <c:v>3313</c:v>
                </c:pt>
                <c:pt idx="148">
                  <c:v>3328</c:v>
                </c:pt>
                <c:pt idx="149">
                  <c:v>3341</c:v>
                </c:pt>
                <c:pt idx="150">
                  <c:v>3349</c:v>
                </c:pt>
                <c:pt idx="151">
                  <c:v>3357</c:v>
                </c:pt>
                <c:pt idx="152">
                  <c:v>3375</c:v>
                </c:pt>
                <c:pt idx="153">
                  <c:v>3376</c:v>
                </c:pt>
                <c:pt idx="154">
                  <c:v>3394</c:v>
                </c:pt>
                <c:pt idx="155">
                  <c:v>3414</c:v>
                </c:pt>
                <c:pt idx="156">
                  <c:v>3414</c:v>
                </c:pt>
                <c:pt idx="157">
                  <c:v>3439</c:v>
                </c:pt>
                <c:pt idx="158">
                  <c:v>3441</c:v>
                </c:pt>
                <c:pt idx="159">
                  <c:v>3446</c:v>
                </c:pt>
                <c:pt idx="160">
                  <c:v>3465</c:v>
                </c:pt>
                <c:pt idx="161">
                  <c:v>3476</c:v>
                </c:pt>
                <c:pt idx="162">
                  <c:v>3486</c:v>
                </c:pt>
                <c:pt idx="163">
                  <c:v>3490</c:v>
                </c:pt>
                <c:pt idx="164">
                  <c:v>3517</c:v>
                </c:pt>
                <c:pt idx="165">
                  <c:v>3513</c:v>
                </c:pt>
                <c:pt idx="166">
                  <c:v>3531</c:v>
                </c:pt>
                <c:pt idx="167">
                  <c:v>3548</c:v>
                </c:pt>
                <c:pt idx="168">
                  <c:v>3551</c:v>
                </c:pt>
                <c:pt idx="169">
                  <c:v>3564</c:v>
                </c:pt>
                <c:pt idx="170">
                  <c:v>3579</c:v>
                </c:pt>
                <c:pt idx="171">
                  <c:v>3587</c:v>
                </c:pt>
                <c:pt idx="172">
                  <c:v>3606</c:v>
                </c:pt>
                <c:pt idx="173">
                  <c:v>3622</c:v>
                </c:pt>
                <c:pt idx="174">
                  <c:v>3640</c:v>
                </c:pt>
                <c:pt idx="175">
                  <c:v>3644</c:v>
                </c:pt>
                <c:pt idx="176">
                  <c:v>3664</c:v>
                </c:pt>
                <c:pt idx="177">
                  <c:v>3668</c:v>
                </c:pt>
                <c:pt idx="178">
                  <c:v>3680</c:v>
                </c:pt>
                <c:pt idx="179">
                  <c:v>3687</c:v>
                </c:pt>
                <c:pt idx="180">
                  <c:v>3693</c:v>
                </c:pt>
                <c:pt idx="181">
                  <c:v>3715</c:v>
                </c:pt>
                <c:pt idx="182">
                  <c:v>3724</c:v>
                </c:pt>
                <c:pt idx="183">
                  <c:v>3722</c:v>
                </c:pt>
                <c:pt idx="184">
                  <c:v>3742</c:v>
                </c:pt>
                <c:pt idx="185">
                  <c:v>3757</c:v>
                </c:pt>
                <c:pt idx="186">
                  <c:v>3764</c:v>
                </c:pt>
                <c:pt idx="187">
                  <c:v>3771</c:v>
                </c:pt>
                <c:pt idx="188">
                  <c:v>3769</c:v>
                </c:pt>
                <c:pt idx="189">
                  <c:v>3794</c:v>
                </c:pt>
                <c:pt idx="190">
                  <c:v>3789</c:v>
                </c:pt>
                <c:pt idx="191">
                  <c:v>3815</c:v>
                </c:pt>
                <c:pt idx="192">
                  <c:v>3814</c:v>
                </c:pt>
                <c:pt idx="193">
                  <c:v>3833</c:v>
                </c:pt>
                <c:pt idx="194">
                  <c:v>3838</c:v>
                </c:pt>
                <c:pt idx="195">
                  <c:v>3834</c:v>
                </c:pt>
                <c:pt idx="196">
                  <c:v>3843</c:v>
                </c:pt>
                <c:pt idx="197">
                  <c:v>3871</c:v>
                </c:pt>
                <c:pt idx="198">
                  <c:v>3878</c:v>
                </c:pt>
                <c:pt idx="199">
                  <c:v>3896</c:v>
                </c:pt>
                <c:pt idx="200">
                  <c:v>3885</c:v>
                </c:pt>
                <c:pt idx="201">
                  <c:v>3901</c:v>
                </c:pt>
                <c:pt idx="202">
                  <c:v>3905</c:v>
                </c:pt>
                <c:pt idx="203">
                  <c:v>3922</c:v>
                </c:pt>
                <c:pt idx="204">
                  <c:v>3918</c:v>
                </c:pt>
                <c:pt idx="205">
                  <c:v>3933</c:v>
                </c:pt>
                <c:pt idx="206">
                  <c:v>3937</c:v>
                </c:pt>
                <c:pt idx="207">
                  <c:v>3960</c:v>
                </c:pt>
                <c:pt idx="208">
                  <c:v>3953</c:v>
                </c:pt>
                <c:pt idx="209">
                  <c:v>3961</c:v>
                </c:pt>
                <c:pt idx="210">
                  <c:v>3972</c:v>
                </c:pt>
                <c:pt idx="211">
                  <c:v>3989</c:v>
                </c:pt>
                <c:pt idx="212">
                  <c:v>3997</c:v>
                </c:pt>
                <c:pt idx="213">
                  <c:v>4007</c:v>
                </c:pt>
                <c:pt idx="214">
                  <c:v>4003</c:v>
                </c:pt>
                <c:pt idx="215">
                  <c:v>4018</c:v>
                </c:pt>
                <c:pt idx="216">
                  <c:v>4026</c:v>
                </c:pt>
                <c:pt idx="217">
                  <c:v>4021</c:v>
                </c:pt>
                <c:pt idx="218">
                  <c:v>4047</c:v>
                </c:pt>
                <c:pt idx="219">
                  <c:v>4053</c:v>
                </c:pt>
                <c:pt idx="220">
                  <c:v>4045</c:v>
                </c:pt>
                <c:pt idx="221">
                  <c:v>4050</c:v>
                </c:pt>
                <c:pt idx="222">
                  <c:v>4070</c:v>
                </c:pt>
                <c:pt idx="223">
                  <c:v>4081</c:v>
                </c:pt>
                <c:pt idx="224">
                  <c:v>4097</c:v>
                </c:pt>
                <c:pt idx="225">
                  <c:v>4092</c:v>
                </c:pt>
                <c:pt idx="226">
                  <c:v>4121</c:v>
                </c:pt>
                <c:pt idx="227">
                  <c:v>4126</c:v>
                </c:pt>
                <c:pt idx="228">
                  <c:v>4130</c:v>
                </c:pt>
                <c:pt idx="229">
                  <c:v>4142</c:v>
                </c:pt>
                <c:pt idx="230">
                  <c:v>4145</c:v>
                </c:pt>
                <c:pt idx="231">
                  <c:v>4153</c:v>
                </c:pt>
                <c:pt idx="232">
                  <c:v>4158</c:v>
                </c:pt>
                <c:pt idx="233">
                  <c:v>4159</c:v>
                </c:pt>
                <c:pt idx="234">
                  <c:v>4173</c:v>
                </c:pt>
                <c:pt idx="235">
                  <c:v>4175</c:v>
                </c:pt>
                <c:pt idx="236">
                  <c:v>4165</c:v>
                </c:pt>
                <c:pt idx="237">
                  <c:v>4169</c:v>
                </c:pt>
                <c:pt idx="238">
                  <c:v>4172</c:v>
                </c:pt>
                <c:pt idx="239">
                  <c:v>4186</c:v>
                </c:pt>
                <c:pt idx="240">
                  <c:v>4203</c:v>
                </c:pt>
                <c:pt idx="241">
                  <c:v>4196</c:v>
                </c:pt>
                <c:pt idx="242">
                  <c:v>4205</c:v>
                </c:pt>
              </c:numCache>
            </c:numRef>
          </c:xVal>
          <c:yVal>
            <c:numRef>
              <c:f>'Beschl. 5. Gang(4)'!$P$4:$P$246</c:f>
              <c:numCache>
                <c:formatCode>0.0" Nm"</c:formatCode>
                <c:ptCount val="243"/>
                <c:pt idx="0">
                  <c:v>52.560531230016771</c:v>
                </c:pt>
                <c:pt idx="1">
                  <c:v>62.345567892681608</c:v>
                </c:pt>
                <c:pt idx="2">
                  <c:v>71.816672282766689</c:v>
                </c:pt>
                <c:pt idx="3">
                  <c:v>81.029494763211972</c:v>
                </c:pt>
                <c:pt idx="4">
                  <c:v>90.194446546552044</c:v>
                </c:pt>
                <c:pt idx="5">
                  <c:v>98.607798620425115</c:v>
                </c:pt>
                <c:pt idx="6">
                  <c:v>106.5469578091449</c:v>
                </c:pt>
                <c:pt idx="7">
                  <c:v>114.48793193137207</c:v>
                </c:pt>
                <c:pt idx="8">
                  <c:v>122.18422989279513</c:v>
                </c:pt>
                <c:pt idx="9">
                  <c:v>129.82180844532286</c:v>
                </c:pt>
                <c:pt idx="10">
                  <c:v>137.02477300225846</c:v>
                </c:pt>
                <c:pt idx="11">
                  <c:v>144.0174661935209</c:v>
                </c:pt>
                <c:pt idx="12">
                  <c:v>150.78923639395714</c:v>
                </c:pt>
                <c:pt idx="13">
                  <c:v>157.32315769756869</c:v>
                </c:pt>
                <c:pt idx="14">
                  <c:v>163.83008313298524</c:v>
                </c:pt>
                <c:pt idx="15">
                  <c:v>170.11670733880183</c:v>
                </c:pt>
                <c:pt idx="16">
                  <c:v>176.1719829747847</c:v>
                </c:pt>
                <c:pt idx="17">
                  <c:v>181.86727557345338</c:v>
                </c:pt>
                <c:pt idx="18">
                  <c:v>187.38091350547347</c:v>
                </c:pt>
                <c:pt idx="19">
                  <c:v>192.70530551258278</c:v>
                </c:pt>
                <c:pt idx="20">
                  <c:v>197.82747927296185</c:v>
                </c:pt>
                <c:pt idx="21">
                  <c:v>202.89988915248355</c:v>
                </c:pt>
                <c:pt idx="22">
                  <c:v>207.67227662646869</c:v>
                </c:pt>
                <c:pt idx="23">
                  <c:v>212.26895902872775</c:v>
                </c:pt>
                <c:pt idx="24">
                  <c:v>216.80140427563475</c:v>
                </c:pt>
                <c:pt idx="25">
                  <c:v>221.15950843182819</c:v>
                </c:pt>
                <c:pt idx="26">
                  <c:v>225.35821153274441</c:v>
                </c:pt>
                <c:pt idx="27">
                  <c:v>229.39021788236491</c:v>
                </c:pt>
                <c:pt idx="28">
                  <c:v>233.34818158332217</c:v>
                </c:pt>
                <c:pt idx="29">
                  <c:v>237.15085817607306</c:v>
                </c:pt>
                <c:pt idx="30">
                  <c:v>240.69918000511794</c:v>
                </c:pt>
                <c:pt idx="31">
                  <c:v>244.08815862714329</c:v>
                </c:pt>
                <c:pt idx="32">
                  <c:v>247.33121011655155</c:v>
                </c:pt>
                <c:pt idx="33">
                  <c:v>250.4400238244184</c:v>
                </c:pt>
                <c:pt idx="34">
                  <c:v>253.4098003091878</c:v>
                </c:pt>
                <c:pt idx="35">
                  <c:v>256.16463733148925</c:v>
                </c:pt>
                <c:pt idx="36">
                  <c:v>258.79390529681694</c:v>
                </c:pt>
                <c:pt idx="37">
                  <c:v>261.37525622925364</c:v>
                </c:pt>
                <c:pt idx="38">
                  <c:v>263.89400481399861</c:v>
                </c:pt>
                <c:pt idx="39">
                  <c:v>266.27991961714451</c:v>
                </c:pt>
                <c:pt idx="40">
                  <c:v>268.37856443981622</c:v>
                </c:pt>
                <c:pt idx="41">
                  <c:v>270.37231092739472</c:v>
                </c:pt>
                <c:pt idx="42">
                  <c:v>272.41408008494363</c:v>
                </c:pt>
                <c:pt idx="43">
                  <c:v>274.34320540939842</c:v>
                </c:pt>
                <c:pt idx="44">
                  <c:v>276.12082988074809</c:v>
                </c:pt>
                <c:pt idx="45">
                  <c:v>277.71180392889835</c:v>
                </c:pt>
                <c:pt idx="46">
                  <c:v>279.24790723224731</c:v>
                </c:pt>
                <c:pt idx="47">
                  <c:v>280.7705361286184</c:v>
                </c:pt>
                <c:pt idx="48">
                  <c:v>282.16315780567049</c:v>
                </c:pt>
                <c:pt idx="49">
                  <c:v>283.46546030243928</c:v>
                </c:pt>
                <c:pt idx="50">
                  <c:v>284.64664868683451</c:v>
                </c:pt>
                <c:pt idx="51">
                  <c:v>285.74991004924459</c:v>
                </c:pt>
                <c:pt idx="52">
                  <c:v>286.80224006346702</c:v>
                </c:pt>
                <c:pt idx="53">
                  <c:v>287.77254238105701</c:v>
                </c:pt>
                <c:pt idx="54">
                  <c:v>288.66632216339389</c:v>
                </c:pt>
                <c:pt idx="55">
                  <c:v>289.50842907508655</c:v>
                </c:pt>
                <c:pt idx="56">
                  <c:v>290.27564717681304</c:v>
                </c:pt>
                <c:pt idx="57">
                  <c:v>290.95102797940757</c:v>
                </c:pt>
                <c:pt idx="58">
                  <c:v>291.55991499840013</c:v>
                </c:pt>
                <c:pt idx="59">
                  <c:v>292.10597610018738</c:v>
                </c:pt>
                <c:pt idx="60">
                  <c:v>292.57824561797281</c:v>
                </c:pt>
                <c:pt idx="61">
                  <c:v>292.99207049801907</c:v>
                </c:pt>
                <c:pt idx="62">
                  <c:v>293.36147330195087</c:v>
                </c:pt>
                <c:pt idx="63">
                  <c:v>293.67527427549174</c:v>
                </c:pt>
                <c:pt idx="64">
                  <c:v>293.93490526076573</c:v>
                </c:pt>
                <c:pt idx="65">
                  <c:v>294.14793274473345</c:v>
                </c:pt>
                <c:pt idx="66">
                  <c:v>294.30997720711309</c:v>
                </c:pt>
                <c:pt idx="67">
                  <c:v>294.41969854382427</c:v>
                </c:pt>
                <c:pt idx="68">
                  <c:v>294.48385161381401</c:v>
                </c:pt>
                <c:pt idx="69">
                  <c:v>294.5046738019426</c:v>
                </c:pt>
                <c:pt idx="70">
                  <c:v>294.48386235455621</c:v>
                </c:pt>
                <c:pt idx="71">
                  <c:v>294.42086343428787</c:v>
                </c:pt>
                <c:pt idx="72">
                  <c:v>294.31832901656259</c:v>
                </c:pt>
                <c:pt idx="73">
                  <c:v>294.17263686544607</c:v>
                </c:pt>
                <c:pt idx="74">
                  <c:v>293.98921829988518</c:v>
                </c:pt>
                <c:pt idx="75">
                  <c:v>293.7813560984423</c:v>
                </c:pt>
                <c:pt idx="76">
                  <c:v>293.54225099619435</c:v>
                </c:pt>
                <c:pt idx="77">
                  <c:v>293.27265540066941</c:v>
                </c:pt>
                <c:pt idx="78">
                  <c:v>292.97467523914514</c:v>
                </c:pt>
                <c:pt idx="79">
                  <c:v>292.64160609423874</c:v>
                </c:pt>
                <c:pt idx="80">
                  <c:v>292.28103640364083</c:v>
                </c:pt>
                <c:pt idx="81">
                  <c:v>291.90511673829644</c:v>
                </c:pt>
                <c:pt idx="82">
                  <c:v>291.5074228385019</c:v>
                </c:pt>
                <c:pt idx="83">
                  <c:v>291.08827272869701</c:v>
                </c:pt>
                <c:pt idx="84">
                  <c:v>290.64769998470803</c:v>
                </c:pt>
                <c:pt idx="85">
                  <c:v>290.17560583764708</c:v>
                </c:pt>
                <c:pt idx="86">
                  <c:v>289.68602817327246</c:v>
                </c:pt>
                <c:pt idx="87">
                  <c:v>289.19196642856406</c:v>
                </c:pt>
                <c:pt idx="88">
                  <c:v>288.68087683191101</c:v>
                </c:pt>
                <c:pt idx="89">
                  <c:v>288.15509706216977</c:v>
                </c:pt>
                <c:pt idx="90">
                  <c:v>287.61704360224536</c:v>
                </c:pt>
                <c:pt idx="91">
                  <c:v>287.07954834461037</c:v>
                </c:pt>
                <c:pt idx="92">
                  <c:v>286.53074461310797</c:v>
                </c:pt>
                <c:pt idx="93">
                  <c:v>285.95790858226331</c:v>
                </c:pt>
                <c:pt idx="94">
                  <c:v>285.37502494779557</c:v>
                </c:pt>
                <c:pt idx="95">
                  <c:v>284.76560155870283</c:v>
                </c:pt>
                <c:pt idx="96">
                  <c:v>284.17923939400333</c:v>
                </c:pt>
                <c:pt idx="97">
                  <c:v>283.60308413737295</c:v>
                </c:pt>
                <c:pt idx="98">
                  <c:v>282.98817648504314</c:v>
                </c:pt>
                <c:pt idx="99">
                  <c:v>282.3817507625634</c:v>
                </c:pt>
                <c:pt idx="100">
                  <c:v>281.76986481708713</c:v>
                </c:pt>
                <c:pt idx="101">
                  <c:v>281.15485144306979</c:v>
                </c:pt>
                <c:pt idx="102">
                  <c:v>280.53385458054629</c:v>
                </c:pt>
                <c:pt idx="103">
                  <c:v>279.89222868828102</c:v>
                </c:pt>
                <c:pt idx="104">
                  <c:v>279.2488625258884</c:v>
                </c:pt>
                <c:pt idx="105">
                  <c:v>278.60257906851115</c:v>
                </c:pt>
                <c:pt idx="106">
                  <c:v>277.93502774875907</c:v>
                </c:pt>
                <c:pt idx="107">
                  <c:v>277.26538489890146</c:v>
                </c:pt>
                <c:pt idx="108">
                  <c:v>276.6129728286918</c:v>
                </c:pt>
                <c:pt idx="109">
                  <c:v>275.95936977555419</c:v>
                </c:pt>
                <c:pt idx="110">
                  <c:v>275.3032051336329</c:v>
                </c:pt>
                <c:pt idx="111">
                  <c:v>274.64652542776008</c:v>
                </c:pt>
                <c:pt idx="112">
                  <c:v>273.97411216781353</c:v>
                </c:pt>
                <c:pt idx="113">
                  <c:v>273.30003980645483</c:v>
                </c:pt>
                <c:pt idx="114">
                  <c:v>272.64352187567403</c:v>
                </c:pt>
                <c:pt idx="115">
                  <c:v>271.98925501179826</c:v>
                </c:pt>
                <c:pt idx="116">
                  <c:v>271.33570521274783</c:v>
                </c:pt>
                <c:pt idx="117">
                  <c:v>270.68132108845458</c:v>
                </c:pt>
                <c:pt idx="118">
                  <c:v>270.01083428673195</c:v>
                </c:pt>
                <c:pt idx="119">
                  <c:v>269.3432536537747</c:v>
                </c:pt>
                <c:pt idx="120">
                  <c:v>268.69233597889126</c:v>
                </c:pt>
                <c:pt idx="121">
                  <c:v>268.04272114142401</c:v>
                </c:pt>
                <c:pt idx="122">
                  <c:v>267.3961533403214</c:v>
                </c:pt>
                <c:pt idx="123">
                  <c:v>266.75094484297659</c:v>
                </c:pt>
                <c:pt idx="124">
                  <c:v>266.08848164504519</c:v>
                </c:pt>
                <c:pt idx="125">
                  <c:v>265.42741393295216</c:v>
                </c:pt>
                <c:pt idx="126">
                  <c:v>264.78625157971135</c:v>
                </c:pt>
                <c:pt idx="127">
                  <c:v>264.14630258505599</c:v>
                </c:pt>
                <c:pt idx="128">
                  <c:v>263.50579829317047</c:v>
                </c:pt>
                <c:pt idx="129">
                  <c:v>262.88308109081254</c:v>
                </c:pt>
                <c:pt idx="130">
                  <c:v>262.26289340185252</c:v>
                </c:pt>
                <c:pt idx="131">
                  <c:v>261.6249991186844</c:v>
                </c:pt>
                <c:pt idx="132">
                  <c:v>261.00440316005245</c:v>
                </c:pt>
                <c:pt idx="133">
                  <c:v>260.38585868036762</c:v>
                </c:pt>
                <c:pt idx="134">
                  <c:v>259.78421110187327</c:v>
                </c:pt>
                <c:pt idx="135">
                  <c:v>259.1975970288081</c:v>
                </c:pt>
                <c:pt idx="136">
                  <c:v>258.59406396159591</c:v>
                </c:pt>
                <c:pt idx="137">
                  <c:v>257.97503916347165</c:v>
                </c:pt>
                <c:pt idx="138">
                  <c:v>257.33856186159767</c:v>
                </c:pt>
                <c:pt idx="139">
                  <c:v>256.73298237562744</c:v>
                </c:pt>
                <c:pt idx="140">
                  <c:v>256.1430414409258</c:v>
                </c:pt>
                <c:pt idx="141">
                  <c:v>255.5196889993322</c:v>
                </c:pt>
                <c:pt idx="142">
                  <c:v>254.87760790463358</c:v>
                </c:pt>
                <c:pt idx="143">
                  <c:v>254.21457164365958</c:v>
                </c:pt>
                <c:pt idx="144">
                  <c:v>253.5487867194891</c:v>
                </c:pt>
                <c:pt idx="145">
                  <c:v>252.8986772793817</c:v>
                </c:pt>
                <c:pt idx="146">
                  <c:v>252.24345436188577</c:v>
                </c:pt>
                <c:pt idx="147">
                  <c:v>251.58442897006597</c:v>
                </c:pt>
                <c:pt idx="148">
                  <c:v>250.92292956308395</c:v>
                </c:pt>
                <c:pt idx="149">
                  <c:v>250.23919268587042</c:v>
                </c:pt>
                <c:pt idx="150">
                  <c:v>249.54839069167025</c:v>
                </c:pt>
                <c:pt idx="151">
                  <c:v>248.86961866041551</c:v>
                </c:pt>
                <c:pt idx="152">
                  <c:v>248.18663873549204</c:v>
                </c:pt>
                <c:pt idx="153">
                  <c:v>247.49721280894605</c:v>
                </c:pt>
                <c:pt idx="154">
                  <c:v>246.79901924821394</c:v>
                </c:pt>
                <c:pt idx="155">
                  <c:v>246.07472258213571</c:v>
                </c:pt>
                <c:pt idx="156">
                  <c:v>245.34399505613649</c:v>
                </c:pt>
                <c:pt idx="157">
                  <c:v>244.65973438880474</c:v>
                </c:pt>
                <c:pt idx="158">
                  <c:v>243.96728036131663</c:v>
                </c:pt>
                <c:pt idx="159">
                  <c:v>243.2488561037637</c:v>
                </c:pt>
                <c:pt idx="160">
                  <c:v>242.52093483202236</c:v>
                </c:pt>
                <c:pt idx="161">
                  <c:v>241.76105589658951</c:v>
                </c:pt>
                <c:pt idx="162">
                  <c:v>240.96970079384866</c:v>
                </c:pt>
                <c:pt idx="163">
                  <c:v>240.16828794851006</c:v>
                </c:pt>
                <c:pt idx="164">
                  <c:v>239.41726577283831</c:v>
                </c:pt>
                <c:pt idx="165">
                  <c:v>238.65254584519113</c:v>
                </c:pt>
                <c:pt idx="166">
                  <c:v>237.81090896402742</c:v>
                </c:pt>
                <c:pt idx="167">
                  <c:v>236.95703151599972</c:v>
                </c:pt>
                <c:pt idx="168">
                  <c:v>236.10820622566149</c:v>
                </c:pt>
                <c:pt idx="169">
                  <c:v>235.29025149984278</c:v>
                </c:pt>
                <c:pt idx="170">
                  <c:v>234.4370753039619</c:v>
                </c:pt>
                <c:pt idx="171">
                  <c:v>233.45022021011238</c:v>
                </c:pt>
                <c:pt idx="172">
                  <c:v>232.41657127891398</c:v>
                </c:pt>
                <c:pt idx="173">
                  <c:v>231.06094581407694</c:v>
                </c:pt>
                <c:pt idx="174">
                  <c:v>229.74971452919644</c:v>
                </c:pt>
                <c:pt idx="175">
                  <c:v>228.73884186982878</c:v>
                </c:pt>
                <c:pt idx="176">
                  <c:v>227.70777205638541</c:v>
                </c:pt>
                <c:pt idx="177">
                  <c:v>226.7120487706816</c:v>
                </c:pt>
                <c:pt idx="178">
                  <c:v>225.66621885464346</c:v>
                </c:pt>
                <c:pt idx="179">
                  <c:v>224.59893830509236</c:v>
                </c:pt>
                <c:pt idx="180">
                  <c:v>223.48348472192083</c:v>
                </c:pt>
                <c:pt idx="181">
                  <c:v>222.34449227113211</c:v>
                </c:pt>
                <c:pt idx="182">
                  <c:v>221.20814786856181</c:v>
                </c:pt>
                <c:pt idx="183">
                  <c:v>220.04798598381936</c:v>
                </c:pt>
                <c:pt idx="184">
                  <c:v>218.86653862377335</c:v>
                </c:pt>
                <c:pt idx="185">
                  <c:v>217.66023241219847</c:v>
                </c:pt>
                <c:pt idx="186">
                  <c:v>216.42521430894769</c:v>
                </c:pt>
                <c:pt idx="187">
                  <c:v>215.13051675998821</c:v>
                </c:pt>
                <c:pt idx="188">
                  <c:v>213.8113450458936</c:v>
                </c:pt>
                <c:pt idx="189">
                  <c:v>212.56492137083521</c:v>
                </c:pt>
                <c:pt idx="190">
                  <c:v>211.25739929566245</c:v>
                </c:pt>
                <c:pt idx="191">
                  <c:v>209.85444426825981</c:v>
                </c:pt>
                <c:pt idx="192">
                  <c:v>208.45824591445009</c:v>
                </c:pt>
                <c:pt idx="193">
                  <c:v>207.02899824586527</c:v>
                </c:pt>
                <c:pt idx="194">
                  <c:v>205.56985369059998</c:v>
                </c:pt>
                <c:pt idx="195">
                  <c:v>204.08420792719923</c:v>
                </c:pt>
                <c:pt idx="196">
                  <c:v>202.52731385724636</c:v>
                </c:pt>
                <c:pt idx="197">
                  <c:v>200.9336118657547</c:v>
                </c:pt>
                <c:pt idx="198">
                  <c:v>199.34819037849999</c:v>
                </c:pt>
                <c:pt idx="199">
                  <c:v>197.73461095477288</c:v>
                </c:pt>
                <c:pt idx="200">
                  <c:v>196.08391277261188</c:v>
                </c:pt>
                <c:pt idx="201">
                  <c:v>194.39988485154754</c:v>
                </c:pt>
                <c:pt idx="202">
                  <c:v>192.64089127281196</c:v>
                </c:pt>
                <c:pt idx="203">
                  <c:v>190.84631469200741</c:v>
                </c:pt>
                <c:pt idx="204">
                  <c:v>189.05789355268323</c:v>
                </c:pt>
                <c:pt idx="205">
                  <c:v>187.23440526103025</c:v>
                </c:pt>
                <c:pt idx="206">
                  <c:v>185.38033092717708</c:v>
                </c:pt>
                <c:pt idx="207">
                  <c:v>183.4855267406582</c:v>
                </c:pt>
                <c:pt idx="208">
                  <c:v>181.50316119457389</c:v>
                </c:pt>
                <c:pt idx="209">
                  <c:v>179.48775624730663</c:v>
                </c:pt>
                <c:pt idx="210">
                  <c:v>177.48660798238765</c:v>
                </c:pt>
                <c:pt idx="211">
                  <c:v>175.44292446342644</c:v>
                </c:pt>
                <c:pt idx="212">
                  <c:v>173.36165906177374</c:v>
                </c:pt>
                <c:pt idx="213">
                  <c:v>171.30434498920872</c:v>
                </c:pt>
                <c:pt idx="214">
                  <c:v>169.32509712680124</c:v>
                </c:pt>
                <c:pt idx="215">
                  <c:v>167.24917012417993</c:v>
                </c:pt>
                <c:pt idx="216">
                  <c:v>165.0800905759246</c:v>
                </c:pt>
                <c:pt idx="217">
                  <c:v>162.87977779794318</c:v>
                </c:pt>
                <c:pt idx="218">
                  <c:v>160.64291500992067</c:v>
                </c:pt>
                <c:pt idx="219">
                  <c:v>158.23808636464645</c:v>
                </c:pt>
                <c:pt idx="220">
                  <c:v>155.72950019201534</c:v>
                </c:pt>
                <c:pt idx="221">
                  <c:v>153.31138863556919</c:v>
                </c:pt>
                <c:pt idx="222">
                  <c:v>150.716324833904</c:v>
                </c:pt>
                <c:pt idx="223">
                  <c:v>146.47035950249955</c:v>
                </c:pt>
                <c:pt idx="224">
                  <c:v>142.26177833522223</c:v>
                </c:pt>
                <c:pt idx="225">
                  <c:v>139.41263435296625</c:v>
                </c:pt>
                <c:pt idx="226">
                  <c:v>133.93092450665188</c:v>
                </c:pt>
                <c:pt idx="227">
                  <c:v>128.53106780850189</c:v>
                </c:pt>
                <c:pt idx="228">
                  <c:v>125.6967154873966</c:v>
                </c:pt>
                <c:pt idx="229">
                  <c:v>122.82256037828284</c:v>
                </c:pt>
                <c:pt idx="230">
                  <c:v>119.90097405743431</c:v>
                </c:pt>
                <c:pt idx="231">
                  <c:v>116.86121767761256</c:v>
                </c:pt>
                <c:pt idx="232">
                  <c:v>113.78802260997774</c:v>
                </c:pt>
                <c:pt idx="233">
                  <c:v>110.74567729136301</c:v>
                </c:pt>
                <c:pt idx="234">
                  <c:v>107.66416629052105</c:v>
                </c:pt>
                <c:pt idx="235">
                  <c:v>104.55191831910767</c:v>
                </c:pt>
                <c:pt idx="236">
                  <c:v>101.40117758599523</c:v>
                </c:pt>
                <c:pt idx="237">
                  <c:v>98.119169609261746</c:v>
                </c:pt>
                <c:pt idx="238">
                  <c:v>94.797439329301483</c:v>
                </c:pt>
                <c:pt idx="239">
                  <c:v>91.530913328492332</c:v>
                </c:pt>
                <c:pt idx="240">
                  <c:v>88.402348788336411</c:v>
                </c:pt>
                <c:pt idx="241">
                  <c:v>85.231337832810922</c:v>
                </c:pt>
                <c:pt idx="242">
                  <c:v>81.93881055553733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'Beschl. 5. Gang(4)'!$Q$2</c:f>
              <c:strCache>
                <c:ptCount val="1"/>
                <c:pt idx="0">
                  <c:v>MMotor,berechn.</c:v>
                </c:pt>
              </c:strCache>
            </c:strRef>
          </c:tx>
          <c:marker>
            <c:symbol val="none"/>
          </c:marker>
          <c:xVal>
            <c:numRef>
              <c:f>'Beschl. 5. Gang(4)'!$H$4:$H$246</c:f>
              <c:numCache>
                <c:formatCode>#,##0" 1/min"</c:formatCode>
                <c:ptCount val="243"/>
                <c:pt idx="0">
                  <c:v>1538</c:v>
                </c:pt>
                <c:pt idx="1">
                  <c:v>1542</c:v>
                </c:pt>
                <c:pt idx="2">
                  <c:v>1552</c:v>
                </c:pt>
                <c:pt idx="3">
                  <c:v>1549</c:v>
                </c:pt>
                <c:pt idx="4">
                  <c:v>1561</c:v>
                </c:pt>
                <c:pt idx="5">
                  <c:v>1563</c:v>
                </c:pt>
                <c:pt idx="6">
                  <c:v>1573</c:v>
                </c:pt>
                <c:pt idx="7">
                  <c:v>1581</c:v>
                </c:pt>
                <c:pt idx="8">
                  <c:v>1578</c:v>
                </c:pt>
                <c:pt idx="9">
                  <c:v>1595</c:v>
                </c:pt>
                <c:pt idx="10">
                  <c:v>1597</c:v>
                </c:pt>
                <c:pt idx="11">
                  <c:v>1604</c:v>
                </c:pt>
                <c:pt idx="12">
                  <c:v>1613</c:v>
                </c:pt>
                <c:pt idx="13">
                  <c:v>1619</c:v>
                </c:pt>
                <c:pt idx="14">
                  <c:v>1623</c:v>
                </c:pt>
                <c:pt idx="15">
                  <c:v>1636</c:v>
                </c:pt>
                <c:pt idx="16">
                  <c:v>1642</c:v>
                </c:pt>
                <c:pt idx="17">
                  <c:v>1649</c:v>
                </c:pt>
                <c:pt idx="18">
                  <c:v>1654</c:v>
                </c:pt>
                <c:pt idx="19">
                  <c:v>1665</c:v>
                </c:pt>
                <c:pt idx="20">
                  <c:v>1673</c:v>
                </c:pt>
                <c:pt idx="21">
                  <c:v>1681</c:v>
                </c:pt>
                <c:pt idx="22">
                  <c:v>1696</c:v>
                </c:pt>
                <c:pt idx="23">
                  <c:v>1702</c:v>
                </c:pt>
                <c:pt idx="24">
                  <c:v>1703</c:v>
                </c:pt>
                <c:pt idx="25">
                  <c:v>1719</c:v>
                </c:pt>
                <c:pt idx="26">
                  <c:v>1724</c:v>
                </c:pt>
                <c:pt idx="27">
                  <c:v>1733</c:v>
                </c:pt>
                <c:pt idx="28">
                  <c:v>1741</c:v>
                </c:pt>
                <c:pt idx="29">
                  <c:v>1751</c:v>
                </c:pt>
                <c:pt idx="30">
                  <c:v>1767</c:v>
                </c:pt>
                <c:pt idx="31">
                  <c:v>1774</c:v>
                </c:pt>
                <c:pt idx="32">
                  <c:v>1790</c:v>
                </c:pt>
                <c:pt idx="33">
                  <c:v>1802</c:v>
                </c:pt>
                <c:pt idx="34">
                  <c:v>1810</c:v>
                </c:pt>
                <c:pt idx="35">
                  <c:v>1827</c:v>
                </c:pt>
                <c:pt idx="36">
                  <c:v>1845</c:v>
                </c:pt>
                <c:pt idx="37">
                  <c:v>1861</c:v>
                </c:pt>
                <c:pt idx="38">
                  <c:v>1866</c:v>
                </c:pt>
                <c:pt idx="39">
                  <c:v>1882</c:v>
                </c:pt>
                <c:pt idx="40">
                  <c:v>1891</c:v>
                </c:pt>
                <c:pt idx="41">
                  <c:v>1902</c:v>
                </c:pt>
                <c:pt idx="42">
                  <c:v>1922</c:v>
                </c:pt>
                <c:pt idx="43">
                  <c:v>1937</c:v>
                </c:pt>
                <c:pt idx="44">
                  <c:v>1953</c:v>
                </c:pt>
                <c:pt idx="45">
                  <c:v>1956</c:v>
                </c:pt>
                <c:pt idx="46">
                  <c:v>1974</c:v>
                </c:pt>
                <c:pt idx="47">
                  <c:v>1989</c:v>
                </c:pt>
                <c:pt idx="48">
                  <c:v>2009</c:v>
                </c:pt>
                <c:pt idx="49">
                  <c:v>2021</c:v>
                </c:pt>
                <c:pt idx="50">
                  <c:v>2026</c:v>
                </c:pt>
                <c:pt idx="51">
                  <c:v>2047</c:v>
                </c:pt>
                <c:pt idx="52">
                  <c:v>2066</c:v>
                </c:pt>
                <c:pt idx="53">
                  <c:v>2077</c:v>
                </c:pt>
                <c:pt idx="54">
                  <c:v>2091</c:v>
                </c:pt>
                <c:pt idx="55">
                  <c:v>2110</c:v>
                </c:pt>
                <c:pt idx="56">
                  <c:v>2114</c:v>
                </c:pt>
                <c:pt idx="57">
                  <c:v>2121</c:v>
                </c:pt>
                <c:pt idx="58">
                  <c:v>2138</c:v>
                </c:pt>
                <c:pt idx="59">
                  <c:v>2159</c:v>
                </c:pt>
                <c:pt idx="60">
                  <c:v>2170</c:v>
                </c:pt>
                <c:pt idx="61">
                  <c:v>2191</c:v>
                </c:pt>
                <c:pt idx="62">
                  <c:v>2197</c:v>
                </c:pt>
                <c:pt idx="63">
                  <c:v>2219</c:v>
                </c:pt>
                <c:pt idx="64">
                  <c:v>2230</c:v>
                </c:pt>
                <c:pt idx="65">
                  <c:v>2242</c:v>
                </c:pt>
                <c:pt idx="66">
                  <c:v>2254</c:v>
                </c:pt>
                <c:pt idx="67">
                  <c:v>2268</c:v>
                </c:pt>
                <c:pt idx="68">
                  <c:v>2289</c:v>
                </c:pt>
                <c:pt idx="69">
                  <c:v>2294</c:v>
                </c:pt>
                <c:pt idx="70">
                  <c:v>2307</c:v>
                </c:pt>
                <c:pt idx="71">
                  <c:v>2324</c:v>
                </c:pt>
                <c:pt idx="72">
                  <c:v>2341</c:v>
                </c:pt>
                <c:pt idx="73">
                  <c:v>2358</c:v>
                </c:pt>
                <c:pt idx="74">
                  <c:v>2375</c:v>
                </c:pt>
                <c:pt idx="75">
                  <c:v>2381</c:v>
                </c:pt>
                <c:pt idx="76">
                  <c:v>2397</c:v>
                </c:pt>
                <c:pt idx="77">
                  <c:v>2410</c:v>
                </c:pt>
                <c:pt idx="78">
                  <c:v>2426</c:v>
                </c:pt>
                <c:pt idx="79">
                  <c:v>2434</c:v>
                </c:pt>
                <c:pt idx="80">
                  <c:v>2442</c:v>
                </c:pt>
                <c:pt idx="81">
                  <c:v>2458</c:v>
                </c:pt>
                <c:pt idx="82">
                  <c:v>2478</c:v>
                </c:pt>
                <c:pt idx="83">
                  <c:v>2494</c:v>
                </c:pt>
                <c:pt idx="84">
                  <c:v>2498</c:v>
                </c:pt>
                <c:pt idx="85">
                  <c:v>2522</c:v>
                </c:pt>
                <c:pt idx="86">
                  <c:v>2534</c:v>
                </c:pt>
                <c:pt idx="87">
                  <c:v>2548</c:v>
                </c:pt>
                <c:pt idx="88">
                  <c:v>2565</c:v>
                </c:pt>
                <c:pt idx="89">
                  <c:v>2561</c:v>
                </c:pt>
                <c:pt idx="90">
                  <c:v>2588</c:v>
                </c:pt>
                <c:pt idx="91">
                  <c:v>2603</c:v>
                </c:pt>
                <c:pt idx="92">
                  <c:v>2606</c:v>
                </c:pt>
                <c:pt idx="93">
                  <c:v>2620</c:v>
                </c:pt>
                <c:pt idx="94">
                  <c:v>2643</c:v>
                </c:pt>
                <c:pt idx="95">
                  <c:v>2658</c:v>
                </c:pt>
                <c:pt idx="96">
                  <c:v>2672</c:v>
                </c:pt>
                <c:pt idx="97">
                  <c:v>2686</c:v>
                </c:pt>
                <c:pt idx="98">
                  <c:v>2690</c:v>
                </c:pt>
                <c:pt idx="99">
                  <c:v>2718</c:v>
                </c:pt>
                <c:pt idx="100">
                  <c:v>2712</c:v>
                </c:pt>
                <c:pt idx="101">
                  <c:v>2729</c:v>
                </c:pt>
                <c:pt idx="102">
                  <c:v>2736</c:v>
                </c:pt>
                <c:pt idx="103">
                  <c:v>2764</c:v>
                </c:pt>
                <c:pt idx="104">
                  <c:v>2777</c:v>
                </c:pt>
                <c:pt idx="105">
                  <c:v>2775</c:v>
                </c:pt>
                <c:pt idx="106">
                  <c:v>2793</c:v>
                </c:pt>
                <c:pt idx="107">
                  <c:v>2812</c:v>
                </c:pt>
                <c:pt idx="108">
                  <c:v>2819</c:v>
                </c:pt>
                <c:pt idx="109">
                  <c:v>2842</c:v>
                </c:pt>
                <c:pt idx="110">
                  <c:v>2842</c:v>
                </c:pt>
                <c:pt idx="111">
                  <c:v>2867</c:v>
                </c:pt>
                <c:pt idx="112">
                  <c:v>2868</c:v>
                </c:pt>
                <c:pt idx="113">
                  <c:v>2885</c:v>
                </c:pt>
                <c:pt idx="114">
                  <c:v>2904</c:v>
                </c:pt>
                <c:pt idx="115">
                  <c:v>2904</c:v>
                </c:pt>
                <c:pt idx="116">
                  <c:v>2922</c:v>
                </c:pt>
                <c:pt idx="117">
                  <c:v>2936</c:v>
                </c:pt>
                <c:pt idx="118">
                  <c:v>2954</c:v>
                </c:pt>
                <c:pt idx="119">
                  <c:v>2963</c:v>
                </c:pt>
                <c:pt idx="120">
                  <c:v>2968</c:v>
                </c:pt>
                <c:pt idx="121">
                  <c:v>2983</c:v>
                </c:pt>
                <c:pt idx="122">
                  <c:v>2997</c:v>
                </c:pt>
                <c:pt idx="123">
                  <c:v>3010</c:v>
                </c:pt>
                <c:pt idx="124">
                  <c:v>3017</c:v>
                </c:pt>
                <c:pt idx="125">
                  <c:v>3038</c:v>
                </c:pt>
                <c:pt idx="126">
                  <c:v>3056</c:v>
                </c:pt>
                <c:pt idx="127">
                  <c:v>3062</c:v>
                </c:pt>
                <c:pt idx="128">
                  <c:v>3079</c:v>
                </c:pt>
                <c:pt idx="129">
                  <c:v>3084</c:v>
                </c:pt>
                <c:pt idx="130">
                  <c:v>3102</c:v>
                </c:pt>
                <c:pt idx="131">
                  <c:v>3115</c:v>
                </c:pt>
                <c:pt idx="132">
                  <c:v>3119</c:v>
                </c:pt>
                <c:pt idx="133">
                  <c:v>3147</c:v>
                </c:pt>
                <c:pt idx="134">
                  <c:v>3145</c:v>
                </c:pt>
                <c:pt idx="135">
                  <c:v>3164</c:v>
                </c:pt>
                <c:pt idx="136">
                  <c:v>3170</c:v>
                </c:pt>
                <c:pt idx="137">
                  <c:v>3191</c:v>
                </c:pt>
                <c:pt idx="138">
                  <c:v>3193</c:v>
                </c:pt>
                <c:pt idx="139">
                  <c:v>3211</c:v>
                </c:pt>
                <c:pt idx="140">
                  <c:v>3227</c:v>
                </c:pt>
                <c:pt idx="141">
                  <c:v>3230</c:v>
                </c:pt>
                <c:pt idx="142">
                  <c:v>3253</c:v>
                </c:pt>
                <c:pt idx="143">
                  <c:v>3261</c:v>
                </c:pt>
                <c:pt idx="144">
                  <c:v>3277</c:v>
                </c:pt>
                <c:pt idx="145">
                  <c:v>3285</c:v>
                </c:pt>
                <c:pt idx="146">
                  <c:v>3290</c:v>
                </c:pt>
                <c:pt idx="147">
                  <c:v>3313</c:v>
                </c:pt>
                <c:pt idx="148">
                  <c:v>3328</c:v>
                </c:pt>
                <c:pt idx="149">
                  <c:v>3341</c:v>
                </c:pt>
                <c:pt idx="150">
                  <c:v>3349</c:v>
                </c:pt>
                <c:pt idx="151">
                  <c:v>3357</c:v>
                </c:pt>
                <c:pt idx="152">
                  <c:v>3375</c:v>
                </c:pt>
                <c:pt idx="153">
                  <c:v>3376</c:v>
                </c:pt>
                <c:pt idx="154">
                  <c:v>3394</c:v>
                </c:pt>
                <c:pt idx="155">
                  <c:v>3414</c:v>
                </c:pt>
                <c:pt idx="156">
                  <c:v>3414</c:v>
                </c:pt>
                <c:pt idx="157">
                  <c:v>3439</c:v>
                </c:pt>
                <c:pt idx="158">
                  <c:v>3441</c:v>
                </c:pt>
                <c:pt idx="159">
                  <c:v>3446</c:v>
                </c:pt>
                <c:pt idx="160">
                  <c:v>3465</c:v>
                </c:pt>
                <c:pt idx="161">
                  <c:v>3476</c:v>
                </c:pt>
                <c:pt idx="162">
                  <c:v>3486</c:v>
                </c:pt>
                <c:pt idx="163">
                  <c:v>3490</c:v>
                </c:pt>
                <c:pt idx="164">
                  <c:v>3517</c:v>
                </c:pt>
                <c:pt idx="165">
                  <c:v>3513</c:v>
                </c:pt>
                <c:pt idx="166">
                  <c:v>3531</c:v>
                </c:pt>
                <c:pt idx="167">
                  <c:v>3548</c:v>
                </c:pt>
                <c:pt idx="168">
                  <c:v>3551</c:v>
                </c:pt>
                <c:pt idx="169">
                  <c:v>3564</c:v>
                </c:pt>
                <c:pt idx="170">
                  <c:v>3579</c:v>
                </c:pt>
                <c:pt idx="171">
                  <c:v>3587</c:v>
                </c:pt>
                <c:pt idx="172">
                  <c:v>3606</c:v>
                </c:pt>
                <c:pt idx="173">
                  <c:v>3622</c:v>
                </c:pt>
                <c:pt idx="174">
                  <c:v>3640</c:v>
                </c:pt>
                <c:pt idx="175">
                  <c:v>3644</c:v>
                </c:pt>
                <c:pt idx="176">
                  <c:v>3664</c:v>
                </c:pt>
                <c:pt idx="177">
                  <c:v>3668</c:v>
                </c:pt>
                <c:pt idx="178">
                  <c:v>3680</c:v>
                </c:pt>
                <c:pt idx="179">
                  <c:v>3687</c:v>
                </c:pt>
                <c:pt idx="180">
                  <c:v>3693</c:v>
                </c:pt>
                <c:pt idx="181">
                  <c:v>3715</c:v>
                </c:pt>
                <c:pt idx="182">
                  <c:v>3724</c:v>
                </c:pt>
                <c:pt idx="183">
                  <c:v>3722</c:v>
                </c:pt>
                <c:pt idx="184">
                  <c:v>3742</c:v>
                </c:pt>
                <c:pt idx="185">
                  <c:v>3757</c:v>
                </c:pt>
                <c:pt idx="186">
                  <c:v>3764</c:v>
                </c:pt>
                <c:pt idx="187">
                  <c:v>3771</c:v>
                </c:pt>
                <c:pt idx="188">
                  <c:v>3769</c:v>
                </c:pt>
                <c:pt idx="189">
                  <c:v>3794</c:v>
                </c:pt>
                <c:pt idx="190">
                  <c:v>3789</c:v>
                </c:pt>
                <c:pt idx="191">
                  <c:v>3815</c:v>
                </c:pt>
                <c:pt idx="192">
                  <c:v>3814</c:v>
                </c:pt>
                <c:pt idx="193">
                  <c:v>3833</c:v>
                </c:pt>
                <c:pt idx="194">
                  <c:v>3838</c:v>
                </c:pt>
                <c:pt idx="195">
                  <c:v>3834</c:v>
                </c:pt>
                <c:pt idx="196">
                  <c:v>3843</c:v>
                </c:pt>
                <c:pt idx="197">
                  <c:v>3871</c:v>
                </c:pt>
                <c:pt idx="198">
                  <c:v>3878</c:v>
                </c:pt>
                <c:pt idx="199">
                  <c:v>3896</c:v>
                </c:pt>
                <c:pt idx="200">
                  <c:v>3885</c:v>
                </c:pt>
                <c:pt idx="201">
                  <c:v>3901</c:v>
                </c:pt>
                <c:pt idx="202">
                  <c:v>3905</c:v>
                </c:pt>
                <c:pt idx="203">
                  <c:v>3922</c:v>
                </c:pt>
                <c:pt idx="204">
                  <c:v>3918</c:v>
                </c:pt>
                <c:pt idx="205">
                  <c:v>3933</c:v>
                </c:pt>
                <c:pt idx="206">
                  <c:v>3937</c:v>
                </c:pt>
                <c:pt idx="207">
                  <c:v>3960</c:v>
                </c:pt>
                <c:pt idx="208">
                  <c:v>3953</c:v>
                </c:pt>
                <c:pt idx="209">
                  <c:v>3961</c:v>
                </c:pt>
                <c:pt idx="210">
                  <c:v>3972</c:v>
                </c:pt>
                <c:pt idx="211">
                  <c:v>3989</c:v>
                </c:pt>
                <c:pt idx="212">
                  <c:v>3997</c:v>
                </c:pt>
                <c:pt idx="213">
                  <c:v>4007</c:v>
                </c:pt>
                <c:pt idx="214">
                  <c:v>4003</c:v>
                </c:pt>
                <c:pt idx="215">
                  <c:v>4018</c:v>
                </c:pt>
                <c:pt idx="216">
                  <c:v>4026</c:v>
                </c:pt>
                <c:pt idx="217">
                  <c:v>4021</c:v>
                </c:pt>
                <c:pt idx="218">
                  <c:v>4047</c:v>
                </c:pt>
                <c:pt idx="219">
                  <c:v>4053</c:v>
                </c:pt>
                <c:pt idx="220">
                  <c:v>4045</c:v>
                </c:pt>
                <c:pt idx="221">
                  <c:v>4050</c:v>
                </c:pt>
                <c:pt idx="222">
                  <c:v>4070</c:v>
                </c:pt>
                <c:pt idx="223">
                  <c:v>4081</c:v>
                </c:pt>
                <c:pt idx="224">
                  <c:v>4097</c:v>
                </c:pt>
                <c:pt idx="225">
                  <c:v>4092</c:v>
                </c:pt>
                <c:pt idx="226">
                  <c:v>4121</c:v>
                </c:pt>
                <c:pt idx="227">
                  <c:v>4126</c:v>
                </c:pt>
                <c:pt idx="228">
                  <c:v>4130</c:v>
                </c:pt>
                <c:pt idx="229">
                  <c:v>4142</c:v>
                </c:pt>
                <c:pt idx="230">
                  <c:v>4145</c:v>
                </c:pt>
                <c:pt idx="231">
                  <c:v>4153</c:v>
                </c:pt>
                <c:pt idx="232">
                  <c:v>4158</c:v>
                </c:pt>
                <c:pt idx="233">
                  <c:v>4159</c:v>
                </c:pt>
                <c:pt idx="234">
                  <c:v>4173</c:v>
                </c:pt>
                <c:pt idx="235">
                  <c:v>4175</c:v>
                </c:pt>
                <c:pt idx="236">
                  <c:v>4165</c:v>
                </c:pt>
                <c:pt idx="237">
                  <c:v>4169</c:v>
                </c:pt>
                <c:pt idx="238">
                  <c:v>4172</c:v>
                </c:pt>
                <c:pt idx="239">
                  <c:v>4186</c:v>
                </c:pt>
                <c:pt idx="240">
                  <c:v>4203</c:v>
                </c:pt>
                <c:pt idx="241">
                  <c:v>4196</c:v>
                </c:pt>
                <c:pt idx="242">
                  <c:v>4205</c:v>
                </c:pt>
              </c:numCache>
            </c:numRef>
          </c:xVal>
          <c:yVal>
            <c:numRef>
              <c:f>'Beschl. 5. Gang(4)'!$Q$4:$Q$246</c:f>
              <c:numCache>
                <c:formatCode>0.0" Nm"</c:formatCode>
                <c:ptCount val="243"/>
                <c:pt idx="0">
                  <c:v>83.90703854154097</c:v>
                </c:pt>
                <c:pt idx="1">
                  <c:v>93.811982016078844</c:v>
                </c:pt>
                <c:pt idx="2">
                  <c:v>103.42149232186064</c:v>
                </c:pt>
                <c:pt idx="3">
                  <c:v>112.7916652836053</c:v>
                </c:pt>
                <c:pt idx="4">
                  <c:v>122.14051104141113</c:v>
                </c:pt>
                <c:pt idx="5">
                  <c:v>130.72522944003526</c:v>
                </c:pt>
                <c:pt idx="6">
                  <c:v>138.87194706198321</c:v>
                </c:pt>
                <c:pt idx="7">
                  <c:v>147.02607692584596</c:v>
                </c:pt>
                <c:pt idx="8">
                  <c:v>154.9620030817407</c:v>
                </c:pt>
                <c:pt idx="9">
                  <c:v>162.85515196686438</c:v>
                </c:pt>
                <c:pt idx="10">
                  <c:v>170.31466178510144</c:v>
                </c:pt>
                <c:pt idx="11">
                  <c:v>177.59464068832935</c:v>
                </c:pt>
                <c:pt idx="12">
                  <c:v>184.65109151145063</c:v>
                </c:pt>
                <c:pt idx="13">
                  <c:v>191.49992046095934</c:v>
                </c:pt>
                <c:pt idx="14">
                  <c:v>198.3380656834922</c:v>
                </c:pt>
                <c:pt idx="15">
                  <c:v>204.96849587382525</c:v>
                </c:pt>
                <c:pt idx="16">
                  <c:v>211.38161148675184</c:v>
                </c:pt>
                <c:pt idx="17">
                  <c:v>217.42863758520892</c:v>
                </c:pt>
                <c:pt idx="18">
                  <c:v>223.32881927968793</c:v>
                </c:pt>
                <c:pt idx="19">
                  <c:v>229.02983826683305</c:v>
                </c:pt>
                <c:pt idx="20">
                  <c:v>234.56234547978545</c:v>
                </c:pt>
                <c:pt idx="21">
                  <c:v>240.05800402208283</c:v>
                </c:pt>
                <c:pt idx="22">
                  <c:v>245.24540947615452</c:v>
                </c:pt>
                <c:pt idx="23">
                  <c:v>250.28995219408975</c:v>
                </c:pt>
                <c:pt idx="24">
                  <c:v>255.28255961370391</c:v>
                </c:pt>
                <c:pt idx="25">
                  <c:v>260.11292797300155</c:v>
                </c:pt>
                <c:pt idx="26">
                  <c:v>264.79838033949909</c:v>
                </c:pt>
                <c:pt idx="27">
                  <c:v>269.32633009520055</c:v>
                </c:pt>
                <c:pt idx="28">
                  <c:v>273.81878251551399</c:v>
                </c:pt>
                <c:pt idx="29">
                  <c:v>278.14361159781322</c:v>
                </c:pt>
                <c:pt idx="30">
                  <c:v>282.22251927937663</c:v>
                </c:pt>
                <c:pt idx="31">
                  <c:v>286.15303840026007</c:v>
                </c:pt>
                <c:pt idx="32">
                  <c:v>289.94840424076023</c:v>
                </c:pt>
                <c:pt idx="33">
                  <c:v>293.62311767768637</c:v>
                </c:pt>
                <c:pt idx="34">
                  <c:v>297.1662757723625</c:v>
                </c:pt>
                <c:pt idx="35">
                  <c:v>300.47376648649072</c:v>
                </c:pt>
                <c:pt idx="36">
                  <c:v>303.69619990844706</c:v>
                </c:pt>
                <c:pt idx="37">
                  <c:v>306.88382082480547</c:v>
                </c:pt>
                <c:pt idx="38">
                  <c:v>310.04794578222231</c:v>
                </c:pt>
                <c:pt idx="39">
                  <c:v>313.05677701287016</c:v>
                </c:pt>
                <c:pt idx="40">
                  <c:v>315.72407669104604</c:v>
                </c:pt>
                <c:pt idx="41">
                  <c:v>318.3584310172435</c:v>
                </c:pt>
                <c:pt idx="42">
                  <c:v>321.08432037942003</c:v>
                </c:pt>
                <c:pt idx="43">
                  <c:v>323.67249472765195</c:v>
                </c:pt>
                <c:pt idx="44">
                  <c:v>326.12144050017491</c:v>
                </c:pt>
                <c:pt idx="45">
                  <c:v>328.317217166739</c:v>
                </c:pt>
                <c:pt idx="46">
                  <c:v>330.57348330248391</c:v>
                </c:pt>
                <c:pt idx="47">
                  <c:v>332.78874850738089</c:v>
                </c:pt>
                <c:pt idx="48">
                  <c:v>334.88581939453098</c:v>
                </c:pt>
                <c:pt idx="49">
                  <c:v>336.89685054018838</c:v>
                </c:pt>
                <c:pt idx="50">
                  <c:v>338.75665575599686</c:v>
                </c:pt>
                <c:pt idx="51">
                  <c:v>340.58750634533652</c:v>
                </c:pt>
                <c:pt idx="52">
                  <c:v>342.37112936970453</c:v>
                </c:pt>
                <c:pt idx="53">
                  <c:v>344.08006727535519</c:v>
                </c:pt>
                <c:pt idx="54">
                  <c:v>345.71967619067419</c:v>
                </c:pt>
                <c:pt idx="55">
                  <c:v>347.35845856329632</c:v>
                </c:pt>
                <c:pt idx="56">
                  <c:v>348.88584728798736</c:v>
                </c:pt>
                <c:pt idx="57">
                  <c:v>350.32814663694739</c:v>
                </c:pt>
                <c:pt idx="58">
                  <c:v>351.710557858198</c:v>
                </c:pt>
                <c:pt idx="59">
                  <c:v>353.0407303984851</c:v>
                </c:pt>
                <c:pt idx="60">
                  <c:v>354.2578064760483</c:v>
                </c:pt>
                <c:pt idx="61">
                  <c:v>355.46384684509673</c:v>
                </c:pt>
                <c:pt idx="62">
                  <c:v>356.63574361479522</c:v>
                </c:pt>
                <c:pt idx="63">
                  <c:v>357.75378038351215</c:v>
                </c:pt>
                <c:pt idx="64">
                  <c:v>358.82344372454372</c:v>
                </c:pt>
                <c:pt idx="65">
                  <c:v>359.89525735638733</c:v>
                </c:pt>
                <c:pt idx="66">
                  <c:v>360.88316898862564</c:v>
                </c:pt>
                <c:pt idx="67">
                  <c:v>361.81985693829387</c:v>
                </c:pt>
                <c:pt idx="68">
                  <c:v>362.716263082517</c:v>
                </c:pt>
                <c:pt idx="69">
                  <c:v>363.57450455724927</c:v>
                </c:pt>
                <c:pt idx="70">
                  <c:v>364.40060777173517</c:v>
                </c:pt>
                <c:pt idx="71">
                  <c:v>365.22977019529372</c:v>
                </c:pt>
                <c:pt idx="72">
                  <c:v>365.97973014643242</c:v>
                </c:pt>
                <c:pt idx="73">
                  <c:v>366.78626021949083</c:v>
                </c:pt>
                <c:pt idx="74">
                  <c:v>367.46513103771167</c:v>
                </c:pt>
                <c:pt idx="75">
                  <c:v>368.12403283333185</c:v>
                </c:pt>
                <c:pt idx="76">
                  <c:v>368.75606256472679</c:v>
                </c:pt>
                <c:pt idx="77">
                  <c:v>369.36648974187432</c:v>
                </c:pt>
                <c:pt idx="78">
                  <c:v>369.94810593770933</c:v>
                </c:pt>
                <c:pt idx="79">
                  <c:v>370.54532637020998</c:v>
                </c:pt>
                <c:pt idx="80">
                  <c:v>371.0772954400781</c:v>
                </c:pt>
                <c:pt idx="81">
                  <c:v>371.59313385119884</c:v>
                </c:pt>
                <c:pt idx="82">
                  <c:v>372.09099061673254</c:v>
                </c:pt>
                <c:pt idx="83">
                  <c:v>372.57109681189797</c:v>
                </c:pt>
                <c:pt idx="84">
                  <c:v>373.03816285340048</c:v>
                </c:pt>
                <c:pt idx="85">
                  <c:v>373.5203069061742</c:v>
                </c:pt>
                <c:pt idx="86">
                  <c:v>373.94080227939838</c:v>
                </c:pt>
                <c:pt idx="87">
                  <c:v>374.36019057642062</c:v>
                </c:pt>
                <c:pt idx="88">
                  <c:v>374.77068653475396</c:v>
                </c:pt>
                <c:pt idx="89">
                  <c:v>375.16490458539403</c:v>
                </c:pt>
                <c:pt idx="90">
                  <c:v>375.55000708772911</c:v>
                </c:pt>
                <c:pt idx="91">
                  <c:v>375.89481407303958</c:v>
                </c:pt>
                <c:pt idx="92">
                  <c:v>376.27513803488858</c:v>
                </c:pt>
                <c:pt idx="93">
                  <c:v>376.63439239402612</c:v>
                </c:pt>
                <c:pt idx="94">
                  <c:v>376.98649990330739</c:v>
                </c:pt>
                <c:pt idx="95">
                  <c:v>377.36928986994639</c:v>
                </c:pt>
                <c:pt idx="96">
                  <c:v>377.62454410791872</c:v>
                </c:pt>
                <c:pt idx="97">
                  <c:v>377.99160331664297</c:v>
                </c:pt>
                <c:pt idx="98">
                  <c:v>378.32258607684855</c:v>
                </c:pt>
                <c:pt idx="99">
                  <c:v>378.61968660142759</c:v>
                </c:pt>
                <c:pt idx="100">
                  <c:v>378.95876792805251</c:v>
                </c:pt>
                <c:pt idx="101">
                  <c:v>379.24700327017911</c:v>
                </c:pt>
                <c:pt idx="102">
                  <c:v>379.58689008852224</c:v>
                </c:pt>
                <c:pt idx="103">
                  <c:v>379.9035616175359</c:v>
                </c:pt>
                <c:pt idx="104">
                  <c:v>380.22088749772314</c:v>
                </c:pt>
                <c:pt idx="105">
                  <c:v>380.53764885668068</c:v>
                </c:pt>
                <c:pt idx="106">
                  <c:v>380.8914138944815</c:v>
                </c:pt>
                <c:pt idx="107">
                  <c:v>381.18953234595648</c:v>
                </c:pt>
                <c:pt idx="108">
                  <c:v>381.50711553691622</c:v>
                </c:pt>
                <c:pt idx="109">
                  <c:v>381.82570561745956</c:v>
                </c:pt>
                <c:pt idx="110">
                  <c:v>382.14903099579982</c:v>
                </c:pt>
                <c:pt idx="111">
                  <c:v>382.46884795190408</c:v>
                </c:pt>
                <c:pt idx="112">
                  <c:v>382.82659039430865</c:v>
                </c:pt>
                <c:pt idx="113">
                  <c:v>383.13845165267941</c:v>
                </c:pt>
                <c:pt idx="114">
                  <c:v>383.46474362665839</c:v>
                </c:pt>
                <c:pt idx="115">
                  <c:v>383.7952898801492</c:v>
                </c:pt>
                <c:pt idx="116">
                  <c:v>384.12852758653599</c:v>
                </c:pt>
                <c:pt idx="117">
                  <c:v>384.46808621645516</c:v>
                </c:pt>
                <c:pt idx="118">
                  <c:v>384.84045484086869</c:v>
                </c:pt>
                <c:pt idx="119">
                  <c:v>385.16552748720699</c:v>
                </c:pt>
                <c:pt idx="120">
                  <c:v>385.51436629060112</c:v>
                </c:pt>
                <c:pt idx="121">
                  <c:v>385.86111637712366</c:v>
                </c:pt>
                <c:pt idx="122">
                  <c:v>386.21272572158699</c:v>
                </c:pt>
                <c:pt idx="123">
                  <c:v>386.56748115418162</c:v>
                </c:pt>
                <c:pt idx="124">
                  <c:v>386.96479142455775</c:v>
                </c:pt>
                <c:pt idx="125">
                  <c:v>387.3072851579978</c:v>
                </c:pt>
                <c:pt idx="126">
                  <c:v>387.67139381364188</c:v>
                </c:pt>
                <c:pt idx="127">
                  <c:v>388.03840003362023</c:v>
                </c:pt>
                <c:pt idx="128">
                  <c:v>388.41182244602163</c:v>
                </c:pt>
                <c:pt idx="129">
                  <c:v>388.74614884819005</c:v>
                </c:pt>
                <c:pt idx="130">
                  <c:v>389.13773896390785</c:v>
                </c:pt>
                <c:pt idx="131">
                  <c:v>389.51854133486256</c:v>
                </c:pt>
                <c:pt idx="132">
                  <c:v>389.8594114163036</c:v>
                </c:pt>
                <c:pt idx="133">
                  <c:v>390.25723471525623</c:v>
                </c:pt>
                <c:pt idx="134">
                  <c:v>390.56624047507921</c:v>
                </c:pt>
                <c:pt idx="135">
                  <c:v>390.95050007280048</c:v>
                </c:pt>
                <c:pt idx="136">
                  <c:v>391.31377683607246</c:v>
                </c:pt>
                <c:pt idx="137">
                  <c:v>391.71665098588937</c:v>
                </c:pt>
                <c:pt idx="138">
                  <c:v>392.10345597866188</c:v>
                </c:pt>
                <c:pt idx="139">
                  <c:v>392.41998607053927</c:v>
                </c:pt>
                <c:pt idx="140">
                  <c:v>392.80184109937477</c:v>
                </c:pt>
                <c:pt idx="141">
                  <c:v>393.20552501483627</c:v>
                </c:pt>
                <c:pt idx="142">
                  <c:v>393.59172984105356</c:v>
                </c:pt>
                <c:pt idx="143">
                  <c:v>394.01782977197485</c:v>
                </c:pt>
                <c:pt idx="144">
                  <c:v>394.38278082770256</c:v>
                </c:pt>
                <c:pt idx="145">
                  <c:v>394.7645357126483</c:v>
                </c:pt>
                <c:pt idx="146">
                  <c:v>395.1477018941564</c:v>
                </c:pt>
                <c:pt idx="147">
                  <c:v>395.52267228534987</c:v>
                </c:pt>
                <c:pt idx="148">
                  <c:v>395.89616256337962</c:v>
                </c:pt>
                <c:pt idx="149">
                  <c:v>396.30290893736804</c:v>
                </c:pt>
                <c:pt idx="150">
                  <c:v>396.65444217403018</c:v>
                </c:pt>
                <c:pt idx="151">
                  <c:v>397.01338971139137</c:v>
                </c:pt>
                <c:pt idx="152">
                  <c:v>397.36891381346737</c:v>
                </c:pt>
                <c:pt idx="153">
                  <c:v>397.7187193130386</c:v>
                </c:pt>
                <c:pt idx="154">
                  <c:v>398.06590002969432</c:v>
                </c:pt>
                <c:pt idx="155">
                  <c:v>398.43689135116279</c:v>
                </c:pt>
                <c:pt idx="156">
                  <c:v>398.74724107448685</c:v>
                </c:pt>
                <c:pt idx="157">
                  <c:v>399.0003550062749</c:v>
                </c:pt>
                <c:pt idx="158">
                  <c:v>399.34981475411422</c:v>
                </c:pt>
                <c:pt idx="159">
                  <c:v>399.61877903361938</c:v>
                </c:pt>
                <c:pt idx="160">
                  <c:v>399.93335967485871</c:v>
                </c:pt>
                <c:pt idx="161">
                  <c:v>400.22166047006749</c:v>
                </c:pt>
                <c:pt idx="162">
                  <c:v>400.52799262180037</c:v>
                </c:pt>
                <c:pt idx="163">
                  <c:v>400.76940660147739</c:v>
                </c:pt>
                <c:pt idx="164">
                  <c:v>400.95138824852722</c:v>
                </c:pt>
                <c:pt idx="165">
                  <c:v>401.23478521201145</c:v>
                </c:pt>
                <c:pt idx="166">
                  <c:v>401.49039580688617</c:v>
                </c:pt>
                <c:pt idx="167">
                  <c:v>401.67856047460771</c:v>
                </c:pt>
                <c:pt idx="168">
                  <c:v>401.87682402996853</c:v>
                </c:pt>
                <c:pt idx="169">
                  <c:v>401.99038078881398</c:v>
                </c:pt>
                <c:pt idx="170">
                  <c:v>402.23244944748922</c:v>
                </c:pt>
                <c:pt idx="171">
                  <c:v>402.4494077763602</c:v>
                </c:pt>
                <c:pt idx="172">
                  <c:v>402.56922904975971</c:v>
                </c:pt>
                <c:pt idx="173">
                  <c:v>403.06961095219373</c:v>
                </c:pt>
                <c:pt idx="174">
                  <c:v>402.73944053405103</c:v>
                </c:pt>
                <c:pt idx="175">
                  <c:v>402.87705712972547</c:v>
                </c:pt>
                <c:pt idx="176">
                  <c:v>402.82430851956997</c:v>
                </c:pt>
                <c:pt idx="177">
                  <c:v>402.85969533257907</c:v>
                </c:pt>
                <c:pt idx="178">
                  <c:v>402.84865042845388</c:v>
                </c:pt>
                <c:pt idx="179">
                  <c:v>402.80885431820815</c:v>
                </c:pt>
                <c:pt idx="180">
                  <c:v>402.77277696226423</c:v>
                </c:pt>
                <c:pt idx="181">
                  <c:v>402.65696161693569</c:v>
                </c:pt>
                <c:pt idx="182">
                  <c:v>402.54683455668749</c:v>
                </c:pt>
                <c:pt idx="183">
                  <c:v>402.40502965505715</c:v>
                </c:pt>
                <c:pt idx="184">
                  <c:v>402.23930018156796</c:v>
                </c:pt>
                <c:pt idx="185">
                  <c:v>402.04591123418294</c:v>
                </c:pt>
                <c:pt idx="186">
                  <c:v>401.82615197148488</c:v>
                </c:pt>
                <c:pt idx="187">
                  <c:v>401.59115360259261</c:v>
                </c:pt>
                <c:pt idx="188">
                  <c:v>401.27529465376972</c:v>
                </c:pt>
                <c:pt idx="189">
                  <c:v>400.9288704920254</c:v>
                </c:pt>
                <c:pt idx="190">
                  <c:v>400.67021318602224</c:v>
                </c:pt>
                <c:pt idx="191">
                  <c:v>400.2597332196799</c:v>
                </c:pt>
                <c:pt idx="192">
                  <c:v>399.85197436163151</c:v>
                </c:pt>
                <c:pt idx="193">
                  <c:v>399.41210854264909</c:v>
                </c:pt>
                <c:pt idx="194">
                  <c:v>398.93273313256702</c:v>
                </c:pt>
                <c:pt idx="195">
                  <c:v>398.42223739923043</c:v>
                </c:pt>
                <c:pt idx="196">
                  <c:v>397.88660564506148</c:v>
                </c:pt>
                <c:pt idx="197">
                  <c:v>397.26300366238149</c:v>
                </c:pt>
                <c:pt idx="198">
                  <c:v>396.63734455633045</c:v>
                </c:pt>
                <c:pt idx="199">
                  <c:v>395.9780707924773</c:v>
                </c:pt>
                <c:pt idx="200">
                  <c:v>395.28098408371363</c:v>
                </c:pt>
                <c:pt idx="201">
                  <c:v>394.53966888854495</c:v>
                </c:pt>
                <c:pt idx="202">
                  <c:v>393.76639700475579</c:v>
                </c:pt>
                <c:pt idx="203">
                  <c:v>392.90174442185236</c:v>
                </c:pt>
                <c:pt idx="204">
                  <c:v>392.04151291985397</c:v>
                </c:pt>
                <c:pt idx="205">
                  <c:v>391.13452895845404</c:v>
                </c:pt>
                <c:pt idx="206">
                  <c:v>390.18991720371923</c:v>
                </c:pt>
                <c:pt idx="207">
                  <c:v>389.20202609719229</c:v>
                </c:pt>
                <c:pt idx="208">
                  <c:v>388.1611602325803</c:v>
                </c:pt>
                <c:pt idx="209">
                  <c:v>387.03220658965978</c:v>
                </c:pt>
                <c:pt idx="210">
                  <c:v>385.90949191237092</c:v>
                </c:pt>
                <c:pt idx="211">
                  <c:v>384.74053482536482</c:v>
                </c:pt>
                <c:pt idx="212">
                  <c:v>383.5208788325159</c:v>
                </c:pt>
                <c:pt idx="213">
                  <c:v>382.27174346214309</c:v>
                </c:pt>
                <c:pt idx="214">
                  <c:v>381.04835631984821</c:v>
                </c:pt>
                <c:pt idx="215">
                  <c:v>379.81283178518254</c:v>
                </c:pt>
                <c:pt idx="216">
                  <c:v>378.42697732332311</c:v>
                </c:pt>
                <c:pt idx="217">
                  <c:v>377.04391392652775</c:v>
                </c:pt>
                <c:pt idx="218">
                  <c:v>375.5720664725996</c:v>
                </c:pt>
                <c:pt idx="219">
                  <c:v>374.05227784198786</c:v>
                </c:pt>
                <c:pt idx="220">
                  <c:v>372.32953264135466</c:v>
                </c:pt>
                <c:pt idx="221">
                  <c:v>370.68645484679774</c:v>
                </c:pt>
                <c:pt idx="222">
                  <c:v>368.93909805571076</c:v>
                </c:pt>
                <c:pt idx="223">
                  <c:v>366.37688781616191</c:v>
                </c:pt>
                <c:pt idx="224">
                  <c:v>362.89671550829956</c:v>
                </c:pt>
                <c:pt idx="225">
                  <c:v>360.8712203325785</c:v>
                </c:pt>
                <c:pt idx="226">
                  <c:v>357.37755223513892</c:v>
                </c:pt>
                <c:pt idx="227">
                  <c:v>352.6375440714346</c:v>
                </c:pt>
                <c:pt idx="228">
                  <c:v>350.44943028387928</c:v>
                </c:pt>
                <c:pt idx="229">
                  <c:v>348.2076356959671</c:v>
                </c:pt>
                <c:pt idx="230">
                  <c:v>345.90748060457395</c:v>
                </c:pt>
                <c:pt idx="231">
                  <c:v>343.50282263207339</c:v>
                </c:pt>
                <c:pt idx="232">
                  <c:v>341.017897804212</c:v>
                </c:pt>
                <c:pt idx="233">
                  <c:v>338.55184547188264</c:v>
                </c:pt>
                <c:pt idx="234">
                  <c:v>336.02835297676057</c:v>
                </c:pt>
                <c:pt idx="235">
                  <c:v>333.45864616392691</c:v>
                </c:pt>
                <c:pt idx="236">
                  <c:v>330.83471166198001</c:v>
                </c:pt>
                <c:pt idx="237">
                  <c:v>328.09259831076042</c:v>
                </c:pt>
                <c:pt idx="238">
                  <c:v>325.26449316661228</c:v>
                </c:pt>
                <c:pt idx="239">
                  <c:v>322.4750851513412</c:v>
                </c:pt>
                <c:pt idx="240">
                  <c:v>319.75922158222528</c:v>
                </c:pt>
                <c:pt idx="241">
                  <c:v>317.03567563924776</c:v>
                </c:pt>
                <c:pt idx="242">
                  <c:v>314.14892612560811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243896"/>
        <c:axId val="380244288"/>
      </c:scatterChart>
      <c:valAx>
        <c:axId val="380243896"/>
        <c:scaling>
          <c:orientation val="minMax"/>
          <c:min val="1000"/>
        </c:scaling>
        <c:delete val="0"/>
        <c:axPos val="b"/>
        <c:numFmt formatCode="#,##0&quot; 1/min&quot;" sourceLinked="1"/>
        <c:majorTickMark val="out"/>
        <c:minorTickMark val="none"/>
        <c:tickLblPos val="nextTo"/>
        <c:crossAx val="380244288"/>
        <c:crosses val="autoZero"/>
        <c:crossBetween val="midCat"/>
      </c:valAx>
      <c:valAx>
        <c:axId val="380244288"/>
        <c:scaling>
          <c:orientation val="minMax"/>
        </c:scaling>
        <c:delete val="0"/>
        <c:axPos val="l"/>
        <c:majorGridlines/>
        <c:numFmt formatCode="0.0&quot; Nm&quot;" sourceLinked="1"/>
        <c:majorTickMark val="out"/>
        <c:minorTickMark val="none"/>
        <c:tickLblPos val="nextTo"/>
        <c:crossAx val="3802438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33452782024267E-2"/>
          <c:y val="2.2148071973639119E-2"/>
          <c:w val="0.72184117273022852"/>
          <c:h val="0.962380280609777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'Beschl. 5. Gang(3)'!$H$2</c:f>
              <c:strCache>
                <c:ptCount val="1"/>
                <c:pt idx="0">
                  <c:v>U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trendline>
            <c:trendlineType val="poly"/>
            <c:order val="5"/>
            <c:dispRSqr val="1"/>
            <c:dispEq val="1"/>
            <c:trendlineLbl>
              <c:layout>
                <c:manualLayout>
                  <c:x val="-2.2634897163634156E-2"/>
                  <c:y val="0.38554382650381408"/>
                </c:manualLayout>
              </c:layout>
              <c:numFmt formatCode="0.0000000000E+00" sourceLinked="0"/>
            </c:trendlineLbl>
          </c:trendline>
          <c:xVal>
            <c:numRef>
              <c:f>'Beschl. 5. Gang(3)'!$F$3:$F$275</c:f>
              <c:numCache>
                <c:formatCode>0.000" s"</c:formatCode>
                <c:ptCount val="273"/>
                <c:pt idx="0">
                  <c:v>0.02</c:v>
                </c:pt>
                <c:pt idx="1">
                  <c:v>0.20100000000000001</c:v>
                </c:pt>
                <c:pt idx="2">
                  <c:v>0.39100000000000001</c:v>
                </c:pt>
                <c:pt idx="3">
                  <c:v>0.58099999999999996</c:v>
                </c:pt>
                <c:pt idx="4">
                  <c:v>0.77200000000000002</c:v>
                </c:pt>
                <c:pt idx="5">
                  <c:v>0.96199999999999997</c:v>
                </c:pt>
                <c:pt idx="6">
                  <c:v>1.1619999999999999</c:v>
                </c:pt>
                <c:pt idx="7">
                  <c:v>1.3520000000000001</c:v>
                </c:pt>
                <c:pt idx="8">
                  <c:v>1.5429999999999999</c:v>
                </c:pt>
                <c:pt idx="9">
                  <c:v>1.7330000000000001</c:v>
                </c:pt>
                <c:pt idx="10">
                  <c:v>1.923</c:v>
                </c:pt>
                <c:pt idx="11">
                  <c:v>2.113</c:v>
                </c:pt>
                <c:pt idx="12">
                  <c:v>2.3140000000000001</c:v>
                </c:pt>
                <c:pt idx="13">
                  <c:v>2.504</c:v>
                </c:pt>
                <c:pt idx="14">
                  <c:v>2.6739999999999999</c:v>
                </c:pt>
                <c:pt idx="15">
                  <c:v>2.8650000000000002</c:v>
                </c:pt>
                <c:pt idx="16">
                  <c:v>3.0449999999999999</c:v>
                </c:pt>
                <c:pt idx="17">
                  <c:v>3.2349999999999999</c:v>
                </c:pt>
                <c:pt idx="18">
                  <c:v>3.4249999999999998</c:v>
                </c:pt>
                <c:pt idx="19">
                  <c:v>3.6059999999999999</c:v>
                </c:pt>
                <c:pt idx="20">
                  <c:v>3.7959999999999998</c:v>
                </c:pt>
                <c:pt idx="21">
                  <c:v>3.976</c:v>
                </c:pt>
                <c:pt idx="22">
                  <c:v>4.1660000000000004</c:v>
                </c:pt>
                <c:pt idx="23">
                  <c:v>4.3570000000000002</c:v>
                </c:pt>
                <c:pt idx="24">
                  <c:v>4.5369999999999999</c:v>
                </c:pt>
                <c:pt idx="25">
                  <c:v>4.7270000000000003</c:v>
                </c:pt>
                <c:pt idx="26">
                  <c:v>4.8970000000000002</c:v>
                </c:pt>
                <c:pt idx="27">
                  <c:v>5.0880000000000001</c:v>
                </c:pt>
                <c:pt idx="28">
                  <c:v>5.2880000000000003</c:v>
                </c:pt>
                <c:pt idx="29">
                  <c:v>5.4779999999999998</c:v>
                </c:pt>
                <c:pt idx="30">
                  <c:v>5.6689999999999996</c:v>
                </c:pt>
                <c:pt idx="31">
                  <c:v>5.8490000000000002</c:v>
                </c:pt>
                <c:pt idx="32">
                  <c:v>6.0389999999999997</c:v>
                </c:pt>
                <c:pt idx="33">
                  <c:v>6.2290000000000001</c:v>
                </c:pt>
                <c:pt idx="34">
                  <c:v>6.4</c:v>
                </c:pt>
                <c:pt idx="35">
                  <c:v>6.6</c:v>
                </c:pt>
                <c:pt idx="36">
                  <c:v>6.77</c:v>
                </c:pt>
                <c:pt idx="37">
                  <c:v>6.96</c:v>
                </c:pt>
                <c:pt idx="38">
                  <c:v>7.1609999999999996</c:v>
                </c:pt>
                <c:pt idx="39">
                  <c:v>7.351</c:v>
                </c:pt>
                <c:pt idx="40">
                  <c:v>7.5410000000000004</c:v>
                </c:pt>
                <c:pt idx="41">
                  <c:v>7.7320000000000002</c:v>
                </c:pt>
                <c:pt idx="42">
                  <c:v>7.9219999999999997</c:v>
                </c:pt>
                <c:pt idx="43">
                  <c:v>8.1120000000000001</c:v>
                </c:pt>
                <c:pt idx="44">
                  <c:v>8.3019999999999996</c:v>
                </c:pt>
                <c:pt idx="45">
                  <c:v>8.5030000000000001</c:v>
                </c:pt>
                <c:pt idx="46">
                  <c:v>8.6929999999999996</c:v>
                </c:pt>
                <c:pt idx="47">
                  <c:v>8.8829999999999991</c:v>
                </c:pt>
                <c:pt idx="48">
                  <c:v>9.0730000000000004</c:v>
                </c:pt>
                <c:pt idx="49">
                  <c:v>9.2639999999999993</c:v>
                </c:pt>
                <c:pt idx="50">
                  <c:v>9.4540000000000006</c:v>
                </c:pt>
                <c:pt idx="51">
                  <c:v>9.6539999999999999</c:v>
                </c:pt>
                <c:pt idx="52">
                  <c:v>9.8450000000000006</c:v>
                </c:pt>
                <c:pt idx="53">
                  <c:v>10.035</c:v>
                </c:pt>
                <c:pt idx="54">
                  <c:v>10.225</c:v>
                </c:pt>
                <c:pt idx="55">
                  <c:v>10.414999999999999</c:v>
                </c:pt>
                <c:pt idx="56">
                  <c:v>10.606</c:v>
                </c:pt>
                <c:pt idx="57">
                  <c:v>10.805999999999999</c:v>
                </c:pt>
                <c:pt idx="58">
                  <c:v>10.996</c:v>
                </c:pt>
                <c:pt idx="59">
                  <c:v>11.186999999999999</c:v>
                </c:pt>
                <c:pt idx="60">
                  <c:v>11.377000000000001</c:v>
                </c:pt>
                <c:pt idx="61">
                  <c:v>11.567</c:v>
                </c:pt>
                <c:pt idx="62">
                  <c:v>11.757</c:v>
                </c:pt>
                <c:pt idx="63">
                  <c:v>11.958</c:v>
                </c:pt>
                <c:pt idx="64">
                  <c:v>12.148</c:v>
                </c:pt>
                <c:pt idx="65">
                  <c:v>12.337999999999999</c:v>
                </c:pt>
                <c:pt idx="66">
                  <c:v>12.528</c:v>
                </c:pt>
                <c:pt idx="67">
                  <c:v>12.718999999999999</c:v>
                </c:pt>
                <c:pt idx="68">
                  <c:v>12.909000000000001</c:v>
                </c:pt>
                <c:pt idx="69">
                  <c:v>13.109</c:v>
                </c:pt>
                <c:pt idx="70">
                  <c:v>13.3</c:v>
                </c:pt>
                <c:pt idx="71">
                  <c:v>13.49</c:v>
                </c:pt>
                <c:pt idx="72">
                  <c:v>13.68</c:v>
                </c:pt>
                <c:pt idx="73">
                  <c:v>13.87</c:v>
                </c:pt>
                <c:pt idx="74">
                  <c:v>14.061</c:v>
                </c:pt>
                <c:pt idx="75">
                  <c:v>14.241</c:v>
                </c:pt>
                <c:pt idx="76">
                  <c:v>14.420999999999999</c:v>
                </c:pt>
                <c:pt idx="77">
                  <c:v>14.590999999999999</c:v>
                </c:pt>
                <c:pt idx="78">
                  <c:v>14.782</c:v>
                </c:pt>
                <c:pt idx="79">
                  <c:v>14.962</c:v>
                </c:pt>
                <c:pt idx="80">
                  <c:v>15.151999999999999</c:v>
                </c:pt>
                <c:pt idx="81">
                  <c:v>15.342000000000001</c:v>
                </c:pt>
                <c:pt idx="82">
                  <c:v>15.532999999999999</c:v>
                </c:pt>
                <c:pt idx="83">
                  <c:v>15.733000000000001</c:v>
                </c:pt>
                <c:pt idx="84">
                  <c:v>15.923</c:v>
                </c:pt>
                <c:pt idx="85">
                  <c:v>16.114000000000001</c:v>
                </c:pt>
                <c:pt idx="86">
                  <c:v>16.303999999999998</c:v>
                </c:pt>
                <c:pt idx="87">
                  <c:v>16.494</c:v>
                </c:pt>
                <c:pt idx="88">
                  <c:v>16.684000000000001</c:v>
                </c:pt>
                <c:pt idx="89">
                  <c:v>16.885000000000002</c:v>
                </c:pt>
                <c:pt idx="90">
                  <c:v>17.074999999999999</c:v>
                </c:pt>
                <c:pt idx="91">
                  <c:v>17.265000000000001</c:v>
                </c:pt>
                <c:pt idx="92">
                  <c:v>17.456</c:v>
                </c:pt>
                <c:pt idx="93">
                  <c:v>17.646000000000001</c:v>
                </c:pt>
                <c:pt idx="94">
                  <c:v>17.835999999999999</c:v>
                </c:pt>
                <c:pt idx="95">
                  <c:v>18.036000000000001</c:v>
                </c:pt>
                <c:pt idx="96">
                  <c:v>18.227</c:v>
                </c:pt>
                <c:pt idx="97">
                  <c:v>18.417000000000002</c:v>
                </c:pt>
                <c:pt idx="98">
                  <c:v>18.606999999999999</c:v>
                </c:pt>
                <c:pt idx="99">
                  <c:v>18.797000000000001</c:v>
                </c:pt>
                <c:pt idx="100">
                  <c:v>18.988</c:v>
                </c:pt>
                <c:pt idx="101">
                  <c:v>19.187999999999999</c:v>
                </c:pt>
                <c:pt idx="102">
                  <c:v>19.378</c:v>
                </c:pt>
                <c:pt idx="103">
                  <c:v>19.568999999999999</c:v>
                </c:pt>
                <c:pt idx="104">
                  <c:v>19.759</c:v>
                </c:pt>
                <c:pt idx="105">
                  <c:v>19.939</c:v>
                </c:pt>
                <c:pt idx="106">
                  <c:v>20.129000000000001</c:v>
                </c:pt>
                <c:pt idx="107">
                  <c:v>20.32</c:v>
                </c:pt>
                <c:pt idx="108">
                  <c:v>20.51</c:v>
                </c:pt>
                <c:pt idx="109">
                  <c:v>20.7</c:v>
                </c:pt>
                <c:pt idx="110">
                  <c:v>20.88</c:v>
                </c:pt>
                <c:pt idx="111">
                  <c:v>21.071000000000002</c:v>
                </c:pt>
                <c:pt idx="112">
                  <c:v>21.260999999999999</c:v>
                </c:pt>
                <c:pt idx="113">
                  <c:v>21.440999999999999</c:v>
                </c:pt>
                <c:pt idx="114">
                  <c:v>21.632000000000001</c:v>
                </c:pt>
                <c:pt idx="115">
                  <c:v>21.812000000000001</c:v>
                </c:pt>
                <c:pt idx="116">
                  <c:v>22.001999999999999</c:v>
                </c:pt>
                <c:pt idx="117">
                  <c:v>22.172000000000001</c:v>
                </c:pt>
                <c:pt idx="118">
                  <c:v>22.353000000000002</c:v>
                </c:pt>
                <c:pt idx="119">
                  <c:v>22.542999999999999</c:v>
                </c:pt>
                <c:pt idx="120">
                  <c:v>22.733000000000001</c:v>
                </c:pt>
                <c:pt idx="121">
                  <c:v>22.922999999999998</c:v>
                </c:pt>
                <c:pt idx="122">
                  <c:v>23.114000000000001</c:v>
                </c:pt>
                <c:pt idx="123">
                  <c:v>23.314</c:v>
                </c:pt>
                <c:pt idx="124">
                  <c:v>23.504000000000001</c:v>
                </c:pt>
                <c:pt idx="125">
                  <c:v>23.693999999999999</c:v>
                </c:pt>
                <c:pt idx="126">
                  <c:v>23.885000000000002</c:v>
                </c:pt>
                <c:pt idx="127">
                  <c:v>24.074999999999999</c:v>
                </c:pt>
                <c:pt idx="128">
                  <c:v>24.265000000000001</c:v>
                </c:pt>
                <c:pt idx="129">
                  <c:v>24.466000000000001</c:v>
                </c:pt>
                <c:pt idx="130">
                  <c:v>24.655999999999999</c:v>
                </c:pt>
                <c:pt idx="131">
                  <c:v>24.846</c:v>
                </c:pt>
                <c:pt idx="132">
                  <c:v>25.036000000000001</c:v>
                </c:pt>
                <c:pt idx="133">
                  <c:v>25.227</c:v>
                </c:pt>
                <c:pt idx="134">
                  <c:v>27.37</c:v>
                </c:pt>
                <c:pt idx="135">
                  <c:v>27.64</c:v>
                </c:pt>
                <c:pt idx="136">
                  <c:v>27.82</c:v>
                </c:pt>
                <c:pt idx="137">
                  <c:v>28.010999999999999</c:v>
                </c:pt>
                <c:pt idx="138">
                  <c:v>28.201000000000001</c:v>
                </c:pt>
                <c:pt idx="139">
                  <c:v>28.381</c:v>
                </c:pt>
                <c:pt idx="140">
                  <c:v>28.571999999999999</c:v>
                </c:pt>
                <c:pt idx="141">
                  <c:v>30.715</c:v>
                </c:pt>
                <c:pt idx="142">
                  <c:v>30.984999999999999</c:v>
                </c:pt>
                <c:pt idx="143">
                  <c:v>31.175000000000001</c:v>
                </c:pt>
                <c:pt idx="144">
                  <c:v>31.376000000000001</c:v>
                </c:pt>
                <c:pt idx="145">
                  <c:v>31.565999999999999</c:v>
                </c:pt>
                <c:pt idx="146">
                  <c:v>31.756</c:v>
                </c:pt>
                <c:pt idx="147">
                  <c:v>31.946000000000002</c:v>
                </c:pt>
                <c:pt idx="148">
                  <c:v>32.137</c:v>
                </c:pt>
                <c:pt idx="149">
                  <c:v>32.326999999999998</c:v>
                </c:pt>
                <c:pt idx="150">
                  <c:v>32.506999999999998</c:v>
                </c:pt>
                <c:pt idx="151">
                  <c:v>32.697000000000003</c:v>
                </c:pt>
                <c:pt idx="152">
                  <c:v>32.887999999999998</c:v>
                </c:pt>
                <c:pt idx="153">
                  <c:v>33.067999999999998</c:v>
                </c:pt>
                <c:pt idx="154">
                  <c:v>33.258000000000003</c:v>
                </c:pt>
                <c:pt idx="155">
                  <c:v>33.438000000000002</c:v>
                </c:pt>
                <c:pt idx="156">
                  <c:v>33.628999999999998</c:v>
                </c:pt>
                <c:pt idx="157">
                  <c:v>33.819000000000003</c:v>
                </c:pt>
                <c:pt idx="158">
                  <c:v>33.999000000000002</c:v>
                </c:pt>
                <c:pt idx="159">
                  <c:v>34.19</c:v>
                </c:pt>
                <c:pt idx="160">
                  <c:v>34.380000000000003</c:v>
                </c:pt>
                <c:pt idx="161">
                  <c:v>34.57</c:v>
                </c:pt>
                <c:pt idx="162">
                  <c:v>34.76</c:v>
                </c:pt>
                <c:pt idx="163">
                  <c:v>34.941000000000003</c:v>
                </c:pt>
                <c:pt idx="164">
                  <c:v>35.131</c:v>
                </c:pt>
                <c:pt idx="165">
                  <c:v>35.301000000000002</c:v>
                </c:pt>
                <c:pt idx="166">
                  <c:v>35.500999999999998</c:v>
                </c:pt>
                <c:pt idx="167">
                  <c:v>35.692</c:v>
                </c:pt>
                <c:pt idx="168">
                  <c:v>35.881999999999998</c:v>
                </c:pt>
                <c:pt idx="169">
                  <c:v>36.072000000000003</c:v>
                </c:pt>
                <c:pt idx="170">
                  <c:v>36.262999999999998</c:v>
                </c:pt>
                <c:pt idx="171">
                  <c:v>36.453000000000003</c:v>
                </c:pt>
                <c:pt idx="172">
                  <c:v>36.652999999999999</c:v>
                </c:pt>
                <c:pt idx="173">
                  <c:v>36.843000000000004</c:v>
                </c:pt>
                <c:pt idx="174">
                  <c:v>37.014000000000003</c:v>
                </c:pt>
                <c:pt idx="175">
                  <c:v>37.194000000000003</c:v>
                </c:pt>
                <c:pt idx="176">
                  <c:v>37.384</c:v>
                </c:pt>
                <c:pt idx="177">
                  <c:v>37.573999999999998</c:v>
                </c:pt>
                <c:pt idx="178">
                  <c:v>37.765000000000001</c:v>
                </c:pt>
                <c:pt idx="179">
                  <c:v>37.965000000000003</c:v>
                </c:pt>
                <c:pt idx="180">
                  <c:v>38.155000000000001</c:v>
                </c:pt>
                <c:pt idx="181">
                  <c:v>38.345999999999997</c:v>
                </c:pt>
                <c:pt idx="182">
                  <c:v>38.536000000000001</c:v>
                </c:pt>
                <c:pt idx="183">
                  <c:v>38.725999999999999</c:v>
                </c:pt>
                <c:pt idx="184">
                  <c:v>38.915999999999997</c:v>
                </c:pt>
                <c:pt idx="185">
                  <c:v>39.116999999999997</c:v>
                </c:pt>
                <c:pt idx="186">
                  <c:v>39.307000000000002</c:v>
                </c:pt>
                <c:pt idx="187">
                  <c:v>39.497</c:v>
                </c:pt>
                <c:pt idx="188">
                  <c:v>39.686999999999998</c:v>
                </c:pt>
                <c:pt idx="189">
                  <c:v>39.878</c:v>
                </c:pt>
                <c:pt idx="190">
                  <c:v>40.067999999999998</c:v>
                </c:pt>
                <c:pt idx="191">
                  <c:v>40.268000000000001</c:v>
                </c:pt>
                <c:pt idx="192">
                  <c:v>40.459000000000003</c:v>
                </c:pt>
                <c:pt idx="193">
                  <c:v>40.649000000000001</c:v>
                </c:pt>
                <c:pt idx="194">
                  <c:v>40.838999999999999</c:v>
                </c:pt>
                <c:pt idx="195">
                  <c:v>41.029000000000003</c:v>
                </c:pt>
                <c:pt idx="196">
                  <c:v>41.22</c:v>
                </c:pt>
                <c:pt idx="197">
                  <c:v>41.42</c:v>
                </c:pt>
                <c:pt idx="198">
                  <c:v>41.61</c:v>
                </c:pt>
                <c:pt idx="199">
                  <c:v>41.801000000000002</c:v>
                </c:pt>
                <c:pt idx="200">
                  <c:v>41.991</c:v>
                </c:pt>
                <c:pt idx="201">
                  <c:v>42.180999999999997</c:v>
                </c:pt>
                <c:pt idx="202">
                  <c:v>42.381</c:v>
                </c:pt>
                <c:pt idx="203">
                  <c:v>42.572000000000003</c:v>
                </c:pt>
                <c:pt idx="204">
                  <c:v>42.762</c:v>
                </c:pt>
                <c:pt idx="205">
                  <c:v>42.932000000000002</c:v>
                </c:pt>
                <c:pt idx="206">
                  <c:v>43.112000000000002</c:v>
                </c:pt>
                <c:pt idx="207">
                  <c:v>43.302999999999997</c:v>
                </c:pt>
                <c:pt idx="208">
                  <c:v>43.482999999999997</c:v>
                </c:pt>
                <c:pt idx="209">
                  <c:v>43.673000000000002</c:v>
                </c:pt>
                <c:pt idx="210">
                  <c:v>43.843000000000004</c:v>
                </c:pt>
                <c:pt idx="211">
                  <c:v>44.043999999999997</c:v>
                </c:pt>
                <c:pt idx="212">
                  <c:v>44.234000000000002</c:v>
                </c:pt>
                <c:pt idx="213">
                  <c:v>44.404000000000003</c:v>
                </c:pt>
                <c:pt idx="214">
                  <c:v>44.594999999999999</c:v>
                </c:pt>
                <c:pt idx="215">
                  <c:v>44.774999999999999</c:v>
                </c:pt>
                <c:pt idx="216">
                  <c:v>44.965000000000003</c:v>
                </c:pt>
                <c:pt idx="217">
                  <c:v>45.155000000000001</c:v>
                </c:pt>
                <c:pt idx="218">
                  <c:v>45.356000000000002</c:v>
                </c:pt>
                <c:pt idx="219">
                  <c:v>45.545999999999999</c:v>
                </c:pt>
                <c:pt idx="220">
                  <c:v>45.735999999999997</c:v>
                </c:pt>
                <c:pt idx="221">
                  <c:v>45.926000000000002</c:v>
                </c:pt>
                <c:pt idx="222">
                  <c:v>46.116999999999997</c:v>
                </c:pt>
                <c:pt idx="223">
                  <c:v>46.307000000000002</c:v>
                </c:pt>
                <c:pt idx="224">
                  <c:v>46.506999999999998</c:v>
                </c:pt>
                <c:pt idx="225">
                  <c:v>46.698</c:v>
                </c:pt>
                <c:pt idx="226">
                  <c:v>46.887999999999998</c:v>
                </c:pt>
                <c:pt idx="227">
                  <c:v>47.078000000000003</c:v>
                </c:pt>
                <c:pt idx="228">
                  <c:v>47.268000000000001</c:v>
                </c:pt>
                <c:pt idx="229">
                  <c:v>47.459000000000003</c:v>
                </c:pt>
                <c:pt idx="230">
                  <c:v>47.658999999999999</c:v>
                </c:pt>
                <c:pt idx="231">
                  <c:v>47.848999999999997</c:v>
                </c:pt>
                <c:pt idx="232">
                  <c:v>48.039000000000001</c:v>
                </c:pt>
                <c:pt idx="233">
                  <c:v>48.23</c:v>
                </c:pt>
                <c:pt idx="234">
                  <c:v>48.42</c:v>
                </c:pt>
                <c:pt idx="235">
                  <c:v>48.61</c:v>
                </c:pt>
                <c:pt idx="236">
                  <c:v>48.801000000000002</c:v>
                </c:pt>
                <c:pt idx="237">
                  <c:v>49.000999999999998</c:v>
                </c:pt>
                <c:pt idx="238">
                  <c:v>49.191000000000003</c:v>
                </c:pt>
                <c:pt idx="239">
                  <c:v>49.360999999999997</c:v>
                </c:pt>
                <c:pt idx="240">
                  <c:v>49.552</c:v>
                </c:pt>
                <c:pt idx="241">
                  <c:v>49.731999999999999</c:v>
                </c:pt>
                <c:pt idx="242">
                  <c:v>49.921999999999997</c:v>
                </c:pt>
                <c:pt idx="243">
                  <c:v>50.112000000000002</c:v>
                </c:pt>
                <c:pt idx="244">
                  <c:v>50.313000000000002</c:v>
                </c:pt>
                <c:pt idx="245">
                  <c:v>50.503</c:v>
                </c:pt>
                <c:pt idx="246">
                  <c:v>50.673000000000002</c:v>
                </c:pt>
                <c:pt idx="247">
                  <c:v>50.874000000000002</c:v>
                </c:pt>
                <c:pt idx="248">
                  <c:v>51.064</c:v>
                </c:pt>
                <c:pt idx="249">
                  <c:v>51.234000000000002</c:v>
                </c:pt>
                <c:pt idx="250">
                  <c:v>51.423999999999999</c:v>
                </c:pt>
                <c:pt idx="251">
                  <c:v>51.604999999999997</c:v>
                </c:pt>
                <c:pt idx="252">
                  <c:v>51.795000000000002</c:v>
                </c:pt>
                <c:pt idx="253">
                  <c:v>51.984999999999999</c:v>
                </c:pt>
                <c:pt idx="254">
                  <c:v>52.164999999999999</c:v>
                </c:pt>
                <c:pt idx="255">
                  <c:v>52.356000000000002</c:v>
                </c:pt>
                <c:pt idx="256">
                  <c:v>52.545999999999999</c:v>
                </c:pt>
                <c:pt idx="257">
                  <c:v>52.735999999999997</c:v>
                </c:pt>
                <c:pt idx="258">
                  <c:v>52.936999999999998</c:v>
                </c:pt>
                <c:pt idx="259">
                  <c:v>53.127000000000002</c:v>
                </c:pt>
                <c:pt idx="260">
                  <c:v>53.317</c:v>
                </c:pt>
                <c:pt idx="261">
                  <c:v>53.506999999999998</c:v>
                </c:pt>
                <c:pt idx="262">
                  <c:v>53.698</c:v>
                </c:pt>
                <c:pt idx="263">
                  <c:v>53.887999999999998</c:v>
                </c:pt>
                <c:pt idx="264">
                  <c:v>54.078000000000003</c:v>
                </c:pt>
                <c:pt idx="265">
                  <c:v>54.277999999999999</c:v>
                </c:pt>
                <c:pt idx="266">
                  <c:v>54.469000000000001</c:v>
                </c:pt>
                <c:pt idx="267">
                  <c:v>54.658999999999999</c:v>
                </c:pt>
                <c:pt idx="268">
                  <c:v>54.848999999999997</c:v>
                </c:pt>
                <c:pt idx="269">
                  <c:v>55.04</c:v>
                </c:pt>
                <c:pt idx="270">
                  <c:v>55.23</c:v>
                </c:pt>
                <c:pt idx="271">
                  <c:v>55.43</c:v>
                </c:pt>
                <c:pt idx="272">
                  <c:v>55.62</c:v>
                </c:pt>
              </c:numCache>
            </c:numRef>
          </c:xVal>
          <c:yVal>
            <c:numRef>
              <c:f>'Beschl. 5. Gang(3)'!$H$3:$H$275</c:f>
              <c:numCache>
                <c:formatCode>#,##0" 1/min"</c:formatCode>
                <c:ptCount val="273"/>
                <c:pt idx="0">
                  <c:v>1439</c:v>
                </c:pt>
                <c:pt idx="1">
                  <c:v>1439</c:v>
                </c:pt>
                <c:pt idx="2">
                  <c:v>1439</c:v>
                </c:pt>
                <c:pt idx="3">
                  <c:v>1439</c:v>
                </c:pt>
                <c:pt idx="4">
                  <c:v>1439</c:v>
                </c:pt>
                <c:pt idx="5">
                  <c:v>1428</c:v>
                </c:pt>
                <c:pt idx="6">
                  <c:v>1428</c:v>
                </c:pt>
                <c:pt idx="7">
                  <c:v>1428</c:v>
                </c:pt>
                <c:pt idx="8">
                  <c:v>1442</c:v>
                </c:pt>
                <c:pt idx="9">
                  <c:v>1442</c:v>
                </c:pt>
                <c:pt idx="10">
                  <c:v>1442</c:v>
                </c:pt>
                <c:pt idx="11">
                  <c:v>1460</c:v>
                </c:pt>
                <c:pt idx="12">
                  <c:v>1460</c:v>
                </c:pt>
                <c:pt idx="13">
                  <c:v>1460</c:v>
                </c:pt>
                <c:pt idx="14">
                  <c:v>1480</c:v>
                </c:pt>
                <c:pt idx="15">
                  <c:v>1480</c:v>
                </c:pt>
                <c:pt idx="16">
                  <c:v>1480</c:v>
                </c:pt>
                <c:pt idx="17">
                  <c:v>1500</c:v>
                </c:pt>
                <c:pt idx="18">
                  <c:v>1500</c:v>
                </c:pt>
                <c:pt idx="19">
                  <c:v>1500</c:v>
                </c:pt>
                <c:pt idx="20">
                  <c:v>1519</c:v>
                </c:pt>
                <c:pt idx="21">
                  <c:v>1519</c:v>
                </c:pt>
                <c:pt idx="22">
                  <c:v>1519</c:v>
                </c:pt>
                <c:pt idx="23">
                  <c:v>1529</c:v>
                </c:pt>
                <c:pt idx="24">
                  <c:v>1529</c:v>
                </c:pt>
                <c:pt idx="25">
                  <c:v>1529</c:v>
                </c:pt>
                <c:pt idx="26">
                  <c:v>1559</c:v>
                </c:pt>
                <c:pt idx="27">
                  <c:v>1559</c:v>
                </c:pt>
                <c:pt idx="28">
                  <c:v>1559</c:v>
                </c:pt>
                <c:pt idx="29">
                  <c:v>1577</c:v>
                </c:pt>
                <c:pt idx="30">
                  <c:v>1577</c:v>
                </c:pt>
                <c:pt idx="31">
                  <c:v>1577</c:v>
                </c:pt>
                <c:pt idx="32">
                  <c:v>1597</c:v>
                </c:pt>
                <c:pt idx="33">
                  <c:v>1597</c:v>
                </c:pt>
                <c:pt idx="34">
                  <c:v>1597</c:v>
                </c:pt>
                <c:pt idx="35">
                  <c:v>1627</c:v>
                </c:pt>
                <c:pt idx="36">
                  <c:v>1627</c:v>
                </c:pt>
                <c:pt idx="37">
                  <c:v>1627</c:v>
                </c:pt>
                <c:pt idx="38">
                  <c:v>1657</c:v>
                </c:pt>
                <c:pt idx="39">
                  <c:v>1657</c:v>
                </c:pt>
                <c:pt idx="40">
                  <c:v>1657</c:v>
                </c:pt>
                <c:pt idx="41">
                  <c:v>1686</c:v>
                </c:pt>
                <c:pt idx="42">
                  <c:v>1686</c:v>
                </c:pt>
                <c:pt idx="43">
                  <c:v>1686</c:v>
                </c:pt>
                <c:pt idx="44">
                  <c:v>1718</c:v>
                </c:pt>
                <c:pt idx="45">
                  <c:v>1718</c:v>
                </c:pt>
                <c:pt idx="46">
                  <c:v>1718</c:v>
                </c:pt>
                <c:pt idx="47">
                  <c:v>1762</c:v>
                </c:pt>
                <c:pt idx="48">
                  <c:v>1762</c:v>
                </c:pt>
                <c:pt idx="49">
                  <c:v>1762</c:v>
                </c:pt>
                <c:pt idx="50">
                  <c:v>1813</c:v>
                </c:pt>
                <c:pt idx="51">
                  <c:v>1813</c:v>
                </c:pt>
                <c:pt idx="52">
                  <c:v>1813</c:v>
                </c:pt>
                <c:pt idx="53">
                  <c:v>1844</c:v>
                </c:pt>
                <c:pt idx="54">
                  <c:v>1844</c:v>
                </c:pt>
                <c:pt idx="55">
                  <c:v>1844</c:v>
                </c:pt>
                <c:pt idx="56">
                  <c:v>1883</c:v>
                </c:pt>
                <c:pt idx="57">
                  <c:v>1883</c:v>
                </c:pt>
                <c:pt idx="58">
                  <c:v>1883</c:v>
                </c:pt>
                <c:pt idx="59">
                  <c:v>1936</c:v>
                </c:pt>
                <c:pt idx="60">
                  <c:v>1936</c:v>
                </c:pt>
                <c:pt idx="61">
                  <c:v>1936</c:v>
                </c:pt>
                <c:pt idx="62">
                  <c:v>1988</c:v>
                </c:pt>
                <c:pt idx="63">
                  <c:v>1988</c:v>
                </c:pt>
                <c:pt idx="64">
                  <c:v>1988</c:v>
                </c:pt>
                <c:pt idx="65">
                  <c:v>2031</c:v>
                </c:pt>
                <c:pt idx="66">
                  <c:v>2031</c:v>
                </c:pt>
                <c:pt idx="67">
                  <c:v>2031</c:v>
                </c:pt>
                <c:pt idx="68">
                  <c:v>2068</c:v>
                </c:pt>
                <c:pt idx="69">
                  <c:v>2068</c:v>
                </c:pt>
                <c:pt idx="70">
                  <c:v>2068</c:v>
                </c:pt>
                <c:pt idx="71">
                  <c:v>2122</c:v>
                </c:pt>
                <c:pt idx="72">
                  <c:v>2122</c:v>
                </c:pt>
                <c:pt idx="73">
                  <c:v>2122</c:v>
                </c:pt>
                <c:pt idx="74">
                  <c:v>2165</c:v>
                </c:pt>
                <c:pt idx="75">
                  <c:v>2165</c:v>
                </c:pt>
                <c:pt idx="76">
                  <c:v>2165</c:v>
                </c:pt>
                <c:pt idx="77">
                  <c:v>2200</c:v>
                </c:pt>
                <c:pt idx="78">
                  <c:v>2200</c:v>
                </c:pt>
                <c:pt idx="79">
                  <c:v>2200</c:v>
                </c:pt>
                <c:pt idx="80">
                  <c:v>2235</c:v>
                </c:pt>
                <c:pt idx="81">
                  <c:v>2235</c:v>
                </c:pt>
                <c:pt idx="82">
                  <c:v>2235</c:v>
                </c:pt>
                <c:pt idx="83">
                  <c:v>2288</c:v>
                </c:pt>
                <c:pt idx="84">
                  <c:v>2288</c:v>
                </c:pt>
                <c:pt idx="85">
                  <c:v>2288</c:v>
                </c:pt>
                <c:pt idx="86">
                  <c:v>2339</c:v>
                </c:pt>
                <c:pt idx="87">
                  <c:v>2339</c:v>
                </c:pt>
                <c:pt idx="88">
                  <c:v>2339</c:v>
                </c:pt>
                <c:pt idx="89">
                  <c:v>2381</c:v>
                </c:pt>
                <c:pt idx="90">
                  <c:v>2381</c:v>
                </c:pt>
                <c:pt idx="91">
                  <c:v>2381</c:v>
                </c:pt>
                <c:pt idx="92">
                  <c:v>2423</c:v>
                </c:pt>
                <c:pt idx="93">
                  <c:v>2423</c:v>
                </c:pt>
                <c:pt idx="94">
                  <c:v>2423</c:v>
                </c:pt>
                <c:pt idx="95">
                  <c:v>2462</c:v>
                </c:pt>
                <c:pt idx="96">
                  <c:v>2462</c:v>
                </c:pt>
                <c:pt idx="97">
                  <c:v>2462</c:v>
                </c:pt>
                <c:pt idx="98">
                  <c:v>2504</c:v>
                </c:pt>
                <c:pt idx="99">
                  <c:v>2504</c:v>
                </c:pt>
                <c:pt idx="100">
                  <c:v>2504</c:v>
                </c:pt>
                <c:pt idx="101">
                  <c:v>2551</c:v>
                </c:pt>
                <c:pt idx="102">
                  <c:v>2551</c:v>
                </c:pt>
                <c:pt idx="103">
                  <c:v>2551</c:v>
                </c:pt>
                <c:pt idx="104">
                  <c:v>2590</c:v>
                </c:pt>
                <c:pt idx="105">
                  <c:v>2590</c:v>
                </c:pt>
                <c:pt idx="106">
                  <c:v>2590</c:v>
                </c:pt>
                <c:pt idx="107">
                  <c:v>2625</c:v>
                </c:pt>
                <c:pt idx="108">
                  <c:v>2625</c:v>
                </c:pt>
                <c:pt idx="109">
                  <c:v>2625</c:v>
                </c:pt>
                <c:pt idx="110">
                  <c:v>2668</c:v>
                </c:pt>
                <c:pt idx="111">
                  <c:v>2668</c:v>
                </c:pt>
                <c:pt idx="112">
                  <c:v>2668</c:v>
                </c:pt>
                <c:pt idx="113">
                  <c:v>2718</c:v>
                </c:pt>
                <c:pt idx="114">
                  <c:v>2718</c:v>
                </c:pt>
                <c:pt idx="115">
                  <c:v>2718</c:v>
                </c:pt>
                <c:pt idx="116">
                  <c:v>2755</c:v>
                </c:pt>
                <c:pt idx="117">
                  <c:v>2755</c:v>
                </c:pt>
                <c:pt idx="118">
                  <c:v>2755</c:v>
                </c:pt>
                <c:pt idx="119">
                  <c:v>2792</c:v>
                </c:pt>
                <c:pt idx="120">
                  <c:v>2792</c:v>
                </c:pt>
                <c:pt idx="121">
                  <c:v>2792</c:v>
                </c:pt>
                <c:pt idx="122">
                  <c:v>2826</c:v>
                </c:pt>
                <c:pt idx="123">
                  <c:v>2826</c:v>
                </c:pt>
                <c:pt idx="124">
                  <c:v>2826</c:v>
                </c:pt>
                <c:pt idx="125">
                  <c:v>2869</c:v>
                </c:pt>
                <c:pt idx="126">
                  <c:v>2869</c:v>
                </c:pt>
                <c:pt idx="127">
                  <c:v>2869</c:v>
                </c:pt>
                <c:pt idx="128">
                  <c:v>2904</c:v>
                </c:pt>
                <c:pt idx="129">
                  <c:v>2904</c:v>
                </c:pt>
                <c:pt idx="130">
                  <c:v>2904</c:v>
                </c:pt>
                <c:pt idx="131">
                  <c:v>2958</c:v>
                </c:pt>
                <c:pt idx="132">
                  <c:v>2958</c:v>
                </c:pt>
                <c:pt idx="133">
                  <c:v>2958</c:v>
                </c:pt>
                <c:pt idx="134">
                  <c:v>3143</c:v>
                </c:pt>
                <c:pt idx="135">
                  <c:v>3143</c:v>
                </c:pt>
                <c:pt idx="136">
                  <c:v>3143</c:v>
                </c:pt>
                <c:pt idx="137">
                  <c:v>3169</c:v>
                </c:pt>
                <c:pt idx="138">
                  <c:v>3169</c:v>
                </c:pt>
                <c:pt idx="139">
                  <c:v>3169</c:v>
                </c:pt>
                <c:pt idx="140">
                  <c:v>3223</c:v>
                </c:pt>
                <c:pt idx="141">
                  <c:v>3223</c:v>
                </c:pt>
                <c:pt idx="142">
                  <c:v>3223</c:v>
                </c:pt>
                <c:pt idx="143">
                  <c:v>3407</c:v>
                </c:pt>
                <c:pt idx="144">
                  <c:v>3407</c:v>
                </c:pt>
                <c:pt idx="145">
                  <c:v>3407</c:v>
                </c:pt>
                <c:pt idx="146">
                  <c:v>3435</c:v>
                </c:pt>
                <c:pt idx="147">
                  <c:v>3435</c:v>
                </c:pt>
                <c:pt idx="148">
                  <c:v>3435</c:v>
                </c:pt>
                <c:pt idx="149">
                  <c:v>3464</c:v>
                </c:pt>
                <c:pt idx="150">
                  <c:v>3464</c:v>
                </c:pt>
                <c:pt idx="151">
                  <c:v>3464</c:v>
                </c:pt>
                <c:pt idx="152">
                  <c:v>3508</c:v>
                </c:pt>
                <c:pt idx="153">
                  <c:v>3508</c:v>
                </c:pt>
                <c:pt idx="154">
                  <c:v>3508</c:v>
                </c:pt>
                <c:pt idx="155">
                  <c:v>3541</c:v>
                </c:pt>
                <c:pt idx="156">
                  <c:v>3541</c:v>
                </c:pt>
                <c:pt idx="157">
                  <c:v>3541</c:v>
                </c:pt>
                <c:pt idx="158">
                  <c:v>3574</c:v>
                </c:pt>
                <c:pt idx="159">
                  <c:v>3574</c:v>
                </c:pt>
                <c:pt idx="160">
                  <c:v>3574</c:v>
                </c:pt>
                <c:pt idx="161">
                  <c:v>3592</c:v>
                </c:pt>
                <c:pt idx="162">
                  <c:v>3592</c:v>
                </c:pt>
                <c:pt idx="163">
                  <c:v>3592</c:v>
                </c:pt>
                <c:pt idx="164">
                  <c:v>3638</c:v>
                </c:pt>
                <c:pt idx="165">
                  <c:v>3638</c:v>
                </c:pt>
                <c:pt idx="166">
                  <c:v>3638</c:v>
                </c:pt>
                <c:pt idx="167">
                  <c:v>3665</c:v>
                </c:pt>
                <c:pt idx="168">
                  <c:v>3665</c:v>
                </c:pt>
                <c:pt idx="169">
                  <c:v>3665</c:v>
                </c:pt>
                <c:pt idx="170">
                  <c:v>3697</c:v>
                </c:pt>
                <c:pt idx="171">
                  <c:v>3697</c:v>
                </c:pt>
                <c:pt idx="172">
                  <c:v>3697</c:v>
                </c:pt>
                <c:pt idx="173">
                  <c:v>3726</c:v>
                </c:pt>
                <c:pt idx="174">
                  <c:v>3726</c:v>
                </c:pt>
                <c:pt idx="175">
                  <c:v>3726</c:v>
                </c:pt>
                <c:pt idx="176">
                  <c:v>3753</c:v>
                </c:pt>
                <c:pt idx="177">
                  <c:v>3753</c:v>
                </c:pt>
                <c:pt idx="178">
                  <c:v>3753</c:v>
                </c:pt>
                <c:pt idx="179">
                  <c:v>3774</c:v>
                </c:pt>
                <c:pt idx="180">
                  <c:v>3774</c:v>
                </c:pt>
                <c:pt idx="181">
                  <c:v>3774</c:v>
                </c:pt>
                <c:pt idx="182">
                  <c:v>3810</c:v>
                </c:pt>
                <c:pt idx="183">
                  <c:v>3810</c:v>
                </c:pt>
                <c:pt idx="184">
                  <c:v>3810</c:v>
                </c:pt>
                <c:pt idx="185">
                  <c:v>3843</c:v>
                </c:pt>
                <c:pt idx="186">
                  <c:v>3843</c:v>
                </c:pt>
                <c:pt idx="187">
                  <c:v>3843</c:v>
                </c:pt>
                <c:pt idx="188">
                  <c:v>3857</c:v>
                </c:pt>
                <c:pt idx="189">
                  <c:v>3857</c:v>
                </c:pt>
                <c:pt idx="190">
                  <c:v>3857</c:v>
                </c:pt>
                <c:pt idx="191">
                  <c:v>3890</c:v>
                </c:pt>
                <c:pt idx="192">
                  <c:v>3890</c:v>
                </c:pt>
                <c:pt idx="193">
                  <c:v>3890</c:v>
                </c:pt>
                <c:pt idx="194">
                  <c:v>3911</c:v>
                </c:pt>
                <c:pt idx="195">
                  <c:v>3911</c:v>
                </c:pt>
                <c:pt idx="196">
                  <c:v>3911</c:v>
                </c:pt>
                <c:pt idx="197">
                  <c:v>3942</c:v>
                </c:pt>
                <c:pt idx="198">
                  <c:v>3942</c:v>
                </c:pt>
                <c:pt idx="199">
                  <c:v>3942</c:v>
                </c:pt>
                <c:pt idx="200">
                  <c:v>3959</c:v>
                </c:pt>
                <c:pt idx="201">
                  <c:v>3959</c:v>
                </c:pt>
                <c:pt idx="202">
                  <c:v>3959</c:v>
                </c:pt>
                <c:pt idx="203">
                  <c:v>3966</c:v>
                </c:pt>
                <c:pt idx="204">
                  <c:v>3966</c:v>
                </c:pt>
                <c:pt idx="205">
                  <c:v>3966</c:v>
                </c:pt>
                <c:pt idx="206">
                  <c:v>4006</c:v>
                </c:pt>
                <c:pt idx="207">
                  <c:v>4006</c:v>
                </c:pt>
                <c:pt idx="208">
                  <c:v>4006</c:v>
                </c:pt>
                <c:pt idx="209">
                  <c:v>4027</c:v>
                </c:pt>
                <c:pt idx="210">
                  <c:v>4027</c:v>
                </c:pt>
                <c:pt idx="211">
                  <c:v>4027</c:v>
                </c:pt>
                <c:pt idx="212">
                  <c:v>4028</c:v>
                </c:pt>
                <c:pt idx="213">
                  <c:v>4028</c:v>
                </c:pt>
                <c:pt idx="214">
                  <c:v>4028</c:v>
                </c:pt>
                <c:pt idx="215">
                  <c:v>4063</c:v>
                </c:pt>
                <c:pt idx="216">
                  <c:v>4063</c:v>
                </c:pt>
                <c:pt idx="217">
                  <c:v>4063</c:v>
                </c:pt>
                <c:pt idx="218">
                  <c:v>4080</c:v>
                </c:pt>
                <c:pt idx="219">
                  <c:v>4080</c:v>
                </c:pt>
                <c:pt idx="220">
                  <c:v>4080</c:v>
                </c:pt>
                <c:pt idx="221">
                  <c:v>4097</c:v>
                </c:pt>
                <c:pt idx="222">
                  <c:v>4097</c:v>
                </c:pt>
                <c:pt idx="223">
                  <c:v>4097</c:v>
                </c:pt>
                <c:pt idx="224">
                  <c:v>4110</c:v>
                </c:pt>
                <c:pt idx="225">
                  <c:v>4110</c:v>
                </c:pt>
                <c:pt idx="226">
                  <c:v>4110</c:v>
                </c:pt>
                <c:pt idx="227">
                  <c:v>4125</c:v>
                </c:pt>
                <c:pt idx="228">
                  <c:v>4125</c:v>
                </c:pt>
                <c:pt idx="229">
                  <c:v>4125</c:v>
                </c:pt>
                <c:pt idx="230">
                  <c:v>4140</c:v>
                </c:pt>
                <c:pt idx="231">
                  <c:v>4140</c:v>
                </c:pt>
                <c:pt idx="232">
                  <c:v>4140</c:v>
                </c:pt>
                <c:pt idx="233">
                  <c:v>4153</c:v>
                </c:pt>
                <c:pt idx="234">
                  <c:v>4153</c:v>
                </c:pt>
                <c:pt idx="235">
                  <c:v>4153</c:v>
                </c:pt>
                <c:pt idx="236">
                  <c:v>4162</c:v>
                </c:pt>
                <c:pt idx="237">
                  <c:v>4162</c:v>
                </c:pt>
                <c:pt idx="238">
                  <c:v>4162</c:v>
                </c:pt>
                <c:pt idx="239">
                  <c:v>4177</c:v>
                </c:pt>
                <c:pt idx="240">
                  <c:v>4177</c:v>
                </c:pt>
                <c:pt idx="241">
                  <c:v>4177</c:v>
                </c:pt>
                <c:pt idx="242">
                  <c:v>4184</c:v>
                </c:pt>
                <c:pt idx="243">
                  <c:v>4184</c:v>
                </c:pt>
                <c:pt idx="244">
                  <c:v>4184</c:v>
                </c:pt>
                <c:pt idx="245">
                  <c:v>4194</c:v>
                </c:pt>
                <c:pt idx="246">
                  <c:v>4194</c:v>
                </c:pt>
                <c:pt idx="247">
                  <c:v>4194</c:v>
                </c:pt>
                <c:pt idx="248">
                  <c:v>4190</c:v>
                </c:pt>
                <c:pt idx="249">
                  <c:v>4190</c:v>
                </c:pt>
                <c:pt idx="250">
                  <c:v>4190</c:v>
                </c:pt>
                <c:pt idx="251">
                  <c:v>4218</c:v>
                </c:pt>
                <c:pt idx="252">
                  <c:v>4218</c:v>
                </c:pt>
                <c:pt idx="253">
                  <c:v>4218</c:v>
                </c:pt>
                <c:pt idx="254">
                  <c:v>4228</c:v>
                </c:pt>
                <c:pt idx="255">
                  <c:v>4228</c:v>
                </c:pt>
                <c:pt idx="256">
                  <c:v>4228</c:v>
                </c:pt>
                <c:pt idx="257">
                  <c:v>4232</c:v>
                </c:pt>
                <c:pt idx="258">
                  <c:v>4232</c:v>
                </c:pt>
                <c:pt idx="259">
                  <c:v>4232</c:v>
                </c:pt>
                <c:pt idx="260">
                  <c:v>4242</c:v>
                </c:pt>
                <c:pt idx="261">
                  <c:v>4242</c:v>
                </c:pt>
                <c:pt idx="262">
                  <c:v>4242</c:v>
                </c:pt>
                <c:pt idx="263">
                  <c:v>4221</c:v>
                </c:pt>
                <c:pt idx="264">
                  <c:v>4221</c:v>
                </c:pt>
                <c:pt idx="265">
                  <c:v>4221</c:v>
                </c:pt>
                <c:pt idx="266">
                  <c:v>4172</c:v>
                </c:pt>
                <c:pt idx="267">
                  <c:v>4172</c:v>
                </c:pt>
                <c:pt idx="268">
                  <c:v>4172</c:v>
                </c:pt>
                <c:pt idx="269">
                  <c:v>4119</c:v>
                </c:pt>
                <c:pt idx="270">
                  <c:v>4119</c:v>
                </c:pt>
                <c:pt idx="271">
                  <c:v>4119</c:v>
                </c:pt>
                <c:pt idx="272">
                  <c:v>4065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246248"/>
        <c:axId val="380246640"/>
      </c:scatterChart>
      <c:scatterChart>
        <c:scatterStyle val="lineMarker"/>
        <c:varyColors val="0"/>
        <c:ser>
          <c:idx val="4"/>
          <c:order val="1"/>
          <c:tx>
            <c:strRef>
              <c:f>'Beschl. 5. Gang(3)'!$M$2</c:f>
              <c:strCache>
                <c:ptCount val="1"/>
                <c:pt idx="0">
                  <c:v>akt. Ladruck (alt)</c:v>
                </c:pt>
              </c:strCache>
            </c:strRef>
          </c:tx>
          <c:marker>
            <c:symbol val="none"/>
          </c:marker>
          <c:xVal>
            <c:numRef>
              <c:f>'Beschl. 5. Gang(3)'!$F$3:$F$275</c:f>
              <c:numCache>
                <c:formatCode>0.000" s"</c:formatCode>
                <c:ptCount val="273"/>
                <c:pt idx="0">
                  <c:v>0.02</c:v>
                </c:pt>
                <c:pt idx="1">
                  <c:v>0.20100000000000001</c:v>
                </c:pt>
                <c:pt idx="2">
                  <c:v>0.39100000000000001</c:v>
                </c:pt>
                <c:pt idx="3">
                  <c:v>0.58099999999999996</c:v>
                </c:pt>
                <c:pt idx="4">
                  <c:v>0.77200000000000002</c:v>
                </c:pt>
                <c:pt idx="5">
                  <c:v>0.96199999999999997</c:v>
                </c:pt>
                <c:pt idx="6">
                  <c:v>1.1619999999999999</c:v>
                </c:pt>
                <c:pt idx="7">
                  <c:v>1.3520000000000001</c:v>
                </c:pt>
                <c:pt idx="8">
                  <c:v>1.5429999999999999</c:v>
                </c:pt>
                <c:pt idx="9">
                  <c:v>1.7330000000000001</c:v>
                </c:pt>
                <c:pt idx="10">
                  <c:v>1.923</c:v>
                </c:pt>
                <c:pt idx="11">
                  <c:v>2.113</c:v>
                </c:pt>
                <c:pt idx="12">
                  <c:v>2.3140000000000001</c:v>
                </c:pt>
                <c:pt idx="13">
                  <c:v>2.504</c:v>
                </c:pt>
                <c:pt idx="14">
                  <c:v>2.6739999999999999</c:v>
                </c:pt>
                <c:pt idx="15">
                  <c:v>2.8650000000000002</c:v>
                </c:pt>
                <c:pt idx="16">
                  <c:v>3.0449999999999999</c:v>
                </c:pt>
                <c:pt idx="17">
                  <c:v>3.2349999999999999</c:v>
                </c:pt>
                <c:pt idx="18">
                  <c:v>3.4249999999999998</c:v>
                </c:pt>
                <c:pt idx="19">
                  <c:v>3.6059999999999999</c:v>
                </c:pt>
                <c:pt idx="20">
                  <c:v>3.7959999999999998</c:v>
                </c:pt>
                <c:pt idx="21">
                  <c:v>3.976</c:v>
                </c:pt>
                <c:pt idx="22">
                  <c:v>4.1660000000000004</c:v>
                </c:pt>
                <c:pt idx="23">
                  <c:v>4.3570000000000002</c:v>
                </c:pt>
                <c:pt idx="24">
                  <c:v>4.5369999999999999</c:v>
                </c:pt>
                <c:pt idx="25">
                  <c:v>4.7270000000000003</c:v>
                </c:pt>
                <c:pt idx="26">
                  <c:v>4.8970000000000002</c:v>
                </c:pt>
                <c:pt idx="27">
                  <c:v>5.0880000000000001</c:v>
                </c:pt>
                <c:pt idx="28">
                  <c:v>5.2880000000000003</c:v>
                </c:pt>
                <c:pt idx="29">
                  <c:v>5.4779999999999998</c:v>
                </c:pt>
                <c:pt idx="30">
                  <c:v>5.6689999999999996</c:v>
                </c:pt>
                <c:pt idx="31">
                  <c:v>5.8490000000000002</c:v>
                </c:pt>
                <c:pt idx="32">
                  <c:v>6.0389999999999997</c:v>
                </c:pt>
                <c:pt idx="33">
                  <c:v>6.2290000000000001</c:v>
                </c:pt>
                <c:pt idx="34">
                  <c:v>6.4</c:v>
                </c:pt>
                <c:pt idx="35">
                  <c:v>6.6</c:v>
                </c:pt>
                <c:pt idx="36">
                  <c:v>6.77</c:v>
                </c:pt>
                <c:pt idx="37">
                  <c:v>6.96</c:v>
                </c:pt>
                <c:pt idx="38">
                  <c:v>7.1609999999999996</c:v>
                </c:pt>
                <c:pt idx="39">
                  <c:v>7.351</c:v>
                </c:pt>
                <c:pt idx="40">
                  <c:v>7.5410000000000004</c:v>
                </c:pt>
                <c:pt idx="41">
                  <c:v>7.7320000000000002</c:v>
                </c:pt>
                <c:pt idx="42">
                  <c:v>7.9219999999999997</c:v>
                </c:pt>
                <c:pt idx="43">
                  <c:v>8.1120000000000001</c:v>
                </c:pt>
                <c:pt idx="44">
                  <c:v>8.3019999999999996</c:v>
                </c:pt>
                <c:pt idx="45">
                  <c:v>8.5030000000000001</c:v>
                </c:pt>
                <c:pt idx="46">
                  <c:v>8.6929999999999996</c:v>
                </c:pt>
                <c:pt idx="47">
                  <c:v>8.8829999999999991</c:v>
                </c:pt>
                <c:pt idx="48">
                  <c:v>9.0730000000000004</c:v>
                </c:pt>
                <c:pt idx="49">
                  <c:v>9.2639999999999993</c:v>
                </c:pt>
                <c:pt idx="50">
                  <c:v>9.4540000000000006</c:v>
                </c:pt>
                <c:pt idx="51">
                  <c:v>9.6539999999999999</c:v>
                </c:pt>
                <c:pt idx="52">
                  <c:v>9.8450000000000006</c:v>
                </c:pt>
                <c:pt idx="53">
                  <c:v>10.035</c:v>
                </c:pt>
                <c:pt idx="54">
                  <c:v>10.225</c:v>
                </c:pt>
                <c:pt idx="55">
                  <c:v>10.414999999999999</c:v>
                </c:pt>
                <c:pt idx="56">
                  <c:v>10.606</c:v>
                </c:pt>
                <c:pt idx="57">
                  <c:v>10.805999999999999</c:v>
                </c:pt>
                <c:pt idx="58">
                  <c:v>10.996</c:v>
                </c:pt>
                <c:pt idx="59">
                  <c:v>11.186999999999999</c:v>
                </c:pt>
                <c:pt idx="60">
                  <c:v>11.377000000000001</c:v>
                </c:pt>
                <c:pt idx="61">
                  <c:v>11.567</c:v>
                </c:pt>
                <c:pt idx="62">
                  <c:v>11.757</c:v>
                </c:pt>
                <c:pt idx="63">
                  <c:v>11.958</c:v>
                </c:pt>
                <c:pt idx="64">
                  <c:v>12.148</c:v>
                </c:pt>
                <c:pt idx="65">
                  <c:v>12.337999999999999</c:v>
                </c:pt>
                <c:pt idx="66">
                  <c:v>12.528</c:v>
                </c:pt>
                <c:pt idx="67">
                  <c:v>12.718999999999999</c:v>
                </c:pt>
                <c:pt idx="68">
                  <c:v>12.909000000000001</c:v>
                </c:pt>
                <c:pt idx="69">
                  <c:v>13.109</c:v>
                </c:pt>
                <c:pt idx="70">
                  <c:v>13.3</c:v>
                </c:pt>
                <c:pt idx="71">
                  <c:v>13.49</c:v>
                </c:pt>
                <c:pt idx="72">
                  <c:v>13.68</c:v>
                </c:pt>
                <c:pt idx="73">
                  <c:v>13.87</c:v>
                </c:pt>
                <c:pt idx="74">
                  <c:v>14.061</c:v>
                </c:pt>
                <c:pt idx="75">
                  <c:v>14.241</c:v>
                </c:pt>
                <c:pt idx="76">
                  <c:v>14.420999999999999</c:v>
                </c:pt>
                <c:pt idx="77">
                  <c:v>14.590999999999999</c:v>
                </c:pt>
                <c:pt idx="78">
                  <c:v>14.782</c:v>
                </c:pt>
                <c:pt idx="79">
                  <c:v>14.962</c:v>
                </c:pt>
                <c:pt idx="80">
                  <c:v>15.151999999999999</c:v>
                </c:pt>
                <c:pt idx="81">
                  <c:v>15.342000000000001</c:v>
                </c:pt>
                <c:pt idx="82">
                  <c:v>15.532999999999999</c:v>
                </c:pt>
                <c:pt idx="83">
                  <c:v>15.733000000000001</c:v>
                </c:pt>
                <c:pt idx="84">
                  <c:v>15.923</c:v>
                </c:pt>
                <c:pt idx="85">
                  <c:v>16.114000000000001</c:v>
                </c:pt>
                <c:pt idx="86">
                  <c:v>16.303999999999998</c:v>
                </c:pt>
                <c:pt idx="87">
                  <c:v>16.494</c:v>
                </c:pt>
                <c:pt idx="88">
                  <c:v>16.684000000000001</c:v>
                </c:pt>
                <c:pt idx="89">
                  <c:v>16.885000000000002</c:v>
                </c:pt>
                <c:pt idx="90">
                  <c:v>17.074999999999999</c:v>
                </c:pt>
                <c:pt idx="91">
                  <c:v>17.265000000000001</c:v>
                </c:pt>
                <c:pt idx="92">
                  <c:v>17.456</c:v>
                </c:pt>
                <c:pt idx="93">
                  <c:v>17.646000000000001</c:v>
                </c:pt>
                <c:pt idx="94">
                  <c:v>17.835999999999999</c:v>
                </c:pt>
                <c:pt idx="95">
                  <c:v>18.036000000000001</c:v>
                </c:pt>
                <c:pt idx="96">
                  <c:v>18.227</c:v>
                </c:pt>
                <c:pt idx="97">
                  <c:v>18.417000000000002</c:v>
                </c:pt>
                <c:pt idx="98">
                  <c:v>18.606999999999999</c:v>
                </c:pt>
                <c:pt idx="99">
                  <c:v>18.797000000000001</c:v>
                </c:pt>
                <c:pt idx="100">
                  <c:v>18.988</c:v>
                </c:pt>
                <c:pt idx="101">
                  <c:v>19.187999999999999</c:v>
                </c:pt>
                <c:pt idx="102">
                  <c:v>19.378</c:v>
                </c:pt>
                <c:pt idx="103">
                  <c:v>19.568999999999999</c:v>
                </c:pt>
                <c:pt idx="104">
                  <c:v>19.759</c:v>
                </c:pt>
                <c:pt idx="105">
                  <c:v>19.939</c:v>
                </c:pt>
                <c:pt idx="106">
                  <c:v>20.129000000000001</c:v>
                </c:pt>
                <c:pt idx="107">
                  <c:v>20.32</c:v>
                </c:pt>
                <c:pt idx="108">
                  <c:v>20.51</c:v>
                </c:pt>
                <c:pt idx="109">
                  <c:v>20.7</c:v>
                </c:pt>
                <c:pt idx="110">
                  <c:v>20.88</c:v>
                </c:pt>
                <c:pt idx="111">
                  <c:v>21.071000000000002</c:v>
                </c:pt>
                <c:pt idx="112">
                  <c:v>21.260999999999999</c:v>
                </c:pt>
                <c:pt idx="113">
                  <c:v>21.440999999999999</c:v>
                </c:pt>
                <c:pt idx="114">
                  <c:v>21.632000000000001</c:v>
                </c:pt>
                <c:pt idx="115">
                  <c:v>21.812000000000001</c:v>
                </c:pt>
                <c:pt idx="116">
                  <c:v>22.001999999999999</c:v>
                </c:pt>
                <c:pt idx="117">
                  <c:v>22.172000000000001</c:v>
                </c:pt>
                <c:pt idx="118">
                  <c:v>22.353000000000002</c:v>
                </c:pt>
                <c:pt idx="119">
                  <c:v>22.542999999999999</c:v>
                </c:pt>
                <c:pt idx="120">
                  <c:v>22.733000000000001</c:v>
                </c:pt>
                <c:pt idx="121">
                  <c:v>22.922999999999998</c:v>
                </c:pt>
                <c:pt idx="122">
                  <c:v>23.114000000000001</c:v>
                </c:pt>
                <c:pt idx="123">
                  <c:v>23.314</c:v>
                </c:pt>
                <c:pt idx="124">
                  <c:v>23.504000000000001</c:v>
                </c:pt>
                <c:pt idx="125">
                  <c:v>23.693999999999999</c:v>
                </c:pt>
                <c:pt idx="126">
                  <c:v>23.885000000000002</c:v>
                </c:pt>
                <c:pt idx="127">
                  <c:v>24.074999999999999</c:v>
                </c:pt>
                <c:pt idx="128">
                  <c:v>24.265000000000001</c:v>
                </c:pt>
                <c:pt idx="129">
                  <c:v>24.466000000000001</c:v>
                </c:pt>
                <c:pt idx="130">
                  <c:v>24.655999999999999</c:v>
                </c:pt>
                <c:pt idx="131">
                  <c:v>24.846</c:v>
                </c:pt>
                <c:pt idx="132">
                  <c:v>25.036000000000001</c:v>
                </c:pt>
                <c:pt idx="133">
                  <c:v>25.227</c:v>
                </c:pt>
                <c:pt idx="134">
                  <c:v>27.37</c:v>
                </c:pt>
                <c:pt idx="135">
                  <c:v>27.64</c:v>
                </c:pt>
                <c:pt idx="136">
                  <c:v>27.82</c:v>
                </c:pt>
                <c:pt idx="137">
                  <c:v>28.010999999999999</c:v>
                </c:pt>
                <c:pt idx="138">
                  <c:v>28.201000000000001</c:v>
                </c:pt>
                <c:pt idx="139">
                  <c:v>28.381</c:v>
                </c:pt>
                <c:pt idx="140">
                  <c:v>28.571999999999999</c:v>
                </c:pt>
                <c:pt idx="141">
                  <c:v>30.715</c:v>
                </c:pt>
                <c:pt idx="142">
                  <c:v>30.984999999999999</c:v>
                </c:pt>
                <c:pt idx="143">
                  <c:v>31.175000000000001</c:v>
                </c:pt>
                <c:pt idx="144">
                  <c:v>31.376000000000001</c:v>
                </c:pt>
                <c:pt idx="145">
                  <c:v>31.565999999999999</c:v>
                </c:pt>
                <c:pt idx="146">
                  <c:v>31.756</c:v>
                </c:pt>
                <c:pt idx="147">
                  <c:v>31.946000000000002</c:v>
                </c:pt>
                <c:pt idx="148">
                  <c:v>32.137</c:v>
                </c:pt>
                <c:pt idx="149">
                  <c:v>32.326999999999998</c:v>
                </c:pt>
                <c:pt idx="150">
                  <c:v>32.506999999999998</c:v>
                </c:pt>
                <c:pt idx="151">
                  <c:v>32.697000000000003</c:v>
                </c:pt>
                <c:pt idx="152">
                  <c:v>32.887999999999998</c:v>
                </c:pt>
                <c:pt idx="153">
                  <c:v>33.067999999999998</c:v>
                </c:pt>
                <c:pt idx="154">
                  <c:v>33.258000000000003</c:v>
                </c:pt>
                <c:pt idx="155">
                  <c:v>33.438000000000002</c:v>
                </c:pt>
                <c:pt idx="156">
                  <c:v>33.628999999999998</c:v>
                </c:pt>
                <c:pt idx="157">
                  <c:v>33.819000000000003</c:v>
                </c:pt>
                <c:pt idx="158">
                  <c:v>33.999000000000002</c:v>
                </c:pt>
                <c:pt idx="159">
                  <c:v>34.19</c:v>
                </c:pt>
                <c:pt idx="160">
                  <c:v>34.380000000000003</c:v>
                </c:pt>
                <c:pt idx="161">
                  <c:v>34.57</c:v>
                </c:pt>
                <c:pt idx="162">
                  <c:v>34.76</c:v>
                </c:pt>
                <c:pt idx="163">
                  <c:v>34.941000000000003</c:v>
                </c:pt>
                <c:pt idx="164">
                  <c:v>35.131</c:v>
                </c:pt>
                <c:pt idx="165">
                  <c:v>35.301000000000002</c:v>
                </c:pt>
                <c:pt idx="166">
                  <c:v>35.500999999999998</c:v>
                </c:pt>
                <c:pt idx="167">
                  <c:v>35.692</c:v>
                </c:pt>
                <c:pt idx="168">
                  <c:v>35.881999999999998</c:v>
                </c:pt>
                <c:pt idx="169">
                  <c:v>36.072000000000003</c:v>
                </c:pt>
                <c:pt idx="170">
                  <c:v>36.262999999999998</c:v>
                </c:pt>
                <c:pt idx="171">
                  <c:v>36.453000000000003</c:v>
                </c:pt>
                <c:pt idx="172">
                  <c:v>36.652999999999999</c:v>
                </c:pt>
                <c:pt idx="173">
                  <c:v>36.843000000000004</c:v>
                </c:pt>
                <c:pt idx="174">
                  <c:v>37.014000000000003</c:v>
                </c:pt>
                <c:pt idx="175">
                  <c:v>37.194000000000003</c:v>
                </c:pt>
                <c:pt idx="176">
                  <c:v>37.384</c:v>
                </c:pt>
                <c:pt idx="177">
                  <c:v>37.573999999999998</c:v>
                </c:pt>
                <c:pt idx="178">
                  <c:v>37.765000000000001</c:v>
                </c:pt>
                <c:pt idx="179">
                  <c:v>37.965000000000003</c:v>
                </c:pt>
                <c:pt idx="180">
                  <c:v>38.155000000000001</c:v>
                </c:pt>
                <c:pt idx="181">
                  <c:v>38.345999999999997</c:v>
                </c:pt>
                <c:pt idx="182">
                  <c:v>38.536000000000001</c:v>
                </c:pt>
                <c:pt idx="183">
                  <c:v>38.725999999999999</c:v>
                </c:pt>
                <c:pt idx="184">
                  <c:v>38.915999999999997</c:v>
                </c:pt>
                <c:pt idx="185">
                  <c:v>39.116999999999997</c:v>
                </c:pt>
                <c:pt idx="186">
                  <c:v>39.307000000000002</c:v>
                </c:pt>
                <c:pt idx="187">
                  <c:v>39.497</c:v>
                </c:pt>
                <c:pt idx="188">
                  <c:v>39.686999999999998</c:v>
                </c:pt>
                <c:pt idx="189">
                  <c:v>39.878</c:v>
                </c:pt>
                <c:pt idx="190">
                  <c:v>40.067999999999998</c:v>
                </c:pt>
                <c:pt idx="191">
                  <c:v>40.268000000000001</c:v>
                </c:pt>
                <c:pt idx="192">
                  <c:v>40.459000000000003</c:v>
                </c:pt>
                <c:pt idx="193">
                  <c:v>40.649000000000001</c:v>
                </c:pt>
                <c:pt idx="194">
                  <c:v>40.838999999999999</c:v>
                </c:pt>
                <c:pt idx="195">
                  <c:v>41.029000000000003</c:v>
                </c:pt>
                <c:pt idx="196">
                  <c:v>41.22</c:v>
                </c:pt>
                <c:pt idx="197">
                  <c:v>41.42</c:v>
                </c:pt>
                <c:pt idx="198">
                  <c:v>41.61</c:v>
                </c:pt>
                <c:pt idx="199">
                  <c:v>41.801000000000002</c:v>
                </c:pt>
                <c:pt idx="200">
                  <c:v>41.991</c:v>
                </c:pt>
                <c:pt idx="201">
                  <c:v>42.180999999999997</c:v>
                </c:pt>
                <c:pt idx="202">
                  <c:v>42.381</c:v>
                </c:pt>
                <c:pt idx="203">
                  <c:v>42.572000000000003</c:v>
                </c:pt>
                <c:pt idx="204">
                  <c:v>42.762</c:v>
                </c:pt>
                <c:pt idx="205">
                  <c:v>42.932000000000002</c:v>
                </c:pt>
                <c:pt idx="206">
                  <c:v>43.112000000000002</c:v>
                </c:pt>
                <c:pt idx="207">
                  <c:v>43.302999999999997</c:v>
                </c:pt>
                <c:pt idx="208">
                  <c:v>43.482999999999997</c:v>
                </c:pt>
                <c:pt idx="209">
                  <c:v>43.673000000000002</c:v>
                </c:pt>
                <c:pt idx="210">
                  <c:v>43.843000000000004</c:v>
                </c:pt>
                <c:pt idx="211">
                  <c:v>44.043999999999997</c:v>
                </c:pt>
                <c:pt idx="212">
                  <c:v>44.234000000000002</c:v>
                </c:pt>
                <c:pt idx="213">
                  <c:v>44.404000000000003</c:v>
                </c:pt>
                <c:pt idx="214">
                  <c:v>44.594999999999999</c:v>
                </c:pt>
                <c:pt idx="215">
                  <c:v>44.774999999999999</c:v>
                </c:pt>
                <c:pt idx="216">
                  <c:v>44.965000000000003</c:v>
                </c:pt>
                <c:pt idx="217">
                  <c:v>45.155000000000001</c:v>
                </c:pt>
                <c:pt idx="218">
                  <c:v>45.356000000000002</c:v>
                </c:pt>
                <c:pt idx="219">
                  <c:v>45.545999999999999</c:v>
                </c:pt>
                <c:pt idx="220">
                  <c:v>45.735999999999997</c:v>
                </c:pt>
                <c:pt idx="221">
                  <c:v>45.926000000000002</c:v>
                </c:pt>
                <c:pt idx="222">
                  <c:v>46.116999999999997</c:v>
                </c:pt>
                <c:pt idx="223">
                  <c:v>46.307000000000002</c:v>
                </c:pt>
                <c:pt idx="224">
                  <c:v>46.506999999999998</c:v>
                </c:pt>
                <c:pt idx="225">
                  <c:v>46.698</c:v>
                </c:pt>
                <c:pt idx="226">
                  <c:v>46.887999999999998</c:v>
                </c:pt>
                <c:pt idx="227">
                  <c:v>47.078000000000003</c:v>
                </c:pt>
                <c:pt idx="228">
                  <c:v>47.268000000000001</c:v>
                </c:pt>
                <c:pt idx="229">
                  <c:v>47.459000000000003</c:v>
                </c:pt>
                <c:pt idx="230">
                  <c:v>47.658999999999999</c:v>
                </c:pt>
                <c:pt idx="231">
                  <c:v>47.848999999999997</c:v>
                </c:pt>
                <c:pt idx="232">
                  <c:v>48.039000000000001</c:v>
                </c:pt>
                <c:pt idx="233">
                  <c:v>48.23</c:v>
                </c:pt>
                <c:pt idx="234">
                  <c:v>48.42</c:v>
                </c:pt>
                <c:pt idx="235">
                  <c:v>48.61</c:v>
                </c:pt>
                <c:pt idx="236">
                  <c:v>48.801000000000002</c:v>
                </c:pt>
                <c:pt idx="237">
                  <c:v>49.000999999999998</c:v>
                </c:pt>
                <c:pt idx="238">
                  <c:v>49.191000000000003</c:v>
                </c:pt>
                <c:pt idx="239">
                  <c:v>49.360999999999997</c:v>
                </c:pt>
                <c:pt idx="240">
                  <c:v>49.552</c:v>
                </c:pt>
                <c:pt idx="241">
                  <c:v>49.731999999999999</c:v>
                </c:pt>
                <c:pt idx="242">
                  <c:v>49.921999999999997</c:v>
                </c:pt>
                <c:pt idx="243">
                  <c:v>50.112000000000002</c:v>
                </c:pt>
                <c:pt idx="244">
                  <c:v>50.313000000000002</c:v>
                </c:pt>
                <c:pt idx="245">
                  <c:v>50.503</c:v>
                </c:pt>
                <c:pt idx="246">
                  <c:v>50.673000000000002</c:v>
                </c:pt>
                <c:pt idx="247">
                  <c:v>50.874000000000002</c:v>
                </c:pt>
                <c:pt idx="248">
                  <c:v>51.064</c:v>
                </c:pt>
                <c:pt idx="249">
                  <c:v>51.234000000000002</c:v>
                </c:pt>
                <c:pt idx="250">
                  <c:v>51.423999999999999</c:v>
                </c:pt>
                <c:pt idx="251">
                  <c:v>51.604999999999997</c:v>
                </c:pt>
                <c:pt idx="252">
                  <c:v>51.795000000000002</c:v>
                </c:pt>
                <c:pt idx="253">
                  <c:v>51.984999999999999</c:v>
                </c:pt>
                <c:pt idx="254">
                  <c:v>52.164999999999999</c:v>
                </c:pt>
                <c:pt idx="255">
                  <c:v>52.356000000000002</c:v>
                </c:pt>
                <c:pt idx="256">
                  <c:v>52.545999999999999</c:v>
                </c:pt>
                <c:pt idx="257">
                  <c:v>52.735999999999997</c:v>
                </c:pt>
                <c:pt idx="258">
                  <c:v>52.936999999999998</c:v>
                </c:pt>
                <c:pt idx="259">
                  <c:v>53.127000000000002</c:v>
                </c:pt>
                <c:pt idx="260">
                  <c:v>53.317</c:v>
                </c:pt>
                <c:pt idx="261">
                  <c:v>53.506999999999998</c:v>
                </c:pt>
                <c:pt idx="262">
                  <c:v>53.698</c:v>
                </c:pt>
                <c:pt idx="263">
                  <c:v>53.887999999999998</c:v>
                </c:pt>
                <c:pt idx="264">
                  <c:v>54.078000000000003</c:v>
                </c:pt>
                <c:pt idx="265">
                  <c:v>54.277999999999999</c:v>
                </c:pt>
                <c:pt idx="266">
                  <c:v>54.469000000000001</c:v>
                </c:pt>
                <c:pt idx="267">
                  <c:v>54.658999999999999</c:v>
                </c:pt>
                <c:pt idx="268">
                  <c:v>54.848999999999997</c:v>
                </c:pt>
                <c:pt idx="269">
                  <c:v>55.04</c:v>
                </c:pt>
                <c:pt idx="270">
                  <c:v>55.23</c:v>
                </c:pt>
                <c:pt idx="271">
                  <c:v>55.43</c:v>
                </c:pt>
                <c:pt idx="272">
                  <c:v>55.62</c:v>
                </c:pt>
              </c:numCache>
            </c:numRef>
          </c:xVal>
          <c:yVal>
            <c:numRef>
              <c:f>'Beschl. 5. Gang(3)'!$M$3:$M$275</c:f>
              <c:numCache>
                <c:formatCode>#,##0" mbar"</c:formatCode>
                <c:ptCount val="273"/>
                <c:pt idx="0">
                  <c:v>1022</c:v>
                </c:pt>
                <c:pt idx="1">
                  <c:v>1022</c:v>
                </c:pt>
                <c:pt idx="2">
                  <c:v>1022</c:v>
                </c:pt>
                <c:pt idx="3">
                  <c:v>1022</c:v>
                </c:pt>
                <c:pt idx="4">
                  <c:v>1081</c:v>
                </c:pt>
                <c:pt idx="5">
                  <c:v>1081</c:v>
                </c:pt>
                <c:pt idx="6">
                  <c:v>1081</c:v>
                </c:pt>
                <c:pt idx="7">
                  <c:v>1160</c:v>
                </c:pt>
                <c:pt idx="8">
                  <c:v>1160</c:v>
                </c:pt>
                <c:pt idx="9">
                  <c:v>1160</c:v>
                </c:pt>
                <c:pt idx="10">
                  <c:v>1215</c:v>
                </c:pt>
                <c:pt idx="11">
                  <c:v>1215</c:v>
                </c:pt>
                <c:pt idx="12">
                  <c:v>1215</c:v>
                </c:pt>
                <c:pt idx="13">
                  <c:v>1259</c:v>
                </c:pt>
                <c:pt idx="14">
                  <c:v>1259</c:v>
                </c:pt>
                <c:pt idx="15">
                  <c:v>1259</c:v>
                </c:pt>
                <c:pt idx="16">
                  <c:v>1293</c:v>
                </c:pt>
                <c:pt idx="17">
                  <c:v>1293</c:v>
                </c:pt>
                <c:pt idx="18">
                  <c:v>1293</c:v>
                </c:pt>
                <c:pt idx="19">
                  <c:v>1332</c:v>
                </c:pt>
                <c:pt idx="20">
                  <c:v>1332</c:v>
                </c:pt>
                <c:pt idx="21">
                  <c:v>1332</c:v>
                </c:pt>
                <c:pt idx="22">
                  <c:v>1374</c:v>
                </c:pt>
                <c:pt idx="23">
                  <c:v>1374</c:v>
                </c:pt>
                <c:pt idx="24">
                  <c:v>1374</c:v>
                </c:pt>
                <c:pt idx="25">
                  <c:v>1418</c:v>
                </c:pt>
                <c:pt idx="26">
                  <c:v>1418</c:v>
                </c:pt>
                <c:pt idx="27">
                  <c:v>1418</c:v>
                </c:pt>
                <c:pt idx="28">
                  <c:v>1467</c:v>
                </c:pt>
                <c:pt idx="29">
                  <c:v>1467</c:v>
                </c:pt>
                <c:pt idx="30">
                  <c:v>1467</c:v>
                </c:pt>
                <c:pt idx="31">
                  <c:v>1519</c:v>
                </c:pt>
                <c:pt idx="32">
                  <c:v>1519</c:v>
                </c:pt>
                <c:pt idx="33">
                  <c:v>1519</c:v>
                </c:pt>
                <c:pt idx="34">
                  <c:v>1578</c:v>
                </c:pt>
                <c:pt idx="35">
                  <c:v>1578</c:v>
                </c:pt>
                <c:pt idx="36">
                  <c:v>1578</c:v>
                </c:pt>
                <c:pt idx="37">
                  <c:v>1649</c:v>
                </c:pt>
                <c:pt idx="38">
                  <c:v>1649</c:v>
                </c:pt>
                <c:pt idx="39">
                  <c:v>1649</c:v>
                </c:pt>
                <c:pt idx="40">
                  <c:v>1734</c:v>
                </c:pt>
                <c:pt idx="41">
                  <c:v>1734</c:v>
                </c:pt>
                <c:pt idx="42">
                  <c:v>1734</c:v>
                </c:pt>
                <c:pt idx="43">
                  <c:v>1850</c:v>
                </c:pt>
                <c:pt idx="44">
                  <c:v>1850</c:v>
                </c:pt>
                <c:pt idx="45">
                  <c:v>1850</c:v>
                </c:pt>
                <c:pt idx="46">
                  <c:v>1999</c:v>
                </c:pt>
                <c:pt idx="47">
                  <c:v>1999</c:v>
                </c:pt>
                <c:pt idx="48">
                  <c:v>1999</c:v>
                </c:pt>
                <c:pt idx="49">
                  <c:v>2136</c:v>
                </c:pt>
                <c:pt idx="50">
                  <c:v>2136</c:v>
                </c:pt>
                <c:pt idx="51">
                  <c:v>2136</c:v>
                </c:pt>
                <c:pt idx="52">
                  <c:v>2247</c:v>
                </c:pt>
                <c:pt idx="53">
                  <c:v>2247</c:v>
                </c:pt>
                <c:pt idx="54">
                  <c:v>2247</c:v>
                </c:pt>
                <c:pt idx="55">
                  <c:v>2341</c:v>
                </c:pt>
                <c:pt idx="56">
                  <c:v>2341</c:v>
                </c:pt>
                <c:pt idx="57">
                  <c:v>2341</c:v>
                </c:pt>
                <c:pt idx="58">
                  <c:v>2402</c:v>
                </c:pt>
                <c:pt idx="59">
                  <c:v>2402</c:v>
                </c:pt>
                <c:pt idx="60">
                  <c:v>2402</c:v>
                </c:pt>
                <c:pt idx="61">
                  <c:v>2389</c:v>
                </c:pt>
                <c:pt idx="62">
                  <c:v>2389</c:v>
                </c:pt>
                <c:pt idx="63">
                  <c:v>2389</c:v>
                </c:pt>
                <c:pt idx="64">
                  <c:v>2375</c:v>
                </c:pt>
                <c:pt idx="65">
                  <c:v>2375</c:v>
                </c:pt>
                <c:pt idx="66">
                  <c:v>2375</c:v>
                </c:pt>
                <c:pt idx="67">
                  <c:v>2370</c:v>
                </c:pt>
                <c:pt idx="68">
                  <c:v>2370</c:v>
                </c:pt>
                <c:pt idx="69">
                  <c:v>2370</c:v>
                </c:pt>
                <c:pt idx="70">
                  <c:v>2357</c:v>
                </c:pt>
                <c:pt idx="71">
                  <c:v>2357</c:v>
                </c:pt>
                <c:pt idx="72">
                  <c:v>2357</c:v>
                </c:pt>
                <c:pt idx="73">
                  <c:v>2341</c:v>
                </c:pt>
                <c:pt idx="74">
                  <c:v>2341</c:v>
                </c:pt>
                <c:pt idx="75">
                  <c:v>2341</c:v>
                </c:pt>
                <c:pt idx="76">
                  <c:v>2328</c:v>
                </c:pt>
                <c:pt idx="77">
                  <c:v>2328</c:v>
                </c:pt>
                <c:pt idx="78">
                  <c:v>2328</c:v>
                </c:pt>
                <c:pt idx="79">
                  <c:v>2311</c:v>
                </c:pt>
                <c:pt idx="80">
                  <c:v>2311</c:v>
                </c:pt>
                <c:pt idx="81">
                  <c:v>2311</c:v>
                </c:pt>
                <c:pt idx="82">
                  <c:v>2301</c:v>
                </c:pt>
                <c:pt idx="83">
                  <c:v>2301</c:v>
                </c:pt>
                <c:pt idx="84">
                  <c:v>2301</c:v>
                </c:pt>
                <c:pt idx="85">
                  <c:v>2296</c:v>
                </c:pt>
                <c:pt idx="86">
                  <c:v>2296</c:v>
                </c:pt>
                <c:pt idx="87">
                  <c:v>2296</c:v>
                </c:pt>
                <c:pt idx="88">
                  <c:v>2279</c:v>
                </c:pt>
                <c:pt idx="89">
                  <c:v>2279</c:v>
                </c:pt>
                <c:pt idx="90">
                  <c:v>2279</c:v>
                </c:pt>
                <c:pt idx="91">
                  <c:v>2273</c:v>
                </c:pt>
                <c:pt idx="92">
                  <c:v>2273</c:v>
                </c:pt>
                <c:pt idx="93">
                  <c:v>2273</c:v>
                </c:pt>
                <c:pt idx="94">
                  <c:v>2266</c:v>
                </c:pt>
                <c:pt idx="95">
                  <c:v>2266</c:v>
                </c:pt>
                <c:pt idx="96">
                  <c:v>2266</c:v>
                </c:pt>
                <c:pt idx="97">
                  <c:v>2256</c:v>
                </c:pt>
                <c:pt idx="98">
                  <c:v>2256</c:v>
                </c:pt>
                <c:pt idx="99">
                  <c:v>2256</c:v>
                </c:pt>
                <c:pt idx="100">
                  <c:v>2256</c:v>
                </c:pt>
                <c:pt idx="101">
                  <c:v>2256</c:v>
                </c:pt>
                <c:pt idx="102">
                  <c:v>2256</c:v>
                </c:pt>
                <c:pt idx="103">
                  <c:v>2260</c:v>
                </c:pt>
                <c:pt idx="104">
                  <c:v>2260</c:v>
                </c:pt>
                <c:pt idx="105">
                  <c:v>2260</c:v>
                </c:pt>
                <c:pt idx="106">
                  <c:v>2255</c:v>
                </c:pt>
                <c:pt idx="107">
                  <c:v>2255</c:v>
                </c:pt>
                <c:pt idx="108">
                  <c:v>2255</c:v>
                </c:pt>
                <c:pt idx="109">
                  <c:v>2252</c:v>
                </c:pt>
                <c:pt idx="110">
                  <c:v>2252</c:v>
                </c:pt>
                <c:pt idx="111">
                  <c:v>2252</c:v>
                </c:pt>
                <c:pt idx="112">
                  <c:v>2250</c:v>
                </c:pt>
                <c:pt idx="113">
                  <c:v>2250</c:v>
                </c:pt>
                <c:pt idx="114">
                  <c:v>2250</c:v>
                </c:pt>
                <c:pt idx="115">
                  <c:v>2248</c:v>
                </c:pt>
                <c:pt idx="116">
                  <c:v>2248</c:v>
                </c:pt>
                <c:pt idx="117">
                  <c:v>2248</c:v>
                </c:pt>
                <c:pt idx="118">
                  <c:v>2238</c:v>
                </c:pt>
                <c:pt idx="119">
                  <c:v>2238</c:v>
                </c:pt>
                <c:pt idx="120">
                  <c:v>2238</c:v>
                </c:pt>
                <c:pt idx="121">
                  <c:v>2237</c:v>
                </c:pt>
                <c:pt idx="122">
                  <c:v>2237</c:v>
                </c:pt>
                <c:pt idx="123">
                  <c:v>2237</c:v>
                </c:pt>
                <c:pt idx="124">
                  <c:v>2244</c:v>
                </c:pt>
                <c:pt idx="125">
                  <c:v>2244</c:v>
                </c:pt>
                <c:pt idx="126">
                  <c:v>2244</c:v>
                </c:pt>
                <c:pt idx="127">
                  <c:v>2249</c:v>
                </c:pt>
                <c:pt idx="128">
                  <c:v>2249</c:v>
                </c:pt>
                <c:pt idx="129">
                  <c:v>2249</c:v>
                </c:pt>
                <c:pt idx="130">
                  <c:v>2253</c:v>
                </c:pt>
                <c:pt idx="131">
                  <c:v>2253</c:v>
                </c:pt>
                <c:pt idx="132">
                  <c:v>2253</c:v>
                </c:pt>
                <c:pt idx="133">
                  <c:v>2259</c:v>
                </c:pt>
                <c:pt idx="134">
                  <c:v>2259</c:v>
                </c:pt>
                <c:pt idx="135">
                  <c:v>2259</c:v>
                </c:pt>
                <c:pt idx="136">
                  <c:v>2299</c:v>
                </c:pt>
                <c:pt idx="137">
                  <c:v>2299</c:v>
                </c:pt>
                <c:pt idx="138">
                  <c:v>2299</c:v>
                </c:pt>
                <c:pt idx="139">
                  <c:v>2296</c:v>
                </c:pt>
                <c:pt idx="140">
                  <c:v>2296</c:v>
                </c:pt>
                <c:pt idx="141">
                  <c:v>2296</c:v>
                </c:pt>
                <c:pt idx="142">
                  <c:v>2277</c:v>
                </c:pt>
                <c:pt idx="143">
                  <c:v>2277</c:v>
                </c:pt>
                <c:pt idx="144">
                  <c:v>2277</c:v>
                </c:pt>
                <c:pt idx="145">
                  <c:v>2273</c:v>
                </c:pt>
                <c:pt idx="146">
                  <c:v>2273</c:v>
                </c:pt>
                <c:pt idx="147">
                  <c:v>2273</c:v>
                </c:pt>
                <c:pt idx="148">
                  <c:v>2272</c:v>
                </c:pt>
                <c:pt idx="149">
                  <c:v>2272</c:v>
                </c:pt>
                <c:pt idx="150">
                  <c:v>2272</c:v>
                </c:pt>
                <c:pt idx="151">
                  <c:v>2271</c:v>
                </c:pt>
                <c:pt idx="152">
                  <c:v>2271</c:v>
                </c:pt>
                <c:pt idx="153">
                  <c:v>2271</c:v>
                </c:pt>
                <c:pt idx="154">
                  <c:v>2267</c:v>
                </c:pt>
                <c:pt idx="155">
                  <c:v>2267</c:v>
                </c:pt>
                <c:pt idx="156">
                  <c:v>2267</c:v>
                </c:pt>
                <c:pt idx="157">
                  <c:v>2266</c:v>
                </c:pt>
                <c:pt idx="158">
                  <c:v>2266</c:v>
                </c:pt>
                <c:pt idx="159">
                  <c:v>2266</c:v>
                </c:pt>
                <c:pt idx="160">
                  <c:v>2270</c:v>
                </c:pt>
                <c:pt idx="161">
                  <c:v>2270</c:v>
                </c:pt>
                <c:pt idx="162">
                  <c:v>2270</c:v>
                </c:pt>
                <c:pt idx="163">
                  <c:v>2272</c:v>
                </c:pt>
                <c:pt idx="164">
                  <c:v>2272</c:v>
                </c:pt>
                <c:pt idx="165">
                  <c:v>2272</c:v>
                </c:pt>
                <c:pt idx="166">
                  <c:v>2272</c:v>
                </c:pt>
                <c:pt idx="167">
                  <c:v>2272</c:v>
                </c:pt>
                <c:pt idx="168">
                  <c:v>2272</c:v>
                </c:pt>
                <c:pt idx="169">
                  <c:v>2273</c:v>
                </c:pt>
                <c:pt idx="170">
                  <c:v>2273</c:v>
                </c:pt>
                <c:pt idx="171">
                  <c:v>2273</c:v>
                </c:pt>
                <c:pt idx="172">
                  <c:v>2268</c:v>
                </c:pt>
                <c:pt idx="173">
                  <c:v>2268</c:v>
                </c:pt>
                <c:pt idx="174">
                  <c:v>2268</c:v>
                </c:pt>
                <c:pt idx="175">
                  <c:v>2271</c:v>
                </c:pt>
                <c:pt idx="176">
                  <c:v>2271</c:v>
                </c:pt>
                <c:pt idx="177">
                  <c:v>2271</c:v>
                </c:pt>
                <c:pt idx="178">
                  <c:v>2269</c:v>
                </c:pt>
                <c:pt idx="179">
                  <c:v>2269</c:v>
                </c:pt>
                <c:pt idx="180">
                  <c:v>2269</c:v>
                </c:pt>
                <c:pt idx="181">
                  <c:v>2268</c:v>
                </c:pt>
                <c:pt idx="182">
                  <c:v>2268</c:v>
                </c:pt>
                <c:pt idx="183">
                  <c:v>2268</c:v>
                </c:pt>
                <c:pt idx="184">
                  <c:v>2267</c:v>
                </c:pt>
                <c:pt idx="185">
                  <c:v>2267</c:v>
                </c:pt>
                <c:pt idx="186">
                  <c:v>2267</c:v>
                </c:pt>
                <c:pt idx="187">
                  <c:v>2264</c:v>
                </c:pt>
                <c:pt idx="188">
                  <c:v>2264</c:v>
                </c:pt>
                <c:pt idx="189">
                  <c:v>2264</c:v>
                </c:pt>
                <c:pt idx="190">
                  <c:v>2261</c:v>
                </c:pt>
                <c:pt idx="191">
                  <c:v>2261</c:v>
                </c:pt>
                <c:pt idx="192">
                  <c:v>2261</c:v>
                </c:pt>
                <c:pt idx="193">
                  <c:v>2257</c:v>
                </c:pt>
                <c:pt idx="194">
                  <c:v>2257</c:v>
                </c:pt>
                <c:pt idx="195">
                  <c:v>2257</c:v>
                </c:pt>
                <c:pt idx="196">
                  <c:v>2256</c:v>
                </c:pt>
                <c:pt idx="197">
                  <c:v>2256</c:v>
                </c:pt>
                <c:pt idx="198">
                  <c:v>2256</c:v>
                </c:pt>
                <c:pt idx="199">
                  <c:v>2251</c:v>
                </c:pt>
                <c:pt idx="200">
                  <c:v>2251</c:v>
                </c:pt>
                <c:pt idx="201">
                  <c:v>2251</c:v>
                </c:pt>
                <c:pt idx="202">
                  <c:v>2250</c:v>
                </c:pt>
                <c:pt idx="203">
                  <c:v>2250</c:v>
                </c:pt>
                <c:pt idx="204">
                  <c:v>2250</c:v>
                </c:pt>
                <c:pt idx="205">
                  <c:v>2249</c:v>
                </c:pt>
                <c:pt idx="206">
                  <c:v>2249</c:v>
                </c:pt>
                <c:pt idx="207">
                  <c:v>2249</c:v>
                </c:pt>
                <c:pt idx="208">
                  <c:v>2245</c:v>
                </c:pt>
                <c:pt idx="209">
                  <c:v>2245</c:v>
                </c:pt>
                <c:pt idx="210">
                  <c:v>2245</c:v>
                </c:pt>
                <c:pt idx="211">
                  <c:v>2244</c:v>
                </c:pt>
                <c:pt idx="212">
                  <c:v>2244</c:v>
                </c:pt>
                <c:pt idx="213">
                  <c:v>2244</c:v>
                </c:pt>
                <c:pt idx="214">
                  <c:v>2241</c:v>
                </c:pt>
                <c:pt idx="215">
                  <c:v>2241</c:v>
                </c:pt>
                <c:pt idx="216">
                  <c:v>2241</c:v>
                </c:pt>
                <c:pt idx="217">
                  <c:v>2241</c:v>
                </c:pt>
                <c:pt idx="218">
                  <c:v>2241</c:v>
                </c:pt>
                <c:pt idx="219">
                  <c:v>2241</c:v>
                </c:pt>
                <c:pt idx="220">
                  <c:v>2242</c:v>
                </c:pt>
                <c:pt idx="221">
                  <c:v>2242</c:v>
                </c:pt>
                <c:pt idx="222">
                  <c:v>2242</c:v>
                </c:pt>
                <c:pt idx="223">
                  <c:v>2240</c:v>
                </c:pt>
                <c:pt idx="224">
                  <c:v>2240</c:v>
                </c:pt>
                <c:pt idx="225">
                  <c:v>2240</c:v>
                </c:pt>
                <c:pt idx="226">
                  <c:v>2237</c:v>
                </c:pt>
                <c:pt idx="227">
                  <c:v>2237</c:v>
                </c:pt>
                <c:pt idx="228">
                  <c:v>2237</c:v>
                </c:pt>
                <c:pt idx="229">
                  <c:v>2233</c:v>
                </c:pt>
                <c:pt idx="230">
                  <c:v>2233</c:v>
                </c:pt>
                <c:pt idx="231">
                  <c:v>2233</c:v>
                </c:pt>
                <c:pt idx="232">
                  <c:v>2226</c:v>
                </c:pt>
                <c:pt idx="233">
                  <c:v>2226</c:v>
                </c:pt>
                <c:pt idx="234">
                  <c:v>2226</c:v>
                </c:pt>
                <c:pt idx="235">
                  <c:v>2226</c:v>
                </c:pt>
                <c:pt idx="236">
                  <c:v>2226</c:v>
                </c:pt>
                <c:pt idx="237">
                  <c:v>2226</c:v>
                </c:pt>
                <c:pt idx="238">
                  <c:v>2225</c:v>
                </c:pt>
                <c:pt idx="239">
                  <c:v>2225</c:v>
                </c:pt>
                <c:pt idx="240">
                  <c:v>2225</c:v>
                </c:pt>
                <c:pt idx="241">
                  <c:v>2225</c:v>
                </c:pt>
                <c:pt idx="242">
                  <c:v>2225</c:v>
                </c:pt>
                <c:pt idx="243">
                  <c:v>2225</c:v>
                </c:pt>
                <c:pt idx="244">
                  <c:v>2221</c:v>
                </c:pt>
                <c:pt idx="245">
                  <c:v>2221</c:v>
                </c:pt>
                <c:pt idx="246">
                  <c:v>2221</c:v>
                </c:pt>
                <c:pt idx="247">
                  <c:v>2217</c:v>
                </c:pt>
                <c:pt idx="248">
                  <c:v>2217</c:v>
                </c:pt>
                <c:pt idx="249">
                  <c:v>2217</c:v>
                </c:pt>
                <c:pt idx="250">
                  <c:v>2217</c:v>
                </c:pt>
                <c:pt idx="251">
                  <c:v>2217</c:v>
                </c:pt>
                <c:pt idx="252">
                  <c:v>2217</c:v>
                </c:pt>
                <c:pt idx="253">
                  <c:v>2217</c:v>
                </c:pt>
                <c:pt idx="254">
                  <c:v>2217</c:v>
                </c:pt>
                <c:pt idx="255">
                  <c:v>2217</c:v>
                </c:pt>
                <c:pt idx="256">
                  <c:v>2217</c:v>
                </c:pt>
                <c:pt idx="257">
                  <c:v>2217</c:v>
                </c:pt>
                <c:pt idx="258">
                  <c:v>2217</c:v>
                </c:pt>
                <c:pt idx="259">
                  <c:v>2213</c:v>
                </c:pt>
                <c:pt idx="260">
                  <c:v>2213</c:v>
                </c:pt>
                <c:pt idx="261">
                  <c:v>2213</c:v>
                </c:pt>
                <c:pt idx="262">
                  <c:v>2212</c:v>
                </c:pt>
                <c:pt idx="263">
                  <c:v>2212</c:v>
                </c:pt>
                <c:pt idx="264">
                  <c:v>2212</c:v>
                </c:pt>
                <c:pt idx="265">
                  <c:v>1623</c:v>
                </c:pt>
                <c:pt idx="266">
                  <c:v>1623</c:v>
                </c:pt>
                <c:pt idx="267">
                  <c:v>1623</c:v>
                </c:pt>
                <c:pt idx="268">
                  <c:v>1170</c:v>
                </c:pt>
                <c:pt idx="269">
                  <c:v>1170</c:v>
                </c:pt>
                <c:pt idx="270">
                  <c:v>1170</c:v>
                </c:pt>
                <c:pt idx="271">
                  <c:v>1117</c:v>
                </c:pt>
                <c:pt idx="272">
                  <c:v>1117</c:v>
                </c:pt>
              </c:numCache>
            </c:numRef>
          </c:yVal>
          <c:smooth val="0"/>
        </c:ser>
        <c:ser>
          <c:idx val="5"/>
          <c:order val="2"/>
          <c:tx>
            <c:strRef>
              <c:f>'Beschl. 5. Gang(3)'!$N$2</c:f>
              <c:strCache>
                <c:ptCount val="1"/>
                <c:pt idx="0">
                  <c:v>Ladruck, SOLL (alt)</c:v>
                </c:pt>
              </c:strCache>
            </c:strRef>
          </c:tx>
          <c:marker>
            <c:symbol val="none"/>
          </c:marker>
          <c:xVal>
            <c:numRef>
              <c:f>'Beschl. 5. Gang(3)'!$F$3:$F$275</c:f>
              <c:numCache>
                <c:formatCode>0.000" s"</c:formatCode>
                <c:ptCount val="273"/>
                <c:pt idx="0">
                  <c:v>0.02</c:v>
                </c:pt>
                <c:pt idx="1">
                  <c:v>0.20100000000000001</c:v>
                </c:pt>
                <c:pt idx="2">
                  <c:v>0.39100000000000001</c:v>
                </c:pt>
                <c:pt idx="3">
                  <c:v>0.58099999999999996</c:v>
                </c:pt>
                <c:pt idx="4">
                  <c:v>0.77200000000000002</c:v>
                </c:pt>
                <c:pt idx="5">
                  <c:v>0.96199999999999997</c:v>
                </c:pt>
                <c:pt idx="6">
                  <c:v>1.1619999999999999</c:v>
                </c:pt>
                <c:pt idx="7">
                  <c:v>1.3520000000000001</c:v>
                </c:pt>
                <c:pt idx="8">
                  <c:v>1.5429999999999999</c:v>
                </c:pt>
                <c:pt idx="9">
                  <c:v>1.7330000000000001</c:v>
                </c:pt>
                <c:pt idx="10">
                  <c:v>1.923</c:v>
                </c:pt>
                <c:pt idx="11">
                  <c:v>2.113</c:v>
                </c:pt>
                <c:pt idx="12">
                  <c:v>2.3140000000000001</c:v>
                </c:pt>
                <c:pt idx="13">
                  <c:v>2.504</c:v>
                </c:pt>
                <c:pt idx="14">
                  <c:v>2.6739999999999999</c:v>
                </c:pt>
                <c:pt idx="15">
                  <c:v>2.8650000000000002</c:v>
                </c:pt>
                <c:pt idx="16">
                  <c:v>3.0449999999999999</c:v>
                </c:pt>
                <c:pt idx="17">
                  <c:v>3.2349999999999999</c:v>
                </c:pt>
                <c:pt idx="18">
                  <c:v>3.4249999999999998</c:v>
                </c:pt>
                <c:pt idx="19">
                  <c:v>3.6059999999999999</c:v>
                </c:pt>
                <c:pt idx="20">
                  <c:v>3.7959999999999998</c:v>
                </c:pt>
                <c:pt idx="21">
                  <c:v>3.976</c:v>
                </c:pt>
                <c:pt idx="22">
                  <c:v>4.1660000000000004</c:v>
                </c:pt>
                <c:pt idx="23">
                  <c:v>4.3570000000000002</c:v>
                </c:pt>
                <c:pt idx="24">
                  <c:v>4.5369999999999999</c:v>
                </c:pt>
                <c:pt idx="25">
                  <c:v>4.7270000000000003</c:v>
                </c:pt>
                <c:pt idx="26">
                  <c:v>4.8970000000000002</c:v>
                </c:pt>
                <c:pt idx="27">
                  <c:v>5.0880000000000001</c:v>
                </c:pt>
                <c:pt idx="28">
                  <c:v>5.2880000000000003</c:v>
                </c:pt>
                <c:pt idx="29">
                  <c:v>5.4779999999999998</c:v>
                </c:pt>
                <c:pt idx="30">
                  <c:v>5.6689999999999996</c:v>
                </c:pt>
                <c:pt idx="31">
                  <c:v>5.8490000000000002</c:v>
                </c:pt>
                <c:pt idx="32">
                  <c:v>6.0389999999999997</c:v>
                </c:pt>
                <c:pt idx="33">
                  <c:v>6.2290000000000001</c:v>
                </c:pt>
                <c:pt idx="34">
                  <c:v>6.4</c:v>
                </c:pt>
                <c:pt idx="35">
                  <c:v>6.6</c:v>
                </c:pt>
                <c:pt idx="36">
                  <c:v>6.77</c:v>
                </c:pt>
                <c:pt idx="37">
                  <c:v>6.96</c:v>
                </c:pt>
                <c:pt idx="38">
                  <c:v>7.1609999999999996</c:v>
                </c:pt>
                <c:pt idx="39">
                  <c:v>7.351</c:v>
                </c:pt>
                <c:pt idx="40">
                  <c:v>7.5410000000000004</c:v>
                </c:pt>
                <c:pt idx="41">
                  <c:v>7.7320000000000002</c:v>
                </c:pt>
                <c:pt idx="42">
                  <c:v>7.9219999999999997</c:v>
                </c:pt>
                <c:pt idx="43">
                  <c:v>8.1120000000000001</c:v>
                </c:pt>
                <c:pt idx="44">
                  <c:v>8.3019999999999996</c:v>
                </c:pt>
                <c:pt idx="45">
                  <c:v>8.5030000000000001</c:v>
                </c:pt>
                <c:pt idx="46">
                  <c:v>8.6929999999999996</c:v>
                </c:pt>
                <c:pt idx="47">
                  <c:v>8.8829999999999991</c:v>
                </c:pt>
                <c:pt idx="48">
                  <c:v>9.0730000000000004</c:v>
                </c:pt>
                <c:pt idx="49">
                  <c:v>9.2639999999999993</c:v>
                </c:pt>
                <c:pt idx="50">
                  <c:v>9.4540000000000006</c:v>
                </c:pt>
                <c:pt idx="51">
                  <c:v>9.6539999999999999</c:v>
                </c:pt>
                <c:pt idx="52">
                  <c:v>9.8450000000000006</c:v>
                </c:pt>
                <c:pt idx="53">
                  <c:v>10.035</c:v>
                </c:pt>
                <c:pt idx="54">
                  <c:v>10.225</c:v>
                </c:pt>
                <c:pt idx="55">
                  <c:v>10.414999999999999</c:v>
                </c:pt>
                <c:pt idx="56">
                  <c:v>10.606</c:v>
                </c:pt>
                <c:pt idx="57">
                  <c:v>10.805999999999999</c:v>
                </c:pt>
                <c:pt idx="58">
                  <c:v>10.996</c:v>
                </c:pt>
                <c:pt idx="59">
                  <c:v>11.186999999999999</c:v>
                </c:pt>
                <c:pt idx="60">
                  <c:v>11.377000000000001</c:v>
                </c:pt>
                <c:pt idx="61">
                  <c:v>11.567</c:v>
                </c:pt>
                <c:pt idx="62">
                  <c:v>11.757</c:v>
                </c:pt>
                <c:pt idx="63">
                  <c:v>11.958</c:v>
                </c:pt>
                <c:pt idx="64">
                  <c:v>12.148</c:v>
                </c:pt>
                <c:pt idx="65">
                  <c:v>12.337999999999999</c:v>
                </c:pt>
                <c:pt idx="66">
                  <c:v>12.528</c:v>
                </c:pt>
                <c:pt idx="67">
                  <c:v>12.718999999999999</c:v>
                </c:pt>
                <c:pt idx="68">
                  <c:v>12.909000000000001</c:v>
                </c:pt>
                <c:pt idx="69">
                  <c:v>13.109</c:v>
                </c:pt>
                <c:pt idx="70">
                  <c:v>13.3</c:v>
                </c:pt>
                <c:pt idx="71">
                  <c:v>13.49</c:v>
                </c:pt>
                <c:pt idx="72">
                  <c:v>13.68</c:v>
                </c:pt>
                <c:pt idx="73">
                  <c:v>13.87</c:v>
                </c:pt>
                <c:pt idx="74">
                  <c:v>14.061</c:v>
                </c:pt>
                <c:pt idx="75">
                  <c:v>14.241</c:v>
                </c:pt>
                <c:pt idx="76">
                  <c:v>14.420999999999999</c:v>
                </c:pt>
                <c:pt idx="77">
                  <c:v>14.590999999999999</c:v>
                </c:pt>
                <c:pt idx="78">
                  <c:v>14.782</c:v>
                </c:pt>
                <c:pt idx="79">
                  <c:v>14.962</c:v>
                </c:pt>
                <c:pt idx="80">
                  <c:v>15.151999999999999</c:v>
                </c:pt>
                <c:pt idx="81">
                  <c:v>15.342000000000001</c:v>
                </c:pt>
                <c:pt idx="82">
                  <c:v>15.532999999999999</c:v>
                </c:pt>
                <c:pt idx="83">
                  <c:v>15.733000000000001</c:v>
                </c:pt>
                <c:pt idx="84">
                  <c:v>15.923</c:v>
                </c:pt>
                <c:pt idx="85">
                  <c:v>16.114000000000001</c:v>
                </c:pt>
                <c:pt idx="86">
                  <c:v>16.303999999999998</c:v>
                </c:pt>
                <c:pt idx="87">
                  <c:v>16.494</c:v>
                </c:pt>
                <c:pt idx="88">
                  <c:v>16.684000000000001</c:v>
                </c:pt>
                <c:pt idx="89">
                  <c:v>16.885000000000002</c:v>
                </c:pt>
                <c:pt idx="90">
                  <c:v>17.074999999999999</c:v>
                </c:pt>
                <c:pt idx="91">
                  <c:v>17.265000000000001</c:v>
                </c:pt>
                <c:pt idx="92">
                  <c:v>17.456</c:v>
                </c:pt>
                <c:pt idx="93">
                  <c:v>17.646000000000001</c:v>
                </c:pt>
                <c:pt idx="94">
                  <c:v>17.835999999999999</c:v>
                </c:pt>
                <c:pt idx="95">
                  <c:v>18.036000000000001</c:v>
                </c:pt>
                <c:pt idx="96">
                  <c:v>18.227</c:v>
                </c:pt>
                <c:pt idx="97">
                  <c:v>18.417000000000002</c:v>
                </c:pt>
                <c:pt idx="98">
                  <c:v>18.606999999999999</c:v>
                </c:pt>
                <c:pt idx="99">
                  <c:v>18.797000000000001</c:v>
                </c:pt>
                <c:pt idx="100">
                  <c:v>18.988</c:v>
                </c:pt>
                <c:pt idx="101">
                  <c:v>19.187999999999999</c:v>
                </c:pt>
                <c:pt idx="102">
                  <c:v>19.378</c:v>
                </c:pt>
                <c:pt idx="103">
                  <c:v>19.568999999999999</c:v>
                </c:pt>
                <c:pt idx="104">
                  <c:v>19.759</c:v>
                </c:pt>
                <c:pt idx="105">
                  <c:v>19.939</c:v>
                </c:pt>
                <c:pt idx="106">
                  <c:v>20.129000000000001</c:v>
                </c:pt>
                <c:pt idx="107">
                  <c:v>20.32</c:v>
                </c:pt>
                <c:pt idx="108">
                  <c:v>20.51</c:v>
                </c:pt>
                <c:pt idx="109">
                  <c:v>20.7</c:v>
                </c:pt>
                <c:pt idx="110">
                  <c:v>20.88</c:v>
                </c:pt>
                <c:pt idx="111">
                  <c:v>21.071000000000002</c:v>
                </c:pt>
                <c:pt idx="112">
                  <c:v>21.260999999999999</c:v>
                </c:pt>
                <c:pt idx="113">
                  <c:v>21.440999999999999</c:v>
                </c:pt>
                <c:pt idx="114">
                  <c:v>21.632000000000001</c:v>
                </c:pt>
                <c:pt idx="115">
                  <c:v>21.812000000000001</c:v>
                </c:pt>
                <c:pt idx="116">
                  <c:v>22.001999999999999</c:v>
                </c:pt>
                <c:pt idx="117">
                  <c:v>22.172000000000001</c:v>
                </c:pt>
                <c:pt idx="118">
                  <c:v>22.353000000000002</c:v>
                </c:pt>
                <c:pt idx="119">
                  <c:v>22.542999999999999</c:v>
                </c:pt>
                <c:pt idx="120">
                  <c:v>22.733000000000001</c:v>
                </c:pt>
                <c:pt idx="121">
                  <c:v>22.922999999999998</c:v>
                </c:pt>
                <c:pt idx="122">
                  <c:v>23.114000000000001</c:v>
                </c:pt>
                <c:pt idx="123">
                  <c:v>23.314</c:v>
                </c:pt>
                <c:pt idx="124">
                  <c:v>23.504000000000001</c:v>
                </c:pt>
                <c:pt idx="125">
                  <c:v>23.693999999999999</c:v>
                </c:pt>
                <c:pt idx="126">
                  <c:v>23.885000000000002</c:v>
                </c:pt>
                <c:pt idx="127">
                  <c:v>24.074999999999999</c:v>
                </c:pt>
                <c:pt idx="128">
                  <c:v>24.265000000000001</c:v>
                </c:pt>
                <c:pt idx="129">
                  <c:v>24.466000000000001</c:v>
                </c:pt>
                <c:pt idx="130">
                  <c:v>24.655999999999999</c:v>
                </c:pt>
                <c:pt idx="131">
                  <c:v>24.846</c:v>
                </c:pt>
                <c:pt idx="132">
                  <c:v>25.036000000000001</c:v>
                </c:pt>
                <c:pt idx="133">
                  <c:v>25.227</c:v>
                </c:pt>
                <c:pt idx="134">
                  <c:v>27.37</c:v>
                </c:pt>
                <c:pt idx="135">
                  <c:v>27.64</c:v>
                </c:pt>
                <c:pt idx="136">
                  <c:v>27.82</c:v>
                </c:pt>
                <c:pt idx="137">
                  <c:v>28.010999999999999</c:v>
                </c:pt>
                <c:pt idx="138">
                  <c:v>28.201000000000001</c:v>
                </c:pt>
                <c:pt idx="139">
                  <c:v>28.381</c:v>
                </c:pt>
                <c:pt idx="140">
                  <c:v>28.571999999999999</c:v>
                </c:pt>
                <c:pt idx="141">
                  <c:v>30.715</c:v>
                </c:pt>
                <c:pt idx="142">
                  <c:v>30.984999999999999</c:v>
                </c:pt>
                <c:pt idx="143">
                  <c:v>31.175000000000001</c:v>
                </c:pt>
                <c:pt idx="144">
                  <c:v>31.376000000000001</c:v>
                </c:pt>
                <c:pt idx="145">
                  <c:v>31.565999999999999</c:v>
                </c:pt>
                <c:pt idx="146">
                  <c:v>31.756</c:v>
                </c:pt>
                <c:pt idx="147">
                  <c:v>31.946000000000002</c:v>
                </c:pt>
                <c:pt idx="148">
                  <c:v>32.137</c:v>
                </c:pt>
                <c:pt idx="149">
                  <c:v>32.326999999999998</c:v>
                </c:pt>
                <c:pt idx="150">
                  <c:v>32.506999999999998</c:v>
                </c:pt>
                <c:pt idx="151">
                  <c:v>32.697000000000003</c:v>
                </c:pt>
                <c:pt idx="152">
                  <c:v>32.887999999999998</c:v>
                </c:pt>
                <c:pt idx="153">
                  <c:v>33.067999999999998</c:v>
                </c:pt>
                <c:pt idx="154">
                  <c:v>33.258000000000003</c:v>
                </c:pt>
                <c:pt idx="155">
                  <c:v>33.438000000000002</c:v>
                </c:pt>
                <c:pt idx="156">
                  <c:v>33.628999999999998</c:v>
                </c:pt>
                <c:pt idx="157">
                  <c:v>33.819000000000003</c:v>
                </c:pt>
                <c:pt idx="158">
                  <c:v>33.999000000000002</c:v>
                </c:pt>
                <c:pt idx="159">
                  <c:v>34.19</c:v>
                </c:pt>
                <c:pt idx="160">
                  <c:v>34.380000000000003</c:v>
                </c:pt>
                <c:pt idx="161">
                  <c:v>34.57</c:v>
                </c:pt>
                <c:pt idx="162">
                  <c:v>34.76</c:v>
                </c:pt>
                <c:pt idx="163">
                  <c:v>34.941000000000003</c:v>
                </c:pt>
                <c:pt idx="164">
                  <c:v>35.131</c:v>
                </c:pt>
                <c:pt idx="165">
                  <c:v>35.301000000000002</c:v>
                </c:pt>
                <c:pt idx="166">
                  <c:v>35.500999999999998</c:v>
                </c:pt>
                <c:pt idx="167">
                  <c:v>35.692</c:v>
                </c:pt>
                <c:pt idx="168">
                  <c:v>35.881999999999998</c:v>
                </c:pt>
                <c:pt idx="169">
                  <c:v>36.072000000000003</c:v>
                </c:pt>
                <c:pt idx="170">
                  <c:v>36.262999999999998</c:v>
                </c:pt>
                <c:pt idx="171">
                  <c:v>36.453000000000003</c:v>
                </c:pt>
                <c:pt idx="172">
                  <c:v>36.652999999999999</c:v>
                </c:pt>
                <c:pt idx="173">
                  <c:v>36.843000000000004</c:v>
                </c:pt>
                <c:pt idx="174">
                  <c:v>37.014000000000003</c:v>
                </c:pt>
                <c:pt idx="175">
                  <c:v>37.194000000000003</c:v>
                </c:pt>
                <c:pt idx="176">
                  <c:v>37.384</c:v>
                </c:pt>
                <c:pt idx="177">
                  <c:v>37.573999999999998</c:v>
                </c:pt>
                <c:pt idx="178">
                  <c:v>37.765000000000001</c:v>
                </c:pt>
                <c:pt idx="179">
                  <c:v>37.965000000000003</c:v>
                </c:pt>
                <c:pt idx="180">
                  <c:v>38.155000000000001</c:v>
                </c:pt>
                <c:pt idx="181">
                  <c:v>38.345999999999997</c:v>
                </c:pt>
                <c:pt idx="182">
                  <c:v>38.536000000000001</c:v>
                </c:pt>
                <c:pt idx="183">
                  <c:v>38.725999999999999</c:v>
                </c:pt>
                <c:pt idx="184">
                  <c:v>38.915999999999997</c:v>
                </c:pt>
                <c:pt idx="185">
                  <c:v>39.116999999999997</c:v>
                </c:pt>
                <c:pt idx="186">
                  <c:v>39.307000000000002</c:v>
                </c:pt>
                <c:pt idx="187">
                  <c:v>39.497</c:v>
                </c:pt>
                <c:pt idx="188">
                  <c:v>39.686999999999998</c:v>
                </c:pt>
                <c:pt idx="189">
                  <c:v>39.878</c:v>
                </c:pt>
                <c:pt idx="190">
                  <c:v>40.067999999999998</c:v>
                </c:pt>
                <c:pt idx="191">
                  <c:v>40.268000000000001</c:v>
                </c:pt>
                <c:pt idx="192">
                  <c:v>40.459000000000003</c:v>
                </c:pt>
                <c:pt idx="193">
                  <c:v>40.649000000000001</c:v>
                </c:pt>
                <c:pt idx="194">
                  <c:v>40.838999999999999</c:v>
                </c:pt>
                <c:pt idx="195">
                  <c:v>41.029000000000003</c:v>
                </c:pt>
                <c:pt idx="196">
                  <c:v>41.22</c:v>
                </c:pt>
                <c:pt idx="197">
                  <c:v>41.42</c:v>
                </c:pt>
                <c:pt idx="198">
                  <c:v>41.61</c:v>
                </c:pt>
                <c:pt idx="199">
                  <c:v>41.801000000000002</c:v>
                </c:pt>
                <c:pt idx="200">
                  <c:v>41.991</c:v>
                </c:pt>
                <c:pt idx="201">
                  <c:v>42.180999999999997</c:v>
                </c:pt>
                <c:pt idx="202">
                  <c:v>42.381</c:v>
                </c:pt>
                <c:pt idx="203">
                  <c:v>42.572000000000003</c:v>
                </c:pt>
                <c:pt idx="204">
                  <c:v>42.762</c:v>
                </c:pt>
                <c:pt idx="205">
                  <c:v>42.932000000000002</c:v>
                </c:pt>
                <c:pt idx="206">
                  <c:v>43.112000000000002</c:v>
                </c:pt>
                <c:pt idx="207">
                  <c:v>43.302999999999997</c:v>
                </c:pt>
                <c:pt idx="208">
                  <c:v>43.482999999999997</c:v>
                </c:pt>
                <c:pt idx="209">
                  <c:v>43.673000000000002</c:v>
                </c:pt>
                <c:pt idx="210">
                  <c:v>43.843000000000004</c:v>
                </c:pt>
                <c:pt idx="211">
                  <c:v>44.043999999999997</c:v>
                </c:pt>
                <c:pt idx="212">
                  <c:v>44.234000000000002</c:v>
                </c:pt>
                <c:pt idx="213">
                  <c:v>44.404000000000003</c:v>
                </c:pt>
                <c:pt idx="214">
                  <c:v>44.594999999999999</c:v>
                </c:pt>
                <c:pt idx="215">
                  <c:v>44.774999999999999</c:v>
                </c:pt>
                <c:pt idx="216">
                  <c:v>44.965000000000003</c:v>
                </c:pt>
                <c:pt idx="217">
                  <c:v>45.155000000000001</c:v>
                </c:pt>
                <c:pt idx="218">
                  <c:v>45.356000000000002</c:v>
                </c:pt>
                <c:pt idx="219">
                  <c:v>45.545999999999999</c:v>
                </c:pt>
                <c:pt idx="220">
                  <c:v>45.735999999999997</c:v>
                </c:pt>
                <c:pt idx="221">
                  <c:v>45.926000000000002</c:v>
                </c:pt>
                <c:pt idx="222">
                  <c:v>46.116999999999997</c:v>
                </c:pt>
                <c:pt idx="223">
                  <c:v>46.307000000000002</c:v>
                </c:pt>
                <c:pt idx="224">
                  <c:v>46.506999999999998</c:v>
                </c:pt>
                <c:pt idx="225">
                  <c:v>46.698</c:v>
                </c:pt>
                <c:pt idx="226">
                  <c:v>46.887999999999998</c:v>
                </c:pt>
                <c:pt idx="227">
                  <c:v>47.078000000000003</c:v>
                </c:pt>
                <c:pt idx="228">
                  <c:v>47.268000000000001</c:v>
                </c:pt>
                <c:pt idx="229">
                  <c:v>47.459000000000003</c:v>
                </c:pt>
                <c:pt idx="230">
                  <c:v>47.658999999999999</c:v>
                </c:pt>
                <c:pt idx="231">
                  <c:v>47.848999999999997</c:v>
                </c:pt>
                <c:pt idx="232">
                  <c:v>48.039000000000001</c:v>
                </c:pt>
                <c:pt idx="233">
                  <c:v>48.23</c:v>
                </c:pt>
                <c:pt idx="234">
                  <c:v>48.42</c:v>
                </c:pt>
                <c:pt idx="235">
                  <c:v>48.61</c:v>
                </c:pt>
                <c:pt idx="236">
                  <c:v>48.801000000000002</c:v>
                </c:pt>
                <c:pt idx="237">
                  <c:v>49.000999999999998</c:v>
                </c:pt>
                <c:pt idx="238">
                  <c:v>49.191000000000003</c:v>
                </c:pt>
                <c:pt idx="239">
                  <c:v>49.360999999999997</c:v>
                </c:pt>
                <c:pt idx="240">
                  <c:v>49.552</c:v>
                </c:pt>
                <c:pt idx="241">
                  <c:v>49.731999999999999</c:v>
                </c:pt>
                <c:pt idx="242">
                  <c:v>49.921999999999997</c:v>
                </c:pt>
                <c:pt idx="243">
                  <c:v>50.112000000000002</c:v>
                </c:pt>
                <c:pt idx="244">
                  <c:v>50.313000000000002</c:v>
                </c:pt>
                <c:pt idx="245">
                  <c:v>50.503</c:v>
                </c:pt>
                <c:pt idx="246">
                  <c:v>50.673000000000002</c:v>
                </c:pt>
                <c:pt idx="247">
                  <c:v>50.874000000000002</c:v>
                </c:pt>
                <c:pt idx="248">
                  <c:v>51.064</c:v>
                </c:pt>
                <c:pt idx="249">
                  <c:v>51.234000000000002</c:v>
                </c:pt>
                <c:pt idx="250">
                  <c:v>51.423999999999999</c:v>
                </c:pt>
                <c:pt idx="251">
                  <c:v>51.604999999999997</c:v>
                </c:pt>
                <c:pt idx="252">
                  <c:v>51.795000000000002</c:v>
                </c:pt>
                <c:pt idx="253">
                  <c:v>51.984999999999999</c:v>
                </c:pt>
                <c:pt idx="254">
                  <c:v>52.164999999999999</c:v>
                </c:pt>
                <c:pt idx="255">
                  <c:v>52.356000000000002</c:v>
                </c:pt>
                <c:pt idx="256">
                  <c:v>52.545999999999999</c:v>
                </c:pt>
                <c:pt idx="257">
                  <c:v>52.735999999999997</c:v>
                </c:pt>
                <c:pt idx="258">
                  <c:v>52.936999999999998</c:v>
                </c:pt>
                <c:pt idx="259">
                  <c:v>53.127000000000002</c:v>
                </c:pt>
                <c:pt idx="260">
                  <c:v>53.317</c:v>
                </c:pt>
                <c:pt idx="261">
                  <c:v>53.506999999999998</c:v>
                </c:pt>
                <c:pt idx="262">
                  <c:v>53.698</c:v>
                </c:pt>
                <c:pt idx="263">
                  <c:v>53.887999999999998</c:v>
                </c:pt>
                <c:pt idx="264">
                  <c:v>54.078000000000003</c:v>
                </c:pt>
                <c:pt idx="265">
                  <c:v>54.277999999999999</c:v>
                </c:pt>
                <c:pt idx="266">
                  <c:v>54.469000000000001</c:v>
                </c:pt>
                <c:pt idx="267">
                  <c:v>54.658999999999999</c:v>
                </c:pt>
                <c:pt idx="268">
                  <c:v>54.848999999999997</c:v>
                </c:pt>
                <c:pt idx="269">
                  <c:v>55.04</c:v>
                </c:pt>
                <c:pt idx="270">
                  <c:v>55.23</c:v>
                </c:pt>
                <c:pt idx="271">
                  <c:v>55.43</c:v>
                </c:pt>
                <c:pt idx="272">
                  <c:v>55.62</c:v>
                </c:pt>
              </c:numCache>
            </c:numRef>
          </c:xVal>
          <c:yVal>
            <c:numRef>
              <c:f>'Beschl. 5. Gang(3)'!$N$3:$N$275</c:f>
              <c:numCache>
                <c:formatCode>#,##0" mbar"</c:formatCode>
                <c:ptCount val="273"/>
                <c:pt idx="0">
                  <c:v>927</c:v>
                </c:pt>
                <c:pt idx="1">
                  <c:v>927</c:v>
                </c:pt>
                <c:pt idx="2">
                  <c:v>927</c:v>
                </c:pt>
                <c:pt idx="3">
                  <c:v>1807</c:v>
                </c:pt>
                <c:pt idx="4">
                  <c:v>1807</c:v>
                </c:pt>
                <c:pt idx="5">
                  <c:v>1807</c:v>
                </c:pt>
                <c:pt idx="6">
                  <c:v>1813</c:v>
                </c:pt>
                <c:pt idx="7">
                  <c:v>1813</c:v>
                </c:pt>
                <c:pt idx="8">
                  <c:v>1813</c:v>
                </c:pt>
                <c:pt idx="9">
                  <c:v>1834</c:v>
                </c:pt>
                <c:pt idx="10">
                  <c:v>1834</c:v>
                </c:pt>
                <c:pt idx="11">
                  <c:v>1834</c:v>
                </c:pt>
                <c:pt idx="12">
                  <c:v>1856</c:v>
                </c:pt>
                <c:pt idx="13">
                  <c:v>1856</c:v>
                </c:pt>
                <c:pt idx="14">
                  <c:v>1856</c:v>
                </c:pt>
                <c:pt idx="15">
                  <c:v>1877</c:v>
                </c:pt>
                <c:pt idx="16">
                  <c:v>1877</c:v>
                </c:pt>
                <c:pt idx="17">
                  <c:v>1877</c:v>
                </c:pt>
                <c:pt idx="18">
                  <c:v>1899</c:v>
                </c:pt>
                <c:pt idx="19">
                  <c:v>1899</c:v>
                </c:pt>
                <c:pt idx="20">
                  <c:v>1899</c:v>
                </c:pt>
                <c:pt idx="21">
                  <c:v>1918</c:v>
                </c:pt>
                <c:pt idx="22">
                  <c:v>1918</c:v>
                </c:pt>
                <c:pt idx="23">
                  <c:v>1918</c:v>
                </c:pt>
                <c:pt idx="24">
                  <c:v>1938</c:v>
                </c:pt>
                <c:pt idx="25">
                  <c:v>1938</c:v>
                </c:pt>
                <c:pt idx="26">
                  <c:v>1938</c:v>
                </c:pt>
                <c:pt idx="27">
                  <c:v>1955</c:v>
                </c:pt>
                <c:pt idx="28">
                  <c:v>1955</c:v>
                </c:pt>
                <c:pt idx="29">
                  <c:v>1955</c:v>
                </c:pt>
                <c:pt idx="30">
                  <c:v>1986</c:v>
                </c:pt>
                <c:pt idx="31">
                  <c:v>1986</c:v>
                </c:pt>
                <c:pt idx="32">
                  <c:v>1986</c:v>
                </c:pt>
                <c:pt idx="33">
                  <c:v>2009</c:v>
                </c:pt>
                <c:pt idx="34">
                  <c:v>2009</c:v>
                </c:pt>
                <c:pt idx="35">
                  <c:v>2009</c:v>
                </c:pt>
                <c:pt idx="36">
                  <c:v>2033</c:v>
                </c:pt>
                <c:pt idx="37">
                  <c:v>2033</c:v>
                </c:pt>
                <c:pt idx="38">
                  <c:v>2033</c:v>
                </c:pt>
                <c:pt idx="39">
                  <c:v>2064</c:v>
                </c:pt>
                <c:pt idx="40">
                  <c:v>2064</c:v>
                </c:pt>
                <c:pt idx="41">
                  <c:v>2064</c:v>
                </c:pt>
                <c:pt idx="42">
                  <c:v>2089</c:v>
                </c:pt>
                <c:pt idx="43">
                  <c:v>2089</c:v>
                </c:pt>
                <c:pt idx="44">
                  <c:v>2089</c:v>
                </c:pt>
                <c:pt idx="45">
                  <c:v>2121</c:v>
                </c:pt>
                <c:pt idx="46">
                  <c:v>2121</c:v>
                </c:pt>
                <c:pt idx="47">
                  <c:v>2121</c:v>
                </c:pt>
                <c:pt idx="48">
                  <c:v>2162</c:v>
                </c:pt>
                <c:pt idx="49">
                  <c:v>2162</c:v>
                </c:pt>
                <c:pt idx="50">
                  <c:v>2162</c:v>
                </c:pt>
                <c:pt idx="51">
                  <c:v>2212</c:v>
                </c:pt>
                <c:pt idx="52">
                  <c:v>2212</c:v>
                </c:pt>
                <c:pt idx="53">
                  <c:v>2212</c:v>
                </c:pt>
                <c:pt idx="54">
                  <c:v>2250</c:v>
                </c:pt>
                <c:pt idx="55">
                  <c:v>2250</c:v>
                </c:pt>
                <c:pt idx="56">
                  <c:v>2250</c:v>
                </c:pt>
                <c:pt idx="57">
                  <c:v>2250</c:v>
                </c:pt>
                <c:pt idx="58">
                  <c:v>2250</c:v>
                </c:pt>
                <c:pt idx="59">
                  <c:v>2250</c:v>
                </c:pt>
                <c:pt idx="60">
                  <c:v>2250</c:v>
                </c:pt>
                <c:pt idx="61">
                  <c:v>2250</c:v>
                </c:pt>
                <c:pt idx="62">
                  <c:v>2250</c:v>
                </c:pt>
                <c:pt idx="63">
                  <c:v>2250</c:v>
                </c:pt>
                <c:pt idx="64">
                  <c:v>2250</c:v>
                </c:pt>
                <c:pt idx="65">
                  <c:v>2250</c:v>
                </c:pt>
                <c:pt idx="66">
                  <c:v>2250</c:v>
                </c:pt>
                <c:pt idx="67">
                  <c:v>2250</c:v>
                </c:pt>
                <c:pt idx="68">
                  <c:v>2250</c:v>
                </c:pt>
                <c:pt idx="69">
                  <c:v>2250</c:v>
                </c:pt>
                <c:pt idx="70">
                  <c:v>2250</c:v>
                </c:pt>
                <c:pt idx="71">
                  <c:v>2250</c:v>
                </c:pt>
                <c:pt idx="72">
                  <c:v>2250</c:v>
                </c:pt>
                <c:pt idx="73">
                  <c:v>2250</c:v>
                </c:pt>
                <c:pt idx="74">
                  <c:v>2250</c:v>
                </c:pt>
                <c:pt idx="75">
                  <c:v>2250</c:v>
                </c:pt>
                <c:pt idx="76">
                  <c:v>2250</c:v>
                </c:pt>
                <c:pt idx="77">
                  <c:v>2250</c:v>
                </c:pt>
                <c:pt idx="78">
                  <c:v>2250</c:v>
                </c:pt>
                <c:pt idx="79">
                  <c:v>2250</c:v>
                </c:pt>
                <c:pt idx="80">
                  <c:v>2250</c:v>
                </c:pt>
                <c:pt idx="81">
                  <c:v>2250</c:v>
                </c:pt>
                <c:pt idx="82">
                  <c:v>2250</c:v>
                </c:pt>
                <c:pt idx="83">
                  <c:v>2250</c:v>
                </c:pt>
                <c:pt idx="84">
                  <c:v>2250</c:v>
                </c:pt>
                <c:pt idx="85">
                  <c:v>2250</c:v>
                </c:pt>
                <c:pt idx="86">
                  <c:v>2250</c:v>
                </c:pt>
                <c:pt idx="87">
                  <c:v>2250</c:v>
                </c:pt>
                <c:pt idx="88">
                  <c:v>2250</c:v>
                </c:pt>
                <c:pt idx="89">
                  <c:v>2250</c:v>
                </c:pt>
                <c:pt idx="90">
                  <c:v>2250</c:v>
                </c:pt>
                <c:pt idx="91">
                  <c:v>2250</c:v>
                </c:pt>
                <c:pt idx="92">
                  <c:v>2250</c:v>
                </c:pt>
                <c:pt idx="93">
                  <c:v>2250</c:v>
                </c:pt>
                <c:pt idx="94">
                  <c:v>2250</c:v>
                </c:pt>
                <c:pt idx="95">
                  <c:v>2250</c:v>
                </c:pt>
                <c:pt idx="96">
                  <c:v>2250</c:v>
                </c:pt>
                <c:pt idx="97">
                  <c:v>2250</c:v>
                </c:pt>
                <c:pt idx="98">
                  <c:v>2250</c:v>
                </c:pt>
                <c:pt idx="99">
                  <c:v>2250</c:v>
                </c:pt>
                <c:pt idx="100">
                  <c:v>2250</c:v>
                </c:pt>
                <c:pt idx="101">
                  <c:v>2250</c:v>
                </c:pt>
                <c:pt idx="102">
                  <c:v>2250</c:v>
                </c:pt>
                <c:pt idx="103">
                  <c:v>2250</c:v>
                </c:pt>
                <c:pt idx="104">
                  <c:v>2250</c:v>
                </c:pt>
                <c:pt idx="105">
                  <c:v>2250</c:v>
                </c:pt>
                <c:pt idx="106">
                  <c:v>2250</c:v>
                </c:pt>
                <c:pt idx="107">
                  <c:v>2250</c:v>
                </c:pt>
                <c:pt idx="108">
                  <c:v>2250</c:v>
                </c:pt>
                <c:pt idx="109">
                  <c:v>2250</c:v>
                </c:pt>
                <c:pt idx="110">
                  <c:v>2250</c:v>
                </c:pt>
                <c:pt idx="111">
                  <c:v>2250</c:v>
                </c:pt>
                <c:pt idx="112">
                  <c:v>2250</c:v>
                </c:pt>
                <c:pt idx="113">
                  <c:v>2250</c:v>
                </c:pt>
                <c:pt idx="114">
                  <c:v>2250</c:v>
                </c:pt>
                <c:pt idx="115">
                  <c:v>2250</c:v>
                </c:pt>
                <c:pt idx="116">
                  <c:v>2250</c:v>
                </c:pt>
                <c:pt idx="117">
                  <c:v>2250</c:v>
                </c:pt>
                <c:pt idx="118">
                  <c:v>2250</c:v>
                </c:pt>
                <c:pt idx="119">
                  <c:v>2250</c:v>
                </c:pt>
                <c:pt idx="120">
                  <c:v>2250</c:v>
                </c:pt>
                <c:pt idx="121">
                  <c:v>2250</c:v>
                </c:pt>
                <c:pt idx="122">
                  <c:v>2250</c:v>
                </c:pt>
                <c:pt idx="123">
                  <c:v>2250</c:v>
                </c:pt>
                <c:pt idx="124">
                  <c:v>2250</c:v>
                </c:pt>
                <c:pt idx="125">
                  <c:v>2250</c:v>
                </c:pt>
                <c:pt idx="126">
                  <c:v>2250</c:v>
                </c:pt>
                <c:pt idx="127">
                  <c:v>2250</c:v>
                </c:pt>
                <c:pt idx="128">
                  <c:v>2250</c:v>
                </c:pt>
                <c:pt idx="129">
                  <c:v>2250</c:v>
                </c:pt>
                <c:pt idx="130">
                  <c:v>2250</c:v>
                </c:pt>
                <c:pt idx="131">
                  <c:v>2250</c:v>
                </c:pt>
                <c:pt idx="132">
                  <c:v>2250</c:v>
                </c:pt>
                <c:pt idx="133">
                  <c:v>2250</c:v>
                </c:pt>
                <c:pt idx="134">
                  <c:v>2250</c:v>
                </c:pt>
                <c:pt idx="135">
                  <c:v>2250</c:v>
                </c:pt>
                <c:pt idx="136">
                  <c:v>2250</c:v>
                </c:pt>
                <c:pt idx="137">
                  <c:v>2250</c:v>
                </c:pt>
                <c:pt idx="138">
                  <c:v>2250</c:v>
                </c:pt>
                <c:pt idx="139">
                  <c:v>2250</c:v>
                </c:pt>
                <c:pt idx="140">
                  <c:v>2250</c:v>
                </c:pt>
                <c:pt idx="141">
                  <c:v>2250</c:v>
                </c:pt>
                <c:pt idx="142">
                  <c:v>2250</c:v>
                </c:pt>
                <c:pt idx="143">
                  <c:v>2250</c:v>
                </c:pt>
                <c:pt idx="144">
                  <c:v>2250</c:v>
                </c:pt>
                <c:pt idx="145">
                  <c:v>2250</c:v>
                </c:pt>
                <c:pt idx="146">
                  <c:v>2250</c:v>
                </c:pt>
                <c:pt idx="147">
                  <c:v>2250</c:v>
                </c:pt>
                <c:pt idx="148">
                  <c:v>2250</c:v>
                </c:pt>
                <c:pt idx="149">
                  <c:v>2250</c:v>
                </c:pt>
                <c:pt idx="150">
                  <c:v>2250</c:v>
                </c:pt>
                <c:pt idx="151">
                  <c:v>2250</c:v>
                </c:pt>
                <c:pt idx="152">
                  <c:v>2250</c:v>
                </c:pt>
                <c:pt idx="153">
                  <c:v>2250</c:v>
                </c:pt>
                <c:pt idx="154">
                  <c:v>2250</c:v>
                </c:pt>
                <c:pt idx="155">
                  <c:v>2250</c:v>
                </c:pt>
                <c:pt idx="156">
                  <c:v>2250</c:v>
                </c:pt>
                <c:pt idx="157">
                  <c:v>2250</c:v>
                </c:pt>
                <c:pt idx="158">
                  <c:v>2250</c:v>
                </c:pt>
                <c:pt idx="159">
                  <c:v>2250</c:v>
                </c:pt>
                <c:pt idx="160">
                  <c:v>2250</c:v>
                </c:pt>
                <c:pt idx="161">
                  <c:v>2250</c:v>
                </c:pt>
                <c:pt idx="162">
                  <c:v>2250</c:v>
                </c:pt>
                <c:pt idx="163">
                  <c:v>2250</c:v>
                </c:pt>
                <c:pt idx="164">
                  <c:v>2250</c:v>
                </c:pt>
                <c:pt idx="165">
                  <c:v>2250</c:v>
                </c:pt>
                <c:pt idx="166">
                  <c:v>2250</c:v>
                </c:pt>
                <c:pt idx="167">
                  <c:v>2250</c:v>
                </c:pt>
                <c:pt idx="168">
                  <c:v>2250</c:v>
                </c:pt>
                <c:pt idx="169">
                  <c:v>2250</c:v>
                </c:pt>
                <c:pt idx="170">
                  <c:v>2250</c:v>
                </c:pt>
                <c:pt idx="171">
                  <c:v>2250</c:v>
                </c:pt>
                <c:pt idx="172">
                  <c:v>2250</c:v>
                </c:pt>
                <c:pt idx="173">
                  <c:v>2250</c:v>
                </c:pt>
                <c:pt idx="174">
                  <c:v>2250</c:v>
                </c:pt>
                <c:pt idx="175">
                  <c:v>2250</c:v>
                </c:pt>
                <c:pt idx="176">
                  <c:v>2250</c:v>
                </c:pt>
                <c:pt idx="177">
                  <c:v>2250</c:v>
                </c:pt>
                <c:pt idx="178">
                  <c:v>2250</c:v>
                </c:pt>
                <c:pt idx="179">
                  <c:v>2250</c:v>
                </c:pt>
                <c:pt idx="180">
                  <c:v>2250</c:v>
                </c:pt>
                <c:pt idx="181">
                  <c:v>2250</c:v>
                </c:pt>
                <c:pt idx="182">
                  <c:v>2250</c:v>
                </c:pt>
                <c:pt idx="183">
                  <c:v>2250</c:v>
                </c:pt>
                <c:pt idx="184">
                  <c:v>2250</c:v>
                </c:pt>
                <c:pt idx="185">
                  <c:v>2250</c:v>
                </c:pt>
                <c:pt idx="186">
                  <c:v>2250</c:v>
                </c:pt>
                <c:pt idx="187">
                  <c:v>2250</c:v>
                </c:pt>
                <c:pt idx="188">
                  <c:v>2250</c:v>
                </c:pt>
                <c:pt idx="189">
                  <c:v>2250</c:v>
                </c:pt>
                <c:pt idx="190">
                  <c:v>2250</c:v>
                </c:pt>
                <c:pt idx="191">
                  <c:v>2250</c:v>
                </c:pt>
                <c:pt idx="192">
                  <c:v>2250</c:v>
                </c:pt>
                <c:pt idx="193">
                  <c:v>2250</c:v>
                </c:pt>
                <c:pt idx="194">
                  <c:v>2250</c:v>
                </c:pt>
                <c:pt idx="195">
                  <c:v>2250</c:v>
                </c:pt>
                <c:pt idx="196">
                  <c:v>2250</c:v>
                </c:pt>
                <c:pt idx="197">
                  <c:v>2250</c:v>
                </c:pt>
                <c:pt idx="198">
                  <c:v>2250</c:v>
                </c:pt>
                <c:pt idx="199">
                  <c:v>2250</c:v>
                </c:pt>
                <c:pt idx="200">
                  <c:v>2250</c:v>
                </c:pt>
                <c:pt idx="201">
                  <c:v>2250</c:v>
                </c:pt>
                <c:pt idx="202">
                  <c:v>2250</c:v>
                </c:pt>
                <c:pt idx="203">
                  <c:v>2250</c:v>
                </c:pt>
                <c:pt idx="204">
                  <c:v>2250</c:v>
                </c:pt>
                <c:pt idx="205">
                  <c:v>2250</c:v>
                </c:pt>
                <c:pt idx="206">
                  <c:v>2250</c:v>
                </c:pt>
                <c:pt idx="207">
                  <c:v>2250</c:v>
                </c:pt>
                <c:pt idx="208">
                  <c:v>2250</c:v>
                </c:pt>
                <c:pt idx="209">
                  <c:v>2250</c:v>
                </c:pt>
                <c:pt idx="210">
                  <c:v>2250</c:v>
                </c:pt>
                <c:pt idx="211">
                  <c:v>2250</c:v>
                </c:pt>
                <c:pt idx="212">
                  <c:v>2250</c:v>
                </c:pt>
                <c:pt idx="213">
                  <c:v>2250</c:v>
                </c:pt>
                <c:pt idx="214">
                  <c:v>2250</c:v>
                </c:pt>
                <c:pt idx="215">
                  <c:v>2250</c:v>
                </c:pt>
                <c:pt idx="216">
                  <c:v>2250</c:v>
                </c:pt>
                <c:pt idx="217">
                  <c:v>2250</c:v>
                </c:pt>
                <c:pt idx="218">
                  <c:v>2250</c:v>
                </c:pt>
                <c:pt idx="219">
                  <c:v>2250</c:v>
                </c:pt>
                <c:pt idx="220">
                  <c:v>2250</c:v>
                </c:pt>
                <c:pt idx="221">
                  <c:v>2250</c:v>
                </c:pt>
                <c:pt idx="222">
                  <c:v>2250</c:v>
                </c:pt>
                <c:pt idx="223">
                  <c:v>2250</c:v>
                </c:pt>
                <c:pt idx="224">
                  <c:v>2250</c:v>
                </c:pt>
                <c:pt idx="225">
                  <c:v>2250</c:v>
                </c:pt>
                <c:pt idx="226">
                  <c:v>2250</c:v>
                </c:pt>
                <c:pt idx="227">
                  <c:v>2250</c:v>
                </c:pt>
                <c:pt idx="228">
                  <c:v>2250</c:v>
                </c:pt>
                <c:pt idx="229">
                  <c:v>2250</c:v>
                </c:pt>
                <c:pt idx="230">
                  <c:v>2250</c:v>
                </c:pt>
                <c:pt idx="231">
                  <c:v>2250</c:v>
                </c:pt>
                <c:pt idx="232">
                  <c:v>2250</c:v>
                </c:pt>
                <c:pt idx="233">
                  <c:v>2250</c:v>
                </c:pt>
                <c:pt idx="234">
                  <c:v>2250</c:v>
                </c:pt>
                <c:pt idx="235">
                  <c:v>2250</c:v>
                </c:pt>
                <c:pt idx="236">
                  <c:v>2250</c:v>
                </c:pt>
                <c:pt idx="237">
                  <c:v>2250</c:v>
                </c:pt>
                <c:pt idx="238">
                  <c:v>2250</c:v>
                </c:pt>
                <c:pt idx="239">
                  <c:v>2250</c:v>
                </c:pt>
                <c:pt idx="240">
                  <c:v>2250</c:v>
                </c:pt>
                <c:pt idx="241">
                  <c:v>2250</c:v>
                </c:pt>
                <c:pt idx="242">
                  <c:v>2250</c:v>
                </c:pt>
                <c:pt idx="243">
                  <c:v>2250</c:v>
                </c:pt>
                <c:pt idx="244">
                  <c:v>2250</c:v>
                </c:pt>
                <c:pt idx="245">
                  <c:v>2250</c:v>
                </c:pt>
                <c:pt idx="246">
                  <c:v>2250</c:v>
                </c:pt>
                <c:pt idx="247">
                  <c:v>2250</c:v>
                </c:pt>
                <c:pt idx="248">
                  <c:v>2250</c:v>
                </c:pt>
                <c:pt idx="249">
                  <c:v>2250</c:v>
                </c:pt>
                <c:pt idx="250">
                  <c:v>2250</c:v>
                </c:pt>
                <c:pt idx="251">
                  <c:v>2250</c:v>
                </c:pt>
                <c:pt idx="252">
                  <c:v>2250</c:v>
                </c:pt>
                <c:pt idx="253">
                  <c:v>2250</c:v>
                </c:pt>
                <c:pt idx="254">
                  <c:v>2250</c:v>
                </c:pt>
                <c:pt idx="255">
                  <c:v>2248</c:v>
                </c:pt>
                <c:pt idx="256">
                  <c:v>2248</c:v>
                </c:pt>
                <c:pt idx="257">
                  <c:v>2248</c:v>
                </c:pt>
                <c:pt idx="258">
                  <c:v>2244</c:v>
                </c:pt>
                <c:pt idx="259">
                  <c:v>2244</c:v>
                </c:pt>
                <c:pt idx="260">
                  <c:v>2244</c:v>
                </c:pt>
                <c:pt idx="261">
                  <c:v>2239</c:v>
                </c:pt>
                <c:pt idx="262">
                  <c:v>2239</c:v>
                </c:pt>
                <c:pt idx="263">
                  <c:v>2239</c:v>
                </c:pt>
                <c:pt idx="264">
                  <c:v>1065</c:v>
                </c:pt>
                <c:pt idx="265">
                  <c:v>1065</c:v>
                </c:pt>
                <c:pt idx="266">
                  <c:v>1065</c:v>
                </c:pt>
                <c:pt idx="267">
                  <c:v>1037</c:v>
                </c:pt>
                <c:pt idx="268">
                  <c:v>1037</c:v>
                </c:pt>
                <c:pt idx="269">
                  <c:v>1037</c:v>
                </c:pt>
                <c:pt idx="270">
                  <c:v>1043</c:v>
                </c:pt>
                <c:pt idx="271">
                  <c:v>1043</c:v>
                </c:pt>
                <c:pt idx="272">
                  <c:v>1043</c:v>
                </c:pt>
              </c:numCache>
            </c:numRef>
          </c:yVal>
          <c:smooth val="0"/>
        </c:ser>
        <c:ser>
          <c:idx val="6"/>
          <c:order val="3"/>
          <c:tx>
            <c:strRef>
              <c:f>'Beschl. 5. Gang(3)'!$O$2</c:f>
              <c:strCache>
                <c:ptCount val="1"/>
                <c:pt idx="0">
                  <c:v>Diff (alt)</c:v>
                </c:pt>
              </c:strCache>
            </c:strRef>
          </c:tx>
          <c:marker>
            <c:symbol val="none"/>
          </c:marker>
          <c:xVal>
            <c:numRef>
              <c:f>'Beschl. 5. Gang(3)'!$F$3:$F$275</c:f>
              <c:numCache>
                <c:formatCode>0.000" s"</c:formatCode>
                <c:ptCount val="273"/>
                <c:pt idx="0">
                  <c:v>0.02</c:v>
                </c:pt>
                <c:pt idx="1">
                  <c:v>0.20100000000000001</c:v>
                </c:pt>
                <c:pt idx="2">
                  <c:v>0.39100000000000001</c:v>
                </c:pt>
                <c:pt idx="3">
                  <c:v>0.58099999999999996</c:v>
                </c:pt>
                <c:pt idx="4">
                  <c:v>0.77200000000000002</c:v>
                </c:pt>
                <c:pt idx="5">
                  <c:v>0.96199999999999997</c:v>
                </c:pt>
                <c:pt idx="6">
                  <c:v>1.1619999999999999</c:v>
                </c:pt>
                <c:pt idx="7">
                  <c:v>1.3520000000000001</c:v>
                </c:pt>
                <c:pt idx="8">
                  <c:v>1.5429999999999999</c:v>
                </c:pt>
                <c:pt idx="9">
                  <c:v>1.7330000000000001</c:v>
                </c:pt>
                <c:pt idx="10">
                  <c:v>1.923</c:v>
                </c:pt>
                <c:pt idx="11">
                  <c:v>2.113</c:v>
                </c:pt>
                <c:pt idx="12">
                  <c:v>2.3140000000000001</c:v>
                </c:pt>
                <c:pt idx="13">
                  <c:v>2.504</c:v>
                </c:pt>
                <c:pt idx="14">
                  <c:v>2.6739999999999999</c:v>
                </c:pt>
                <c:pt idx="15">
                  <c:v>2.8650000000000002</c:v>
                </c:pt>
                <c:pt idx="16">
                  <c:v>3.0449999999999999</c:v>
                </c:pt>
                <c:pt idx="17">
                  <c:v>3.2349999999999999</c:v>
                </c:pt>
                <c:pt idx="18">
                  <c:v>3.4249999999999998</c:v>
                </c:pt>
                <c:pt idx="19">
                  <c:v>3.6059999999999999</c:v>
                </c:pt>
                <c:pt idx="20">
                  <c:v>3.7959999999999998</c:v>
                </c:pt>
                <c:pt idx="21">
                  <c:v>3.976</c:v>
                </c:pt>
                <c:pt idx="22">
                  <c:v>4.1660000000000004</c:v>
                </c:pt>
                <c:pt idx="23">
                  <c:v>4.3570000000000002</c:v>
                </c:pt>
                <c:pt idx="24">
                  <c:v>4.5369999999999999</c:v>
                </c:pt>
                <c:pt idx="25">
                  <c:v>4.7270000000000003</c:v>
                </c:pt>
                <c:pt idx="26">
                  <c:v>4.8970000000000002</c:v>
                </c:pt>
                <c:pt idx="27">
                  <c:v>5.0880000000000001</c:v>
                </c:pt>
                <c:pt idx="28">
                  <c:v>5.2880000000000003</c:v>
                </c:pt>
                <c:pt idx="29">
                  <c:v>5.4779999999999998</c:v>
                </c:pt>
                <c:pt idx="30">
                  <c:v>5.6689999999999996</c:v>
                </c:pt>
                <c:pt idx="31">
                  <c:v>5.8490000000000002</c:v>
                </c:pt>
                <c:pt idx="32">
                  <c:v>6.0389999999999997</c:v>
                </c:pt>
                <c:pt idx="33">
                  <c:v>6.2290000000000001</c:v>
                </c:pt>
                <c:pt idx="34">
                  <c:v>6.4</c:v>
                </c:pt>
                <c:pt idx="35">
                  <c:v>6.6</c:v>
                </c:pt>
                <c:pt idx="36">
                  <c:v>6.77</c:v>
                </c:pt>
                <c:pt idx="37">
                  <c:v>6.96</c:v>
                </c:pt>
                <c:pt idx="38">
                  <c:v>7.1609999999999996</c:v>
                </c:pt>
                <c:pt idx="39">
                  <c:v>7.351</c:v>
                </c:pt>
                <c:pt idx="40">
                  <c:v>7.5410000000000004</c:v>
                </c:pt>
                <c:pt idx="41">
                  <c:v>7.7320000000000002</c:v>
                </c:pt>
                <c:pt idx="42">
                  <c:v>7.9219999999999997</c:v>
                </c:pt>
                <c:pt idx="43">
                  <c:v>8.1120000000000001</c:v>
                </c:pt>
                <c:pt idx="44">
                  <c:v>8.3019999999999996</c:v>
                </c:pt>
                <c:pt idx="45">
                  <c:v>8.5030000000000001</c:v>
                </c:pt>
                <c:pt idx="46">
                  <c:v>8.6929999999999996</c:v>
                </c:pt>
                <c:pt idx="47">
                  <c:v>8.8829999999999991</c:v>
                </c:pt>
                <c:pt idx="48">
                  <c:v>9.0730000000000004</c:v>
                </c:pt>
                <c:pt idx="49">
                  <c:v>9.2639999999999993</c:v>
                </c:pt>
                <c:pt idx="50">
                  <c:v>9.4540000000000006</c:v>
                </c:pt>
                <c:pt idx="51">
                  <c:v>9.6539999999999999</c:v>
                </c:pt>
                <c:pt idx="52">
                  <c:v>9.8450000000000006</c:v>
                </c:pt>
                <c:pt idx="53">
                  <c:v>10.035</c:v>
                </c:pt>
                <c:pt idx="54">
                  <c:v>10.225</c:v>
                </c:pt>
                <c:pt idx="55">
                  <c:v>10.414999999999999</c:v>
                </c:pt>
                <c:pt idx="56">
                  <c:v>10.606</c:v>
                </c:pt>
                <c:pt idx="57">
                  <c:v>10.805999999999999</c:v>
                </c:pt>
                <c:pt idx="58">
                  <c:v>10.996</c:v>
                </c:pt>
                <c:pt idx="59">
                  <c:v>11.186999999999999</c:v>
                </c:pt>
                <c:pt idx="60">
                  <c:v>11.377000000000001</c:v>
                </c:pt>
                <c:pt idx="61">
                  <c:v>11.567</c:v>
                </c:pt>
                <c:pt idx="62">
                  <c:v>11.757</c:v>
                </c:pt>
                <c:pt idx="63">
                  <c:v>11.958</c:v>
                </c:pt>
                <c:pt idx="64">
                  <c:v>12.148</c:v>
                </c:pt>
                <c:pt idx="65">
                  <c:v>12.337999999999999</c:v>
                </c:pt>
                <c:pt idx="66">
                  <c:v>12.528</c:v>
                </c:pt>
                <c:pt idx="67">
                  <c:v>12.718999999999999</c:v>
                </c:pt>
                <c:pt idx="68">
                  <c:v>12.909000000000001</c:v>
                </c:pt>
                <c:pt idx="69">
                  <c:v>13.109</c:v>
                </c:pt>
                <c:pt idx="70">
                  <c:v>13.3</c:v>
                </c:pt>
                <c:pt idx="71">
                  <c:v>13.49</c:v>
                </c:pt>
                <c:pt idx="72">
                  <c:v>13.68</c:v>
                </c:pt>
                <c:pt idx="73">
                  <c:v>13.87</c:v>
                </c:pt>
                <c:pt idx="74">
                  <c:v>14.061</c:v>
                </c:pt>
                <c:pt idx="75">
                  <c:v>14.241</c:v>
                </c:pt>
                <c:pt idx="76">
                  <c:v>14.420999999999999</c:v>
                </c:pt>
                <c:pt idx="77">
                  <c:v>14.590999999999999</c:v>
                </c:pt>
                <c:pt idx="78">
                  <c:v>14.782</c:v>
                </c:pt>
                <c:pt idx="79">
                  <c:v>14.962</c:v>
                </c:pt>
                <c:pt idx="80">
                  <c:v>15.151999999999999</c:v>
                </c:pt>
                <c:pt idx="81">
                  <c:v>15.342000000000001</c:v>
                </c:pt>
                <c:pt idx="82">
                  <c:v>15.532999999999999</c:v>
                </c:pt>
                <c:pt idx="83">
                  <c:v>15.733000000000001</c:v>
                </c:pt>
                <c:pt idx="84">
                  <c:v>15.923</c:v>
                </c:pt>
                <c:pt idx="85">
                  <c:v>16.114000000000001</c:v>
                </c:pt>
                <c:pt idx="86">
                  <c:v>16.303999999999998</c:v>
                </c:pt>
                <c:pt idx="87">
                  <c:v>16.494</c:v>
                </c:pt>
                <c:pt idx="88">
                  <c:v>16.684000000000001</c:v>
                </c:pt>
                <c:pt idx="89">
                  <c:v>16.885000000000002</c:v>
                </c:pt>
                <c:pt idx="90">
                  <c:v>17.074999999999999</c:v>
                </c:pt>
                <c:pt idx="91">
                  <c:v>17.265000000000001</c:v>
                </c:pt>
                <c:pt idx="92">
                  <c:v>17.456</c:v>
                </c:pt>
                <c:pt idx="93">
                  <c:v>17.646000000000001</c:v>
                </c:pt>
                <c:pt idx="94">
                  <c:v>17.835999999999999</c:v>
                </c:pt>
                <c:pt idx="95">
                  <c:v>18.036000000000001</c:v>
                </c:pt>
                <c:pt idx="96">
                  <c:v>18.227</c:v>
                </c:pt>
                <c:pt idx="97">
                  <c:v>18.417000000000002</c:v>
                </c:pt>
                <c:pt idx="98">
                  <c:v>18.606999999999999</c:v>
                </c:pt>
                <c:pt idx="99">
                  <c:v>18.797000000000001</c:v>
                </c:pt>
                <c:pt idx="100">
                  <c:v>18.988</c:v>
                </c:pt>
                <c:pt idx="101">
                  <c:v>19.187999999999999</c:v>
                </c:pt>
                <c:pt idx="102">
                  <c:v>19.378</c:v>
                </c:pt>
                <c:pt idx="103">
                  <c:v>19.568999999999999</c:v>
                </c:pt>
                <c:pt idx="104">
                  <c:v>19.759</c:v>
                </c:pt>
                <c:pt idx="105">
                  <c:v>19.939</c:v>
                </c:pt>
                <c:pt idx="106">
                  <c:v>20.129000000000001</c:v>
                </c:pt>
                <c:pt idx="107">
                  <c:v>20.32</c:v>
                </c:pt>
                <c:pt idx="108">
                  <c:v>20.51</c:v>
                </c:pt>
                <c:pt idx="109">
                  <c:v>20.7</c:v>
                </c:pt>
                <c:pt idx="110">
                  <c:v>20.88</c:v>
                </c:pt>
                <c:pt idx="111">
                  <c:v>21.071000000000002</c:v>
                </c:pt>
                <c:pt idx="112">
                  <c:v>21.260999999999999</c:v>
                </c:pt>
                <c:pt idx="113">
                  <c:v>21.440999999999999</c:v>
                </c:pt>
                <c:pt idx="114">
                  <c:v>21.632000000000001</c:v>
                </c:pt>
                <c:pt idx="115">
                  <c:v>21.812000000000001</c:v>
                </c:pt>
                <c:pt idx="116">
                  <c:v>22.001999999999999</c:v>
                </c:pt>
                <c:pt idx="117">
                  <c:v>22.172000000000001</c:v>
                </c:pt>
                <c:pt idx="118">
                  <c:v>22.353000000000002</c:v>
                </c:pt>
                <c:pt idx="119">
                  <c:v>22.542999999999999</c:v>
                </c:pt>
                <c:pt idx="120">
                  <c:v>22.733000000000001</c:v>
                </c:pt>
                <c:pt idx="121">
                  <c:v>22.922999999999998</c:v>
                </c:pt>
                <c:pt idx="122">
                  <c:v>23.114000000000001</c:v>
                </c:pt>
                <c:pt idx="123">
                  <c:v>23.314</c:v>
                </c:pt>
                <c:pt idx="124">
                  <c:v>23.504000000000001</c:v>
                </c:pt>
                <c:pt idx="125">
                  <c:v>23.693999999999999</c:v>
                </c:pt>
                <c:pt idx="126">
                  <c:v>23.885000000000002</c:v>
                </c:pt>
                <c:pt idx="127">
                  <c:v>24.074999999999999</c:v>
                </c:pt>
                <c:pt idx="128">
                  <c:v>24.265000000000001</c:v>
                </c:pt>
                <c:pt idx="129">
                  <c:v>24.466000000000001</c:v>
                </c:pt>
                <c:pt idx="130">
                  <c:v>24.655999999999999</c:v>
                </c:pt>
                <c:pt idx="131">
                  <c:v>24.846</c:v>
                </c:pt>
                <c:pt idx="132">
                  <c:v>25.036000000000001</c:v>
                </c:pt>
                <c:pt idx="133">
                  <c:v>25.227</c:v>
                </c:pt>
                <c:pt idx="134">
                  <c:v>27.37</c:v>
                </c:pt>
                <c:pt idx="135">
                  <c:v>27.64</c:v>
                </c:pt>
                <c:pt idx="136">
                  <c:v>27.82</c:v>
                </c:pt>
                <c:pt idx="137">
                  <c:v>28.010999999999999</c:v>
                </c:pt>
                <c:pt idx="138">
                  <c:v>28.201000000000001</c:v>
                </c:pt>
                <c:pt idx="139">
                  <c:v>28.381</c:v>
                </c:pt>
                <c:pt idx="140">
                  <c:v>28.571999999999999</c:v>
                </c:pt>
                <c:pt idx="141">
                  <c:v>30.715</c:v>
                </c:pt>
                <c:pt idx="142">
                  <c:v>30.984999999999999</c:v>
                </c:pt>
                <c:pt idx="143">
                  <c:v>31.175000000000001</c:v>
                </c:pt>
                <c:pt idx="144">
                  <c:v>31.376000000000001</c:v>
                </c:pt>
                <c:pt idx="145">
                  <c:v>31.565999999999999</c:v>
                </c:pt>
                <c:pt idx="146">
                  <c:v>31.756</c:v>
                </c:pt>
                <c:pt idx="147">
                  <c:v>31.946000000000002</c:v>
                </c:pt>
                <c:pt idx="148">
                  <c:v>32.137</c:v>
                </c:pt>
                <c:pt idx="149">
                  <c:v>32.326999999999998</c:v>
                </c:pt>
                <c:pt idx="150">
                  <c:v>32.506999999999998</c:v>
                </c:pt>
                <c:pt idx="151">
                  <c:v>32.697000000000003</c:v>
                </c:pt>
                <c:pt idx="152">
                  <c:v>32.887999999999998</c:v>
                </c:pt>
                <c:pt idx="153">
                  <c:v>33.067999999999998</c:v>
                </c:pt>
                <c:pt idx="154">
                  <c:v>33.258000000000003</c:v>
                </c:pt>
                <c:pt idx="155">
                  <c:v>33.438000000000002</c:v>
                </c:pt>
                <c:pt idx="156">
                  <c:v>33.628999999999998</c:v>
                </c:pt>
                <c:pt idx="157">
                  <c:v>33.819000000000003</c:v>
                </c:pt>
                <c:pt idx="158">
                  <c:v>33.999000000000002</c:v>
                </c:pt>
                <c:pt idx="159">
                  <c:v>34.19</c:v>
                </c:pt>
                <c:pt idx="160">
                  <c:v>34.380000000000003</c:v>
                </c:pt>
                <c:pt idx="161">
                  <c:v>34.57</c:v>
                </c:pt>
                <c:pt idx="162">
                  <c:v>34.76</c:v>
                </c:pt>
                <c:pt idx="163">
                  <c:v>34.941000000000003</c:v>
                </c:pt>
                <c:pt idx="164">
                  <c:v>35.131</c:v>
                </c:pt>
                <c:pt idx="165">
                  <c:v>35.301000000000002</c:v>
                </c:pt>
                <c:pt idx="166">
                  <c:v>35.500999999999998</c:v>
                </c:pt>
                <c:pt idx="167">
                  <c:v>35.692</c:v>
                </c:pt>
                <c:pt idx="168">
                  <c:v>35.881999999999998</c:v>
                </c:pt>
                <c:pt idx="169">
                  <c:v>36.072000000000003</c:v>
                </c:pt>
                <c:pt idx="170">
                  <c:v>36.262999999999998</c:v>
                </c:pt>
                <c:pt idx="171">
                  <c:v>36.453000000000003</c:v>
                </c:pt>
                <c:pt idx="172">
                  <c:v>36.652999999999999</c:v>
                </c:pt>
                <c:pt idx="173">
                  <c:v>36.843000000000004</c:v>
                </c:pt>
                <c:pt idx="174">
                  <c:v>37.014000000000003</c:v>
                </c:pt>
                <c:pt idx="175">
                  <c:v>37.194000000000003</c:v>
                </c:pt>
                <c:pt idx="176">
                  <c:v>37.384</c:v>
                </c:pt>
                <c:pt idx="177">
                  <c:v>37.573999999999998</c:v>
                </c:pt>
                <c:pt idx="178">
                  <c:v>37.765000000000001</c:v>
                </c:pt>
                <c:pt idx="179">
                  <c:v>37.965000000000003</c:v>
                </c:pt>
                <c:pt idx="180">
                  <c:v>38.155000000000001</c:v>
                </c:pt>
                <c:pt idx="181">
                  <c:v>38.345999999999997</c:v>
                </c:pt>
                <c:pt idx="182">
                  <c:v>38.536000000000001</c:v>
                </c:pt>
                <c:pt idx="183">
                  <c:v>38.725999999999999</c:v>
                </c:pt>
                <c:pt idx="184">
                  <c:v>38.915999999999997</c:v>
                </c:pt>
                <c:pt idx="185">
                  <c:v>39.116999999999997</c:v>
                </c:pt>
                <c:pt idx="186">
                  <c:v>39.307000000000002</c:v>
                </c:pt>
                <c:pt idx="187">
                  <c:v>39.497</c:v>
                </c:pt>
                <c:pt idx="188">
                  <c:v>39.686999999999998</c:v>
                </c:pt>
                <c:pt idx="189">
                  <c:v>39.878</c:v>
                </c:pt>
                <c:pt idx="190">
                  <c:v>40.067999999999998</c:v>
                </c:pt>
                <c:pt idx="191">
                  <c:v>40.268000000000001</c:v>
                </c:pt>
                <c:pt idx="192">
                  <c:v>40.459000000000003</c:v>
                </c:pt>
                <c:pt idx="193">
                  <c:v>40.649000000000001</c:v>
                </c:pt>
                <c:pt idx="194">
                  <c:v>40.838999999999999</c:v>
                </c:pt>
                <c:pt idx="195">
                  <c:v>41.029000000000003</c:v>
                </c:pt>
                <c:pt idx="196">
                  <c:v>41.22</c:v>
                </c:pt>
                <c:pt idx="197">
                  <c:v>41.42</c:v>
                </c:pt>
                <c:pt idx="198">
                  <c:v>41.61</c:v>
                </c:pt>
                <c:pt idx="199">
                  <c:v>41.801000000000002</c:v>
                </c:pt>
                <c:pt idx="200">
                  <c:v>41.991</c:v>
                </c:pt>
                <c:pt idx="201">
                  <c:v>42.180999999999997</c:v>
                </c:pt>
                <c:pt idx="202">
                  <c:v>42.381</c:v>
                </c:pt>
                <c:pt idx="203">
                  <c:v>42.572000000000003</c:v>
                </c:pt>
                <c:pt idx="204">
                  <c:v>42.762</c:v>
                </c:pt>
                <c:pt idx="205">
                  <c:v>42.932000000000002</c:v>
                </c:pt>
                <c:pt idx="206">
                  <c:v>43.112000000000002</c:v>
                </c:pt>
                <c:pt idx="207">
                  <c:v>43.302999999999997</c:v>
                </c:pt>
                <c:pt idx="208">
                  <c:v>43.482999999999997</c:v>
                </c:pt>
                <c:pt idx="209">
                  <c:v>43.673000000000002</c:v>
                </c:pt>
                <c:pt idx="210">
                  <c:v>43.843000000000004</c:v>
                </c:pt>
                <c:pt idx="211">
                  <c:v>44.043999999999997</c:v>
                </c:pt>
                <c:pt idx="212">
                  <c:v>44.234000000000002</c:v>
                </c:pt>
                <c:pt idx="213">
                  <c:v>44.404000000000003</c:v>
                </c:pt>
                <c:pt idx="214">
                  <c:v>44.594999999999999</c:v>
                </c:pt>
                <c:pt idx="215">
                  <c:v>44.774999999999999</c:v>
                </c:pt>
                <c:pt idx="216">
                  <c:v>44.965000000000003</c:v>
                </c:pt>
                <c:pt idx="217">
                  <c:v>45.155000000000001</c:v>
                </c:pt>
                <c:pt idx="218">
                  <c:v>45.356000000000002</c:v>
                </c:pt>
                <c:pt idx="219">
                  <c:v>45.545999999999999</c:v>
                </c:pt>
                <c:pt idx="220">
                  <c:v>45.735999999999997</c:v>
                </c:pt>
                <c:pt idx="221">
                  <c:v>45.926000000000002</c:v>
                </c:pt>
                <c:pt idx="222">
                  <c:v>46.116999999999997</c:v>
                </c:pt>
                <c:pt idx="223">
                  <c:v>46.307000000000002</c:v>
                </c:pt>
                <c:pt idx="224">
                  <c:v>46.506999999999998</c:v>
                </c:pt>
                <c:pt idx="225">
                  <c:v>46.698</c:v>
                </c:pt>
                <c:pt idx="226">
                  <c:v>46.887999999999998</c:v>
                </c:pt>
                <c:pt idx="227">
                  <c:v>47.078000000000003</c:v>
                </c:pt>
                <c:pt idx="228">
                  <c:v>47.268000000000001</c:v>
                </c:pt>
                <c:pt idx="229">
                  <c:v>47.459000000000003</c:v>
                </c:pt>
                <c:pt idx="230">
                  <c:v>47.658999999999999</c:v>
                </c:pt>
                <c:pt idx="231">
                  <c:v>47.848999999999997</c:v>
                </c:pt>
                <c:pt idx="232">
                  <c:v>48.039000000000001</c:v>
                </c:pt>
                <c:pt idx="233">
                  <c:v>48.23</c:v>
                </c:pt>
                <c:pt idx="234">
                  <c:v>48.42</c:v>
                </c:pt>
                <c:pt idx="235">
                  <c:v>48.61</c:v>
                </c:pt>
                <c:pt idx="236">
                  <c:v>48.801000000000002</c:v>
                </c:pt>
                <c:pt idx="237">
                  <c:v>49.000999999999998</c:v>
                </c:pt>
                <c:pt idx="238">
                  <c:v>49.191000000000003</c:v>
                </c:pt>
                <c:pt idx="239">
                  <c:v>49.360999999999997</c:v>
                </c:pt>
                <c:pt idx="240">
                  <c:v>49.552</c:v>
                </c:pt>
                <c:pt idx="241">
                  <c:v>49.731999999999999</c:v>
                </c:pt>
                <c:pt idx="242">
                  <c:v>49.921999999999997</c:v>
                </c:pt>
                <c:pt idx="243">
                  <c:v>50.112000000000002</c:v>
                </c:pt>
                <c:pt idx="244">
                  <c:v>50.313000000000002</c:v>
                </c:pt>
                <c:pt idx="245">
                  <c:v>50.503</c:v>
                </c:pt>
                <c:pt idx="246">
                  <c:v>50.673000000000002</c:v>
                </c:pt>
                <c:pt idx="247">
                  <c:v>50.874000000000002</c:v>
                </c:pt>
                <c:pt idx="248">
                  <c:v>51.064</c:v>
                </c:pt>
                <c:pt idx="249">
                  <c:v>51.234000000000002</c:v>
                </c:pt>
                <c:pt idx="250">
                  <c:v>51.423999999999999</c:v>
                </c:pt>
                <c:pt idx="251">
                  <c:v>51.604999999999997</c:v>
                </c:pt>
                <c:pt idx="252">
                  <c:v>51.795000000000002</c:v>
                </c:pt>
                <c:pt idx="253">
                  <c:v>51.984999999999999</c:v>
                </c:pt>
                <c:pt idx="254">
                  <c:v>52.164999999999999</c:v>
                </c:pt>
                <c:pt idx="255">
                  <c:v>52.356000000000002</c:v>
                </c:pt>
                <c:pt idx="256">
                  <c:v>52.545999999999999</c:v>
                </c:pt>
                <c:pt idx="257">
                  <c:v>52.735999999999997</c:v>
                </c:pt>
                <c:pt idx="258">
                  <c:v>52.936999999999998</c:v>
                </c:pt>
                <c:pt idx="259">
                  <c:v>53.127000000000002</c:v>
                </c:pt>
                <c:pt idx="260">
                  <c:v>53.317</c:v>
                </c:pt>
                <c:pt idx="261">
                  <c:v>53.506999999999998</c:v>
                </c:pt>
                <c:pt idx="262">
                  <c:v>53.698</c:v>
                </c:pt>
                <c:pt idx="263">
                  <c:v>53.887999999999998</c:v>
                </c:pt>
                <c:pt idx="264">
                  <c:v>54.078000000000003</c:v>
                </c:pt>
                <c:pt idx="265">
                  <c:v>54.277999999999999</c:v>
                </c:pt>
                <c:pt idx="266">
                  <c:v>54.469000000000001</c:v>
                </c:pt>
                <c:pt idx="267">
                  <c:v>54.658999999999999</c:v>
                </c:pt>
                <c:pt idx="268">
                  <c:v>54.848999999999997</c:v>
                </c:pt>
                <c:pt idx="269">
                  <c:v>55.04</c:v>
                </c:pt>
                <c:pt idx="270">
                  <c:v>55.23</c:v>
                </c:pt>
                <c:pt idx="271">
                  <c:v>55.43</c:v>
                </c:pt>
                <c:pt idx="272">
                  <c:v>55.62</c:v>
                </c:pt>
              </c:numCache>
            </c:numRef>
          </c:xVal>
          <c:yVal>
            <c:numRef>
              <c:f>'Beschl. 5. Gang(3)'!$O$3:$O$275</c:f>
              <c:numCache>
                <c:formatCode>#,##0" mbar"</c:formatCode>
                <c:ptCount val="273"/>
                <c:pt idx="0">
                  <c:v>-95</c:v>
                </c:pt>
                <c:pt idx="1">
                  <c:v>-95</c:v>
                </c:pt>
                <c:pt idx="2">
                  <c:v>-95</c:v>
                </c:pt>
                <c:pt idx="3">
                  <c:v>785</c:v>
                </c:pt>
                <c:pt idx="4">
                  <c:v>726</c:v>
                </c:pt>
                <c:pt idx="5">
                  <c:v>726</c:v>
                </c:pt>
                <c:pt idx="6">
                  <c:v>732</c:v>
                </c:pt>
                <c:pt idx="7">
                  <c:v>653</c:v>
                </c:pt>
                <c:pt idx="8">
                  <c:v>653</c:v>
                </c:pt>
                <c:pt idx="9">
                  <c:v>674</c:v>
                </c:pt>
                <c:pt idx="10">
                  <c:v>619</c:v>
                </c:pt>
                <c:pt idx="11">
                  <c:v>619</c:v>
                </c:pt>
                <c:pt idx="12">
                  <c:v>641</c:v>
                </c:pt>
                <c:pt idx="13">
                  <c:v>597</c:v>
                </c:pt>
                <c:pt idx="14">
                  <c:v>597</c:v>
                </c:pt>
                <c:pt idx="15">
                  <c:v>618</c:v>
                </c:pt>
                <c:pt idx="16">
                  <c:v>584</c:v>
                </c:pt>
                <c:pt idx="17">
                  <c:v>584</c:v>
                </c:pt>
                <c:pt idx="18">
                  <c:v>606</c:v>
                </c:pt>
                <c:pt idx="19">
                  <c:v>567</c:v>
                </c:pt>
                <c:pt idx="20">
                  <c:v>567</c:v>
                </c:pt>
                <c:pt idx="21">
                  <c:v>586</c:v>
                </c:pt>
                <c:pt idx="22">
                  <c:v>544</c:v>
                </c:pt>
                <c:pt idx="23">
                  <c:v>544</c:v>
                </c:pt>
                <c:pt idx="24">
                  <c:v>564</c:v>
                </c:pt>
                <c:pt idx="25">
                  <c:v>520</c:v>
                </c:pt>
                <c:pt idx="26">
                  <c:v>520</c:v>
                </c:pt>
                <c:pt idx="27">
                  <c:v>537</c:v>
                </c:pt>
                <c:pt idx="28">
                  <c:v>488</c:v>
                </c:pt>
                <c:pt idx="29">
                  <c:v>488</c:v>
                </c:pt>
                <c:pt idx="30">
                  <c:v>519</c:v>
                </c:pt>
                <c:pt idx="31">
                  <c:v>467</c:v>
                </c:pt>
                <c:pt idx="32">
                  <c:v>467</c:v>
                </c:pt>
                <c:pt idx="33">
                  <c:v>490</c:v>
                </c:pt>
                <c:pt idx="34">
                  <c:v>431</c:v>
                </c:pt>
                <c:pt idx="35">
                  <c:v>431</c:v>
                </c:pt>
                <c:pt idx="36">
                  <c:v>455</c:v>
                </c:pt>
                <c:pt idx="37">
                  <c:v>384</c:v>
                </c:pt>
                <c:pt idx="38">
                  <c:v>384</c:v>
                </c:pt>
                <c:pt idx="39">
                  <c:v>415</c:v>
                </c:pt>
                <c:pt idx="40">
                  <c:v>330</c:v>
                </c:pt>
                <c:pt idx="41">
                  <c:v>330</c:v>
                </c:pt>
                <c:pt idx="42">
                  <c:v>355</c:v>
                </c:pt>
                <c:pt idx="43">
                  <c:v>239</c:v>
                </c:pt>
                <c:pt idx="44">
                  <c:v>239</c:v>
                </c:pt>
                <c:pt idx="45">
                  <c:v>271</c:v>
                </c:pt>
                <c:pt idx="46">
                  <c:v>122</c:v>
                </c:pt>
                <c:pt idx="47">
                  <c:v>122</c:v>
                </c:pt>
                <c:pt idx="48">
                  <c:v>163</c:v>
                </c:pt>
                <c:pt idx="49">
                  <c:v>26</c:v>
                </c:pt>
                <c:pt idx="50">
                  <c:v>26</c:v>
                </c:pt>
                <c:pt idx="51">
                  <c:v>76</c:v>
                </c:pt>
                <c:pt idx="52">
                  <c:v>-35</c:v>
                </c:pt>
                <c:pt idx="53">
                  <c:v>-35</c:v>
                </c:pt>
                <c:pt idx="54">
                  <c:v>3</c:v>
                </c:pt>
                <c:pt idx="55">
                  <c:v>-91</c:v>
                </c:pt>
                <c:pt idx="56">
                  <c:v>-91</c:v>
                </c:pt>
                <c:pt idx="57">
                  <c:v>-91</c:v>
                </c:pt>
                <c:pt idx="58">
                  <c:v>-152</c:v>
                </c:pt>
                <c:pt idx="59">
                  <c:v>-152</c:v>
                </c:pt>
                <c:pt idx="60">
                  <c:v>-152</c:v>
                </c:pt>
                <c:pt idx="61">
                  <c:v>-139</c:v>
                </c:pt>
                <c:pt idx="62">
                  <c:v>-139</c:v>
                </c:pt>
                <c:pt idx="63">
                  <c:v>-139</c:v>
                </c:pt>
                <c:pt idx="64">
                  <c:v>-125</c:v>
                </c:pt>
                <c:pt idx="65">
                  <c:v>-125</c:v>
                </c:pt>
                <c:pt idx="66">
                  <c:v>-125</c:v>
                </c:pt>
                <c:pt idx="67">
                  <c:v>-120</c:v>
                </c:pt>
                <c:pt idx="68">
                  <c:v>-120</c:v>
                </c:pt>
                <c:pt idx="69">
                  <c:v>-120</c:v>
                </c:pt>
                <c:pt idx="70">
                  <c:v>-107</c:v>
                </c:pt>
                <c:pt idx="71">
                  <c:v>-107</c:v>
                </c:pt>
                <c:pt idx="72">
                  <c:v>-107</c:v>
                </c:pt>
                <c:pt idx="73">
                  <c:v>-91</c:v>
                </c:pt>
                <c:pt idx="74">
                  <c:v>-91</c:v>
                </c:pt>
                <c:pt idx="75">
                  <c:v>-91</c:v>
                </c:pt>
                <c:pt idx="76">
                  <c:v>-78</c:v>
                </c:pt>
                <c:pt idx="77">
                  <c:v>-78</c:v>
                </c:pt>
                <c:pt idx="78">
                  <c:v>-78</c:v>
                </c:pt>
                <c:pt idx="79">
                  <c:v>-61</c:v>
                </c:pt>
                <c:pt idx="80">
                  <c:v>-61</c:v>
                </c:pt>
                <c:pt idx="81">
                  <c:v>-61</c:v>
                </c:pt>
                <c:pt idx="82">
                  <c:v>-51</c:v>
                </c:pt>
                <c:pt idx="83">
                  <c:v>-51</c:v>
                </c:pt>
                <c:pt idx="84">
                  <c:v>-51</c:v>
                </c:pt>
                <c:pt idx="85">
                  <c:v>-46</c:v>
                </c:pt>
                <c:pt idx="86">
                  <c:v>-46</c:v>
                </c:pt>
                <c:pt idx="87">
                  <c:v>-46</c:v>
                </c:pt>
                <c:pt idx="88">
                  <c:v>-29</c:v>
                </c:pt>
                <c:pt idx="89">
                  <c:v>-29</c:v>
                </c:pt>
                <c:pt idx="90">
                  <c:v>-29</c:v>
                </c:pt>
                <c:pt idx="91">
                  <c:v>-23</c:v>
                </c:pt>
                <c:pt idx="92">
                  <c:v>-23</c:v>
                </c:pt>
                <c:pt idx="93">
                  <c:v>-23</c:v>
                </c:pt>
                <c:pt idx="94">
                  <c:v>-16</c:v>
                </c:pt>
                <c:pt idx="95">
                  <c:v>-16</c:v>
                </c:pt>
                <c:pt idx="96">
                  <c:v>-16</c:v>
                </c:pt>
                <c:pt idx="97">
                  <c:v>-6</c:v>
                </c:pt>
                <c:pt idx="98">
                  <c:v>-6</c:v>
                </c:pt>
                <c:pt idx="99">
                  <c:v>-6</c:v>
                </c:pt>
                <c:pt idx="100">
                  <c:v>-6</c:v>
                </c:pt>
                <c:pt idx="101">
                  <c:v>-6</c:v>
                </c:pt>
                <c:pt idx="102">
                  <c:v>-6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-5</c:v>
                </c:pt>
                <c:pt idx="107">
                  <c:v>-5</c:v>
                </c:pt>
                <c:pt idx="108">
                  <c:v>-5</c:v>
                </c:pt>
                <c:pt idx="109">
                  <c:v>-2</c:v>
                </c:pt>
                <c:pt idx="110">
                  <c:v>-2</c:v>
                </c:pt>
                <c:pt idx="111">
                  <c:v>-2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-3</c:v>
                </c:pt>
                <c:pt idx="131">
                  <c:v>-3</c:v>
                </c:pt>
                <c:pt idx="132">
                  <c:v>-3</c:v>
                </c:pt>
                <c:pt idx="133">
                  <c:v>-9</c:v>
                </c:pt>
                <c:pt idx="134">
                  <c:v>-9</c:v>
                </c:pt>
                <c:pt idx="135">
                  <c:v>-9</c:v>
                </c:pt>
                <c:pt idx="136">
                  <c:v>-49</c:v>
                </c:pt>
                <c:pt idx="137">
                  <c:v>-49</c:v>
                </c:pt>
                <c:pt idx="138">
                  <c:v>-49</c:v>
                </c:pt>
                <c:pt idx="139">
                  <c:v>-46</c:v>
                </c:pt>
                <c:pt idx="140">
                  <c:v>-46</c:v>
                </c:pt>
                <c:pt idx="141">
                  <c:v>-46</c:v>
                </c:pt>
                <c:pt idx="142">
                  <c:v>-27</c:v>
                </c:pt>
                <c:pt idx="143">
                  <c:v>-27</c:v>
                </c:pt>
                <c:pt idx="144">
                  <c:v>-27</c:v>
                </c:pt>
                <c:pt idx="145">
                  <c:v>-23</c:v>
                </c:pt>
                <c:pt idx="146">
                  <c:v>-23</c:v>
                </c:pt>
                <c:pt idx="147">
                  <c:v>-23</c:v>
                </c:pt>
                <c:pt idx="148">
                  <c:v>-22</c:v>
                </c:pt>
                <c:pt idx="149">
                  <c:v>-22</c:v>
                </c:pt>
                <c:pt idx="150">
                  <c:v>-22</c:v>
                </c:pt>
                <c:pt idx="151">
                  <c:v>-21</c:v>
                </c:pt>
                <c:pt idx="152">
                  <c:v>-21</c:v>
                </c:pt>
                <c:pt idx="153">
                  <c:v>-21</c:v>
                </c:pt>
                <c:pt idx="154">
                  <c:v>-17</c:v>
                </c:pt>
                <c:pt idx="155">
                  <c:v>-17</c:v>
                </c:pt>
                <c:pt idx="156">
                  <c:v>-17</c:v>
                </c:pt>
                <c:pt idx="157">
                  <c:v>-16</c:v>
                </c:pt>
                <c:pt idx="158">
                  <c:v>-16</c:v>
                </c:pt>
                <c:pt idx="159">
                  <c:v>-16</c:v>
                </c:pt>
                <c:pt idx="160">
                  <c:v>-20</c:v>
                </c:pt>
                <c:pt idx="161">
                  <c:v>-20</c:v>
                </c:pt>
                <c:pt idx="162">
                  <c:v>-20</c:v>
                </c:pt>
                <c:pt idx="163">
                  <c:v>-22</c:v>
                </c:pt>
                <c:pt idx="164">
                  <c:v>-22</c:v>
                </c:pt>
                <c:pt idx="165">
                  <c:v>-22</c:v>
                </c:pt>
                <c:pt idx="166">
                  <c:v>-22</c:v>
                </c:pt>
                <c:pt idx="167">
                  <c:v>-22</c:v>
                </c:pt>
                <c:pt idx="168">
                  <c:v>-22</c:v>
                </c:pt>
                <c:pt idx="169">
                  <c:v>-23</c:v>
                </c:pt>
                <c:pt idx="170">
                  <c:v>-23</c:v>
                </c:pt>
                <c:pt idx="171">
                  <c:v>-23</c:v>
                </c:pt>
                <c:pt idx="172">
                  <c:v>-18</c:v>
                </c:pt>
                <c:pt idx="173">
                  <c:v>-18</c:v>
                </c:pt>
                <c:pt idx="174">
                  <c:v>-18</c:v>
                </c:pt>
                <c:pt idx="175">
                  <c:v>-21</c:v>
                </c:pt>
                <c:pt idx="176">
                  <c:v>-21</c:v>
                </c:pt>
                <c:pt idx="177">
                  <c:v>-21</c:v>
                </c:pt>
                <c:pt idx="178">
                  <c:v>-19</c:v>
                </c:pt>
                <c:pt idx="179">
                  <c:v>-19</c:v>
                </c:pt>
                <c:pt idx="180">
                  <c:v>-19</c:v>
                </c:pt>
                <c:pt idx="181">
                  <c:v>-18</c:v>
                </c:pt>
                <c:pt idx="182">
                  <c:v>-18</c:v>
                </c:pt>
                <c:pt idx="183">
                  <c:v>-18</c:v>
                </c:pt>
                <c:pt idx="184">
                  <c:v>-17</c:v>
                </c:pt>
                <c:pt idx="185">
                  <c:v>-17</c:v>
                </c:pt>
                <c:pt idx="186">
                  <c:v>-17</c:v>
                </c:pt>
                <c:pt idx="187">
                  <c:v>-14</c:v>
                </c:pt>
                <c:pt idx="188">
                  <c:v>-14</c:v>
                </c:pt>
                <c:pt idx="189">
                  <c:v>-14</c:v>
                </c:pt>
                <c:pt idx="190">
                  <c:v>-11</c:v>
                </c:pt>
                <c:pt idx="191">
                  <c:v>-11</c:v>
                </c:pt>
                <c:pt idx="192">
                  <c:v>-11</c:v>
                </c:pt>
                <c:pt idx="193">
                  <c:v>-7</c:v>
                </c:pt>
                <c:pt idx="194">
                  <c:v>-7</c:v>
                </c:pt>
                <c:pt idx="195">
                  <c:v>-7</c:v>
                </c:pt>
                <c:pt idx="196">
                  <c:v>-6</c:v>
                </c:pt>
                <c:pt idx="197">
                  <c:v>-6</c:v>
                </c:pt>
                <c:pt idx="198">
                  <c:v>-6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8</c:v>
                </c:pt>
                <c:pt idx="221">
                  <c:v>8</c:v>
                </c:pt>
                <c:pt idx="222">
                  <c:v>8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13</c:v>
                </c:pt>
                <c:pt idx="227">
                  <c:v>13</c:v>
                </c:pt>
                <c:pt idx="228">
                  <c:v>13</c:v>
                </c:pt>
                <c:pt idx="229">
                  <c:v>17</c:v>
                </c:pt>
                <c:pt idx="230">
                  <c:v>17</c:v>
                </c:pt>
                <c:pt idx="231">
                  <c:v>17</c:v>
                </c:pt>
                <c:pt idx="232">
                  <c:v>24</c:v>
                </c:pt>
                <c:pt idx="233">
                  <c:v>24</c:v>
                </c:pt>
                <c:pt idx="234">
                  <c:v>24</c:v>
                </c:pt>
                <c:pt idx="235">
                  <c:v>24</c:v>
                </c:pt>
                <c:pt idx="236">
                  <c:v>24</c:v>
                </c:pt>
                <c:pt idx="237">
                  <c:v>24</c:v>
                </c:pt>
                <c:pt idx="238">
                  <c:v>25</c:v>
                </c:pt>
                <c:pt idx="239">
                  <c:v>25</c:v>
                </c:pt>
                <c:pt idx="240">
                  <c:v>25</c:v>
                </c:pt>
                <c:pt idx="241">
                  <c:v>25</c:v>
                </c:pt>
                <c:pt idx="242">
                  <c:v>25</c:v>
                </c:pt>
                <c:pt idx="243">
                  <c:v>25</c:v>
                </c:pt>
                <c:pt idx="244">
                  <c:v>29</c:v>
                </c:pt>
                <c:pt idx="245">
                  <c:v>29</c:v>
                </c:pt>
                <c:pt idx="246">
                  <c:v>29</c:v>
                </c:pt>
                <c:pt idx="247">
                  <c:v>33</c:v>
                </c:pt>
                <c:pt idx="248">
                  <c:v>33</c:v>
                </c:pt>
                <c:pt idx="249">
                  <c:v>33</c:v>
                </c:pt>
                <c:pt idx="250">
                  <c:v>33</c:v>
                </c:pt>
                <c:pt idx="251">
                  <c:v>33</c:v>
                </c:pt>
                <c:pt idx="252">
                  <c:v>33</c:v>
                </c:pt>
                <c:pt idx="253">
                  <c:v>33</c:v>
                </c:pt>
                <c:pt idx="254">
                  <c:v>33</c:v>
                </c:pt>
                <c:pt idx="255">
                  <c:v>31</c:v>
                </c:pt>
                <c:pt idx="256">
                  <c:v>31</c:v>
                </c:pt>
                <c:pt idx="257">
                  <c:v>31</c:v>
                </c:pt>
                <c:pt idx="258">
                  <c:v>27</c:v>
                </c:pt>
                <c:pt idx="259">
                  <c:v>31</c:v>
                </c:pt>
                <c:pt idx="260">
                  <c:v>31</c:v>
                </c:pt>
                <c:pt idx="261">
                  <c:v>26</c:v>
                </c:pt>
                <c:pt idx="262">
                  <c:v>27</c:v>
                </c:pt>
                <c:pt idx="263">
                  <c:v>27</c:v>
                </c:pt>
                <c:pt idx="264">
                  <c:v>-1147</c:v>
                </c:pt>
                <c:pt idx="265">
                  <c:v>-558</c:v>
                </c:pt>
                <c:pt idx="266">
                  <c:v>-558</c:v>
                </c:pt>
                <c:pt idx="267">
                  <c:v>-586</c:v>
                </c:pt>
                <c:pt idx="268">
                  <c:v>-133</c:v>
                </c:pt>
                <c:pt idx="269">
                  <c:v>-133</c:v>
                </c:pt>
                <c:pt idx="270">
                  <c:v>-127</c:v>
                </c:pt>
                <c:pt idx="271">
                  <c:v>-74</c:v>
                </c:pt>
                <c:pt idx="272">
                  <c:v>-74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247424"/>
        <c:axId val="380247032"/>
      </c:scatterChart>
      <c:valAx>
        <c:axId val="380246248"/>
        <c:scaling>
          <c:orientation val="minMax"/>
        </c:scaling>
        <c:delete val="0"/>
        <c:axPos val="b"/>
        <c:numFmt formatCode="0.000&quot; s&quot;" sourceLinked="1"/>
        <c:majorTickMark val="out"/>
        <c:minorTickMark val="none"/>
        <c:tickLblPos val="nextTo"/>
        <c:crossAx val="380246640"/>
        <c:crosses val="autoZero"/>
        <c:crossBetween val="midCat"/>
      </c:valAx>
      <c:valAx>
        <c:axId val="380246640"/>
        <c:scaling>
          <c:orientation val="minMax"/>
          <c:min val="-1500"/>
        </c:scaling>
        <c:delete val="0"/>
        <c:axPos val="l"/>
        <c:majorGridlines/>
        <c:numFmt formatCode="#,##0&quot; 1/min&quot;" sourceLinked="1"/>
        <c:majorTickMark val="out"/>
        <c:minorTickMark val="none"/>
        <c:tickLblPos val="nextTo"/>
        <c:crossAx val="380246248"/>
        <c:crosses val="autoZero"/>
        <c:crossBetween val="midCat"/>
      </c:valAx>
      <c:valAx>
        <c:axId val="380247032"/>
        <c:scaling>
          <c:orientation val="minMax"/>
        </c:scaling>
        <c:delete val="0"/>
        <c:axPos val="r"/>
        <c:majorGridlines/>
        <c:numFmt formatCode="#,##0&quot; mbar&quot;" sourceLinked="1"/>
        <c:majorTickMark val="out"/>
        <c:minorTickMark val="none"/>
        <c:tickLblPos val="nextTo"/>
        <c:crossAx val="380247424"/>
        <c:crosses val="max"/>
        <c:crossBetween val="midCat"/>
      </c:valAx>
      <c:valAx>
        <c:axId val="380247424"/>
        <c:scaling>
          <c:orientation val="minMax"/>
        </c:scaling>
        <c:delete val="1"/>
        <c:axPos val="b"/>
        <c:numFmt formatCode="0.000&quot; s&quot;" sourceLinked="1"/>
        <c:majorTickMark val="out"/>
        <c:minorTickMark val="none"/>
        <c:tickLblPos val="none"/>
        <c:crossAx val="3802470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2"/>
          <c:order val="5"/>
          <c:tx>
            <c:strRef>
              <c:f>'Test 07.07.2015 VTG '!$AG$5</c:f>
              <c:strCache>
                <c:ptCount val="1"/>
                <c:pt idx="0">
                  <c:v>Vorförderdruck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'Test 07.07.2015 VTG '!$X$6:$X$94</c:f>
              <c:numCache>
                <c:formatCode>0.000" s"</c:formatCode>
                <c:ptCount val="89"/>
                <c:pt idx="0">
                  <c:v>0.27600000000000002</c:v>
                </c:pt>
                <c:pt idx="1">
                  <c:v>0.441</c:v>
                </c:pt>
                <c:pt idx="2">
                  <c:v>0.84799999999999998</c:v>
                </c:pt>
                <c:pt idx="3">
                  <c:v>1.139</c:v>
                </c:pt>
                <c:pt idx="4">
                  <c:v>1.42</c:v>
                </c:pt>
                <c:pt idx="5">
                  <c:v>1.706</c:v>
                </c:pt>
                <c:pt idx="6">
                  <c:v>1.992</c:v>
                </c:pt>
                <c:pt idx="7">
                  <c:v>2.1779999999999999</c:v>
                </c:pt>
                <c:pt idx="8">
                  <c:v>2.569</c:v>
                </c:pt>
                <c:pt idx="9">
                  <c:v>2.8519999999999999</c:v>
                </c:pt>
                <c:pt idx="10">
                  <c:v>3.0859999999999999</c:v>
                </c:pt>
                <c:pt idx="11">
                  <c:v>3.3719999999999999</c:v>
                </c:pt>
                <c:pt idx="12">
                  <c:v>3.6480000000000001</c:v>
                </c:pt>
                <c:pt idx="13">
                  <c:v>3.9140000000000001</c:v>
                </c:pt>
                <c:pt idx="14">
                  <c:v>4.2</c:v>
                </c:pt>
                <c:pt idx="15">
                  <c:v>4.4560000000000004</c:v>
                </c:pt>
                <c:pt idx="16">
                  <c:v>4.8220000000000001</c:v>
                </c:pt>
                <c:pt idx="17">
                  <c:v>5.0650000000000004</c:v>
                </c:pt>
                <c:pt idx="18">
                  <c:v>5.3449999999999998</c:v>
                </c:pt>
                <c:pt idx="19">
                  <c:v>5.6</c:v>
                </c:pt>
                <c:pt idx="20">
                  <c:v>5.9059999999999997</c:v>
                </c:pt>
                <c:pt idx="21">
                  <c:v>6.1920000000000002</c:v>
                </c:pt>
                <c:pt idx="22">
                  <c:v>6.4889999999999999</c:v>
                </c:pt>
                <c:pt idx="23">
                  <c:v>6.7640000000000002</c:v>
                </c:pt>
                <c:pt idx="24">
                  <c:v>7.03</c:v>
                </c:pt>
                <c:pt idx="25">
                  <c:v>7.4260000000000002</c:v>
                </c:pt>
                <c:pt idx="26">
                  <c:v>7.6719999999999997</c:v>
                </c:pt>
                <c:pt idx="27">
                  <c:v>7.9950000000000001</c:v>
                </c:pt>
                <c:pt idx="28">
                  <c:v>8.2829999999999995</c:v>
                </c:pt>
                <c:pt idx="29">
                  <c:v>8.57</c:v>
                </c:pt>
                <c:pt idx="30">
                  <c:v>8.8010000000000002</c:v>
                </c:pt>
                <c:pt idx="31">
                  <c:v>9.1379999999999999</c:v>
                </c:pt>
                <c:pt idx="32">
                  <c:v>9.4220000000000006</c:v>
                </c:pt>
                <c:pt idx="33">
                  <c:v>9.6229999999999993</c:v>
                </c:pt>
                <c:pt idx="34">
                  <c:v>9.8680000000000003</c:v>
                </c:pt>
                <c:pt idx="35">
                  <c:v>10.221</c:v>
                </c:pt>
                <c:pt idx="36">
                  <c:v>10.56</c:v>
                </c:pt>
                <c:pt idx="37">
                  <c:v>10.791</c:v>
                </c:pt>
                <c:pt idx="38">
                  <c:v>11.132</c:v>
                </c:pt>
                <c:pt idx="39">
                  <c:v>11.417999999999999</c:v>
                </c:pt>
                <c:pt idx="40">
                  <c:v>11.648999999999999</c:v>
                </c:pt>
                <c:pt idx="41">
                  <c:v>11.906000000000001</c:v>
                </c:pt>
                <c:pt idx="42">
                  <c:v>12.276</c:v>
                </c:pt>
                <c:pt idx="43">
                  <c:v>12.507</c:v>
                </c:pt>
                <c:pt idx="44">
                  <c:v>12.763</c:v>
                </c:pt>
                <c:pt idx="45">
                  <c:v>13.134</c:v>
                </c:pt>
                <c:pt idx="46">
                  <c:v>13.414999999999999</c:v>
                </c:pt>
                <c:pt idx="47">
                  <c:v>13.582000000000001</c:v>
                </c:pt>
                <c:pt idx="48">
                  <c:v>13.936999999999999</c:v>
                </c:pt>
                <c:pt idx="49">
                  <c:v>14.278</c:v>
                </c:pt>
                <c:pt idx="50">
                  <c:v>14.478999999999999</c:v>
                </c:pt>
                <c:pt idx="51">
                  <c:v>14.725</c:v>
                </c:pt>
                <c:pt idx="52">
                  <c:v>15.010999999999999</c:v>
                </c:pt>
                <c:pt idx="53">
                  <c:v>15.367000000000001</c:v>
                </c:pt>
                <c:pt idx="54">
                  <c:v>15.708</c:v>
                </c:pt>
                <c:pt idx="55">
                  <c:v>15.994</c:v>
                </c:pt>
                <c:pt idx="56">
                  <c:v>16.204999999999998</c:v>
                </c:pt>
                <c:pt idx="57">
                  <c:v>16.481000000000002</c:v>
                </c:pt>
                <c:pt idx="58">
                  <c:v>16.797000000000001</c:v>
                </c:pt>
                <c:pt idx="59">
                  <c:v>17.082999999999998</c:v>
                </c:pt>
                <c:pt idx="60">
                  <c:v>17.369</c:v>
                </c:pt>
                <c:pt idx="61">
                  <c:v>17.707000000000001</c:v>
                </c:pt>
                <c:pt idx="62">
                  <c:v>17.951000000000001</c:v>
                </c:pt>
                <c:pt idx="63">
                  <c:v>18.218</c:v>
                </c:pt>
                <c:pt idx="64">
                  <c:v>18.465</c:v>
                </c:pt>
              </c:numCache>
            </c:numRef>
          </c:xVal>
          <c:yVal>
            <c:numRef>
              <c:f>'Test 07.07.2015 VTG '!$AG$6:$AG$94</c:f>
              <c:numCache>
                <c:formatCode>#,##0.00" bar"</c:formatCode>
                <c:ptCount val="89"/>
                <c:pt idx="0">
                  <c:v>3.8460000000000001</c:v>
                </c:pt>
                <c:pt idx="1">
                  <c:v>3.8410000000000002</c:v>
                </c:pt>
                <c:pt idx="2">
                  <c:v>3.8580000000000001</c:v>
                </c:pt>
                <c:pt idx="3">
                  <c:v>3.8580000000000001</c:v>
                </c:pt>
                <c:pt idx="4">
                  <c:v>3.863</c:v>
                </c:pt>
                <c:pt idx="5">
                  <c:v>3.8540000000000001</c:v>
                </c:pt>
                <c:pt idx="6">
                  <c:v>3.8460000000000001</c:v>
                </c:pt>
                <c:pt idx="7">
                  <c:v>3.8370000000000002</c:v>
                </c:pt>
                <c:pt idx="8">
                  <c:v>3.8370000000000002</c:v>
                </c:pt>
                <c:pt idx="9">
                  <c:v>3.8460000000000001</c:v>
                </c:pt>
                <c:pt idx="10">
                  <c:v>3.8290000000000002</c:v>
                </c:pt>
                <c:pt idx="11">
                  <c:v>3.8410000000000002</c:v>
                </c:pt>
                <c:pt idx="12">
                  <c:v>3.8330000000000002</c:v>
                </c:pt>
                <c:pt idx="13">
                  <c:v>3.8330000000000002</c:v>
                </c:pt>
                <c:pt idx="14">
                  <c:v>3.8330000000000002</c:v>
                </c:pt>
                <c:pt idx="15">
                  <c:v>3.8239999999999998</c:v>
                </c:pt>
                <c:pt idx="16">
                  <c:v>3.8290000000000002</c:v>
                </c:pt>
                <c:pt idx="17">
                  <c:v>3.8330000000000002</c:v>
                </c:pt>
                <c:pt idx="18">
                  <c:v>3.8239999999999998</c:v>
                </c:pt>
                <c:pt idx="19">
                  <c:v>3.8290000000000002</c:v>
                </c:pt>
                <c:pt idx="20">
                  <c:v>3.8239999999999998</c:v>
                </c:pt>
                <c:pt idx="21">
                  <c:v>3.8239999999999998</c:v>
                </c:pt>
                <c:pt idx="22">
                  <c:v>3.82</c:v>
                </c:pt>
                <c:pt idx="23">
                  <c:v>3.82</c:v>
                </c:pt>
                <c:pt idx="24">
                  <c:v>3.8069999999999999</c:v>
                </c:pt>
                <c:pt idx="25">
                  <c:v>3.8109999999999999</c:v>
                </c:pt>
                <c:pt idx="26">
                  <c:v>3.7989999999999999</c:v>
                </c:pt>
                <c:pt idx="27">
                  <c:v>3.7989999999999999</c:v>
                </c:pt>
                <c:pt idx="28">
                  <c:v>3.786</c:v>
                </c:pt>
                <c:pt idx="29">
                  <c:v>3.79</c:v>
                </c:pt>
                <c:pt idx="30">
                  <c:v>3.79</c:v>
                </c:pt>
                <c:pt idx="31">
                  <c:v>3.7770000000000001</c:v>
                </c:pt>
                <c:pt idx="32">
                  <c:v>3.7770000000000001</c:v>
                </c:pt>
                <c:pt idx="33">
                  <c:v>3.786</c:v>
                </c:pt>
                <c:pt idx="34">
                  <c:v>3.7770000000000001</c:v>
                </c:pt>
                <c:pt idx="35">
                  <c:v>3.782</c:v>
                </c:pt>
                <c:pt idx="36">
                  <c:v>3.782</c:v>
                </c:pt>
                <c:pt idx="37">
                  <c:v>3.7730000000000001</c:v>
                </c:pt>
                <c:pt idx="38">
                  <c:v>3.7690000000000001</c:v>
                </c:pt>
                <c:pt idx="39">
                  <c:v>3.7690000000000001</c:v>
                </c:pt>
                <c:pt idx="40">
                  <c:v>3.7519999999999998</c:v>
                </c:pt>
                <c:pt idx="41">
                  <c:v>3.7639999999999998</c:v>
                </c:pt>
                <c:pt idx="42">
                  <c:v>3.7639999999999998</c:v>
                </c:pt>
                <c:pt idx="43">
                  <c:v>3.76</c:v>
                </c:pt>
                <c:pt idx="44">
                  <c:v>3.7559999999999998</c:v>
                </c:pt>
                <c:pt idx="45">
                  <c:v>3.76</c:v>
                </c:pt>
                <c:pt idx="46">
                  <c:v>3.7469999999999999</c:v>
                </c:pt>
                <c:pt idx="47">
                  <c:v>3.7559999999999998</c:v>
                </c:pt>
                <c:pt idx="48">
                  <c:v>3.7469999999999999</c:v>
                </c:pt>
                <c:pt idx="49">
                  <c:v>3.7519999999999998</c:v>
                </c:pt>
                <c:pt idx="50">
                  <c:v>3.7519999999999998</c:v>
                </c:pt>
                <c:pt idx="51">
                  <c:v>3.7389999999999999</c:v>
                </c:pt>
                <c:pt idx="52">
                  <c:v>3.7389999999999999</c:v>
                </c:pt>
                <c:pt idx="53">
                  <c:v>3.7389999999999999</c:v>
                </c:pt>
                <c:pt idx="54">
                  <c:v>3.7349999999999999</c:v>
                </c:pt>
                <c:pt idx="55">
                  <c:v>3.73</c:v>
                </c:pt>
                <c:pt idx="56">
                  <c:v>3.726</c:v>
                </c:pt>
                <c:pt idx="57">
                  <c:v>3.726</c:v>
                </c:pt>
                <c:pt idx="58">
                  <c:v>3.726</c:v>
                </c:pt>
                <c:pt idx="59">
                  <c:v>3.7170000000000001</c:v>
                </c:pt>
                <c:pt idx="60">
                  <c:v>3.7170000000000001</c:v>
                </c:pt>
                <c:pt idx="61">
                  <c:v>3.7130000000000001</c:v>
                </c:pt>
                <c:pt idx="62">
                  <c:v>3.7090000000000001</c:v>
                </c:pt>
                <c:pt idx="63">
                  <c:v>3.7090000000000001</c:v>
                </c:pt>
                <c:pt idx="64">
                  <c:v>3.722</c:v>
                </c:pt>
              </c:numCache>
            </c:numRef>
          </c:yVal>
          <c:smooth val="1"/>
        </c:ser>
        <c:ser>
          <c:idx val="1"/>
          <c:order val="6"/>
          <c:tx>
            <c:strRef>
              <c:f>'Test 07.07.2015 VTG '!$AF$5</c:f>
              <c:strCache>
                <c:ptCount val="1"/>
                <c:pt idx="0">
                  <c:v>Fahrstufe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'Test 07.07.2015 VTG '!$X$6:$X$94</c:f>
              <c:numCache>
                <c:formatCode>0.000" s"</c:formatCode>
                <c:ptCount val="89"/>
                <c:pt idx="0">
                  <c:v>0.27600000000000002</c:v>
                </c:pt>
                <c:pt idx="1">
                  <c:v>0.441</c:v>
                </c:pt>
                <c:pt idx="2">
                  <c:v>0.84799999999999998</c:v>
                </c:pt>
                <c:pt idx="3">
                  <c:v>1.139</c:v>
                </c:pt>
                <c:pt idx="4">
                  <c:v>1.42</c:v>
                </c:pt>
                <c:pt idx="5">
                  <c:v>1.706</c:v>
                </c:pt>
                <c:pt idx="6">
                  <c:v>1.992</c:v>
                </c:pt>
                <c:pt idx="7">
                  <c:v>2.1779999999999999</c:v>
                </c:pt>
                <c:pt idx="8">
                  <c:v>2.569</c:v>
                </c:pt>
                <c:pt idx="9">
                  <c:v>2.8519999999999999</c:v>
                </c:pt>
                <c:pt idx="10">
                  <c:v>3.0859999999999999</c:v>
                </c:pt>
                <c:pt idx="11">
                  <c:v>3.3719999999999999</c:v>
                </c:pt>
                <c:pt idx="12">
                  <c:v>3.6480000000000001</c:v>
                </c:pt>
                <c:pt idx="13">
                  <c:v>3.9140000000000001</c:v>
                </c:pt>
                <c:pt idx="14">
                  <c:v>4.2</c:v>
                </c:pt>
                <c:pt idx="15">
                  <c:v>4.4560000000000004</c:v>
                </c:pt>
                <c:pt idx="16">
                  <c:v>4.8220000000000001</c:v>
                </c:pt>
                <c:pt idx="17">
                  <c:v>5.0650000000000004</c:v>
                </c:pt>
                <c:pt idx="18">
                  <c:v>5.3449999999999998</c:v>
                </c:pt>
                <c:pt idx="19">
                  <c:v>5.6</c:v>
                </c:pt>
                <c:pt idx="20">
                  <c:v>5.9059999999999997</c:v>
                </c:pt>
                <c:pt idx="21">
                  <c:v>6.1920000000000002</c:v>
                </c:pt>
                <c:pt idx="22">
                  <c:v>6.4889999999999999</c:v>
                </c:pt>
                <c:pt idx="23">
                  <c:v>6.7640000000000002</c:v>
                </c:pt>
                <c:pt idx="24">
                  <c:v>7.03</c:v>
                </c:pt>
                <c:pt idx="25">
                  <c:v>7.4260000000000002</c:v>
                </c:pt>
                <c:pt idx="26">
                  <c:v>7.6719999999999997</c:v>
                </c:pt>
                <c:pt idx="27">
                  <c:v>7.9950000000000001</c:v>
                </c:pt>
                <c:pt idx="28">
                  <c:v>8.2829999999999995</c:v>
                </c:pt>
                <c:pt idx="29">
                  <c:v>8.57</c:v>
                </c:pt>
                <c:pt idx="30">
                  <c:v>8.8010000000000002</c:v>
                </c:pt>
                <c:pt idx="31">
                  <c:v>9.1379999999999999</c:v>
                </c:pt>
                <c:pt idx="32">
                  <c:v>9.4220000000000006</c:v>
                </c:pt>
                <c:pt idx="33">
                  <c:v>9.6229999999999993</c:v>
                </c:pt>
                <c:pt idx="34">
                  <c:v>9.8680000000000003</c:v>
                </c:pt>
                <c:pt idx="35">
                  <c:v>10.221</c:v>
                </c:pt>
                <c:pt idx="36">
                  <c:v>10.56</c:v>
                </c:pt>
                <c:pt idx="37">
                  <c:v>10.791</c:v>
                </c:pt>
                <c:pt idx="38">
                  <c:v>11.132</c:v>
                </c:pt>
                <c:pt idx="39">
                  <c:v>11.417999999999999</c:v>
                </c:pt>
                <c:pt idx="40">
                  <c:v>11.648999999999999</c:v>
                </c:pt>
                <c:pt idx="41">
                  <c:v>11.906000000000001</c:v>
                </c:pt>
                <c:pt idx="42">
                  <c:v>12.276</c:v>
                </c:pt>
                <c:pt idx="43">
                  <c:v>12.507</c:v>
                </c:pt>
                <c:pt idx="44">
                  <c:v>12.763</c:v>
                </c:pt>
                <c:pt idx="45">
                  <c:v>13.134</c:v>
                </c:pt>
                <c:pt idx="46">
                  <c:v>13.414999999999999</c:v>
                </c:pt>
                <c:pt idx="47">
                  <c:v>13.582000000000001</c:v>
                </c:pt>
                <c:pt idx="48">
                  <c:v>13.936999999999999</c:v>
                </c:pt>
                <c:pt idx="49">
                  <c:v>14.278</c:v>
                </c:pt>
                <c:pt idx="50">
                  <c:v>14.478999999999999</c:v>
                </c:pt>
                <c:pt idx="51">
                  <c:v>14.725</c:v>
                </c:pt>
                <c:pt idx="52">
                  <c:v>15.010999999999999</c:v>
                </c:pt>
                <c:pt idx="53">
                  <c:v>15.367000000000001</c:v>
                </c:pt>
                <c:pt idx="54">
                  <c:v>15.708</c:v>
                </c:pt>
                <c:pt idx="55">
                  <c:v>15.994</c:v>
                </c:pt>
                <c:pt idx="56">
                  <c:v>16.204999999999998</c:v>
                </c:pt>
                <c:pt idx="57">
                  <c:v>16.481000000000002</c:v>
                </c:pt>
                <c:pt idx="58">
                  <c:v>16.797000000000001</c:v>
                </c:pt>
                <c:pt idx="59">
                  <c:v>17.082999999999998</c:v>
                </c:pt>
                <c:pt idx="60">
                  <c:v>17.369</c:v>
                </c:pt>
                <c:pt idx="61">
                  <c:v>17.707000000000001</c:v>
                </c:pt>
                <c:pt idx="62">
                  <c:v>17.951000000000001</c:v>
                </c:pt>
                <c:pt idx="63">
                  <c:v>18.218</c:v>
                </c:pt>
                <c:pt idx="64">
                  <c:v>18.465</c:v>
                </c:pt>
              </c:numCache>
            </c:numRef>
          </c:xVal>
          <c:yVal>
            <c:numRef>
              <c:f>'Test 07.07.2015 VTG '!$AF$6:$AF$94</c:f>
              <c:numCache>
                <c:formatCode>General</c:formatCode>
                <c:ptCount val="89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</c:numCache>
            </c:numRef>
          </c:yVal>
          <c:smooth val="1"/>
        </c:ser>
        <c:ser>
          <c:idx val="0"/>
          <c:order val="7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Rene!$W$3:$AD$91</c:f>
              <c:multiLvlStrCache>
                <c:ptCount val="89"/>
                <c:lvl>
                  <c:pt idx="0">
                    <c:v>-18 mbar</c:v>
                  </c:pt>
                  <c:pt idx="1">
                    <c:v>18 mbar</c:v>
                  </c:pt>
                  <c:pt idx="2">
                    <c:v>72 mbar</c:v>
                  </c:pt>
                  <c:pt idx="3">
                    <c:v>45 mbar</c:v>
                  </c:pt>
                  <c:pt idx="4">
                    <c:v>65 mbar</c:v>
                  </c:pt>
                  <c:pt idx="5">
                    <c:v>87 mbar</c:v>
                  </c:pt>
                  <c:pt idx="6">
                    <c:v>61 mbar</c:v>
                  </c:pt>
                  <c:pt idx="7">
                    <c:v>56 mbar</c:v>
                  </c:pt>
                  <c:pt idx="8">
                    <c:v>44 mbar</c:v>
                  </c:pt>
                  <c:pt idx="9">
                    <c:v>32 mbar</c:v>
                  </c:pt>
                  <c:pt idx="10">
                    <c:v>-22 mbar</c:v>
                  </c:pt>
                  <c:pt idx="11">
                    <c:v>-21 mbar</c:v>
                  </c:pt>
                  <c:pt idx="12">
                    <c:v>-56 mbar</c:v>
                  </c:pt>
                  <c:pt idx="13">
                    <c:v>-107 mbar</c:v>
                  </c:pt>
                  <c:pt idx="14">
                    <c:v>-245 mbar</c:v>
                  </c:pt>
                  <c:pt idx="15">
                    <c:v>-246 mbar</c:v>
                  </c:pt>
                  <c:pt idx="16">
                    <c:v>-139 mbar</c:v>
                  </c:pt>
                  <c:pt idx="17">
                    <c:v>-28 mbar</c:v>
                  </c:pt>
                  <c:pt idx="18">
                    <c:v>42 mbar</c:v>
                  </c:pt>
                  <c:pt idx="19">
                    <c:v>82 mbar</c:v>
                  </c:pt>
                  <c:pt idx="20">
                    <c:v>180 mbar</c:v>
                  </c:pt>
                  <c:pt idx="21">
                    <c:v>193 mbar</c:v>
                  </c:pt>
                  <c:pt idx="22">
                    <c:v>192 mbar</c:v>
                  </c:pt>
                  <c:pt idx="23">
                    <c:v>240 mbar</c:v>
                  </c:pt>
                  <c:pt idx="24">
                    <c:v>254 mbar</c:v>
                  </c:pt>
                  <c:pt idx="25">
                    <c:v>338 mbar</c:v>
                  </c:pt>
                  <c:pt idx="26">
                    <c:v>367 mbar</c:v>
                  </c:pt>
                  <c:pt idx="27">
                    <c:v>397 mbar</c:v>
                  </c:pt>
                  <c:pt idx="28">
                    <c:v>448 mbar</c:v>
                  </c:pt>
                  <c:pt idx="29">
                    <c:v>478 mbar</c:v>
                  </c:pt>
                  <c:pt idx="30">
                    <c:v>524 mbar</c:v>
                  </c:pt>
                  <c:pt idx="31">
                    <c:v>555 mbar</c:v>
                  </c:pt>
                  <c:pt idx="32">
                    <c:v>568 mbar</c:v>
                  </c:pt>
                  <c:pt idx="33">
                    <c:v>617 mbar</c:v>
                  </c:pt>
                  <c:pt idx="34">
                    <c:v>640 mbar</c:v>
                  </c:pt>
                  <c:pt idx="35">
                    <c:v>655 mbar</c:v>
                  </c:pt>
                  <c:pt idx="36">
                    <c:v>674 mbar</c:v>
                  </c:pt>
                  <c:pt idx="37">
                    <c:v>679 mbar</c:v>
                  </c:pt>
                  <c:pt idx="38">
                    <c:v>694 mbar</c:v>
                  </c:pt>
                  <c:pt idx="39">
                    <c:v>689 mbar</c:v>
                  </c:pt>
                  <c:pt idx="40">
                    <c:v>659 mbar</c:v>
                  </c:pt>
                  <c:pt idx="41">
                    <c:v>592 mbar</c:v>
                  </c:pt>
                  <c:pt idx="42">
                    <c:v>516 mbar</c:v>
                  </c:pt>
                  <c:pt idx="43">
                    <c:v>422 mbar</c:v>
                  </c:pt>
                  <c:pt idx="44">
                    <c:v>298 mbar</c:v>
                  </c:pt>
                  <c:pt idx="45">
                    <c:v>132 mbar</c:v>
                  </c:pt>
                  <c:pt idx="46">
                    <c:v>4 mbar</c:v>
                  </c:pt>
                  <c:pt idx="47">
                    <c:v>-36 mbar</c:v>
                  </c:pt>
                  <c:pt idx="48">
                    <c:v>39 mbar</c:v>
                  </c:pt>
                  <c:pt idx="49">
                    <c:v>56 mbar</c:v>
                  </c:pt>
                  <c:pt idx="50">
                    <c:v>45 mbar</c:v>
                  </c:pt>
                  <c:pt idx="51">
                    <c:v>48 mbar</c:v>
                  </c:pt>
                  <c:pt idx="52">
                    <c:v>52 mbar</c:v>
                  </c:pt>
                  <c:pt idx="53">
                    <c:v>61 mbar</c:v>
                  </c:pt>
                  <c:pt idx="54">
                    <c:v>58 mbar</c:v>
                  </c:pt>
                  <c:pt idx="55">
                    <c:v>51 mbar</c:v>
                  </c:pt>
                  <c:pt idx="56">
                    <c:v>36 mbar</c:v>
                  </c:pt>
                  <c:pt idx="57">
                    <c:v>13 mbar</c:v>
                  </c:pt>
                  <c:pt idx="58">
                    <c:v>-1 mbar</c:v>
                  </c:pt>
                  <c:pt idx="59">
                    <c:v>-4 mbar</c:v>
                  </c:pt>
                  <c:pt idx="60">
                    <c:v>3 mbar</c:v>
                  </c:pt>
                  <c:pt idx="61">
                    <c:v>12 mbar</c:v>
                  </c:pt>
                  <c:pt idx="62">
                    <c:v>13 mbar</c:v>
                  </c:pt>
                  <c:pt idx="63">
                    <c:v>4 mbar</c:v>
                  </c:pt>
                  <c:pt idx="64">
                    <c:v>-2 mbar</c:v>
                  </c:pt>
                  <c:pt idx="65">
                    <c:v>-6 mbar</c:v>
                  </c:pt>
                  <c:pt idx="66">
                    <c:v>-15 mbar</c:v>
                  </c:pt>
                  <c:pt idx="67">
                    <c:v>-12 mbar</c:v>
                  </c:pt>
                  <c:pt idx="68">
                    <c:v>-15 mbar</c:v>
                  </c:pt>
                  <c:pt idx="69">
                    <c:v>-15 mbar</c:v>
                  </c:pt>
                  <c:pt idx="70">
                    <c:v>-26 mbar</c:v>
                  </c:pt>
                  <c:pt idx="71">
                    <c:v>-39 mbar</c:v>
                  </c:pt>
                  <c:pt idx="72">
                    <c:v>-884 mbar</c:v>
                  </c:pt>
                  <c:pt idx="73">
                    <c:v>-335 mbar</c:v>
                  </c:pt>
                  <c:pt idx="74">
                    <c:v>-107 mbar</c:v>
                  </c:pt>
                  <c:pt idx="75">
                    <c:v>-16 mbar</c:v>
                  </c:pt>
                  <c:pt idx="76">
                    <c:v>21 mbar</c:v>
                  </c:pt>
                  <c:pt idx="77">
                    <c:v>29 mbar</c:v>
                  </c:pt>
                  <c:pt idx="78">
                    <c:v>16 mbar</c:v>
                  </c:pt>
                  <c:pt idx="79">
                    <c:v>3 mbar</c:v>
                  </c:pt>
                  <c:pt idx="80">
                    <c:v>-64 mbar</c:v>
                  </c:pt>
                  <c:pt idx="81">
                    <c:v>-141 mbar</c:v>
                  </c:pt>
                  <c:pt idx="82">
                    <c:v>-176 mbar</c:v>
                  </c:pt>
                  <c:pt idx="83">
                    <c:v>-174 mbar</c:v>
                  </c:pt>
                  <c:pt idx="84">
                    <c:v>-140 mbar</c:v>
                  </c:pt>
                  <c:pt idx="85">
                    <c:v>-80 mbar</c:v>
                  </c:pt>
                  <c:pt idx="86">
                    <c:v>-68 mbar</c:v>
                  </c:pt>
                  <c:pt idx="87">
                    <c:v>-58 mbar</c:v>
                  </c:pt>
                  <c:pt idx="88">
                    <c:v>-52 mbar</c:v>
                  </c:pt>
                </c:lvl>
                <c:lvl>
                  <c:pt idx="0">
                    <c:v>1.027 mbar</c:v>
                  </c:pt>
                  <c:pt idx="1">
                    <c:v>1.027 mbar</c:v>
                  </c:pt>
                  <c:pt idx="2">
                    <c:v>1.022 mbar</c:v>
                  </c:pt>
                  <c:pt idx="3">
                    <c:v>1.028 mbar</c:v>
                  </c:pt>
                  <c:pt idx="4">
                    <c:v>1.059 mbar</c:v>
                  </c:pt>
                  <c:pt idx="5">
                    <c:v>1.098 mbar</c:v>
                  </c:pt>
                  <c:pt idx="6">
                    <c:v>1.122 mbar</c:v>
                  </c:pt>
                  <c:pt idx="7">
                    <c:v>1.135 mbar</c:v>
                  </c:pt>
                  <c:pt idx="8">
                    <c:v>1.143 mbar</c:v>
                  </c:pt>
                  <c:pt idx="9">
                    <c:v>1.145 mbar</c:v>
                  </c:pt>
                  <c:pt idx="10">
                    <c:v>1.145 mbar</c:v>
                  </c:pt>
                  <c:pt idx="11">
                    <c:v>1.156 mbar</c:v>
                  </c:pt>
                  <c:pt idx="12">
                    <c:v>1.178 mbar</c:v>
                  </c:pt>
                  <c:pt idx="13">
                    <c:v>1.195 mbar</c:v>
                  </c:pt>
                  <c:pt idx="14">
                    <c:v>1.201 mbar</c:v>
                  </c:pt>
                  <c:pt idx="15">
                    <c:v>1.172 mbar</c:v>
                  </c:pt>
                  <c:pt idx="16">
                    <c:v>1.145 mbar</c:v>
                  </c:pt>
                  <c:pt idx="17">
                    <c:v>1.112 mbar</c:v>
                  </c:pt>
                  <c:pt idx="18">
                    <c:v>1.056 mbar</c:v>
                  </c:pt>
                  <c:pt idx="19">
                    <c:v>1.057 mbar</c:v>
                  </c:pt>
                  <c:pt idx="20">
                    <c:v>1.061 mbar</c:v>
                  </c:pt>
                  <c:pt idx="21">
                    <c:v>1.067 mbar</c:v>
                  </c:pt>
                  <c:pt idx="22">
                    <c:v>1.074 mbar</c:v>
                  </c:pt>
                  <c:pt idx="23">
                    <c:v>1.082 mbar</c:v>
                  </c:pt>
                  <c:pt idx="24">
                    <c:v>1.090 mbar</c:v>
                  </c:pt>
                  <c:pt idx="25">
                    <c:v>1.099 mbar</c:v>
                  </c:pt>
                  <c:pt idx="26">
                    <c:v>1.109 mbar</c:v>
                  </c:pt>
                  <c:pt idx="27">
                    <c:v>1.119 mbar</c:v>
                  </c:pt>
                  <c:pt idx="28">
                    <c:v>1.133 mbar</c:v>
                  </c:pt>
                  <c:pt idx="29">
                    <c:v>1.144 mbar</c:v>
                  </c:pt>
                  <c:pt idx="30">
                    <c:v>1.159 mbar</c:v>
                  </c:pt>
                  <c:pt idx="31">
                    <c:v>1.173 mbar</c:v>
                  </c:pt>
                  <c:pt idx="32">
                    <c:v>1.192 mbar</c:v>
                  </c:pt>
                  <c:pt idx="33">
                    <c:v>1.211 mbar</c:v>
                  </c:pt>
                  <c:pt idx="34">
                    <c:v>1.233 mbar</c:v>
                  </c:pt>
                  <c:pt idx="35">
                    <c:v>1.263 mbar</c:v>
                  </c:pt>
                  <c:pt idx="36">
                    <c:v>1.295 mbar</c:v>
                  </c:pt>
                  <c:pt idx="37">
                    <c:v>1.331 mbar</c:v>
                  </c:pt>
                  <c:pt idx="38">
                    <c:v>1.373 mbar</c:v>
                  </c:pt>
                  <c:pt idx="39">
                    <c:v>1.425 mbar</c:v>
                  </c:pt>
                  <c:pt idx="40">
                    <c:v>1.485 mbar</c:v>
                  </c:pt>
                  <c:pt idx="41">
                    <c:v>1.562 mbar</c:v>
                  </c:pt>
                  <c:pt idx="42">
                    <c:v>1.646 mbar</c:v>
                  </c:pt>
                  <c:pt idx="43">
                    <c:v>1.749 mbar</c:v>
                  </c:pt>
                  <c:pt idx="44">
                    <c:v>1.881 mbar</c:v>
                  </c:pt>
                  <c:pt idx="45">
                    <c:v>2.052 mbar</c:v>
                  </c:pt>
                  <c:pt idx="46">
                    <c:v>2.184 mbar</c:v>
                  </c:pt>
                  <c:pt idx="47">
                    <c:v>2.227 mbar</c:v>
                  </c:pt>
                  <c:pt idx="48">
                    <c:v>2.156 mbar</c:v>
                  </c:pt>
                  <c:pt idx="49">
                    <c:v>2.139 mbar</c:v>
                  </c:pt>
                  <c:pt idx="50">
                    <c:v>2.150 mbar</c:v>
                  </c:pt>
                  <c:pt idx="51">
                    <c:v>2.147 mbar</c:v>
                  </c:pt>
                  <c:pt idx="52">
                    <c:v>2.143 mbar</c:v>
                  </c:pt>
                  <c:pt idx="53">
                    <c:v>2.134 mbar</c:v>
                  </c:pt>
                  <c:pt idx="54">
                    <c:v>2.137 mbar</c:v>
                  </c:pt>
                  <c:pt idx="55">
                    <c:v>2.144 mbar</c:v>
                  </c:pt>
                  <c:pt idx="56">
                    <c:v>2.160 mbar</c:v>
                  </c:pt>
                  <c:pt idx="57">
                    <c:v>2.187 mbar</c:v>
                  </c:pt>
                  <c:pt idx="58">
                    <c:v>2.204 mbar</c:v>
                  </c:pt>
                  <c:pt idx="59">
                    <c:v>2.212 mbar</c:v>
                  </c:pt>
                  <c:pt idx="60">
                    <c:v>2.209 mbar</c:v>
                  </c:pt>
                  <c:pt idx="61">
                    <c:v>2.204 mbar</c:v>
                  </c:pt>
                  <c:pt idx="62">
                    <c:v>2.206 mbar</c:v>
                  </c:pt>
                  <c:pt idx="63">
                    <c:v>2.204 mbar</c:v>
                  </c:pt>
                  <c:pt idx="64">
                    <c:v>2.199 mbar</c:v>
                  </c:pt>
                  <c:pt idx="65">
                    <c:v>2.196 mbar</c:v>
                  </c:pt>
                  <c:pt idx="66">
                    <c:v>2.192 mbar</c:v>
                  </c:pt>
                  <c:pt idx="67">
                    <c:v>2.180 mbar</c:v>
                  </c:pt>
                  <c:pt idx="68">
                    <c:v>2.175 mbar</c:v>
                  </c:pt>
                  <c:pt idx="69">
                    <c:v>2.164 mbar</c:v>
                  </c:pt>
                  <c:pt idx="70">
                    <c:v>2.152 mbar</c:v>
                  </c:pt>
                  <c:pt idx="71">
                    <c:v>2.136 mbar</c:v>
                  </c:pt>
                  <c:pt idx="72">
                    <c:v>1.970 mbar</c:v>
                  </c:pt>
                  <c:pt idx="73">
                    <c:v>1.386 mbar</c:v>
                  </c:pt>
                  <c:pt idx="74">
                    <c:v>1.165 mbar</c:v>
                  </c:pt>
                  <c:pt idx="75">
                    <c:v>1.079 mbar</c:v>
                  </c:pt>
                  <c:pt idx="76">
                    <c:v>1.047 mbar</c:v>
                  </c:pt>
                  <c:pt idx="77">
                    <c:v>1.032 mbar</c:v>
                  </c:pt>
                  <c:pt idx="78">
                    <c:v>1.030 mbar</c:v>
                  </c:pt>
                  <c:pt idx="79">
                    <c:v>1.028 mbar</c:v>
                  </c:pt>
                  <c:pt idx="80">
                    <c:v>1.044 mbar</c:v>
                  </c:pt>
                  <c:pt idx="81">
                    <c:v>1.073 mbar</c:v>
                  </c:pt>
                  <c:pt idx="82">
                    <c:v>1.094 mbar</c:v>
                  </c:pt>
                  <c:pt idx="83">
                    <c:v>1.102 mbar</c:v>
                  </c:pt>
                  <c:pt idx="84">
                    <c:v>1.100 mbar</c:v>
                  </c:pt>
                  <c:pt idx="85">
                    <c:v>1.086 mbar</c:v>
                  </c:pt>
                  <c:pt idx="86">
                    <c:v>1.073 mbar</c:v>
                  </c:pt>
                  <c:pt idx="87">
                    <c:v>1.063 mbar</c:v>
                  </c:pt>
                  <c:pt idx="88">
                    <c:v>1.056 mbar</c:v>
                  </c:pt>
                </c:lvl>
                <c:lvl>
                  <c:pt idx="0">
                    <c:v>1.009 mbar</c:v>
                  </c:pt>
                  <c:pt idx="1">
                    <c:v>1.045 mbar</c:v>
                  </c:pt>
                  <c:pt idx="2">
                    <c:v>1.094 mbar</c:v>
                  </c:pt>
                  <c:pt idx="3">
                    <c:v>1.073 mbar</c:v>
                  </c:pt>
                  <c:pt idx="4">
                    <c:v>1.124 mbar</c:v>
                  </c:pt>
                  <c:pt idx="5">
                    <c:v>1.185 mbar</c:v>
                  </c:pt>
                  <c:pt idx="6">
                    <c:v>1.183 mbar</c:v>
                  </c:pt>
                  <c:pt idx="7">
                    <c:v>1.191 mbar</c:v>
                  </c:pt>
                  <c:pt idx="8">
                    <c:v>1.187 mbar</c:v>
                  </c:pt>
                  <c:pt idx="9">
                    <c:v>1.177 mbar</c:v>
                  </c:pt>
                  <c:pt idx="10">
                    <c:v>1.123 mbar</c:v>
                  </c:pt>
                  <c:pt idx="11">
                    <c:v>1.135 mbar</c:v>
                  </c:pt>
                  <c:pt idx="12">
                    <c:v>1.122 mbar</c:v>
                  </c:pt>
                  <c:pt idx="13">
                    <c:v>1.088 mbar</c:v>
                  </c:pt>
                  <c:pt idx="14">
                    <c:v>956 mbar</c:v>
                  </c:pt>
                  <c:pt idx="15">
                    <c:v>926 mbar</c:v>
                  </c:pt>
                  <c:pt idx="16">
                    <c:v>1.006 mbar</c:v>
                  </c:pt>
                  <c:pt idx="17">
                    <c:v>1.084 mbar</c:v>
                  </c:pt>
                  <c:pt idx="18">
                    <c:v>1.098 mbar</c:v>
                  </c:pt>
                  <c:pt idx="19">
                    <c:v>1.139 mbar</c:v>
                  </c:pt>
                  <c:pt idx="20">
                    <c:v>1.241 mbar</c:v>
                  </c:pt>
                  <c:pt idx="21">
                    <c:v>1.260 mbar</c:v>
                  </c:pt>
                  <c:pt idx="22">
                    <c:v>1.266 mbar</c:v>
                  </c:pt>
                  <c:pt idx="23">
                    <c:v>1.322 mbar</c:v>
                  </c:pt>
                  <c:pt idx="24">
                    <c:v>1.344 mbar</c:v>
                  </c:pt>
                  <c:pt idx="25">
                    <c:v>1.437 mbar</c:v>
                  </c:pt>
                  <c:pt idx="26">
                    <c:v>1.476 mbar</c:v>
                  </c:pt>
                  <c:pt idx="27">
                    <c:v>1.516 mbar</c:v>
                  </c:pt>
                  <c:pt idx="28">
                    <c:v>1.581 mbar</c:v>
                  </c:pt>
                  <c:pt idx="29">
                    <c:v>1.622 mbar</c:v>
                  </c:pt>
                  <c:pt idx="30">
                    <c:v>1.683 mbar</c:v>
                  </c:pt>
                  <c:pt idx="31">
                    <c:v>1.728 mbar</c:v>
                  </c:pt>
                  <c:pt idx="32">
                    <c:v>1.760 mbar</c:v>
                  </c:pt>
                  <c:pt idx="33">
                    <c:v>1.828 mbar</c:v>
                  </c:pt>
                  <c:pt idx="34">
                    <c:v>1.873 mbar</c:v>
                  </c:pt>
                  <c:pt idx="35">
                    <c:v>1.918 mbar</c:v>
                  </c:pt>
                  <c:pt idx="36">
                    <c:v>1.969 mbar</c:v>
                  </c:pt>
                  <c:pt idx="37">
                    <c:v>2.010 mbar</c:v>
                  </c:pt>
                  <c:pt idx="38">
                    <c:v>2.067 mbar</c:v>
                  </c:pt>
                  <c:pt idx="39">
                    <c:v>2.114 mbar</c:v>
                  </c:pt>
                  <c:pt idx="40">
                    <c:v>2.144 mbar</c:v>
                  </c:pt>
                  <c:pt idx="41">
                    <c:v>2.154 mbar</c:v>
                  </c:pt>
                  <c:pt idx="42">
                    <c:v>2.162 mbar</c:v>
                  </c:pt>
                  <c:pt idx="43">
                    <c:v>2.171 mbar</c:v>
                  </c:pt>
                  <c:pt idx="44">
                    <c:v>2.179 mbar</c:v>
                  </c:pt>
                  <c:pt idx="45">
                    <c:v>2.184 mbar</c:v>
                  </c:pt>
                  <c:pt idx="46">
                    <c:v>2.188 mbar</c:v>
                  </c:pt>
                  <c:pt idx="47">
                    <c:v>2.191 mbar</c:v>
                  </c:pt>
                  <c:pt idx="48">
                    <c:v>2.195 mbar</c:v>
                  </c:pt>
                  <c:pt idx="49">
                    <c:v>2.195 mbar</c:v>
                  </c:pt>
                  <c:pt idx="50">
                    <c:v>2.195 mbar</c:v>
                  </c:pt>
                  <c:pt idx="51">
                    <c:v>2.195 mbar</c:v>
                  </c:pt>
                  <c:pt idx="52">
                    <c:v>2.195 mbar</c:v>
                  </c:pt>
                  <c:pt idx="53">
                    <c:v>2.195 mbar</c:v>
                  </c:pt>
                  <c:pt idx="54">
                    <c:v>2.195 mbar</c:v>
                  </c:pt>
                  <c:pt idx="55">
                    <c:v>2.195 mbar</c:v>
                  </c:pt>
                  <c:pt idx="56">
                    <c:v>2.196 mbar</c:v>
                  </c:pt>
                  <c:pt idx="57">
                    <c:v>2.200 mbar</c:v>
                  </c:pt>
                  <c:pt idx="58">
                    <c:v>2.203 mbar</c:v>
                  </c:pt>
                  <c:pt idx="59">
                    <c:v>2.208 mbar</c:v>
                  </c:pt>
                  <c:pt idx="60">
                    <c:v>2.212 mbar</c:v>
                  </c:pt>
                  <c:pt idx="61">
                    <c:v>2.216 mbar</c:v>
                  </c:pt>
                  <c:pt idx="62">
                    <c:v>2.219 mbar</c:v>
                  </c:pt>
                  <c:pt idx="63">
                    <c:v>2.208 mbar</c:v>
                  </c:pt>
                  <c:pt idx="64">
                    <c:v>2.197 mbar</c:v>
                  </c:pt>
                  <c:pt idx="65">
                    <c:v>2.190 mbar</c:v>
                  </c:pt>
                  <c:pt idx="66">
                    <c:v>2.177 mbar</c:v>
                  </c:pt>
                  <c:pt idx="67">
                    <c:v>2.168 mbar</c:v>
                  </c:pt>
                  <c:pt idx="68">
                    <c:v>2.160 mbar</c:v>
                  </c:pt>
                  <c:pt idx="69">
                    <c:v>2.149 mbar</c:v>
                  </c:pt>
                  <c:pt idx="70">
                    <c:v>2.126 mbar</c:v>
                  </c:pt>
                  <c:pt idx="71">
                    <c:v>2.097 mbar</c:v>
                  </c:pt>
                  <c:pt idx="72">
                    <c:v>1.086 mbar</c:v>
                  </c:pt>
                  <c:pt idx="73">
                    <c:v>1.051 mbar</c:v>
                  </c:pt>
                  <c:pt idx="74">
                    <c:v>1.058 mbar</c:v>
                  </c:pt>
                  <c:pt idx="75">
                    <c:v>1.063 mbar</c:v>
                  </c:pt>
                  <c:pt idx="76">
                    <c:v>1.068 mbar</c:v>
                  </c:pt>
                  <c:pt idx="77">
                    <c:v>1.061 mbar</c:v>
                  </c:pt>
                  <c:pt idx="78">
                    <c:v>1.046 mbar</c:v>
                  </c:pt>
                  <c:pt idx="79">
                    <c:v>1.031 mbar</c:v>
                  </c:pt>
                  <c:pt idx="80">
                    <c:v>980 mbar</c:v>
                  </c:pt>
                  <c:pt idx="81">
                    <c:v>932 mbar</c:v>
                  </c:pt>
                  <c:pt idx="82">
                    <c:v>918 mbar</c:v>
                  </c:pt>
                  <c:pt idx="83">
                    <c:v>928 mbar</c:v>
                  </c:pt>
                  <c:pt idx="84">
                    <c:v>960 mbar</c:v>
                  </c:pt>
                  <c:pt idx="85">
                    <c:v>1.006 mbar</c:v>
                  </c:pt>
                  <c:pt idx="86">
                    <c:v>1.005 mbar</c:v>
                  </c:pt>
                  <c:pt idx="87">
                    <c:v>1.005 mbar</c:v>
                  </c:pt>
                  <c:pt idx="88">
                    <c:v>1.004 mbar</c:v>
                  </c:pt>
                </c:lvl>
                <c:lvl>
                  <c:pt idx="0">
                    <c:v>21,0 km/h</c:v>
                  </c:pt>
                  <c:pt idx="1">
                    <c:v>21,6 km/h</c:v>
                  </c:pt>
                  <c:pt idx="2">
                    <c:v>33,7 km/h</c:v>
                  </c:pt>
                  <c:pt idx="3">
                    <c:v>42,5 km/h</c:v>
                  </c:pt>
                  <c:pt idx="4">
                    <c:v>43,0 km/h</c:v>
                  </c:pt>
                  <c:pt idx="5">
                    <c:v>38,3 km/h</c:v>
                  </c:pt>
                  <c:pt idx="6">
                    <c:v>36,6 km/h</c:v>
                  </c:pt>
                  <c:pt idx="7">
                    <c:v>35,6 km/h</c:v>
                  </c:pt>
                  <c:pt idx="8">
                    <c:v>34,9 km/h</c:v>
                  </c:pt>
                  <c:pt idx="9">
                    <c:v>36,9 km/h</c:v>
                  </c:pt>
                  <c:pt idx="10">
                    <c:v>41,7 km/h</c:v>
                  </c:pt>
                  <c:pt idx="11">
                    <c:v>46,0 km/h</c:v>
                  </c:pt>
                  <c:pt idx="12">
                    <c:v>49,4 km/h</c:v>
                  </c:pt>
                  <c:pt idx="13">
                    <c:v>52,6 km/h</c:v>
                  </c:pt>
                  <c:pt idx="14">
                    <c:v>51,0 km/h</c:v>
                  </c:pt>
                  <c:pt idx="15">
                    <c:v>40,8 km/h</c:v>
                  </c:pt>
                  <c:pt idx="16">
                    <c:v>28,6 km/h</c:v>
                  </c:pt>
                  <c:pt idx="17">
                    <c:v>37,2 km/h</c:v>
                  </c:pt>
                  <c:pt idx="18">
                    <c:v>24,3 km/h</c:v>
                  </c:pt>
                  <c:pt idx="19">
                    <c:v>25,3 km/h</c:v>
                  </c:pt>
                  <c:pt idx="20">
                    <c:v>26,3 km/h</c:v>
                  </c:pt>
                  <c:pt idx="21">
                    <c:v>27,4 km/h</c:v>
                  </c:pt>
                  <c:pt idx="22">
                    <c:v>27,9 km/h</c:v>
                  </c:pt>
                  <c:pt idx="23">
                    <c:v>29,1 km/h</c:v>
                  </c:pt>
                  <c:pt idx="24">
                    <c:v>29,6 km/h</c:v>
                  </c:pt>
                  <c:pt idx="25">
                    <c:v>31,5 km/h</c:v>
                  </c:pt>
                  <c:pt idx="26">
                    <c:v>32,3 km/h</c:v>
                  </c:pt>
                  <c:pt idx="27">
                    <c:v>33,2 km/h</c:v>
                  </c:pt>
                  <c:pt idx="28">
                    <c:v>34,6 km/h</c:v>
                  </c:pt>
                  <c:pt idx="29">
                    <c:v>35,5 km/h</c:v>
                  </c:pt>
                  <c:pt idx="30">
                    <c:v>36,8 km/h</c:v>
                  </c:pt>
                  <c:pt idx="31">
                    <c:v>37,9 km/h</c:v>
                  </c:pt>
                  <c:pt idx="32">
                    <c:v>38,7 km/h</c:v>
                  </c:pt>
                  <c:pt idx="33">
                    <c:v>40,3 km/h</c:v>
                  </c:pt>
                  <c:pt idx="34">
                    <c:v>41,3 km/h</c:v>
                  </c:pt>
                  <c:pt idx="35">
                    <c:v>42,5 km/h</c:v>
                  </c:pt>
                  <c:pt idx="36">
                    <c:v>44,0 km/h</c:v>
                  </c:pt>
                  <c:pt idx="37">
                    <c:v>45,2 km/h</c:v>
                  </c:pt>
                  <c:pt idx="38">
                    <c:v>46,7 km/h</c:v>
                  </c:pt>
                  <c:pt idx="39">
                    <c:v>48,1 km/h</c:v>
                  </c:pt>
                  <c:pt idx="40">
                    <c:v>49,8 km/h</c:v>
                  </c:pt>
                  <c:pt idx="41">
                    <c:v>51,7 km/h</c:v>
                  </c:pt>
                  <c:pt idx="42">
                    <c:v>53,4 km/h</c:v>
                  </c:pt>
                  <c:pt idx="43">
                    <c:v>55,2 km/h</c:v>
                  </c:pt>
                  <c:pt idx="44">
                    <c:v>57,6 km/h</c:v>
                  </c:pt>
                  <c:pt idx="45">
                    <c:v>59,3 km/h</c:v>
                  </c:pt>
                  <c:pt idx="46">
                    <c:v>62,2 km/h</c:v>
                  </c:pt>
                  <c:pt idx="47">
                    <c:v>63,9 km/h</c:v>
                  </c:pt>
                  <c:pt idx="48">
                    <c:v>66,5 km/h</c:v>
                  </c:pt>
                  <c:pt idx="49">
                    <c:v>68,8 km/h</c:v>
                  </c:pt>
                  <c:pt idx="50">
                    <c:v>71,4 km/h</c:v>
                  </c:pt>
                  <c:pt idx="51">
                    <c:v>73,6 km/h</c:v>
                  </c:pt>
                  <c:pt idx="52">
                    <c:v>75,7 km/h</c:v>
                  </c:pt>
                  <c:pt idx="53">
                    <c:v>77,8 km/h</c:v>
                  </c:pt>
                  <c:pt idx="54">
                    <c:v>80,3 km/h</c:v>
                  </c:pt>
                  <c:pt idx="55">
                    <c:v>82,2 km/h</c:v>
                  </c:pt>
                  <c:pt idx="56">
                    <c:v>84,4 km/h</c:v>
                  </c:pt>
                  <c:pt idx="57">
                    <c:v>87,5 km/h</c:v>
                  </c:pt>
                  <c:pt idx="58">
                    <c:v>89,0 km/h</c:v>
                  </c:pt>
                  <c:pt idx="59">
                    <c:v>91,4 km/h</c:v>
                  </c:pt>
                  <c:pt idx="60">
                    <c:v>93,5 km/h</c:v>
                  </c:pt>
                  <c:pt idx="61">
                    <c:v>95,7 km/h</c:v>
                  </c:pt>
                  <c:pt idx="62">
                    <c:v>97,3 km/h</c:v>
                  </c:pt>
                  <c:pt idx="63">
                    <c:v>100,0 km/h</c:v>
                  </c:pt>
                  <c:pt idx="64">
                    <c:v>101,7 km/h</c:v>
                  </c:pt>
                  <c:pt idx="65">
                    <c:v>103,7 km/h</c:v>
                  </c:pt>
                  <c:pt idx="66">
                    <c:v>105,8 km/h</c:v>
                  </c:pt>
                  <c:pt idx="67">
                    <c:v>107,6 km/h</c:v>
                  </c:pt>
                  <c:pt idx="68">
                    <c:v>109,3 km/h</c:v>
                  </c:pt>
                  <c:pt idx="69">
                    <c:v>111,0 km/h</c:v>
                  </c:pt>
                  <c:pt idx="70">
                    <c:v>113,0 km/h</c:v>
                  </c:pt>
                  <c:pt idx="71">
                    <c:v>114,5 km/h</c:v>
                  </c:pt>
                  <c:pt idx="72">
                    <c:v>113,1 km/h</c:v>
                  </c:pt>
                  <c:pt idx="73">
                    <c:v>112,6 km/h</c:v>
                  </c:pt>
                  <c:pt idx="74">
                    <c:v>109,3 km/h</c:v>
                  </c:pt>
                  <c:pt idx="75">
                    <c:v>104,8 km/h</c:v>
                  </c:pt>
                  <c:pt idx="76">
                    <c:v>99,7 km/h</c:v>
                  </c:pt>
                  <c:pt idx="77">
                    <c:v>94,9 km/h</c:v>
                  </c:pt>
                  <c:pt idx="78">
                    <c:v>89,2 km/h</c:v>
                  </c:pt>
                  <c:pt idx="79">
                    <c:v>84,1 km/h</c:v>
                  </c:pt>
                  <c:pt idx="80">
                    <c:v>73,5 km/h</c:v>
                  </c:pt>
                  <c:pt idx="81">
                    <c:v>61,0 km/h</c:v>
                  </c:pt>
                  <c:pt idx="82">
                    <c:v>48,8 km/h</c:v>
                  </c:pt>
                  <c:pt idx="83">
                    <c:v>39,0 km/h</c:v>
                  </c:pt>
                  <c:pt idx="84">
                    <c:v>28,5 km/h</c:v>
                  </c:pt>
                  <c:pt idx="85">
                    <c:v>22,4 km/h</c:v>
                  </c:pt>
                  <c:pt idx="86">
                    <c:v>22,3 km/h</c:v>
                  </c:pt>
                  <c:pt idx="87">
                    <c:v>22,1 km/h</c:v>
                  </c:pt>
                  <c:pt idx="88">
                    <c:v>21,8 km/h</c:v>
                  </c:pt>
                </c:lvl>
                <c:lvl>
                  <c:pt idx="0">
                    <c:v>754 1/min</c:v>
                  </c:pt>
                  <c:pt idx="1">
                    <c:v>776 1/min</c:v>
                  </c:pt>
                  <c:pt idx="2">
                    <c:v>1.208 1/min</c:v>
                  </c:pt>
                  <c:pt idx="3">
                    <c:v>1.523 1/min</c:v>
                  </c:pt>
                  <c:pt idx="4">
                    <c:v>1.541 1/min</c:v>
                  </c:pt>
                  <c:pt idx="5">
                    <c:v>1.374 1/min</c:v>
                  </c:pt>
                  <c:pt idx="6">
                    <c:v>1.314 1/min</c:v>
                  </c:pt>
                  <c:pt idx="7">
                    <c:v>1.276 1/min</c:v>
                  </c:pt>
                  <c:pt idx="8">
                    <c:v>1.250 1/min</c:v>
                  </c:pt>
                  <c:pt idx="9">
                    <c:v>1.322 1/min</c:v>
                  </c:pt>
                  <c:pt idx="10">
                    <c:v>1.494 1/min</c:v>
                  </c:pt>
                  <c:pt idx="11">
                    <c:v>1.650 1/min</c:v>
                  </c:pt>
                  <c:pt idx="12">
                    <c:v>1.771 1/min</c:v>
                  </c:pt>
                  <c:pt idx="13">
                    <c:v>1.886 1/min</c:v>
                  </c:pt>
                  <c:pt idx="14">
                    <c:v>1.828 1/min</c:v>
                  </c:pt>
                  <c:pt idx="15">
                    <c:v>1.463 1/min</c:v>
                  </c:pt>
                  <c:pt idx="16">
                    <c:v>1.025 1/min</c:v>
                  </c:pt>
                  <c:pt idx="17">
                    <c:v>1.333 1/min</c:v>
                  </c:pt>
                  <c:pt idx="18">
                    <c:v>870 1/min</c:v>
                  </c:pt>
                  <c:pt idx="19">
                    <c:v>908 1/min</c:v>
                  </c:pt>
                  <c:pt idx="20">
                    <c:v>943 1/min</c:v>
                  </c:pt>
                  <c:pt idx="21">
                    <c:v>981 1/min</c:v>
                  </c:pt>
                  <c:pt idx="22">
                    <c:v>1.000 1/min</c:v>
                  </c:pt>
                  <c:pt idx="23">
                    <c:v>1.043 1/min</c:v>
                  </c:pt>
                  <c:pt idx="24">
                    <c:v>1.060 1/min</c:v>
                  </c:pt>
                  <c:pt idx="25">
                    <c:v>1.129 1/min</c:v>
                  </c:pt>
                  <c:pt idx="26">
                    <c:v>1.158 1/min</c:v>
                  </c:pt>
                  <c:pt idx="27">
                    <c:v>1.192 1/min</c:v>
                  </c:pt>
                  <c:pt idx="28">
                    <c:v>1.240 1/min</c:v>
                  </c:pt>
                  <c:pt idx="29">
                    <c:v>1.273 1/min</c:v>
                  </c:pt>
                  <c:pt idx="30">
                    <c:v>1.319 1/min</c:v>
                  </c:pt>
                  <c:pt idx="31">
                    <c:v>1.359 1/min</c:v>
                  </c:pt>
                  <c:pt idx="32">
                    <c:v>1.386 1/min</c:v>
                  </c:pt>
                  <c:pt idx="33">
                    <c:v>1.444 1/min</c:v>
                  </c:pt>
                  <c:pt idx="34">
                    <c:v>1.482 1/min</c:v>
                  </c:pt>
                  <c:pt idx="35">
                    <c:v>1.524 1/min</c:v>
                  </c:pt>
                  <c:pt idx="36">
                    <c:v>1.576 1/min</c:v>
                  </c:pt>
                  <c:pt idx="37">
                    <c:v>1.620 1/min</c:v>
                  </c:pt>
                  <c:pt idx="38">
                    <c:v>1.676 1/min</c:v>
                  </c:pt>
                  <c:pt idx="39">
                    <c:v>1.724 1/min</c:v>
                  </c:pt>
                  <c:pt idx="40">
                    <c:v>1.786 1/min</c:v>
                  </c:pt>
                  <c:pt idx="41">
                    <c:v>1.855 1/min</c:v>
                  </c:pt>
                  <c:pt idx="42">
                    <c:v>1.913 1/min</c:v>
                  </c:pt>
                  <c:pt idx="43">
                    <c:v>1.981 1/min</c:v>
                  </c:pt>
                  <c:pt idx="44">
                    <c:v>2.064 1/min</c:v>
                  </c:pt>
                  <c:pt idx="45">
                    <c:v>2.128 1/min</c:v>
                  </c:pt>
                  <c:pt idx="46">
                    <c:v>2.230 1/min</c:v>
                  </c:pt>
                  <c:pt idx="47">
                    <c:v>2.290 1/min</c:v>
                  </c:pt>
                  <c:pt idx="48">
                    <c:v>2.384 1/min</c:v>
                  </c:pt>
                  <c:pt idx="49">
                    <c:v>2.468 1/min</c:v>
                  </c:pt>
                  <c:pt idx="50">
                    <c:v>2.561 1/min</c:v>
                  </c:pt>
                  <c:pt idx="51">
                    <c:v>2.638 1/min</c:v>
                  </c:pt>
                  <c:pt idx="52">
                    <c:v>2.716 1/min</c:v>
                  </c:pt>
                  <c:pt idx="53">
                    <c:v>2.791 1/min</c:v>
                  </c:pt>
                  <c:pt idx="54">
                    <c:v>2.878 1/min</c:v>
                  </c:pt>
                  <c:pt idx="55">
                    <c:v>2.947 1/min</c:v>
                  </c:pt>
                  <c:pt idx="56">
                    <c:v>3.026 1/min</c:v>
                  </c:pt>
                  <c:pt idx="57">
                    <c:v>3.137 1/min</c:v>
                  </c:pt>
                  <c:pt idx="58">
                    <c:v>3.193 1/min</c:v>
                  </c:pt>
                  <c:pt idx="59">
                    <c:v>3.276 1/min</c:v>
                  </c:pt>
                  <c:pt idx="60">
                    <c:v>3.351 1/min</c:v>
                  </c:pt>
                  <c:pt idx="61">
                    <c:v>3.430 1/min</c:v>
                  </c:pt>
                  <c:pt idx="62">
                    <c:v>3.490 1/min</c:v>
                  </c:pt>
                  <c:pt idx="63">
                    <c:v>3.586 1/min</c:v>
                  </c:pt>
                  <c:pt idx="64">
                    <c:v>3.648 1/min</c:v>
                  </c:pt>
                  <c:pt idx="65">
                    <c:v>3.717 1/min</c:v>
                  </c:pt>
                  <c:pt idx="66">
                    <c:v>3.794 1/min</c:v>
                  </c:pt>
                  <c:pt idx="67">
                    <c:v>3.858 1/min</c:v>
                  </c:pt>
                  <c:pt idx="68">
                    <c:v>3.918 1/min</c:v>
                  </c:pt>
                  <c:pt idx="69">
                    <c:v>3.980 1/min</c:v>
                  </c:pt>
                  <c:pt idx="70">
                    <c:v>4.053 1/min</c:v>
                  </c:pt>
                  <c:pt idx="71">
                    <c:v>4.106 1/min</c:v>
                  </c:pt>
                  <c:pt idx="72">
                    <c:v>4.055 1/min</c:v>
                  </c:pt>
                  <c:pt idx="73">
                    <c:v>4.037 1/min</c:v>
                  </c:pt>
                  <c:pt idx="74">
                    <c:v>3.918 1/min</c:v>
                  </c:pt>
                  <c:pt idx="75">
                    <c:v>3.759 1/min</c:v>
                  </c:pt>
                  <c:pt idx="76">
                    <c:v>3.574 1/min</c:v>
                  </c:pt>
                  <c:pt idx="77">
                    <c:v>3.403 1/min</c:v>
                  </c:pt>
                  <c:pt idx="78">
                    <c:v>3.198 1/min</c:v>
                  </c:pt>
                  <c:pt idx="79">
                    <c:v>3.015 1/min</c:v>
                  </c:pt>
                  <c:pt idx="80">
                    <c:v>2.635 1/min</c:v>
                  </c:pt>
                  <c:pt idx="81">
                    <c:v>2.188 1/min</c:v>
                  </c:pt>
                  <c:pt idx="82">
                    <c:v>1.749 1/min</c:v>
                  </c:pt>
                  <c:pt idx="83">
                    <c:v>1.398 1/min</c:v>
                  </c:pt>
                  <c:pt idx="84">
                    <c:v>1.022 1/min</c:v>
                  </c:pt>
                  <c:pt idx="85">
                    <c:v>803 1/min</c:v>
                  </c:pt>
                  <c:pt idx="86">
                    <c:v>798 1/min</c:v>
                  </c:pt>
                  <c:pt idx="87">
                    <c:v>791 1/min</c:v>
                  </c:pt>
                  <c:pt idx="88">
                    <c:v>782 1/min</c:v>
                  </c:pt>
                </c:lvl>
                <c:lvl>
                  <c:pt idx="0">
                    <c:v>0,171 s</c:v>
                  </c:pt>
                  <c:pt idx="1">
                    <c:v>0,471 s</c:v>
                  </c:pt>
                  <c:pt idx="2">
                    <c:v>0,761 s</c:v>
                  </c:pt>
                  <c:pt idx="3">
                    <c:v>1,042 s</c:v>
                  </c:pt>
                  <c:pt idx="4">
                    <c:v>1,322 s</c:v>
                  </c:pt>
                  <c:pt idx="5">
                    <c:v>1,603 s</c:v>
                  </c:pt>
                  <c:pt idx="6">
                    <c:v>1,933 s</c:v>
                  </c:pt>
                  <c:pt idx="7">
                    <c:v>2,203 s</c:v>
                  </c:pt>
                  <c:pt idx="8">
                    <c:v>2,504 s</c:v>
                  </c:pt>
                  <c:pt idx="9">
                    <c:v>2,764 s</c:v>
                  </c:pt>
                  <c:pt idx="10">
                    <c:v>3,085 s</c:v>
                  </c:pt>
                  <c:pt idx="11">
                    <c:v>3,365 s</c:v>
                  </c:pt>
                  <c:pt idx="12">
                    <c:v>3,646 s</c:v>
                  </c:pt>
                  <c:pt idx="13">
                    <c:v>3,926 s</c:v>
                  </c:pt>
                  <c:pt idx="14">
                    <c:v>4,246 s</c:v>
                  </c:pt>
                  <c:pt idx="15">
                    <c:v>4,507 s</c:v>
                  </c:pt>
                  <c:pt idx="16">
                    <c:v>4,787 s</c:v>
                  </c:pt>
                  <c:pt idx="17">
                    <c:v>5,078 s</c:v>
                  </c:pt>
                  <c:pt idx="18">
                    <c:v>5,348 s</c:v>
                  </c:pt>
                  <c:pt idx="19">
                    <c:v>7,751 s</c:v>
                  </c:pt>
                  <c:pt idx="20">
                    <c:v>8,052 s</c:v>
                  </c:pt>
                  <c:pt idx="21">
                    <c:v>8,322 s</c:v>
                  </c:pt>
                  <c:pt idx="22">
                    <c:v>8,613 s</c:v>
                  </c:pt>
                  <c:pt idx="23">
                    <c:v>8,883 s</c:v>
                  </c:pt>
                  <c:pt idx="24">
                    <c:v>9,193 s</c:v>
                  </c:pt>
                  <c:pt idx="25">
                    <c:v>9,494 s</c:v>
                  </c:pt>
                  <c:pt idx="26">
                    <c:v>9,764 s</c:v>
                  </c:pt>
                  <c:pt idx="27">
                    <c:v>10,045 s</c:v>
                  </c:pt>
                  <c:pt idx="28">
                    <c:v>10,315 s</c:v>
                  </c:pt>
                  <c:pt idx="29">
                    <c:v>10,676 s</c:v>
                  </c:pt>
                  <c:pt idx="30">
                    <c:v>10,926 s</c:v>
                  </c:pt>
                  <c:pt idx="31">
                    <c:v>11,256 s</c:v>
                  </c:pt>
                  <c:pt idx="32">
                    <c:v>11,517 s</c:v>
                  </c:pt>
                  <c:pt idx="33">
                    <c:v>11,807 s</c:v>
                  </c:pt>
                  <c:pt idx="34">
                    <c:v>12,088 s</c:v>
                  </c:pt>
                  <c:pt idx="35">
                    <c:v>12,358 s</c:v>
                  </c:pt>
                  <c:pt idx="36">
                    <c:v>12,638 s</c:v>
                  </c:pt>
                  <c:pt idx="37">
                    <c:v>12,939 s</c:v>
                  </c:pt>
                  <c:pt idx="38">
                    <c:v>13,229 s</c:v>
                  </c:pt>
                  <c:pt idx="39">
                    <c:v>13,530 s</c:v>
                  </c:pt>
                  <c:pt idx="40">
                    <c:v>13,800 s</c:v>
                  </c:pt>
                  <c:pt idx="41">
                    <c:v>14,081 s</c:v>
                  </c:pt>
                  <c:pt idx="42">
                    <c:v>14,381 s</c:v>
                  </c:pt>
                  <c:pt idx="43">
                    <c:v>14,661 s</c:v>
                  </c:pt>
                  <c:pt idx="44">
                    <c:v>14,962 s</c:v>
                  </c:pt>
                  <c:pt idx="45">
                    <c:v>15,222 s</c:v>
                  </c:pt>
                  <c:pt idx="46">
                    <c:v>15,493 s</c:v>
                  </c:pt>
                  <c:pt idx="47">
                    <c:v>15,813 s</c:v>
                  </c:pt>
                  <c:pt idx="48">
                    <c:v>16,063 s</c:v>
                  </c:pt>
                  <c:pt idx="49">
                    <c:v>16,384 s</c:v>
                  </c:pt>
                  <c:pt idx="50">
                    <c:v>16,664 s</c:v>
                  </c:pt>
                  <c:pt idx="51">
                    <c:v>16,935 s</c:v>
                  </c:pt>
                  <c:pt idx="52">
                    <c:v>17,215 s</c:v>
                  </c:pt>
                  <c:pt idx="53">
                    <c:v>17,545 s</c:v>
                  </c:pt>
                  <c:pt idx="54">
                    <c:v>17,816 s</c:v>
                  </c:pt>
                  <c:pt idx="55">
                    <c:v>18,086 s</c:v>
                  </c:pt>
                  <c:pt idx="56">
                    <c:v>18,377 s</c:v>
                  </c:pt>
                  <c:pt idx="57">
                    <c:v>18,677 s</c:v>
                  </c:pt>
                  <c:pt idx="58">
                    <c:v>18,937 s</c:v>
                  </c:pt>
                  <c:pt idx="59">
                    <c:v>19,238 s</c:v>
                  </c:pt>
                  <c:pt idx="60">
                    <c:v>19,498 s</c:v>
                  </c:pt>
                  <c:pt idx="61">
                    <c:v>19,809 s</c:v>
                  </c:pt>
                  <c:pt idx="62">
                    <c:v>20,129 s</c:v>
                  </c:pt>
                  <c:pt idx="63">
                    <c:v>20,410 s</c:v>
                  </c:pt>
                  <c:pt idx="64">
                    <c:v>20,760 s</c:v>
                  </c:pt>
                  <c:pt idx="65">
                    <c:v>21,010 s</c:v>
                  </c:pt>
                  <c:pt idx="66">
                    <c:v>21,331 s</c:v>
                  </c:pt>
                  <c:pt idx="67">
                    <c:v>21,611 s</c:v>
                  </c:pt>
                  <c:pt idx="68">
                    <c:v>21,902 s</c:v>
                  </c:pt>
                  <c:pt idx="69">
                    <c:v>22,182 s</c:v>
                  </c:pt>
                  <c:pt idx="70">
                    <c:v>22,503 s</c:v>
                  </c:pt>
                  <c:pt idx="71">
                    <c:v>22,773 s</c:v>
                  </c:pt>
                  <c:pt idx="72">
                    <c:v>23,043 s</c:v>
                  </c:pt>
                  <c:pt idx="73">
                    <c:v>23,324 s</c:v>
                  </c:pt>
                  <c:pt idx="74">
                    <c:v>23,604 s</c:v>
                  </c:pt>
                  <c:pt idx="75">
                    <c:v>23,895 s</c:v>
                  </c:pt>
                  <c:pt idx="76">
                    <c:v>24,195 s</c:v>
                  </c:pt>
                  <c:pt idx="77">
                    <c:v>24,485 s</c:v>
                  </c:pt>
                  <c:pt idx="78">
                    <c:v>24,776 s</c:v>
                  </c:pt>
                  <c:pt idx="79">
                    <c:v>25,106 s</c:v>
                  </c:pt>
                  <c:pt idx="80">
                    <c:v>25,377 s</c:v>
                  </c:pt>
                  <c:pt idx="81">
                    <c:v>25,657 s</c:v>
                  </c:pt>
                  <c:pt idx="82">
                    <c:v>25,948 s</c:v>
                  </c:pt>
                  <c:pt idx="83">
                    <c:v>26,268 s</c:v>
                  </c:pt>
                  <c:pt idx="84">
                    <c:v>26,518 s</c:v>
                  </c:pt>
                  <c:pt idx="85">
                    <c:v>26,809 s</c:v>
                  </c:pt>
                  <c:pt idx="86">
                    <c:v>27,089 s</c:v>
                  </c:pt>
                  <c:pt idx="87">
                    <c:v>27,360 s</c:v>
                  </c:pt>
                  <c:pt idx="88">
                    <c:v>27,680 s</c:v>
                  </c:pt>
                </c:lvl>
              </c:multiLvlStrCache>
            </c:multiLvlStrRef>
          </c:xVal>
          <c:yVal>
            <c:numRef>
              <c:f>Rene!$AE$3:$AE$91</c:f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662168"/>
        <c:axId val="289662560"/>
      </c:scatterChart>
      <c:scatterChart>
        <c:scatterStyle val="smoothMarker"/>
        <c:varyColors val="0"/>
        <c:ser>
          <c:idx val="5"/>
          <c:order val="0"/>
          <c:tx>
            <c:strRef>
              <c:f>'Test 07.07.2015 VTG '!$Y$5</c:f>
              <c:strCache>
                <c:ptCount val="1"/>
                <c:pt idx="0">
                  <c:v>n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'Test 07.07.2015 VTG '!$X$6:$X$94</c:f>
              <c:numCache>
                <c:formatCode>0.000" s"</c:formatCode>
                <c:ptCount val="89"/>
                <c:pt idx="0">
                  <c:v>0.27600000000000002</c:v>
                </c:pt>
                <c:pt idx="1">
                  <c:v>0.441</c:v>
                </c:pt>
                <c:pt idx="2">
                  <c:v>0.84799999999999998</c:v>
                </c:pt>
                <c:pt idx="3">
                  <c:v>1.139</c:v>
                </c:pt>
                <c:pt idx="4">
                  <c:v>1.42</c:v>
                </c:pt>
                <c:pt idx="5">
                  <c:v>1.706</c:v>
                </c:pt>
                <c:pt idx="6">
                  <c:v>1.992</c:v>
                </c:pt>
                <c:pt idx="7">
                  <c:v>2.1779999999999999</c:v>
                </c:pt>
                <c:pt idx="8">
                  <c:v>2.569</c:v>
                </c:pt>
                <c:pt idx="9">
                  <c:v>2.8519999999999999</c:v>
                </c:pt>
                <c:pt idx="10">
                  <c:v>3.0859999999999999</c:v>
                </c:pt>
                <c:pt idx="11">
                  <c:v>3.3719999999999999</c:v>
                </c:pt>
                <c:pt idx="12">
                  <c:v>3.6480000000000001</c:v>
                </c:pt>
                <c:pt idx="13">
                  <c:v>3.9140000000000001</c:v>
                </c:pt>
                <c:pt idx="14">
                  <c:v>4.2</c:v>
                </c:pt>
                <c:pt idx="15">
                  <c:v>4.4560000000000004</c:v>
                </c:pt>
                <c:pt idx="16">
                  <c:v>4.8220000000000001</c:v>
                </c:pt>
                <c:pt idx="17">
                  <c:v>5.0650000000000004</c:v>
                </c:pt>
                <c:pt idx="18">
                  <c:v>5.3449999999999998</c:v>
                </c:pt>
                <c:pt idx="19">
                  <c:v>5.6</c:v>
                </c:pt>
                <c:pt idx="20">
                  <c:v>5.9059999999999997</c:v>
                </c:pt>
                <c:pt idx="21">
                  <c:v>6.1920000000000002</c:v>
                </c:pt>
                <c:pt idx="22">
                  <c:v>6.4889999999999999</c:v>
                </c:pt>
                <c:pt idx="23">
                  <c:v>6.7640000000000002</c:v>
                </c:pt>
                <c:pt idx="24">
                  <c:v>7.03</c:v>
                </c:pt>
                <c:pt idx="25">
                  <c:v>7.4260000000000002</c:v>
                </c:pt>
                <c:pt idx="26">
                  <c:v>7.6719999999999997</c:v>
                </c:pt>
                <c:pt idx="27">
                  <c:v>7.9950000000000001</c:v>
                </c:pt>
                <c:pt idx="28">
                  <c:v>8.2829999999999995</c:v>
                </c:pt>
                <c:pt idx="29">
                  <c:v>8.57</c:v>
                </c:pt>
                <c:pt idx="30">
                  <c:v>8.8010000000000002</c:v>
                </c:pt>
                <c:pt idx="31">
                  <c:v>9.1379999999999999</c:v>
                </c:pt>
                <c:pt idx="32">
                  <c:v>9.4220000000000006</c:v>
                </c:pt>
                <c:pt idx="33">
                  <c:v>9.6229999999999993</c:v>
                </c:pt>
                <c:pt idx="34">
                  <c:v>9.8680000000000003</c:v>
                </c:pt>
                <c:pt idx="35">
                  <c:v>10.221</c:v>
                </c:pt>
                <c:pt idx="36">
                  <c:v>10.56</c:v>
                </c:pt>
                <c:pt idx="37">
                  <c:v>10.791</c:v>
                </c:pt>
                <c:pt idx="38">
                  <c:v>11.132</c:v>
                </c:pt>
                <c:pt idx="39">
                  <c:v>11.417999999999999</c:v>
                </c:pt>
                <c:pt idx="40">
                  <c:v>11.648999999999999</c:v>
                </c:pt>
                <c:pt idx="41">
                  <c:v>11.906000000000001</c:v>
                </c:pt>
                <c:pt idx="42">
                  <c:v>12.276</c:v>
                </c:pt>
                <c:pt idx="43">
                  <c:v>12.507</c:v>
                </c:pt>
                <c:pt idx="44">
                  <c:v>12.763</c:v>
                </c:pt>
                <c:pt idx="45">
                  <c:v>13.134</c:v>
                </c:pt>
                <c:pt idx="46">
                  <c:v>13.414999999999999</c:v>
                </c:pt>
                <c:pt idx="47">
                  <c:v>13.582000000000001</c:v>
                </c:pt>
                <c:pt idx="48">
                  <c:v>13.936999999999999</c:v>
                </c:pt>
                <c:pt idx="49">
                  <c:v>14.278</c:v>
                </c:pt>
                <c:pt idx="50">
                  <c:v>14.478999999999999</c:v>
                </c:pt>
                <c:pt idx="51">
                  <c:v>14.725</c:v>
                </c:pt>
                <c:pt idx="52">
                  <c:v>15.010999999999999</c:v>
                </c:pt>
                <c:pt idx="53">
                  <c:v>15.367000000000001</c:v>
                </c:pt>
                <c:pt idx="54">
                  <c:v>15.708</c:v>
                </c:pt>
                <c:pt idx="55">
                  <c:v>15.994</c:v>
                </c:pt>
                <c:pt idx="56">
                  <c:v>16.204999999999998</c:v>
                </c:pt>
                <c:pt idx="57">
                  <c:v>16.481000000000002</c:v>
                </c:pt>
                <c:pt idx="58">
                  <c:v>16.797000000000001</c:v>
                </c:pt>
                <c:pt idx="59">
                  <c:v>17.082999999999998</c:v>
                </c:pt>
                <c:pt idx="60">
                  <c:v>17.369</c:v>
                </c:pt>
                <c:pt idx="61">
                  <c:v>17.707000000000001</c:v>
                </c:pt>
                <c:pt idx="62">
                  <c:v>17.951000000000001</c:v>
                </c:pt>
                <c:pt idx="63">
                  <c:v>18.218</c:v>
                </c:pt>
                <c:pt idx="64">
                  <c:v>18.465</c:v>
                </c:pt>
              </c:numCache>
            </c:numRef>
          </c:xVal>
          <c:yVal>
            <c:numRef>
              <c:f>'Test 07.07.2015 VTG '!$Y$6:$Y$94</c:f>
              <c:numCache>
                <c:formatCode>#,##0" 1/min"</c:formatCode>
                <c:ptCount val="89"/>
                <c:pt idx="0">
                  <c:v>1020</c:v>
                </c:pt>
                <c:pt idx="1">
                  <c:v>1024</c:v>
                </c:pt>
                <c:pt idx="2">
                  <c:v>1034</c:v>
                </c:pt>
                <c:pt idx="3">
                  <c:v>1044</c:v>
                </c:pt>
                <c:pt idx="4">
                  <c:v>1055</c:v>
                </c:pt>
                <c:pt idx="5">
                  <c:v>1071</c:v>
                </c:pt>
                <c:pt idx="6">
                  <c:v>1087</c:v>
                </c:pt>
                <c:pt idx="7">
                  <c:v>1102</c:v>
                </c:pt>
                <c:pt idx="8">
                  <c:v>1118</c:v>
                </c:pt>
                <c:pt idx="9">
                  <c:v>1121</c:v>
                </c:pt>
                <c:pt idx="10">
                  <c:v>1150</c:v>
                </c:pt>
                <c:pt idx="11">
                  <c:v>1170</c:v>
                </c:pt>
                <c:pt idx="12">
                  <c:v>1170</c:v>
                </c:pt>
                <c:pt idx="13">
                  <c:v>1198</c:v>
                </c:pt>
                <c:pt idx="14">
                  <c:v>1205</c:v>
                </c:pt>
                <c:pt idx="15">
                  <c:v>1223</c:v>
                </c:pt>
                <c:pt idx="16">
                  <c:v>1237</c:v>
                </c:pt>
                <c:pt idx="17">
                  <c:v>1263</c:v>
                </c:pt>
                <c:pt idx="18">
                  <c:v>1273</c:v>
                </c:pt>
                <c:pt idx="19">
                  <c:v>1304</c:v>
                </c:pt>
                <c:pt idx="20">
                  <c:v>1307</c:v>
                </c:pt>
                <c:pt idx="21">
                  <c:v>1338</c:v>
                </c:pt>
                <c:pt idx="22">
                  <c:v>1361</c:v>
                </c:pt>
                <c:pt idx="23">
                  <c:v>1370</c:v>
                </c:pt>
                <c:pt idx="24">
                  <c:v>1392</c:v>
                </c:pt>
                <c:pt idx="25">
                  <c:v>1417</c:v>
                </c:pt>
                <c:pt idx="26">
                  <c:v>1438</c:v>
                </c:pt>
                <c:pt idx="27">
                  <c:v>1461</c:v>
                </c:pt>
                <c:pt idx="28">
                  <c:v>1491</c:v>
                </c:pt>
                <c:pt idx="29">
                  <c:v>1515</c:v>
                </c:pt>
                <c:pt idx="30">
                  <c:v>1537</c:v>
                </c:pt>
                <c:pt idx="31">
                  <c:v>1566</c:v>
                </c:pt>
                <c:pt idx="32">
                  <c:v>1606</c:v>
                </c:pt>
                <c:pt idx="33">
                  <c:v>1628</c:v>
                </c:pt>
                <c:pt idx="34">
                  <c:v>1661</c:v>
                </c:pt>
                <c:pt idx="35">
                  <c:v>1691</c:v>
                </c:pt>
                <c:pt idx="36">
                  <c:v>1718</c:v>
                </c:pt>
                <c:pt idx="37">
                  <c:v>1746</c:v>
                </c:pt>
                <c:pt idx="38">
                  <c:v>1784</c:v>
                </c:pt>
                <c:pt idx="39">
                  <c:v>1815</c:v>
                </c:pt>
                <c:pt idx="40">
                  <c:v>1840</c:v>
                </c:pt>
                <c:pt idx="41">
                  <c:v>1880</c:v>
                </c:pt>
                <c:pt idx="42">
                  <c:v>1907</c:v>
                </c:pt>
                <c:pt idx="43">
                  <c:v>1936</c:v>
                </c:pt>
                <c:pt idx="44">
                  <c:v>1974</c:v>
                </c:pt>
                <c:pt idx="45">
                  <c:v>2002</c:v>
                </c:pt>
                <c:pt idx="46">
                  <c:v>2036</c:v>
                </c:pt>
                <c:pt idx="47">
                  <c:v>2062</c:v>
                </c:pt>
                <c:pt idx="48">
                  <c:v>2101</c:v>
                </c:pt>
                <c:pt idx="49">
                  <c:v>2134</c:v>
                </c:pt>
                <c:pt idx="50">
                  <c:v>2165</c:v>
                </c:pt>
                <c:pt idx="51">
                  <c:v>2195</c:v>
                </c:pt>
                <c:pt idx="52">
                  <c:v>2234</c:v>
                </c:pt>
                <c:pt idx="53">
                  <c:v>2255</c:v>
                </c:pt>
                <c:pt idx="54">
                  <c:v>2280</c:v>
                </c:pt>
                <c:pt idx="55">
                  <c:v>2313</c:v>
                </c:pt>
                <c:pt idx="56">
                  <c:v>2342</c:v>
                </c:pt>
                <c:pt idx="57">
                  <c:v>2373</c:v>
                </c:pt>
                <c:pt idx="58">
                  <c:v>2409</c:v>
                </c:pt>
                <c:pt idx="59">
                  <c:v>2448</c:v>
                </c:pt>
                <c:pt idx="60">
                  <c:v>2476</c:v>
                </c:pt>
                <c:pt idx="61">
                  <c:v>2512</c:v>
                </c:pt>
                <c:pt idx="62">
                  <c:v>2538</c:v>
                </c:pt>
                <c:pt idx="63">
                  <c:v>2568</c:v>
                </c:pt>
                <c:pt idx="64">
                  <c:v>2567</c:v>
                </c:pt>
              </c:numCache>
            </c:numRef>
          </c:yVal>
          <c:smooth val="1"/>
        </c:ser>
        <c:ser>
          <c:idx val="7"/>
          <c:order val="1"/>
          <c:tx>
            <c:strRef>
              <c:f>'Test 07.07.2015 VTG '!$AB$5</c:f>
              <c:strCache>
                <c:ptCount val="1"/>
                <c:pt idx="0">
                  <c:v>Soll Ladedruck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07.07.2015 VTG '!$X$6:$X$94</c:f>
              <c:numCache>
                <c:formatCode>0.000" s"</c:formatCode>
                <c:ptCount val="89"/>
                <c:pt idx="0">
                  <c:v>0.27600000000000002</c:v>
                </c:pt>
                <c:pt idx="1">
                  <c:v>0.441</c:v>
                </c:pt>
                <c:pt idx="2">
                  <c:v>0.84799999999999998</c:v>
                </c:pt>
                <c:pt idx="3">
                  <c:v>1.139</c:v>
                </c:pt>
                <c:pt idx="4">
                  <c:v>1.42</c:v>
                </c:pt>
                <c:pt idx="5">
                  <c:v>1.706</c:v>
                </c:pt>
                <c:pt idx="6">
                  <c:v>1.992</c:v>
                </c:pt>
                <c:pt idx="7">
                  <c:v>2.1779999999999999</c:v>
                </c:pt>
                <c:pt idx="8">
                  <c:v>2.569</c:v>
                </c:pt>
                <c:pt idx="9">
                  <c:v>2.8519999999999999</c:v>
                </c:pt>
                <c:pt idx="10">
                  <c:v>3.0859999999999999</c:v>
                </c:pt>
                <c:pt idx="11">
                  <c:v>3.3719999999999999</c:v>
                </c:pt>
                <c:pt idx="12">
                  <c:v>3.6480000000000001</c:v>
                </c:pt>
                <c:pt idx="13">
                  <c:v>3.9140000000000001</c:v>
                </c:pt>
                <c:pt idx="14">
                  <c:v>4.2</c:v>
                </c:pt>
                <c:pt idx="15">
                  <c:v>4.4560000000000004</c:v>
                </c:pt>
                <c:pt idx="16">
                  <c:v>4.8220000000000001</c:v>
                </c:pt>
                <c:pt idx="17">
                  <c:v>5.0650000000000004</c:v>
                </c:pt>
                <c:pt idx="18">
                  <c:v>5.3449999999999998</c:v>
                </c:pt>
                <c:pt idx="19">
                  <c:v>5.6</c:v>
                </c:pt>
                <c:pt idx="20">
                  <c:v>5.9059999999999997</c:v>
                </c:pt>
                <c:pt idx="21">
                  <c:v>6.1920000000000002</c:v>
                </c:pt>
                <c:pt idx="22">
                  <c:v>6.4889999999999999</c:v>
                </c:pt>
                <c:pt idx="23">
                  <c:v>6.7640000000000002</c:v>
                </c:pt>
                <c:pt idx="24">
                  <c:v>7.03</c:v>
                </c:pt>
                <c:pt idx="25">
                  <c:v>7.4260000000000002</c:v>
                </c:pt>
                <c:pt idx="26">
                  <c:v>7.6719999999999997</c:v>
                </c:pt>
                <c:pt idx="27">
                  <c:v>7.9950000000000001</c:v>
                </c:pt>
                <c:pt idx="28">
                  <c:v>8.2829999999999995</c:v>
                </c:pt>
                <c:pt idx="29">
                  <c:v>8.57</c:v>
                </c:pt>
                <c:pt idx="30">
                  <c:v>8.8010000000000002</c:v>
                </c:pt>
                <c:pt idx="31">
                  <c:v>9.1379999999999999</c:v>
                </c:pt>
                <c:pt idx="32">
                  <c:v>9.4220000000000006</c:v>
                </c:pt>
                <c:pt idx="33">
                  <c:v>9.6229999999999993</c:v>
                </c:pt>
                <c:pt idx="34">
                  <c:v>9.8680000000000003</c:v>
                </c:pt>
                <c:pt idx="35">
                  <c:v>10.221</c:v>
                </c:pt>
                <c:pt idx="36">
                  <c:v>10.56</c:v>
                </c:pt>
                <c:pt idx="37">
                  <c:v>10.791</c:v>
                </c:pt>
                <c:pt idx="38">
                  <c:v>11.132</c:v>
                </c:pt>
                <c:pt idx="39">
                  <c:v>11.417999999999999</c:v>
                </c:pt>
                <c:pt idx="40">
                  <c:v>11.648999999999999</c:v>
                </c:pt>
                <c:pt idx="41">
                  <c:v>11.906000000000001</c:v>
                </c:pt>
                <c:pt idx="42">
                  <c:v>12.276</c:v>
                </c:pt>
                <c:pt idx="43">
                  <c:v>12.507</c:v>
                </c:pt>
                <c:pt idx="44">
                  <c:v>12.763</c:v>
                </c:pt>
                <c:pt idx="45">
                  <c:v>13.134</c:v>
                </c:pt>
                <c:pt idx="46">
                  <c:v>13.414999999999999</c:v>
                </c:pt>
                <c:pt idx="47">
                  <c:v>13.582000000000001</c:v>
                </c:pt>
                <c:pt idx="48">
                  <c:v>13.936999999999999</c:v>
                </c:pt>
                <c:pt idx="49">
                  <c:v>14.278</c:v>
                </c:pt>
                <c:pt idx="50">
                  <c:v>14.478999999999999</c:v>
                </c:pt>
                <c:pt idx="51">
                  <c:v>14.725</c:v>
                </c:pt>
                <c:pt idx="52">
                  <c:v>15.010999999999999</c:v>
                </c:pt>
                <c:pt idx="53">
                  <c:v>15.367000000000001</c:v>
                </c:pt>
                <c:pt idx="54">
                  <c:v>15.708</c:v>
                </c:pt>
                <c:pt idx="55">
                  <c:v>15.994</c:v>
                </c:pt>
                <c:pt idx="56">
                  <c:v>16.204999999999998</c:v>
                </c:pt>
                <c:pt idx="57">
                  <c:v>16.481000000000002</c:v>
                </c:pt>
                <c:pt idx="58">
                  <c:v>16.797000000000001</c:v>
                </c:pt>
                <c:pt idx="59">
                  <c:v>17.082999999999998</c:v>
                </c:pt>
                <c:pt idx="60">
                  <c:v>17.369</c:v>
                </c:pt>
                <c:pt idx="61">
                  <c:v>17.707000000000001</c:v>
                </c:pt>
                <c:pt idx="62">
                  <c:v>17.951000000000001</c:v>
                </c:pt>
                <c:pt idx="63">
                  <c:v>18.218</c:v>
                </c:pt>
                <c:pt idx="64">
                  <c:v>18.465</c:v>
                </c:pt>
              </c:numCache>
            </c:numRef>
          </c:xVal>
          <c:yVal>
            <c:numRef>
              <c:f>'Test 07.07.2015 VTG '!$AB$6:$AB$94</c:f>
              <c:numCache>
                <c:formatCode>#,##0" mbar"</c:formatCode>
                <c:ptCount val="89"/>
                <c:pt idx="0">
                  <c:v>1293</c:v>
                </c:pt>
                <c:pt idx="1">
                  <c:v>1299</c:v>
                </c:pt>
                <c:pt idx="2">
                  <c:v>1315</c:v>
                </c:pt>
                <c:pt idx="3">
                  <c:v>1330</c:v>
                </c:pt>
                <c:pt idx="4">
                  <c:v>1347</c:v>
                </c:pt>
                <c:pt idx="5">
                  <c:v>1372</c:v>
                </c:pt>
                <c:pt idx="6">
                  <c:v>1396</c:v>
                </c:pt>
                <c:pt idx="7">
                  <c:v>1419</c:v>
                </c:pt>
                <c:pt idx="8">
                  <c:v>1444</c:v>
                </c:pt>
                <c:pt idx="9">
                  <c:v>1449</c:v>
                </c:pt>
                <c:pt idx="10">
                  <c:v>1493</c:v>
                </c:pt>
                <c:pt idx="11">
                  <c:v>1524</c:v>
                </c:pt>
                <c:pt idx="12">
                  <c:v>1524</c:v>
                </c:pt>
                <c:pt idx="13">
                  <c:v>1563</c:v>
                </c:pt>
                <c:pt idx="14">
                  <c:v>1578</c:v>
                </c:pt>
                <c:pt idx="15">
                  <c:v>1606</c:v>
                </c:pt>
                <c:pt idx="16">
                  <c:v>1627</c:v>
                </c:pt>
                <c:pt idx="17">
                  <c:v>1661</c:v>
                </c:pt>
                <c:pt idx="18">
                  <c:v>1679</c:v>
                </c:pt>
                <c:pt idx="19">
                  <c:v>1721</c:v>
                </c:pt>
                <c:pt idx="20">
                  <c:v>1725</c:v>
                </c:pt>
                <c:pt idx="21">
                  <c:v>1765</c:v>
                </c:pt>
                <c:pt idx="22">
                  <c:v>1799</c:v>
                </c:pt>
                <c:pt idx="23">
                  <c:v>1811</c:v>
                </c:pt>
                <c:pt idx="24">
                  <c:v>1841</c:v>
                </c:pt>
                <c:pt idx="25">
                  <c:v>1875</c:v>
                </c:pt>
                <c:pt idx="26">
                  <c:v>1904</c:v>
                </c:pt>
                <c:pt idx="27">
                  <c:v>1935</c:v>
                </c:pt>
                <c:pt idx="28">
                  <c:v>1976</c:v>
                </c:pt>
                <c:pt idx="29">
                  <c:v>2004</c:v>
                </c:pt>
                <c:pt idx="30">
                  <c:v>2027</c:v>
                </c:pt>
                <c:pt idx="31">
                  <c:v>2057</c:v>
                </c:pt>
                <c:pt idx="32">
                  <c:v>2092</c:v>
                </c:pt>
                <c:pt idx="33">
                  <c:v>2121</c:v>
                </c:pt>
                <c:pt idx="34">
                  <c:v>2155</c:v>
                </c:pt>
                <c:pt idx="35">
                  <c:v>2186</c:v>
                </c:pt>
                <c:pt idx="36">
                  <c:v>2213</c:v>
                </c:pt>
                <c:pt idx="37">
                  <c:v>2242</c:v>
                </c:pt>
                <c:pt idx="38">
                  <c:v>2265</c:v>
                </c:pt>
                <c:pt idx="39">
                  <c:v>2281</c:v>
                </c:pt>
                <c:pt idx="40">
                  <c:v>2295</c:v>
                </c:pt>
                <c:pt idx="41">
                  <c:v>2316</c:v>
                </c:pt>
                <c:pt idx="42">
                  <c:v>2331</c:v>
                </c:pt>
                <c:pt idx="43">
                  <c:v>2346</c:v>
                </c:pt>
                <c:pt idx="44">
                  <c:v>2367</c:v>
                </c:pt>
                <c:pt idx="45">
                  <c:v>2381</c:v>
                </c:pt>
                <c:pt idx="46">
                  <c:v>2384</c:v>
                </c:pt>
                <c:pt idx="47">
                  <c:v>2386</c:v>
                </c:pt>
                <c:pt idx="48">
                  <c:v>2390</c:v>
                </c:pt>
                <c:pt idx="49">
                  <c:v>2393</c:v>
                </c:pt>
                <c:pt idx="50">
                  <c:v>2396</c:v>
                </c:pt>
                <c:pt idx="51">
                  <c:v>2398</c:v>
                </c:pt>
                <c:pt idx="52">
                  <c:v>2402</c:v>
                </c:pt>
                <c:pt idx="53">
                  <c:v>2404</c:v>
                </c:pt>
                <c:pt idx="54">
                  <c:v>2404</c:v>
                </c:pt>
                <c:pt idx="55">
                  <c:v>2404</c:v>
                </c:pt>
                <c:pt idx="56">
                  <c:v>2404</c:v>
                </c:pt>
                <c:pt idx="57">
                  <c:v>2404</c:v>
                </c:pt>
                <c:pt idx="58">
                  <c:v>2404</c:v>
                </c:pt>
                <c:pt idx="59">
                  <c:v>2404</c:v>
                </c:pt>
                <c:pt idx="60">
                  <c:v>2404</c:v>
                </c:pt>
                <c:pt idx="61">
                  <c:v>2405</c:v>
                </c:pt>
                <c:pt idx="62">
                  <c:v>2405</c:v>
                </c:pt>
                <c:pt idx="63">
                  <c:v>2405</c:v>
                </c:pt>
                <c:pt idx="64">
                  <c:v>2219</c:v>
                </c:pt>
              </c:numCache>
            </c:numRef>
          </c:yVal>
          <c:smooth val="1"/>
        </c:ser>
        <c:ser>
          <c:idx val="6"/>
          <c:order val="2"/>
          <c:tx>
            <c:strRef>
              <c:f>'Test 07.07.2015 VTG '!$AA$5</c:f>
              <c:strCache>
                <c:ptCount val="1"/>
                <c:pt idx="0">
                  <c:v>akt. Ladedruck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07.07.2015 VTG '!$X$6:$X$94</c:f>
              <c:numCache>
                <c:formatCode>0.000" s"</c:formatCode>
                <c:ptCount val="89"/>
                <c:pt idx="0">
                  <c:v>0.27600000000000002</c:v>
                </c:pt>
                <c:pt idx="1">
                  <c:v>0.441</c:v>
                </c:pt>
                <c:pt idx="2">
                  <c:v>0.84799999999999998</c:v>
                </c:pt>
                <c:pt idx="3">
                  <c:v>1.139</c:v>
                </c:pt>
                <c:pt idx="4">
                  <c:v>1.42</c:v>
                </c:pt>
                <c:pt idx="5">
                  <c:v>1.706</c:v>
                </c:pt>
                <c:pt idx="6">
                  <c:v>1.992</c:v>
                </c:pt>
                <c:pt idx="7">
                  <c:v>2.1779999999999999</c:v>
                </c:pt>
                <c:pt idx="8">
                  <c:v>2.569</c:v>
                </c:pt>
                <c:pt idx="9">
                  <c:v>2.8519999999999999</c:v>
                </c:pt>
                <c:pt idx="10">
                  <c:v>3.0859999999999999</c:v>
                </c:pt>
                <c:pt idx="11">
                  <c:v>3.3719999999999999</c:v>
                </c:pt>
                <c:pt idx="12">
                  <c:v>3.6480000000000001</c:v>
                </c:pt>
                <c:pt idx="13">
                  <c:v>3.9140000000000001</c:v>
                </c:pt>
                <c:pt idx="14">
                  <c:v>4.2</c:v>
                </c:pt>
                <c:pt idx="15">
                  <c:v>4.4560000000000004</c:v>
                </c:pt>
                <c:pt idx="16">
                  <c:v>4.8220000000000001</c:v>
                </c:pt>
                <c:pt idx="17">
                  <c:v>5.0650000000000004</c:v>
                </c:pt>
                <c:pt idx="18">
                  <c:v>5.3449999999999998</c:v>
                </c:pt>
                <c:pt idx="19">
                  <c:v>5.6</c:v>
                </c:pt>
                <c:pt idx="20">
                  <c:v>5.9059999999999997</c:v>
                </c:pt>
                <c:pt idx="21">
                  <c:v>6.1920000000000002</c:v>
                </c:pt>
                <c:pt idx="22">
                  <c:v>6.4889999999999999</c:v>
                </c:pt>
                <c:pt idx="23">
                  <c:v>6.7640000000000002</c:v>
                </c:pt>
                <c:pt idx="24">
                  <c:v>7.03</c:v>
                </c:pt>
                <c:pt idx="25">
                  <c:v>7.4260000000000002</c:v>
                </c:pt>
                <c:pt idx="26">
                  <c:v>7.6719999999999997</c:v>
                </c:pt>
                <c:pt idx="27">
                  <c:v>7.9950000000000001</c:v>
                </c:pt>
                <c:pt idx="28">
                  <c:v>8.2829999999999995</c:v>
                </c:pt>
                <c:pt idx="29">
                  <c:v>8.57</c:v>
                </c:pt>
                <c:pt idx="30">
                  <c:v>8.8010000000000002</c:v>
                </c:pt>
                <c:pt idx="31">
                  <c:v>9.1379999999999999</c:v>
                </c:pt>
                <c:pt idx="32">
                  <c:v>9.4220000000000006</c:v>
                </c:pt>
                <c:pt idx="33">
                  <c:v>9.6229999999999993</c:v>
                </c:pt>
                <c:pt idx="34">
                  <c:v>9.8680000000000003</c:v>
                </c:pt>
                <c:pt idx="35">
                  <c:v>10.221</c:v>
                </c:pt>
                <c:pt idx="36">
                  <c:v>10.56</c:v>
                </c:pt>
                <c:pt idx="37">
                  <c:v>10.791</c:v>
                </c:pt>
                <c:pt idx="38">
                  <c:v>11.132</c:v>
                </c:pt>
                <c:pt idx="39">
                  <c:v>11.417999999999999</c:v>
                </c:pt>
                <c:pt idx="40">
                  <c:v>11.648999999999999</c:v>
                </c:pt>
                <c:pt idx="41">
                  <c:v>11.906000000000001</c:v>
                </c:pt>
                <c:pt idx="42">
                  <c:v>12.276</c:v>
                </c:pt>
                <c:pt idx="43">
                  <c:v>12.507</c:v>
                </c:pt>
                <c:pt idx="44">
                  <c:v>12.763</c:v>
                </c:pt>
                <c:pt idx="45">
                  <c:v>13.134</c:v>
                </c:pt>
                <c:pt idx="46">
                  <c:v>13.414999999999999</c:v>
                </c:pt>
                <c:pt idx="47">
                  <c:v>13.582000000000001</c:v>
                </c:pt>
                <c:pt idx="48">
                  <c:v>13.936999999999999</c:v>
                </c:pt>
                <c:pt idx="49">
                  <c:v>14.278</c:v>
                </c:pt>
                <c:pt idx="50">
                  <c:v>14.478999999999999</c:v>
                </c:pt>
                <c:pt idx="51">
                  <c:v>14.725</c:v>
                </c:pt>
                <c:pt idx="52">
                  <c:v>15.010999999999999</c:v>
                </c:pt>
                <c:pt idx="53">
                  <c:v>15.367000000000001</c:v>
                </c:pt>
                <c:pt idx="54">
                  <c:v>15.708</c:v>
                </c:pt>
                <c:pt idx="55">
                  <c:v>15.994</c:v>
                </c:pt>
                <c:pt idx="56">
                  <c:v>16.204999999999998</c:v>
                </c:pt>
                <c:pt idx="57">
                  <c:v>16.481000000000002</c:v>
                </c:pt>
                <c:pt idx="58">
                  <c:v>16.797000000000001</c:v>
                </c:pt>
                <c:pt idx="59">
                  <c:v>17.082999999999998</c:v>
                </c:pt>
                <c:pt idx="60">
                  <c:v>17.369</c:v>
                </c:pt>
                <c:pt idx="61">
                  <c:v>17.707000000000001</c:v>
                </c:pt>
                <c:pt idx="62">
                  <c:v>17.951000000000001</c:v>
                </c:pt>
                <c:pt idx="63">
                  <c:v>18.218</c:v>
                </c:pt>
                <c:pt idx="64">
                  <c:v>18.465</c:v>
                </c:pt>
              </c:numCache>
            </c:numRef>
          </c:xVal>
          <c:yVal>
            <c:numRef>
              <c:f>'Test 07.07.2015 VTG '!$AA$6:$AA$94</c:f>
              <c:numCache>
                <c:formatCode>#,##0" mbar"</c:formatCode>
                <c:ptCount val="89"/>
                <c:pt idx="0">
                  <c:v>1052</c:v>
                </c:pt>
                <c:pt idx="1">
                  <c:v>1083</c:v>
                </c:pt>
                <c:pt idx="2">
                  <c:v>1109</c:v>
                </c:pt>
                <c:pt idx="3">
                  <c:v>1133</c:v>
                </c:pt>
                <c:pt idx="4">
                  <c:v>1151</c:v>
                </c:pt>
                <c:pt idx="5">
                  <c:v>1169</c:v>
                </c:pt>
                <c:pt idx="6">
                  <c:v>1185</c:v>
                </c:pt>
                <c:pt idx="7">
                  <c:v>1200</c:v>
                </c:pt>
                <c:pt idx="8">
                  <c:v>1215</c:v>
                </c:pt>
                <c:pt idx="9">
                  <c:v>1230</c:v>
                </c:pt>
                <c:pt idx="10">
                  <c:v>1243</c:v>
                </c:pt>
                <c:pt idx="11">
                  <c:v>1259</c:v>
                </c:pt>
                <c:pt idx="12">
                  <c:v>1274</c:v>
                </c:pt>
                <c:pt idx="13">
                  <c:v>1292</c:v>
                </c:pt>
                <c:pt idx="14">
                  <c:v>1309</c:v>
                </c:pt>
                <c:pt idx="15">
                  <c:v>1327</c:v>
                </c:pt>
                <c:pt idx="16">
                  <c:v>1349</c:v>
                </c:pt>
                <c:pt idx="17">
                  <c:v>1369</c:v>
                </c:pt>
                <c:pt idx="18">
                  <c:v>1393</c:v>
                </c:pt>
                <c:pt idx="19">
                  <c:v>1420</c:v>
                </c:pt>
                <c:pt idx="20">
                  <c:v>1447</c:v>
                </c:pt>
                <c:pt idx="21">
                  <c:v>1480</c:v>
                </c:pt>
                <c:pt idx="22">
                  <c:v>1517</c:v>
                </c:pt>
                <c:pt idx="23">
                  <c:v>1562</c:v>
                </c:pt>
                <c:pt idx="24">
                  <c:v>1610</c:v>
                </c:pt>
                <c:pt idx="25">
                  <c:v>1667</c:v>
                </c:pt>
                <c:pt idx="26">
                  <c:v>1736</c:v>
                </c:pt>
                <c:pt idx="27">
                  <c:v>1810</c:v>
                </c:pt>
                <c:pt idx="28">
                  <c:v>1891</c:v>
                </c:pt>
                <c:pt idx="29">
                  <c:v>1984</c:v>
                </c:pt>
                <c:pt idx="30">
                  <c:v>2094</c:v>
                </c:pt>
                <c:pt idx="31">
                  <c:v>2188</c:v>
                </c:pt>
                <c:pt idx="32">
                  <c:v>2257</c:v>
                </c:pt>
                <c:pt idx="33">
                  <c:v>2239</c:v>
                </c:pt>
                <c:pt idx="34">
                  <c:v>2184</c:v>
                </c:pt>
                <c:pt idx="35">
                  <c:v>2162</c:v>
                </c:pt>
                <c:pt idx="36">
                  <c:v>2179</c:v>
                </c:pt>
                <c:pt idx="37">
                  <c:v>2215</c:v>
                </c:pt>
                <c:pt idx="38">
                  <c:v>2262</c:v>
                </c:pt>
                <c:pt idx="39">
                  <c:v>2312</c:v>
                </c:pt>
                <c:pt idx="40">
                  <c:v>2356</c:v>
                </c:pt>
                <c:pt idx="41">
                  <c:v>2401</c:v>
                </c:pt>
                <c:pt idx="42">
                  <c:v>2434</c:v>
                </c:pt>
                <c:pt idx="43">
                  <c:v>2426</c:v>
                </c:pt>
                <c:pt idx="44">
                  <c:v>2412</c:v>
                </c:pt>
                <c:pt idx="45">
                  <c:v>2401</c:v>
                </c:pt>
                <c:pt idx="46">
                  <c:v>2405</c:v>
                </c:pt>
                <c:pt idx="47">
                  <c:v>2419</c:v>
                </c:pt>
                <c:pt idx="48">
                  <c:v>2427</c:v>
                </c:pt>
                <c:pt idx="49">
                  <c:v>2431</c:v>
                </c:pt>
                <c:pt idx="50">
                  <c:v>2424</c:v>
                </c:pt>
                <c:pt idx="51">
                  <c:v>2411</c:v>
                </c:pt>
                <c:pt idx="52">
                  <c:v>2410</c:v>
                </c:pt>
                <c:pt idx="53">
                  <c:v>2414</c:v>
                </c:pt>
                <c:pt idx="54">
                  <c:v>2420</c:v>
                </c:pt>
                <c:pt idx="55">
                  <c:v>2423</c:v>
                </c:pt>
                <c:pt idx="56">
                  <c:v>2431</c:v>
                </c:pt>
                <c:pt idx="57">
                  <c:v>2442</c:v>
                </c:pt>
                <c:pt idx="58">
                  <c:v>2475</c:v>
                </c:pt>
                <c:pt idx="59">
                  <c:v>2484</c:v>
                </c:pt>
                <c:pt idx="60">
                  <c:v>2485</c:v>
                </c:pt>
                <c:pt idx="61">
                  <c:v>2485</c:v>
                </c:pt>
                <c:pt idx="62">
                  <c:v>2485</c:v>
                </c:pt>
                <c:pt idx="63">
                  <c:v>2485</c:v>
                </c:pt>
                <c:pt idx="64">
                  <c:v>2485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'Test 07.07.2015 VTG '!$AI$5</c:f>
              <c:strCache>
                <c:ptCount val="1"/>
                <c:pt idx="0">
                  <c:v>Raildruck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'Test 07.07.2015 VTG '!$X$6:$X$94</c:f>
              <c:numCache>
                <c:formatCode>0.000" s"</c:formatCode>
                <c:ptCount val="89"/>
                <c:pt idx="0">
                  <c:v>0.27600000000000002</c:v>
                </c:pt>
                <c:pt idx="1">
                  <c:v>0.441</c:v>
                </c:pt>
                <c:pt idx="2">
                  <c:v>0.84799999999999998</c:v>
                </c:pt>
                <c:pt idx="3">
                  <c:v>1.139</c:v>
                </c:pt>
                <c:pt idx="4">
                  <c:v>1.42</c:v>
                </c:pt>
                <c:pt idx="5">
                  <c:v>1.706</c:v>
                </c:pt>
                <c:pt idx="6">
                  <c:v>1.992</c:v>
                </c:pt>
                <c:pt idx="7">
                  <c:v>2.1779999999999999</c:v>
                </c:pt>
                <c:pt idx="8">
                  <c:v>2.569</c:v>
                </c:pt>
                <c:pt idx="9">
                  <c:v>2.8519999999999999</c:v>
                </c:pt>
                <c:pt idx="10">
                  <c:v>3.0859999999999999</c:v>
                </c:pt>
                <c:pt idx="11">
                  <c:v>3.3719999999999999</c:v>
                </c:pt>
                <c:pt idx="12">
                  <c:v>3.6480000000000001</c:v>
                </c:pt>
                <c:pt idx="13">
                  <c:v>3.9140000000000001</c:v>
                </c:pt>
                <c:pt idx="14">
                  <c:v>4.2</c:v>
                </c:pt>
                <c:pt idx="15">
                  <c:v>4.4560000000000004</c:v>
                </c:pt>
                <c:pt idx="16">
                  <c:v>4.8220000000000001</c:v>
                </c:pt>
                <c:pt idx="17">
                  <c:v>5.0650000000000004</c:v>
                </c:pt>
                <c:pt idx="18">
                  <c:v>5.3449999999999998</c:v>
                </c:pt>
                <c:pt idx="19">
                  <c:v>5.6</c:v>
                </c:pt>
                <c:pt idx="20">
                  <c:v>5.9059999999999997</c:v>
                </c:pt>
                <c:pt idx="21">
                  <c:v>6.1920000000000002</c:v>
                </c:pt>
                <c:pt idx="22">
                  <c:v>6.4889999999999999</c:v>
                </c:pt>
                <c:pt idx="23">
                  <c:v>6.7640000000000002</c:v>
                </c:pt>
                <c:pt idx="24">
                  <c:v>7.03</c:v>
                </c:pt>
                <c:pt idx="25">
                  <c:v>7.4260000000000002</c:v>
                </c:pt>
                <c:pt idx="26">
                  <c:v>7.6719999999999997</c:v>
                </c:pt>
                <c:pt idx="27">
                  <c:v>7.9950000000000001</c:v>
                </c:pt>
                <c:pt idx="28">
                  <c:v>8.2829999999999995</c:v>
                </c:pt>
                <c:pt idx="29">
                  <c:v>8.57</c:v>
                </c:pt>
                <c:pt idx="30">
                  <c:v>8.8010000000000002</c:v>
                </c:pt>
                <c:pt idx="31">
                  <c:v>9.1379999999999999</c:v>
                </c:pt>
                <c:pt idx="32">
                  <c:v>9.4220000000000006</c:v>
                </c:pt>
                <c:pt idx="33">
                  <c:v>9.6229999999999993</c:v>
                </c:pt>
                <c:pt idx="34">
                  <c:v>9.8680000000000003</c:v>
                </c:pt>
                <c:pt idx="35">
                  <c:v>10.221</c:v>
                </c:pt>
                <c:pt idx="36">
                  <c:v>10.56</c:v>
                </c:pt>
                <c:pt idx="37">
                  <c:v>10.791</c:v>
                </c:pt>
                <c:pt idx="38">
                  <c:v>11.132</c:v>
                </c:pt>
                <c:pt idx="39">
                  <c:v>11.417999999999999</c:v>
                </c:pt>
                <c:pt idx="40">
                  <c:v>11.648999999999999</c:v>
                </c:pt>
                <c:pt idx="41">
                  <c:v>11.906000000000001</c:v>
                </c:pt>
                <c:pt idx="42">
                  <c:v>12.276</c:v>
                </c:pt>
                <c:pt idx="43">
                  <c:v>12.507</c:v>
                </c:pt>
                <c:pt idx="44">
                  <c:v>12.763</c:v>
                </c:pt>
                <c:pt idx="45">
                  <c:v>13.134</c:v>
                </c:pt>
                <c:pt idx="46">
                  <c:v>13.414999999999999</c:v>
                </c:pt>
                <c:pt idx="47">
                  <c:v>13.582000000000001</c:v>
                </c:pt>
                <c:pt idx="48">
                  <c:v>13.936999999999999</c:v>
                </c:pt>
                <c:pt idx="49">
                  <c:v>14.278</c:v>
                </c:pt>
                <c:pt idx="50">
                  <c:v>14.478999999999999</c:v>
                </c:pt>
                <c:pt idx="51">
                  <c:v>14.725</c:v>
                </c:pt>
                <c:pt idx="52">
                  <c:v>15.010999999999999</c:v>
                </c:pt>
                <c:pt idx="53">
                  <c:v>15.367000000000001</c:v>
                </c:pt>
                <c:pt idx="54">
                  <c:v>15.708</c:v>
                </c:pt>
                <c:pt idx="55">
                  <c:v>15.994</c:v>
                </c:pt>
                <c:pt idx="56">
                  <c:v>16.204999999999998</c:v>
                </c:pt>
                <c:pt idx="57">
                  <c:v>16.481000000000002</c:v>
                </c:pt>
                <c:pt idx="58">
                  <c:v>16.797000000000001</c:v>
                </c:pt>
                <c:pt idx="59">
                  <c:v>17.082999999999998</c:v>
                </c:pt>
                <c:pt idx="60">
                  <c:v>17.369</c:v>
                </c:pt>
                <c:pt idx="61">
                  <c:v>17.707000000000001</c:v>
                </c:pt>
                <c:pt idx="62">
                  <c:v>17.951000000000001</c:v>
                </c:pt>
                <c:pt idx="63">
                  <c:v>18.218</c:v>
                </c:pt>
                <c:pt idx="64">
                  <c:v>18.465</c:v>
                </c:pt>
              </c:numCache>
            </c:numRef>
          </c:xVal>
          <c:yVal>
            <c:numRef>
              <c:f>'Test 07.07.2015 VTG '!$AI$6:$AI$94</c:f>
              <c:numCache>
                <c:formatCode>#,##0" bar"</c:formatCode>
                <c:ptCount val="89"/>
                <c:pt idx="0">
                  <c:v>419.65199999999999</c:v>
                </c:pt>
                <c:pt idx="1">
                  <c:v>583.41899999999998</c:v>
                </c:pt>
                <c:pt idx="2">
                  <c:v>696.00800000000004</c:v>
                </c:pt>
                <c:pt idx="3">
                  <c:v>726.71400000000006</c:v>
                </c:pt>
                <c:pt idx="4">
                  <c:v>726.71400000000006</c:v>
                </c:pt>
                <c:pt idx="5">
                  <c:v>736.95</c:v>
                </c:pt>
                <c:pt idx="6">
                  <c:v>736.95</c:v>
                </c:pt>
                <c:pt idx="7">
                  <c:v>747.18499999999995</c:v>
                </c:pt>
                <c:pt idx="8">
                  <c:v>747.18499999999995</c:v>
                </c:pt>
                <c:pt idx="9">
                  <c:v>757.42100000000005</c:v>
                </c:pt>
                <c:pt idx="10">
                  <c:v>767.65599999999995</c:v>
                </c:pt>
                <c:pt idx="11">
                  <c:v>777.89099999999996</c:v>
                </c:pt>
                <c:pt idx="12">
                  <c:v>798.36199999999997</c:v>
                </c:pt>
                <c:pt idx="13">
                  <c:v>808.59799999999996</c:v>
                </c:pt>
                <c:pt idx="14">
                  <c:v>808.59799999999996</c:v>
                </c:pt>
                <c:pt idx="15">
                  <c:v>829.06799999999998</c:v>
                </c:pt>
                <c:pt idx="16">
                  <c:v>849.53899999999999</c:v>
                </c:pt>
                <c:pt idx="17">
                  <c:v>849.53899999999999</c:v>
                </c:pt>
                <c:pt idx="18">
                  <c:v>849.53899999999999</c:v>
                </c:pt>
                <c:pt idx="19">
                  <c:v>870.01</c:v>
                </c:pt>
                <c:pt idx="20">
                  <c:v>870.01</c:v>
                </c:pt>
                <c:pt idx="21">
                  <c:v>880.24599999999998</c:v>
                </c:pt>
                <c:pt idx="22">
                  <c:v>870.01</c:v>
                </c:pt>
                <c:pt idx="23">
                  <c:v>890.48099999999999</c:v>
                </c:pt>
                <c:pt idx="24">
                  <c:v>880.24599999999998</c:v>
                </c:pt>
                <c:pt idx="25">
                  <c:v>890.48099999999999</c:v>
                </c:pt>
                <c:pt idx="26">
                  <c:v>890.48099999999999</c:v>
                </c:pt>
                <c:pt idx="27">
                  <c:v>910.952</c:v>
                </c:pt>
                <c:pt idx="28">
                  <c:v>900.71600000000001</c:v>
                </c:pt>
                <c:pt idx="29">
                  <c:v>910.952</c:v>
                </c:pt>
                <c:pt idx="30">
                  <c:v>910.952</c:v>
                </c:pt>
                <c:pt idx="31">
                  <c:v>921.18700000000001</c:v>
                </c:pt>
                <c:pt idx="32">
                  <c:v>941.65800000000002</c:v>
                </c:pt>
                <c:pt idx="33">
                  <c:v>931.423</c:v>
                </c:pt>
                <c:pt idx="34">
                  <c:v>941.65800000000002</c:v>
                </c:pt>
                <c:pt idx="35">
                  <c:v>951.89300000000003</c:v>
                </c:pt>
                <c:pt idx="36">
                  <c:v>962.12900000000002</c:v>
                </c:pt>
                <c:pt idx="37">
                  <c:v>982.6</c:v>
                </c:pt>
                <c:pt idx="38">
                  <c:v>982.6</c:v>
                </c:pt>
                <c:pt idx="39">
                  <c:v>982.6</c:v>
                </c:pt>
                <c:pt idx="40">
                  <c:v>1003.07</c:v>
                </c:pt>
                <c:pt idx="41">
                  <c:v>1013.31</c:v>
                </c:pt>
                <c:pt idx="42">
                  <c:v>1003.07</c:v>
                </c:pt>
                <c:pt idx="43">
                  <c:v>1013.31</c:v>
                </c:pt>
                <c:pt idx="44">
                  <c:v>1033.78</c:v>
                </c:pt>
                <c:pt idx="45">
                  <c:v>1033.78</c:v>
                </c:pt>
                <c:pt idx="46">
                  <c:v>1054.25</c:v>
                </c:pt>
                <c:pt idx="47">
                  <c:v>1064.48</c:v>
                </c:pt>
                <c:pt idx="48">
                  <c:v>1084.95</c:v>
                </c:pt>
                <c:pt idx="49">
                  <c:v>1105.43</c:v>
                </c:pt>
                <c:pt idx="50">
                  <c:v>1115.6600000000001</c:v>
                </c:pt>
                <c:pt idx="51">
                  <c:v>1146.3699999999999</c:v>
                </c:pt>
                <c:pt idx="52">
                  <c:v>1156.5999999999999</c:v>
                </c:pt>
                <c:pt idx="53">
                  <c:v>1177.07</c:v>
                </c:pt>
                <c:pt idx="54">
                  <c:v>1187.31</c:v>
                </c:pt>
                <c:pt idx="55">
                  <c:v>1197.54</c:v>
                </c:pt>
                <c:pt idx="56">
                  <c:v>1207.78</c:v>
                </c:pt>
                <c:pt idx="57">
                  <c:v>1228.25</c:v>
                </c:pt>
                <c:pt idx="58">
                  <c:v>1228.25</c:v>
                </c:pt>
                <c:pt idx="59">
                  <c:v>1238.48</c:v>
                </c:pt>
                <c:pt idx="60">
                  <c:v>1258.96</c:v>
                </c:pt>
                <c:pt idx="61">
                  <c:v>1258.96</c:v>
                </c:pt>
                <c:pt idx="62">
                  <c:v>1269.19</c:v>
                </c:pt>
                <c:pt idx="63">
                  <c:v>1279.43</c:v>
                </c:pt>
                <c:pt idx="64">
                  <c:v>1320.37</c:v>
                </c:pt>
              </c:numCache>
            </c:numRef>
          </c:yVal>
          <c:smooth val="1"/>
        </c:ser>
        <c:ser>
          <c:idx val="3"/>
          <c:order val="4"/>
          <c:tx>
            <c:strRef>
              <c:f>'Test 07.07.2015 VTG '!$AH$5</c:f>
              <c:strCache>
                <c:ptCount val="1"/>
                <c:pt idx="0">
                  <c:v>Raildruck Sollwert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'Test 07.07.2015 VTG '!$X$6:$X$94</c:f>
              <c:numCache>
                <c:formatCode>0.000" s"</c:formatCode>
                <c:ptCount val="89"/>
                <c:pt idx="0">
                  <c:v>0.27600000000000002</c:v>
                </c:pt>
                <c:pt idx="1">
                  <c:v>0.441</c:v>
                </c:pt>
                <c:pt idx="2">
                  <c:v>0.84799999999999998</c:v>
                </c:pt>
                <c:pt idx="3">
                  <c:v>1.139</c:v>
                </c:pt>
                <c:pt idx="4">
                  <c:v>1.42</c:v>
                </c:pt>
                <c:pt idx="5">
                  <c:v>1.706</c:v>
                </c:pt>
                <c:pt idx="6">
                  <c:v>1.992</c:v>
                </c:pt>
                <c:pt idx="7">
                  <c:v>2.1779999999999999</c:v>
                </c:pt>
                <c:pt idx="8">
                  <c:v>2.569</c:v>
                </c:pt>
                <c:pt idx="9">
                  <c:v>2.8519999999999999</c:v>
                </c:pt>
                <c:pt idx="10">
                  <c:v>3.0859999999999999</c:v>
                </c:pt>
                <c:pt idx="11">
                  <c:v>3.3719999999999999</c:v>
                </c:pt>
                <c:pt idx="12">
                  <c:v>3.6480000000000001</c:v>
                </c:pt>
                <c:pt idx="13">
                  <c:v>3.9140000000000001</c:v>
                </c:pt>
                <c:pt idx="14">
                  <c:v>4.2</c:v>
                </c:pt>
                <c:pt idx="15">
                  <c:v>4.4560000000000004</c:v>
                </c:pt>
                <c:pt idx="16">
                  <c:v>4.8220000000000001</c:v>
                </c:pt>
                <c:pt idx="17">
                  <c:v>5.0650000000000004</c:v>
                </c:pt>
                <c:pt idx="18">
                  <c:v>5.3449999999999998</c:v>
                </c:pt>
                <c:pt idx="19">
                  <c:v>5.6</c:v>
                </c:pt>
                <c:pt idx="20">
                  <c:v>5.9059999999999997</c:v>
                </c:pt>
                <c:pt idx="21">
                  <c:v>6.1920000000000002</c:v>
                </c:pt>
                <c:pt idx="22">
                  <c:v>6.4889999999999999</c:v>
                </c:pt>
                <c:pt idx="23">
                  <c:v>6.7640000000000002</c:v>
                </c:pt>
                <c:pt idx="24">
                  <c:v>7.03</c:v>
                </c:pt>
                <c:pt idx="25">
                  <c:v>7.4260000000000002</c:v>
                </c:pt>
                <c:pt idx="26">
                  <c:v>7.6719999999999997</c:v>
                </c:pt>
                <c:pt idx="27">
                  <c:v>7.9950000000000001</c:v>
                </c:pt>
                <c:pt idx="28">
                  <c:v>8.2829999999999995</c:v>
                </c:pt>
                <c:pt idx="29">
                  <c:v>8.57</c:v>
                </c:pt>
                <c:pt idx="30">
                  <c:v>8.8010000000000002</c:v>
                </c:pt>
                <c:pt idx="31">
                  <c:v>9.1379999999999999</c:v>
                </c:pt>
                <c:pt idx="32">
                  <c:v>9.4220000000000006</c:v>
                </c:pt>
                <c:pt idx="33">
                  <c:v>9.6229999999999993</c:v>
                </c:pt>
                <c:pt idx="34">
                  <c:v>9.8680000000000003</c:v>
                </c:pt>
                <c:pt idx="35">
                  <c:v>10.221</c:v>
                </c:pt>
                <c:pt idx="36">
                  <c:v>10.56</c:v>
                </c:pt>
                <c:pt idx="37">
                  <c:v>10.791</c:v>
                </c:pt>
                <c:pt idx="38">
                  <c:v>11.132</c:v>
                </c:pt>
                <c:pt idx="39">
                  <c:v>11.417999999999999</c:v>
                </c:pt>
                <c:pt idx="40">
                  <c:v>11.648999999999999</c:v>
                </c:pt>
                <c:pt idx="41">
                  <c:v>11.906000000000001</c:v>
                </c:pt>
                <c:pt idx="42">
                  <c:v>12.276</c:v>
                </c:pt>
                <c:pt idx="43">
                  <c:v>12.507</c:v>
                </c:pt>
                <c:pt idx="44">
                  <c:v>12.763</c:v>
                </c:pt>
                <c:pt idx="45">
                  <c:v>13.134</c:v>
                </c:pt>
                <c:pt idx="46">
                  <c:v>13.414999999999999</c:v>
                </c:pt>
                <c:pt idx="47">
                  <c:v>13.582000000000001</c:v>
                </c:pt>
                <c:pt idx="48">
                  <c:v>13.936999999999999</c:v>
                </c:pt>
                <c:pt idx="49">
                  <c:v>14.278</c:v>
                </c:pt>
                <c:pt idx="50">
                  <c:v>14.478999999999999</c:v>
                </c:pt>
                <c:pt idx="51">
                  <c:v>14.725</c:v>
                </c:pt>
                <c:pt idx="52">
                  <c:v>15.010999999999999</c:v>
                </c:pt>
                <c:pt idx="53">
                  <c:v>15.367000000000001</c:v>
                </c:pt>
                <c:pt idx="54">
                  <c:v>15.708</c:v>
                </c:pt>
                <c:pt idx="55">
                  <c:v>15.994</c:v>
                </c:pt>
                <c:pt idx="56">
                  <c:v>16.204999999999998</c:v>
                </c:pt>
                <c:pt idx="57">
                  <c:v>16.481000000000002</c:v>
                </c:pt>
                <c:pt idx="58">
                  <c:v>16.797000000000001</c:v>
                </c:pt>
                <c:pt idx="59">
                  <c:v>17.082999999999998</c:v>
                </c:pt>
                <c:pt idx="60">
                  <c:v>17.369</c:v>
                </c:pt>
                <c:pt idx="61">
                  <c:v>17.707000000000001</c:v>
                </c:pt>
                <c:pt idx="62">
                  <c:v>17.951000000000001</c:v>
                </c:pt>
                <c:pt idx="63">
                  <c:v>18.218</c:v>
                </c:pt>
                <c:pt idx="64">
                  <c:v>18.465</c:v>
                </c:pt>
              </c:numCache>
            </c:numRef>
          </c:xVal>
          <c:yVal>
            <c:numRef>
              <c:f>'Test 07.07.2015 VTG '!$AH$6:$AH$94</c:f>
              <c:numCache>
                <c:formatCode>#,##0" bar"</c:formatCode>
                <c:ptCount val="89"/>
                <c:pt idx="0">
                  <c:v>491.3</c:v>
                </c:pt>
                <c:pt idx="1">
                  <c:v>624.36</c:v>
                </c:pt>
                <c:pt idx="2">
                  <c:v>706.24400000000003</c:v>
                </c:pt>
                <c:pt idx="3">
                  <c:v>716.47900000000004</c:v>
                </c:pt>
                <c:pt idx="4">
                  <c:v>726.71400000000006</c:v>
                </c:pt>
                <c:pt idx="5">
                  <c:v>736.95</c:v>
                </c:pt>
                <c:pt idx="6">
                  <c:v>736.95</c:v>
                </c:pt>
                <c:pt idx="7">
                  <c:v>747.18499999999995</c:v>
                </c:pt>
                <c:pt idx="8">
                  <c:v>757.42100000000005</c:v>
                </c:pt>
                <c:pt idx="9">
                  <c:v>757.42100000000005</c:v>
                </c:pt>
                <c:pt idx="10">
                  <c:v>777.89099999999996</c:v>
                </c:pt>
                <c:pt idx="11">
                  <c:v>788.12699999999995</c:v>
                </c:pt>
                <c:pt idx="12">
                  <c:v>788.12699999999995</c:v>
                </c:pt>
                <c:pt idx="13">
                  <c:v>808.59799999999996</c:v>
                </c:pt>
                <c:pt idx="14">
                  <c:v>818.83299999999997</c:v>
                </c:pt>
                <c:pt idx="15">
                  <c:v>829.06799999999998</c:v>
                </c:pt>
                <c:pt idx="16">
                  <c:v>839.30399999999997</c:v>
                </c:pt>
                <c:pt idx="17">
                  <c:v>849.53899999999999</c:v>
                </c:pt>
                <c:pt idx="18">
                  <c:v>859.77499999999998</c:v>
                </c:pt>
                <c:pt idx="19">
                  <c:v>870.01</c:v>
                </c:pt>
                <c:pt idx="20">
                  <c:v>870.01</c:v>
                </c:pt>
                <c:pt idx="21">
                  <c:v>870.01</c:v>
                </c:pt>
                <c:pt idx="22">
                  <c:v>880.24599999999998</c:v>
                </c:pt>
                <c:pt idx="23">
                  <c:v>880.24599999999998</c:v>
                </c:pt>
                <c:pt idx="24">
                  <c:v>890.48099999999999</c:v>
                </c:pt>
                <c:pt idx="25">
                  <c:v>890.48099999999999</c:v>
                </c:pt>
                <c:pt idx="26">
                  <c:v>900.71600000000001</c:v>
                </c:pt>
                <c:pt idx="27">
                  <c:v>900.71600000000001</c:v>
                </c:pt>
                <c:pt idx="28">
                  <c:v>910.952</c:v>
                </c:pt>
                <c:pt idx="29">
                  <c:v>921.18700000000001</c:v>
                </c:pt>
                <c:pt idx="30">
                  <c:v>921.18700000000001</c:v>
                </c:pt>
                <c:pt idx="31">
                  <c:v>931.423</c:v>
                </c:pt>
                <c:pt idx="32">
                  <c:v>941.65800000000002</c:v>
                </c:pt>
                <c:pt idx="33">
                  <c:v>951.89300000000003</c:v>
                </c:pt>
                <c:pt idx="34">
                  <c:v>951.89300000000003</c:v>
                </c:pt>
                <c:pt idx="35">
                  <c:v>962.12900000000002</c:v>
                </c:pt>
                <c:pt idx="36">
                  <c:v>972.36400000000003</c:v>
                </c:pt>
                <c:pt idx="37">
                  <c:v>982.6</c:v>
                </c:pt>
                <c:pt idx="38">
                  <c:v>982.6</c:v>
                </c:pt>
                <c:pt idx="39">
                  <c:v>992.83500000000004</c:v>
                </c:pt>
                <c:pt idx="40">
                  <c:v>1003.07</c:v>
                </c:pt>
                <c:pt idx="41">
                  <c:v>1013.31</c:v>
                </c:pt>
                <c:pt idx="42">
                  <c:v>1013.31</c:v>
                </c:pt>
                <c:pt idx="43">
                  <c:v>1023.54</c:v>
                </c:pt>
                <c:pt idx="44">
                  <c:v>1033.78</c:v>
                </c:pt>
                <c:pt idx="45">
                  <c:v>1044.01</c:v>
                </c:pt>
                <c:pt idx="46">
                  <c:v>1064.48</c:v>
                </c:pt>
                <c:pt idx="47">
                  <c:v>1074.72</c:v>
                </c:pt>
                <c:pt idx="48">
                  <c:v>1105.43</c:v>
                </c:pt>
                <c:pt idx="49">
                  <c:v>1115.6600000000001</c:v>
                </c:pt>
                <c:pt idx="50">
                  <c:v>1136.1300000000001</c:v>
                </c:pt>
                <c:pt idx="51">
                  <c:v>1156.5999999999999</c:v>
                </c:pt>
                <c:pt idx="52">
                  <c:v>1177.07</c:v>
                </c:pt>
                <c:pt idx="53">
                  <c:v>1187.31</c:v>
                </c:pt>
                <c:pt idx="54">
                  <c:v>1197.54</c:v>
                </c:pt>
                <c:pt idx="55">
                  <c:v>1207.78</c:v>
                </c:pt>
                <c:pt idx="56">
                  <c:v>1218.01</c:v>
                </c:pt>
                <c:pt idx="57">
                  <c:v>1228.25</c:v>
                </c:pt>
                <c:pt idx="58">
                  <c:v>1238.48</c:v>
                </c:pt>
                <c:pt idx="59">
                  <c:v>1248.72</c:v>
                </c:pt>
                <c:pt idx="60">
                  <c:v>1248.72</c:v>
                </c:pt>
                <c:pt idx="61">
                  <c:v>1258.96</c:v>
                </c:pt>
                <c:pt idx="62">
                  <c:v>1269.19</c:v>
                </c:pt>
                <c:pt idx="63">
                  <c:v>1279.43</c:v>
                </c:pt>
                <c:pt idx="64">
                  <c:v>1258.96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'Test 07.07.2015 VTG '!$AD$5</c:f>
              <c:strCache>
                <c:ptCount val="1"/>
                <c:pt idx="0">
                  <c:v>Ansteuerung VTG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07.07.2015 VTG '!$X$6:$X$68</c:f>
              <c:numCache>
                <c:formatCode>0.000" s"</c:formatCode>
                <c:ptCount val="63"/>
                <c:pt idx="0">
                  <c:v>0.27600000000000002</c:v>
                </c:pt>
                <c:pt idx="1">
                  <c:v>0.441</c:v>
                </c:pt>
                <c:pt idx="2">
                  <c:v>0.84799999999999998</c:v>
                </c:pt>
                <c:pt idx="3">
                  <c:v>1.139</c:v>
                </c:pt>
                <c:pt idx="4">
                  <c:v>1.42</c:v>
                </c:pt>
                <c:pt idx="5">
                  <c:v>1.706</c:v>
                </c:pt>
                <c:pt idx="6">
                  <c:v>1.992</c:v>
                </c:pt>
                <c:pt idx="7">
                  <c:v>2.1779999999999999</c:v>
                </c:pt>
                <c:pt idx="8">
                  <c:v>2.569</c:v>
                </c:pt>
                <c:pt idx="9">
                  <c:v>2.8519999999999999</c:v>
                </c:pt>
                <c:pt idx="10">
                  <c:v>3.0859999999999999</c:v>
                </c:pt>
                <c:pt idx="11">
                  <c:v>3.3719999999999999</c:v>
                </c:pt>
                <c:pt idx="12">
                  <c:v>3.6480000000000001</c:v>
                </c:pt>
                <c:pt idx="13">
                  <c:v>3.9140000000000001</c:v>
                </c:pt>
                <c:pt idx="14">
                  <c:v>4.2</c:v>
                </c:pt>
                <c:pt idx="15">
                  <c:v>4.4560000000000004</c:v>
                </c:pt>
                <c:pt idx="16">
                  <c:v>4.8220000000000001</c:v>
                </c:pt>
                <c:pt idx="17">
                  <c:v>5.0650000000000004</c:v>
                </c:pt>
                <c:pt idx="18">
                  <c:v>5.3449999999999998</c:v>
                </c:pt>
                <c:pt idx="19">
                  <c:v>5.6</c:v>
                </c:pt>
                <c:pt idx="20">
                  <c:v>5.9059999999999997</c:v>
                </c:pt>
                <c:pt idx="21">
                  <c:v>6.1920000000000002</c:v>
                </c:pt>
                <c:pt idx="22">
                  <c:v>6.4889999999999999</c:v>
                </c:pt>
                <c:pt idx="23">
                  <c:v>6.7640000000000002</c:v>
                </c:pt>
                <c:pt idx="24">
                  <c:v>7.03</c:v>
                </c:pt>
                <c:pt idx="25">
                  <c:v>7.4260000000000002</c:v>
                </c:pt>
                <c:pt idx="26">
                  <c:v>7.6719999999999997</c:v>
                </c:pt>
                <c:pt idx="27">
                  <c:v>7.9950000000000001</c:v>
                </c:pt>
                <c:pt idx="28">
                  <c:v>8.2829999999999995</c:v>
                </c:pt>
                <c:pt idx="29">
                  <c:v>8.57</c:v>
                </c:pt>
                <c:pt idx="30">
                  <c:v>8.8010000000000002</c:v>
                </c:pt>
                <c:pt idx="31">
                  <c:v>9.1379999999999999</c:v>
                </c:pt>
                <c:pt idx="32">
                  <c:v>9.4220000000000006</c:v>
                </c:pt>
                <c:pt idx="33">
                  <c:v>9.6229999999999993</c:v>
                </c:pt>
                <c:pt idx="34">
                  <c:v>9.8680000000000003</c:v>
                </c:pt>
                <c:pt idx="35">
                  <c:v>10.221</c:v>
                </c:pt>
                <c:pt idx="36">
                  <c:v>10.56</c:v>
                </c:pt>
                <c:pt idx="37">
                  <c:v>10.791</c:v>
                </c:pt>
                <c:pt idx="38">
                  <c:v>11.132</c:v>
                </c:pt>
                <c:pt idx="39">
                  <c:v>11.417999999999999</c:v>
                </c:pt>
                <c:pt idx="40">
                  <c:v>11.648999999999999</c:v>
                </c:pt>
                <c:pt idx="41">
                  <c:v>11.906000000000001</c:v>
                </c:pt>
                <c:pt idx="42">
                  <c:v>12.276</c:v>
                </c:pt>
                <c:pt idx="43">
                  <c:v>12.507</c:v>
                </c:pt>
                <c:pt idx="44">
                  <c:v>12.763</c:v>
                </c:pt>
                <c:pt idx="45">
                  <c:v>13.134</c:v>
                </c:pt>
                <c:pt idx="46">
                  <c:v>13.414999999999999</c:v>
                </c:pt>
                <c:pt idx="47">
                  <c:v>13.582000000000001</c:v>
                </c:pt>
                <c:pt idx="48">
                  <c:v>13.936999999999999</c:v>
                </c:pt>
                <c:pt idx="49">
                  <c:v>14.278</c:v>
                </c:pt>
                <c:pt idx="50">
                  <c:v>14.478999999999999</c:v>
                </c:pt>
                <c:pt idx="51">
                  <c:v>14.725</c:v>
                </c:pt>
                <c:pt idx="52">
                  <c:v>15.010999999999999</c:v>
                </c:pt>
                <c:pt idx="53">
                  <c:v>15.367000000000001</c:v>
                </c:pt>
                <c:pt idx="54">
                  <c:v>15.708</c:v>
                </c:pt>
                <c:pt idx="55">
                  <c:v>15.994</c:v>
                </c:pt>
                <c:pt idx="56">
                  <c:v>16.204999999999998</c:v>
                </c:pt>
                <c:pt idx="57">
                  <c:v>16.481000000000002</c:v>
                </c:pt>
                <c:pt idx="58">
                  <c:v>16.797000000000001</c:v>
                </c:pt>
                <c:pt idx="59">
                  <c:v>17.082999999999998</c:v>
                </c:pt>
                <c:pt idx="60">
                  <c:v>17.369</c:v>
                </c:pt>
                <c:pt idx="61">
                  <c:v>17.707000000000001</c:v>
                </c:pt>
                <c:pt idx="62">
                  <c:v>17.951000000000001</c:v>
                </c:pt>
              </c:numCache>
            </c:numRef>
          </c:xVal>
          <c:yVal>
            <c:numRef>
              <c:f>'Test 07.07.2015 VTG '!$AD$6:$AD$68</c:f>
              <c:numCache>
                <c:formatCode>0%</c:formatCode>
                <c:ptCount val="63"/>
                <c:pt idx="0">
                  <c:v>0.82499999999999996</c:v>
                </c:pt>
                <c:pt idx="1">
                  <c:v>0.83160000000000001</c:v>
                </c:pt>
                <c:pt idx="2">
                  <c:v>0.84089999999999998</c:v>
                </c:pt>
                <c:pt idx="3">
                  <c:v>0.83930000000000005</c:v>
                </c:pt>
                <c:pt idx="4">
                  <c:v>0.83550000000000002</c:v>
                </c:pt>
                <c:pt idx="5">
                  <c:v>0.84260000000000002</c:v>
                </c:pt>
                <c:pt idx="6">
                  <c:v>0.84069999999999989</c:v>
                </c:pt>
                <c:pt idx="7">
                  <c:v>0.83849999999999991</c:v>
                </c:pt>
                <c:pt idx="8">
                  <c:v>0.83739999999999992</c:v>
                </c:pt>
                <c:pt idx="9">
                  <c:v>0.82209999999999994</c:v>
                </c:pt>
                <c:pt idx="10">
                  <c:v>0.8347</c:v>
                </c:pt>
                <c:pt idx="11">
                  <c:v>0.83400000000000007</c:v>
                </c:pt>
                <c:pt idx="12">
                  <c:v>0.82389999999999997</c:v>
                </c:pt>
                <c:pt idx="13">
                  <c:v>0.83299999999999996</c:v>
                </c:pt>
                <c:pt idx="14">
                  <c:v>0.82099999999999995</c:v>
                </c:pt>
                <c:pt idx="15">
                  <c:v>0.82810000000000006</c:v>
                </c:pt>
                <c:pt idx="16">
                  <c:v>0.81969999999999998</c:v>
                </c:pt>
                <c:pt idx="17">
                  <c:v>0.82889999999999997</c:v>
                </c:pt>
                <c:pt idx="18">
                  <c:v>0.82569999999999988</c:v>
                </c:pt>
                <c:pt idx="19">
                  <c:v>0.82550000000000001</c:v>
                </c:pt>
                <c:pt idx="20">
                  <c:v>0.81879999999999997</c:v>
                </c:pt>
                <c:pt idx="21">
                  <c:v>0.82180000000000009</c:v>
                </c:pt>
                <c:pt idx="22">
                  <c:v>0.81900000000000006</c:v>
                </c:pt>
                <c:pt idx="23">
                  <c:v>0.79859999999999998</c:v>
                </c:pt>
                <c:pt idx="24">
                  <c:v>0.78579999999999994</c:v>
                </c:pt>
                <c:pt idx="25">
                  <c:v>0.79099999999999993</c:v>
                </c:pt>
                <c:pt idx="26">
                  <c:v>0.76</c:v>
                </c:pt>
                <c:pt idx="27">
                  <c:v>0.75840000000000007</c:v>
                </c:pt>
                <c:pt idx="28">
                  <c:v>0.71279999999999999</c:v>
                </c:pt>
                <c:pt idx="29">
                  <c:v>0.63600000000000001</c:v>
                </c:pt>
                <c:pt idx="30">
                  <c:v>0.53259999999999996</c:v>
                </c:pt>
                <c:pt idx="31">
                  <c:v>0.44829999999999998</c:v>
                </c:pt>
                <c:pt idx="32">
                  <c:v>0.44780000000000003</c:v>
                </c:pt>
                <c:pt idx="33">
                  <c:v>0.53720000000000001</c:v>
                </c:pt>
                <c:pt idx="34">
                  <c:v>0.62460000000000004</c:v>
                </c:pt>
                <c:pt idx="35">
                  <c:v>0.62590000000000001</c:v>
                </c:pt>
                <c:pt idx="36">
                  <c:v>0.60719999999999996</c:v>
                </c:pt>
                <c:pt idx="37">
                  <c:v>0.58250000000000002</c:v>
                </c:pt>
                <c:pt idx="38">
                  <c:v>0.5706</c:v>
                </c:pt>
                <c:pt idx="39">
                  <c:v>0.53990000000000005</c:v>
                </c:pt>
                <c:pt idx="40">
                  <c:v>0.51029999999999998</c:v>
                </c:pt>
                <c:pt idx="41">
                  <c:v>0.49819999999999998</c:v>
                </c:pt>
                <c:pt idx="42">
                  <c:v>0.48909999999999998</c:v>
                </c:pt>
                <c:pt idx="43">
                  <c:v>0.51700000000000002</c:v>
                </c:pt>
                <c:pt idx="44">
                  <c:v>0.53670000000000007</c:v>
                </c:pt>
                <c:pt idx="45">
                  <c:v>0.52450000000000008</c:v>
                </c:pt>
                <c:pt idx="46">
                  <c:v>0.50639999999999996</c:v>
                </c:pt>
                <c:pt idx="47">
                  <c:v>0.49329999999999996</c:v>
                </c:pt>
                <c:pt idx="48">
                  <c:v>0.4889</c:v>
                </c:pt>
                <c:pt idx="49">
                  <c:v>0.48369999999999996</c:v>
                </c:pt>
                <c:pt idx="50">
                  <c:v>0.48180000000000001</c:v>
                </c:pt>
                <c:pt idx="51">
                  <c:v>0.48</c:v>
                </c:pt>
                <c:pt idx="52">
                  <c:v>0.47149999999999997</c:v>
                </c:pt>
                <c:pt idx="53">
                  <c:v>0.46600000000000003</c:v>
                </c:pt>
                <c:pt idx="54">
                  <c:v>0.45439999999999997</c:v>
                </c:pt>
                <c:pt idx="55">
                  <c:v>0.4476</c:v>
                </c:pt>
                <c:pt idx="56">
                  <c:v>0.43490000000000001</c:v>
                </c:pt>
                <c:pt idx="57">
                  <c:v>0.42349999999999999</c:v>
                </c:pt>
                <c:pt idx="58">
                  <c:v>0.3906</c:v>
                </c:pt>
                <c:pt idx="59">
                  <c:v>0.38700000000000001</c:v>
                </c:pt>
                <c:pt idx="60">
                  <c:v>0.37569999999999998</c:v>
                </c:pt>
                <c:pt idx="61">
                  <c:v>0.36479999999999996</c:v>
                </c:pt>
                <c:pt idx="62">
                  <c:v>0.35590000000000005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'Test 07.07.2015 VTG '!$AE$5</c:f>
              <c:strCache>
                <c:ptCount val="1"/>
                <c:pt idx="0">
                  <c:v>Beschleunigung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07.07.2015 VTG '!$X$6:$X$68</c:f>
              <c:numCache>
                <c:formatCode>0.000" s"</c:formatCode>
                <c:ptCount val="63"/>
                <c:pt idx="0">
                  <c:v>0.27600000000000002</c:v>
                </c:pt>
                <c:pt idx="1">
                  <c:v>0.441</c:v>
                </c:pt>
                <c:pt idx="2">
                  <c:v>0.84799999999999998</c:v>
                </c:pt>
                <c:pt idx="3">
                  <c:v>1.139</c:v>
                </c:pt>
                <c:pt idx="4">
                  <c:v>1.42</c:v>
                </c:pt>
                <c:pt idx="5">
                  <c:v>1.706</c:v>
                </c:pt>
                <c:pt idx="6">
                  <c:v>1.992</c:v>
                </c:pt>
                <c:pt idx="7">
                  <c:v>2.1779999999999999</c:v>
                </c:pt>
                <c:pt idx="8">
                  <c:v>2.569</c:v>
                </c:pt>
                <c:pt idx="9">
                  <c:v>2.8519999999999999</c:v>
                </c:pt>
                <c:pt idx="10">
                  <c:v>3.0859999999999999</c:v>
                </c:pt>
                <c:pt idx="11">
                  <c:v>3.3719999999999999</c:v>
                </c:pt>
                <c:pt idx="12">
                  <c:v>3.6480000000000001</c:v>
                </c:pt>
                <c:pt idx="13">
                  <c:v>3.9140000000000001</c:v>
                </c:pt>
                <c:pt idx="14">
                  <c:v>4.2</c:v>
                </c:pt>
                <c:pt idx="15">
                  <c:v>4.4560000000000004</c:v>
                </c:pt>
                <c:pt idx="16">
                  <c:v>4.8220000000000001</c:v>
                </c:pt>
                <c:pt idx="17">
                  <c:v>5.0650000000000004</c:v>
                </c:pt>
                <c:pt idx="18">
                  <c:v>5.3449999999999998</c:v>
                </c:pt>
                <c:pt idx="19">
                  <c:v>5.6</c:v>
                </c:pt>
                <c:pt idx="20">
                  <c:v>5.9059999999999997</c:v>
                </c:pt>
                <c:pt idx="21">
                  <c:v>6.1920000000000002</c:v>
                </c:pt>
                <c:pt idx="22">
                  <c:v>6.4889999999999999</c:v>
                </c:pt>
                <c:pt idx="23">
                  <c:v>6.7640000000000002</c:v>
                </c:pt>
                <c:pt idx="24">
                  <c:v>7.03</c:v>
                </c:pt>
                <c:pt idx="25">
                  <c:v>7.4260000000000002</c:v>
                </c:pt>
                <c:pt idx="26">
                  <c:v>7.6719999999999997</c:v>
                </c:pt>
                <c:pt idx="27">
                  <c:v>7.9950000000000001</c:v>
                </c:pt>
                <c:pt idx="28">
                  <c:v>8.2829999999999995</c:v>
                </c:pt>
                <c:pt idx="29">
                  <c:v>8.57</c:v>
                </c:pt>
                <c:pt idx="30">
                  <c:v>8.8010000000000002</c:v>
                </c:pt>
                <c:pt idx="31">
                  <c:v>9.1379999999999999</c:v>
                </c:pt>
                <c:pt idx="32">
                  <c:v>9.4220000000000006</c:v>
                </c:pt>
                <c:pt idx="33">
                  <c:v>9.6229999999999993</c:v>
                </c:pt>
                <c:pt idx="34">
                  <c:v>9.8680000000000003</c:v>
                </c:pt>
                <c:pt idx="35">
                  <c:v>10.221</c:v>
                </c:pt>
                <c:pt idx="36">
                  <c:v>10.56</c:v>
                </c:pt>
                <c:pt idx="37">
                  <c:v>10.791</c:v>
                </c:pt>
                <c:pt idx="38">
                  <c:v>11.132</c:v>
                </c:pt>
                <c:pt idx="39">
                  <c:v>11.417999999999999</c:v>
                </c:pt>
                <c:pt idx="40">
                  <c:v>11.648999999999999</c:v>
                </c:pt>
                <c:pt idx="41">
                  <c:v>11.906000000000001</c:v>
                </c:pt>
                <c:pt idx="42">
                  <c:v>12.276</c:v>
                </c:pt>
                <c:pt idx="43">
                  <c:v>12.507</c:v>
                </c:pt>
                <c:pt idx="44">
                  <c:v>12.763</c:v>
                </c:pt>
                <c:pt idx="45">
                  <c:v>13.134</c:v>
                </c:pt>
                <c:pt idx="46">
                  <c:v>13.414999999999999</c:v>
                </c:pt>
                <c:pt idx="47">
                  <c:v>13.582000000000001</c:v>
                </c:pt>
                <c:pt idx="48">
                  <c:v>13.936999999999999</c:v>
                </c:pt>
                <c:pt idx="49">
                  <c:v>14.278</c:v>
                </c:pt>
                <c:pt idx="50">
                  <c:v>14.478999999999999</c:v>
                </c:pt>
                <c:pt idx="51">
                  <c:v>14.725</c:v>
                </c:pt>
                <c:pt idx="52">
                  <c:v>15.010999999999999</c:v>
                </c:pt>
                <c:pt idx="53">
                  <c:v>15.367000000000001</c:v>
                </c:pt>
                <c:pt idx="54">
                  <c:v>15.708</c:v>
                </c:pt>
                <c:pt idx="55">
                  <c:v>15.994</c:v>
                </c:pt>
                <c:pt idx="56">
                  <c:v>16.204999999999998</c:v>
                </c:pt>
                <c:pt idx="57">
                  <c:v>16.481000000000002</c:v>
                </c:pt>
                <c:pt idx="58">
                  <c:v>16.797000000000001</c:v>
                </c:pt>
                <c:pt idx="59">
                  <c:v>17.082999999999998</c:v>
                </c:pt>
                <c:pt idx="60">
                  <c:v>17.369</c:v>
                </c:pt>
                <c:pt idx="61">
                  <c:v>17.707000000000001</c:v>
                </c:pt>
                <c:pt idx="62">
                  <c:v>17.951000000000001</c:v>
                </c:pt>
              </c:numCache>
            </c:numRef>
          </c:xVal>
          <c:yVal>
            <c:numRef>
              <c:f>'Test 07.07.2015 VTG '!$AE$6:$AE$68</c:f>
              <c:numCache>
                <c:formatCode>#,##0.0" m/s2²"</c:formatCode>
                <c:ptCount val="63"/>
                <c:pt idx="0">
                  <c:v>8.4777500000000006E-2</c:v>
                </c:pt>
                <c:pt idx="1">
                  <c:v>0.33909099999999998</c:v>
                </c:pt>
                <c:pt idx="2">
                  <c:v>0.25431999999999999</c:v>
                </c:pt>
                <c:pt idx="3">
                  <c:v>0.42386200000000002</c:v>
                </c:pt>
                <c:pt idx="4">
                  <c:v>0.508633</c:v>
                </c:pt>
                <c:pt idx="5">
                  <c:v>0.59340400000000004</c:v>
                </c:pt>
                <c:pt idx="6">
                  <c:v>0.59340400000000004</c:v>
                </c:pt>
                <c:pt idx="7">
                  <c:v>0.67817499999999997</c:v>
                </c:pt>
                <c:pt idx="8">
                  <c:v>0.59340400000000004</c:v>
                </c:pt>
                <c:pt idx="9">
                  <c:v>0.59340400000000004</c:v>
                </c:pt>
                <c:pt idx="10">
                  <c:v>0.93248900000000001</c:v>
                </c:pt>
                <c:pt idx="11">
                  <c:v>0.42386200000000002</c:v>
                </c:pt>
                <c:pt idx="12">
                  <c:v>0.76294600000000001</c:v>
                </c:pt>
                <c:pt idx="13">
                  <c:v>0.67817499999999997</c:v>
                </c:pt>
                <c:pt idx="14">
                  <c:v>0.67817499999999997</c:v>
                </c:pt>
                <c:pt idx="15">
                  <c:v>0.84771700000000005</c:v>
                </c:pt>
                <c:pt idx="16">
                  <c:v>0.67817499999999997</c:v>
                </c:pt>
                <c:pt idx="17">
                  <c:v>0.67817499999999997</c:v>
                </c:pt>
                <c:pt idx="18">
                  <c:v>0.93248900000000001</c:v>
                </c:pt>
                <c:pt idx="19">
                  <c:v>0.76294600000000001</c:v>
                </c:pt>
                <c:pt idx="20">
                  <c:v>0.93248900000000001</c:v>
                </c:pt>
                <c:pt idx="21">
                  <c:v>0.76294600000000001</c:v>
                </c:pt>
                <c:pt idx="22">
                  <c:v>0.84771700000000005</c:v>
                </c:pt>
                <c:pt idx="23">
                  <c:v>0.93248900000000001</c:v>
                </c:pt>
                <c:pt idx="24">
                  <c:v>1.0172600000000001</c:v>
                </c:pt>
                <c:pt idx="25">
                  <c:v>0.84771700000000005</c:v>
                </c:pt>
                <c:pt idx="26">
                  <c:v>1.0172600000000001</c:v>
                </c:pt>
                <c:pt idx="27">
                  <c:v>1.1020300000000001</c:v>
                </c:pt>
                <c:pt idx="28">
                  <c:v>1.3563400000000001</c:v>
                </c:pt>
                <c:pt idx="29">
                  <c:v>1.1020300000000001</c:v>
                </c:pt>
                <c:pt idx="30">
                  <c:v>1.3563400000000001</c:v>
                </c:pt>
                <c:pt idx="31">
                  <c:v>1.3563400000000001</c:v>
                </c:pt>
                <c:pt idx="32">
                  <c:v>1.3563400000000001</c:v>
                </c:pt>
                <c:pt idx="33">
                  <c:v>1.44112</c:v>
                </c:pt>
                <c:pt idx="34">
                  <c:v>1.52589</c:v>
                </c:pt>
                <c:pt idx="35">
                  <c:v>1.2715700000000001</c:v>
                </c:pt>
                <c:pt idx="36">
                  <c:v>1.3563400000000001</c:v>
                </c:pt>
                <c:pt idx="37">
                  <c:v>1.3563400000000001</c:v>
                </c:pt>
                <c:pt idx="38">
                  <c:v>1.52589</c:v>
                </c:pt>
                <c:pt idx="39">
                  <c:v>1.61066</c:v>
                </c:pt>
                <c:pt idx="40">
                  <c:v>1.52589</c:v>
                </c:pt>
                <c:pt idx="41">
                  <c:v>1.52589</c:v>
                </c:pt>
                <c:pt idx="42">
                  <c:v>1.52589</c:v>
                </c:pt>
                <c:pt idx="43">
                  <c:v>1.44112</c:v>
                </c:pt>
                <c:pt idx="44">
                  <c:v>1.44112</c:v>
                </c:pt>
                <c:pt idx="45">
                  <c:v>1.52589</c:v>
                </c:pt>
                <c:pt idx="46">
                  <c:v>1.61066</c:v>
                </c:pt>
                <c:pt idx="47">
                  <c:v>1.3563400000000001</c:v>
                </c:pt>
                <c:pt idx="48">
                  <c:v>1.69543</c:v>
                </c:pt>
                <c:pt idx="49">
                  <c:v>1.61066</c:v>
                </c:pt>
                <c:pt idx="50">
                  <c:v>1.44112</c:v>
                </c:pt>
                <c:pt idx="51">
                  <c:v>1.44112</c:v>
                </c:pt>
                <c:pt idx="52">
                  <c:v>1.44112</c:v>
                </c:pt>
                <c:pt idx="53">
                  <c:v>1.52589</c:v>
                </c:pt>
                <c:pt idx="54">
                  <c:v>1.52589</c:v>
                </c:pt>
                <c:pt idx="55">
                  <c:v>1.44112</c:v>
                </c:pt>
                <c:pt idx="56">
                  <c:v>1.44112</c:v>
                </c:pt>
                <c:pt idx="57">
                  <c:v>1.52589</c:v>
                </c:pt>
                <c:pt idx="58">
                  <c:v>1.69543</c:v>
                </c:pt>
                <c:pt idx="59">
                  <c:v>1.52589</c:v>
                </c:pt>
                <c:pt idx="60">
                  <c:v>1.44112</c:v>
                </c:pt>
                <c:pt idx="61">
                  <c:v>1.52589</c:v>
                </c:pt>
                <c:pt idx="62">
                  <c:v>1.61066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663344"/>
        <c:axId val="289662952"/>
      </c:scatterChart>
      <c:valAx>
        <c:axId val="289662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&quot; s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62560"/>
        <c:crosses val="autoZero"/>
        <c:crossBetween val="midCat"/>
      </c:valAx>
      <c:valAx>
        <c:axId val="28966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&quot; bar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62168"/>
        <c:crosses val="autoZero"/>
        <c:crossBetween val="midCat"/>
      </c:valAx>
      <c:valAx>
        <c:axId val="289662952"/>
        <c:scaling>
          <c:orientation val="minMax"/>
        </c:scaling>
        <c:delete val="0"/>
        <c:axPos val="r"/>
        <c:numFmt formatCode="#,##0&quot; 1/min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63344"/>
        <c:crosses val="max"/>
        <c:crossBetween val="midCat"/>
      </c:valAx>
      <c:valAx>
        <c:axId val="289663344"/>
        <c:scaling>
          <c:orientation val="minMax"/>
        </c:scaling>
        <c:delete val="1"/>
        <c:axPos val="b"/>
        <c:numFmt formatCode="0.000&quot; s&quot;" sourceLinked="1"/>
        <c:majorTickMark val="out"/>
        <c:minorTickMark val="none"/>
        <c:tickLblPos val="nextTo"/>
        <c:crossAx val="289662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'Beschl. 5. Gang(3)'!$L$2</c:f>
              <c:strCache>
                <c:ptCount val="1"/>
                <c:pt idx="0">
                  <c:v>MRad</c:v>
                </c:pt>
              </c:strCache>
            </c:strRef>
          </c:tx>
          <c:marker>
            <c:symbol val="none"/>
          </c:marker>
          <c:trendline>
            <c:trendlineType val="poly"/>
            <c:order val="6"/>
            <c:dispRSqr val="0"/>
            <c:dispEq val="0"/>
          </c:trendline>
          <c:xVal>
            <c:numRef>
              <c:f>'Beschl. 5. Gang(3)'!$H$12:$H$246</c:f>
              <c:numCache>
                <c:formatCode>#,##0" 1/min"</c:formatCode>
                <c:ptCount val="235"/>
                <c:pt idx="0">
                  <c:v>1442</c:v>
                </c:pt>
                <c:pt idx="1">
                  <c:v>1442</c:v>
                </c:pt>
                <c:pt idx="2">
                  <c:v>1460</c:v>
                </c:pt>
                <c:pt idx="3">
                  <c:v>1460</c:v>
                </c:pt>
                <c:pt idx="4">
                  <c:v>1460</c:v>
                </c:pt>
                <c:pt idx="5">
                  <c:v>1480</c:v>
                </c:pt>
                <c:pt idx="6">
                  <c:v>1480</c:v>
                </c:pt>
                <c:pt idx="7">
                  <c:v>1480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1519</c:v>
                </c:pt>
                <c:pt idx="12">
                  <c:v>1519</c:v>
                </c:pt>
                <c:pt idx="13">
                  <c:v>1519</c:v>
                </c:pt>
                <c:pt idx="14">
                  <c:v>1529</c:v>
                </c:pt>
                <c:pt idx="15">
                  <c:v>1529</c:v>
                </c:pt>
                <c:pt idx="16">
                  <c:v>1529</c:v>
                </c:pt>
                <c:pt idx="17">
                  <c:v>1559</c:v>
                </c:pt>
                <c:pt idx="18">
                  <c:v>1559</c:v>
                </c:pt>
                <c:pt idx="19">
                  <c:v>1559</c:v>
                </c:pt>
                <c:pt idx="20">
                  <c:v>1577</c:v>
                </c:pt>
                <c:pt idx="21">
                  <c:v>1577</c:v>
                </c:pt>
                <c:pt idx="22">
                  <c:v>1577</c:v>
                </c:pt>
                <c:pt idx="23">
                  <c:v>1597</c:v>
                </c:pt>
                <c:pt idx="24">
                  <c:v>1597</c:v>
                </c:pt>
                <c:pt idx="25">
                  <c:v>1597</c:v>
                </c:pt>
                <c:pt idx="26">
                  <c:v>1627</c:v>
                </c:pt>
                <c:pt idx="27">
                  <c:v>1627</c:v>
                </c:pt>
                <c:pt idx="28">
                  <c:v>1627</c:v>
                </c:pt>
                <c:pt idx="29">
                  <c:v>1657</c:v>
                </c:pt>
                <c:pt idx="30">
                  <c:v>1657</c:v>
                </c:pt>
                <c:pt idx="31">
                  <c:v>1657</c:v>
                </c:pt>
                <c:pt idx="32">
                  <c:v>1686</c:v>
                </c:pt>
                <c:pt idx="33">
                  <c:v>1686</c:v>
                </c:pt>
                <c:pt idx="34">
                  <c:v>1686</c:v>
                </c:pt>
                <c:pt idx="35">
                  <c:v>1718</c:v>
                </c:pt>
                <c:pt idx="36">
                  <c:v>1718</c:v>
                </c:pt>
                <c:pt idx="37">
                  <c:v>1718</c:v>
                </c:pt>
                <c:pt idx="38">
                  <c:v>1762</c:v>
                </c:pt>
                <c:pt idx="39">
                  <c:v>1762</c:v>
                </c:pt>
                <c:pt idx="40">
                  <c:v>1762</c:v>
                </c:pt>
                <c:pt idx="41">
                  <c:v>1813</c:v>
                </c:pt>
                <c:pt idx="42">
                  <c:v>1813</c:v>
                </c:pt>
                <c:pt idx="43">
                  <c:v>1813</c:v>
                </c:pt>
                <c:pt idx="44">
                  <c:v>1844</c:v>
                </c:pt>
                <c:pt idx="45">
                  <c:v>1844</c:v>
                </c:pt>
                <c:pt idx="46">
                  <c:v>1844</c:v>
                </c:pt>
                <c:pt idx="47">
                  <c:v>1883</c:v>
                </c:pt>
                <c:pt idx="48">
                  <c:v>1883</c:v>
                </c:pt>
                <c:pt idx="49">
                  <c:v>1883</c:v>
                </c:pt>
                <c:pt idx="50">
                  <c:v>1936</c:v>
                </c:pt>
                <c:pt idx="51">
                  <c:v>1936</c:v>
                </c:pt>
                <c:pt idx="52">
                  <c:v>1936</c:v>
                </c:pt>
                <c:pt idx="53">
                  <c:v>1988</c:v>
                </c:pt>
                <c:pt idx="54">
                  <c:v>1988</c:v>
                </c:pt>
                <c:pt idx="55">
                  <c:v>1988</c:v>
                </c:pt>
                <c:pt idx="56">
                  <c:v>2031</c:v>
                </c:pt>
                <c:pt idx="57">
                  <c:v>2031</c:v>
                </c:pt>
                <c:pt idx="58">
                  <c:v>2031</c:v>
                </c:pt>
                <c:pt idx="59">
                  <c:v>2068</c:v>
                </c:pt>
                <c:pt idx="60">
                  <c:v>2068</c:v>
                </c:pt>
                <c:pt idx="61">
                  <c:v>2068</c:v>
                </c:pt>
                <c:pt idx="62">
                  <c:v>2122</c:v>
                </c:pt>
                <c:pt idx="63">
                  <c:v>2122</c:v>
                </c:pt>
                <c:pt idx="64">
                  <c:v>2122</c:v>
                </c:pt>
                <c:pt idx="65">
                  <c:v>2165</c:v>
                </c:pt>
                <c:pt idx="66">
                  <c:v>2165</c:v>
                </c:pt>
                <c:pt idx="67">
                  <c:v>2165</c:v>
                </c:pt>
                <c:pt idx="68">
                  <c:v>2200</c:v>
                </c:pt>
                <c:pt idx="69">
                  <c:v>2200</c:v>
                </c:pt>
                <c:pt idx="70">
                  <c:v>2200</c:v>
                </c:pt>
                <c:pt idx="71">
                  <c:v>2235</c:v>
                </c:pt>
                <c:pt idx="72">
                  <c:v>2235</c:v>
                </c:pt>
                <c:pt idx="73">
                  <c:v>2235</c:v>
                </c:pt>
                <c:pt idx="74">
                  <c:v>2288</c:v>
                </c:pt>
                <c:pt idx="75">
                  <c:v>2288</c:v>
                </c:pt>
                <c:pt idx="76">
                  <c:v>2288</c:v>
                </c:pt>
                <c:pt idx="77">
                  <c:v>2339</c:v>
                </c:pt>
                <c:pt idx="78">
                  <c:v>2339</c:v>
                </c:pt>
                <c:pt idx="79">
                  <c:v>2339</c:v>
                </c:pt>
                <c:pt idx="80">
                  <c:v>2381</c:v>
                </c:pt>
                <c:pt idx="81">
                  <c:v>2381</c:v>
                </c:pt>
                <c:pt idx="82">
                  <c:v>2381</c:v>
                </c:pt>
                <c:pt idx="83">
                  <c:v>2423</c:v>
                </c:pt>
                <c:pt idx="84">
                  <c:v>2423</c:v>
                </c:pt>
                <c:pt idx="85">
                  <c:v>2423</c:v>
                </c:pt>
                <c:pt idx="86">
                  <c:v>2462</c:v>
                </c:pt>
                <c:pt idx="87">
                  <c:v>2462</c:v>
                </c:pt>
                <c:pt idx="88">
                  <c:v>2462</c:v>
                </c:pt>
                <c:pt idx="89">
                  <c:v>2504</c:v>
                </c:pt>
                <c:pt idx="90">
                  <c:v>2504</c:v>
                </c:pt>
                <c:pt idx="91">
                  <c:v>2504</c:v>
                </c:pt>
                <c:pt idx="92">
                  <c:v>2551</c:v>
                </c:pt>
                <c:pt idx="93">
                  <c:v>2551</c:v>
                </c:pt>
                <c:pt idx="94">
                  <c:v>2551</c:v>
                </c:pt>
                <c:pt idx="95">
                  <c:v>2590</c:v>
                </c:pt>
                <c:pt idx="96">
                  <c:v>2590</c:v>
                </c:pt>
                <c:pt idx="97">
                  <c:v>2590</c:v>
                </c:pt>
                <c:pt idx="98">
                  <c:v>2625</c:v>
                </c:pt>
                <c:pt idx="99">
                  <c:v>2625</c:v>
                </c:pt>
                <c:pt idx="100">
                  <c:v>2625</c:v>
                </c:pt>
                <c:pt idx="101">
                  <c:v>2668</c:v>
                </c:pt>
                <c:pt idx="102">
                  <c:v>2668</c:v>
                </c:pt>
                <c:pt idx="103">
                  <c:v>2668</c:v>
                </c:pt>
                <c:pt idx="104">
                  <c:v>2718</c:v>
                </c:pt>
                <c:pt idx="105">
                  <c:v>2718</c:v>
                </c:pt>
                <c:pt idx="106">
                  <c:v>2718</c:v>
                </c:pt>
                <c:pt idx="107">
                  <c:v>2755</c:v>
                </c:pt>
                <c:pt idx="108">
                  <c:v>2755</c:v>
                </c:pt>
                <c:pt idx="109">
                  <c:v>2755</c:v>
                </c:pt>
                <c:pt idx="110">
                  <c:v>2792</c:v>
                </c:pt>
                <c:pt idx="111">
                  <c:v>2792</c:v>
                </c:pt>
                <c:pt idx="112">
                  <c:v>2792</c:v>
                </c:pt>
                <c:pt idx="113">
                  <c:v>2826</c:v>
                </c:pt>
                <c:pt idx="114">
                  <c:v>2826</c:v>
                </c:pt>
                <c:pt idx="115">
                  <c:v>2826</c:v>
                </c:pt>
                <c:pt idx="116">
                  <c:v>2869</c:v>
                </c:pt>
                <c:pt idx="117">
                  <c:v>2869</c:v>
                </c:pt>
                <c:pt idx="118">
                  <c:v>2869</c:v>
                </c:pt>
                <c:pt idx="119">
                  <c:v>2904</c:v>
                </c:pt>
                <c:pt idx="120">
                  <c:v>2904</c:v>
                </c:pt>
                <c:pt idx="121">
                  <c:v>2904</c:v>
                </c:pt>
                <c:pt idx="122">
                  <c:v>2958</c:v>
                </c:pt>
                <c:pt idx="123">
                  <c:v>2958</c:v>
                </c:pt>
                <c:pt idx="124">
                  <c:v>2958</c:v>
                </c:pt>
                <c:pt idx="125">
                  <c:v>3143</c:v>
                </c:pt>
                <c:pt idx="126">
                  <c:v>3143</c:v>
                </c:pt>
                <c:pt idx="127">
                  <c:v>3143</c:v>
                </c:pt>
                <c:pt idx="128">
                  <c:v>3169</c:v>
                </c:pt>
                <c:pt idx="129">
                  <c:v>3169</c:v>
                </c:pt>
                <c:pt idx="130">
                  <c:v>3169</c:v>
                </c:pt>
                <c:pt idx="131">
                  <c:v>3223</c:v>
                </c:pt>
                <c:pt idx="132">
                  <c:v>3223</c:v>
                </c:pt>
                <c:pt idx="133">
                  <c:v>3223</c:v>
                </c:pt>
                <c:pt idx="134">
                  <c:v>3407</c:v>
                </c:pt>
                <c:pt idx="135">
                  <c:v>3407</c:v>
                </c:pt>
                <c:pt idx="136">
                  <c:v>3407</c:v>
                </c:pt>
                <c:pt idx="137">
                  <c:v>3435</c:v>
                </c:pt>
                <c:pt idx="138">
                  <c:v>3435</c:v>
                </c:pt>
                <c:pt idx="139">
                  <c:v>3435</c:v>
                </c:pt>
                <c:pt idx="140">
                  <c:v>3464</c:v>
                </c:pt>
                <c:pt idx="141">
                  <c:v>3464</c:v>
                </c:pt>
                <c:pt idx="142">
                  <c:v>3464</c:v>
                </c:pt>
                <c:pt idx="143">
                  <c:v>3508</c:v>
                </c:pt>
                <c:pt idx="144">
                  <c:v>3508</c:v>
                </c:pt>
                <c:pt idx="145">
                  <c:v>3508</c:v>
                </c:pt>
                <c:pt idx="146">
                  <c:v>3541</c:v>
                </c:pt>
                <c:pt idx="147">
                  <c:v>3541</c:v>
                </c:pt>
                <c:pt idx="148">
                  <c:v>3541</c:v>
                </c:pt>
                <c:pt idx="149">
                  <c:v>3574</c:v>
                </c:pt>
                <c:pt idx="150">
                  <c:v>3574</c:v>
                </c:pt>
                <c:pt idx="151">
                  <c:v>3574</c:v>
                </c:pt>
                <c:pt idx="152">
                  <c:v>3592</c:v>
                </c:pt>
                <c:pt idx="153">
                  <c:v>3592</c:v>
                </c:pt>
                <c:pt idx="154">
                  <c:v>3592</c:v>
                </c:pt>
                <c:pt idx="155">
                  <c:v>3638</c:v>
                </c:pt>
                <c:pt idx="156">
                  <c:v>3638</c:v>
                </c:pt>
                <c:pt idx="157">
                  <c:v>3638</c:v>
                </c:pt>
                <c:pt idx="158">
                  <c:v>3665</c:v>
                </c:pt>
                <c:pt idx="159">
                  <c:v>3665</c:v>
                </c:pt>
                <c:pt idx="160">
                  <c:v>3665</c:v>
                </c:pt>
                <c:pt idx="161">
                  <c:v>3697</c:v>
                </c:pt>
                <c:pt idx="162">
                  <c:v>3697</c:v>
                </c:pt>
                <c:pt idx="163">
                  <c:v>3697</c:v>
                </c:pt>
                <c:pt idx="164">
                  <c:v>3726</c:v>
                </c:pt>
                <c:pt idx="165">
                  <c:v>3726</c:v>
                </c:pt>
                <c:pt idx="166">
                  <c:v>3726</c:v>
                </c:pt>
                <c:pt idx="167">
                  <c:v>3753</c:v>
                </c:pt>
                <c:pt idx="168">
                  <c:v>3753</c:v>
                </c:pt>
                <c:pt idx="169">
                  <c:v>3753</c:v>
                </c:pt>
                <c:pt idx="170">
                  <c:v>3774</c:v>
                </c:pt>
                <c:pt idx="171">
                  <c:v>3774</c:v>
                </c:pt>
                <c:pt idx="172">
                  <c:v>3774</c:v>
                </c:pt>
                <c:pt idx="173">
                  <c:v>3810</c:v>
                </c:pt>
                <c:pt idx="174">
                  <c:v>3810</c:v>
                </c:pt>
                <c:pt idx="175">
                  <c:v>3810</c:v>
                </c:pt>
                <c:pt idx="176">
                  <c:v>3843</c:v>
                </c:pt>
                <c:pt idx="177">
                  <c:v>3843</c:v>
                </c:pt>
                <c:pt idx="178">
                  <c:v>3843</c:v>
                </c:pt>
                <c:pt idx="179">
                  <c:v>3857</c:v>
                </c:pt>
                <c:pt idx="180">
                  <c:v>3857</c:v>
                </c:pt>
                <c:pt idx="181">
                  <c:v>3857</c:v>
                </c:pt>
                <c:pt idx="182">
                  <c:v>3890</c:v>
                </c:pt>
                <c:pt idx="183">
                  <c:v>3890</c:v>
                </c:pt>
                <c:pt idx="184">
                  <c:v>3890</c:v>
                </c:pt>
                <c:pt idx="185">
                  <c:v>3911</c:v>
                </c:pt>
                <c:pt idx="186">
                  <c:v>3911</c:v>
                </c:pt>
                <c:pt idx="187">
                  <c:v>3911</c:v>
                </c:pt>
                <c:pt idx="188">
                  <c:v>3942</c:v>
                </c:pt>
                <c:pt idx="189">
                  <c:v>3942</c:v>
                </c:pt>
                <c:pt idx="190">
                  <c:v>3942</c:v>
                </c:pt>
                <c:pt idx="191">
                  <c:v>3959</c:v>
                </c:pt>
                <c:pt idx="192">
                  <c:v>3959</c:v>
                </c:pt>
                <c:pt idx="193">
                  <c:v>3959</c:v>
                </c:pt>
                <c:pt idx="194">
                  <c:v>3966</c:v>
                </c:pt>
                <c:pt idx="195">
                  <c:v>3966</c:v>
                </c:pt>
                <c:pt idx="196">
                  <c:v>3966</c:v>
                </c:pt>
                <c:pt idx="197">
                  <c:v>4006</c:v>
                </c:pt>
                <c:pt idx="198">
                  <c:v>4006</c:v>
                </c:pt>
                <c:pt idx="199">
                  <c:v>4006</c:v>
                </c:pt>
                <c:pt idx="200">
                  <c:v>4027</c:v>
                </c:pt>
                <c:pt idx="201">
                  <c:v>4027</c:v>
                </c:pt>
                <c:pt idx="202">
                  <c:v>4027</c:v>
                </c:pt>
                <c:pt idx="203">
                  <c:v>4028</c:v>
                </c:pt>
                <c:pt idx="204">
                  <c:v>4028</c:v>
                </c:pt>
                <c:pt idx="205">
                  <c:v>4028</c:v>
                </c:pt>
                <c:pt idx="206">
                  <c:v>4063</c:v>
                </c:pt>
                <c:pt idx="207">
                  <c:v>4063</c:v>
                </c:pt>
                <c:pt idx="208">
                  <c:v>4063</c:v>
                </c:pt>
                <c:pt idx="209">
                  <c:v>4080</c:v>
                </c:pt>
                <c:pt idx="210">
                  <c:v>4080</c:v>
                </c:pt>
                <c:pt idx="211">
                  <c:v>4080</c:v>
                </c:pt>
                <c:pt idx="212">
                  <c:v>4097</c:v>
                </c:pt>
                <c:pt idx="213">
                  <c:v>4097</c:v>
                </c:pt>
                <c:pt idx="214">
                  <c:v>4097</c:v>
                </c:pt>
                <c:pt idx="215">
                  <c:v>4110</c:v>
                </c:pt>
                <c:pt idx="216">
                  <c:v>4110</c:v>
                </c:pt>
                <c:pt idx="217">
                  <c:v>4110</c:v>
                </c:pt>
                <c:pt idx="218">
                  <c:v>4125</c:v>
                </c:pt>
                <c:pt idx="219">
                  <c:v>4125</c:v>
                </c:pt>
                <c:pt idx="220">
                  <c:v>4125</c:v>
                </c:pt>
                <c:pt idx="221">
                  <c:v>4140</c:v>
                </c:pt>
                <c:pt idx="222">
                  <c:v>4140</c:v>
                </c:pt>
                <c:pt idx="223">
                  <c:v>4140</c:v>
                </c:pt>
                <c:pt idx="224">
                  <c:v>4153</c:v>
                </c:pt>
                <c:pt idx="225">
                  <c:v>4153</c:v>
                </c:pt>
                <c:pt idx="226">
                  <c:v>4153</c:v>
                </c:pt>
                <c:pt idx="227">
                  <c:v>4162</c:v>
                </c:pt>
                <c:pt idx="228">
                  <c:v>4162</c:v>
                </c:pt>
                <c:pt idx="229">
                  <c:v>4162</c:v>
                </c:pt>
                <c:pt idx="230">
                  <c:v>4177</c:v>
                </c:pt>
                <c:pt idx="231">
                  <c:v>4177</c:v>
                </c:pt>
                <c:pt idx="232">
                  <c:v>4177</c:v>
                </c:pt>
                <c:pt idx="233">
                  <c:v>4184</c:v>
                </c:pt>
                <c:pt idx="234">
                  <c:v>4184</c:v>
                </c:pt>
              </c:numCache>
            </c:numRef>
          </c:xVal>
          <c:yVal>
            <c:numRef>
              <c:f>'Beschl. 5. Gang(3)'!$L$12:$L$246</c:f>
              <c:numCache>
                <c:formatCode>0.0" Nm"</c:formatCode>
                <c:ptCount val="235"/>
                <c:pt idx="0">
                  <c:v>96.744924902996217</c:v>
                </c:pt>
                <c:pt idx="1">
                  <c:v>96.744924902996217</c:v>
                </c:pt>
                <c:pt idx="2">
                  <c:v>126.7867700044529</c:v>
                </c:pt>
                <c:pt idx="3">
                  <c:v>126.7867700044529</c:v>
                </c:pt>
                <c:pt idx="4">
                  <c:v>126.7867700044529</c:v>
                </c:pt>
                <c:pt idx="5">
                  <c:v>143.13420261940416</c:v>
                </c:pt>
                <c:pt idx="6">
                  <c:v>143.13420261940416</c:v>
                </c:pt>
                <c:pt idx="7">
                  <c:v>143.13420261940416</c:v>
                </c:pt>
                <c:pt idx="8">
                  <c:v>143.13420261940416</c:v>
                </c:pt>
                <c:pt idx="9">
                  <c:v>143.13420261940416</c:v>
                </c:pt>
                <c:pt idx="10">
                  <c:v>143.13420261940416</c:v>
                </c:pt>
                <c:pt idx="11">
                  <c:v>135.97749248843485</c:v>
                </c:pt>
                <c:pt idx="12">
                  <c:v>135.97749248843485</c:v>
                </c:pt>
                <c:pt idx="13">
                  <c:v>135.97749248843485</c:v>
                </c:pt>
                <c:pt idx="14">
                  <c:v>71.56710130970302</c:v>
                </c:pt>
                <c:pt idx="15">
                  <c:v>71.56710130970302</c:v>
                </c:pt>
                <c:pt idx="16">
                  <c:v>71.56710130970302</c:v>
                </c:pt>
                <c:pt idx="17">
                  <c:v>223.05079908190581</c:v>
                </c:pt>
                <c:pt idx="18">
                  <c:v>223.05079908190581</c:v>
                </c:pt>
                <c:pt idx="19">
                  <c:v>223.05079908190581</c:v>
                </c:pt>
                <c:pt idx="20">
                  <c:v>124.38633201813808</c:v>
                </c:pt>
                <c:pt idx="21">
                  <c:v>124.38633201813808</c:v>
                </c:pt>
                <c:pt idx="22">
                  <c:v>124.38633201813808</c:v>
                </c:pt>
                <c:pt idx="23">
                  <c:v>143.13420261940416</c:v>
                </c:pt>
                <c:pt idx="24">
                  <c:v>143.13420261940416</c:v>
                </c:pt>
                <c:pt idx="25">
                  <c:v>143.13420261940416</c:v>
                </c:pt>
                <c:pt idx="26">
                  <c:v>214.70130392910724</c:v>
                </c:pt>
                <c:pt idx="27">
                  <c:v>214.70130392910724</c:v>
                </c:pt>
                <c:pt idx="28">
                  <c:v>214.70130392910724</c:v>
                </c:pt>
                <c:pt idx="29">
                  <c:v>214.7013039291092</c:v>
                </c:pt>
                <c:pt idx="30">
                  <c:v>214.7013039291092</c:v>
                </c:pt>
                <c:pt idx="31">
                  <c:v>214.7013039291092</c:v>
                </c:pt>
                <c:pt idx="32">
                  <c:v>203.90983733932418</c:v>
                </c:pt>
                <c:pt idx="33">
                  <c:v>203.90983733932418</c:v>
                </c:pt>
                <c:pt idx="34">
                  <c:v>203.90983733932418</c:v>
                </c:pt>
                <c:pt idx="35">
                  <c:v>225.39870223013878</c:v>
                </c:pt>
                <c:pt idx="36">
                  <c:v>225.39870223013878</c:v>
                </c:pt>
                <c:pt idx="37">
                  <c:v>225.39870223013878</c:v>
                </c:pt>
                <c:pt idx="38">
                  <c:v>304.05547826655783</c:v>
                </c:pt>
                <c:pt idx="39">
                  <c:v>304.05547826655783</c:v>
                </c:pt>
                <c:pt idx="40">
                  <c:v>304.05547826655783</c:v>
                </c:pt>
                <c:pt idx="41">
                  <c:v>358.60005876915807</c:v>
                </c:pt>
                <c:pt idx="42">
                  <c:v>358.60005876915807</c:v>
                </c:pt>
                <c:pt idx="43">
                  <c:v>358.60005876915807</c:v>
                </c:pt>
                <c:pt idx="44">
                  <c:v>214.220905142346</c:v>
                </c:pt>
                <c:pt idx="45">
                  <c:v>214.220905142346</c:v>
                </c:pt>
                <c:pt idx="46">
                  <c:v>214.220905142346</c:v>
                </c:pt>
                <c:pt idx="47">
                  <c:v>274.22357435288569</c:v>
                </c:pt>
                <c:pt idx="48">
                  <c:v>274.22357435288569</c:v>
                </c:pt>
                <c:pt idx="49">
                  <c:v>274.22357435288569</c:v>
                </c:pt>
                <c:pt idx="50">
                  <c:v>366.24864427562778</c:v>
                </c:pt>
                <c:pt idx="51">
                  <c:v>366.24864427562778</c:v>
                </c:pt>
                <c:pt idx="52">
                  <c:v>366.24864427562778</c:v>
                </c:pt>
                <c:pt idx="53">
                  <c:v>366.27289112397301</c:v>
                </c:pt>
                <c:pt idx="54">
                  <c:v>366.27289112397301</c:v>
                </c:pt>
                <c:pt idx="55">
                  <c:v>366.27289112397301</c:v>
                </c:pt>
                <c:pt idx="56">
                  <c:v>297.14512648776946</c:v>
                </c:pt>
                <c:pt idx="57">
                  <c:v>297.14512648776946</c:v>
                </c:pt>
                <c:pt idx="58">
                  <c:v>297.14512648776946</c:v>
                </c:pt>
                <c:pt idx="59">
                  <c:v>260.16082695017468</c:v>
                </c:pt>
                <c:pt idx="60">
                  <c:v>260.16082695017468</c:v>
                </c:pt>
                <c:pt idx="61">
                  <c:v>260.16082695017468</c:v>
                </c:pt>
                <c:pt idx="62">
                  <c:v>373.1589960544124</c:v>
                </c:pt>
                <c:pt idx="63">
                  <c:v>373.1589960544124</c:v>
                </c:pt>
                <c:pt idx="64">
                  <c:v>373.1589960544124</c:v>
                </c:pt>
                <c:pt idx="65">
                  <c:v>302.34906915831016</c:v>
                </c:pt>
                <c:pt idx="66">
                  <c:v>302.34906915831016</c:v>
                </c:pt>
                <c:pt idx="67">
                  <c:v>302.34906915831016</c:v>
                </c:pt>
                <c:pt idx="68">
                  <c:v>265.13585551245586</c:v>
                </c:pt>
                <c:pt idx="69">
                  <c:v>265.13585551245586</c:v>
                </c:pt>
                <c:pt idx="70">
                  <c:v>265.13585551245586</c:v>
                </c:pt>
                <c:pt idx="71">
                  <c:v>250.48485458395777</c:v>
                </c:pt>
                <c:pt idx="72">
                  <c:v>250.48485458395777</c:v>
                </c:pt>
                <c:pt idx="73">
                  <c:v>250.48485458395777</c:v>
                </c:pt>
                <c:pt idx="74">
                  <c:v>366.24864427562483</c:v>
                </c:pt>
                <c:pt idx="75">
                  <c:v>366.24864427562483</c:v>
                </c:pt>
                <c:pt idx="76">
                  <c:v>366.24864427562483</c:v>
                </c:pt>
                <c:pt idx="77">
                  <c:v>358.60005876916023</c:v>
                </c:pt>
                <c:pt idx="78">
                  <c:v>358.60005876916023</c:v>
                </c:pt>
                <c:pt idx="79">
                  <c:v>358.60005876916023</c:v>
                </c:pt>
                <c:pt idx="80">
                  <c:v>290.23477470898513</c:v>
                </c:pt>
                <c:pt idx="81">
                  <c:v>290.23477470898513</c:v>
                </c:pt>
                <c:pt idx="82">
                  <c:v>290.23477470898513</c:v>
                </c:pt>
                <c:pt idx="83">
                  <c:v>295.31769545695607</c:v>
                </c:pt>
                <c:pt idx="84">
                  <c:v>295.31769545695607</c:v>
                </c:pt>
                <c:pt idx="85">
                  <c:v>295.31769545695607</c:v>
                </c:pt>
                <c:pt idx="86">
                  <c:v>269.96838095775377</c:v>
                </c:pt>
                <c:pt idx="87">
                  <c:v>269.96838095775377</c:v>
                </c:pt>
                <c:pt idx="88">
                  <c:v>269.96838095775377</c:v>
                </c:pt>
                <c:pt idx="89">
                  <c:v>295.31769545695607</c:v>
                </c:pt>
                <c:pt idx="90">
                  <c:v>295.31769545695607</c:v>
                </c:pt>
                <c:pt idx="91">
                  <c:v>295.31769545695607</c:v>
                </c:pt>
                <c:pt idx="92">
                  <c:v>324.78653360291514</c:v>
                </c:pt>
                <c:pt idx="93">
                  <c:v>324.78653360291514</c:v>
                </c:pt>
                <c:pt idx="94">
                  <c:v>324.78653360291514</c:v>
                </c:pt>
                <c:pt idx="95">
                  <c:v>274.22357435288291</c:v>
                </c:pt>
                <c:pt idx="96">
                  <c:v>274.22357435288291</c:v>
                </c:pt>
                <c:pt idx="97">
                  <c:v>274.22357435288291</c:v>
                </c:pt>
                <c:pt idx="98">
                  <c:v>250.48485458395976</c:v>
                </c:pt>
                <c:pt idx="99">
                  <c:v>250.48485458395976</c:v>
                </c:pt>
                <c:pt idx="100">
                  <c:v>250.48485458395976</c:v>
                </c:pt>
                <c:pt idx="101">
                  <c:v>308.28806873106532</c:v>
                </c:pt>
                <c:pt idx="102">
                  <c:v>308.28806873106532</c:v>
                </c:pt>
                <c:pt idx="103">
                  <c:v>308.28806873106532</c:v>
                </c:pt>
                <c:pt idx="104">
                  <c:v>357.83550654850939</c:v>
                </c:pt>
                <c:pt idx="105">
                  <c:v>357.83550654850939</c:v>
                </c:pt>
                <c:pt idx="106">
                  <c:v>357.83550654850939</c:v>
                </c:pt>
                <c:pt idx="107">
                  <c:v>264.79827484590243</c:v>
                </c:pt>
                <c:pt idx="108">
                  <c:v>264.79827484590243</c:v>
                </c:pt>
                <c:pt idx="109">
                  <c:v>264.79827484590243</c:v>
                </c:pt>
                <c:pt idx="110">
                  <c:v>274.58749018216059</c:v>
                </c:pt>
                <c:pt idx="111">
                  <c:v>274.58749018216059</c:v>
                </c:pt>
                <c:pt idx="112">
                  <c:v>274.58749018216059</c:v>
                </c:pt>
                <c:pt idx="113">
                  <c:v>239.06670584610541</c:v>
                </c:pt>
                <c:pt idx="114">
                  <c:v>239.06670584610541</c:v>
                </c:pt>
                <c:pt idx="115">
                  <c:v>239.06670584610541</c:v>
                </c:pt>
                <c:pt idx="116">
                  <c:v>297.65744567137364</c:v>
                </c:pt>
                <c:pt idx="117">
                  <c:v>297.65744567137364</c:v>
                </c:pt>
                <c:pt idx="118">
                  <c:v>297.65744567137364</c:v>
                </c:pt>
                <c:pt idx="119">
                  <c:v>246.0980795474585</c:v>
                </c:pt>
                <c:pt idx="120">
                  <c:v>246.0980795474585</c:v>
                </c:pt>
                <c:pt idx="121">
                  <c:v>246.0980795474585</c:v>
                </c:pt>
                <c:pt idx="122">
                  <c:v>373.15899605441615</c:v>
                </c:pt>
                <c:pt idx="123">
                  <c:v>373.15899605441615</c:v>
                </c:pt>
                <c:pt idx="124">
                  <c:v>373.15899605441615</c:v>
                </c:pt>
                <c:pt idx="125">
                  <c:v>294.27858991392509</c:v>
                </c:pt>
                <c:pt idx="126">
                  <c:v>294.27858991392509</c:v>
                </c:pt>
                <c:pt idx="127">
                  <c:v>294.27858991392509</c:v>
                </c:pt>
                <c:pt idx="128">
                  <c:v>162.85144145137608</c:v>
                </c:pt>
                <c:pt idx="129">
                  <c:v>162.85144145137608</c:v>
                </c:pt>
                <c:pt idx="130">
                  <c:v>162.85144145137608</c:v>
                </c:pt>
                <c:pt idx="131">
                  <c:v>386.46234707239466</c:v>
                </c:pt>
                <c:pt idx="132">
                  <c:v>386.46234707239466</c:v>
                </c:pt>
                <c:pt idx="133">
                  <c:v>386.46234707239466</c:v>
                </c:pt>
                <c:pt idx="134">
                  <c:v>283.80493528977104</c:v>
                </c:pt>
                <c:pt idx="135">
                  <c:v>283.80493528977104</c:v>
                </c:pt>
                <c:pt idx="136">
                  <c:v>283.80493528977104</c:v>
                </c:pt>
                <c:pt idx="137">
                  <c:v>193.48984980598482</c:v>
                </c:pt>
                <c:pt idx="138">
                  <c:v>193.48984980598482</c:v>
                </c:pt>
                <c:pt idx="139">
                  <c:v>193.48984980598482</c:v>
                </c:pt>
                <c:pt idx="140">
                  <c:v>203.90983733932907</c:v>
                </c:pt>
                <c:pt idx="141">
                  <c:v>203.90983733932907</c:v>
                </c:pt>
                <c:pt idx="142">
                  <c:v>203.90983733932907</c:v>
                </c:pt>
                <c:pt idx="143">
                  <c:v>314.89524576269355</c:v>
                </c:pt>
                <c:pt idx="144">
                  <c:v>314.89524576269355</c:v>
                </c:pt>
                <c:pt idx="145">
                  <c:v>314.89524576269355</c:v>
                </c:pt>
                <c:pt idx="146">
                  <c:v>240.89486300845564</c:v>
                </c:pt>
                <c:pt idx="147">
                  <c:v>240.89486300845564</c:v>
                </c:pt>
                <c:pt idx="148">
                  <c:v>240.89486300845564</c:v>
                </c:pt>
                <c:pt idx="149">
                  <c:v>236.17143432202113</c:v>
                </c:pt>
                <c:pt idx="150">
                  <c:v>236.17143432202113</c:v>
                </c:pt>
                <c:pt idx="151">
                  <c:v>236.17143432202113</c:v>
                </c:pt>
                <c:pt idx="152">
                  <c:v>126.56472662440859</c:v>
                </c:pt>
                <c:pt idx="153">
                  <c:v>126.56472662440859</c:v>
                </c:pt>
                <c:pt idx="154">
                  <c:v>126.56472662440859</c:v>
                </c:pt>
                <c:pt idx="155">
                  <c:v>329.20866602462803</c:v>
                </c:pt>
                <c:pt idx="156">
                  <c:v>329.20866602462803</c:v>
                </c:pt>
                <c:pt idx="157">
                  <c:v>329.20866602462803</c:v>
                </c:pt>
                <c:pt idx="158">
                  <c:v>193.23117353619733</c:v>
                </c:pt>
                <c:pt idx="159">
                  <c:v>193.23117353619733</c:v>
                </c:pt>
                <c:pt idx="160">
                  <c:v>193.23117353619733</c:v>
                </c:pt>
                <c:pt idx="161">
                  <c:v>225.00395844339653</c:v>
                </c:pt>
                <c:pt idx="162">
                  <c:v>225.00395844339653</c:v>
                </c:pt>
                <c:pt idx="163">
                  <c:v>225.00395844339653</c:v>
                </c:pt>
                <c:pt idx="164">
                  <c:v>200.74571917371236</c:v>
                </c:pt>
                <c:pt idx="165">
                  <c:v>200.74571917371236</c:v>
                </c:pt>
                <c:pt idx="166">
                  <c:v>200.74571917371236</c:v>
                </c:pt>
                <c:pt idx="167">
                  <c:v>200.3746549977954</c:v>
                </c:pt>
                <c:pt idx="168">
                  <c:v>200.3746549977954</c:v>
                </c:pt>
                <c:pt idx="169">
                  <c:v>200.3746549977954</c:v>
                </c:pt>
                <c:pt idx="170">
                  <c:v>145.1173873544906</c:v>
                </c:pt>
                <c:pt idx="171">
                  <c:v>145.1173873544906</c:v>
                </c:pt>
                <c:pt idx="172">
                  <c:v>145.1173873544906</c:v>
                </c:pt>
                <c:pt idx="173">
                  <c:v>253.12945324882111</c:v>
                </c:pt>
                <c:pt idx="174">
                  <c:v>253.12945324882111</c:v>
                </c:pt>
                <c:pt idx="175">
                  <c:v>253.12945324882111</c:v>
                </c:pt>
                <c:pt idx="176">
                  <c:v>228.0416086999183</c:v>
                </c:pt>
                <c:pt idx="177">
                  <c:v>228.0416086999183</c:v>
                </c:pt>
                <c:pt idx="178">
                  <c:v>228.0416086999183</c:v>
                </c:pt>
                <c:pt idx="179">
                  <c:v>98.611932225687539</c:v>
                </c:pt>
                <c:pt idx="180">
                  <c:v>98.611932225687539</c:v>
                </c:pt>
                <c:pt idx="181">
                  <c:v>98.611932225687539</c:v>
                </c:pt>
                <c:pt idx="182">
                  <c:v>228.04160869991551</c:v>
                </c:pt>
                <c:pt idx="183">
                  <c:v>228.04160869991551</c:v>
                </c:pt>
                <c:pt idx="184">
                  <c:v>228.04160869991551</c:v>
                </c:pt>
                <c:pt idx="185">
                  <c:v>147.65884772847602</c:v>
                </c:pt>
                <c:pt idx="186">
                  <c:v>147.65884772847602</c:v>
                </c:pt>
                <c:pt idx="187">
                  <c:v>147.65884772847602</c:v>
                </c:pt>
                <c:pt idx="188">
                  <c:v>214.22090514234662</c:v>
                </c:pt>
                <c:pt idx="189">
                  <c:v>214.22090514234662</c:v>
                </c:pt>
                <c:pt idx="190">
                  <c:v>214.22090514234662</c:v>
                </c:pt>
                <c:pt idx="191">
                  <c:v>119.53335292305539</c:v>
                </c:pt>
                <c:pt idx="192">
                  <c:v>119.53335292305539</c:v>
                </c:pt>
                <c:pt idx="193">
                  <c:v>119.53335292305539</c:v>
                </c:pt>
                <c:pt idx="194">
                  <c:v>48.372462451496872</c:v>
                </c:pt>
                <c:pt idx="195">
                  <c:v>48.372462451496872</c:v>
                </c:pt>
                <c:pt idx="196">
                  <c:v>48.372462451496872</c:v>
                </c:pt>
                <c:pt idx="197">
                  <c:v>297.40106544254434</c:v>
                </c:pt>
                <c:pt idx="198">
                  <c:v>297.40106544254434</c:v>
                </c:pt>
                <c:pt idx="199">
                  <c:v>297.40106544254434</c:v>
                </c:pt>
                <c:pt idx="200">
                  <c:v>150.29091275037345</c:v>
                </c:pt>
                <c:pt idx="201">
                  <c:v>150.29091275037345</c:v>
                </c:pt>
                <c:pt idx="202">
                  <c:v>150.29091275037345</c:v>
                </c:pt>
                <c:pt idx="203">
                  <c:v>7.1567101309713097</c:v>
                </c:pt>
                <c:pt idx="204">
                  <c:v>7.1567101309713097</c:v>
                </c:pt>
                <c:pt idx="205">
                  <c:v>7.1567101309713097</c:v>
                </c:pt>
                <c:pt idx="206">
                  <c:v>259.74492314529067</c:v>
                </c:pt>
                <c:pt idx="207">
                  <c:v>259.74492314529067</c:v>
                </c:pt>
                <c:pt idx="208">
                  <c:v>259.74492314529067</c:v>
                </c:pt>
                <c:pt idx="209">
                  <c:v>117.47598023934901</c:v>
                </c:pt>
                <c:pt idx="210">
                  <c:v>117.47598023934901</c:v>
                </c:pt>
                <c:pt idx="211">
                  <c:v>117.47598023934901</c:v>
                </c:pt>
                <c:pt idx="212">
                  <c:v>119.74306055975809</c:v>
                </c:pt>
                <c:pt idx="213">
                  <c:v>119.74306055975809</c:v>
                </c:pt>
                <c:pt idx="214">
                  <c:v>119.74306055975809</c:v>
                </c:pt>
                <c:pt idx="215">
                  <c:v>89.834573124212355</c:v>
                </c:pt>
                <c:pt idx="216">
                  <c:v>89.834573124212355</c:v>
                </c:pt>
                <c:pt idx="217">
                  <c:v>89.834573124212355</c:v>
                </c:pt>
                <c:pt idx="218">
                  <c:v>105.47060552033982</c:v>
                </c:pt>
                <c:pt idx="219">
                  <c:v>105.47060552033982</c:v>
                </c:pt>
                <c:pt idx="220">
                  <c:v>105.47060552033982</c:v>
                </c:pt>
                <c:pt idx="221">
                  <c:v>103.6552766817814</c:v>
                </c:pt>
                <c:pt idx="222">
                  <c:v>103.6552766817814</c:v>
                </c:pt>
                <c:pt idx="223">
                  <c:v>103.6552766817814</c:v>
                </c:pt>
                <c:pt idx="224">
                  <c:v>91.407858117630838</c:v>
                </c:pt>
                <c:pt idx="225">
                  <c:v>91.407858117630838</c:v>
                </c:pt>
                <c:pt idx="226">
                  <c:v>91.407858117630838</c:v>
                </c:pt>
                <c:pt idx="227">
                  <c:v>63.282363312205469</c:v>
                </c:pt>
                <c:pt idx="228">
                  <c:v>63.282363312205469</c:v>
                </c:pt>
                <c:pt idx="229">
                  <c:v>63.282363312205469</c:v>
                </c:pt>
                <c:pt idx="230">
                  <c:v>107.54234955734437</c:v>
                </c:pt>
                <c:pt idx="231">
                  <c:v>107.54234955734437</c:v>
                </c:pt>
                <c:pt idx="232">
                  <c:v>107.54234955734437</c:v>
                </c:pt>
                <c:pt idx="233">
                  <c:v>50.096970916795165</c:v>
                </c:pt>
                <c:pt idx="234">
                  <c:v>50.096970916795165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'Beschl. 5. Gang(3)'!$W$2</c:f>
              <c:strCache>
                <c:ptCount val="1"/>
                <c:pt idx="0">
                  <c:v>Mrad,berechn.</c:v>
                </c:pt>
              </c:strCache>
            </c:strRef>
          </c:tx>
          <c:marker>
            <c:symbol val="none"/>
          </c:marker>
          <c:xVal>
            <c:numRef>
              <c:f>'Beschl. 5. Gang(3)'!$U$6:$U$256</c:f>
              <c:numCache>
                <c:formatCode>#,##0" 1/min"</c:formatCode>
                <c:ptCount val="251"/>
                <c:pt idx="0">
                  <c:v>1436.0046110393303</c:v>
                </c:pt>
                <c:pt idx="1">
                  <c:v>1436.7227675854456</c:v>
                </c:pt>
                <c:pt idx="2">
                  <c:v>1437.8640940132125</c:v>
                </c:pt>
                <c:pt idx="3">
                  <c:v>1439.5157004953919</c:v>
                </c:pt>
                <c:pt idx="4">
                  <c:v>1441.5032465857262</c:v>
                </c:pt>
                <c:pt idx="5">
                  <c:v>1443.9033529846386</c:v>
                </c:pt>
                <c:pt idx="6">
                  <c:v>1446.6822860386974</c:v>
                </c:pt>
                <c:pt idx="7">
                  <c:v>1449.8431161004869</c:v>
                </c:pt>
                <c:pt idx="8">
                  <c:v>1453.3774994063701</c:v>
                </c:pt>
                <c:pt idx="9">
                  <c:v>1457.5139892985733</c:v>
                </c:pt>
                <c:pt idx="10">
                  <c:v>1461.7913156119432</c:v>
                </c:pt>
                <c:pt idx="11">
                  <c:v>1465.9142167675116</c:v>
                </c:pt>
                <c:pt idx="12">
                  <c:v>1470.8723989509517</c:v>
                </c:pt>
                <c:pt idx="13">
                  <c:v>1475.8538929112046</c:v>
                </c:pt>
                <c:pt idx="14">
                  <c:v>1481.4298911002325</c:v>
                </c:pt>
                <c:pt idx="15">
                  <c:v>1487.3247600452678</c:v>
                </c:pt>
                <c:pt idx="16">
                  <c:v>1493.2301012849948</c:v>
                </c:pt>
                <c:pt idx="17">
                  <c:v>1499.7260737797756</c:v>
                </c:pt>
                <c:pt idx="18">
                  <c:v>1506.1542475780745</c:v>
                </c:pt>
                <c:pt idx="19">
                  <c:v>1513.2219739423304</c:v>
                </c:pt>
                <c:pt idx="20">
                  <c:v>1520.6122118032536</c:v>
                </c:pt>
                <c:pt idx="21">
                  <c:v>1527.832280889138</c:v>
                </c:pt>
                <c:pt idx="22">
                  <c:v>1535.715757810997</c:v>
                </c:pt>
                <c:pt idx="23">
                  <c:v>1542.9922653964466</c:v>
                </c:pt>
                <c:pt idx="24">
                  <c:v>1551.412531521094</c:v>
                </c:pt>
                <c:pt idx="25">
                  <c:v>1560.5002521040367</c:v>
                </c:pt>
                <c:pt idx="26">
                  <c:v>1569.3832563478577</c:v>
                </c:pt>
                <c:pt idx="27">
                  <c:v>1578.5516014912705</c:v>
                </c:pt>
                <c:pt idx="28">
                  <c:v>1587.4051083781492</c:v>
                </c:pt>
                <c:pt idx="29">
                  <c:v>1596.9689165600701</c:v>
                </c:pt>
                <c:pt idx="30">
                  <c:v>1606.7510301001878</c:v>
                </c:pt>
                <c:pt idx="31">
                  <c:v>1615.7365777179079</c:v>
                </c:pt>
                <c:pt idx="32">
                  <c:v>1626.4582924633191</c:v>
                </c:pt>
                <c:pt idx="33">
                  <c:v>1635.746861192795</c:v>
                </c:pt>
                <c:pt idx="34">
                  <c:v>1646.3132373331368</c:v>
                </c:pt>
                <c:pt idx="35">
                  <c:v>1657.6978488457037</c:v>
                </c:pt>
                <c:pt idx="36">
                  <c:v>1668.6487347313546</c:v>
                </c:pt>
                <c:pt idx="37">
                  <c:v>1679.7779808171008</c:v>
                </c:pt>
                <c:pt idx="38">
                  <c:v>1691.1400894897374</c:v>
                </c:pt>
                <c:pt idx="39">
                  <c:v>1702.6107192287486</c:v>
                </c:pt>
                <c:pt idx="40">
                  <c:v>1714.2436510122693</c:v>
                </c:pt>
                <c:pt idx="41">
                  <c:v>1726.0337145868364</c:v>
                </c:pt>
                <c:pt idx="42">
                  <c:v>1738.6717609612965</c:v>
                </c:pt>
                <c:pt idx="43">
                  <c:v>1750.7692793359602</c:v>
                </c:pt>
                <c:pt idx="44">
                  <c:v>1763.008645037165</c:v>
                </c:pt>
                <c:pt idx="45">
                  <c:v>1775.3850291070885</c:v>
                </c:pt>
                <c:pt idx="46">
                  <c:v>1787.9598615162377</c:v>
                </c:pt>
                <c:pt idx="47">
                  <c:v>1800.5967832083827</c:v>
                </c:pt>
                <c:pt idx="48">
                  <c:v>1814.0315993469451</c:v>
                </c:pt>
                <c:pt idx="49">
                  <c:v>1826.984245357897</c:v>
                </c:pt>
                <c:pt idx="50">
                  <c:v>1839.9831999546795</c:v>
                </c:pt>
                <c:pt idx="51">
                  <c:v>1853.0916294629483</c:v>
                </c:pt>
                <c:pt idx="52">
                  <c:v>1866.3052704227387</c:v>
                </c:pt>
                <c:pt idx="53">
                  <c:v>1879.6902736493203</c:v>
                </c:pt>
                <c:pt idx="54">
                  <c:v>1893.8108604979261</c:v>
                </c:pt>
                <c:pt idx="55">
                  <c:v>1907.3205780841749</c:v>
                </c:pt>
                <c:pt idx="56">
                  <c:v>1920.9907887128052</c:v>
                </c:pt>
                <c:pt idx="57">
                  <c:v>1934.6744511723825</c:v>
                </c:pt>
                <c:pt idx="58">
                  <c:v>1948.4391003492726</c:v>
                </c:pt>
                <c:pt idx="59">
                  <c:v>1962.2810020033166</c:v>
                </c:pt>
                <c:pt idx="60">
                  <c:v>1977.0043054194457</c:v>
                </c:pt>
                <c:pt idx="61">
                  <c:v>1990.9937406668703</c:v>
                </c:pt>
                <c:pt idx="62">
                  <c:v>2005.0494530629078</c:v>
                </c:pt>
                <c:pt idx="63">
                  <c:v>2019.1679960041879</c:v>
                </c:pt>
                <c:pt idx="64">
                  <c:v>2033.4207643599975</c:v>
                </c:pt>
                <c:pt idx="65">
                  <c:v>2047.6551908902743</c:v>
                </c:pt>
                <c:pt idx="66">
                  <c:v>2062.6958709045389</c:v>
                </c:pt>
                <c:pt idx="67">
                  <c:v>2077.1110199669865</c:v>
                </c:pt>
                <c:pt idx="68">
                  <c:v>2091.4972491624053</c:v>
                </c:pt>
                <c:pt idx="69">
                  <c:v>2105.9268637344785</c:v>
                </c:pt>
                <c:pt idx="70">
                  <c:v>2120.3968891792797</c:v>
                </c:pt>
                <c:pt idx="71">
                  <c:v>2134.980864441186</c:v>
                </c:pt>
                <c:pt idx="72">
                  <c:v>2148.7570127333247</c:v>
                </c:pt>
                <c:pt idx="73">
                  <c:v>2162.5618793564749</c:v>
                </c:pt>
                <c:pt idx="74">
                  <c:v>2175.6240875956018</c:v>
                </c:pt>
                <c:pt idx="75">
                  <c:v>2190.3255771406643</c:v>
                </c:pt>
                <c:pt idx="76">
                  <c:v>2204.2029946379116</c:v>
                </c:pt>
                <c:pt idx="77">
                  <c:v>2218.872732832775</c:v>
                </c:pt>
                <c:pt idx="78">
                  <c:v>2233.5619473966713</c:v>
                </c:pt>
                <c:pt idx="79">
                  <c:v>2248.3456403622577</c:v>
                </c:pt>
                <c:pt idx="80">
                  <c:v>2263.8417652093149</c:v>
                </c:pt>
                <c:pt idx="81">
                  <c:v>2278.575641318319</c:v>
                </c:pt>
                <c:pt idx="82">
                  <c:v>2293.3970673043727</c:v>
                </c:pt>
                <c:pt idx="83">
                  <c:v>2308.1486243170189</c:v>
                </c:pt>
                <c:pt idx="84">
                  <c:v>2322.9057310737371</c:v>
                </c:pt>
                <c:pt idx="85">
                  <c:v>2337.6662852118798</c:v>
                </c:pt>
                <c:pt idx="86">
                  <c:v>2353.2828774631421</c:v>
                </c:pt>
                <c:pt idx="87">
                  <c:v>2368.0441363821365</c:v>
                </c:pt>
                <c:pt idx="88">
                  <c:v>2382.8027404683689</c:v>
                </c:pt>
                <c:pt idx="89">
                  <c:v>2397.63443610902</c:v>
                </c:pt>
                <c:pt idx="90">
                  <c:v>2412.3820685796663</c:v>
                </c:pt>
                <c:pt idx="91">
                  <c:v>2427.1215130137762</c:v>
                </c:pt>
                <c:pt idx="92">
                  <c:v>2442.62595694843</c:v>
                </c:pt>
                <c:pt idx="93">
                  <c:v>2457.4206127709726</c:v>
                </c:pt>
                <c:pt idx="94">
                  <c:v>2472.1244108267629</c:v>
                </c:pt>
                <c:pt idx="95">
                  <c:v>2486.8132442341462</c:v>
                </c:pt>
                <c:pt idx="96">
                  <c:v>2501.4855606558094</c:v>
                </c:pt>
                <c:pt idx="97">
                  <c:v>2516.2169303706128</c:v>
                </c:pt>
                <c:pt idx="98">
                  <c:v>2531.6213091070404</c:v>
                </c:pt>
                <c:pt idx="99">
                  <c:v>2546.2339544769807</c:v>
                </c:pt>
                <c:pt idx="100">
                  <c:v>2560.9009677930908</c:v>
                </c:pt>
                <c:pt idx="101">
                  <c:v>2575.4674300888673</c:v>
                </c:pt>
                <c:pt idx="102">
                  <c:v>2589.2442045267703</c:v>
                </c:pt>
                <c:pt idx="103">
                  <c:v>2603.7608473396135</c:v>
                </c:pt>
                <c:pt idx="104">
                  <c:v>2618.3262873618937</c:v>
                </c:pt>
                <c:pt idx="105">
                  <c:v>2632.7868292018575</c:v>
                </c:pt>
                <c:pt idx="106">
                  <c:v>2647.2176708870593</c:v>
                </c:pt>
                <c:pt idx="107">
                  <c:v>2660.8606041836374</c:v>
                </c:pt>
                <c:pt idx="108">
                  <c:v>2675.3060415298241</c:v>
                </c:pt>
                <c:pt idx="109">
                  <c:v>2689.6429330377996</c:v>
                </c:pt>
                <c:pt idx="110">
                  <c:v>2703.1940704414992</c:v>
                </c:pt>
                <c:pt idx="111">
                  <c:v>2717.539234749428</c:v>
                </c:pt>
                <c:pt idx="112">
                  <c:v>2731.0252794239705</c:v>
                </c:pt>
                <c:pt idx="113">
                  <c:v>2745.2250013823682</c:v>
                </c:pt>
                <c:pt idx="114">
                  <c:v>2757.8983813031177</c:v>
                </c:pt>
                <c:pt idx="115">
                  <c:v>2771.3582734790784</c:v>
                </c:pt>
                <c:pt idx="116">
                  <c:v>2785.4495010298706</c:v>
                </c:pt>
                <c:pt idx="117">
                  <c:v>2799.5011120480121</c:v>
                </c:pt>
                <c:pt idx="118">
                  <c:v>2813.5123689457869</c:v>
                </c:pt>
                <c:pt idx="119">
                  <c:v>2827.5559808919197</c:v>
                </c:pt>
                <c:pt idx="120">
                  <c:v>2842.2161075590666</c:v>
                </c:pt>
                <c:pt idx="121">
                  <c:v>2856.099691731235</c:v>
                </c:pt>
                <c:pt idx="122">
                  <c:v>2869.9402213895796</c:v>
                </c:pt>
                <c:pt idx="123">
                  <c:v>2883.8095981241559</c:v>
                </c:pt>
                <c:pt idx="124">
                  <c:v>2897.5620189387391</c:v>
                </c:pt>
                <c:pt idx="125">
                  <c:v>2911.2696672669581</c:v>
                </c:pt>
                <c:pt idx="126">
                  <c:v>2925.7216014244805</c:v>
                </c:pt>
                <c:pt idx="127">
                  <c:v>2939.335495039767</c:v>
                </c:pt>
                <c:pt idx="128">
                  <c:v>2952.9030916190031</c:v>
                </c:pt>
                <c:pt idx="129">
                  <c:v>2966.4239380454583</c:v>
                </c:pt>
                <c:pt idx="130">
                  <c:v>2979.9683908442094</c:v>
                </c:pt>
                <c:pt idx="131">
                  <c:v>3128.5553347788627</c:v>
                </c:pt>
                <c:pt idx="132">
                  <c:v>3146.8232338881107</c:v>
                </c:pt>
                <c:pt idx="133">
                  <c:v>3158.9442599311619</c:v>
                </c:pt>
                <c:pt idx="134">
                  <c:v>3171.7554213306221</c:v>
                </c:pt>
                <c:pt idx="135">
                  <c:v>3184.4476302964677</c:v>
                </c:pt>
                <c:pt idx="136">
                  <c:v>3196.4239302138321</c:v>
                </c:pt>
                <c:pt idx="137">
                  <c:v>3209.0809805993204</c:v>
                </c:pt>
                <c:pt idx="138">
                  <c:v>3347.4346588761246</c:v>
                </c:pt>
                <c:pt idx="139">
                  <c:v>3364.3838410192111</c:v>
                </c:pt>
                <c:pt idx="140">
                  <c:v>3376.2455999400422</c:v>
                </c:pt>
                <c:pt idx="141">
                  <c:v>3388.7350695201781</c:v>
                </c:pt>
                <c:pt idx="142">
                  <c:v>3400.4850938554682</c:v>
                </c:pt>
                <c:pt idx="143">
                  <c:v>3412.1806010540581</c:v>
                </c:pt>
                <c:pt idx="144">
                  <c:v>3423.8214403166712</c:v>
                </c:pt>
                <c:pt idx="145">
                  <c:v>3435.4682892805922</c:v>
                </c:pt>
                <c:pt idx="146">
                  <c:v>3446.9990286083257</c:v>
                </c:pt>
                <c:pt idx="147">
                  <c:v>3457.8720119544073</c:v>
                </c:pt>
                <c:pt idx="148">
                  <c:v>3469.2951801302261</c:v>
                </c:pt>
                <c:pt idx="149">
                  <c:v>3480.7225242692866</c:v>
                </c:pt>
                <c:pt idx="150">
                  <c:v>3491.4402334638908</c:v>
                </c:pt>
                <c:pt idx="151">
                  <c:v>3502.6989460310201</c:v>
                </c:pt>
                <c:pt idx="152">
                  <c:v>3513.3133453377895</c:v>
                </c:pt>
                <c:pt idx="153">
                  <c:v>3524.5211265799721</c:v>
                </c:pt>
                <c:pt idx="154">
                  <c:v>3535.6135282592541</c:v>
                </c:pt>
                <c:pt idx="155">
                  <c:v>3546.06973025041</c:v>
                </c:pt>
                <c:pt idx="156">
                  <c:v>3557.1089305221958</c:v>
                </c:pt>
                <c:pt idx="157">
                  <c:v>3568.0328640175621</c:v>
                </c:pt>
                <c:pt idx="158">
                  <c:v>3578.8991899835974</c:v>
                </c:pt>
                <c:pt idx="159">
                  <c:v>3589.7076051363133</c:v>
                </c:pt>
                <c:pt idx="160">
                  <c:v>3599.9498895345018</c:v>
                </c:pt>
                <c:pt idx="161">
                  <c:v>3610.6442903319876</c:v>
                </c:pt>
                <c:pt idx="162">
                  <c:v>3620.1630470177224</c:v>
                </c:pt>
                <c:pt idx="163">
                  <c:v>3631.3008534964333</c:v>
                </c:pt>
                <c:pt idx="164">
                  <c:v>3641.8757731126457</c:v>
                </c:pt>
                <c:pt idx="165">
                  <c:v>3652.335116200371</c:v>
                </c:pt>
                <c:pt idx="166">
                  <c:v>3662.7339772376231</c:v>
                </c:pt>
                <c:pt idx="167">
                  <c:v>3673.1261543951405</c:v>
                </c:pt>
                <c:pt idx="168">
                  <c:v>3683.4023551745527</c:v>
                </c:pt>
                <c:pt idx="169">
                  <c:v>3694.1525255705596</c:v>
                </c:pt>
                <c:pt idx="170">
                  <c:v>3704.3011072964891</c:v>
                </c:pt>
                <c:pt idx="171">
                  <c:v>3713.3809910800505</c:v>
                </c:pt>
                <c:pt idx="172">
                  <c:v>3722.8831898025096</c:v>
                </c:pt>
                <c:pt idx="173">
                  <c:v>3732.8509062472031</c:v>
                </c:pt>
                <c:pt idx="174">
                  <c:v>3742.7539496562699</c:v>
                </c:pt>
                <c:pt idx="175">
                  <c:v>3752.6432814959085</c:v>
                </c:pt>
                <c:pt idx="176">
                  <c:v>3762.927118787039</c:v>
                </c:pt>
                <c:pt idx="177">
                  <c:v>3772.628297086691</c:v>
                </c:pt>
                <c:pt idx="178">
                  <c:v>3782.3125468862095</c:v>
                </c:pt>
                <c:pt idx="179">
                  <c:v>3791.8777006538776</c:v>
                </c:pt>
                <c:pt idx="180">
                  <c:v>3801.3738504141988</c:v>
                </c:pt>
                <c:pt idx="181">
                  <c:v>3810.8001759240524</c:v>
                </c:pt>
                <c:pt idx="182">
                  <c:v>3820.6952850624921</c:v>
                </c:pt>
                <c:pt idx="183">
                  <c:v>3829.9752019932821</c:v>
                </c:pt>
                <c:pt idx="184">
                  <c:v>3839.1825851304893</c:v>
                </c:pt>
                <c:pt idx="185">
                  <c:v>3848.3164800672721</c:v>
                </c:pt>
                <c:pt idx="186">
                  <c:v>3857.4233798182549</c:v>
                </c:pt>
                <c:pt idx="187">
                  <c:v>3866.4068946441816</c:v>
                </c:pt>
                <c:pt idx="188">
                  <c:v>3875.7804849593786</c:v>
                </c:pt>
                <c:pt idx="189">
                  <c:v>3884.6518840213475</c:v>
                </c:pt>
                <c:pt idx="190">
                  <c:v>3893.3977590862728</c:v>
                </c:pt>
                <c:pt idx="191">
                  <c:v>3902.0635856248937</c:v>
                </c:pt>
                <c:pt idx="192">
                  <c:v>3910.6481471452803</c:v>
                </c:pt>
                <c:pt idx="193">
                  <c:v>3919.194714115888</c:v>
                </c:pt>
                <c:pt idx="194">
                  <c:v>3928.0531842225691</c:v>
                </c:pt>
                <c:pt idx="195">
                  <c:v>3936.3812756644497</c:v>
                </c:pt>
                <c:pt idx="196">
                  <c:v>3944.6658917268633</c:v>
                </c:pt>
                <c:pt idx="197">
                  <c:v>3952.8188496647467</c:v>
                </c:pt>
                <c:pt idx="198">
                  <c:v>3960.8822832154483</c:v>
                </c:pt>
                <c:pt idx="199">
                  <c:v>3969.271725998914</c:v>
                </c:pt>
                <c:pt idx="200">
                  <c:v>3977.1878020231784</c:v>
                </c:pt>
                <c:pt idx="201">
                  <c:v>3984.9678877191291</c:v>
                </c:pt>
                <c:pt idx="202">
                  <c:v>3991.8477315609593</c:v>
                </c:pt>
                <c:pt idx="203">
                  <c:v>3999.0471909695757</c:v>
                </c:pt>
                <c:pt idx="204">
                  <c:v>4006.5892937691638</c:v>
                </c:pt>
                <c:pt idx="205">
                  <c:v>4013.6037138356664</c:v>
                </c:pt>
                <c:pt idx="206">
                  <c:v>4020.9078206187678</c:v>
                </c:pt>
                <c:pt idx="207">
                  <c:v>4027.3544992062848</c:v>
                </c:pt>
                <c:pt idx="208">
                  <c:v>4034.8668517587939</c:v>
                </c:pt>
                <c:pt idx="209">
                  <c:v>4041.8565835057716</c:v>
                </c:pt>
                <c:pt idx="210">
                  <c:v>4048.0170015673839</c:v>
                </c:pt>
                <c:pt idx="211">
                  <c:v>4054.8310804915077</c:v>
                </c:pt>
                <c:pt idx="212">
                  <c:v>4061.1468913981216</c:v>
                </c:pt>
                <c:pt idx="213">
                  <c:v>4067.7000637466249</c:v>
                </c:pt>
                <c:pt idx="214">
                  <c:v>4074.1344403714611</c:v>
                </c:pt>
                <c:pt idx="215">
                  <c:v>4080.8094635204616</c:v>
                </c:pt>
                <c:pt idx="216">
                  <c:v>4086.9920547491815</c:v>
                </c:pt>
                <c:pt idx="217">
                  <c:v>4093.0486220224184</c:v>
                </c:pt>
                <c:pt idx="218">
                  <c:v>4098.9766847727496</c:v>
                </c:pt>
                <c:pt idx="219">
                  <c:v>4104.8038630420979</c:v>
                </c:pt>
                <c:pt idx="220">
                  <c:v>4110.4665288333708</c:v>
                </c:pt>
                <c:pt idx="221">
                  <c:v>4116.2799118224393</c:v>
                </c:pt>
                <c:pt idx="222">
                  <c:v>4121.6877733495648</c:v>
                </c:pt>
                <c:pt idx="223">
                  <c:v>4126.9249713779645</c:v>
                </c:pt>
                <c:pt idx="224">
                  <c:v>4132.0173399055293</c:v>
                </c:pt>
                <c:pt idx="225">
                  <c:v>4136.9619676219463</c:v>
                </c:pt>
                <c:pt idx="226">
                  <c:v>4141.7807063595246</c:v>
                </c:pt>
                <c:pt idx="227">
                  <c:v>4146.6599022562541</c:v>
                </c:pt>
                <c:pt idx="228">
                  <c:v>4151.1340189672683</c:v>
                </c:pt>
                <c:pt idx="229">
                  <c:v>4155.4479175490596</c:v>
                </c:pt>
                <c:pt idx="230">
                  <c:v>4159.6197621153287</c:v>
                </c:pt>
                <c:pt idx="231">
                  <c:v>4163.6025440701342</c:v>
                </c:pt>
                <c:pt idx="232">
                  <c:v>4167.4151602626534</c:v>
                </c:pt>
                <c:pt idx="233">
                  <c:v>4171.0728504871258</c:v>
                </c:pt>
                <c:pt idx="234">
                  <c:v>4174.7109609352701</c:v>
                </c:pt>
                <c:pt idx="235">
                  <c:v>4177.9815417144755</c:v>
                </c:pt>
                <c:pt idx="236">
                  <c:v>4180.7514936830039</c:v>
                </c:pt>
                <c:pt idx="237">
                  <c:v>4183.6840117119664</c:v>
                </c:pt>
                <c:pt idx="238">
                  <c:v>4186.2703548361396</c:v>
                </c:pt>
                <c:pt idx="239">
                  <c:v>4188.8100420132178</c:v>
                </c:pt>
                <c:pt idx="240">
                  <c:v>4191.1503673223142</c:v>
                </c:pt>
                <c:pt idx="241">
                  <c:v>4193.404715934772</c:v>
                </c:pt>
                <c:pt idx="242">
                  <c:v>4195.3220467082519</c:v>
                </c:pt>
                <c:pt idx="243">
                  <c:v>4196.8580718010762</c:v>
                </c:pt>
                <c:pt idx="244">
                  <c:v>4198.4511816441845</c:v>
                </c:pt>
                <c:pt idx="245">
                  <c:v>4199.7305519025458</c:v>
                </c:pt>
                <c:pt idx="246">
                  <c:v>4200.6849444418267</c:v>
                </c:pt>
                <c:pt idx="247">
                  <c:v>4201.5348273061463</c:v>
                </c:pt>
                <c:pt idx="248">
                  <c:v>4202.1275979250613</c:v>
                </c:pt>
                <c:pt idx="249">
                  <c:v>4202.517753189215</c:v>
                </c:pt>
                <c:pt idx="250">
                  <c:v>4202.6655483813665</c:v>
                </c:pt>
              </c:numCache>
            </c:numRef>
          </c:xVal>
          <c:yVal>
            <c:numRef>
              <c:f>'Beschl. 5. Gang(3)'!$W$10:$W$256</c:f>
              <c:numCache>
                <c:formatCode>0.0" Nm"</c:formatCode>
                <c:ptCount val="247"/>
                <c:pt idx="0">
                  <c:v>41.999091504743987</c:v>
                </c:pt>
                <c:pt idx="1">
                  <c:v>50.451422528074467</c:v>
                </c:pt>
                <c:pt idx="2">
                  <c:v>58.721990997118496</c:v>
                </c:pt>
                <c:pt idx="3">
                  <c:v>66.791905677869039</c:v>
                </c:pt>
                <c:pt idx="4">
                  <c:v>74.685507218438133</c:v>
                </c:pt>
                <c:pt idx="5">
                  <c:v>82.625138135836224</c:v>
                </c:pt>
                <c:pt idx="6">
                  <c:v>90.384731254537144</c:v>
                </c:pt>
                <c:pt idx="7">
                  <c:v>97.371147947846111</c:v>
                </c:pt>
                <c:pt idx="8">
                  <c:v>104.22343960303702</c:v>
                </c:pt>
                <c:pt idx="9">
                  <c:v>111.1126208456089</c:v>
                </c:pt>
                <c:pt idx="10">
                  <c:v>117.82713332292225</c:v>
                </c:pt>
                <c:pt idx="11">
                  <c:v>124.56523219009583</c:v>
                </c:pt>
                <c:pt idx="12">
                  <c:v>130.99137835748027</c:v>
                </c:pt>
                <c:pt idx="13">
                  <c:v>137.26722844183405</c:v>
                </c:pt>
                <c:pt idx="14">
                  <c:v>143.38093023480158</c:v>
                </c:pt>
                <c:pt idx="15">
                  <c:v>149.34903283321324</c:v>
                </c:pt>
                <c:pt idx="16">
                  <c:v>155.34645175453721</c:v>
                </c:pt>
                <c:pt idx="17">
                  <c:v>161.04421790330966</c:v>
                </c:pt>
                <c:pt idx="18">
                  <c:v>166.58676255452656</c:v>
                </c:pt>
                <c:pt idx="19">
                  <c:v>171.85032333106778</c:v>
                </c:pt>
                <c:pt idx="20">
                  <c:v>176.99815485093379</c:v>
                </c:pt>
                <c:pt idx="21">
                  <c:v>182.43210040726288</c:v>
                </c:pt>
                <c:pt idx="22">
                  <c:v>187.70790266831014</c:v>
                </c:pt>
                <c:pt idx="23">
                  <c:v>192.72314549185873</c:v>
                </c:pt>
                <c:pt idx="24">
                  <c:v>197.47817857954618</c:v>
                </c:pt>
                <c:pt idx="25">
                  <c:v>202.09405805465522</c:v>
                </c:pt>
                <c:pt idx="26">
                  <c:v>206.70709659472013</c:v>
                </c:pt>
                <c:pt idx="27">
                  <c:v>210.97195540221091</c:v>
                </c:pt>
                <c:pt idx="28">
                  <c:v>215.23383373429743</c:v>
                </c:pt>
                <c:pt idx="29">
                  <c:v>219.36945996390207</c:v>
                </c:pt>
                <c:pt idx="30">
                  <c:v>223.27945024766953</c:v>
                </c:pt>
                <c:pt idx="31">
                  <c:v>227.40418165210193</c:v>
                </c:pt>
                <c:pt idx="32">
                  <c:v>231.40457502149818</c:v>
                </c:pt>
                <c:pt idx="33">
                  <c:v>235.17352729941308</c:v>
                </c:pt>
                <c:pt idx="34">
                  <c:v>238.83713893385951</c:v>
                </c:pt>
                <c:pt idx="35">
                  <c:v>242.38734908770473</c:v>
                </c:pt>
                <c:pt idx="36">
                  <c:v>245.81697441911908</c:v>
                </c:pt>
                <c:pt idx="37">
                  <c:v>249.13734646108639</c:v>
                </c:pt>
                <c:pt idx="38">
                  <c:v>252.44116501410505</c:v>
                </c:pt>
                <c:pt idx="39">
                  <c:v>255.63421329885136</c:v>
                </c:pt>
                <c:pt idx="40">
                  <c:v>258.63160735984479</c:v>
                </c:pt>
                <c:pt idx="41">
                  <c:v>261.52696009335034</c:v>
                </c:pt>
                <c:pt idx="42">
                  <c:v>264.32919114802337</c:v>
                </c:pt>
                <c:pt idx="43">
                  <c:v>267.03241402437533</c:v>
                </c:pt>
                <c:pt idx="44">
                  <c:v>269.69818277023882</c:v>
                </c:pt>
                <c:pt idx="45">
                  <c:v>272.27101975613652</c:v>
                </c:pt>
                <c:pt idx="46">
                  <c:v>274.68257779342508</c:v>
                </c:pt>
                <c:pt idx="47">
                  <c:v>276.99590619740667</c:v>
                </c:pt>
                <c:pt idx="48">
                  <c:v>279.21914288173451</c:v>
                </c:pt>
                <c:pt idx="49">
                  <c:v>281.35938207984526</c:v>
                </c:pt>
                <c:pt idx="50">
                  <c:v>283.46473620783337</c:v>
                </c:pt>
                <c:pt idx="51">
                  <c:v>285.47557607214043</c:v>
                </c:pt>
                <c:pt idx="52">
                  <c:v>287.35458260738534</c:v>
                </c:pt>
                <c:pt idx="53">
                  <c:v>289.15122751349929</c:v>
                </c:pt>
                <c:pt idx="54">
                  <c:v>290.86256823038769</c:v>
                </c:pt>
                <c:pt idx="55">
                  <c:v>292.49500023925066</c:v>
                </c:pt>
                <c:pt idx="56">
                  <c:v>294.0935455605632</c:v>
                </c:pt>
                <c:pt idx="57">
                  <c:v>295.61255153456966</c:v>
                </c:pt>
                <c:pt idx="58">
                  <c:v>297.01306246752392</c:v>
                </c:pt>
                <c:pt idx="59">
                  <c:v>298.34074278234317</c:v>
                </c:pt>
                <c:pt idx="60">
                  <c:v>299.60023390611036</c:v>
                </c:pt>
                <c:pt idx="61">
                  <c:v>300.78949377324795</c:v>
                </c:pt>
                <c:pt idx="62">
                  <c:v>301.93521263252552</c:v>
                </c:pt>
                <c:pt idx="63">
                  <c:v>303.01355660076786</c:v>
                </c:pt>
                <c:pt idx="64">
                  <c:v>303.99725537181178</c:v>
                </c:pt>
                <c:pt idx="65">
                  <c:v>304.91403733372607</c:v>
                </c:pt>
                <c:pt idx="66">
                  <c:v>305.76796467143055</c:v>
                </c:pt>
                <c:pt idx="67">
                  <c:v>306.56236673958648</c:v>
                </c:pt>
                <c:pt idx="68">
                  <c:v>307.27808848324094</c:v>
                </c:pt>
                <c:pt idx="69">
                  <c:v>307.91865315127973</c:v>
                </c:pt>
                <c:pt idx="70">
                  <c:v>308.49204552474282</c:v>
                </c:pt>
                <c:pt idx="71">
                  <c:v>309.03257504172382</c:v>
                </c:pt>
                <c:pt idx="72">
                  <c:v>309.53690619542061</c:v>
                </c:pt>
                <c:pt idx="73">
                  <c:v>309.98812042295191</c:v>
                </c:pt>
                <c:pt idx="74">
                  <c:v>310.39967807644967</c:v>
                </c:pt>
                <c:pt idx="75">
                  <c:v>310.76053156232058</c:v>
                </c:pt>
                <c:pt idx="76">
                  <c:v>311.07807268281289</c:v>
                </c:pt>
                <c:pt idx="77">
                  <c:v>311.34342691772633</c:v>
                </c:pt>
                <c:pt idx="78">
                  <c:v>311.55369829846916</c:v>
                </c:pt>
                <c:pt idx="79">
                  <c:v>311.71704436165641</c:v>
                </c:pt>
                <c:pt idx="80">
                  <c:v>311.83431671586055</c:v>
                </c:pt>
                <c:pt idx="81">
                  <c:v>311.90716377515821</c:v>
                </c:pt>
                <c:pt idx="82">
                  <c:v>311.93672064898936</c:v>
                </c:pt>
                <c:pt idx="83">
                  <c:v>311.92205658978645</c:v>
                </c:pt>
                <c:pt idx="84">
                  <c:v>311.86595697798754</c:v>
                </c:pt>
                <c:pt idx="85">
                  <c:v>311.76957151288912</c:v>
                </c:pt>
                <c:pt idx="86">
                  <c:v>311.63411436100318</c:v>
                </c:pt>
                <c:pt idx="87">
                  <c:v>311.46109191015728</c:v>
                </c:pt>
                <c:pt idx="88">
                  <c:v>311.2450748050573</c:v>
                </c:pt>
                <c:pt idx="89">
                  <c:v>310.99097623288174</c:v>
                </c:pt>
                <c:pt idx="90">
                  <c:v>310.70784371522177</c:v>
                </c:pt>
                <c:pt idx="91">
                  <c:v>310.39162380927115</c:v>
                </c:pt>
                <c:pt idx="92">
                  <c:v>310.04260126431842</c:v>
                </c:pt>
                <c:pt idx="93">
                  <c:v>309.66067097509756</c:v>
                </c:pt>
                <c:pt idx="94">
                  <c:v>309.23630878684645</c:v>
                </c:pt>
                <c:pt idx="95">
                  <c:v>308.78168461254222</c:v>
                </c:pt>
                <c:pt idx="96">
                  <c:v>308.30786767256689</c:v>
                </c:pt>
                <c:pt idx="97">
                  <c:v>307.80578414552372</c:v>
                </c:pt>
                <c:pt idx="98">
                  <c:v>307.29205471454082</c:v>
                </c:pt>
                <c:pt idx="99">
                  <c:v>306.75304225812391</c:v>
                </c:pt>
                <c:pt idx="100">
                  <c:v>306.17274684335922</c:v>
                </c:pt>
                <c:pt idx="101">
                  <c:v>305.56756540056369</c:v>
                </c:pt>
                <c:pt idx="102">
                  <c:v>304.93996761871495</c:v>
                </c:pt>
                <c:pt idx="103">
                  <c:v>304.30671736228919</c:v>
                </c:pt>
                <c:pt idx="104">
                  <c:v>303.65023129205036</c:v>
                </c:pt>
                <c:pt idx="105">
                  <c:v>302.95469436674199</c:v>
                </c:pt>
                <c:pt idx="106">
                  <c:v>302.2592026363925</c:v>
                </c:pt>
                <c:pt idx="107">
                  <c:v>301.54244247751291</c:v>
                </c:pt>
                <c:pt idx="108">
                  <c:v>300.80730411109676</c:v>
                </c:pt>
                <c:pt idx="109">
                  <c:v>300.05614701110164</c:v>
                </c:pt>
                <c:pt idx="110">
                  <c:v>299.30903135913326</c:v>
                </c:pt>
                <c:pt idx="111">
                  <c:v>298.56527457058314</c:v>
                </c:pt>
                <c:pt idx="112">
                  <c:v>297.76353776045204</c:v>
                </c:pt>
                <c:pt idx="113">
                  <c:v>296.92639572484524</c:v>
                </c:pt>
                <c:pt idx="114">
                  <c:v>296.07366762860283</c:v>
                </c:pt>
                <c:pt idx="115">
                  <c:v>295.20366281914653</c:v>
                </c:pt>
                <c:pt idx="116">
                  <c:v>294.29576709741616</c:v>
                </c:pt>
                <c:pt idx="117">
                  <c:v>293.37579887902945</c:v>
                </c:pt>
                <c:pt idx="118">
                  <c:v>292.46600842205379</c:v>
                </c:pt>
                <c:pt idx="119">
                  <c:v>291.54115257315743</c:v>
                </c:pt>
                <c:pt idx="120">
                  <c:v>290.60416913716898</c:v>
                </c:pt>
                <c:pt idx="121">
                  <c:v>289.65807598198052</c:v>
                </c:pt>
                <c:pt idx="122">
                  <c:v>288.67302645800481</c:v>
                </c:pt>
                <c:pt idx="123">
                  <c:v>287.67693311106228</c:v>
                </c:pt>
                <c:pt idx="124">
                  <c:v>286.69862450080484</c:v>
                </c:pt>
                <c:pt idx="125">
                  <c:v>285.71074102274309</c:v>
                </c:pt>
                <c:pt idx="126">
                  <c:v>284.71109087956222</c:v>
                </c:pt>
                <c:pt idx="127">
                  <c:v>278.37790872595832</c:v>
                </c:pt>
                <c:pt idx="128">
                  <c:v>271.64463292436824</c:v>
                </c:pt>
                <c:pt idx="129">
                  <c:v>270.36045445951129</c:v>
                </c:pt>
                <c:pt idx="130">
                  <c:v>269.2969433073514</c:v>
                </c:pt>
                <c:pt idx="131">
                  <c:v>268.20069650018229</c:v>
                </c:pt>
                <c:pt idx="132">
                  <c:v>267.13232666128289</c:v>
                </c:pt>
                <c:pt idx="133">
                  <c:v>266.05745363902673</c:v>
                </c:pt>
                <c:pt idx="134">
                  <c:v>259.20586697159041</c:v>
                </c:pt>
                <c:pt idx="135">
                  <c:v>252.03524138668317</c:v>
                </c:pt>
                <c:pt idx="136">
                  <c:v>250.65235002394394</c:v>
                </c:pt>
                <c:pt idx="137">
                  <c:v>249.4733883544969</c:v>
                </c:pt>
                <c:pt idx="138">
                  <c:v>248.2912721575139</c:v>
                </c:pt>
                <c:pt idx="139">
                  <c:v>247.13926354550154</c:v>
                </c:pt>
                <c:pt idx="140">
                  <c:v>245.98406837462059</c:v>
                </c:pt>
                <c:pt idx="141">
                  <c:v>244.82252056230632</c:v>
                </c:pt>
                <c:pt idx="142">
                  <c:v>243.65753252109744</c:v>
                </c:pt>
                <c:pt idx="143">
                  <c:v>242.52276237478935</c:v>
                </c:pt>
                <c:pt idx="144">
                  <c:v>241.3844327049365</c:v>
                </c:pt>
                <c:pt idx="145">
                  <c:v>240.20842067449399</c:v>
                </c:pt>
                <c:pt idx="146">
                  <c:v>239.05936001840141</c:v>
                </c:pt>
                <c:pt idx="147">
                  <c:v>237.90930013246373</c:v>
                </c:pt>
                <c:pt idx="148">
                  <c:v>236.75502471493232</c:v>
                </c:pt>
                <c:pt idx="149">
                  <c:v>235.59310008415753</c:v>
                </c:pt>
                <c:pt idx="150">
                  <c:v>234.39496341801274</c:v>
                </c:pt>
                <c:pt idx="151">
                  <c:v>233.22642094890426</c:v>
                </c:pt>
                <c:pt idx="152">
                  <c:v>232.04944478140405</c:v>
                </c:pt>
                <c:pt idx="153">
                  <c:v>230.83504060347883</c:v>
                </c:pt>
                <c:pt idx="154">
                  <c:v>229.61772850819594</c:v>
                </c:pt>
                <c:pt idx="155">
                  <c:v>228.39400768001406</c:v>
                </c:pt>
                <c:pt idx="156">
                  <c:v>227.19278977856575</c:v>
                </c:pt>
                <c:pt idx="157">
                  <c:v>225.98475570771924</c:v>
                </c:pt>
                <c:pt idx="158">
                  <c:v>224.80584194321847</c:v>
                </c:pt>
                <c:pt idx="159">
                  <c:v>223.58669715866034</c:v>
                </c:pt>
                <c:pt idx="160">
                  <c:v>222.29003597494261</c:v>
                </c:pt>
                <c:pt idx="161">
                  <c:v>221.0177210768538</c:v>
                </c:pt>
                <c:pt idx="162">
                  <c:v>219.73966710637876</c:v>
                </c:pt>
                <c:pt idx="163">
                  <c:v>218.44869919021664</c:v>
                </c:pt>
                <c:pt idx="164">
                  <c:v>217.14771745646328</c:v>
                </c:pt>
                <c:pt idx="165">
                  <c:v>215.8050687386642</c:v>
                </c:pt>
                <c:pt idx="166">
                  <c:v>214.45098285945028</c:v>
                </c:pt>
                <c:pt idx="167">
                  <c:v>213.18687720991721</c:v>
                </c:pt>
                <c:pt idx="168">
                  <c:v>211.94730180795139</c:v>
                </c:pt>
                <c:pt idx="169">
                  <c:v>210.62909539050264</c:v>
                </c:pt>
                <c:pt idx="170">
                  <c:v>209.26248117491292</c:v>
                </c:pt>
                <c:pt idx="171">
                  <c:v>207.87864212520532</c:v>
                </c:pt>
                <c:pt idx="172">
                  <c:v>206.4436312873359</c:v>
                </c:pt>
                <c:pt idx="173">
                  <c:v>204.996843641711</c:v>
                </c:pt>
                <c:pt idx="174">
                  <c:v>203.5677162997074</c:v>
                </c:pt>
                <c:pt idx="175">
                  <c:v>202.12249179974992</c:v>
                </c:pt>
                <c:pt idx="176">
                  <c:v>200.66435926495257</c:v>
                </c:pt>
                <c:pt idx="177">
                  <c:v>199.18889406749219</c:v>
                </c:pt>
                <c:pt idx="178">
                  <c:v>197.65182092520905</c:v>
                </c:pt>
                <c:pt idx="179">
                  <c:v>196.09511559409469</c:v>
                </c:pt>
                <c:pt idx="180">
                  <c:v>194.56239469333016</c:v>
                </c:pt>
                <c:pt idx="181">
                  <c:v>193.00950609911018</c:v>
                </c:pt>
                <c:pt idx="182">
                  <c:v>191.43153297946438</c:v>
                </c:pt>
                <c:pt idx="183">
                  <c:v>189.83180467774042</c:v>
                </c:pt>
                <c:pt idx="184">
                  <c:v>188.17081290638981</c:v>
                </c:pt>
                <c:pt idx="185">
                  <c:v>186.48119212271604</c:v>
                </c:pt>
                <c:pt idx="186">
                  <c:v>184.81020839073688</c:v>
                </c:pt>
                <c:pt idx="187">
                  <c:v>183.11869270843059</c:v>
                </c:pt>
                <c:pt idx="188">
                  <c:v>181.40147117905752</c:v>
                </c:pt>
                <c:pt idx="189">
                  <c:v>179.65306104512419</c:v>
                </c:pt>
                <c:pt idx="190">
                  <c:v>177.82999523444775</c:v>
                </c:pt>
                <c:pt idx="191">
                  <c:v>175.98196903630532</c:v>
                </c:pt>
                <c:pt idx="192">
                  <c:v>174.14672351071485</c:v>
                </c:pt>
                <c:pt idx="193">
                  <c:v>172.28120048772206</c:v>
                </c:pt>
                <c:pt idx="194">
                  <c:v>170.38944917316684</c:v>
                </c:pt>
                <c:pt idx="195">
                  <c:v>168.41447250335793</c:v>
                </c:pt>
                <c:pt idx="196">
                  <c:v>166.39982979315985</c:v>
                </c:pt>
                <c:pt idx="197">
                  <c:v>164.40198929124097</c:v>
                </c:pt>
                <c:pt idx="198">
                  <c:v>162.48225880366229</c:v>
                </c:pt>
                <c:pt idx="199">
                  <c:v>160.5845174049596</c:v>
                </c:pt>
                <c:pt idx="200">
                  <c:v>158.53872781000612</c:v>
                </c:pt>
                <c:pt idx="201">
                  <c:v>156.45720009294467</c:v>
                </c:pt>
                <c:pt idx="202">
                  <c:v>154.34401779950761</c:v>
                </c:pt>
                <c:pt idx="203">
                  <c:v>152.2521328626965</c:v>
                </c:pt>
                <c:pt idx="204">
                  <c:v>150.05697670049304</c:v>
                </c:pt>
                <c:pt idx="205">
                  <c:v>147.70091856613311</c:v>
                </c:pt>
                <c:pt idx="206">
                  <c:v>145.49147696343246</c:v>
                </c:pt>
                <c:pt idx="207">
                  <c:v>143.23530619159402</c:v>
                </c:pt>
                <c:pt idx="208">
                  <c:v>140.8746669570385</c:v>
                </c:pt>
                <c:pt idx="209">
                  <c:v>138.47592589153058</c:v>
                </c:pt>
                <c:pt idx="210">
                  <c:v>135.96563820918817</c:v>
                </c:pt>
                <c:pt idx="211">
                  <c:v>133.33157438282248</c:v>
                </c:pt>
                <c:pt idx="212">
                  <c:v>130.6451286912253</c:v>
                </c:pt>
                <c:pt idx="213">
                  <c:v>127.98210031471609</c:v>
                </c:pt>
                <c:pt idx="214">
                  <c:v>125.26665474969477</c:v>
                </c:pt>
                <c:pt idx="215">
                  <c:v>122.49016674699691</c:v>
                </c:pt>
                <c:pt idx="216">
                  <c:v>119.65851754836068</c:v>
                </c:pt>
                <c:pt idx="217">
                  <c:v>116.70117489729135</c:v>
                </c:pt>
                <c:pt idx="218">
                  <c:v>113.67592161828271</c:v>
                </c:pt>
                <c:pt idx="219">
                  <c:v>110.66790364907978</c:v>
                </c:pt>
                <c:pt idx="220">
                  <c:v>107.60749288038488</c:v>
                </c:pt>
                <c:pt idx="221">
                  <c:v>104.48556283983083</c:v>
                </c:pt>
                <c:pt idx="222">
                  <c:v>101.29226946443299</c:v>
                </c:pt>
                <c:pt idx="223">
                  <c:v>97.947768927854682</c:v>
                </c:pt>
                <c:pt idx="224">
                  <c:v>94.543134402058769</c:v>
                </c:pt>
                <c:pt idx="225">
                  <c:v>91.157544552031283</c:v>
                </c:pt>
                <c:pt idx="226">
                  <c:v>87.694234317969091</c:v>
                </c:pt>
                <c:pt idx="227">
                  <c:v>84.160676613632234</c:v>
                </c:pt>
                <c:pt idx="228">
                  <c:v>80.564882052701165</c:v>
                </c:pt>
                <c:pt idx="229">
                  <c:v>76.886455981810201</c:v>
                </c:pt>
                <c:pt idx="230">
                  <c:v>73.033509834621327</c:v>
                </c:pt>
                <c:pt idx="231">
                  <c:v>69.111062172334584</c:v>
                </c:pt>
                <c:pt idx="232">
                  <c:v>65.418352941054152</c:v>
                </c:pt>
                <c:pt idx="233">
                  <c:v>61.642978085228251</c:v>
                </c:pt>
                <c:pt idx="234">
                  <c:v>57.688590054679871</c:v>
                </c:pt>
                <c:pt idx="235">
                  <c:v>53.666455667253729</c:v>
                </c:pt>
                <c:pt idx="236">
                  <c:v>49.453714450005954</c:v>
                </c:pt>
                <c:pt idx="237">
                  <c:v>45.029933679217081</c:v>
                </c:pt>
                <c:pt idx="238">
                  <c:v>40.515362633277348</c:v>
                </c:pt>
                <c:pt idx="239">
                  <c:v>36.276524932673283</c:v>
                </c:pt>
                <c:pt idx="240">
                  <c:v>31.821888674384045</c:v>
                </c:pt>
                <c:pt idx="241">
                  <c:v>27.034537116237335</c:v>
                </c:pt>
                <c:pt idx="242">
                  <c:v>22.540025490818117</c:v>
                </c:pt>
                <c:pt idx="243">
                  <c:v>17.958983874867087</c:v>
                </c:pt>
                <c:pt idx="244">
                  <c:v>13.148747425312601</c:v>
                </c:pt>
                <c:pt idx="245">
                  <c:v>8.2444209570518225</c:v>
                </c:pt>
                <c:pt idx="246">
                  <c:v>3.1230791725146463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248208"/>
        <c:axId val="380248600"/>
      </c:scatterChart>
      <c:valAx>
        <c:axId val="380248208"/>
        <c:scaling>
          <c:orientation val="minMax"/>
          <c:max val="4200"/>
          <c:min val="1000"/>
        </c:scaling>
        <c:delete val="0"/>
        <c:axPos val="b"/>
        <c:numFmt formatCode="#,##0&quot; 1/min&quot;" sourceLinked="1"/>
        <c:majorTickMark val="out"/>
        <c:minorTickMark val="none"/>
        <c:tickLblPos val="nextTo"/>
        <c:crossAx val="380248600"/>
        <c:crosses val="autoZero"/>
        <c:crossBetween val="midCat"/>
      </c:valAx>
      <c:valAx>
        <c:axId val="380248600"/>
        <c:scaling>
          <c:orientation val="minMax"/>
        </c:scaling>
        <c:delete val="0"/>
        <c:axPos val="l"/>
        <c:majorGridlines/>
        <c:numFmt formatCode="0.0&quot; Nm&quot;" sourceLinked="1"/>
        <c:majorTickMark val="out"/>
        <c:minorTickMark val="none"/>
        <c:tickLblPos val="nextTo"/>
        <c:crossAx val="3802482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835557174552595E-2"/>
          <c:y val="2.7045770828054698E-2"/>
          <c:w val="0.7472566655290257"/>
          <c:h val="0.931985086899517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'Beschl. 5. Gang(3)'!$M$2</c:f>
              <c:strCache>
                <c:ptCount val="1"/>
                <c:pt idx="0">
                  <c:v>akt. Ladruck (alt)</c:v>
                </c:pt>
              </c:strCache>
            </c:strRef>
          </c:tx>
          <c:marker>
            <c:symbol val="none"/>
          </c:marker>
          <c:xVal>
            <c:numRef>
              <c:f>'Beschl. 5. Gang(3)'!$H$11:$H$257</c:f>
              <c:numCache>
                <c:formatCode>#,##0" 1/min"</c:formatCode>
                <c:ptCount val="247"/>
                <c:pt idx="0">
                  <c:v>1442</c:v>
                </c:pt>
                <c:pt idx="1">
                  <c:v>1442</c:v>
                </c:pt>
                <c:pt idx="2">
                  <c:v>1442</c:v>
                </c:pt>
                <c:pt idx="3">
                  <c:v>1460</c:v>
                </c:pt>
                <c:pt idx="4">
                  <c:v>1460</c:v>
                </c:pt>
                <c:pt idx="5">
                  <c:v>1460</c:v>
                </c:pt>
                <c:pt idx="6">
                  <c:v>1480</c:v>
                </c:pt>
                <c:pt idx="7">
                  <c:v>1480</c:v>
                </c:pt>
                <c:pt idx="8">
                  <c:v>1480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1519</c:v>
                </c:pt>
                <c:pt idx="13">
                  <c:v>1519</c:v>
                </c:pt>
                <c:pt idx="14">
                  <c:v>1519</c:v>
                </c:pt>
                <c:pt idx="15">
                  <c:v>1529</c:v>
                </c:pt>
                <c:pt idx="16">
                  <c:v>1529</c:v>
                </c:pt>
                <c:pt idx="17">
                  <c:v>1529</c:v>
                </c:pt>
                <c:pt idx="18">
                  <c:v>1559</c:v>
                </c:pt>
                <c:pt idx="19">
                  <c:v>1559</c:v>
                </c:pt>
                <c:pt idx="20">
                  <c:v>1559</c:v>
                </c:pt>
                <c:pt idx="21">
                  <c:v>1577</c:v>
                </c:pt>
                <c:pt idx="22">
                  <c:v>1577</c:v>
                </c:pt>
                <c:pt idx="23">
                  <c:v>1577</c:v>
                </c:pt>
                <c:pt idx="24">
                  <c:v>1597</c:v>
                </c:pt>
                <c:pt idx="25">
                  <c:v>1597</c:v>
                </c:pt>
                <c:pt idx="26">
                  <c:v>1597</c:v>
                </c:pt>
                <c:pt idx="27">
                  <c:v>1627</c:v>
                </c:pt>
                <c:pt idx="28">
                  <c:v>1627</c:v>
                </c:pt>
                <c:pt idx="29">
                  <c:v>1627</c:v>
                </c:pt>
                <c:pt idx="30">
                  <c:v>1657</c:v>
                </c:pt>
                <c:pt idx="31">
                  <c:v>1657</c:v>
                </c:pt>
                <c:pt idx="32">
                  <c:v>1657</c:v>
                </c:pt>
                <c:pt idx="33">
                  <c:v>1686</c:v>
                </c:pt>
                <c:pt idx="34">
                  <c:v>1686</c:v>
                </c:pt>
                <c:pt idx="35">
                  <c:v>1686</c:v>
                </c:pt>
                <c:pt idx="36">
                  <c:v>1718</c:v>
                </c:pt>
                <c:pt idx="37">
                  <c:v>1718</c:v>
                </c:pt>
                <c:pt idx="38">
                  <c:v>1718</c:v>
                </c:pt>
                <c:pt idx="39">
                  <c:v>1762</c:v>
                </c:pt>
                <c:pt idx="40">
                  <c:v>1762</c:v>
                </c:pt>
                <c:pt idx="41">
                  <c:v>1762</c:v>
                </c:pt>
                <c:pt idx="42">
                  <c:v>1813</c:v>
                </c:pt>
                <c:pt idx="43">
                  <c:v>1813</c:v>
                </c:pt>
                <c:pt idx="44">
                  <c:v>1813</c:v>
                </c:pt>
                <c:pt idx="45">
                  <c:v>1844</c:v>
                </c:pt>
                <c:pt idx="46">
                  <c:v>1844</c:v>
                </c:pt>
                <c:pt idx="47">
                  <c:v>1844</c:v>
                </c:pt>
                <c:pt idx="48">
                  <c:v>1883</c:v>
                </c:pt>
                <c:pt idx="49">
                  <c:v>1883</c:v>
                </c:pt>
                <c:pt idx="50">
                  <c:v>1883</c:v>
                </c:pt>
                <c:pt idx="51">
                  <c:v>1936</c:v>
                </c:pt>
                <c:pt idx="52">
                  <c:v>1936</c:v>
                </c:pt>
                <c:pt idx="53">
                  <c:v>1936</c:v>
                </c:pt>
                <c:pt idx="54">
                  <c:v>1988</c:v>
                </c:pt>
                <c:pt idx="55">
                  <c:v>1988</c:v>
                </c:pt>
                <c:pt idx="56">
                  <c:v>1988</c:v>
                </c:pt>
                <c:pt idx="57">
                  <c:v>2031</c:v>
                </c:pt>
                <c:pt idx="58">
                  <c:v>2031</c:v>
                </c:pt>
                <c:pt idx="59">
                  <c:v>2031</c:v>
                </c:pt>
                <c:pt idx="60">
                  <c:v>2068</c:v>
                </c:pt>
                <c:pt idx="61">
                  <c:v>2068</c:v>
                </c:pt>
                <c:pt idx="62">
                  <c:v>2068</c:v>
                </c:pt>
                <c:pt idx="63">
                  <c:v>2122</c:v>
                </c:pt>
                <c:pt idx="64">
                  <c:v>2122</c:v>
                </c:pt>
                <c:pt idx="65">
                  <c:v>2122</c:v>
                </c:pt>
                <c:pt idx="66">
                  <c:v>2165</c:v>
                </c:pt>
                <c:pt idx="67">
                  <c:v>2165</c:v>
                </c:pt>
                <c:pt idx="68">
                  <c:v>2165</c:v>
                </c:pt>
                <c:pt idx="69">
                  <c:v>2200</c:v>
                </c:pt>
                <c:pt idx="70">
                  <c:v>2200</c:v>
                </c:pt>
                <c:pt idx="71">
                  <c:v>2200</c:v>
                </c:pt>
                <c:pt idx="72">
                  <c:v>2235</c:v>
                </c:pt>
                <c:pt idx="73">
                  <c:v>2235</c:v>
                </c:pt>
                <c:pt idx="74">
                  <c:v>2235</c:v>
                </c:pt>
                <c:pt idx="75">
                  <c:v>2288</c:v>
                </c:pt>
                <c:pt idx="76">
                  <c:v>2288</c:v>
                </c:pt>
                <c:pt idx="77">
                  <c:v>2288</c:v>
                </c:pt>
                <c:pt idx="78">
                  <c:v>2339</c:v>
                </c:pt>
                <c:pt idx="79">
                  <c:v>2339</c:v>
                </c:pt>
                <c:pt idx="80">
                  <c:v>2339</c:v>
                </c:pt>
                <c:pt idx="81">
                  <c:v>2381</c:v>
                </c:pt>
                <c:pt idx="82">
                  <c:v>2381</c:v>
                </c:pt>
                <c:pt idx="83">
                  <c:v>2381</c:v>
                </c:pt>
                <c:pt idx="84">
                  <c:v>2423</c:v>
                </c:pt>
                <c:pt idx="85">
                  <c:v>2423</c:v>
                </c:pt>
                <c:pt idx="86">
                  <c:v>2423</c:v>
                </c:pt>
                <c:pt idx="87">
                  <c:v>2462</c:v>
                </c:pt>
                <c:pt idx="88">
                  <c:v>2462</c:v>
                </c:pt>
                <c:pt idx="89">
                  <c:v>2462</c:v>
                </c:pt>
                <c:pt idx="90">
                  <c:v>2504</c:v>
                </c:pt>
                <c:pt idx="91">
                  <c:v>2504</c:v>
                </c:pt>
                <c:pt idx="92">
                  <c:v>2504</c:v>
                </c:pt>
                <c:pt idx="93">
                  <c:v>2551</c:v>
                </c:pt>
                <c:pt idx="94">
                  <c:v>2551</c:v>
                </c:pt>
                <c:pt idx="95">
                  <c:v>2551</c:v>
                </c:pt>
                <c:pt idx="96">
                  <c:v>2590</c:v>
                </c:pt>
                <c:pt idx="97">
                  <c:v>2590</c:v>
                </c:pt>
                <c:pt idx="98">
                  <c:v>2590</c:v>
                </c:pt>
                <c:pt idx="99">
                  <c:v>2625</c:v>
                </c:pt>
                <c:pt idx="100">
                  <c:v>2625</c:v>
                </c:pt>
                <c:pt idx="101">
                  <c:v>2625</c:v>
                </c:pt>
                <c:pt idx="102">
                  <c:v>2668</c:v>
                </c:pt>
                <c:pt idx="103">
                  <c:v>2668</c:v>
                </c:pt>
                <c:pt idx="104">
                  <c:v>2668</c:v>
                </c:pt>
                <c:pt idx="105">
                  <c:v>2718</c:v>
                </c:pt>
                <c:pt idx="106">
                  <c:v>2718</c:v>
                </c:pt>
                <c:pt idx="107">
                  <c:v>2718</c:v>
                </c:pt>
                <c:pt idx="108">
                  <c:v>2755</c:v>
                </c:pt>
                <c:pt idx="109">
                  <c:v>2755</c:v>
                </c:pt>
                <c:pt idx="110">
                  <c:v>2755</c:v>
                </c:pt>
                <c:pt idx="111">
                  <c:v>2792</c:v>
                </c:pt>
                <c:pt idx="112">
                  <c:v>2792</c:v>
                </c:pt>
                <c:pt idx="113">
                  <c:v>2792</c:v>
                </c:pt>
                <c:pt idx="114">
                  <c:v>2826</c:v>
                </c:pt>
                <c:pt idx="115">
                  <c:v>2826</c:v>
                </c:pt>
                <c:pt idx="116">
                  <c:v>2826</c:v>
                </c:pt>
                <c:pt idx="117">
                  <c:v>2869</c:v>
                </c:pt>
                <c:pt idx="118">
                  <c:v>2869</c:v>
                </c:pt>
                <c:pt idx="119">
                  <c:v>2869</c:v>
                </c:pt>
                <c:pt idx="120">
                  <c:v>2904</c:v>
                </c:pt>
                <c:pt idx="121">
                  <c:v>2904</c:v>
                </c:pt>
                <c:pt idx="122">
                  <c:v>2904</c:v>
                </c:pt>
                <c:pt idx="123">
                  <c:v>2958</c:v>
                </c:pt>
                <c:pt idx="124">
                  <c:v>2958</c:v>
                </c:pt>
                <c:pt idx="125">
                  <c:v>2958</c:v>
                </c:pt>
                <c:pt idx="126">
                  <c:v>3143</c:v>
                </c:pt>
                <c:pt idx="127">
                  <c:v>3143</c:v>
                </c:pt>
                <c:pt idx="128">
                  <c:v>3143</c:v>
                </c:pt>
                <c:pt idx="129">
                  <c:v>3169</c:v>
                </c:pt>
                <c:pt idx="130">
                  <c:v>3169</c:v>
                </c:pt>
                <c:pt idx="131">
                  <c:v>3169</c:v>
                </c:pt>
                <c:pt idx="132">
                  <c:v>3223</c:v>
                </c:pt>
                <c:pt idx="133">
                  <c:v>3223</c:v>
                </c:pt>
                <c:pt idx="134">
                  <c:v>3223</c:v>
                </c:pt>
                <c:pt idx="135">
                  <c:v>3407</c:v>
                </c:pt>
                <c:pt idx="136">
                  <c:v>3407</c:v>
                </c:pt>
                <c:pt idx="137">
                  <c:v>3407</c:v>
                </c:pt>
                <c:pt idx="138">
                  <c:v>3435</c:v>
                </c:pt>
                <c:pt idx="139">
                  <c:v>3435</c:v>
                </c:pt>
                <c:pt idx="140">
                  <c:v>3435</c:v>
                </c:pt>
                <c:pt idx="141">
                  <c:v>3464</c:v>
                </c:pt>
                <c:pt idx="142">
                  <c:v>3464</c:v>
                </c:pt>
                <c:pt idx="143">
                  <c:v>3464</c:v>
                </c:pt>
                <c:pt idx="144">
                  <c:v>3508</c:v>
                </c:pt>
                <c:pt idx="145">
                  <c:v>3508</c:v>
                </c:pt>
                <c:pt idx="146">
                  <c:v>3508</c:v>
                </c:pt>
                <c:pt idx="147">
                  <c:v>3541</c:v>
                </c:pt>
                <c:pt idx="148">
                  <c:v>3541</c:v>
                </c:pt>
                <c:pt idx="149">
                  <c:v>3541</c:v>
                </c:pt>
                <c:pt idx="150">
                  <c:v>3574</c:v>
                </c:pt>
                <c:pt idx="151">
                  <c:v>3574</c:v>
                </c:pt>
                <c:pt idx="152">
                  <c:v>3574</c:v>
                </c:pt>
                <c:pt idx="153">
                  <c:v>3592</c:v>
                </c:pt>
                <c:pt idx="154">
                  <c:v>3592</c:v>
                </c:pt>
                <c:pt idx="155">
                  <c:v>3592</c:v>
                </c:pt>
                <c:pt idx="156">
                  <c:v>3638</c:v>
                </c:pt>
                <c:pt idx="157">
                  <c:v>3638</c:v>
                </c:pt>
                <c:pt idx="158">
                  <c:v>3638</c:v>
                </c:pt>
                <c:pt idx="159">
                  <c:v>3665</c:v>
                </c:pt>
                <c:pt idx="160">
                  <c:v>3665</c:v>
                </c:pt>
                <c:pt idx="161">
                  <c:v>3665</c:v>
                </c:pt>
                <c:pt idx="162">
                  <c:v>3697</c:v>
                </c:pt>
                <c:pt idx="163">
                  <c:v>3697</c:v>
                </c:pt>
                <c:pt idx="164">
                  <c:v>3697</c:v>
                </c:pt>
                <c:pt idx="165">
                  <c:v>3726</c:v>
                </c:pt>
                <c:pt idx="166">
                  <c:v>3726</c:v>
                </c:pt>
                <c:pt idx="167">
                  <c:v>3726</c:v>
                </c:pt>
                <c:pt idx="168">
                  <c:v>3753</c:v>
                </c:pt>
                <c:pt idx="169">
                  <c:v>3753</c:v>
                </c:pt>
                <c:pt idx="170">
                  <c:v>3753</c:v>
                </c:pt>
                <c:pt idx="171">
                  <c:v>3774</c:v>
                </c:pt>
                <c:pt idx="172">
                  <c:v>3774</c:v>
                </c:pt>
                <c:pt idx="173">
                  <c:v>3774</c:v>
                </c:pt>
                <c:pt idx="174">
                  <c:v>3810</c:v>
                </c:pt>
                <c:pt idx="175">
                  <c:v>3810</c:v>
                </c:pt>
                <c:pt idx="176">
                  <c:v>3810</c:v>
                </c:pt>
                <c:pt idx="177">
                  <c:v>3843</c:v>
                </c:pt>
                <c:pt idx="178">
                  <c:v>3843</c:v>
                </c:pt>
                <c:pt idx="179">
                  <c:v>3843</c:v>
                </c:pt>
                <c:pt idx="180">
                  <c:v>3857</c:v>
                </c:pt>
                <c:pt idx="181">
                  <c:v>3857</c:v>
                </c:pt>
                <c:pt idx="182">
                  <c:v>3857</c:v>
                </c:pt>
                <c:pt idx="183">
                  <c:v>3890</c:v>
                </c:pt>
                <c:pt idx="184">
                  <c:v>3890</c:v>
                </c:pt>
                <c:pt idx="185">
                  <c:v>3890</c:v>
                </c:pt>
                <c:pt idx="186">
                  <c:v>3911</c:v>
                </c:pt>
                <c:pt idx="187">
                  <c:v>3911</c:v>
                </c:pt>
                <c:pt idx="188">
                  <c:v>3911</c:v>
                </c:pt>
                <c:pt idx="189">
                  <c:v>3942</c:v>
                </c:pt>
                <c:pt idx="190">
                  <c:v>3942</c:v>
                </c:pt>
                <c:pt idx="191">
                  <c:v>3942</c:v>
                </c:pt>
                <c:pt idx="192">
                  <c:v>3959</c:v>
                </c:pt>
                <c:pt idx="193">
                  <c:v>3959</c:v>
                </c:pt>
                <c:pt idx="194">
                  <c:v>3959</c:v>
                </c:pt>
                <c:pt idx="195">
                  <c:v>3966</c:v>
                </c:pt>
                <c:pt idx="196">
                  <c:v>3966</c:v>
                </c:pt>
                <c:pt idx="197">
                  <c:v>3966</c:v>
                </c:pt>
                <c:pt idx="198">
                  <c:v>4006</c:v>
                </c:pt>
                <c:pt idx="199">
                  <c:v>4006</c:v>
                </c:pt>
                <c:pt idx="200">
                  <c:v>4006</c:v>
                </c:pt>
                <c:pt idx="201">
                  <c:v>4027</c:v>
                </c:pt>
                <c:pt idx="202">
                  <c:v>4027</c:v>
                </c:pt>
                <c:pt idx="203">
                  <c:v>4027</c:v>
                </c:pt>
                <c:pt idx="204">
                  <c:v>4028</c:v>
                </c:pt>
                <c:pt idx="205">
                  <c:v>4028</c:v>
                </c:pt>
                <c:pt idx="206">
                  <c:v>4028</c:v>
                </c:pt>
                <c:pt idx="207">
                  <c:v>4063</c:v>
                </c:pt>
                <c:pt idx="208">
                  <c:v>4063</c:v>
                </c:pt>
                <c:pt idx="209">
                  <c:v>4063</c:v>
                </c:pt>
                <c:pt idx="210">
                  <c:v>4080</c:v>
                </c:pt>
                <c:pt idx="211">
                  <c:v>4080</c:v>
                </c:pt>
                <c:pt idx="212">
                  <c:v>4080</c:v>
                </c:pt>
                <c:pt idx="213">
                  <c:v>4097</c:v>
                </c:pt>
                <c:pt idx="214">
                  <c:v>4097</c:v>
                </c:pt>
                <c:pt idx="215">
                  <c:v>4097</c:v>
                </c:pt>
                <c:pt idx="216">
                  <c:v>4110</c:v>
                </c:pt>
                <c:pt idx="217">
                  <c:v>4110</c:v>
                </c:pt>
                <c:pt idx="218">
                  <c:v>4110</c:v>
                </c:pt>
                <c:pt idx="219">
                  <c:v>4125</c:v>
                </c:pt>
                <c:pt idx="220">
                  <c:v>4125</c:v>
                </c:pt>
                <c:pt idx="221">
                  <c:v>4125</c:v>
                </c:pt>
                <c:pt idx="222">
                  <c:v>4140</c:v>
                </c:pt>
                <c:pt idx="223">
                  <c:v>4140</c:v>
                </c:pt>
                <c:pt idx="224">
                  <c:v>4140</c:v>
                </c:pt>
                <c:pt idx="225">
                  <c:v>4153</c:v>
                </c:pt>
                <c:pt idx="226">
                  <c:v>4153</c:v>
                </c:pt>
                <c:pt idx="227">
                  <c:v>4153</c:v>
                </c:pt>
                <c:pt idx="228">
                  <c:v>4162</c:v>
                </c:pt>
                <c:pt idx="229">
                  <c:v>4162</c:v>
                </c:pt>
                <c:pt idx="230">
                  <c:v>4162</c:v>
                </c:pt>
                <c:pt idx="231">
                  <c:v>4177</c:v>
                </c:pt>
                <c:pt idx="232">
                  <c:v>4177</c:v>
                </c:pt>
                <c:pt idx="233">
                  <c:v>4177</c:v>
                </c:pt>
                <c:pt idx="234">
                  <c:v>4184</c:v>
                </c:pt>
                <c:pt idx="235">
                  <c:v>4184</c:v>
                </c:pt>
                <c:pt idx="236">
                  <c:v>4184</c:v>
                </c:pt>
                <c:pt idx="237">
                  <c:v>4194</c:v>
                </c:pt>
                <c:pt idx="238">
                  <c:v>4194</c:v>
                </c:pt>
                <c:pt idx="239">
                  <c:v>4194</c:v>
                </c:pt>
                <c:pt idx="240">
                  <c:v>4190</c:v>
                </c:pt>
                <c:pt idx="241">
                  <c:v>4190</c:v>
                </c:pt>
                <c:pt idx="242">
                  <c:v>4190</c:v>
                </c:pt>
                <c:pt idx="243">
                  <c:v>4218</c:v>
                </c:pt>
                <c:pt idx="244">
                  <c:v>4218</c:v>
                </c:pt>
                <c:pt idx="245">
                  <c:v>4218</c:v>
                </c:pt>
                <c:pt idx="246">
                  <c:v>4228</c:v>
                </c:pt>
              </c:numCache>
            </c:numRef>
          </c:xVal>
          <c:yVal>
            <c:numRef>
              <c:f>'Beschl. 5. Gang(3)'!$M$11:$M$257</c:f>
              <c:numCache>
                <c:formatCode>#,##0" mbar"</c:formatCode>
                <c:ptCount val="247"/>
                <c:pt idx="0">
                  <c:v>1160</c:v>
                </c:pt>
                <c:pt idx="1">
                  <c:v>1160</c:v>
                </c:pt>
                <c:pt idx="2">
                  <c:v>1215</c:v>
                </c:pt>
                <c:pt idx="3">
                  <c:v>1215</c:v>
                </c:pt>
                <c:pt idx="4">
                  <c:v>1215</c:v>
                </c:pt>
                <c:pt idx="5">
                  <c:v>1259</c:v>
                </c:pt>
                <c:pt idx="6">
                  <c:v>1259</c:v>
                </c:pt>
                <c:pt idx="7">
                  <c:v>1259</c:v>
                </c:pt>
                <c:pt idx="8">
                  <c:v>1293</c:v>
                </c:pt>
                <c:pt idx="9">
                  <c:v>1293</c:v>
                </c:pt>
                <c:pt idx="10">
                  <c:v>1293</c:v>
                </c:pt>
                <c:pt idx="11">
                  <c:v>1332</c:v>
                </c:pt>
                <c:pt idx="12">
                  <c:v>1332</c:v>
                </c:pt>
                <c:pt idx="13">
                  <c:v>1332</c:v>
                </c:pt>
                <c:pt idx="14">
                  <c:v>1374</c:v>
                </c:pt>
                <c:pt idx="15">
                  <c:v>1374</c:v>
                </c:pt>
                <c:pt idx="16">
                  <c:v>1374</c:v>
                </c:pt>
                <c:pt idx="17">
                  <c:v>1418</c:v>
                </c:pt>
                <c:pt idx="18">
                  <c:v>1418</c:v>
                </c:pt>
                <c:pt idx="19">
                  <c:v>1418</c:v>
                </c:pt>
                <c:pt idx="20">
                  <c:v>1467</c:v>
                </c:pt>
                <c:pt idx="21">
                  <c:v>1467</c:v>
                </c:pt>
                <c:pt idx="22">
                  <c:v>1467</c:v>
                </c:pt>
                <c:pt idx="23">
                  <c:v>1519</c:v>
                </c:pt>
                <c:pt idx="24">
                  <c:v>1519</c:v>
                </c:pt>
                <c:pt idx="25">
                  <c:v>1519</c:v>
                </c:pt>
                <c:pt idx="26">
                  <c:v>1578</c:v>
                </c:pt>
                <c:pt idx="27">
                  <c:v>1578</c:v>
                </c:pt>
                <c:pt idx="28">
                  <c:v>1578</c:v>
                </c:pt>
                <c:pt idx="29">
                  <c:v>1649</c:v>
                </c:pt>
                <c:pt idx="30">
                  <c:v>1649</c:v>
                </c:pt>
                <c:pt idx="31">
                  <c:v>1649</c:v>
                </c:pt>
                <c:pt idx="32">
                  <c:v>1734</c:v>
                </c:pt>
                <c:pt idx="33">
                  <c:v>1734</c:v>
                </c:pt>
                <c:pt idx="34">
                  <c:v>1734</c:v>
                </c:pt>
                <c:pt idx="35">
                  <c:v>1850</c:v>
                </c:pt>
                <c:pt idx="36">
                  <c:v>1850</c:v>
                </c:pt>
                <c:pt idx="37">
                  <c:v>1850</c:v>
                </c:pt>
                <c:pt idx="38">
                  <c:v>1999</c:v>
                </c:pt>
                <c:pt idx="39">
                  <c:v>1999</c:v>
                </c:pt>
                <c:pt idx="40">
                  <c:v>1999</c:v>
                </c:pt>
                <c:pt idx="41">
                  <c:v>2136</c:v>
                </c:pt>
                <c:pt idx="42">
                  <c:v>2136</c:v>
                </c:pt>
                <c:pt idx="43">
                  <c:v>2136</c:v>
                </c:pt>
                <c:pt idx="44">
                  <c:v>2247</c:v>
                </c:pt>
                <c:pt idx="45">
                  <c:v>2247</c:v>
                </c:pt>
                <c:pt idx="46">
                  <c:v>2247</c:v>
                </c:pt>
                <c:pt idx="47">
                  <c:v>2341</c:v>
                </c:pt>
                <c:pt idx="48">
                  <c:v>2341</c:v>
                </c:pt>
                <c:pt idx="49">
                  <c:v>2341</c:v>
                </c:pt>
                <c:pt idx="50">
                  <c:v>2402</c:v>
                </c:pt>
                <c:pt idx="51">
                  <c:v>2402</c:v>
                </c:pt>
                <c:pt idx="52">
                  <c:v>2402</c:v>
                </c:pt>
                <c:pt idx="53">
                  <c:v>2389</c:v>
                </c:pt>
                <c:pt idx="54">
                  <c:v>2389</c:v>
                </c:pt>
                <c:pt idx="55">
                  <c:v>2389</c:v>
                </c:pt>
                <c:pt idx="56">
                  <c:v>2375</c:v>
                </c:pt>
                <c:pt idx="57">
                  <c:v>2375</c:v>
                </c:pt>
                <c:pt idx="58">
                  <c:v>2375</c:v>
                </c:pt>
                <c:pt idx="59">
                  <c:v>2370</c:v>
                </c:pt>
                <c:pt idx="60">
                  <c:v>2370</c:v>
                </c:pt>
                <c:pt idx="61">
                  <c:v>2370</c:v>
                </c:pt>
                <c:pt idx="62">
                  <c:v>2357</c:v>
                </c:pt>
                <c:pt idx="63">
                  <c:v>2357</c:v>
                </c:pt>
                <c:pt idx="64">
                  <c:v>2357</c:v>
                </c:pt>
                <c:pt idx="65">
                  <c:v>2341</c:v>
                </c:pt>
                <c:pt idx="66">
                  <c:v>2341</c:v>
                </c:pt>
                <c:pt idx="67">
                  <c:v>2341</c:v>
                </c:pt>
                <c:pt idx="68">
                  <c:v>2328</c:v>
                </c:pt>
                <c:pt idx="69">
                  <c:v>2328</c:v>
                </c:pt>
                <c:pt idx="70">
                  <c:v>2328</c:v>
                </c:pt>
                <c:pt idx="71">
                  <c:v>2311</c:v>
                </c:pt>
                <c:pt idx="72">
                  <c:v>2311</c:v>
                </c:pt>
                <c:pt idx="73">
                  <c:v>2311</c:v>
                </c:pt>
                <c:pt idx="74">
                  <c:v>2301</c:v>
                </c:pt>
                <c:pt idx="75">
                  <c:v>2301</c:v>
                </c:pt>
                <c:pt idx="76">
                  <c:v>2301</c:v>
                </c:pt>
                <c:pt idx="77">
                  <c:v>2296</c:v>
                </c:pt>
                <c:pt idx="78">
                  <c:v>2296</c:v>
                </c:pt>
                <c:pt idx="79">
                  <c:v>2296</c:v>
                </c:pt>
                <c:pt idx="80">
                  <c:v>2279</c:v>
                </c:pt>
                <c:pt idx="81">
                  <c:v>2279</c:v>
                </c:pt>
                <c:pt idx="82">
                  <c:v>2279</c:v>
                </c:pt>
                <c:pt idx="83">
                  <c:v>2273</c:v>
                </c:pt>
                <c:pt idx="84">
                  <c:v>2273</c:v>
                </c:pt>
                <c:pt idx="85">
                  <c:v>2273</c:v>
                </c:pt>
                <c:pt idx="86">
                  <c:v>2266</c:v>
                </c:pt>
                <c:pt idx="87">
                  <c:v>2266</c:v>
                </c:pt>
                <c:pt idx="88">
                  <c:v>2266</c:v>
                </c:pt>
                <c:pt idx="89">
                  <c:v>2256</c:v>
                </c:pt>
                <c:pt idx="90">
                  <c:v>2256</c:v>
                </c:pt>
                <c:pt idx="91">
                  <c:v>2256</c:v>
                </c:pt>
                <c:pt idx="92">
                  <c:v>2256</c:v>
                </c:pt>
                <c:pt idx="93">
                  <c:v>2256</c:v>
                </c:pt>
                <c:pt idx="94">
                  <c:v>2256</c:v>
                </c:pt>
                <c:pt idx="95">
                  <c:v>2260</c:v>
                </c:pt>
                <c:pt idx="96">
                  <c:v>2260</c:v>
                </c:pt>
                <c:pt idx="97">
                  <c:v>2260</c:v>
                </c:pt>
                <c:pt idx="98">
                  <c:v>2255</c:v>
                </c:pt>
                <c:pt idx="99">
                  <c:v>2255</c:v>
                </c:pt>
                <c:pt idx="100">
                  <c:v>2255</c:v>
                </c:pt>
                <c:pt idx="101">
                  <c:v>2252</c:v>
                </c:pt>
                <c:pt idx="102">
                  <c:v>2252</c:v>
                </c:pt>
                <c:pt idx="103">
                  <c:v>2252</c:v>
                </c:pt>
                <c:pt idx="104">
                  <c:v>2250</c:v>
                </c:pt>
                <c:pt idx="105">
                  <c:v>2250</c:v>
                </c:pt>
                <c:pt idx="106">
                  <c:v>2250</c:v>
                </c:pt>
                <c:pt idx="107">
                  <c:v>2248</c:v>
                </c:pt>
                <c:pt idx="108">
                  <c:v>2248</c:v>
                </c:pt>
                <c:pt idx="109">
                  <c:v>2248</c:v>
                </c:pt>
                <c:pt idx="110">
                  <c:v>2238</c:v>
                </c:pt>
                <c:pt idx="111">
                  <c:v>2238</c:v>
                </c:pt>
                <c:pt idx="112">
                  <c:v>2238</c:v>
                </c:pt>
                <c:pt idx="113">
                  <c:v>2237</c:v>
                </c:pt>
                <c:pt idx="114">
                  <c:v>2237</c:v>
                </c:pt>
                <c:pt idx="115">
                  <c:v>2237</c:v>
                </c:pt>
                <c:pt idx="116">
                  <c:v>2244</c:v>
                </c:pt>
                <c:pt idx="117">
                  <c:v>2244</c:v>
                </c:pt>
                <c:pt idx="118">
                  <c:v>2244</c:v>
                </c:pt>
                <c:pt idx="119">
                  <c:v>2249</c:v>
                </c:pt>
                <c:pt idx="120">
                  <c:v>2249</c:v>
                </c:pt>
                <c:pt idx="121">
                  <c:v>2249</c:v>
                </c:pt>
                <c:pt idx="122">
                  <c:v>2253</c:v>
                </c:pt>
                <c:pt idx="123">
                  <c:v>2253</c:v>
                </c:pt>
                <c:pt idx="124">
                  <c:v>2253</c:v>
                </c:pt>
                <c:pt idx="125">
                  <c:v>2259</c:v>
                </c:pt>
                <c:pt idx="126">
                  <c:v>2259</c:v>
                </c:pt>
                <c:pt idx="127">
                  <c:v>2259</c:v>
                </c:pt>
                <c:pt idx="128">
                  <c:v>2299</c:v>
                </c:pt>
                <c:pt idx="129">
                  <c:v>2299</c:v>
                </c:pt>
                <c:pt idx="130">
                  <c:v>2299</c:v>
                </c:pt>
                <c:pt idx="131">
                  <c:v>2296</c:v>
                </c:pt>
                <c:pt idx="132">
                  <c:v>2296</c:v>
                </c:pt>
                <c:pt idx="133">
                  <c:v>2296</c:v>
                </c:pt>
                <c:pt idx="134">
                  <c:v>2277</c:v>
                </c:pt>
                <c:pt idx="135">
                  <c:v>2277</c:v>
                </c:pt>
                <c:pt idx="136">
                  <c:v>2277</c:v>
                </c:pt>
                <c:pt idx="137">
                  <c:v>2273</c:v>
                </c:pt>
                <c:pt idx="138">
                  <c:v>2273</c:v>
                </c:pt>
                <c:pt idx="139">
                  <c:v>2273</c:v>
                </c:pt>
                <c:pt idx="140">
                  <c:v>2272</c:v>
                </c:pt>
                <c:pt idx="141">
                  <c:v>2272</c:v>
                </c:pt>
                <c:pt idx="142">
                  <c:v>2272</c:v>
                </c:pt>
                <c:pt idx="143">
                  <c:v>2271</c:v>
                </c:pt>
                <c:pt idx="144">
                  <c:v>2271</c:v>
                </c:pt>
                <c:pt idx="145">
                  <c:v>2271</c:v>
                </c:pt>
                <c:pt idx="146">
                  <c:v>2267</c:v>
                </c:pt>
                <c:pt idx="147">
                  <c:v>2267</c:v>
                </c:pt>
                <c:pt idx="148">
                  <c:v>2267</c:v>
                </c:pt>
                <c:pt idx="149">
                  <c:v>2266</c:v>
                </c:pt>
                <c:pt idx="150">
                  <c:v>2266</c:v>
                </c:pt>
                <c:pt idx="151">
                  <c:v>2266</c:v>
                </c:pt>
                <c:pt idx="152">
                  <c:v>2270</c:v>
                </c:pt>
                <c:pt idx="153">
                  <c:v>2270</c:v>
                </c:pt>
                <c:pt idx="154">
                  <c:v>2270</c:v>
                </c:pt>
                <c:pt idx="155">
                  <c:v>2272</c:v>
                </c:pt>
                <c:pt idx="156">
                  <c:v>2272</c:v>
                </c:pt>
                <c:pt idx="157">
                  <c:v>2272</c:v>
                </c:pt>
                <c:pt idx="158">
                  <c:v>2272</c:v>
                </c:pt>
                <c:pt idx="159">
                  <c:v>2272</c:v>
                </c:pt>
                <c:pt idx="160">
                  <c:v>2272</c:v>
                </c:pt>
                <c:pt idx="161">
                  <c:v>2273</c:v>
                </c:pt>
                <c:pt idx="162">
                  <c:v>2273</c:v>
                </c:pt>
                <c:pt idx="163">
                  <c:v>2273</c:v>
                </c:pt>
                <c:pt idx="164">
                  <c:v>2268</c:v>
                </c:pt>
                <c:pt idx="165">
                  <c:v>2268</c:v>
                </c:pt>
                <c:pt idx="166">
                  <c:v>2268</c:v>
                </c:pt>
                <c:pt idx="167">
                  <c:v>2271</c:v>
                </c:pt>
                <c:pt idx="168">
                  <c:v>2271</c:v>
                </c:pt>
                <c:pt idx="169">
                  <c:v>2271</c:v>
                </c:pt>
                <c:pt idx="170">
                  <c:v>2269</c:v>
                </c:pt>
                <c:pt idx="171">
                  <c:v>2269</c:v>
                </c:pt>
                <c:pt idx="172">
                  <c:v>2269</c:v>
                </c:pt>
                <c:pt idx="173">
                  <c:v>2268</c:v>
                </c:pt>
                <c:pt idx="174">
                  <c:v>2268</c:v>
                </c:pt>
                <c:pt idx="175">
                  <c:v>2268</c:v>
                </c:pt>
                <c:pt idx="176">
                  <c:v>2267</c:v>
                </c:pt>
                <c:pt idx="177">
                  <c:v>2267</c:v>
                </c:pt>
                <c:pt idx="178">
                  <c:v>2267</c:v>
                </c:pt>
                <c:pt idx="179">
                  <c:v>2264</c:v>
                </c:pt>
                <c:pt idx="180">
                  <c:v>2264</c:v>
                </c:pt>
                <c:pt idx="181">
                  <c:v>2264</c:v>
                </c:pt>
                <c:pt idx="182">
                  <c:v>2261</c:v>
                </c:pt>
                <c:pt idx="183">
                  <c:v>2261</c:v>
                </c:pt>
                <c:pt idx="184">
                  <c:v>2261</c:v>
                </c:pt>
                <c:pt idx="185">
                  <c:v>2257</c:v>
                </c:pt>
                <c:pt idx="186">
                  <c:v>2257</c:v>
                </c:pt>
                <c:pt idx="187">
                  <c:v>2257</c:v>
                </c:pt>
                <c:pt idx="188">
                  <c:v>2256</c:v>
                </c:pt>
                <c:pt idx="189">
                  <c:v>2256</c:v>
                </c:pt>
                <c:pt idx="190">
                  <c:v>2256</c:v>
                </c:pt>
                <c:pt idx="191">
                  <c:v>2251</c:v>
                </c:pt>
                <c:pt idx="192">
                  <c:v>2251</c:v>
                </c:pt>
                <c:pt idx="193">
                  <c:v>2251</c:v>
                </c:pt>
                <c:pt idx="194">
                  <c:v>2250</c:v>
                </c:pt>
                <c:pt idx="195">
                  <c:v>2250</c:v>
                </c:pt>
                <c:pt idx="196">
                  <c:v>2250</c:v>
                </c:pt>
                <c:pt idx="197">
                  <c:v>2249</c:v>
                </c:pt>
                <c:pt idx="198">
                  <c:v>2249</c:v>
                </c:pt>
                <c:pt idx="199">
                  <c:v>2249</c:v>
                </c:pt>
                <c:pt idx="200">
                  <c:v>2245</c:v>
                </c:pt>
                <c:pt idx="201">
                  <c:v>2245</c:v>
                </c:pt>
                <c:pt idx="202">
                  <c:v>2245</c:v>
                </c:pt>
                <c:pt idx="203">
                  <c:v>2244</c:v>
                </c:pt>
                <c:pt idx="204">
                  <c:v>2244</c:v>
                </c:pt>
                <c:pt idx="205">
                  <c:v>2244</c:v>
                </c:pt>
                <c:pt idx="206">
                  <c:v>2241</c:v>
                </c:pt>
                <c:pt idx="207">
                  <c:v>2241</c:v>
                </c:pt>
                <c:pt idx="208">
                  <c:v>2241</c:v>
                </c:pt>
                <c:pt idx="209">
                  <c:v>2241</c:v>
                </c:pt>
                <c:pt idx="210">
                  <c:v>2241</c:v>
                </c:pt>
                <c:pt idx="211">
                  <c:v>2241</c:v>
                </c:pt>
                <c:pt idx="212">
                  <c:v>2242</c:v>
                </c:pt>
                <c:pt idx="213">
                  <c:v>2242</c:v>
                </c:pt>
                <c:pt idx="214">
                  <c:v>2242</c:v>
                </c:pt>
                <c:pt idx="215">
                  <c:v>2240</c:v>
                </c:pt>
                <c:pt idx="216">
                  <c:v>2240</c:v>
                </c:pt>
                <c:pt idx="217">
                  <c:v>2240</c:v>
                </c:pt>
                <c:pt idx="218">
                  <c:v>2237</c:v>
                </c:pt>
                <c:pt idx="219">
                  <c:v>2237</c:v>
                </c:pt>
                <c:pt idx="220">
                  <c:v>2237</c:v>
                </c:pt>
                <c:pt idx="221">
                  <c:v>2233</c:v>
                </c:pt>
                <c:pt idx="222">
                  <c:v>2233</c:v>
                </c:pt>
                <c:pt idx="223">
                  <c:v>2233</c:v>
                </c:pt>
                <c:pt idx="224">
                  <c:v>2226</c:v>
                </c:pt>
                <c:pt idx="225">
                  <c:v>2226</c:v>
                </c:pt>
                <c:pt idx="226">
                  <c:v>2226</c:v>
                </c:pt>
                <c:pt idx="227">
                  <c:v>2226</c:v>
                </c:pt>
                <c:pt idx="228">
                  <c:v>2226</c:v>
                </c:pt>
                <c:pt idx="229">
                  <c:v>2226</c:v>
                </c:pt>
                <c:pt idx="230">
                  <c:v>2225</c:v>
                </c:pt>
                <c:pt idx="231">
                  <c:v>2225</c:v>
                </c:pt>
                <c:pt idx="232">
                  <c:v>2225</c:v>
                </c:pt>
                <c:pt idx="233">
                  <c:v>2225</c:v>
                </c:pt>
                <c:pt idx="234">
                  <c:v>2225</c:v>
                </c:pt>
                <c:pt idx="235">
                  <c:v>2225</c:v>
                </c:pt>
                <c:pt idx="236">
                  <c:v>2221</c:v>
                </c:pt>
                <c:pt idx="237">
                  <c:v>2221</c:v>
                </c:pt>
                <c:pt idx="238">
                  <c:v>2221</c:v>
                </c:pt>
                <c:pt idx="239">
                  <c:v>2217</c:v>
                </c:pt>
                <c:pt idx="240">
                  <c:v>2217</c:v>
                </c:pt>
                <c:pt idx="241">
                  <c:v>2217</c:v>
                </c:pt>
                <c:pt idx="242">
                  <c:v>2217</c:v>
                </c:pt>
                <c:pt idx="243">
                  <c:v>2217</c:v>
                </c:pt>
                <c:pt idx="244">
                  <c:v>2217</c:v>
                </c:pt>
                <c:pt idx="245">
                  <c:v>2217</c:v>
                </c:pt>
                <c:pt idx="246">
                  <c:v>2217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'Beschl. 5. Gang(3)'!$N$2</c:f>
              <c:strCache>
                <c:ptCount val="1"/>
                <c:pt idx="0">
                  <c:v>Ladruck, SOLL (alt)</c:v>
                </c:pt>
              </c:strCache>
            </c:strRef>
          </c:tx>
          <c:marker>
            <c:symbol val="none"/>
          </c:marker>
          <c:xVal>
            <c:numRef>
              <c:f>'Beschl. 5. Gang(3)'!$H$11:$H$257</c:f>
              <c:numCache>
                <c:formatCode>#,##0" 1/min"</c:formatCode>
                <c:ptCount val="247"/>
                <c:pt idx="0">
                  <c:v>1442</c:v>
                </c:pt>
                <c:pt idx="1">
                  <c:v>1442</c:v>
                </c:pt>
                <c:pt idx="2">
                  <c:v>1442</c:v>
                </c:pt>
                <c:pt idx="3">
                  <c:v>1460</c:v>
                </c:pt>
                <c:pt idx="4">
                  <c:v>1460</c:v>
                </c:pt>
                <c:pt idx="5">
                  <c:v>1460</c:v>
                </c:pt>
                <c:pt idx="6">
                  <c:v>1480</c:v>
                </c:pt>
                <c:pt idx="7">
                  <c:v>1480</c:v>
                </c:pt>
                <c:pt idx="8">
                  <c:v>1480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1519</c:v>
                </c:pt>
                <c:pt idx="13">
                  <c:v>1519</c:v>
                </c:pt>
                <c:pt idx="14">
                  <c:v>1519</c:v>
                </c:pt>
                <c:pt idx="15">
                  <c:v>1529</c:v>
                </c:pt>
                <c:pt idx="16">
                  <c:v>1529</c:v>
                </c:pt>
                <c:pt idx="17">
                  <c:v>1529</c:v>
                </c:pt>
                <c:pt idx="18">
                  <c:v>1559</c:v>
                </c:pt>
                <c:pt idx="19">
                  <c:v>1559</c:v>
                </c:pt>
                <c:pt idx="20">
                  <c:v>1559</c:v>
                </c:pt>
                <c:pt idx="21">
                  <c:v>1577</c:v>
                </c:pt>
                <c:pt idx="22">
                  <c:v>1577</c:v>
                </c:pt>
                <c:pt idx="23">
                  <c:v>1577</c:v>
                </c:pt>
                <c:pt idx="24">
                  <c:v>1597</c:v>
                </c:pt>
                <c:pt idx="25">
                  <c:v>1597</c:v>
                </c:pt>
                <c:pt idx="26">
                  <c:v>1597</c:v>
                </c:pt>
                <c:pt idx="27">
                  <c:v>1627</c:v>
                </c:pt>
                <c:pt idx="28">
                  <c:v>1627</c:v>
                </c:pt>
                <c:pt idx="29">
                  <c:v>1627</c:v>
                </c:pt>
                <c:pt idx="30">
                  <c:v>1657</c:v>
                </c:pt>
                <c:pt idx="31">
                  <c:v>1657</c:v>
                </c:pt>
                <c:pt idx="32">
                  <c:v>1657</c:v>
                </c:pt>
                <c:pt idx="33">
                  <c:v>1686</c:v>
                </c:pt>
                <c:pt idx="34">
                  <c:v>1686</c:v>
                </c:pt>
                <c:pt idx="35">
                  <c:v>1686</c:v>
                </c:pt>
                <c:pt idx="36">
                  <c:v>1718</c:v>
                </c:pt>
                <c:pt idx="37">
                  <c:v>1718</c:v>
                </c:pt>
                <c:pt idx="38">
                  <c:v>1718</c:v>
                </c:pt>
                <c:pt idx="39">
                  <c:v>1762</c:v>
                </c:pt>
                <c:pt idx="40">
                  <c:v>1762</c:v>
                </c:pt>
                <c:pt idx="41">
                  <c:v>1762</c:v>
                </c:pt>
                <c:pt idx="42">
                  <c:v>1813</c:v>
                </c:pt>
                <c:pt idx="43">
                  <c:v>1813</c:v>
                </c:pt>
                <c:pt idx="44">
                  <c:v>1813</c:v>
                </c:pt>
                <c:pt idx="45">
                  <c:v>1844</c:v>
                </c:pt>
                <c:pt idx="46">
                  <c:v>1844</c:v>
                </c:pt>
                <c:pt idx="47">
                  <c:v>1844</c:v>
                </c:pt>
                <c:pt idx="48">
                  <c:v>1883</c:v>
                </c:pt>
                <c:pt idx="49">
                  <c:v>1883</c:v>
                </c:pt>
                <c:pt idx="50">
                  <c:v>1883</c:v>
                </c:pt>
                <c:pt idx="51">
                  <c:v>1936</c:v>
                </c:pt>
                <c:pt idx="52">
                  <c:v>1936</c:v>
                </c:pt>
                <c:pt idx="53">
                  <c:v>1936</c:v>
                </c:pt>
                <c:pt idx="54">
                  <c:v>1988</c:v>
                </c:pt>
                <c:pt idx="55">
                  <c:v>1988</c:v>
                </c:pt>
                <c:pt idx="56">
                  <c:v>1988</c:v>
                </c:pt>
                <c:pt idx="57">
                  <c:v>2031</c:v>
                </c:pt>
                <c:pt idx="58">
                  <c:v>2031</c:v>
                </c:pt>
                <c:pt idx="59">
                  <c:v>2031</c:v>
                </c:pt>
                <c:pt idx="60">
                  <c:v>2068</c:v>
                </c:pt>
                <c:pt idx="61">
                  <c:v>2068</c:v>
                </c:pt>
                <c:pt idx="62">
                  <c:v>2068</c:v>
                </c:pt>
                <c:pt idx="63">
                  <c:v>2122</c:v>
                </c:pt>
                <c:pt idx="64">
                  <c:v>2122</c:v>
                </c:pt>
                <c:pt idx="65">
                  <c:v>2122</c:v>
                </c:pt>
                <c:pt idx="66">
                  <c:v>2165</c:v>
                </c:pt>
                <c:pt idx="67">
                  <c:v>2165</c:v>
                </c:pt>
                <c:pt idx="68">
                  <c:v>2165</c:v>
                </c:pt>
                <c:pt idx="69">
                  <c:v>2200</c:v>
                </c:pt>
                <c:pt idx="70">
                  <c:v>2200</c:v>
                </c:pt>
                <c:pt idx="71">
                  <c:v>2200</c:v>
                </c:pt>
                <c:pt idx="72">
                  <c:v>2235</c:v>
                </c:pt>
                <c:pt idx="73">
                  <c:v>2235</c:v>
                </c:pt>
                <c:pt idx="74">
                  <c:v>2235</c:v>
                </c:pt>
                <c:pt idx="75">
                  <c:v>2288</c:v>
                </c:pt>
                <c:pt idx="76">
                  <c:v>2288</c:v>
                </c:pt>
                <c:pt idx="77">
                  <c:v>2288</c:v>
                </c:pt>
                <c:pt idx="78">
                  <c:v>2339</c:v>
                </c:pt>
                <c:pt idx="79">
                  <c:v>2339</c:v>
                </c:pt>
                <c:pt idx="80">
                  <c:v>2339</c:v>
                </c:pt>
                <c:pt idx="81">
                  <c:v>2381</c:v>
                </c:pt>
                <c:pt idx="82">
                  <c:v>2381</c:v>
                </c:pt>
                <c:pt idx="83">
                  <c:v>2381</c:v>
                </c:pt>
                <c:pt idx="84">
                  <c:v>2423</c:v>
                </c:pt>
                <c:pt idx="85">
                  <c:v>2423</c:v>
                </c:pt>
                <c:pt idx="86">
                  <c:v>2423</c:v>
                </c:pt>
                <c:pt idx="87">
                  <c:v>2462</c:v>
                </c:pt>
                <c:pt idx="88">
                  <c:v>2462</c:v>
                </c:pt>
                <c:pt idx="89">
                  <c:v>2462</c:v>
                </c:pt>
                <c:pt idx="90">
                  <c:v>2504</c:v>
                </c:pt>
                <c:pt idx="91">
                  <c:v>2504</c:v>
                </c:pt>
                <c:pt idx="92">
                  <c:v>2504</c:v>
                </c:pt>
                <c:pt idx="93">
                  <c:v>2551</c:v>
                </c:pt>
                <c:pt idx="94">
                  <c:v>2551</c:v>
                </c:pt>
                <c:pt idx="95">
                  <c:v>2551</c:v>
                </c:pt>
                <c:pt idx="96">
                  <c:v>2590</c:v>
                </c:pt>
                <c:pt idx="97">
                  <c:v>2590</c:v>
                </c:pt>
                <c:pt idx="98">
                  <c:v>2590</c:v>
                </c:pt>
                <c:pt idx="99">
                  <c:v>2625</c:v>
                </c:pt>
                <c:pt idx="100">
                  <c:v>2625</c:v>
                </c:pt>
                <c:pt idx="101">
                  <c:v>2625</c:v>
                </c:pt>
                <c:pt idx="102">
                  <c:v>2668</c:v>
                </c:pt>
                <c:pt idx="103">
                  <c:v>2668</c:v>
                </c:pt>
                <c:pt idx="104">
                  <c:v>2668</c:v>
                </c:pt>
                <c:pt idx="105">
                  <c:v>2718</c:v>
                </c:pt>
                <c:pt idx="106">
                  <c:v>2718</c:v>
                </c:pt>
                <c:pt idx="107">
                  <c:v>2718</c:v>
                </c:pt>
                <c:pt idx="108">
                  <c:v>2755</c:v>
                </c:pt>
                <c:pt idx="109">
                  <c:v>2755</c:v>
                </c:pt>
                <c:pt idx="110">
                  <c:v>2755</c:v>
                </c:pt>
                <c:pt idx="111">
                  <c:v>2792</c:v>
                </c:pt>
                <c:pt idx="112">
                  <c:v>2792</c:v>
                </c:pt>
                <c:pt idx="113">
                  <c:v>2792</c:v>
                </c:pt>
                <c:pt idx="114">
                  <c:v>2826</c:v>
                </c:pt>
                <c:pt idx="115">
                  <c:v>2826</c:v>
                </c:pt>
                <c:pt idx="116">
                  <c:v>2826</c:v>
                </c:pt>
                <c:pt idx="117">
                  <c:v>2869</c:v>
                </c:pt>
                <c:pt idx="118">
                  <c:v>2869</c:v>
                </c:pt>
                <c:pt idx="119">
                  <c:v>2869</c:v>
                </c:pt>
                <c:pt idx="120">
                  <c:v>2904</c:v>
                </c:pt>
                <c:pt idx="121">
                  <c:v>2904</c:v>
                </c:pt>
                <c:pt idx="122">
                  <c:v>2904</c:v>
                </c:pt>
                <c:pt idx="123">
                  <c:v>2958</c:v>
                </c:pt>
                <c:pt idx="124">
                  <c:v>2958</c:v>
                </c:pt>
                <c:pt idx="125">
                  <c:v>2958</c:v>
                </c:pt>
                <c:pt idx="126">
                  <c:v>3143</c:v>
                </c:pt>
                <c:pt idx="127">
                  <c:v>3143</c:v>
                </c:pt>
                <c:pt idx="128">
                  <c:v>3143</c:v>
                </c:pt>
                <c:pt idx="129">
                  <c:v>3169</c:v>
                </c:pt>
                <c:pt idx="130">
                  <c:v>3169</c:v>
                </c:pt>
                <c:pt idx="131">
                  <c:v>3169</c:v>
                </c:pt>
                <c:pt idx="132">
                  <c:v>3223</c:v>
                </c:pt>
                <c:pt idx="133">
                  <c:v>3223</c:v>
                </c:pt>
                <c:pt idx="134">
                  <c:v>3223</c:v>
                </c:pt>
                <c:pt idx="135">
                  <c:v>3407</c:v>
                </c:pt>
                <c:pt idx="136">
                  <c:v>3407</c:v>
                </c:pt>
                <c:pt idx="137">
                  <c:v>3407</c:v>
                </c:pt>
                <c:pt idx="138">
                  <c:v>3435</c:v>
                </c:pt>
                <c:pt idx="139">
                  <c:v>3435</c:v>
                </c:pt>
                <c:pt idx="140">
                  <c:v>3435</c:v>
                </c:pt>
                <c:pt idx="141">
                  <c:v>3464</c:v>
                </c:pt>
                <c:pt idx="142">
                  <c:v>3464</c:v>
                </c:pt>
                <c:pt idx="143">
                  <c:v>3464</c:v>
                </c:pt>
                <c:pt idx="144">
                  <c:v>3508</c:v>
                </c:pt>
                <c:pt idx="145">
                  <c:v>3508</c:v>
                </c:pt>
                <c:pt idx="146">
                  <c:v>3508</c:v>
                </c:pt>
                <c:pt idx="147">
                  <c:v>3541</c:v>
                </c:pt>
                <c:pt idx="148">
                  <c:v>3541</c:v>
                </c:pt>
                <c:pt idx="149">
                  <c:v>3541</c:v>
                </c:pt>
                <c:pt idx="150">
                  <c:v>3574</c:v>
                </c:pt>
                <c:pt idx="151">
                  <c:v>3574</c:v>
                </c:pt>
                <c:pt idx="152">
                  <c:v>3574</c:v>
                </c:pt>
                <c:pt idx="153">
                  <c:v>3592</c:v>
                </c:pt>
                <c:pt idx="154">
                  <c:v>3592</c:v>
                </c:pt>
                <c:pt idx="155">
                  <c:v>3592</c:v>
                </c:pt>
                <c:pt idx="156">
                  <c:v>3638</c:v>
                </c:pt>
                <c:pt idx="157">
                  <c:v>3638</c:v>
                </c:pt>
                <c:pt idx="158">
                  <c:v>3638</c:v>
                </c:pt>
                <c:pt idx="159">
                  <c:v>3665</c:v>
                </c:pt>
                <c:pt idx="160">
                  <c:v>3665</c:v>
                </c:pt>
                <c:pt idx="161">
                  <c:v>3665</c:v>
                </c:pt>
                <c:pt idx="162">
                  <c:v>3697</c:v>
                </c:pt>
                <c:pt idx="163">
                  <c:v>3697</c:v>
                </c:pt>
                <c:pt idx="164">
                  <c:v>3697</c:v>
                </c:pt>
                <c:pt idx="165">
                  <c:v>3726</c:v>
                </c:pt>
                <c:pt idx="166">
                  <c:v>3726</c:v>
                </c:pt>
                <c:pt idx="167">
                  <c:v>3726</c:v>
                </c:pt>
                <c:pt idx="168">
                  <c:v>3753</c:v>
                </c:pt>
                <c:pt idx="169">
                  <c:v>3753</c:v>
                </c:pt>
                <c:pt idx="170">
                  <c:v>3753</c:v>
                </c:pt>
                <c:pt idx="171">
                  <c:v>3774</c:v>
                </c:pt>
                <c:pt idx="172">
                  <c:v>3774</c:v>
                </c:pt>
                <c:pt idx="173">
                  <c:v>3774</c:v>
                </c:pt>
                <c:pt idx="174">
                  <c:v>3810</c:v>
                </c:pt>
                <c:pt idx="175">
                  <c:v>3810</c:v>
                </c:pt>
                <c:pt idx="176">
                  <c:v>3810</c:v>
                </c:pt>
                <c:pt idx="177">
                  <c:v>3843</c:v>
                </c:pt>
                <c:pt idx="178">
                  <c:v>3843</c:v>
                </c:pt>
                <c:pt idx="179">
                  <c:v>3843</c:v>
                </c:pt>
                <c:pt idx="180">
                  <c:v>3857</c:v>
                </c:pt>
                <c:pt idx="181">
                  <c:v>3857</c:v>
                </c:pt>
                <c:pt idx="182">
                  <c:v>3857</c:v>
                </c:pt>
                <c:pt idx="183">
                  <c:v>3890</c:v>
                </c:pt>
                <c:pt idx="184">
                  <c:v>3890</c:v>
                </c:pt>
                <c:pt idx="185">
                  <c:v>3890</c:v>
                </c:pt>
                <c:pt idx="186">
                  <c:v>3911</c:v>
                </c:pt>
                <c:pt idx="187">
                  <c:v>3911</c:v>
                </c:pt>
                <c:pt idx="188">
                  <c:v>3911</c:v>
                </c:pt>
                <c:pt idx="189">
                  <c:v>3942</c:v>
                </c:pt>
                <c:pt idx="190">
                  <c:v>3942</c:v>
                </c:pt>
                <c:pt idx="191">
                  <c:v>3942</c:v>
                </c:pt>
                <c:pt idx="192">
                  <c:v>3959</c:v>
                </c:pt>
                <c:pt idx="193">
                  <c:v>3959</c:v>
                </c:pt>
                <c:pt idx="194">
                  <c:v>3959</c:v>
                </c:pt>
                <c:pt idx="195">
                  <c:v>3966</c:v>
                </c:pt>
                <c:pt idx="196">
                  <c:v>3966</c:v>
                </c:pt>
                <c:pt idx="197">
                  <c:v>3966</c:v>
                </c:pt>
                <c:pt idx="198">
                  <c:v>4006</c:v>
                </c:pt>
                <c:pt idx="199">
                  <c:v>4006</c:v>
                </c:pt>
                <c:pt idx="200">
                  <c:v>4006</c:v>
                </c:pt>
                <c:pt idx="201">
                  <c:v>4027</c:v>
                </c:pt>
                <c:pt idx="202">
                  <c:v>4027</c:v>
                </c:pt>
                <c:pt idx="203">
                  <c:v>4027</c:v>
                </c:pt>
                <c:pt idx="204">
                  <c:v>4028</c:v>
                </c:pt>
                <c:pt idx="205">
                  <c:v>4028</c:v>
                </c:pt>
                <c:pt idx="206">
                  <c:v>4028</c:v>
                </c:pt>
                <c:pt idx="207">
                  <c:v>4063</c:v>
                </c:pt>
                <c:pt idx="208">
                  <c:v>4063</c:v>
                </c:pt>
                <c:pt idx="209">
                  <c:v>4063</c:v>
                </c:pt>
                <c:pt idx="210">
                  <c:v>4080</c:v>
                </c:pt>
                <c:pt idx="211">
                  <c:v>4080</c:v>
                </c:pt>
                <c:pt idx="212">
                  <c:v>4080</c:v>
                </c:pt>
                <c:pt idx="213">
                  <c:v>4097</c:v>
                </c:pt>
                <c:pt idx="214">
                  <c:v>4097</c:v>
                </c:pt>
                <c:pt idx="215">
                  <c:v>4097</c:v>
                </c:pt>
                <c:pt idx="216">
                  <c:v>4110</c:v>
                </c:pt>
                <c:pt idx="217">
                  <c:v>4110</c:v>
                </c:pt>
                <c:pt idx="218">
                  <c:v>4110</c:v>
                </c:pt>
                <c:pt idx="219">
                  <c:v>4125</c:v>
                </c:pt>
                <c:pt idx="220">
                  <c:v>4125</c:v>
                </c:pt>
                <c:pt idx="221">
                  <c:v>4125</c:v>
                </c:pt>
                <c:pt idx="222">
                  <c:v>4140</c:v>
                </c:pt>
                <c:pt idx="223">
                  <c:v>4140</c:v>
                </c:pt>
                <c:pt idx="224">
                  <c:v>4140</c:v>
                </c:pt>
                <c:pt idx="225">
                  <c:v>4153</c:v>
                </c:pt>
                <c:pt idx="226">
                  <c:v>4153</c:v>
                </c:pt>
                <c:pt idx="227">
                  <c:v>4153</c:v>
                </c:pt>
                <c:pt idx="228">
                  <c:v>4162</c:v>
                </c:pt>
                <c:pt idx="229">
                  <c:v>4162</c:v>
                </c:pt>
                <c:pt idx="230">
                  <c:v>4162</c:v>
                </c:pt>
                <c:pt idx="231">
                  <c:v>4177</c:v>
                </c:pt>
                <c:pt idx="232">
                  <c:v>4177</c:v>
                </c:pt>
                <c:pt idx="233">
                  <c:v>4177</c:v>
                </c:pt>
                <c:pt idx="234">
                  <c:v>4184</c:v>
                </c:pt>
                <c:pt idx="235">
                  <c:v>4184</c:v>
                </c:pt>
                <c:pt idx="236">
                  <c:v>4184</c:v>
                </c:pt>
                <c:pt idx="237">
                  <c:v>4194</c:v>
                </c:pt>
                <c:pt idx="238">
                  <c:v>4194</c:v>
                </c:pt>
                <c:pt idx="239">
                  <c:v>4194</c:v>
                </c:pt>
                <c:pt idx="240">
                  <c:v>4190</c:v>
                </c:pt>
                <c:pt idx="241">
                  <c:v>4190</c:v>
                </c:pt>
                <c:pt idx="242">
                  <c:v>4190</c:v>
                </c:pt>
                <c:pt idx="243">
                  <c:v>4218</c:v>
                </c:pt>
                <c:pt idx="244">
                  <c:v>4218</c:v>
                </c:pt>
                <c:pt idx="245">
                  <c:v>4218</c:v>
                </c:pt>
                <c:pt idx="246">
                  <c:v>4228</c:v>
                </c:pt>
              </c:numCache>
            </c:numRef>
          </c:xVal>
          <c:yVal>
            <c:numRef>
              <c:f>'Beschl. 5. Gang(3)'!$N$11:$N$257</c:f>
              <c:numCache>
                <c:formatCode>#,##0" mbar"</c:formatCode>
                <c:ptCount val="247"/>
                <c:pt idx="0">
                  <c:v>1813</c:v>
                </c:pt>
                <c:pt idx="1">
                  <c:v>1834</c:v>
                </c:pt>
                <c:pt idx="2">
                  <c:v>1834</c:v>
                </c:pt>
                <c:pt idx="3">
                  <c:v>1834</c:v>
                </c:pt>
                <c:pt idx="4">
                  <c:v>1856</c:v>
                </c:pt>
                <c:pt idx="5">
                  <c:v>1856</c:v>
                </c:pt>
                <c:pt idx="6">
                  <c:v>1856</c:v>
                </c:pt>
                <c:pt idx="7">
                  <c:v>1877</c:v>
                </c:pt>
                <c:pt idx="8">
                  <c:v>1877</c:v>
                </c:pt>
                <c:pt idx="9">
                  <c:v>1877</c:v>
                </c:pt>
                <c:pt idx="10">
                  <c:v>1899</c:v>
                </c:pt>
                <c:pt idx="11">
                  <c:v>1899</c:v>
                </c:pt>
                <c:pt idx="12">
                  <c:v>1899</c:v>
                </c:pt>
                <c:pt idx="13">
                  <c:v>1918</c:v>
                </c:pt>
                <c:pt idx="14">
                  <c:v>1918</c:v>
                </c:pt>
                <c:pt idx="15">
                  <c:v>1918</c:v>
                </c:pt>
                <c:pt idx="16">
                  <c:v>1938</c:v>
                </c:pt>
                <c:pt idx="17">
                  <c:v>1938</c:v>
                </c:pt>
                <c:pt idx="18">
                  <c:v>1938</c:v>
                </c:pt>
                <c:pt idx="19">
                  <c:v>1955</c:v>
                </c:pt>
                <c:pt idx="20">
                  <c:v>1955</c:v>
                </c:pt>
                <c:pt idx="21">
                  <c:v>1955</c:v>
                </c:pt>
                <c:pt idx="22">
                  <c:v>1986</c:v>
                </c:pt>
                <c:pt idx="23">
                  <c:v>1986</c:v>
                </c:pt>
                <c:pt idx="24">
                  <c:v>1986</c:v>
                </c:pt>
                <c:pt idx="25">
                  <c:v>2009</c:v>
                </c:pt>
                <c:pt idx="26">
                  <c:v>2009</c:v>
                </c:pt>
                <c:pt idx="27">
                  <c:v>2009</c:v>
                </c:pt>
                <c:pt idx="28">
                  <c:v>2033</c:v>
                </c:pt>
                <c:pt idx="29">
                  <c:v>2033</c:v>
                </c:pt>
                <c:pt idx="30">
                  <c:v>2033</c:v>
                </c:pt>
                <c:pt idx="31">
                  <c:v>2064</c:v>
                </c:pt>
                <c:pt idx="32">
                  <c:v>2064</c:v>
                </c:pt>
                <c:pt idx="33">
                  <c:v>2064</c:v>
                </c:pt>
                <c:pt idx="34">
                  <c:v>2089</c:v>
                </c:pt>
                <c:pt idx="35">
                  <c:v>2089</c:v>
                </c:pt>
                <c:pt idx="36">
                  <c:v>2089</c:v>
                </c:pt>
                <c:pt idx="37">
                  <c:v>2121</c:v>
                </c:pt>
                <c:pt idx="38">
                  <c:v>2121</c:v>
                </c:pt>
                <c:pt idx="39">
                  <c:v>2121</c:v>
                </c:pt>
                <c:pt idx="40">
                  <c:v>2162</c:v>
                </c:pt>
                <c:pt idx="41">
                  <c:v>2162</c:v>
                </c:pt>
                <c:pt idx="42">
                  <c:v>2162</c:v>
                </c:pt>
                <c:pt idx="43">
                  <c:v>2212</c:v>
                </c:pt>
                <c:pt idx="44">
                  <c:v>2212</c:v>
                </c:pt>
                <c:pt idx="45">
                  <c:v>2212</c:v>
                </c:pt>
                <c:pt idx="46">
                  <c:v>2250</c:v>
                </c:pt>
                <c:pt idx="47">
                  <c:v>2250</c:v>
                </c:pt>
                <c:pt idx="48">
                  <c:v>2250</c:v>
                </c:pt>
                <c:pt idx="49">
                  <c:v>2250</c:v>
                </c:pt>
                <c:pt idx="50">
                  <c:v>2250</c:v>
                </c:pt>
                <c:pt idx="51">
                  <c:v>2250</c:v>
                </c:pt>
                <c:pt idx="52">
                  <c:v>2250</c:v>
                </c:pt>
                <c:pt idx="53">
                  <c:v>2250</c:v>
                </c:pt>
                <c:pt idx="54">
                  <c:v>2250</c:v>
                </c:pt>
                <c:pt idx="55">
                  <c:v>2250</c:v>
                </c:pt>
                <c:pt idx="56">
                  <c:v>2250</c:v>
                </c:pt>
                <c:pt idx="57">
                  <c:v>2250</c:v>
                </c:pt>
                <c:pt idx="58">
                  <c:v>2250</c:v>
                </c:pt>
                <c:pt idx="59">
                  <c:v>2250</c:v>
                </c:pt>
                <c:pt idx="60">
                  <c:v>2250</c:v>
                </c:pt>
                <c:pt idx="61">
                  <c:v>2250</c:v>
                </c:pt>
                <c:pt idx="62">
                  <c:v>2250</c:v>
                </c:pt>
                <c:pt idx="63">
                  <c:v>2250</c:v>
                </c:pt>
                <c:pt idx="64">
                  <c:v>2250</c:v>
                </c:pt>
                <c:pt idx="65">
                  <c:v>2250</c:v>
                </c:pt>
                <c:pt idx="66">
                  <c:v>2250</c:v>
                </c:pt>
                <c:pt idx="67">
                  <c:v>2250</c:v>
                </c:pt>
                <c:pt idx="68">
                  <c:v>2250</c:v>
                </c:pt>
                <c:pt idx="69">
                  <c:v>2250</c:v>
                </c:pt>
                <c:pt idx="70">
                  <c:v>2250</c:v>
                </c:pt>
                <c:pt idx="71">
                  <c:v>2250</c:v>
                </c:pt>
                <c:pt idx="72">
                  <c:v>2250</c:v>
                </c:pt>
                <c:pt idx="73">
                  <c:v>2250</c:v>
                </c:pt>
                <c:pt idx="74">
                  <c:v>2250</c:v>
                </c:pt>
                <c:pt idx="75">
                  <c:v>2250</c:v>
                </c:pt>
                <c:pt idx="76">
                  <c:v>2250</c:v>
                </c:pt>
                <c:pt idx="77">
                  <c:v>2250</c:v>
                </c:pt>
                <c:pt idx="78">
                  <c:v>2250</c:v>
                </c:pt>
                <c:pt idx="79">
                  <c:v>2250</c:v>
                </c:pt>
                <c:pt idx="80">
                  <c:v>2250</c:v>
                </c:pt>
                <c:pt idx="81">
                  <c:v>2250</c:v>
                </c:pt>
                <c:pt idx="82">
                  <c:v>2250</c:v>
                </c:pt>
                <c:pt idx="83">
                  <c:v>2250</c:v>
                </c:pt>
                <c:pt idx="84">
                  <c:v>2250</c:v>
                </c:pt>
                <c:pt idx="85">
                  <c:v>2250</c:v>
                </c:pt>
                <c:pt idx="86">
                  <c:v>2250</c:v>
                </c:pt>
                <c:pt idx="87">
                  <c:v>2250</c:v>
                </c:pt>
                <c:pt idx="88">
                  <c:v>2250</c:v>
                </c:pt>
                <c:pt idx="89">
                  <c:v>2250</c:v>
                </c:pt>
                <c:pt idx="90">
                  <c:v>2250</c:v>
                </c:pt>
                <c:pt idx="91">
                  <c:v>2250</c:v>
                </c:pt>
                <c:pt idx="92">
                  <c:v>2250</c:v>
                </c:pt>
                <c:pt idx="93">
                  <c:v>2250</c:v>
                </c:pt>
                <c:pt idx="94">
                  <c:v>2250</c:v>
                </c:pt>
                <c:pt idx="95">
                  <c:v>2250</c:v>
                </c:pt>
                <c:pt idx="96">
                  <c:v>2250</c:v>
                </c:pt>
                <c:pt idx="97">
                  <c:v>2250</c:v>
                </c:pt>
                <c:pt idx="98">
                  <c:v>2250</c:v>
                </c:pt>
                <c:pt idx="99">
                  <c:v>2250</c:v>
                </c:pt>
                <c:pt idx="100">
                  <c:v>2250</c:v>
                </c:pt>
                <c:pt idx="101">
                  <c:v>2250</c:v>
                </c:pt>
                <c:pt idx="102">
                  <c:v>2250</c:v>
                </c:pt>
                <c:pt idx="103">
                  <c:v>2250</c:v>
                </c:pt>
                <c:pt idx="104">
                  <c:v>2250</c:v>
                </c:pt>
                <c:pt idx="105">
                  <c:v>2250</c:v>
                </c:pt>
                <c:pt idx="106">
                  <c:v>2250</c:v>
                </c:pt>
                <c:pt idx="107">
                  <c:v>2250</c:v>
                </c:pt>
                <c:pt idx="108">
                  <c:v>2250</c:v>
                </c:pt>
                <c:pt idx="109">
                  <c:v>2250</c:v>
                </c:pt>
                <c:pt idx="110">
                  <c:v>2250</c:v>
                </c:pt>
                <c:pt idx="111">
                  <c:v>2250</c:v>
                </c:pt>
                <c:pt idx="112">
                  <c:v>2250</c:v>
                </c:pt>
                <c:pt idx="113">
                  <c:v>2250</c:v>
                </c:pt>
                <c:pt idx="114">
                  <c:v>2250</c:v>
                </c:pt>
                <c:pt idx="115">
                  <c:v>2250</c:v>
                </c:pt>
                <c:pt idx="116">
                  <c:v>2250</c:v>
                </c:pt>
                <c:pt idx="117">
                  <c:v>2250</c:v>
                </c:pt>
                <c:pt idx="118">
                  <c:v>2250</c:v>
                </c:pt>
                <c:pt idx="119">
                  <c:v>2250</c:v>
                </c:pt>
                <c:pt idx="120">
                  <c:v>2250</c:v>
                </c:pt>
                <c:pt idx="121">
                  <c:v>2250</c:v>
                </c:pt>
                <c:pt idx="122">
                  <c:v>2250</c:v>
                </c:pt>
                <c:pt idx="123">
                  <c:v>2250</c:v>
                </c:pt>
                <c:pt idx="124">
                  <c:v>2250</c:v>
                </c:pt>
                <c:pt idx="125">
                  <c:v>2250</c:v>
                </c:pt>
                <c:pt idx="126">
                  <c:v>2250</c:v>
                </c:pt>
                <c:pt idx="127">
                  <c:v>2250</c:v>
                </c:pt>
                <c:pt idx="128">
                  <c:v>2250</c:v>
                </c:pt>
                <c:pt idx="129">
                  <c:v>2250</c:v>
                </c:pt>
                <c:pt idx="130">
                  <c:v>2250</c:v>
                </c:pt>
                <c:pt idx="131">
                  <c:v>2250</c:v>
                </c:pt>
                <c:pt idx="132">
                  <c:v>2250</c:v>
                </c:pt>
                <c:pt idx="133">
                  <c:v>2250</c:v>
                </c:pt>
                <c:pt idx="134">
                  <c:v>2250</c:v>
                </c:pt>
                <c:pt idx="135">
                  <c:v>2250</c:v>
                </c:pt>
                <c:pt idx="136">
                  <c:v>2250</c:v>
                </c:pt>
                <c:pt idx="137">
                  <c:v>2250</c:v>
                </c:pt>
                <c:pt idx="138">
                  <c:v>2250</c:v>
                </c:pt>
                <c:pt idx="139">
                  <c:v>2250</c:v>
                </c:pt>
                <c:pt idx="140">
                  <c:v>2250</c:v>
                </c:pt>
                <c:pt idx="141">
                  <c:v>2250</c:v>
                </c:pt>
                <c:pt idx="142">
                  <c:v>2250</c:v>
                </c:pt>
                <c:pt idx="143">
                  <c:v>2250</c:v>
                </c:pt>
                <c:pt idx="144">
                  <c:v>2250</c:v>
                </c:pt>
                <c:pt idx="145">
                  <c:v>2250</c:v>
                </c:pt>
                <c:pt idx="146">
                  <c:v>2250</c:v>
                </c:pt>
                <c:pt idx="147">
                  <c:v>2250</c:v>
                </c:pt>
                <c:pt idx="148">
                  <c:v>2250</c:v>
                </c:pt>
                <c:pt idx="149">
                  <c:v>2250</c:v>
                </c:pt>
                <c:pt idx="150">
                  <c:v>2250</c:v>
                </c:pt>
                <c:pt idx="151">
                  <c:v>2250</c:v>
                </c:pt>
                <c:pt idx="152">
                  <c:v>2250</c:v>
                </c:pt>
                <c:pt idx="153">
                  <c:v>2250</c:v>
                </c:pt>
                <c:pt idx="154">
                  <c:v>2250</c:v>
                </c:pt>
                <c:pt idx="155">
                  <c:v>2250</c:v>
                </c:pt>
                <c:pt idx="156">
                  <c:v>2250</c:v>
                </c:pt>
                <c:pt idx="157">
                  <c:v>2250</c:v>
                </c:pt>
                <c:pt idx="158">
                  <c:v>2250</c:v>
                </c:pt>
                <c:pt idx="159">
                  <c:v>2250</c:v>
                </c:pt>
                <c:pt idx="160">
                  <c:v>2250</c:v>
                </c:pt>
                <c:pt idx="161">
                  <c:v>2250</c:v>
                </c:pt>
                <c:pt idx="162">
                  <c:v>2250</c:v>
                </c:pt>
                <c:pt idx="163">
                  <c:v>2250</c:v>
                </c:pt>
                <c:pt idx="164">
                  <c:v>2250</c:v>
                </c:pt>
                <c:pt idx="165">
                  <c:v>2250</c:v>
                </c:pt>
                <c:pt idx="166">
                  <c:v>2250</c:v>
                </c:pt>
                <c:pt idx="167">
                  <c:v>2250</c:v>
                </c:pt>
                <c:pt idx="168">
                  <c:v>2250</c:v>
                </c:pt>
                <c:pt idx="169">
                  <c:v>2250</c:v>
                </c:pt>
                <c:pt idx="170">
                  <c:v>2250</c:v>
                </c:pt>
                <c:pt idx="171">
                  <c:v>2250</c:v>
                </c:pt>
                <c:pt idx="172">
                  <c:v>2250</c:v>
                </c:pt>
                <c:pt idx="173">
                  <c:v>2250</c:v>
                </c:pt>
                <c:pt idx="174">
                  <c:v>2250</c:v>
                </c:pt>
                <c:pt idx="175">
                  <c:v>2250</c:v>
                </c:pt>
                <c:pt idx="176">
                  <c:v>2250</c:v>
                </c:pt>
                <c:pt idx="177">
                  <c:v>2250</c:v>
                </c:pt>
                <c:pt idx="178">
                  <c:v>2250</c:v>
                </c:pt>
                <c:pt idx="179">
                  <c:v>2250</c:v>
                </c:pt>
                <c:pt idx="180">
                  <c:v>2250</c:v>
                </c:pt>
                <c:pt idx="181">
                  <c:v>2250</c:v>
                </c:pt>
                <c:pt idx="182">
                  <c:v>2250</c:v>
                </c:pt>
                <c:pt idx="183">
                  <c:v>2250</c:v>
                </c:pt>
                <c:pt idx="184">
                  <c:v>2250</c:v>
                </c:pt>
                <c:pt idx="185">
                  <c:v>2250</c:v>
                </c:pt>
                <c:pt idx="186">
                  <c:v>2250</c:v>
                </c:pt>
                <c:pt idx="187">
                  <c:v>2250</c:v>
                </c:pt>
                <c:pt idx="188">
                  <c:v>2250</c:v>
                </c:pt>
                <c:pt idx="189">
                  <c:v>2250</c:v>
                </c:pt>
                <c:pt idx="190">
                  <c:v>2250</c:v>
                </c:pt>
                <c:pt idx="191">
                  <c:v>2250</c:v>
                </c:pt>
                <c:pt idx="192">
                  <c:v>2250</c:v>
                </c:pt>
                <c:pt idx="193">
                  <c:v>2250</c:v>
                </c:pt>
                <c:pt idx="194">
                  <c:v>2250</c:v>
                </c:pt>
                <c:pt idx="195">
                  <c:v>2250</c:v>
                </c:pt>
                <c:pt idx="196">
                  <c:v>2250</c:v>
                </c:pt>
                <c:pt idx="197">
                  <c:v>2250</c:v>
                </c:pt>
                <c:pt idx="198">
                  <c:v>2250</c:v>
                </c:pt>
                <c:pt idx="199">
                  <c:v>2250</c:v>
                </c:pt>
                <c:pt idx="200">
                  <c:v>2250</c:v>
                </c:pt>
                <c:pt idx="201">
                  <c:v>2250</c:v>
                </c:pt>
                <c:pt idx="202">
                  <c:v>2250</c:v>
                </c:pt>
                <c:pt idx="203">
                  <c:v>2250</c:v>
                </c:pt>
                <c:pt idx="204">
                  <c:v>2250</c:v>
                </c:pt>
                <c:pt idx="205">
                  <c:v>2250</c:v>
                </c:pt>
                <c:pt idx="206">
                  <c:v>2250</c:v>
                </c:pt>
                <c:pt idx="207">
                  <c:v>2250</c:v>
                </c:pt>
                <c:pt idx="208">
                  <c:v>2250</c:v>
                </c:pt>
                <c:pt idx="209">
                  <c:v>2250</c:v>
                </c:pt>
                <c:pt idx="210">
                  <c:v>2250</c:v>
                </c:pt>
                <c:pt idx="211">
                  <c:v>2250</c:v>
                </c:pt>
                <c:pt idx="212">
                  <c:v>2250</c:v>
                </c:pt>
                <c:pt idx="213">
                  <c:v>2250</c:v>
                </c:pt>
                <c:pt idx="214">
                  <c:v>2250</c:v>
                </c:pt>
                <c:pt idx="215">
                  <c:v>2250</c:v>
                </c:pt>
                <c:pt idx="216">
                  <c:v>2250</c:v>
                </c:pt>
                <c:pt idx="217">
                  <c:v>2250</c:v>
                </c:pt>
                <c:pt idx="218">
                  <c:v>2250</c:v>
                </c:pt>
                <c:pt idx="219">
                  <c:v>2250</c:v>
                </c:pt>
                <c:pt idx="220">
                  <c:v>2250</c:v>
                </c:pt>
                <c:pt idx="221">
                  <c:v>2250</c:v>
                </c:pt>
                <c:pt idx="222">
                  <c:v>2250</c:v>
                </c:pt>
                <c:pt idx="223">
                  <c:v>2250</c:v>
                </c:pt>
                <c:pt idx="224">
                  <c:v>2250</c:v>
                </c:pt>
                <c:pt idx="225">
                  <c:v>2250</c:v>
                </c:pt>
                <c:pt idx="226">
                  <c:v>2250</c:v>
                </c:pt>
                <c:pt idx="227">
                  <c:v>2250</c:v>
                </c:pt>
                <c:pt idx="228">
                  <c:v>2250</c:v>
                </c:pt>
                <c:pt idx="229">
                  <c:v>2250</c:v>
                </c:pt>
                <c:pt idx="230">
                  <c:v>2250</c:v>
                </c:pt>
                <c:pt idx="231">
                  <c:v>2250</c:v>
                </c:pt>
                <c:pt idx="232">
                  <c:v>2250</c:v>
                </c:pt>
                <c:pt idx="233">
                  <c:v>2250</c:v>
                </c:pt>
                <c:pt idx="234">
                  <c:v>2250</c:v>
                </c:pt>
                <c:pt idx="235">
                  <c:v>2250</c:v>
                </c:pt>
                <c:pt idx="236">
                  <c:v>2250</c:v>
                </c:pt>
                <c:pt idx="237">
                  <c:v>2250</c:v>
                </c:pt>
                <c:pt idx="238">
                  <c:v>2250</c:v>
                </c:pt>
                <c:pt idx="239">
                  <c:v>2250</c:v>
                </c:pt>
                <c:pt idx="240">
                  <c:v>2250</c:v>
                </c:pt>
                <c:pt idx="241">
                  <c:v>2250</c:v>
                </c:pt>
                <c:pt idx="242">
                  <c:v>2250</c:v>
                </c:pt>
                <c:pt idx="243">
                  <c:v>2250</c:v>
                </c:pt>
                <c:pt idx="244">
                  <c:v>2250</c:v>
                </c:pt>
                <c:pt idx="245">
                  <c:v>2250</c:v>
                </c:pt>
                <c:pt idx="246">
                  <c:v>2250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'Beschl. 5. Gang(3)'!$O$2</c:f>
              <c:strCache>
                <c:ptCount val="1"/>
                <c:pt idx="0">
                  <c:v>Diff (alt)</c:v>
                </c:pt>
              </c:strCache>
            </c:strRef>
          </c:tx>
          <c:marker>
            <c:symbol val="none"/>
          </c:marker>
          <c:xVal>
            <c:numRef>
              <c:f>'Beschl. 5. Gang(3)'!$H$11:$H$257</c:f>
              <c:numCache>
                <c:formatCode>#,##0" 1/min"</c:formatCode>
                <c:ptCount val="247"/>
                <c:pt idx="0">
                  <c:v>1442</c:v>
                </c:pt>
                <c:pt idx="1">
                  <c:v>1442</c:v>
                </c:pt>
                <c:pt idx="2">
                  <c:v>1442</c:v>
                </c:pt>
                <c:pt idx="3">
                  <c:v>1460</c:v>
                </c:pt>
                <c:pt idx="4">
                  <c:v>1460</c:v>
                </c:pt>
                <c:pt idx="5">
                  <c:v>1460</c:v>
                </c:pt>
                <c:pt idx="6">
                  <c:v>1480</c:v>
                </c:pt>
                <c:pt idx="7">
                  <c:v>1480</c:v>
                </c:pt>
                <c:pt idx="8">
                  <c:v>1480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1519</c:v>
                </c:pt>
                <c:pt idx="13">
                  <c:v>1519</c:v>
                </c:pt>
                <c:pt idx="14">
                  <c:v>1519</c:v>
                </c:pt>
                <c:pt idx="15">
                  <c:v>1529</c:v>
                </c:pt>
                <c:pt idx="16">
                  <c:v>1529</c:v>
                </c:pt>
                <c:pt idx="17">
                  <c:v>1529</c:v>
                </c:pt>
                <c:pt idx="18">
                  <c:v>1559</c:v>
                </c:pt>
                <c:pt idx="19">
                  <c:v>1559</c:v>
                </c:pt>
                <c:pt idx="20">
                  <c:v>1559</c:v>
                </c:pt>
                <c:pt idx="21">
                  <c:v>1577</c:v>
                </c:pt>
                <c:pt idx="22">
                  <c:v>1577</c:v>
                </c:pt>
                <c:pt idx="23">
                  <c:v>1577</c:v>
                </c:pt>
                <c:pt idx="24">
                  <c:v>1597</c:v>
                </c:pt>
                <c:pt idx="25">
                  <c:v>1597</c:v>
                </c:pt>
                <c:pt idx="26">
                  <c:v>1597</c:v>
                </c:pt>
                <c:pt idx="27">
                  <c:v>1627</c:v>
                </c:pt>
                <c:pt idx="28">
                  <c:v>1627</c:v>
                </c:pt>
                <c:pt idx="29">
                  <c:v>1627</c:v>
                </c:pt>
                <c:pt idx="30">
                  <c:v>1657</c:v>
                </c:pt>
                <c:pt idx="31">
                  <c:v>1657</c:v>
                </c:pt>
                <c:pt idx="32">
                  <c:v>1657</c:v>
                </c:pt>
                <c:pt idx="33">
                  <c:v>1686</c:v>
                </c:pt>
                <c:pt idx="34">
                  <c:v>1686</c:v>
                </c:pt>
                <c:pt idx="35">
                  <c:v>1686</c:v>
                </c:pt>
                <c:pt idx="36">
                  <c:v>1718</c:v>
                </c:pt>
                <c:pt idx="37">
                  <c:v>1718</c:v>
                </c:pt>
                <c:pt idx="38">
                  <c:v>1718</c:v>
                </c:pt>
                <c:pt idx="39">
                  <c:v>1762</c:v>
                </c:pt>
                <c:pt idx="40">
                  <c:v>1762</c:v>
                </c:pt>
                <c:pt idx="41">
                  <c:v>1762</c:v>
                </c:pt>
                <c:pt idx="42">
                  <c:v>1813</c:v>
                </c:pt>
                <c:pt idx="43">
                  <c:v>1813</c:v>
                </c:pt>
                <c:pt idx="44">
                  <c:v>1813</c:v>
                </c:pt>
                <c:pt idx="45">
                  <c:v>1844</c:v>
                </c:pt>
                <c:pt idx="46">
                  <c:v>1844</c:v>
                </c:pt>
                <c:pt idx="47">
                  <c:v>1844</c:v>
                </c:pt>
                <c:pt idx="48">
                  <c:v>1883</c:v>
                </c:pt>
                <c:pt idx="49">
                  <c:v>1883</c:v>
                </c:pt>
                <c:pt idx="50">
                  <c:v>1883</c:v>
                </c:pt>
                <c:pt idx="51">
                  <c:v>1936</c:v>
                </c:pt>
                <c:pt idx="52">
                  <c:v>1936</c:v>
                </c:pt>
                <c:pt idx="53">
                  <c:v>1936</c:v>
                </c:pt>
                <c:pt idx="54">
                  <c:v>1988</c:v>
                </c:pt>
                <c:pt idx="55">
                  <c:v>1988</c:v>
                </c:pt>
                <c:pt idx="56">
                  <c:v>1988</c:v>
                </c:pt>
                <c:pt idx="57">
                  <c:v>2031</c:v>
                </c:pt>
                <c:pt idx="58">
                  <c:v>2031</c:v>
                </c:pt>
                <c:pt idx="59">
                  <c:v>2031</c:v>
                </c:pt>
                <c:pt idx="60">
                  <c:v>2068</c:v>
                </c:pt>
                <c:pt idx="61">
                  <c:v>2068</c:v>
                </c:pt>
                <c:pt idx="62">
                  <c:v>2068</c:v>
                </c:pt>
                <c:pt idx="63">
                  <c:v>2122</c:v>
                </c:pt>
                <c:pt idx="64">
                  <c:v>2122</c:v>
                </c:pt>
                <c:pt idx="65">
                  <c:v>2122</c:v>
                </c:pt>
                <c:pt idx="66">
                  <c:v>2165</c:v>
                </c:pt>
                <c:pt idx="67">
                  <c:v>2165</c:v>
                </c:pt>
                <c:pt idx="68">
                  <c:v>2165</c:v>
                </c:pt>
                <c:pt idx="69">
                  <c:v>2200</c:v>
                </c:pt>
                <c:pt idx="70">
                  <c:v>2200</c:v>
                </c:pt>
                <c:pt idx="71">
                  <c:v>2200</c:v>
                </c:pt>
                <c:pt idx="72">
                  <c:v>2235</c:v>
                </c:pt>
                <c:pt idx="73">
                  <c:v>2235</c:v>
                </c:pt>
                <c:pt idx="74">
                  <c:v>2235</c:v>
                </c:pt>
                <c:pt idx="75">
                  <c:v>2288</c:v>
                </c:pt>
                <c:pt idx="76">
                  <c:v>2288</c:v>
                </c:pt>
                <c:pt idx="77">
                  <c:v>2288</c:v>
                </c:pt>
                <c:pt idx="78">
                  <c:v>2339</c:v>
                </c:pt>
                <c:pt idx="79">
                  <c:v>2339</c:v>
                </c:pt>
                <c:pt idx="80">
                  <c:v>2339</c:v>
                </c:pt>
                <c:pt idx="81">
                  <c:v>2381</c:v>
                </c:pt>
                <c:pt idx="82">
                  <c:v>2381</c:v>
                </c:pt>
                <c:pt idx="83">
                  <c:v>2381</c:v>
                </c:pt>
                <c:pt idx="84">
                  <c:v>2423</c:v>
                </c:pt>
                <c:pt idx="85">
                  <c:v>2423</c:v>
                </c:pt>
                <c:pt idx="86">
                  <c:v>2423</c:v>
                </c:pt>
                <c:pt idx="87">
                  <c:v>2462</c:v>
                </c:pt>
                <c:pt idx="88">
                  <c:v>2462</c:v>
                </c:pt>
                <c:pt idx="89">
                  <c:v>2462</c:v>
                </c:pt>
                <c:pt idx="90">
                  <c:v>2504</c:v>
                </c:pt>
                <c:pt idx="91">
                  <c:v>2504</c:v>
                </c:pt>
                <c:pt idx="92">
                  <c:v>2504</c:v>
                </c:pt>
                <c:pt idx="93">
                  <c:v>2551</c:v>
                </c:pt>
                <c:pt idx="94">
                  <c:v>2551</c:v>
                </c:pt>
                <c:pt idx="95">
                  <c:v>2551</c:v>
                </c:pt>
                <c:pt idx="96">
                  <c:v>2590</c:v>
                </c:pt>
                <c:pt idx="97">
                  <c:v>2590</c:v>
                </c:pt>
                <c:pt idx="98">
                  <c:v>2590</c:v>
                </c:pt>
                <c:pt idx="99">
                  <c:v>2625</c:v>
                </c:pt>
                <c:pt idx="100">
                  <c:v>2625</c:v>
                </c:pt>
                <c:pt idx="101">
                  <c:v>2625</c:v>
                </c:pt>
                <c:pt idx="102">
                  <c:v>2668</c:v>
                </c:pt>
                <c:pt idx="103">
                  <c:v>2668</c:v>
                </c:pt>
                <c:pt idx="104">
                  <c:v>2668</c:v>
                </c:pt>
                <c:pt idx="105">
                  <c:v>2718</c:v>
                </c:pt>
                <c:pt idx="106">
                  <c:v>2718</c:v>
                </c:pt>
                <c:pt idx="107">
                  <c:v>2718</c:v>
                </c:pt>
                <c:pt idx="108">
                  <c:v>2755</c:v>
                </c:pt>
                <c:pt idx="109">
                  <c:v>2755</c:v>
                </c:pt>
                <c:pt idx="110">
                  <c:v>2755</c:v>
                </c:pt>
                <c:pt idx="111">
                  <c:v>2792</c:v>
                </c:pt>
                <c:pt idx="112">
                  <c:v>2792</c:v>
                </c:pt>
                <c:pt idx="113">
                  <c:v>2792</c:v>
                </c:pt>
                <c:pt idx="114">
                  <c:v>2826</c:v>
                </c:pt>
                <c:pt idx="115">
                  <c:v>2826</c:v>
                </c:pt>
                <c:pt idx="116">
                  <c:v>2826</c:v>
                </c:pt>
                <c:pt idx="117">
                  <c:v>2869</c:v>
                </c:pt>
                <c:pt idx="118">
                  <c:v>2869</c:v>
                </c:pt>
                <c:pt idx="119">
                  <c:v>2869</c:v>
                </c:pt>
                <c:pt idx="120">
                  <c:v>2904</c:v>
                </c:pt>
                <c:pt idx="121">
                  <c:v>2904</c:v>
                </c:pt>
                <c:pt idx="122">
                  <c:v>2904</c:v>
                </c:pt>
                <c:pt idx="123">
                  <c:v>2958</c:v>
                </c:pt>
                <c:pt idx="124">
                  <c:v>2958</c:v>
                </c:pt>
                <c:pt idx="125">
                  <c:v>2958</c:v>
                </c:pt>
                <c:pt idx="126">
                  <c:v>3143</c:v>
                </c:pt>
                <c:pt idx="127">
                  <c:v>3143</c:v>
                </c:pt>
                <c:pt idx="128">
                  <c:v>3143</c:v>
                </c:pt>
                <c:pt idx="129">
                  <c:v>3169</c:v>
                </c:pt>
                <c:pt idx="130">
                  <c:v>3169</c:v>
                </c:pt>
                <c:pt idx="131">
                  <c:v>3169</c:v>
                </c:pt>
                <c:pt idx="132">
                  <c:v>3223</c:v>
                </c:pt>
                <c:pt idx="133">
                  <c:v>3223</c:v>
                </c:pt>
                <c:pt idx="134">
                  <c:v>3223</c:v>
                </c:pt>
                <c:pt idx="135">
                  <c:v>3407</c:v>
                </c:pt>
                <c:pt idx="136">
                  <c:v>3407</c:v>
                </c:pt>
                <c:pt idx="137">
                  <c:v>3407</c:v>
                </c:pt>
                <c:pt idx="138">
                  <c:v>3435</c:v>
                </c:pt>
                <c:pt idx="139">
                  <c:v>3435</c:v>
                </c:pt>
                <c:pt idx="140">
                  <c:v>3435</c:v>
                </c:pt>
                <c:pt idx="141">
                  <c:v>3464</c:v>
                </c:pt>
                <c:pt idx="142">
                  <c:v>3464</c:v>
                </c:pt>
                <c:pt idx="143">
                  <c:v>3464</c:v>
                </c:pt>
                <c:pt idx="144">
                  <c:v>3508</c:v>
                </c:pt>
                <c:pt idx="145">
                  <c:v>3508</c:v>
                </c:pt>
                <c:pt idx="146">
                  <c:v>3508</c:v>
                </c:pt>
                <c:pt idx="147">
                  <c:v>3541</c:v>
                </c:pt>
                <c:pt idx="148">
                  <c:v>3541</c:v>
                </c:pt>
                <c:pt idx="149">
                  <c:v>3541</c:v>
                </c:pt>
                <c:pt idx="150">
                  <c:v>3574</c:v>
                </c:pt>
                <c:pt idx="151">
                  <c:v>3574</c:v>
                </c:pt>
                <c:pt idx="152">
                  <c:v>3574</c:v>
                </c:pt>
                <c:pt idx="153">
                  <c:v>3592</c:v>
                </c:pt>
                <c:pt idx="154">
                  <c:v>3592</c:v>
                </c:pt>
                <c:pt idx="155">
                  <c:v>3592</c:v>
                </c:pt>
                <c:pt idx="156">
                  <c:v>3638</c:v>
                </c:pt>
                <c:pt idx="157">
                  <c:v>3638</c:v>
                </c:pt>
                <c:pt idx="158">
                  <c:v>3638</c:v>
                </c:pt>
                <c:pt idx="159">
                  <c:v>3665</c:v>
                </c:pt>
                <c:pt idx="160">
                  <c:v>3665</c:v>
                </c:pt>
                <c:pt idx="161">
                  <c:v>3665</c:v>
                </c:pt>
                <c:pt idx="162">
                  <c:v>3697</c:v>
                </c:pt>
                <c:pt idx="163">
                  <c:v>3697</c:v>
                </c:pt>
                <c:pt idx="164">
                  <c:v>3697</c:v>
                </c:pt>
                <c:pt idx="165">
                  <c:v>3726</c:v>
                </c:pt>
                <c:pt idx="166">
                  <c:v>3726</c:v>
                </c:pt>
                <c:pt idx="167">
                  <c:v>3726</c:v>
                </c:pt>
                <c:pt idx="168">
                  <c:v>3753</c:v>
                </c:pt>
                <c:pt idx="169">
                  <c:v>3753</c:v>
                </c:pt>
                <c:pt idx="170">
                  <c:v>3753</c:v>
                </c:pt>
                <c:pt idx="171">
                  <c:v>3774</c:v>
                </c:pt>
                <c:pt idx="172">
                  <c:v>3774</c:v>
                </c:pt>
                <c:pt idx="173">
                  <c:v>3774</c:v>
                </c:pt>
                <c:pt idx="174">
                  <c:v>3810</c:v>
                </c:pt>
                <c:pt idx="175">
                  <c:v>3810</c:v>
                </c:pt>
                <c:pt idx="176">
                  <c:v>3810</c:v>
                </c:pt>
                <c:pt idx="177">
                  <c:v>3843</c:v>
                </c:pt>
                <c:pt idx="178">
                  <c:v>3843</c:v>
                </c:pt>
                <c:pt idx="179">
                  <c:v>3843</c:v>
                </c:pt>
                <c:pt idx="180">
                  <c:v>3857</c:v>
                </c:pt>
                <c:pt idx="181">
                  <c:v>3857</c:v>
                </c:pt>
                <c:pt idx="182">
                  <c:v>3857</c:v>
                </c:pt>
                <c:pt idx="183">
                  <c:v>3890</c:v>
                </c:pt>
                <c:pt idx="184">
                  <c:v>3890</c:v>
                </c:pt>
                <c:pt idx="185">
                  <c:v>3890</c:v>
                </c:pt>
                <c:pt idx="186">
                  <c:v>3911</c:v>
                </c:pt>
                <c:pt idx="187">
                  <c:v>3911</c:v>
                </c:pt>
                <c:pt idx="188">
                  <c:v>3911</c:v>
                </c:pt>
                <c:pt idx="189">
                  <c:v>3942</c:v>
                </c:pt>
                <c:pt idx="190">
                  <c:v>3942</c:v>
                </c:pt>
                <c:pt idx="191">
                  <c:v>3942</c:v>
                </c:pt>
                <c:pt idx="192">
                  <c:v>3959</c:v>
                </c:pt>
                <c:pt idx="193">
                  <c:v>3959</c:v>
                </c:pt>
                <c:pt idx="194">
                  <c:v>3959</c:v>
                </c:pt>
                <c:pt idx="195">
                  <c:v>3966</c:v>
                </c:pt>
                <c:pt idx="196">
                  <c:v>3966</c:v>
                </c:pt>
                <c:pt idx="197">
                  <c:v>3966</c:v>
                </c:pt>
                <c:pt idx="198">
                  <c:v>4006</c:v>
                </c:pt>
                <c:pt idx="199">
                  <c:v>4006</c:v>
                </c:pt>
                <c:pt idx="200">
                  <c:v>4006</c:v>
                </c:pt>
                <c:pt idx="201">
                  <c:v>4027</c:v>
                </c:pt>
                <c:pt idx="202">
                  <c:v>4027</c:v>
                </c:pt>
                <c:pt idx="203">
                  <c:v>4027</c:v>
                </c:pt>
                <c:pt idx="204">
                  <c:v>4028</c:v>
                </c:pt>
                <c:pt idx="205">
                  <c:v>4028</c:v>
                </c:pt>
                <c:pt idx="206">
                  <c:v>4028</c:v>
                </c:pt>
                <c:pt idx="207">
                  <c:v>4063</c:v>
                </c:pt>
                <c:pt idx="208">
                  <c:v>4063</c:v>
                </c:pt>
                <c:pt idx="209">
                  <c:v>4063</c:v>
                </c:pt>
                <c:pt idx="210">
                  <c:v>4080</c:v>
                </c:pt>
                <c:pt idx="211">
                  <c:v>4080</c:v>
                </c:pt>
                <c:pt idx="212">
                  <c:v>4080</c:v>
                </c:pt>
                <c:pt idx="213">
                  <c:v>4097</c:v>
                </c:pt>
                <c:pt idx="214">
                  <c:v>4097</c:v>
                </c:pt>
                <c:pt idx="215">
                  <c:v>4097</c:v>
                </c:pt>
                <c:pt idx="216">
                  <c:v>4110</c:v>
                </c:pt>
                <c:pt idx="217">
                  <c:v>4110</c:v>
                </c:pt>
                <c:pt idx="218">
                  <c:v>4110</c:v>
                </c:pt>
                <c:pt idx="219">
                  <c:v>4125</c:v>
                </c:pt>
                <c:pt idx="220">
                  <c:v>4125</c:v>
                </c:pt>
                <c:pt idx="221">
                  <c:v>4125</c:v>
                </c:pt>
                <c:pt idx="222">
                  <c:v>4140</c:v>
                </c:pt>
                <c:pt idx="223">
                  <c:v>4140</c:v>
                </c:pt>
                <c:pt idx="224">
                  <c:v>4140</c:v>
                </c:pt>
                <c:pt idx="225">
                  <c:v>4153</c:v>
                </c:pt>
                <c:pt idx="226">
                  <c:v>4153</c:v>
                </c:pt>
                <c:pt idx="227">
                  <c:v>4153</c:v>
                </c:pt>
                <c:pt idx="228">
                  <c:v>4162</c:v>
                </c:pt>
                <c:pt idx="229">
                  <c:v>4162</c:v>
                </c:pt>
                <c:pt idx="230">
                  <c:v>4162</c:v>
                </c:pt>
                <c:pt idx="231">
                  <c:v>4177</c:v>
                </c:pt>
                <c:pt idx="232">
                  <c:v>4177</c:v>
                </c:pt>
                <c:pt idx="233">
                  <c:v>4177</c:v>
                </c:pt>
                <c:pt idx="234">
                  <c:v>4184</c:v>
                </c:pt>
                <c:pt idx="235">
                  <c:v>4184</c:v>
                </c:pt>
                <c:pt idx="236">
                  <c:v>4184</c:v>
                </c:pt>
                <c:pt idx="237">
                  <c:v>4194</c:v>
                </c:pt>
                <c:pt idx="238">
                  <c:v>4194</c:v>
                </c:pt>
                <c:pt idx="239">
                  <c:v>4194</c:v>
                </c:pt>
                <c:pt idx="240">
                  <c:v>4190</c:v>
                </c:pt>
                <c:pt idx="241">
                  <c:v>4190</c:v>
                </c:pt>
                <c:pt idx="242">
                  <c:v>4190</c:v>
                </c:pt>
                <c:pt idx="243">
                  <c:v>4218</c:v>
                </c:pt>
                <c:pt idx="244">
                  <c:v>4218</c:v>
                </c:pt>
                <c:pt idx="245">
                  <c:v>4218</c:v>
                </c:pt>
                <c:pt idx="246">
                  <c:v>4228</c:v>
                </c:pt>
              </c:numCache>
            </c:numRef>
          </c:xVal>
          <c:yVal>
            <c:numRef>
              <c:f>'Beschl. 5. Gang(3)'!$O$11:$O$257</c:f>
              <c:numCache>
                <c:formatCode>#,##0" mbar"</c:formatCode>
                <c:ptCount val="247"/>
                <c:pt idx="0">
                  <c:v>653</c:v>
                </c:pt>
                <c:pt idx="1">
                  <c:v>674</c:v>
                </c:pt>
                <c:pt idx="2">
                  <c:v>619</c:v>
                </c:pt>
                <c:pt idx="3">
                  <c:v>619</c:v>
                </c:pt>
                <c:pt idx="4">
                  <c:v>641</c:v>
                </c:pt>
                <c:pt idx="5">
                  <c:v>597</c:v>
                </c:pt>
                <c:pt idx="6">
                  <c:v>597</c:v>
                </c:pt>
                <c:pt idx="7">
                  <c:v>618</c:v>
                </c:pt>
                <c:pt idx="8">
                  <c:v>584</c:v>
                </c:pt>
                <c:pt idx="9">
                  <c:v>584</c:v>
                </c:pt>
                <c:pt idx="10">
                  <c:v>606</c:v>
                </c:pt>
                <c:pt idx="11">
                  <c:v>567</c:v>
                </c:pt>
                <c:pt idx="12">
                  <c:v>567</c:v>
                </c:pt>
                <c:pt idx="13">
                  <c:v>586</c:v>
                </c:pt>
                <c:pt idx="14">
                  <c:v>544</c:v>
                </c:pt>
                <c:pt idx="15">
                  <c:v>544</c:v>
                </c:pt>
                <c:pt idx="16">
                  <c:v>564</c:v>
                </c:pt>
                <c:pt idx="17">
                  <c:v>520</c:v>
                </c:pt>
                <c:pt idx="18">
                  <c:v>520</c:v>
                </c:pt>
                <c:pt idx="19">
                  <c:v>537</c:v>
                </c:pt>
                <c:pt idx="20">
                  <c:v>488</c:v>
                </c:pt>
                <c:pt idx="21">
                  <c:v>488</c:v>
                </c:pt>
                <c:pt idx="22">
                  <c:v>519</c:v>
                </c:pt>
                <c:pt idx="23">
                  <c:v>467</c:v>
                </c:pt>
                <c:pt idx="24">
                  <c:v>467</c:v>
                </c:pt>
                <c:pt idx="25">
                  <c:v>490</c:v>
                </c:pt>
                <c:pt idx="26">
                  <c:v>431</c:v>
                </c:pt>
                <c:pt idx="27">
                  <c:v>431</c:v>
                </c:pt>
                <c:pt idx="28">
                  <c:v>455</c:v>
                </c:pt>
                <c:pt idx="29">
                  <c:v>384</c:v>
                </c:pt>
                <c:pt idx="30">
                  <c:v>384</c:v>
                </c:pt>
                <c:pt idx="31">
                  <c:v>415</c:v>
                </c:pt>
                <c:pt idx="32">
                  <c:v>330</c:v>
                </c:pt>
                <c:pt idx="33">
                  <c:v>330</c:v>
                </c:pt>
                <c:pt idx="34">
                  <c:v>355</c:v>
                </c:pt>
                <c:pt idx="35">
                  <c:v>239</c:v>
                </c:pt>
                <c:pt idx="36">
                  <c:v>239</c:v>
                </c:pt>
                <c:pt idx="37">
                  <c:v>271</c:v>
                </c:pt>
                <c:pt idx="38">
                  <c:v>122</c:v>
                </c:pt>
                <c:pt idx="39">
                  <c:v>122</c:v>
                </c:pt>
                <c:pt idx="40">
                  <c:v>163</c:v>
                </c:pt>
                <c:pt idx="41">
                  <c:v>26</c:v>
                </c:pt>
                <c:pt idx="42">
                  <c:v>26</c:v>
                </c:pt>
                <c:pt idx="43">
                  <c:v>76</c:v>
                </c:pt>
                <c:pt idx="44">
                  <c:v>-35</c:v>
                </c:pt>
                <c:pt idx="45">
                  <c:v>-35</c:v>
                </c:pt>
                <c:pt idx="46">
                  <c:v>3</c:v>
                </c:pt>
                <c:pt idx="47">
                  <c:v>-91</c:v>
                </c:pt>
                <c:pt idx="48">
                  <c:v>-91</c:v>
                </c:pt>
                <c:pt idx="49">
                  <c:v>-91</c:v>
                </c:pt>
                <c:pt idx="50">
                  <c:v>-152</c:v>
                </c:pt>
                <c:pt idx="51">
                  <c:v>-152</c:v>
                </c:pt>
                <c:pt idx="52">
                  <c:v>-152</c:v>
                </c:pt>
                <c:pt idx="53">
                  <c:v>-139</c:v>
                </c:pt>
                <c:pt idx="54">
                  <c:v>-139</c:v>
                </c:pt>
                <c:pt idx="55">
                  <c:v>-139</c:v>
                </c:pt>
                <c:pt idx="56">
                  <c:v>-125</c:v>
                </c:pt>
                <c:pt idx="57">
                  <c:v>-125</c:v>
                </c:pt>
                <c:pt idx="58">
                  <c:v>-125</c:v>
                </c:pt>
                <c:pt idx="59">
                  <c:v>-120</c:v>
                </c:pt>
                <c:pt idx="60">
                  <c:v>-120</c:v>
                </c:pt>
                <c:pt idx="61">
                  <c:v>-120</c:v>
                </c:pt>
                <c:pt idx="62">
                  <c:v>-107</c:v>
                </c:pt>
                <c:pt idx="63">
                  <c:v>-107</c:v>
                </c:pt>
                <c:pt idx="64">
                  <c:v>-107</c:v>
                </c:pt>
                <c:pt idx="65">
                  <c:v>-91</c:v>
                </c:pt>
                <c:pt idx="66">
                  <c:v>-91</c:v>
                </c:pt>
                <c:pt idx="67">
                  <c:v>-91</c:v>
                </c:pt>
                <c:pt idx="68">
                  <c:v>-78</c:v>
                </c:pt>
                <c:pt idx="69">
                  <c:v>-78</c:v>
                </c:pt>
                <c:pt idx="70">
                  <c:v>-78</c:v>
                </c:pt>
                <c:pt idx="71">
                  <c:v>-61</c:v>
                </c:pt>
                <c:pt idx="72">
                  <c:v>-61</c:v>
                </c:pt>
                <c:pt idx="73">
                  <c:v>-61</c:v>
                </c:pt>
                <c:pt idx="74">
                  <c:v>-51</c:v>
                </c:pt>
                <c:pt idx="75">
                  <c:v>-51</c:v>
                </c:pt>
                <c:pt idx="76">
                  <c:v>-51</c:v>
                </c:pt>
                <c:pt idx="77">
                  <c:v>-46</c:v>
                </c:pt>
                <c:pt idx="78">
                  <c:v>-46</c:v>
                </c:pt>
                <c:pt idx="79">
                  <c:v>-46</c:v>
                </c:pt>
                <c:pt idx="80">
                  <c:v>-29</c:v>
                </c:pt>
                <c:pt idx="81">
                  <c:v>-29</c:v>
                </c:pt>
                <c:pt idx="82">
                  <c:v>-29</c:v>
                </c:pt>
                <c:pt idx="83">
                  <c:v>-23</c:v>
                </c:pt>
                <c:pt idx="84">
                  <c:v>-23</c:v>
                </c:pt>
                <c:pt idx="85">
                  <c:v>-23</c:v>
                </c:pt>
                <c:pt idx="86">
                  <c:v>-16</c:v>
                </c:pt>
                <c:pt idx="87">
                  <c:v>-16</c:v>
                </c:pt>
                <c:pt idx="88">
                  <c:v>-16</c:v>
                </c:pt>
                <c:pt idx="89">
                  <c:v>-6</c:v>
                </c:pt>
                <c:pt idx="90">
                  <c:v>-6</c:v>
                </c:pt>
                <c:pt idx="91">
                  <c:v>-6</c:v>
                </c:pt>
                <c:pt idx="92">
                  <c:v>-6</c:v>
                </c:pt>
                <c:pt idx="93">
                  <c:v>-6</c:v>
                </c:pt>
                <c:pt idx="94">
                  <c:v>-6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-5</c:v>
                </c:pt>
                <c:pt idx="99">
                  <c:v>-5</c:v>
                </c:pt>
                <c:pt idx="100">
                  <c:v>-5</c:v>
                </c:pt>
                <c:pt idx="101">
                  <c:v>-2</c:v>
                </c:pt>
                <c:pt idx="102">
                  <c:v>-2</c:v>
                </c:pt>
                <c:pt idx="103">
                  <c:v>-2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-3</c:v>
                </c:pt>
                <c:pt idx="123">
                  <c:v>-3</c:v>
                </c:pt>
                <c:pt idx="124">
                  <c:v>-3</c:v>
                </c:pt>
                <c:pt idx="125">
                  <c:v>-9</c:v>
                </c:pt>
                <c:pt idx="126">
                  <c:v>-9</c:v>
                </c:pt>
                <c:pt idx="127">
                  <c:v>-9</c:v>
                </c:pt>
                <c:pt idx="128">
                  <c:v>-49</c:v>
                </c:pt>
                <c:pt idx="129">
                  <c:v>-49</c:v>
                </c:pt>
                <c:pt idx="130">
                  <c:v>-49</c:v>
                </c:pt>
                <c:pt idx="131">
                  <c:v>-46</c:v>
                </c:pt>
                <c:pt idx="132">
                  <c:v>-46</c:v>
                </c:pt>
                <c:pt idx="133">
                  <c:v>-46</c:v>
                </c:pt>
                <c:pt idx="134">
                  <c:v>-27</c:v>
                </c:pt>
                <c:pt idx="135">
                  <c:v>-27</c:v>
                </c:pt>
                <c:pt idx="136">
                  <c:v>-27</c:v>
                </c:pt>
                <c:pt idx="137">
                  <c:v>-23</c:v>
                </c:pt>
                <c:pt idx="138">
                  <c:v>-23</c:v>
                </c:pt>
                <c:pt idx="139">
                  <c:v>-23</c:v>
                </c:pt>
                <c:pt idx="140">
                  <c:v>-22</c:v>
                </c:pt>
                <c:pt idx="141">
                  <c:v>-22</c:v>
                </c:pt>
                <c:pt idx="142">
                  <c:v>-22</c:v>
                </c:pt>
                <c:pt idx="143">
                  <c:v>-21</c:v>
                </c:pt>
                <c:pt idx="144">
                  <c:v>-21</c:v>
                </c:pt>
                <c:pt idx="145">
                  <c:v>-21</c:v>
                </c:pt>
                <c:pt idx="146">
                  <c:v>-17</c:v>
                </c:pt>
                <c:pt idx="147">
                  <c:v>-17</c:v>
                </c:pt>
                <c:pt idx="148">
                  <c:v>-17</c:v>
                </c:pt>
                <c:pt idx="149">
                  <c:v>-16</c:v>
                </c:pt>
                <c:pt idx="150">
                  <c:v>-16</c:v>
                </c:pt>
                <c:pt idx="151">
                  <c:v>-16</c:v>
                </c:pt>
                <c:pt idx="152">
                  <c:v>-20</c:v>
                </c:pt>
                <c:pt idx="153">
                  <c:v>-20</c:v>
                </c:pt>
                <c:pt idx="154">
                  <c:v>-20</c:v>
                </c:pt>
                <c:pt idx="155">
                  <c:v>-22</c:v>
                </c:pt>
                <c:pt idx="156">
                  <c:v>-22</c:v>
                </c:pt>
                <c:pt idx="157">
                  <c:v>-22</c:v>
                </c:pt>
                <c:pt idx="158">
                  <c:v>-22</c:v>
                </c:pt>
                <c:pt idx="159">
                  <c:v>-22</c:v>
                </c:pt>
                <c:pt idx="160">
                  <c:v>-22</c:v>
                </c:pt>
                <c:pt idx="161">
                  <c:v>-23</c:v>
                </c:pt>
                <c:pt idx="162">
                  <c:v>-23</c:v>
                </c:pt>
                <c:pt idx="163">
                  <c:v>-23</c:v>
                </c:pt>
                <c:pt idx="164">
                  <c:v>-18</c:v>
                </c:pt>
                <c:pt idx="165">
                  <c:v>-18</c:v>
                </c:pt>
                <c:pt idx="166">
                  <c:v>-18</c:v>
                </c:pt>
                <c:pt idx="167">
                  <c:v>-21</c:v>
                </c:pt>
                <c:pt idx="168">
                  <c:v>-21</c:v>
                </c:pt>
                <c:pt idx="169">
                  <c:v>-21</c:v>
                </c:pt>
                <c:pt idx="170">
                  <c:v>-19</c:v>
                </c:pt>
                <c:pt idx="171">
                  <c:v>-19</c:v>
                </c:pt>
                <c:pt idx="172">
                  <c:v>-19</c:v>
                </c:pt>
                <c:pt idx="173">
                  <c:v>-18</c:v>
                </c:pt>
                <c:pt idx="174">
                  <c:v>-18</c:v>
                </c:pt>
                <c:pt idx="175">
                  <c:v>-18</c:v>
                </c:pt>
                <c:pt idx="176">
                  <c:v>-17</c:v>
                </c:pt>
                <c:pt idx="177">
                  <c:v>-17</c:v>
                </c:pt>
                <c:pt idx="178">
                  <c:v>-17</c:v>
                </c:pt>
                <c:pt idx="179">
                  <c:v>-14</c:v>
                </c:pt>
                <c:pt idx="180">
                  <c:v>-14</c:v>
                </c:pt>
                <c:pt idx="181">
                  <c:v>-14</c:v>
                </c:pt>
                <c:pt idx="182">
                  <c:v>-11</c:v>
                </c:pt>
                <c:pt idx="183">
                  <c:v>-11</c:v>
                </c:pt>
                <c:pt idx="184">
                  <c:v>-11</c:v>
                </c:pt>
                <c:pt idx="185">
                  <c:v>-7</c:v>
                </c:pt>
                <c:pt idx="186">
                  <c:v>-7</c:v>
                </c:pt>
                <c:pt idx="187">
                  <c:v>-7</c:v>
                </c:pt>
                <c:pt idx="188">
                  <c:v>-6</c:v>
                </c:pt>
                <c:pt idx="189">
                  <c:v>-6</c:v>
                </c:pt>
                <c:pt idx="190">
                  <c:v>-6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8</c:v>
                </c:pt>
                <c:pt idx="213">
                  <c:v>8</c:v>
                </c:pt>
                <c:pt idx="214">
                  <c:v>8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13</c:v>
                </c:pt>
                <c:pt idx="219">
                  <c:v>13</c:v>
                </c:pt>
                <c:pt idx="220">
                  <c:v>13</c:v>
                </c:pt>
                <c:pt idx="221">
                  <c:v>17</c:v>
                </c:pt>
                <c:pt idx="222">
                  <c:v>17</c:v>
                </c:pt>
                <c:pt idx="223">
                  <c:v>17</c:v>
                </c:pt>
                <c:pt idx="224">
                  <c:v>24</c:v>
                </c:pt>
                <c:pt idx="225">
                  <c:v>24</c:v>
                </c:pt>
                <c:pt idx="226">
                  <c:v>24</c:v>
                </c:pt>
                <c:pt idx="227">
                  <c:v>24</c:v>
                </c:pt>
                <c:pt idx="228">
                  <c:v>24</c:v>
                </c:pt>
                <c:pt idx="229">
                  <c:v>24</c:v>
                </c:pt>
                <c:pt idx="230">
                  <c:v>25</c:v>
                </c:pt>
                <c:pt idx="231">
                  <c:v>25</c:v>
                </c:pt>
                <c:pt idx="232">
                  <c:v>25</c:v>
                </c:pt>
                <c:pt idx="233">
                  <c:v>25</c:v>
                </c:pt>
                <c:pt idx="234">
                  <c:v>25</c:v>
                </c:pt>
                <c:pt idx="235">
                  <c:v>25</c:v>
                </c:pt>
                <c:pt idx="236">
                  <c:v>29</c:v>
                </c:pt>
                <c:pt idx="237">
                  <c:v>29</c:v>
                </c:pt>
                <c:pt idx="238">
                  <c:v>29</c:v>
                </c:pt>
                <c:pt idx="239">
                  <c:v>33</c:v>
                </c:pt>
                <c:pt idx="240">
                  <c:v>33</c:v>
                </c:pt>
                <c:pt idx="241">
                  <c:v>33</c:v>
                </c:pt>
                <c:pt idx="242">
                  <c:v>33</c:v>
                </c:pt>
                <c:pt idx="243">
                  <c:v>33</c:v>
                </c:pt>
                <c:pt idx="244">
                  <c:v>33</c:v>
                </c:pt>
                <c:pt idx="245">
                  <c:v>33</c:v>
                </c:pt>
                <c:pt idx="246">
                  <c:v>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249384"/>
        <c:axId val="380249776"/>
      </c:scatterChart>
      <c:valAx>
        <c:axId val="380249384"/>
        <c:scaling>
          <c:orientation val="minMax"/>
          <c:max val="4500"/>
          <c:min val="1000"/>
        </c:scaling>
        <c:delete val="0"/>
        <c:axPos val="b"/>
        <c:numFmt formatCode="#,##0&quot; 1/min&quot;" sourceLinked="1"/>
        <c:majorTickMark val="out"/>
        <c:minorTickMark val="none"/>
        <c:tickLblPos val="nextTo"/>
        <c:crossAx val="380249776"/>
        <c:crosses val="autoZero"/>
        <c:crossBetween val="midCat"/>
      </c:valAx>
      <c:valAx>
        <c:axId val="380249776"/>
        <c:scaling>
          <c:orientation val="minMax"/>
          <c:max val="2500"/>
        </c:scaling>
        <c:delete val="0"/>
        <c:axPos val="l"/>
        <c:majorGridlines/>
        <c:minorGridlines/>
        <c:numFmt formatCode="#,##0&quot; mbar&quot;" sourceLinked="1"/>
        <c:majorTickMark val="out"/>
        <c:minorTickMark val="none"/>
        <c:tickLblPos val="nextTo"/>
        <c:crossAx val="3802493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419181473283576E-2"/>
          <c:y val="2.2148088455650809E-2"/>
          <c:w val="0.78410730505820481"/>
          <c:h val="0.96238028060977765"/>
        </c:manualLayout>
      </c:layout>
      <c:scatterChart>
        <c:scatterStyle val="lineMarker"/>
        <c:varyColors val="0"/>
        <c:ser>
          <c:idx val="0"/>
          <c:order val="1"/>
          <c:tx>
            <c:strRef>
              <c:f>'Beschl. 5. Gang(2)'!$J$2</c:f>
              <c:strCache>
                <c:ptCount val="1"/>
                <c:pt idx="0">
                  <c:v>U</c:v>
                </c:pt>
              </c:strCache>
            </c:strRef>
          </c:tx>
          <c:marker>
            <c:symbol val="none"/>
          </c:marker>
          <c:trendline>
            <c:trendlineType val="poly"/>
            <c:order val="6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'Beschl. 5. Gang(2)'!$I$3:$I$275</c:f>
              <c:numCache>
                <c:formatCode>0.000" s"</c:formatCode>
                <c:ptCount val="273"/>
                <c:pt idx="0">
                  <c:v>0.32</c:v>
                </c:pt>
                <c:pt idx="1">
                  <c:v>0.51100000000000001</c:v>
                </c:pt>
                <c:pt idx="2">
                  <c:v>0.70099999999999996</c:v>
                </c:pt>
                <c:pt idx="3">
                  <c:v>0.89100000000000001</c:v>
                </c:pt>
                <c:pt idx="4">
                  <c:v>1.081</c:v>
                </c:pt>
                <c:pt idx="5">
                  <c:v>1.262</c:v>
                </c:pt>
                <c:pt idx="6">
                  <c:v>1.452</c:v>
                </c:pt>
                <c:pt idx="7">
                  <c:v>1.6319999999999999</c:v>
                </c:pt>
                <c:pt idx="8">
                  <c:v>1.8220000000000001</c:v>
                </c:pt>
                <c:pt idx="9">
                  <c:v>2.0129999999999999</c:v>
                </c:pt>
                <c:pt idx="10">
                  <c:v>2.1930000000000001</c:v>
                </c:pt>
                <c:pt idx="11">
                  <c:v>2.383</c:v>
                </c:pt>
                <c:pt idx="12">
                  <c:v>2.5539999999999998</c:v>
                </c:pt>
                <c:pt idx="13">
                  <c:v>2.754</c:v>
                </c:pt>
                <c:pt idx="14">
                  <c:v>2.944</c:v>
                </c:pt>
                <c:pt idx="15">
                  <c:v>3.1139999999999999</c:v>
                </c:pt>
                <c:pt idx="16">
                  <c:v>3.3149999999999999</c:v>
                </c:pt>
                <c:pt idx="17">
                  <c:v>3.4849999999999999</c:v>
                </c:pt>
                <c:pt idx="18">
                  <c:v>3.6749999999999998</c:v>
                </c:pt>
                <c:pt idx="19">
                  <c:v>3.8650000000000002</c:v>
                </c:pt>
                <c:pt idx="20">
                  <c:v>4.0659999999999998</c:v>
                </c:pt>
                <c:pt idx="21">
                  <c:v>4.2359999999999998</c:v>
                </c:pt>
                <c:pt idx="22">
                  <c:v>4.4160000000000004</c:v>
                </c:pt>
                <c:pt idx="23">
                  <c:v>4.6059999999999999</c:v>
                </c:pt>
                <c:pt idx="24">
                  <c:v>4.7969999999999997</c:v>
                </c:pt>
                <c:pt idx="25">
                  <c:v>4.9870000000000001</c:v>
                </c:pt>
                <c:pt idx="26">
                  <c:v>5.1769999999999996</c:v>
                </c:pt>
                <c:pt idx="27">
                  <c:v>5.3780000000000001</c:v>
                </c:pt>
                <c:pt idx="28">
                  <c:v>5.5679999999999996</c:v>
                </c:pt>
                <c:pt idx="29">
                  <c:v>5.758</c:v>
                </c:pt>
                <c:pt idx="30">
                  <c:v>5.9480000000000004</c:v>
                </c:pt>
                <c:pt idx="31">
                  <c:v>6.1390000000000002</c:v>
                </c:pt>
                <c:pt idx="32">
                  <c:v>6.3289999999999997</c:v>
                </c:pt>
                <c:pt idx="33">
                  <c:v>6.5289999999999999</c:v>
                </c:pt>
                <c:pt idx="34">
                  <c:v>6.72</c:v>
                </c:pt>
                <c:pt idx="35">
                  <c:v>6.89</c:v>
                </c:pt>
                <c:pt idx="36">
                  <c:v>7.08</c:v>
                </c:pt>
                <c:pt idx="37">
                  <c:v>7.26</c:v>
                </c:pt>
                <c:pt idx="38">
                  <c:v>7.4509999999999996</c:v>
                </c:pt>
                <c:pt idx="39">
                  <c:v>7.641</c:v>
                </c:pt>
                <c:pt idx="40">
                  <c:v>7.8209999999999997</c:v>
                </c:pt>
                <c:pt idx="41">
                  <c:v>8.0109999999999992</c:v>
                </c:pt>
                <c:pt idx="42">
                  <c:v>8.1920000000000002</c:v>
                </c:pt>
                <c:pt idx="43">
                  <c:v>8.3819999999999997</c:v>
                </c:pt>
                <c:pt idx="44">
                  <c:v>8.5719999999999992</c:v>
                </c:pt>
                <c:pt idx="45">
                  <c:v>8.7620000000000005</c:v>
                </c:pt>
                <c:pt idx="46">
                  <c:v>8.9529999999999994</c:v>
                </c:pt>
                <c:pt idx="47">
                  <c:v>9.1329999999999991</c:v>
                </c:pt>
                <c:pt idx="48">
                  <c:v>9.3230000000000004</c:v>
                </c:pt>
                <c:pt idx="49">
                  <c:v>9.5139999999999993</c:v>
                </c:pt>
                <c:pt idx="50">
                  <c:v>9.7040000000000006</c:v>
                </c:pt>
                <c:pt idx="51">
                  <c:v>9.9039999999999999</c:v>
                </c:pt>
                <c:pt idx="52">
                  <c:v>10.074</c:v>
                </c:pt>
                <c:pt idx="53">
                  <c:v>10.265000000000001</c:v>
                </c:pt>
                <c:pt idx="54">
                  <c:v>10.455</c:v>
                </c:pt>
                <c:pt idx="55">
                  <c:v>10.635</c:v>
                </c:pt>
                <c:pt idx="56">
                  <c:v>10.824999999999999</c:v>
                </c:pt>
                <c:pt idx="57">
                  <c:v>11.006</c:v>
                </c:pt>
                <c:pt idx="58">
                  <c:v>11.196</c:v>
                </c:pt>
                <c:pt idx="59">
                  <c:v>11.385999999999999</c:v>
                </c:pt>
                <c:pt idx="60">
                  <c:v>11.577</c:v>
                </c:pt>
                <c:pt idx="61">
                  <c:v>11.766999999999999</c:v>
                </c:pt>
                <c:pt idx="62">
                  <c:v>11.967000000000001</c:v>
                </c:pt>
                <c:pt idx="63">
                  <c:v>12.157</c:v>
                </c:pt>
                <c:pt idx="64">
                  <c:v>12.348000000000001</c:v>
                </c:pt>
                <c:pt idx="65">
                  <c:v>12.538</c:v>
                </c:pt>
                <c:pt idx="66">
                  <c:v>12.728</c:v>
                </c:pt>
                <c:pt idx="67">
                  <c:v>12.917999999999999</c:v>
                </c:pt>
                <c:pt idx="68">
                  <c:v>13.119</c:v>
                </c:pt>
                <c:pt idx="69">
                  <c:v>13.308999999999999</c:v>
                </c:pt>
                <c:pt idx="70">
                  <c:v>13.478999999999999</c:v>
                </c:pt>
                <c:pt idx="71">
                  <c:v>13.67</c:v>
                </c:pt>
                <c:pt idx="72">
                  <c:v>13.87</c:v>
                </c:pt>
                <c:pt idx="73">
                  <c:v>14.06</c:v>
                </c:pt>
                <c:pt idx="74">
                  <c:v>14.25</c:v>
                </c:pt>
                <c:pt idx="75">
                  <c:v>14.441000000000001</c:v>
                </c:pt>
                <c:pt idx="76">
                  <c:v>14.631</c:v>
                </c:pt>
                <c:pt idx="77">
                  <c:v>14.821</c:v>
                </c:pt>
                <c:pt idx="78">
                  <c:v>15.021000000000001</c:v>
                </c:pt>
                <c:pt idx="79">
                  <c:v>15.212</c:v>
                </c:pt>
                <c:pt idx="80">
                  <c:v>15.401999999999999</c:v>
                </c:pt>
                <c:pt idx="81">
                  <c:v>15.592000000000001</c:v>
                </c:pt>
                <c:pt idx="82">
                  <c:v>15.782999999999999</c:v>
                </c:pt>
                <c:pt idx="83">
                  <c:v>15.973000000000001</c:v>
                </c:pt>
                <c:pt idx="84">
                  <c:v>16.172999999999998</c:v>
                </c:pt>
                <c:pt idx="85">
                  <c:v>16.363</c:v>
                </c:pt>
                <c:pt idx="86">
                  <c:v>16.553999999999998</c:v>
                </c:pt>
                <c:pt idx="87">
                  <c:v>16.744</c:v>
                </c:pt>
                <c:pt idx="88">
                  <c:v>16.934000000000001</c:v>
                </c:pt>
                <c:pt idx="89">
                  <c:v>17.135000000000002</c:v>
                </c:pt>
                <c:pt idx="90">
                  <c:v>17.324999999999999</c:v>
                </c:pt>
                <c:pt idx="91">
                  <c:v>17.515000000000001</c:v>
                </c:pt>
                <c:pt idx="92">
                  <c:v>17.704999999999998</c:v>
                </c:pt>
                <c:pt idx="93">
                  <c:v>17.896000000000001</c:v>
                </c:pt>
                <c:pt idx="94">
                  <c:v>18.085999999999999</c:v>
                </c:pt>
                <c:pt idx="95">
                  <c:v>18.276</c:v>
                </c:pt>
                <c:pt idx="96">
                  <c:v>18.475999999999999</c:v>
                </c:pt>
                <c:pt idx="97">
                  <c:v>18.646999999999998</c:v>
                </c:pt>
                <c:pt idx="98">
                  <c:v>18.827000000000002</c:v>
                </c:pt>
                <c:pt idx="99">
                  <c:v>18.997</c:v>
                </c:pt>
                <c:pt idx="100">
                  <c:v>19.196999999999999</c:v>
                </c:pt>
                <c:pt idx="101">
                  <c:v>19.388000000000002</c:v>
                </c:pt>
                <c:pt idx="102">
                  <c:v>19.577999999999999</c:v>
                </c:pt>
                <c:pt idx="103">
                  <c:v>19.768000000000001</c:v>
                </c:pt>
                <c:pt idx="104">
                  <c:v>19.959</c:v>
                </c:pt>
                <c:pt idx="105">
                  <c:v>20.149000000000001</c:v>
                </c:pt>
                <c:pt idx="106">
                  <c:v>20.349</c:v>
                </c:pt>
                <c:pt idx="107">
                  <c:v>20.539000000000001</c:v>
                </c:pt>
                <c:pt idx="108">
                  <c:v>20.73</c:v>
                </c:pt>
                <c:pt idx="109">
                  <c:v>20.92</c:v>
                </c:pt>
                <c:pt idx="110">
                  <c:v>21.11</c:v>
                </c:pt>
                <c:pt idx="111">
                  <c:v>21.3</c:v>
                </c:pt>
                <c:pt idx="112">
                  <c:v>21.501000000000001</c:v>
                </c:pt>
                <c:pt idx="113">
                  <c:v>21.690999999999999</c:v>
                </c:pt>
                <c:pt idx="114">
                  <c:v>21.881</c:v>
                </c:pt>
                <c:pt idx="115">
                  <c:v>22.071999999999999</c:v>
                </c:pt>
                <c:pt idx="116">
                  <c:v>22.262</c:v>
                </c:pt>
                <c:pt idx="117">
                  <c:v>22.452000000000002</c:v>
                </c:pt>
                <c:pt idx="118">
                  <c:v>22.652000000000001</c:v>
                </c:pt>
                <c:pt idx="119">
                  <c:v>22.843</c:v>
                </c:pt>
                <c:pt idx="120">
                  <c:v>23.033000000000001</c:v>
                </c:pt>
                <c:pt idx="121">
                  <c:v>23.222999999999999</c:v>
                </c:pt>
                <c:pt idx="122">
                  <c:v>23.414000000000001</c:v>
                </c:pt>
                <c:pt idx="123">
                  <c:v>23.603999999999999</c:v>
                </c:pt>
                <c:pt idx="124">
                  <c:v>23.803999999999998</c:v>
                </c:pt>
                <c:pt idx="125">
                  <c:v>23.994</c:v>
                </c:pt>
                <c:pt idx="126">
                  <c:v>24.164999999999999</c:v>
                </c:pt>
                <c:pt idx="127">
                  <c:v>24.355</c:v>
                </c:pt>
                <c:pt idx="128">
                  <c:v>24.535</c:v>
                </c:pt>
                <c:pt idx="129">
                  <c:v>24.725000000000001</c:v>
                </c:pt>
                <c:pt idx="130">
                  <c:v>24.916</c:v>
                </c:pt>
                <c:pt idx="131">
                  <c:v>25.096</c:v>
                </c:pt>
                <c:pt idx="132">
                  <c:v>25.286000000000001</c:v>
                </c:pt>
                <c:pt idx="133">
                  <c:v>25.466000000000001</c:v>
                </c:pt>
                <c:pt idx="134">
                  <c:v>25.657</c:v>
                </c:pt>
                <c:pt idx="135">
                  <c:v>25.847000000000001</c:v>
                </c:pt>
                <c:pt idx="136">
                  <c:v>26.027000000000001</c:v>
                </c:pt>
                <c:pt idx="137">
                  <c:v>26.218</c:v>
                </c:pt>
                <c:pt idx="138">
                  <c:v>26.408000000000001</c:v>
                </c:pt>
                <c:pt idx="139">
                  <c:v>26.597999999999999</c:v>
                </c:pt>
                <c:pt idx="140">
                  <c:v>26.788</c:v>
                </c:pt>
                <c:pt idx="141">
                  <c:v>26.978999999999999</c:v>
                </c:pt>
                <c:pt idx="142">
                  <c:v>27.178999999999998</c:v>
                </c:pt>
                <c:pt idx="143">
                  <c:v>27.369</c:v>
                </c:pt>
                <c:pt idx="144">
                  <c:v>27.559000000000001</c:v>
                </c:pt>
                <c:pt idx="145">
                  <c:v>27.75</c:v>
                </c:pt>
                <c:pt idx="146">
                  <c:v>27.94</c:v>
                </c:pt>
                <c:pt idx="147">
                  <c:v>28.13</c:v>
                </c:pt>
                <c:pt idx="148">
                  <c:v>28.331</c:v>
                </c:pt>
                <c:pt idx="149">
                  <c:v>28.521000000000001</c:v>
                </c:pt>
                <c:pt idx="150">
                  <c:v>28.710999999999999</c:v>
                </c:pt>
                <c:pt idx="151">
                  <c:v>28.901</c:v>
                </c:pt>
                <c:pt idx="152">
                  <c:v>29.091999999999999</c:v>
                </c:pt>
                <c:pt idx="153">
                  <c:v>29.282</c:v>
                </c:pt>
                <c:pt idx="154">
                  <c:v>29.481999999999999</c:v>
                </c:pt>
                <c:pt idx="155">
                  <c:v>29.672999999999998</c:v>
                </c:pt>
                <c:pt idx="156">
                  <c:v>29.863</c:v>
                </c:pt>
                <c:pt idx="157">
                  <c:v>30.053000000000001</c:v>
                </c:pt>
                <c:pt idx="158">
                  <c:v>30.242999999999999</c:v>
                </c:pt>
                <c:pt idx="159">
                  <c:v>30.423999999999999</c:v>
                </c:pt>
                <c:pt idx="160">
                  <c:v>30.614000000000001</c:v>
                </c:pt>
                <c:pt idx="161">
                  <c:v>30.783999999999999</c:v>
                </c:pt>
                <c:pt idx="162">
                  <c:v>30.984000000000002</c:v>
                </c:pt>
                <c:pt idx="163">
                  <c:v>31.175000000000001</c:v>
                </c:pt>
                <c:pt idx="164">
                  <c:v>31.344999999999999</c:v>
                </c:pt>
                <c:pt idx="165">
                  <c:v>31.535</c:v>
                </c:pt>
                <c:pt idx="166">
                  <c:v>31.715</c:v>
                </c:pt>
                <c:pt idx="167">
                  <c:v>31.905999999999999</c:v>
                </c:pt>
                <c:pt idx="168">
                  <c:v>32.095999999999997</c:v>
                </c:pt>
                <c:pt idx="169">
                  <c:v>32.276000000000003</c:v>
                </c:pt>
                <c:pt idx="170">
                  <c:v>32.466999999999999</c:v>
                </c:pt>
                <c:pt idx="171">
                  <c:v>32.646999999999998</c:v>
                </c:pt>
                <c:pt idx="172">
                  <c:v>32.817</c:v>
                </c:pt>
                <c:pt idx="173">
                  <c:v>33.006999999999998</c:v>
                </c:pt>
                <c:pt idx="174">
                  <c:v>33.207999999999998</c:v>
                </c:pt>
                <c:pt idx="175">
                  <c:v>33.398000000000003</c:v>
                </c:pt>
                <c:pt idx="176">
                  <c:v>33.588000000000001</c:v>
                </c:pt>
                <c:pt idx="177">
                  <c:v>33.777999999999999</c:v>
                </c:pt>
                <c:pt idx="178">
                  <c:v>33.969000000000001</c:v>
                </c:pt>
                <c:pt idx="179">
                  <c:v>34.158999999999999</c:v>
                </c:pt>
                <c:pt idx="180">
                  <c:v>34.359000000000002</c:v>
                </c:pt>
                <c:pt idx="181">
                  <c:v>34.549999999999997</c:v>
                </c:pt>
                <c:pt idx="182">
                  <c:v>34.74</c:v>
                </c:pt>
                <c:pt idx="183">
                  <c:v>34.93</c:v>
                </c:pt>
                <c:pt idx="184">
                  <c:v>35.119999999999997</c:v>
                </c:pt>
                <c:pt idx="185">
                  <c:v>35.311</c:v>
                </c:pt>
                <c:pt idx="186">
                  <c:v>35.511000000000003</c:v>
                </c:pt>
                <c:pt idx="187">
                  <c:v>35.701000000000001</c:v>
                </c:pt>
                <c:pt idx="188">
                  <c:v>35.890999999999998</c:v>
                </c:pt>
                <c:pt idx="189">
                  <c:v>36.082000000000001</c:v>
                </c:pt>
                <c:pt idx="190">
                  <c:v>36.271999999999998</c:v>
                </c:pt>
                <c:pt idx="191">
                  <c:v>36.462000000000003</c:v>
                </c:pt>
                <c:pt idx="192">
                  <c:v>36.662999999999997</c:v>
                </c:pt>
                <c:pt idx="193">
                  <c:v>36.853000000000002</c:v>
                </c:pt>
                <c:pt idx="194">
                  <c:v>37.023000000000003</c:v>
                </c:pt>
                <c:pt idx="195">
                  <c:v>37.213000000000001</c:v>
                </c:pt>
                <c:pt idx="196">
                  <c:v>37.414000000000001</c:v>
                </c:pt>
                <c:pt idx="197">
                  <c:v>37.603999999999999</c:v>
                </c:pt>
                <c:pt idx="198">
                  <c:v>37.793999999999997</c:v>
                </c:pt>
                <c:pt idx="199">
                  <c:v>37.973999999999997</c:v>
                </c:pt>
                <c:pt idx="200">
                  <c:v>38.164999999999999</c:v>
                </c:pt>
                <c:pt idx="201">
                  <c:v>38.354999999999997</c:v>
                </c:pt>
                <c:pt idx="202">
                  <c:v>38.545000000000002</c:v>
                </c:pt>
                <c:pt idx="203">
                  <c:v>38.735999999999997</c:v>
                </c:pt>
                <c:pt idx="204">
                  <c:v>38.915999999999997</c:v>
                </c:pt>
                <c:pt idx="205">
                  <c:v>39.106000000000002</c:v>
                </c:pt>
                <c:pt idx="206">
                  <c:v>39.295999999999999</c:v>
                </c:pt>
                <c:pt idx="207">
                  <c:v>39.487000000000002</c:v>
                </c:pt>
                <c:pt idx="208">
                  <c:v>39.686999999999998</c:v>
                </c:pt>
                <c:pt idx="209">
                  <c:v>39.856999999999999</c:v>
                </c:pt>
                <c:pt idx="210">
                  <c:v>40.046999999999997</c:v>
                </c:pt>
                <c:pt idx="211">
                  <c:v>40.238</c:v>
                </c:pt>
                <c:pt idx="212">
                  <c:v>40.438000000000002</c:v>
                </c:pt>
                <c:pt idx="213">
                  <c:v>40.628</c:v>
                </c:pt>
                <c:pt idx="214">
                  <c:v>40.819000000000003</c:v>
                </c:pt>
                <c:pt idx="215">
                  <c:v>41.009</c:v>
                </c:pt>
                <c:pt idx="216">
                  <c:v>41.198999999999998</c:v>
                </c:pt>
                <c:pt idx="217">
                  <c:v>41.389000000000003</c:v>
                </c:pt>
                <c:pt idx="218">
                  <c:v>41.58</c:v>
                </c:pt>
                <c:pt idx="219">
                  <c:v>41.76</c:v>
                </c:pt>
                <c:pt idx="220">
                  <c:v>41.95</c:v>
                </c:pt>
                <c:pt idx="221">
                  <c:v>42.14</c:v>
                </c:pt>
                <c:pt idx="222">
                  <c:v>42.341000000000001</c:v>
                </c:pt>
                <c:pt idx="223">
                  <c:v>42.530999999999999</c:v>
                </c:pt>
                <c:pt idx="224">
                  <c:v>42.720999999999997</c:v>
                </c:pt>
                <c:pt idx="225">
                  <c:v>42.911999999999999</c:v>
                </c:pt>
                <c:pt idx="226">
                  <c:v>43.101999999999997</c:v>
                </c:pt>
                <c:pt idx="227">
                  <c:v>43.281999999999996</c:v>
                </c:pt>
                <c:pt idx="228">
                  <c:v>43.472000000000001</c:v>
                </c:pt>
                <c:pt idx="229">
                  <c:v>43.662999999999997</c:v>
                </c:pt>
                <c:pt idx="230">
                  <c:v>43.853000000000002</c:v>
                </c:pt>
                <c:pt idx="231">
                  <c:v>44.042999999999999</c:v>
                </c:pt>
                <c:pt idx="232">
                  <c:v>44.222999999999999</c:v>
                </c:pt>
                <c:pt idx="233">
                  <c:v>44.414000000000001</c:v>
                </c:pt>
                <c:pt idx="234">
                  <c:v>44.603999999999999</c:v>
                </c:pt>
                <c:pt idx="235">
                  <c:v>44.804000000000002</c:v>
                </c:pt>
                <c:pt idx="236">
                  <c:v>44.994999999999997</c:v>
                </c:pt>
                <c:pt idx="237">
                  <c:v>45.185000000000002</c:v>
                </c:pt>
                <c:pt idx="238">
                  <c:v>45.375</c:v>
                </c:pt>
                <c:pt idx="239">
                  <c:v>45.564999999999998</c:v>
                </c:pt>
                <c:pt idx="240">
                  <c:v>45.756</c:v>
                </c:pt>
                <c:pt idx="241">
                  <c:v>45.956000000000003</c:v>
                </c:pt>
                <c:pt idx="242">
                  <c:v>46.146000000000001</c:v>
                </c:pt>
                <c:pt idx="243">
                  <c:v>46.335999999999999</c:v>
                </c:pt>
                <c:pt idx="244">
                  <c:v>46.527000000000001</c:v>
                </c:pt>
                <c:pt idx="245">
                  <c:v>46.716999999999999</c:v>
                </c:pt>
                <c:pt idx="246">
                  <c:v>46.906999999999996</c:v>
                </c:pt>
                <c:pt idx="247">
                  <c:v>47.088000000000001</c:v>
                </c:pt>
                <c:pt idx="248">
                  <c:v>47.258000000000003</c:v>
                </c:pt>
                <c:pt idx="249">
                  <c:v>47.438000000000002</c:v>
                </c:pt>
                <c:pt idx="250">
                  <c:v>47.618000000000002</c:v>
                </c:pt>
                <c:pt idx="251">
                  <c:v>47.789000000000001</c:v>
                </c:pt>
                <c:pt idx="252">
                  <c:v>47.978999999999999</c:v>
                </c:pt>
                <c:pt idx="253">
                  <c:v>48.179000000000002</c:v>
                </c:pt>
                <c:pt idx="254">
                  <c:v>48.369</c:v>
                </c:pt>
                <c:pt idx="255">
                  <c:v>48.56</c:v>
                </c:pt>
                <c:pt idx="256">
                  <c:v>48.75</c:v>
                </c:pt>
                <c:pt idx="257">
                  <c:v>48.94</c:v>
                </c:pt>
                <c:pt idx="258">
                  <c:v>49.131</c:v>
                </c:pt>
                <c:pt idx="259">
                  <c:v>49.331000000000003</c:v>
                </c:pt>
                <c:pt idx="260">
                  <c:v>49.521000000000001</c:v>
                </c:pt>
                <c:pt idx="261">
                  <c:v>49.710999999999999</c:v>
                </c:pt>
                <c:pt idx="262">
                  <c:v>49.902000000000001</c:v>
                </c:pt>
                <c:pt idx="263">
                  <c:v>50.091999999999999</c:v>
                </c:pt>
                <c:pt idx="264">
                  <c:v>50.281999999999996</c:v>
                </c:pt>
                <c:pt idx="265">
                  <c:v>50.481999999999999</c:v>
                </c:pt>
                <c:pt idx="266">
                  <c:v>50.673000000000002</c:v>
                </c:pt>
                <c:pt idx="267">
                  <c:v>50.863</c:v>
                </c:pt>
                <c:pt idx="268">
                  <c:v>51.052999999999997</c:v>
                </c:pt>
                <c:pt idx="269">
                  <c:v>51.244</c:v>
                </c:pt>
                <c:pt idx="270">
                  <c:v>51.433999999999997</c:v>
                </c:pt>
                <c:pt idx="271">
                  <c:v>51.634</c:v>
                </c:pt>
                <c:pt idx="272">
                  <c:v>51.823999999999998</c:v>
                </c:pt>
              </c:numCache>
            </c:numRef>
          </c:xVal>
          <c:yVal>
            <c:numRef>
              <c:f>'Beschl. 5. Gang(2)'!$J$3:$J$275</c:f>
              <c:numCache>
                <c:formatCode>#,##0" 1/min"</c:formatCode>
                <c:ptCount val="2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1585</c:v>
                </c:pt>
                <c:pt idx="4">
                  <c:v>1585</c:v>
                </c:pt>
                <c:pt idx="5">
                  <c:v>1585</c:v>
                </c:pt>
                <c:pt idx="6">
                  <c:v>1585</c:v>
                </c:pt>
                <c:pt idx="7">
                  <c:v>1585</c:v>
                </c:pt>
                <c:pt idx="8">
                  <c:v>1585</c:v>
                </c:pt>
                <c:pt idx="9">
                  <c:v>1630</c:v>
                </c:pt>
                <c:pt idx="10">
                  <c:v>1630</c:v>
                </c:pt>
                <c:pt idx="11">
                  <c:v>1630</c:v>
                </c:pt>
                <c:pt idx="12">
                  <c:v>1630</c:v>
                </c:pt>
                <c:pt idx="13">
                  <c:v>1630</c:v>
                </c:pt>
                <c:pt idx="14">
                  <c:v>1630</c:v>
                </c:pt>
                <c:pt idx="15">
                  <c:v>1685</c:v>
                </c:pt>
                <c:pt idx="16">
                  <c:v>1685</c:v>
                </c:pt>
                <c:pt idx="17">
                  <c:v>1685</c:v>
                </c:pt>
                <c:pt idx="18">
                  <c:v>1685</c:v>
                </c:pt>
                <c:pt idx="19">
                  <c:v>1685</c:v>
                </c:pt>
                <c:pt idx="20">
                  <c:v>1685</c:v>
                </c:pt>
                <c:pt idx="21">
                  <c:v>1748</c:v>
                </c:pt>
                <c:pt idx="22">
                  <c:v>1748</c:v>
                </c:pt>
                <c:pt idx="23">
                  <c:v>1748</c:v>
                </c:pt>
                <c:pt idx="24">
                  <c:v>1748</c:v>
                </c:pt>
                <c:pt idx="25">
                  <c:v>1748</c:v>
                </c:pt>
                <c:pt idx="26">
                  <c:v>1748</c:v>
                </c:pt>
                <c:pt idx="27">
                  <c:v>1827</c:v>
                </c:pt>
                <c:pt idx="28">
                  <c:v>1827</c:v>
                </c:pt>
                <c:pt idx="29">
                  <c:v>1827</c:v>
                </c:pt>
                <c:pt idx="30">
                  <c:v>1827</c:v>
                </c:pt>
                <c:pt idx="31">
                  <c:v>1827</c:v>
                </c:pt>
                <c:pt idx="32">
                  <c:v>1827</c:v>
                </c:pt>
                <c:pt idx="33">
                  <c:v>1924</c:v>
                </c:pt>
                <c:pt idx="34">
                  <c:v>1924</c:v>
                </c:pt>
                <c:pt idx="35">
                  <c:v>1924</c:v>
                </c:pt>
                <c:pt idx="36">
                  <c:v>1924</c:v>
                </c:pt>
                <c:pt idx="37">
                  <c:v>1924</c:v>
                </c:pt>
                <c:pt idx="38">
                  <c:v>1924</c:v>
                </c:pt>
                <c:pt idx="39">
                  <c:v>2028</c:v>
                </c:pt>
                <c:pt idx="40">
                  <c:v>2028</c:v>
                </c:pt>
                <c:pt idx="41">
                  <c:v>2028</c:v>
                </c:pt>
                <c:pt idx="42">
                  <c:v>2028</c:v>
                </c:pt>
                <c:pt idx="43">
                  <c:v>2028</c:v>
                </c:pt>
                <c:pt idx="44">
                  <c:v>2028</c:v>
                </c:pt>
                <c:pt idx="45">
                  <c:v>2147</c:v>
                </c:pt>
                <c:pt idx="46">
                  <c:v>2147</c:v>
                </c:pt>
                <c:pt idx="47">
                  <c:v>2147</c:v>
                </c:pt>
                <c:pt idx="48">
                  <c:v>2147</c:v>
                </c:pt>
                <c:pt idx="49">
                  <c:v>2147</c:v>
                </c:pt>
                <c:pt idx="50">
                  <c:v>2147</c:v>
                </c:pt>
                <c:pt idx="51">
                  <c:v>2272</c:v>
                </c:pt>
                <c:pt idx="52">
                  <c:v>2272</c:v>
                </c:pt>
                <c:pt idx="53">
                  <c:v>2272</c:v>
                </c:pt>
                <c:pt idx="54">
                  <c:v>2272</c:v>
                </c:pt>
                <c:pt idx="55">
                  <c:v>2272</c:v>
                </c:pt>
                <c:pt idx="56">
                  <c:v>2272</c:v>
                </c:pt>
                <c:pt idx="57">
                  <c:v>2373</c:v>
                </c:pt>
                <c:pt idx="58">
                  <c:v>2373</c:v>
                </c:pt>
                <c:pt idx="59">
                  <c:v>2373</c:v>
                </c:pt>
                <c:pt idx="60">
                  <c:v>2373</c:v>
                </c:pt>
                <c:pt idx="61">
                  <c:v>2373</c:v>
                </c:pt>
                <c:pt idx="62">
                  <c:v>2373</c:v>
                </c:pt>
                <c:pt idx="63">
                  <c:v>2491</c:v>
                </c:pt>
                <c:pt idx="64">
                  <c:v>2491</c:v>
                </c:pt>
                <c:pt idx="65">
                  <c:v>2491</c:v>
                </c:pt>
                <c:pt idx="66">
                  <c:v>2491</c:v>
                </c:pt>
                <c:pt idx="67">
                  <c:v>2491</c:v>
                </c:pt>
                <c:pt idx="68">
                  <c:v>2491</c:v>
                </c:pt>
                <c:pt idx="69">
                  <c:v>2610</c:v>
                </c:pt>
                <c:pt idx="70">
                  <c:v>2610</c:v>
                </c:pt>
                <c:pt idx="71">
                  <c:v>2610</c:v>
                </c:pt>
                <c:pt idx="72">
                  <c:v>2610</c:v>
                </c:pt>
                <c:pt idx="73">
                  <c:v>2610</c:v>
                </c:pt>
                <c:pt idx="74">
                  <c:v>2610</c:v>
                </c:pt>
                <c:pt idx="75">
                  <c:v>2708</c:v>
                </c:pt>
                <c:pt idx="76">
                  <c:v>2708</c:v>
                </c:pt>
                <c:pt idx="77">
                  <c:v>2708</c:v>
                </c:pt>
                <c:pt idx="78">
                  <c:v>2708</c:v>
                </c:pt>
                <c:pt idx="79">
                  <c:v>2708</c:v>
                </c:pt>
                <c:pt idx="80">
                  <c:v>2708</c:v>
                </c:pt>
                <c:pt idx="81">
                  <c:v>2825</c:v>
                </c:pt>
                <c:pt idx="82">
                  <c:v>2825</c:v>
                </c:pt>
                <c:pt idx="83">
                  <c:v>2825</c:v>
                </c:pt>
                <c:pt idx="84">
                  <c:v>2825</c:v>
                </c:pt>
                <c:pt idx="85">
                  <c:v>2825</c:v>
                </c:pt>
                <c:pt idx="86">
                  <c:v>2825</c:v>
                </c:pt>
                <c:pt idx="87">
                  <c:v>2906</c:v>
                </c:pt>
                <c:pt idx="88">
                  <c:v>2906</c:v>
                </c:pt>
                <c:pt idx="89">
                  <c:v>2906</c:v>
                </c:pt>
                <c:pt idx="90">
                  <c:v>2906</c:v>
                </c:pt>
                <c:pt idx="91">
                  <c:v>2906</c:v>
                </c:pt>
                <c:pt idx="92">
                  <c:v>2906</c:v>
                </c:pt>
                <c:pt idx="93">
                  <c:v>3007</c:v>
                </c:pt>
                <c:pt idx="94">
                  <c:v>3007</c:v>
                </c:pt>
                <c:pt idx="95">
                  <c:v>3007</c:v>
                </c:pt>
                <c:pt idx="96">
                  <c:v>3007</c:v>
                </c:pt>
                <c:pt idx="97">
                  <c:v>3007</c:v>
                </c:pt>
                <c:pt idx="98">
                  <c:v>3007</c:v>
                </c:pt>
                <c:pt idx="99">
                  <c:v>3104</c:v>
                </c:pt>
                <c:pt idx="100">
                  <c:v>3104</c:v>
                </c:pt>
                <c:pt idx="101">
                  <c:v>3104</c:v>
                </c:pt>
                <c:pt idx="102">
                  <c:v>3104</c:v>
                </c:pt>
                <c:pt idx="103">
                  <c:v>3104</c:v>
                </c:pt>
                <c:pt idx="104">
                  <c:v>3104</c:v>
                </c:pt>
                <c:pt idx="105">
                  <c:v>3175</c:v>
                </c:pt>
                <c:pt idx="106">
                  <c:v>3175</c:v>
                </c:pt>
                <c:pt idx="107">
                  <c:v>3175</c:v>
                </c:pt>
                <c:pt idx="108">
                  <c:v>3175</c:v>
                </c:pt>
                <c:pt idx="109">
                  <c:v>3175</c:v>
                </c:pt>
                <c:pt idx="110">
                  <c:v>3175</c:v>
                </c:pt>
                <c:pt idx="111">
                  <c:v>3268</c:v>
                </c:pt>
                <c:pt idx="112">
                  <c:v>3268</c:v>
                </c:pt>
                <c:pt idx="113">
                  <c:v>3268</c:v>
                </c:pt>
                <c:pt idx="114">
                  <c:v>3268</c:v>
                </c:pt>
                <c:pt idx="115">
                  <c:v>3268</c:v>
                </c:pt>
                <c:pt idx="116">
                  <c:v>3268</c:v>
                </c:pt>
                <c:pt idx="117">
                  <c:v>3349</c:v>
                </c:pt>
                <c:pt idx="118">
                  <c:v>3349</c:v>
                </c:pt>
                <c:pt idx="119">
                  <c:v>3349</c:v>
                </c:pt>
                <c:pt idx="120">
                  <c:v>3349</c:v>
                </c:pt>
                <c:pt idx="121">
                  <c:v>3349</c:v>
                </c:pt>
                <c:pt idx="122">
                  <c:v>3349</c:v>
                </c:pt>
                <c:pt idx="123">
                  <c:v>3418</c:v>
                </c:pt>
                <c:pt idx="124">
                  <c:v>3418</c:v>
                </c:pt>
                <c:pt idx="125">
                  <c:v>3418</c:v>
                </c:pt>
                <c:pt idx="126">
                  <c:v>3418</c:v>
                </c:pt>
                <c:pt idx="127">
                  <c:v>3418</c:v>
                </c:pt>
                <c:pt idx="128">
                  <c:v>3418</c:v>
                </c:pt>
                <c:pt idx="129">
                  <c:v>3498</c:v>
                </c:pt>
                <c:pt idx="130">
                  <c:v>3498</c:v>
                </c:pt>
                <c:pt idx="131">
                  <c:v>3498</c:v>
                </c:pt>
                <c:pt idx="132">
                  <c:v>3498</c:v>
                </c:pt>
                <c:pt idx="133">
                  <c:v>3498</c:v>
                </c:pt>
                <c:pt idx="134">
                  <c:v>3498</c:v>
                </c:pt>
                <c:pt idx="135">
                  <c:v>3569</c:v>
                </c:pt>
                <c:pt idx="136">
                  <c:v>3569</c:v>
                </c:pt>
                <c:pt idx="137">
                  <c:v>3569</c:v>
                </c:pt>
                <c:pt idx="138">
                  <c:v>3569</c:v>
                </c:pt>
                <c:pt idx="139">
                  <c:v>3569</c:v>
                </c:pt>
                <c:pt idx="140">
                  <c:v>3569</c:v>
                </c:pt>
                <c:pt idx="141">
                  <c:v>3635</c:v>
                </c:pt>
                <c:pt idx="142">
                  <c:v>3635</c:v>
                </c:pt>
                <c:pt idx="143">
                  <c:v>3635</c:v>
                </c:pt>
                <c:pt idx="144">
                  <c:v>3635</c:v>
                </c:pt>
                <c:pt idx="145">
                  <c:v>3635</c:v>
                </c:pt>
                <c:pt idx="146">
                  <c:v>3635</c:v>
                </c:pt>
                <c:pt idx="147">
                  <c:v>3693</c:v>
                </c:pt>
                <c:pt idx="148">
                  <c:v>3693</c:v>
                </c:pt>
                <c:pt idx="149">
                  <c:v>3693</c:v>
                </c:pt>
                <c:pt idx="150">
                  <c:v>3693</c:v>
                </c:pt>
                <c:pt idx="151">
                  <c:v>3693</c:v>
                </c:pt>
                <c:pt idx="152">
                  <c:v>3693</c:v>
                </c:pt>
                <c:pt idx="153">
                  <c:v>3749</c:v>
                </c:pt>
                <c:pt idx="154">
                  <c:v>3749</c:v>
                </c:pt>
                <c:pt idx="155">
                  <c:v>3749</c:v>
                </c:pt>
                <c:pt idx="156">
                  <c:v>3749</c:v>
                </c:pt>
                <c:pt idx="157">
                  <c:v>3749</c:v>
                </c:pt>
                <c:pt idx="158">
                  <c:v>3749</c:v>
                </c:pt>
                <c:pt idx="159">
                  <c:v>3776</c:v>
                </c:pt>
                <c:pt idx="160">
                  <c:v>3776</c:v>
                </c:pt>
                <c:pt idx="161">
                  <c:v>3776</c:v>
                </c:pt>
                <c:pt idx="162">
                  <c:v>3776</c:v>
                </c:pt>
                <c:pt idx="163">
                  <c:v>3776</c:v>
                </c:pt>
                <c:pt idx="164">
                  <c:v>3776</c:v>
                </c:pt>
                <c:pt idx="165">
                  <c:v>3823</c:v>
                </c:pt>
                <c:pt idx="166">
                  <c:v>3823</c:v>
                </c:pt>
                <c:pt idx="167">
                  <c:v>3823</c:v>
                </c:pt>
                <c:pt idx="168">
                  <c:v>3823</c:v>
                </c:pt>
                <c:pt idx="169">
                  <c:v>3823</c:v>
                </c:pt>
                <c:pt idx="170">
                  <c:v>3823</c:v>
                </c:pt>
                <c:pt idx="171">
                  <c:v>3850</c:v>
                </c:pt>
                <c:pt idx="172">
                  <c:v>3850</c:v>
                </c:pt>
                <c:pt idx="173">
                  <c:v>3850</c:v>
                </c:pt>
                <c:pt idx="174">
                  <c:v>3850</c:v>
                </c:pt>
                <c:pt idx="175">
                  <c:v>3850</c:v>
                </c:pt>
                <c:pt idx="176">
                  <c:v>3850</c:v>
                </c:pt>
                <c:pt idx="177">
                  <c:v>3845</c:v>
                </c:pt>
                <c:pt idx="178">
                  <c:v>3845</c:v>
                </c:pt>
                <c:pt idx="179">
                  <c:v>3845</c:v>
                </c:pt>
                <c:pt idx="180">
                  <c:v>3845</c:v>
                </c:pt>
                <c:pt idx="181">
                  <c:v>3845</c:v>
                </c:pt>
                <c:pt idx="182">
                  <c:v>3845</c:v>
                </c:pt>
                <c:pt idx="183">
                  <c:v>3865</c:v>
                </c:pt>
                <c:pt idx="184">
                  <c:v>3865</c:v>
                </c:pt>
                <c:pt idx="185">
                  <c:v>3865</c:v>
                </c:pt>
                <c:pt idx="186">
                  <c:v>3865</c:v>
                </c:pt>
                <c:pt idx="187">
                  <c:v>3865</c:v>
                </c:pt>
                <c:pt idx="188">
                  <c:v>3865</c:v>
                </c:pt>
                <c:pt idx="189">
                  <c:v>3881</c:v>
                </c:pt>
                <c:pt idx="190">
                  <c:v>3881</c:v>
                </c:pt>
                <c:pt idx="191">
                  <c:v>3881</c:v>
                </c:pt>
                <c:pt idx="192">
                  <c:v>3881</c:v>
                </c:pt>
                <c:pt idx="193">
                  <c:v>3881</c:v>
                </c:pt>
                <c:pt idx="194">
                  <c:v>3881</c:v>
                </c:pt>
                <c:pt idx="195">
                  <c:v>3895</c:v>
                </c:pt>
                <c:pt idx="196">
                  <c:v>3895</c:v>
                </c:pt>
                <c:pt idx="197">
                  <c:v>3895</c:v>
                </c:pt>
                <c:pt idx="198">
                  <c:v>3895</c:v>
                </c:pt>
                <c:pt idx="199">
                  <c:v>3895</c:v>
                </c:pt>
                <c:pt idx="200">
                  <c:v>3895</c:v>
                </c:pt>
                <c:pt idx="201">
                  <c:v>3908</c:v>
                </c:pt>
                <c:pt idx="202">
                  <c:v>3908</c:v>
                </c:pt>
                <c:pt idx="203">
                  <c:v>3908</c:v>
                </c:pt>
                <c:pt idx="204">
                  <c:v>3908</c:v>
                </c:pt>
                <c:pt idx="205">
                  <c:v>3908</c:v>
                </c:pt>
                <c:pt idx="206">
                  <c:v>3908</c:v>
                </c:pt>
                <c:pt idx="207">
                  <c:v>3920</c:v>
                </c:pt>
                <c:pt idx="208">
                  <c:v>3920</c:v>
                </c:pt>
                <c:pt idx="209">
                  <c:v>3920</c:v>
                </c:pt>
                <c:pt idx="210">
                  <c:v>3920</c:v>
                </c:pt>
                <c:pt idx="211">
                  <c:v>3920</c:v>
                </c:pt>
                <c:pt idx="212">
                  <c:v>3920</c:v>
                </c:pt>
                <c:pt idx="213">
                  <c:v>3933</c:v>
                </c:pt>
                <c:pt idx="214">
                  <c:v>3933</c:v>
                </c:pt>
                <c:pt idx="215">
                  <c:v>3933</c:v>
                </c:pt>
                <c:pt idx="216">
                  <c:v>3933</c:v>
                </c:pt>
                <c:pt idx="217">
                  <c:v>3933</c:v>
                </c:pt>
                <c:pt idx="218">
                  <c:v>3933</c:v>
                </c:pt>
                <c:pt idx="219">
                  <c:v>3946</c:v>
                </c:pt>
                <c:pt idx="220">
                  <c:v>3946</c:v>
                </c:pt>
                <c:pt idx="221">
                  <c:v>3946</c:v>
                </c:pt>
                <c:pt idx="222">
                  <c:v>3946</c:v>
                </c:pt>
                <c:pt idx="223">
                  <c:v>3946</c:v>
                </c:pt>
                <c:pt idx="224">
                  <c:v>3946</c:v>
                </c:pt>
                <c:pt idx="225">
                  <c:v>3989</c:v>
                </c:pt>
                <c:pt idx="226">
                  <c:v>3989</c:v>
                </c:pt>
                <c:pt idx="227">
                  <c:v>3989</c:v>
                </c:pt>
                <c:pt idx="228">
                  <c:v>3989</c:v>
                </c:pt>
                <c:pt idx="229">
                  <c:v>3989</c:v>
                </c:pt>
                <c:pt idx="230">
                  <c:v>3989</c:v>
                </c:pt>
                <c:pt idx="231">
                  <c:v>4006</c:v>
                </c:pt>
                <c:pt idx="232">
                  <c:v>4006</c:v>
                </c:pt>
                <c:pt idx="233">
                  <c:v>4006</c:v>
                </c:pt>
                <c:pt idx="234">
                  <c:v>4006</c:v>
                </c:pt>
                <c:pt idx="235">
                  <c:v>4006</c:v>
                </c:pt>
                <c:pt idx="236">
                  <c:v>4006</c:v>
                </c:pt>
                <c:pt idx="237">
                  <c:v>4039</c:v>
                </c:pt>
                <c:pt idx="238">
                  <c:v>4039</c:v>
                </c:pt>
                <c:pt idx="239">
                  <c:v>4039</c:v>
                </c:pt>
                <c:pt idx="240">
                  <c:v>4039</c:v>
                </c:pt>
                <c:pt idx="241">
                  <c:v>4039</c:v>
                </c:pt>
                <c:pt idx="242">
                  <c:v>4039</c:v>
                </c:pt>
                <c:pt idx="243">
                  <c:v>4064</c:v>
                </c:pt>
                <c:pt idx="244">
                  <c:v>4064</c:v>
                </c:pt>
                <c:pt idx="245">
                  <c:v>4064</c:v>
                </c:pt>
                <c:pt idx="246">
                  <c:v>4064</c:v>
                </c:pt>
                <c:pt idx="247">
                  <c:v>4064</c:v>
                </c:pt>
                <c:pt idx="248">
                  <c:v>4064</c:v>
                </c:pt>
                <c:pt idx="249">
                  <c:v>4038</c:v>
                </c:pt>
                <c:pt idx="250">
                  <c:v>4038</c:v>
                </c:pt>
                <c:pt idx="251">
                  <c:v>4038</c:v>
                </c:pt>
                <c:pt idx="252">
                  <c:v>4038</c:v>
                </c:pt>
                <c:pt idx="253">
                  <c:v>4038</c:v>
                </c:pt>
                <c:pt idx="254">
                  <c:v>4038</c:v>
                </c:pt>
                <c:pt idx="255">
                  <c:v>3860</c:v>
                </c:pt>
                <c:pt idx="256">
                  <c:v>3860</c:v>
                </c:pt>
                <c:pt idx="257">
                  <c:v>3860</c:v>
                </c:pt>
                <c:pt idx="258">
                  <c:v>3860</c:v>
                </c:pt>
                <c:pt idx="259">
                  <c:v>3860</c:v>
                </c:pt>
                <c:pt idx="260">
                  <c:v>3860</c:v>
                </c:pt>
                <c:pt idx="261">
                  <c:v>3514</c:v>
                </c:pt>
                <c:pt idx="262">
                  <c:v>3514</c:v>
                </c:pt>
                <c:pt idx="263">
                  <c:v>3514</c:v>
                </c:pt>
                <c:pt idx="264">
                  <c:v>3514</c:v>
                </c:pt>
                <c:pt idx="265">
                  <c:v>3514</c:v>
                </c:pt>
                <c:pt idx="266">
                  <c:v>3514</c:v>
                </c:pt>
                <c:pt idx="267">
                  <c:v>3236</c:v>
                </c:pt>
                <c:pt idx="268">
                  <c:v>3236</c:v>
                </c:pt>
                <c:pt idx="269">
                  <c:v>3236</c:v>
                </c:pt>
                <c:pt idx="270">
                  <c:v>3236</c:v>
                </c:pt>
                <c:pt idx="271">
                  <c:v>3236</c:v>
                </c:pt>
                <c:pt idx="272">
                  <c:v>3236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'Beschl. 5. Gang(2)'!$M$2</c:f>
              <c:strCache>
                <c:ptCount val="1"/>
                <c:pt idx="0">
                  <c:v>Raildruck, SOLL</c:v>
                </c:pt>
              </c:strCache>
            </c:strRef>
          </c:tx>
          <c:marker>
            <c:symbol val="none"/>
          </c:marker>
          <c:xVal>
            <c:numRef>
              <c:f>'Beschl. 5. Gang(2)'!$I$3:$I$275</c:f>
              <c:numCache>
                <c:formatCode>0.000" s"</c:formatCode>
                <c:ptCount val="273"/>
                <c:pt idx="0">
                  <c:v>0.32</c:v>
                </c:pt>
                <c:pt idx="1">
                  <c:v>0.51100000000000001</c:v>
                </c:pt>
                <c:pt idx="2">
                  <c:v>0.70099999999999996</c:v>
                </c:pt>
                <c:pt idx="3">
                  <c:v>0.89100000000000001</c:v>
                </c:pt>
                <c:pt idx="4">
                  <c:v>1.081</c:v>
                </c:pt>
                <c:pt idx="5">
                  <c:v>1.262</c:v>
                </c:pt>
                <c:pt idx="6">
                  <c:v>1.452</c:v>
                </c:pt>
                <c:pt idx="7">
                  <c:v>1.6319999999999999</c:v>
                </c:pt>
                <c:pt idx="8">
                  <c:v>1.8220000000000001</c:v>
                </c:pt>
                <c:pt idx="9">
                  <c:v>2.0129999999999999</c:v>
                </c:pt>
                <c:pt idx="10">
                  <c:v>2.1930000000000001</c:v>
                </c:pt>
                <c:pt idx="11">
                  <c:v>2.383</c:v>
                </c:pt>
                <c:pt idx="12">
                  <c:v>2.5539999999999998</c:v>
                </c:pt>
                <c:pt idx="13">
                  <c:v>2.754</c:v>
                </c:pt>
                <c:pt idx="14">
                  <c:v>2.944</c:v>
                </c:pt>
                <c:pt idx="15">
                  <c:v>3.1139999999999999</c:v>
                </c:pt>
                <c:pt idx="16">
                  <c:v>3.3149999999999999</c:v>
                </c:pt>
                <c:pt idx="17">
                  <c:v>3.4849999999999999</c:v>
                </c:pt>
                <c:pt idx="18">
                  <c:v>3.6749999999999998</c:v>
                </c:pt>
                <c:pt idx="19">
                  <c:v>3.8650000000000002</c:v>
                </c:pt>
                <c:pt idx="20">
                  <c:v>4.0659999999999998</c:v>
                </c:pt>
                <c:pt idx="21">
                  <c:v>4.2359999999999998</c:v>
                </c:pt>
                <c:pt idx="22">
                  <c:v>4.4160000000000004</c:v>
                </c:pt>
                <c:pt idx="23">
                  <c:v>4.6059999999999999</c:v>
                </c:pt>
                <c:pt idx="24">
                  <c:v>4.7969999999999997</c:v>
                </c:pt>
                <c:pt idx="25">
                  <c:v>4.9870000000000001</c:v>
                </c:pt>
                <c:pt idx="26">
                  <c:v>5.1769999999999996</c:v>
                </c:pt>
                <c:pt idx="27">
                  <c:v>5.3780000000000001</c:v>
                </c:pt>
                <c:pt idx="28">
                  <c:v>5.5679999999999996</c:v>
                </c:pt>
                <c:pt idx="29">
                  <c:v>5.758</c:v>
                </c:pt>
                <c:pt idx="30">
                  <c:v>5.9480000000000004</c:v>
                </c:pt>
                <c:pt idx="31">
                  <c:v>6.1390000000000002</c:v>
                </c:pt>
                <c:pt idx="32">
                  <c:v>6.3289999999999997</c:v>
                </c:pt>
                <c:pt idx="33">
                  <c:v>6.5289999999999999</c:v>
                </c:pt>
                <c:pt idx="34">
                  <c:v>6.72</c:v>
                </c:pt>
                <c:pt idx="35">
                  <c:v>6.89</c:v>
                </c:pt>
                <c:pt idx="36">
                  <c:v>7.08</c:v>
                </c:pt>
                <c:pt idx="37">
                  <c:v>7.26</c:v>
                </c:pt>
                <c:pt idx="38">
                  <c:v>7.4509999999999996</c:v>
                </c:pt>
                <c:pt idx="39">
                  <c:v>7.641</c:v>
                </c:pt>
                <c:pt idx="40">
                  <c:v>7.8209999999999997</c:v>
                </c:pt>
                <c:pt idx="41">
                  <c:v>8.0109999999999992</c:v>
                </c:pt>
                <c:pt idx="42">
                  <c:v>8.1920000000000002</c:v>
                </c:pt>
                <c:pt idx="43">
                  <c:v>8.3819999999999997</c:v>
                </c:pt>
                <c:pt idx="44">
                  <c:v>8.5719999999999992</c:v>
                </c:pt>
                <c:pt idx="45">
                  <c:v>8.7620000000000005</c:v>
                </c:pt>
                <c:pt idx="46">
                  <c:v>8.9529999999999994</c:v>
                </c:pt>
                <c:pt idx="47">
                  <c:v>9.1329999999999991</c:v>
                </c:pt>
                <c:pt idx="48">
                  <c:v>9.3230000000000004</c:v>
                </c:pt>
                <c:pt idx="49">
                  <c:v>9.5139999999999993</c:v>
                </c:pt>
                <c:pt idx="50">
                  <c:v>9.7040000000000006</c:v>
                </c:pt>
                <c:pt idx="51">
                  <c:v>9.9039999999999999</c:v>
                </c:pt>
                <c:pt idx="52">
                  <c:v>10.074</c:v>
                </c:pt>
                <c:pt idx="53">
                  <c:v>10.265000000000001</c:v>
                </c:pt>
                <c:pt idx="54">
                  <c:v>10.455</c:v>
                </c:pt>
                <c:pt idx="55">
                  <c:v>10.635</c:v>
                </c:pt>
                <c:pt idx="56">
                  <c:v>10.824999999999999</c:v>
                </c:pt>
                <c:pt idx="57">
                  <c:v>11.006</c:v>
                </c:pt>
                <c:pt idx="58">
                  <c:v>11.196</c:v>
                </c:pt>
                <c:pt idx="59">
                  <c:v>11.385999999999999</c:v>
                </c:pt>
                <c:pt idx="60">
                  <c:v>11.577</c:v>
                </c:pt>
                <c:pt idx="61">
                  <c:v>11.766999999999999</c:v>
                </c:pt>
                <c:pt idx="62">
                  <c:v>11.967000000000001</c:v>
                </c:pt>
                <c:pt idx="63">
                  <c:v>12.157</c:v>
                </c:pt>
                <c:pt idx="64">
                  <c:v>12.348000000000001</c:v>
                </c:pt>
                <c:pt idx="65">
                  <c:v>12.538</c:v>
                </c:pt>
                <c:pt idx="66">
                  <c:v>12.728</c:v>
                </c:pt>
                <c:pt idx="67">
                  <c:v>12.917999999999999</c:v>
                </c:pt>
                <c:pt idx="68">
                  <c:v>13.119</c:v>
                </c:pt>
                <c:pt idx="69">
                  <c:v>13.308999999999999</c:v>
                </c:pt>
                <c:pt idx="70">
                  <c:v>13.478999999999999</c:v>
                </c:pt>
                <c:pt idx="71">
                  <c:v>13.67</c:v>
                </c:pt>
                <c:pt idx="72">
                  <c:v>13.87</c:v>
                </c:pt>
                <c:pt idx="73">
                  <c:v>14.06</c:v>
                </c:pt>
                <c:pt idx="74">
                  <c:v>14.25</c:v>
                </c:pt>
                <c:pt idx="75">
                  <c:v>14.441000000000001</c:v>
                </c:pt>
                <c:pt idx="76">
                  <c:v>14.631</c:v>
                </c:pt>
                <c:pt idx="77">
                  <c:v>14.821</c:v>
                </c:pt>
                <c:pt idx="78">
                  <c:v>15.021000000000001</c:v>
                </c:pt>
                <c:pt idx="79">
                  <c:v>15.212</c:v>
                </c:pt>
                <c:pt idx="80">
                  <c:v>15.401999999999999</c:v>
                </c:pt>
                <c:pt idx="81">
                  <c:v>15.592000000000001</c:v>
                </c:pt>
                <c:pt idx="82">
                  <c:v>15.782999999999999</c:v>
                </c:pt>
                <c:pt idx="83">
                  <c:v>15.973000000000001</c:v>
                </c:pt>
                <c:pt idx="84">
                  <c:v>16.172999999999998</c:v>
                </c:pt>
                <c:pt idx="85">
                  <c:v>16.363</c:v>
                </c:pt>
                <c:pt idx="86">
                  <c:v>16.553999999999998</c:v>
                </c:pt>
                <c:pt idx="87">
                  <c:v>16.744</c:v>
                </c:pt>
                <c:pt idx="88">
                  <c:v>16.934000000000001</c:v>
                </c:pt>
                <c:pt idx="89">
                  <c:v>17.135000000000002</c:v>
                </c:pt>
                <c:pt idx="90">
                  <c:v>17.324999999999999</c:v>
                </c:pt>
                <c:pt idx="91">
                  <c:v>17.515000000000001</c:v>
                </c:pt>
                <c:pt idx="92">
                  <c:v>17.704999999999998</c:v>
                </c:pt>
                <c:pt idx="93">
                  <c:v>17.896000000000001</c:v>
                </c:pt>
                <c:pt idx="94">
                  <c:v>18.085999999999999</c:v>
                </c:pt>
                <c:pt idx="95">
                  <c:v>18.276</c:v>
                </c:pt>
                <c:pt idx="96">
                  <c:v>18.475999999999999</c:v>
                </c:pt>
                <c:pt idx="97">
                  <c:v>18.646999999999998</c:v>
                </c:pt>
                <c:pt idx="98">
                  <c:v>18.827000000000002</c:v>
                </c:pt>
                <c:pt idx="99">
                  <c:v>18.997</c:v>
                </c:pt>
                <c:pt idx="100">
                  <c:v>19.196999999999999</c:v>
                </c:pt>
                <c:pt idx="101">
                  <c:v>19.388000000000002</c:v>
                </c:pt>
                <c:pt idx="102">
                  <c:v>19.577999999999999</c:v>
                </c:pt>
                <c:pt idx="103">
                  <c:v>19.768000000000001</c:v>
                </c:pt>
                <c:pt idx="104">
                  <c:v>19.959</c:v>
                </c:pt>
                <c:pt idx="105">
                  <c:v>20.149000000000001</c:v>
                </c:pt>
                <c:pt idx="106">
                  <c:v>20.349</c:v>
                </c:pt>
                <c:pt idx="107">
                  <c:v>20.539000000000001</c:v>
                </c:pt>
                <c:pt idx="108">
                  <c:v>20.73</c:v>
                </c:pt>
                <c:pt idx="109">
                  <c:v>20.92</c:v>
                </c:pt>
                <c:pt idx="110">
                  <c:v>21.11</c:v>
                </c:pt>
                <c:pt idx="111">
                  <c:v>21.3</c:v>
                </c:pt>
                <c:pt idx="112">
                  <c:v>21.501000000000001</c:v>
                </c:pt>
                <c:pt idx="113">
                  <c:v>21.690999999999999</c:v>
                </c:pt>
                <c:pt idx="114">
                  <c:v>21.881</c:v>
                </c:pt>
                <c:pt idx="115">
                  <c:v>22.071999999999999</c:v>
                </c:pt>
                <c:pt idx="116">
                  <c:v>22.262</c:v>
                </c:pt>
                <c:pt idx="117">
                  <c:v>22.452000000000002</c:v>
                </c:pt>
                <c:pt idx="118">
                  <c:v>22.652000000000001</c:v>
                </c:pt>
                <c:pt idx="119">
                  <c:v>22.843</c:v>
                </c:pt>
                <c:pt idx="120">
                  <c:v>23.033000000000001</c:v>
                </c:pt>
                <c:pt idx="121">
                  <c:v>23.222999999999999</c:v>
                </c:pt>
                <c:pt idx="122">
                  <c:v>23.414000000000001</c:v>
                </c:pt>
                <c:pt idx="123">
                  <c:v>23.603999999999999</c:v>
                </c:pt>
                <c:pt idx="124">
                  <c:v>23.803999999999998</c:v>
                </c:pt>
                <c:pt idx="125">
                  <c:v>23.994</c:v>
                </c:pt>
                <c:pt idx="126">
                  <c:v>24.164999999999999</c:v>
                </c:pt>
                <c:pt idx="127">
                  <c:v>24.355</c:v>
                </c:pt>
                <c:pt idx="128">
                  <c:v>24.535</c:v>
                </c:pt>
                <c:pt idx="129">
                  <c:v>24.725000000000001</c:v>
                </c:pt>
                <c:pt idx="130">
                  <c:v>24.916</c:v>
                </c:pt>
                <c:pt idx="131">
                  <c:v>25.096</c:v>
                </c:pt>
                <c:pt idx="132">
                  <c:v>25.286000000000001</c:v>
                </c:pt>
                <c:pt idx="133">
                  <c:v>25.466000000000001</c:v>
                </c:pt>
                <c:pt idx="134">
                  <c:v>25.657</c:v>
                </c:pt>
                <c:pt idx="135">
                  <c:v>25.847000000000001</c:v>
                </c:pt>
                <c:pt idx="136">
                  <c:v>26.027000000000001</c:v>
                </c:pt>
                <c:pt idx="137">
                  <c:v>26.218</c:v>
                </c:pt>
                <c:pt idx="138">
                  <c:v>26.408000000000001</c:v>
                </c:pt>
                <c:pt idx="139">
                  <c:v>26.597999999999999</c:v>
                </c:pt>
                <c:pt idx="140">
                  <c:v>26.788</c:v>
                </c:pt>
                <c:pt idx="141">
                  <c:v>26.978999999999999</c:v>
                </c:pt>
                <c:pt idx="142">
                  <c:v>27.178999999999998</c:v>
                </c:pt>
                <c:pt idx="143">
                  <c:v>27.369</c:v>
                </c:pt>
                <c:pt idx="144">
                  <c:v>27.559000000000001</c:v>
                </c:pt>
                <c:pt idx="145">
                  <c:v>27.75</c:v>
                </c:pt>
                <c:pt idx="146">
                  <c:v>27.94</c:v>
                </c:pt>
                <c:pt idx="147">
                  <c:v>28.13</c:v>
                </c:pt>
                <c:pt idx="148">
                  <c:v>28.331</c:v>
                </c:pt>
                <c:pt idx="149">
                  <c:v>28.521000000000001</c:v>
                </c:pt>
                <c:pt idx="150">
                  <c:v>28.710999999999999</c:v>
                </c:pt>
                <c:pt idx="151">
                  <c:v>28.901</c:v>
                </c:pt>
                <c:pt idx="152">
                  <c:v>29.091999999999999</c:v>
                </c:pt>
                <c:pt idx="153">
                  <c:v>29.282</c:v>
                </c:pt>
                <c:pt idx="154">
                  <c:v>29.481999999999999</c:v>
                </c:pt>
                <c:pt idx="155">
                  <c:v>29.672999999999998</c:v>
                </c:pt>
                <c:pt idx="156">
                  <c:v>29.863</c:v>
                </c:pt>
                <c:pt idx="157">
                  <c:v>30.053000000000001</c:v>
                </c:pt>
                <c:pt idx="158">
                  <c:v>30.242999999999999</c:v>
                </c:pt>
                <c:pt idx="159">
                  <c:v>30.423999999999999</c:v>
                </c:pt>
                <c:pt idx="160">
                  <c:v>30.614000000000001</c:v>
                </c:pt>
                <c:pt idx="161">
                  <c:v>30.783999999999999</c:v>
                </c:pt>
                <c:pt idx="162">
                  <c:v>30.984000000000002</c:v>
                </c:pt>
                <c:pt idx="163">
                  <c:v>31.175000000000001</c:v>
                </c:pt>
                <c:pt idx="164">
                  <c:v>31.344999999999999</c:v>
                </c:pt>
                <c:pt idx="165">
                  <c:v>31.535</c:v>
                </c:pt>
                <c:pt idx="166">
                  <c:v>31.715</c:v>
                </c:pt>
                <c:pt idx="167">
                  <c:v>31.905999999999999</c:v>
                </c:pt>
                <c:pt idx="168">
                  <c:v>32.095999999999997</c:v>
                </c:pt>
                <c:pt idx="169">
                  <c:v>32.276000000000003</c:v>
                </c:pt>
                <c:pt idx="170">
                  <c:v>32.466999999999999</c:v>
                </c:pt>
                <c:pt idx="171">
                  <c:v>32.646999999999998</c:v>
                </c:pt>
                <c:pt idx="172">
                  <c:v>32.817</c:v>
                </c:pt>
                <c:pt idx="173">
                  <c:v>33.006999999999998</c:v>
                </c:pt>
                <c:pt idx="174">
                  <c:v>33.207999999999998</c:v>
                </c:pt>
                <c:pt idx="175">
                  <c:v>33.398000000000003</c:v>
                </c:pt>
                <c:pt idx="176">
                  <c:v>33.588000000000001</c:v>
                </c:pt>
                <c:pt idx="177">
                  <c:v>33.777999999999999</c:v>
                </c:pt>
                <c:pt idx="178">
                  <c:v>33.969000000000001</c:v>
                </c:pt>
                <c:pt idx="179">
                  <c:v>34.158999999999999</c:v>
                </c:pt>
                <c:pt idx="180">
                  <c:v>34.359000000000002</c:v>
                </c:pt>
                <c:pt idx="181">
                  <c:v>34.549999999999997</c:v>
                </c:pt>
                <c:pt idx="182">
                  <c:v>34.74</c:v>
                </c:pt>
                <c:pt idx="183">
                  <c:v>34.93</c:v>
                </c:pt>
                <c:pt idx="184">
                  <c:v>35.119999999999997</c:v>
                </c:pt>
                <c:pt idx="185">
                  <c:v>35.311</c:v>
                </c:pt>
                <c:pt idx="186">
                  <c:v>35.511000000000003</c:v>
                </c:pt>
                <c:pt idx="187">
                  <c:v>35.701000000000001</c:v>
                </c:pt>
                <c:pt idx="188">
                  <c:v>35.890999999999998</c:v>
                </c:pt>
                <c:pt idx="189">
                  <c:v>36.082000000000001</c:v>
                </c:pt>
                <c:pt idx="190">
                  <c:v>36.271999999999998</c:v>
                </c:pt>
                <c:pt idx="191">
                  <c:v>36.462000000000003</c:v>
                </c:pt>
                <c:pt idx="192">
                  <c:v>36.662999999999997</c:v>
                </c:pt>
                <c:pt idx="193">
                  <c:v>36.853000000000002</c:v>
                </c:pt>
                <c:pt idx="194">
                  <c:v>37.023000000000003</c:v>
                </c:pt>
                <c:pt idx="195">
                  <c:v>37.213000000000001</c:v>
                </c:pt>
                <c:pt idx="196">
                  <c:v>37.414000000000001</c:v>
                </c:pt>
                <c:pt idx="197">
                  <c:v>37.603999999999999</c:v>
                </c:pt>
                <c:pt idx="198">
                  <c:v>37.793999999999997</c:v>
                </c:pt>
                <c:pt idx="199">
                  <c:v>37.973999999999997</c:v>
                </c:pt>
                <c:pt idx="200">
                  <c:v>38.164999999999999</c:v>
                </c:pt>
                <c:pt idx="201">
                  <c:v>38.354999999999997</c:v>
                </c:pt>
                <c:pt idx="202">
                  <c:v>38.545000000000002</c:v>
                </c:pt>
                <c:pt idx="203">
                  <c:v>38.735999999999997</c:v>
                </c:pt>
                <c:pt idx="204">
                  <c:v>38.915999999999997</c:v>
                </c:pt>
                <c:pt idx="205">
                  <c:v>39.106000000000002</c:v>
                </c:pt>
                <c:pt idx="206">
                  <c:v>39.295999999999999</c:v>
                </c:pt>
                <c:pt idx="207">
                  <c:v>39.487000000000002</c:v>
                </c:pt>
                <c:pt idx="208">
                  <c:v>39.686999999999998</c:v>
                </c:pt>
                <c:pt idx="209">
                  <c:v>39.856999999999999</c:v>
                </c:pt>
                <c:pt idx="210">
                  <c:v>40.046999999999997</c:v>
                </c:pt>
                <c:pt idx="211">
                  <c:v>40.238</c:v>
                </c:pt>
                <c:pt idx="212">
                  <c:v>40.438000000000002</c:v>
                </c:pt>
                <c:pt idx="213">
                  <c:v>40.628</c:v>
                </c:pt>
                <c:pt idx="214">
                  <c:v>40.819000000000003</c:v>
                </c:pt>
                <c:pt idx="215">
                  <c:v>41.009</c:v>
                </c:pt>
                <c:pt idx="216">
                  <c:v>41.198999999999998</c:v>
                </c:pt>
                <c:pt idx="217">
                  <c:v>41.389000000000003</c:v>
                </c:pt>
                <c:pt idx="218">
                  <c:v>41.58</c:v>
                </c:pt>
                <c:pt idx="219">
                  <c:v>41.76</c:v>
                </c:pt>
                <c:pt idx="220">
                  <c:v>41.95</c:v>
                </c:pt>
                <c:pt idx="221">
                  <c:v>42.14</c:v>
                </c:pt>
                <c:pt idx="222">
                  <c:v>42.341000000000001</c:v>
                </c:pt>
                <c:pt idx="223">
                  <c:v>42.530999999999999</c:v>
                </c:pt>
                <c:pt idx="224">
                  <c:v>42.720999999999997</c:v>
                </c:pt>
                <c:pt idx="225">
                  <c:v>42.911999999999999</c:v>
                </c:pt>
                <c:pt idx="226">
                  <c:v>43.101999999999997</c:v>
                </c:pt>
                <c:pt idx="227">
                  <c:v>43.281999999999996</c:v>
                </c:pt>
                <c:pt idx="228">
                  <c:v>43.472000000000001</c:v>
                </c:pt>
                <c:pt idx="229">
                  <c:v>43.662999999999997</c:v>
                </c:pt>
                <c:pt idx="230">
                  <c:v>43.853000000000002</c:v>
                </c:pt>
                <c:pt idx="231">
                  <c:v>44.042999999999999</c:v>
                </c:pt>
                <c:pt idx="232">
                  <c:v>44.222999999999999</c:v>
                </c:pt>
                <c:pt idx="233">
                  <c:v>44.414000000000001</c:v>
                </c:pt>
                <c:pt idx="234">
                  <c:v>44.603999999999999</c:v>
                </c:pt>
                <c:pt idx="235">
                  <c:v>44.804000000000002</c:v>
                </c:pt>
                <c:pt idx="236">
                  <c:v>44.994999999999997</c:v>
                </c:pt>
                <c:pt idx="237">
                  <c:v>45.185000000000002</c:v>
                </c:pt>
                <c:pt idx="238">
                  <c:v>45.375</c:v>
                </c:pt>
                <c:pt idx="239">
                  <c:v>45.564999999999998</c:v>
                </c:pt>
                <c:pt idx="240">
                  <c:v>45.756</c:v>
                </c:pt>
                <c:pt idx="241">
                  <c:v>45.956000000000003</c:v>
                </c:pt>
                <c:pt idx="242">
                  <c:v>46.146000000000001</c:v>
                </c:pt>
                <c:pt idx="243">
                  <c:v>46.335999999999999</c:v>
                </c:pt>
                <c:pt idx="244">
                  <c:v>46.527000000000001</c:v>
                </c:pt>
                <c:pt idx="245">
                  <c:v>46.716999999999999</c:v>
                </c:pt>
                <c:pt idx="246">
                  <c:v>46.906999999999996</c:v>
                </c:pt>
                <c:pt idx="247">
                  <c:v>47.088000000000001</c:v>
                </c:pt>
                <c:pt idx="248">
                  <c:v>47.258000000000003</c:v>
                </c:pt>
                <c:pt idx="249">
                  <c:v>47.438000000000002</c:v>
                </c:pt>
                <c:pt idx="250">
                  <c:v>47.618000000000002</c:v>
                </c:pt>
                <c:pt idx="251">
                  <c:v>47.789000000000001</c:v>
                </c:pt>
                <c:pt idx="252">
                  <c:v>47.978999999999999</c:v>
                </c:pt>
                <c:pt idx="253">
                  <c:v>48.179000000000002</c:v>
                </c:pt>
                <c:pt idx="254">
                  <c:v>48.369</c:v>
                </c:pt>
                <c:pt idx="255">
                  <c:v>48.56</c:v>
                </c:pt>
                <c:pt idx="256">
                  <c:v>48.75</c:v>
                </c:pt>
                <c:pt idx="257">
                  <c:v>48.94</c:v>
                </c:pt>
                <c:pt idx="258">
                  <c:v>49.131</c:v>
                </c:pt>
                <c:pt idx="259">
                  <c:v>49.331000000000003</c:v>
                </c:pt>
                <c:pt idx="260">
                  <c:v>49.521000000000001</c:v>
                </c:pt>
                <c:pt idx="261">
                  <c:v>49.710999999999999</c:v>
                </c:pt>
                <c:pt idx="262">
                  <c:v>49.902000000000001</c:v>
                </c:pt>
                <c:pt idx="263">
                  <c:v>50.091999999999999</c:v>
                </c:pt>
                <c:pt idx="264">
                  <c:v>50.281999999999996</c:v>
                </c:pt>
                <c:pt idx="265">
                  <c:v>50.481999999999999</c:v>
                </c:pt>
                <c:pt idx="266">
                  <c:v>50.673000000000002</c:v>
                </c:pt>
                <c:pt idx="267">
                  <c:v>50.863</c:v>
                </c:pt>
                <c:pt idx="268">
                  <c:v>51.052999999999997</c:v>
                </c:pt>
                <c:pt idx="269">
                  <c:v>51.244</c:v>
                </c:pt>
                <c:pt idx="270">
                  <c:v>51.433999999999997</c:v>
                </c:pt>
                <c:pt idx="271">
                  <c:v>51.634</c:v>
                </c:pt>
                <c:pt idx="272">
                  <c:v>51.823999999999998</c:v>
                </c:pt>
              </c:numCache>
            </c:numRef>
          </c:xVal>
          <c:yVal>
            <c:numRef>
              <c:f>'Beschl. 5. Gang(2)'!$M$3:$M$275</c:f>
              <c:numCache>
                <c:formatCode>#,##0" bar"</c:formatCode>
                <c:ptCount val="273"/>
                <c:pt idx="0">
                  <c:v>429.887</c:v>
                </c:pt>
                <c:pt idx="1">
                  <c:v>429.887</c:v>
                </c:pt>
                <c:pt idx="2">
                  <c:v>429.887</c:v>
                </c:pt>
                <c:pt idx="3">
                  <c:v>429.887</c:v>
                </c:pt>
                <c:pt idx="4">
                  <c:v>429.887</c:v>
                </c:pt>
                <c:pt idx="5">
                  <c:v>890.48099999999999</c:v>
                </c:pt>
                <c:pt idx="6">
                  <c:v>890.48099999999999</c:v>
                </c:pt>
                <c:pt idx="7">
                  <c:v>890.48099999999999</c:v>
                </c:pt>
                <c:pt idx="8">
                  <c:v>890.48099999999999</c:v>
                </c:pt>
                <c:pt idx="9">
                  <c:v>890.48099999999999</c:v>
                </c:pt>
                <c:pt idx="10">
                  <c:v>890.48099999999999</c:v>
                </c:pt>
                <c:pt idx="11">
                  <c:v>941.65800000000002</c:v>
                </c:pt>
                <c:pt idx="12">
                  <c:v>941.65800000000002</c:v>
                </c:pt>
                <c:pt idx="13">
                  <c:v>941.65800000000002</c:v>
                </c:pt>
                <c:pt idx="14">
                  <c:v>941.65800000000002</c:v>
                </c:pt>
                <c:pt idx="15">
                  <c:v>941.65800000000002</c:v>
                </c:pt>
                <c:pt idx="16">
                  <c:v>941.65800000000002</c:v>
                </c:pt>
                <c:pt idx="17">
                  <c:v>972.36400000000003</c:v>
                </c:pt>
                <c:pt idx="18">
                  <c:v>972.36400000000003</c:v>
                </c:pt>
                <c:pt idx="19">
                  <c:v>972.36400000000003</c:v>
                </c:pt>
                <c:pt idx="20">
                  <c:v>972.36400000000003</c:v>
                </c:pt>
                <c:pt idx="21">
                  <c:v>972.36400000000003</c:v>
                </c:pt>
                <c:pt idx="22">
                  <c:v>972.36400000000003</c:v>
                </c:pt>
                <c:pt idx="23">
                  <c:v>972.36400000000003</c:v>
                </c:pt>
                <c:pt idx="24">
                  <c:v>972.36400000000003</c:v>
                </c:pt>
                <c:pt idx="25">
                  <c:v>972.36400000000003</c:v>
                </c:pt>
                <c:pt idx="26">
                  <c:v>972.36400000000003</c:v>
                </c:pt>
                <c:pt idx="27">
                  <c:v>972.36400000000003</c:v>
                </c:pt>
                <c:pt idx="28">
                  <c:v>972.36400000000003</c:v>
                </c:pt>
                <c:pt idx="29">
                  <c:v>1003.07</c:v>
                </c:pt>
                <c:pt idx="30">
                  <c:v>1003.07</c:v>
                </c:pt>
                <c:pt idx="31">
                  <c:v>1003.07</c:v>
                </c:pt>
                <c:pt idx="32">
                  <c:v>1003.07</c:v>
                </c:pt>
                <c:pt idx="33">
                  <c:v>1003.07</c:v>
                </c:pt>
                <c:pt idx="34">
                  <c:v>1003.07</c:v>
                </c:pt>
                <c:pt idx="35">
                  <c:v>1013.31</c:v>
                </c:pt>
                <c:pt idx="36">
                  <c:v>1013.31</c:v>
                </c:pt>
                <c:pt idx="37">
                  <c:v>1013.31</c:v>
                </c:pt>
                <c:pt idx="38">
                  <c:v>1013.31</c:v>
                </c:pt>
                <c:pt idx="39">
                  <c:v>1013.31</c:v>
                </c:pt>
                <c:pt idx="40">
                  <c:v>1013.31</c:v>
                </c:pt>
                <c:pt idx="41">
                  <c:v>1074.72</c:v>
                </c:pt>
                <c:pt idx="42">
                  <c:v>1074.72</c:v>
                </c:pt>
                <c:pt idx="43">
                  <c:v>1074.72</c:v>
                </c:pt>
                <c:pt idx="44">
                  <c:v>1074.72</c:v>
                </c:pt>
                <c:pt idx="45">
                  <c:v>1074.72</c:v>
                </c:pt>
                <c:pt idx="46">
                  <c:v>1074.72</c:v>
                </c:pt>
                <c:pt idx="47">
                  <c:v>1136.1300000000001</c:v>
                </c:pt>
                <c:pt idx="48">
                  <c:v>1136.1300000000001</c:v>
                </c:pt>
                <c:pt idx="49">
                  <c:v>1136.1300000000001</c:v>
                </c:pt>
                <c:pt idx="50">
                  <c:v>1136.1300000000001</c:v>
                </c:pt>
                <c:pt idx="51">
                  <c:v>1136.1300000000001</c:v>
                </c:pt>
                <c:pt idx="52">
                  <c:v>1136.1300000000001</c:v>
                </c:pt>
                <c:pt idx="53">
                  <c:v>1187.31</c:v>
                </c:pt>
                <c:pt idx="54">
                  <c:v>1187.31</c:v>
                </c:pt>
                <c:pt idx="55">
                  <c:v>1187.31</c:v>
                </c:pt>
                <c:pt idx="56">
                  <c:v>1187.31</c:v>
                </c:pt>
                <c:pt idx="57">
                  <c:v>1187.31</c:v>
                </c:pt>
                <c:pt idx="58">
                  <c:v>1187.31</c:v>
                </c:pt>
                <c:pt idx="59">
                  <c:v>1228.25</c:v>
                </c:pt>
                <c:pt idx="60">
                  <c:v>1228.25</c:v>
                </c:pt>
                <c:pt idx="61">
                  <c:v>1228.25</c:v>
                </c:pt>
                <c:pt idx="62">
                  <c:v>1228.25</c:v>
                </c:pt>
                <c:pt idx="63">
                  <c:v>1228.25</c:v>
                </c:pt>
                <c:pt idx="64">
                  <c:v>1228.25</c:v>
                </c:pt>
                <c:pt idx="65">
                  <c:v>1269.19</c:v>
                </c:pt>
                <c:pt idx="66">
                  <c:v>1269.19</c:v>
                </c:pt>
                <c:pt idx="67">
                  <c:v>1269.19</c:v>
                </c:pt>
                <c:pt idx="68">
                  <c:v>1269.19</c:v>
                </c:pt>
                <c:pt idx="69">
                  <c:v>1269.19</c:v>
                </c:pt>
                <c:pt idx="70">
                  <c:v>1269.19</c:v>
                </c:pt>
                <c:pt idx="71">
                  <c:v>1299.9000000000001</c:v>
                </c:pt>
                <c:pt idx="72">
                  <c:v>1299.9000000000001</c:v>
                </c:pt>
                <c:pt idx="73">
                  <c:v>1299.9000000000001</c:v>
                </c:pt>
                <c:pt idx="74">
                  <c:v>1299.9000000000001</c:v>
                </c:pt>
                <c:pt idx="75">
                  <c:v>1299.9000000000001</c:v>
                </c:pt>
                <c:pt idx="76">
                  <c:v>1299.9000000000001</c:v>
                </c:pt>
                <c:pt idx="77">
                  <c:v>1320.37</c:v>
                </c:pt>
                <c:pt idx="78">
                  <c:v>1320.37</c:v>
                </c:pt>
                <c:pt idx="79">
                  <c:v>1320.37</c:v>
                </c:pt>
                <c:pt idx="80">
                  <c:v>1320.37</c:v>
                </c:pt>
                <c:pt idx="81">
                  <c:v>1320.37</c:v>
                </c:pt>
                <c:pt idx="82">
                  <c:v>1320.37</c:v>
                </c:pt>
                <c:pt idx="83">
                  <c:v>1330.6</c:v>
                </c:pt>
                <c:pt idx="84">
                  <c:v>1330.6</c:v>
                </c:pt>
                <c:pt idx="85">
                  <c:v>1330.6</c:v>
                </c:pt>
                <c:pt idx="86">
                  <c:v>1330.6</c:v>
                </c:pt>
                <c:pt idx="87">
                  <c:v>1330.6</c:v>
                </c:pt>
                <c:pt idx="88">
                  <c:v>1330.6</c:v>
                </c:pt>
                <c:pt idx="89">
                  <c:v>1330.6</c:v>
                </c:pt>
                <c:pt idx="90">
                  <c:v>1330.6</c:v>
                </c:pt>
                <c:pt idx="91">
                  <c:v>1330.6</c:v>
                </c:pt>
                <c:pt idx="92">
                  <c:v>1330.6</c:v>
                </c:pt>
                <c:pt idx="93">
                  <c:v>1330.6</c:v>
                </c:pt>
                <c:pt idx="94">
                  <c:v>1330.6</c:v>
                </c:pt>
                <c:pt idx="95">
                  <c:v>1340.84</c:v>
                </c:pt>
                <c:pt idx="96">
                  <c:v>1340.84</c:v>
                </c:pt>
                <c:pt idx="97">
                  <c:v>1340.84</c:v>
                </c:pt>
                <c:pt idx="98">
                  <c:v>1340.84</c:v>
                </c:pt>
                <c:pt idx="99">
                  <c:v>1340.84</c:v>
                </c:pt>
                <c:pt idx="100">
                  <c:v>1340.84</c:v>
                </c:pt>
                <c:pt idx="101">
                  <c:v>1340.84</c:v>
                </c:pt>
                <c:pt idx="102">
                  <c:v>1340.84</c:v>
                </c:pt>
                <c:pt idx="103">
                  <c:v>1340.84</c:v>
                </c:pt>
                <c:pt idx="104">
                  <c:v>1340.84</c:v>
                </c:pt>
                <c:pt idx="105">
                  <c:v>1340.84</c:v>
                </c:pt>
                <c:pt idx="106">
                  <c:v>1340.84</c:v>
                </c:pt>
                <c:pt idx="107">
                  <c:v>1351.07</c:v>
                </c:pt>
                <c:pt idx="108">
                  <c:v>1351.07</c:v>
                </c:pt>
                <c:pt idx="109">
                  <c:v>1351.07</c:v>
                </c:pt>
                <c:pt idx="110">
                  <c:v>1351.07</c:v>
                </c:pt>
                <c:pt idx="111">
                  <c:v>1351.07</c:v>
                </c:pt>
                <c:pt idx="112">
                  <c:v>1351.07</c:v>
                </c:pt>
                <c:pt idx="113">
                  <c:v>1351.07</c:v>
                </c:pt>
                <c:pt idx="114">
                  <c:v>1351.07</c:v>
                </c:pt>
                <c:pt idx="115">
                  <c:v>1351.07</c:v>
                </c:pt>
                <c:pt idx="116">
                  <c:v>1351.07</c:v>
                </c:pt>
                <c:pt idx="117">
                  <c:v>1351.07</c:v>
                </c:pt>
                <c:pt idx="118">
                  <c:v>1351.07</c:v>
                </c:pt>
                <c:pt idx="119">
                  <c:v>1340.84</c:v>
                </c:pt>
                <c:pt idx="120">
                  <c:v>1340.84</c:v>
                </c:pt>
                <c:pt idx="121">
                  <c:v>1340.84</c:v>
                </c:pt>
                <c:pt idx="122">
                  <c:v>1340.84</c:v>
                </c:pt>
                <c:pt idx="123">
                  <c:v>1340.84</c:v>
                </c:pt>
                <c:pt idx="124">
                  <c:v>1340.84</c:v>
                </c:pt>
                <c:pt idx="125">
                  <c:v>1340.84</c:v>
                </c:pt>
                <c:pt idx="126">
                  <c:v>1340.84</c:v>
                </c:pt>
                <c:pt idx="127">
                  <c:v>1340.84</c:v>
                </c:pt>
                <c:pt idx="128">
                  <c:v>1340.84</c:v>
                </c:pt>
                <c:pt idx="129">
                  <c:v>1340.84</c:v>
                </c:pt>
                <c:pt idx="130">
                  <c:v>1340.84</c:v>
                </c:pt>
                <c:pt idx="131">
                  <c:v>1351.07</c:v>
                </c:pt>
                <c:pt idx="132">
                  <c:v>1351.07</c:v>
                </c:pt>
                <c:pt idx="133">
                  <c:v>1351.07</c:v>
                </c:pt>
                <c:pt idx="134">
                  <c:v>1351.07</c:v>
                </c:pt>
                <c:pt idx="135">
                  <c:v>1351.07</c:v>
                </c:pt>
                <c:pt idx="136">
                  <c:v>1351.07</c:v>
                </c:pt>
                <c:pt idx="137">
                  <c:v>1340.84</c:v>
                </c:pt>
                <c:pt idx="138">
                  <c:v>1340.84</c:v>
                </c:pt>
                <c:pt idx="139">
                  <c:v>1340.84</c:v>
                </c:pt>
                <c:pt idx="140">
                  <c:v>1340.84</c:v>
                </c:pt>
                <c:pt idx="141">
                  <c:v>1340.84</c:v>
                </c:pt>
                <c:pt idx="142">
                  <c:v>1340.84</c:v>
                </c:pt>
                <c:pt idx="143">
                  <c:v>1340.84</c:v>
                </c:pt>
                <c:pt idx="144">
                  <c:v>1340.84</c:v>
                </c:pt>
                <c:pt idx="145">
                  <c:v>1340.84</c:v>
                </c:pt>
                <c:pt idx="146">
                  <c:v>1340.84</c:v>
                </c:pt>
                <c:pt idx="147">
                  <c:v>1340.84</c:v>
                </c:pt>
                <c:pt idx="148">
                  <c:v>1340.84</c:v>
                </c:pt>
                <c:pt idx="149">
                  <c:v>1361.31</c:v>
                </c:pt>
                <c:pt idx="150">
                  <c:v>1361.31</c:v>
                </c:pt>
                <c:pt idx="151">
                  <c:v>1361.31</c:v>
                </c:pt>
                <c:pt idx="152">
                  <c:v>1361.31</c:v>
                </c:pt>
                <c:pt idx="153">
                  <c:v>1361.31</c:v>
                </c:pt>
                <c:pt idx="154">
                  <c:v>1361.31</c:v>
                </c:pt>
                <c:pt idx="155">
                  <c:v>1351.07</c:v>
                </c:pt>
                <c:pt idx="156">
                  <c:v>1351.07</c:v>
                </c:pt>
                <c:pt idx="157">
                  <c:v>1351.07</c:v>
                </c:pt>
                <c:pt idx="158">
                  <c:v>1351.07</c:v>
                </c:pt>
                <c:pt idx="159">
                  <c:v>1351.07</c:v>
                </c:pt>
                <c:pt idx="160">
                  <c:v>1351.07</c:v>
                </c:pt>
                <c:pt idx="161">
                  <c:v>1340.84</c:v>
                </c:pt>
                <c:pt idx="162">
                  <c:v>1340.84</c:v>
                </c:pt>
                <c:pt idx="163">
                  <c:v>1340.84</c:v>
                </c:pt>
                <c:pt idx="164">
                  <c:v>1340.84</c:v>
                </c:pt>
                <c:pt idx="165">
                  <c:v>1340.84</c:v>
                </c:pt>
                <c:pt idx="166">
                  <c:v>1340.84</c:v>
                </c:pt>
                <c:pt idx="167">
                  <c:v>1340.84</c:v>
                </c:pt>
                <c:pt idx="168">
                  <c:v>1340.84</c:v>
                </c:pt>
                <c:pt idx="169">
                  <c:v>1340.84</c:v>
                </c:pt>
                <c:pt idx="170">
                  <c:v>1340.84</c:v>
                </c:pt>
                <c:pt idx="171">
                  <c:v>1340.84</c:v>
                </c:pt>
                <c:pt idx="172">
                  <c:v>1340.84</c:v>
                </c:pt>
                <c:pt idx="173">
                  <c:v>1340.84</c:v>
                </c:pt>
                <c:pt idx="174">
                  <c:v>1340.84</c:v>
                </c:pt>
                <c:pt idx="175">
                  <c:v>1340.84</c:v>
                </c:pt>
                <c:pt idx="176">
                  <c:v>1340.84</c:v>
                </c:pt>
                <c:pt idx="177">
                  <c:v>1340.84</c:v>
                </c:pt>
                <c:pt idx="178">
                  <c:v>1340.84</c:v>
                </c:pt>
                <c:pt idx="179">
                  <c:v>1351.07</c:v>
                </c:pt>
                <c:pt idx="180">
                  <c:v>1351.07</c:v>
                </c:pt>
                <c:pt idx="181">
                  <c:v>1351.07</c:v>
                </c:pt>
                <c:pt idx="182">
                  <c:v>1351.07</c:v>
                </c:pt>
                <c:pt idx="183">
                  <c:v>1351.07</c:v>
                </c:pt>
                <c:pt idx="184">
                  <c:v>1351.07</c:v>
                </c:pt>
                <c:pt idx="185">
                  <c:v>1340.84</c:v>
                </c:pt>
                <c:pt idx="186">
                  <c:v>1340.84</c:v>
                </c:pt>
                <c:pt idx="187">
                  <c:v>1340.84</c:v>
                </c:pt>
                <c:pt idx="188">
                  <c:v>1340.84</c:v>
                </c:pt>
                <c:pt idx="189">
                  <c:v>1340.84</c:v>
                </c:pt>
                <c:pt idx="190">
                  <c:v>1340.84</c:v>
                </c:pt>
                <c:pt idx="191">
                  <c:v>1340.84</c:v>
                </c:pt>
                <c:pt idx="192">
                  <c:v>1340.84</c:v>
                </c:pt>
                <c:pt idx="193">
                  <c:v>1340.84</c:v>
                </c:pt>
                <c:pt idx="194">
                  <c:v>1340.84</c:v>
                </c:pt>
                <c:pt idx="195">
                  <c:v>1340.84</c:v>
                </c:pt>
                <c:pt idx="196">
                  <c:v>1340.84</c:v>
                </c:pt>
                <c:pt idx="197">
                  <c:v>1351.07</c:v>
                </c:pt>
                <c:pt idx="198">
                  <c:v>1351.07</c:v>
                </c:pt>
                <c:pt idx="199">
                  <c:v>1351.07</c:v>
                </c:pt>
                <c:pt idx="200">
                  <c:v>1351.07</c:v>
                </c:pt>
                <c:pt idx="201">
                  <c:v>1351.07</c:v>
                </c:pt>
                <c:pt idx="202">
                  <c:v>1351.07</c:v>
                </c:pt>
                <c:pt idx="203">
                  <c:v>1340.84</c:v>
                </c:pt>
                <c:pt idx="204">
                  <c:v>1340.84</c:v>
                </c:pt>
                <c:pt idx="205">
                  <c:v>1340.84</c:v>
                </c:pt>
                <c:pt idx="206">
                  <c:v>1340.84</c:v>
                </c:pt>
                <c:pt idx="207">
                  <c:v>1340.84</c:v>
                </c:pt>
                <c:pt idx="208">
                  <c:v>1340.84</c:v>
                </c:pt>
                <c:pt idx="209">
                  <c:v>1340.84</c:v>
                </c:pt>
                <c:pt idx="210">
                  <c:v>1340.84</c:v>
                </c:pt>
                <c:pt idx="211">
                  <c:v>1340.84</c:v>
                </c:pt>
                <c:pt idx="212">
                  <c:v>1340.84</c:v>
                </c:pt>
                <c:pt idx="213">
                  <c:v>1340.84</c:v>
                </c:pt>
                <c:pt idx="214">
                  <c:v>1340.84</c:v>
                </c:pt>
                <c:pt idx="215">
                  <c:v>1340.84</c:v>
                </c:pt>
                <c:pt idx="216">
                  <c:v>1340.84</c:v>
                </c:pt>
                <c:pt idx="217">
                  <c:v>1340.84</c:v>
                </c:pt>
                <c:pt idx="218">
                  <c:v>1340.84</c:v>
                </c:pt>
                <c:pt idx="219">
                  <c:v>1340.84</c:v>
                </c:pt>
                <c:pt idx="220">
                  <c:v>1340.84</c:v>
                </c:pt>
                <c:pt idx="221">
                  <c:v>1330.6</c:v>
                </c:pt>
                <c:pt idx="222">
                  <c:v>1330.6</c:v>
                </c:pt>
                <c:pt idx="223">
                  <c:v>1330.6</c:v>
                </c:pt>
                <c:pt idx="224">
                  <c:v>1330.6</c:v>
                </c:pt>
                <c:pt idx="225">
                  <c:v>1330.6</c:v>
                </c:pt>
                <c:pt idx="226">
                  <c:v>1330.6</c:v>
                </c:pt>
                <c:pt idx="227">
                  <c:v>1340.84</c:v>
                </c:pt>
                <c:pt idx="228">
                  <c:v>1340.84</c:v>
                </c:pt>
                <c:pt idx="229">
                  <c:v>1340.84</c:v>
                </c:pt>
                <c:pt idx="230">
                  <c:v>1340.84</c:v>
                </c:pt>
                <c:pt idx="231">
                  <c:v>1340.84</c:v>
                </c:pt>
                <c:pt idx="232">
                  <c:v>1340.84</c:v>
                </c:pt>
                <c:pt idx="233">
                  <c:v>1351.07</c:v>
                </c:pt>
                <c:pt idx="234">
                  <c:v>1351.07</c:v>
                </c:pt>
                <c:pt idx="235">
                  <c:v>1351.07</c:v>
                </c:pt>
                <c:pt idx="236">
                  <c:v>1351.07</c:v>
                </c:pt>
                <c:pt idx="237">
                  <c:v>1351.07</c:v>
                </c:pt>
                <c:pt idx="238">
                  <c:v>1351.07</c:v>
                </c:pt>
                <c:pt idx="239">
                  <c:v>1340.84</c:v>
                </c:pt>
                <c:pt idx="240">
                  <c:v>1340.84</c:v>
                </c:pt>
                <c:pt idx="241">
                  <c:v>1340.84</c:v>
                </c:pt>
                <c:pt idx="242">
                  <c:v>1340.84</c:v>
                </c:pt>
                <c:pt idx="243">
                  <c:v>1340.84</c:v>
                </c:pt>
                <c:pt idx="244">
                  <c:v>1340.84</c:v>
                </c:pt>
                <c:pt idx="245">
                  <c:v>1340.84</c:v>
                </c:pt>
                <c:pt idx="246">
                  <c:v>1340.84</c:v>
                </c:pt>
                <c:pt idx="247">
                  <c:v>1340.84</c:v>
                </c:pt>
                <c:pt idx="248">
                  <c:v>1340.84</c:v>
                </c:pt>
                <c:pt idx="249">
                  <c:v>1340.84</c:v>
                </c:pt>
                <c:pt idx="250">
                  <c:v>1340.84</c:v>
                </c:pt>
                <c:pt idx="251">
                  <c:v>624.36</c:v>
                </c:pt>
                <c:pt idx="252">
                  <c:v>624.36</c:v>
                </c:pt>
                <c:pt idx="253">
                  <c:v>624.36</c:v>
                </c:pt>
                <c:pt idx="254">
                  <c:v>624.36</c:v>
                </c:pt>
                <c:pt idx="255">
                  <c:v>624.36</c:v>
                </c:pt>
                <c:pt idx="256">
                  <c:v>624.36</c:v>
                </c:pt>
                <c:pt idx="257">
                  <c:v>603.88900000000001</c:v>
                </c:pt>
                <c:pt idx="258">
                  <c:v>603.88900000000001</c:v>
                </c:pt>
                <c:pt idx="259">
                  <c:v>603.88900000000001</c:v>
                </c:pt>
                <c:pt idx="260">
                  <c:v>603.88900000000001</c:v>
                </c:pt>
                <c:pt idx="261">
                  <c:v>603.88900000000001</c:v>
                </c:pt>
                <c:pt idx="262">
                  <c:v>603.88900000000001</c:v>
                </c:pt>
                <c:pt idx="263">
                  <c:v>593.654</c:v>
                </c:pt>
                <c:pt idx="264">
                  <c:v>593.654</c:v>
                </c:pt>
                <c:pt idx="265">
                  <c:v>593.654</c:v>
                </c:pt>
                <c:pt idx="266">
                  <c:v>593.654</c:v>
                </c:pt>
                <c:pt idx="267">
                  <c:v>593.654</c:v>
                </c:pt>
                <c:pt idx="268">
                  <c:v>593.654</c:v>
                </c:pt>
                <c:pt idx="269">
                  <c:v>583.41899999999998</c:v>
                </c:pt>
                <c:pt idx="270">
                  <c:v>583.41899999999998</c:v>
                </c:pt>
                <c:pt idx="271">
                  <c:v>583.41899999999998</c:v>
                </c:pt>
                <c:pt idx="272">
                  <c:v>583.41899999999998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'Beschl. 5. Gang(2)'!$N$2</c:f>
              <c:strCache>
                <c:ptCount val="1"/>
                <c:pt idx="0">
                  <c:v>akt. Raildruck</c:v>
                </c:pt>
              </c:strCache>
            </c:strRef>
          </c:tx>
          <c:marker>
            <c:symbol val="none"/>
          </c:marker>
          <c:xVal>
            <c:numRef>
              <c:f>'Beschl. 5. Gang(2)'!$I$3:$I$275</c:f>
              <c:numCache>
                <c:formatCode>0.000" s"</c:formatCode>
                <c:ptCount val="273"/>
                <c:pt idx="0">
                  <c:v>0.32</c:v>
                </c:pt>
                <c:pt idx="1">
                  <c:v>0.51100000000000001</c:v>
                </c:pt>
                <c:pt idx="2">
                  <c:v>0.70099999999999996</c:v>
                </c:pt>
                <c:pt idx="3">
                  <c:v>0.89100000000000001</c:v>
                </c:pt>
                <c:pt idx="4">
                  <c:v>1.081</c:v>
                </c:pt>
                <c:pt idx="5">
                  <c:v>1.262</c:v>
                </c:pt>
                <c:pt idx="6">
                  <c:v>1.452</c:v>
                </c:pt>
                <c:pt idx="7">
                  <c:v>1.6319999999999999</c:v>
                </c:pt>
                <c:pt idx="8">
                  <c:v>1.8220000000000001</c:v>
                </c:pt>
                <c:pt idx="9">
                  <c:v>2.0129999999999999</c:v>
                </c:pt>
                <c:pt idx="10">
                  <c:v>2.1930000000000001</c:v>
                </c:pt>
                <c:pt idx="11">
                  <c:v>2.383</c:v>
                </c:pt>
                <c:pt idx="12">
                  <c:v>2.5539999999999998</c:v>
                </c:pt>
                <c:pt idx="13">
                  <c:v>2.754</c:v>
                </c:pt>
                <c:pt idx="14">
                  <c:v>2.944</c:v>
                </c:pt>
                <c:pt idx="15">
                  <c:v>3.1139999999999999</c:v>
                </c:pt>
                <c:pt idx="16">
                  <c:v>3.3149999999999999</c:v>
                </c:pt>
                <c:pt idx="17">
                  <c:v>3.4849999999999999</c:v>
                </c:pt>
                <c:pt idx="18">
                  <c:v>3.6749999999999998</c:v>
                </c:pt>
                <c:pt idx="19">
                  <c:v>3.8650000000000002</c:v>
                </c:pt>
                <c:pt idx="20">
                  <c:v>4.0659999999999998</c:v>
                </c:pt>
                <c:pt idx="21">
                  <c:v>4.2359999999999998</c:v>
                </c:pt>
                <c:pt idx="22">
                  <c:v>4.4160000000000004</c:v>
                </c:pt>
                <c:pt idx="23">
                  <c:v>4.6059999999999999</c:v>
                </c:pt>
                <c:pt idx="24">
                  <c:v>4.7969999999999997</c:v>
                </c:pt>
                <c:pt idx="25">
                  <c:v>4.9870000000000001</c:v>
                </c:pt>
                <c:pt idx="26">
                  <c:v>5.1769999999999996</c:v>
                </c:pt>
                <c:pt idx="27">
                  <c:v>5.3780000000000001</c:v>
                </c:pt>
                <c:pt idx="28">
                  <c:v>5.5679999999999996</c:v>
                </c:pt>
                <c:pt idx="29">
                  <c:v>5.758</c:v>
                </c:pt>
                <c:pt idx="30">
                  <c:v>5.9480000000000004</c:v>
                </c:pt>
                <c:pt idx="31">
                  <c:v>6.1390000000000002</c:v>
                </c:pt>
                <c:pt idx="32">
                  <c:v>6.3289999999999997</c:v>
                </c:pt>
                <c:pt idx="33">
                  <c:v>6.5289999999999999</c:v>
                </c:pt>
                <c:pt idx="34">
                  <c:v>6.72</c:v>
                </c:pt>
                <c:pt idx="35">
                  <c:v>6.89</c:v>
                </c:pt>
                <c:pt idx="36">
                  <c:v>7.08</c:v>
                </c:pt>
                <c:pt idx="37">
                  <c:v>7.26</c:v>
                </c:pt>
                <c:pt idx="38">
                  <c:v>7.4509999999999996</c:v>
                </c:pt>
                <c:pt idx="39">
                  <c:v>7.641</c:v>
                </c:pt>
                <c:pt idx="40">
                  <c:v>7.8209999999999997</c:v>
                </c:pt>
                <c:pt idx="41">
                  <c:v>8.0109999999999992</c:v>
                </c:pt>
                <c:pt idx="42">
                  <c:v>8.1920000000000002</c:v>
                </c:pt>
                <c:pt idx="43">
                  <c:v>8.3819999999999997</c:v>
                </c:pt>
                <c:pt idx="44">
                  <c:v>8.5719999999999992</c:v>
                </c:pt>
                <c:pt idx="45">
                  <c:v>8.7620000000000005</c:v>
                </c:pt>
                <c:pt idx="46">
                  <c:v>8.9529999999999994</c:v>
                </c:pt>
                <c:pt idx="47">
                  <c:v>9.1329999999999991</c:v>
                </c:pt>
                <c:pt idx="48">
                  <c:v>9.3230000000000004</c:v>
                </c:pt>
                <c:pt idx="49">
                  <c:v>9.5139999999999993</c:v>
                </c:pt>
                <c:pt idx="50">
                  <c:v>9.7040000000000006</c:v>
                </c:pt>
                <c:pt idx="51">
                  <c:v>9.9039999999999999</c:v>
                </c:pt>
                <c:pt idx="52">
                  <c:v>10.074</c:v>
                </c:pt>
                <c:pt idx="53">
                  <c:v>10.265000000000001</c:v>
                </c:pt>
                <c:pt idx="54">
                  <c:v>10.455</c:v>
                </c:pt>
                <c:pt idx="55">
                  <c:v>10.635</c:v>
                </c:pt>
                <c:pt idx="56">
                  <c:v>10.824999999999999</c:v>
                </c:pt>
                <c:pt idx="57">
                  <c:v>11.006</c:v>
                </c:pt>
                <c:pt idx="58">
                  <c:v>11.196</c:v>
                </c:pt>
                <c:pt idx="59">
                  <c:v>11.385999999999999</c:v>
                </c:pt>
                <c:pt idx="60">
                  <c:v>11.577</c:v>
                </c:pt>
                <c:pt idx="61">
                  <c:v>11.766999999999999</c:v>
                </c:pt>
                <c:pt idx="62">
                  <c:v>11.967000000000001</c:v>
                </c:pt>
                <c:pt idx="63">
                  <c:v>12.157</c:v>
                </c:pt>
                <c:pt idx="64">
                  <c:v>12.348000000000001</c:v>
                </c:pt>
                <c:pt idx="65">
                  <c:v>12.538</c:v>
                </c:pt>
                <c:pt idx="66">
                  <c:v>12.728</c:v>
                </c:pt>
                <c:pt idx="67">
                  <c:v>12.917999999999999</c:v>
                </c:pt>
                <c:pt idx="68">
                  <c:v>13.119</c:v>
                </c:pt>
                <c:pt idx="69">
                  <c:v>13.308999999999999</c:v>
                </c:pt>
                <c:pt idx="70">
                  <c:v>13.478999999999999</c:v>
                </c:pt>
                <c:pt idx="71">
                  <c:v>13.67</c:v>
                </c:pt>
                <c:pt idx="72">
                  <c:v>13.87</c:v>
                </c:pt>
                <c:pt idx="73">
                  <c:v>14.06</c:v>
                </c:pt>
                <c:pt idx="74">
                  <c:v>14.25</c:v>
                </c:pt>
                <c:pt idx="75">
                  <c:v>14.441000000000001</c:v>
                </c:pt>
                <c:pt idx="76">
                  <c:v>14.631</c:v>
                </c:pt>
                <c:pt idx="77">
                  <c:v>14.821</c:v>
                </c:pt>
                <c:pt idx="78">
                  <c:v>15.021000000000001</c:v>
                </c:pt>
                <c:pt idx="79">
                  <c:v>15.212</c:v>
                </c:pt>
                <c:pt idx="80">
                  <c:v>15.401999999999999</c:v>
                </c:pt>
                <c:pt idx="81">
                  <c:v>15.592000000000001</c:v>
                </c:pt>
                <c:pt idx="82">
                  <c:v>15.782999999999999</c:v>
                </c:pt>
                <c:pt idx="83">
                  <c:v>15.973000000000001</c:v>
                </c:pt>
                <c:pt idx="84">
                  <c:v>16.172999999999998</c:v>
                </c:pt>
                <c:pt idx="85">
                  <c:v>16.363</c:v>
                </c:pt>
                <c:pt idx="86">
                  <c:v>16.553999999999998</c:v>
                </c:pt>
                <c:pt idx="87">
                  <c:v>16.744</c:v>
                </c:pt>
                <c:pt idx="88">
                  <c:v>16.934000000000001</c:v>
                </c:pt>
                <c:pt idx="89">
                  <c:v>17.135000000000002</c:v>
                </c:pt>
                <c:pt idx="90">
                  <c:v>17.324999999999999</c:v>
                </c:pt>
                <c:pt idx="91">
                  <c:v>17.515000000000001</c:v>
                </c:pt>
                <c:pt idx="92">
                  <c:v>17.704999999999998</c:v>
                </c:pt>
                <c:pt idx="93">
                  <c:v>17.896000000000001</c:v>
                </c:pt>
                <c:pt idx="94">
                  <c:v>18.085999999999999</c:v>
                </c:pt>
                <c:pt idx="95">
                  <c:v>18.276</c:v>
                </c:pt>
                <c:pt idx="96">
                  <c:v>18.475999999999999</c:v>
                </c:pt>
                <c:pt idx="97">
                  <c:v>18.646999999999998</c:v>
                </c:pt>
                <c:pt idx="98">
                  <c:v>18.827000000000002</c:v>
                </c:pt>
                <c:pt idx="99">
                  <c:v>18.997</c:v>
                </c:pt>
                <c:pt idx="100">
                  <c:v>19.196999999999999</c:v>
                </c:pt>
                <c:pt idx="101">
                  <c:v>19.388000000000002</c:v>
                </c:pt>
                <c:pt idx="102">
                  <c:v>19.577999999999999</c:v>
                </c:pt>
                <c:pt idx="103">
                  <c:v>19.768000000000001</c:v>
                </c:pt>
                <c:pt idx="104">
                  <c:v>19.959</c:v>
                </c:pt>
                <c:pt idx="105">
                  <c:v>20.149000000000001</c:v>
                </c:pt>
                <c:pt idx="106">
                  <c:v>20.349</c:v>
                </c:pt>
                <c:pt idx="107">
                  <c:v>20.539000000000001</c:v>
                </c:pt>
                <c:pt idx="108">
                  <c:v>20.73</c:v>
                </c:pt>
                <c:pt idx="109">
                  <c:v>20.92</c:v>
                </c:pt>
                <c:pt idx="110">
                  <c:v>21.11</c:v>
                </c:pt>
                <c:pt idx="111">
                  <c:v>21.3</c:v>
                </c:pt>
                <c:pt idx="112">
                  <c:v>21.501000000000001</c:v>
                </c:pt>
                <c:pt idx="113">
                  <c:v>21.690999999999999</c:v>
                </c:pt>
                <c:pt idx="114">
                  <c:v>21.881</c:v>
                </c:pt>
                <c:pt idx="115">
                  <c:v>22.071999999999999</c:v>
                </c:pt>
                <c:pt idx="116">
                  <c:v>22.262</c:v>
                </c:pt>
                <c:pt idx="117">
                  <c:v>22.452000000000002</c:v>
                </c:pt>
                <c:pt idx="118">
                  <c:v>22.652000000000001</c:v>
                </c:pt>
                <c:pt idx="119">
                  <c:v>22.843</c:v>
                </c:pt>
                <c:pt idx="120">
                  <c:v>23.033000000000001</c:v>
                </c:pt>
                <c:pt idx="121">
                  <c:v>23.222999999999999</c:v>
                </c:pt>
                <c:pt idx="122">
                  <c:v>23.414000000000001</c:v>
                </c:pt>
                <c:pt idx="123">
                  <c:v>23.603999999999999</c:v>
                </c:pt>
                <c:pt idx="124">
                  <c:v>23.803999999999998</c:v>
                </c:pt>
                <c:pt idx="125">
                  <c:v>23.994</c:v>
                </c:pt>
                <c:pt idx="126">
                  <c:v>24.164999999999999</c:v>
                </c:pt>
                <c:pt idx="127">
                  <c:v>24.355</c:v>
                </c:pt>
                <c:pt idx="128">
                  <c:v>24.535</c:v>
                </c:pt>
                <c:pt idx="129">
                  <c:v>24.725000000000001</c:v>
                </c:pt>
                <c:pt idx="130">
                  <c:v>24.916</c:v>
                </c:pt>
                <c:pt idx="131">
                  <c:v>25.096</c:v>
                </c:pt>
                <c:pt idx="132">
                  <c:v>25.286000000000001</c:v>
                </c:pt>
                <c:pt idx="133">
                  <c:v>25.466000000000001</c:v>
                </c:pt>
                <c:pt idx="134">
                  <c:v>25.657</c:v>
                </c:pt>
                <c:pt idx="135">
                  <c:v>25.847000000000001</c:v>
                </c:pt>
                <c:pt idx="136">
                  <c:v>26.027000000000001</c:v>
                </c:pt>
                <c:pt idx="137">
                  <c:v>26.218</c:v>
                </c:pt>
                <c:pt idx="138">
                  <c:v>26.408000000000001</c:v>
                </c:pt>
                <c:pt idx="139">
                  <c:v>26.597999999999999</c:v>
                </c:pt>
                <c:pt idx="140">
                  <c:v>26.788</c:v>
                </c:pt>
                <c:pt idx="141">
                  <c:v>26.978999999999999</c:v>
                </c:pt>
                <c:pt idx="142">
                  <c:v>27.178999999999998</c:v>
                </c:pt>
                <c:pt idx="143">
                  <c:v>27.369</c:v>
                </c:pt>
                <c:pt idx="144">
                  <c:v>27.559000000000001</c:v>
                </c:pt>
                <c:pt idx="145">
                  <c:v>27.75</c:v>
                </c:pt>
                <c:pt idx="146">
                  <c:v>27.94</c:v>
                </c:pt>
                <c:pt idx="147">
                  <c:v>28.13</c:v>
                </c:pt>
                <c:pt idx="148">
                  <c:v>28.331</c:v>
                </c:pt>
                <c:pt idx="149">
                  <c:v>28.521000000000001</c:v>
                </c:pt>
                <c:pt idx="150">
                  <c:v>28.710999999999999</c:v>
                </c:pt>
                <c:pt idx="151">
                  <c:v>28.901</c:v>
                </c:pt>
                <c:pt idx="152">
                  <c:v>29.091999999999999</c:v>
                </c:pt>
                <c:pt idx="153">
                  <c:v>29.282</c:v>
                </c:pt>
                <c:pt idx="154">
                  <c:v>29.481999999999999</c:v>
                </c:pt>
                <c:pt idx="155">
                  <c:v>29.672999999999998</c:v>
                </c:pt>
                <c:pt idx="156">
                  <c:v>29.863</c:v>
                </c:pt>
                <c:pt idx="157">
                  <c:v>30.053000000000001</c:v>
                </c:pt>
                <c:pt idx="158">
                  <c:v>30.242999999999999</c:v>
                </c:pt>
                <c:pt idx="159">
                  <c:v>30.423999999999999</c:v>
                </c:pt>
                <c:pt idx="160">
                  <c:v>30.614000000000001</c:v>
                </c:pt>
                <c:pt idx="161">
                  <c:v>30.783999999999999</c:v>
                </c:pt>
                <c:pt idx="162">
                  <c:v>30.984000000000002</c:v>
                </c:pt>
                <c:pt idx="163">
                  <c:v>31.175000000000001</c:v>
                </c:pt>
                <c:pt idx="164">
                  <c:v>31.344999999999999</c:v>
                </c:pt>
                <c:pt idx="165">
                  <c:v>31.535</c:v>
                </c:pt>
                <c:pt idx="166">
                  <c:v>31.715</c:v>
                </c:pt>
                <c:pt idx="167">
                  <c:v>31.905999999999999</c:v>
                </c:pt>
                <c:pt idx="168">
                  <c:v>32.095999999999997</c:v>
                </c:pt>
                <c:pt idx="169">
                  <c:v>32.276000000000003</c:v>
                </c:pt>
                <c:pt idx="170">
                  <c:v>32.466999999999999</c:v>
                </c:pt>
                <c:pt idx="171">
                  <c:v>32.646999999999998</c:v>
                </c:pt>
                <c:pt idx="172">
                  <c:v>32.817</c:v>
                </c:pt>
                <c:pt idx="173">
                  <c:v>33.006999999999998</c:v>
                </c:pt>
                <c:pt idx="174">
                  <c:v>33.207999999999998</c:v>
                </c:pt>
                <c:pt idx="175">
                  <c:v>33.398000000000003</c:v>
                </c:pt>
                <c:pt idx="176">
                  <c:v>33.588000000000001</c:v>
                </c:pt>
                <c:pt idx="177">
                  <c:v>33.777999999999999</c:v>
                </c:pt>
                <c:pt idx="178">
                  <c:v>33.969000000000001</c:v>
                </c:pt>
                <c:pt idx="179">
                  <c:v>34.158999999999999</c:v>
                </c:pt>
                <c:pt idx="180">
                  <c:v>34.359000000000002</c:v>
                </c:pt>
                <c:pt idx="181">
                  <c:v>34.549999999999997</c:v>
                </c:pt>
                <c:pt idx="182">
                  <c:v>34.74</c:v>
                </c:pt>
                <c:pt idx="183">
                  <c:v>34.93</c:v>
                </c:pt>
                <c:pt idx="184">
                  <c:v>35.119999999999997</c:v>
                </c:pt>
                <c:pt idx="185">
                  <c:v>35.311</c:v>
                </c:pt>
                <c:pt idx="186">
                  <c:v>35.511000000000003</c:v>
                </c:pt>
                <c:pt idx="187">
                  <c:v>35.701000000000001</c:v>
                </c:pt>
                <c:pt idx="188">
                  <c:v>35.890999999999998</c:v>
                </c:pt>
                <c:pt idx="189">
                  <c:v>36.082000000000001</c:v>
                </c:pt>
                <c:pt idx="190">
                  <c:v>36.271999999999998</c:v>
                </c:pt>
                <c:pt idx="191">
                  <c:v>36.462000000000003</c:v>
                </c:pt>
                <c:pt idx="192">
                  <c:v>36.662999999999997</c:v>
                </c:pt>
                <c:pt idx="193">
                  <c:v>36.853000000000002</c:v>
                </c:pt>
                <c:pt idx="194">
                  <c:v>37.023000000000003</c:v>
                </c:pt>
                <c:pt idx="195">
                  <c:v>37.213000000000001</c:v>
                </c:pt>
                <c:pt idx="196">
                  <c:v>37.414000000000001</c:v>
                </c:pt>
                <c:pt idx="197">
                  <c:v>37.603999999999999</c:v>
                </c:pt>
                <c:pt idx="198">
                  <c:v>37.793999999999997</c:v>
                </c:pt>
                <c:pt idx="199">
                  <c:v>37.973999999999997</c:v>
                </c:pt>
                <c:pt idx="200">
                  <c:v>38.164999999999999</c:v>
                </c:pt>
                <c:pt idx="201">
                  <c:v>38.354999999999997</c:v>
                </c:pt>
                <c:pt idx="202">
                  <c:v>38.545000000000002</c:v>
                </c:pt>
                <c:pt idx="203">
                  <c:v>38.735999999999997</c:v>
                </c:pt>
                <c:pt idx="204">
                  <c:v>38.915999999999997</c:v>
                </c:pt>
                <c:pt idx="205">
                  <c:v>39.106000000000002</c:v>
                </c:pt>
                <c:pt idx="206">
                  <c:v>39.295999999999999</c:v>
                </c:pt>
                <c:pt idx="207">
                  <c:v>39.487000000000002</c:v>
                </c:pt>
                <c:pt idx="208">
                  <c:v>39.686999999999998</c:v>
                </c:pt>
                <c:pt idx="209">
                  <c:v>39.856999999999999</c:v>
                </c:pt>
                <c:pt idx="210">
                  <c:v>40.046999999999997</c:v>
                </c:pt>
                <c:pt idx="211">
                  <c:v>40.238</c:v>
                </c:pt>
                <c:pt idx="212">
                  <c:v>40.438000000000002</c:v>
                </c:pt>
                <c:pt idx="213">
                  <c:v>40.628</c:v>
                </c:pt>
                <c:pt idx="214">
                  <c:v>40.819000000000003</c:v>
                </c:pt>
                <c:pt idx="215">
                  <c:v>41.009</c:v>
                </c:pt>
                <c:pt idx="216">
                  <c:v>41.198999999999998</c:v>
                </c:pt>
                <c:pt idx="217">
                  <c:v>41.389000000000003</c:v>
                </c:pt>
                <c:pt idx="218">
                  <c:v>41.58</c:v>
                </c:pt>
                <c:pt idx="219">
                  <c:v>41.76</c:v>
                </c:pt>
                <c:pt idx="220">
                  <c:v>41.95</c:v>
                </c:pt>
                <c:pt idx="221">
                  <c:v>42.14</c:v>
                </c:pt>
                <c:pt idx="222">
                  <c:v>42.341000000000001</c:v>
                </c:pt>
                <c:pt idx="223">
                  <c:v>42.530999999999999</c:v>
                </c:pt>
                <c:pt idx="224">
                  <c:v>42.720999999999997</c:v>
                </c:pt>
                <c:pt idx="225">
                  <c:v>42.911999999999999</c:v>
                </c:pt>
                <c:pt idx="226">
                  <c:v>43.101999999999997</c:v>
                </c:pt>
                <c:pt idx="227">
                  <c:v>43.281999999999996</c:v>
                </c:pt>
                <c:pt idx="228">
                  <c:v>43.472000000000001</c:v>
                </c:pt>
                <c:pt idx="229">
                  <c:v>43.662999999999997</c:v>
                </c:pt>
                <c:pt idx="230">
                  <c:v>43.853000000000002</c:v>
                </c:pt>
                <c:pt idx="231">
                  <c:v>44.042999999999999</c:v>
                </c:pt>
                <c:pt idx="232">
                  <c:v>44.222999999999999</c:v>
                </c:pt>
                <c:pt idx="233">
                  <c:v>44.414000000000001</c:v>
                </c:pt>
                <c:pt idx="234">
                  <c:v>44.603999999999999</c:v>
                </c:pt>
                <c:pt idx="235">
                  <c:v>44.804000000000002</c:v>
                </c:pt>
                <c:pt idx="236">
                  <c:v>44.994999999999997</c:v>
                </c:pt>
                <c:pt idx="237">
                  <c:v>45.185000000000002</c:v>
                </c:pt>
                <c:pt idx="238">
                  <c:v>45.375</c:v>
                </c:pt>
                <c:pt idx="239">
                  <c:v>45.564999999999998</c:v>
                </c:pt>
                <c:pt idx="240">
                  <c:v>45.756</c:v>
                </c:pt>
                <c:pt idx="241">
                  <c:v>45.956000000000003</c:v>
                </c:pt>
                <c:pt idx="242">
                  <c:v>46.146000000000001</c:v>
                </c:pt>
                <c:pt idx="243">
                  <c:v>46.335999999999999</c:v>
                </c:pt>
                <c:pt idx="244">
                  <c:v>46.527000000000001</c:v>
                </c:pt>
                <c:pt idx="245">
                  <c:v>46.716999999999999</c:v>
                </c:pt>
                <c:pt idx="246">
                  <c:v>46.906999999999996</c:v>
                </c:pt>
                <c:pt idx="247">
                  <c:v>47.088000000000001</c:v>
                </c:pt>
                <c:pt idx="248">
                  <c:v>47.258000000000003</c:v>
                </c:pt>
                <c:pt idx="249">
                  <c:v>47.438000000000002</c:v>
                </c:pt>
                <c:pt idx="250">
                  <c:v>47.618000000000002</c:v>
                </c:pt>
                <c:pt idx="251">
                  <c:v>47.789000000000001</c:v>
                </c:pt>
                <c:pt idx="252">
                  <c:v>47.978999999999999</c:v>
                </c:pt>
                <c:pt idx="253">
                  <c:v>48.179000000000002</c:v>
                </c:pt>
                <c:pt idx="254">
                  <c:v>48.369</c:v>
                </c:pt>
                <c:pt idx="255">
                  <c:v>48.56</c:v>
                </c:pt>
                <c:pt idx="256">
                  <c:v>48.75</c:v>
                </c:pt>
                <c:pt idx="257">
                  <c:v>48.94</c:v>
                </c:pt>
                <c:pt idx="258">
                  <c:v>49.131</c:v>
                </c:pt>
                <c:pt idx="259">
                  <c:v>49.331000000000003</c:v>
                </c:pt>
                <c:pt idx="260">
                  <c:v>49.521000000000001</c:v>
                </c:pt>
                <c:pt idx="261">
                  <c:v>49.710999999999999</c:v>
                </c:pt>
                <c:pt idx="262">
                  <c:v>49.902000000000001</c:v>
                </c:pt>
                <c:pt idx="263">
                  <c:v>50.091999999999999</c:v>
                </c:pt>
                <c:pt idx="264">
                  <c:v>50.281999999999996</c:v>
                </c:pt>
                <c:pt idx="265">
                  <c:v>50.481999999999999</c:v>
                </c:pt>
                <c:pt idx="266">
                  <c:v>50.673000000000002</c:v>
                </c:pt>
                <c:pt idx="267">
                  <c:v>50.863</c:v>
                </c:pt>
                <c:pt idx="268">
                  <c:v>51.052999999999997</c:v>
                </c:pt>
                <c:pt idx="269">
                  <c:v>51.244</c:v>
                </c:pt>
                <c:pt idx="270">
                  <c:v>51.433999999999997</c:v>
                </c:pt>
                <c:pt idx="271">
                  <c:v>51.634</c:v>
                </c:pt>
                <c:pt idx="272">
                  <c:v>51.823999999999998</c:v>
                </c:pt>
              </c:numCache>
            </c:numRef>
          </c:xVal>
          <c:yVal>
            <c:numRef>
              <c:f>'Beschl. 5. Gang(2)'!$N$3:$N$275</c:f>
              <c:numCache>
                <c:formatCode>#,##0" bar"</c:formatCode>
                <c:ptCount val="273"/>
                <c:pt idx="0">
                  <c:v>511.77100000000002</c:v>
                </c:pt>
                <c:pt idx="1">
                  <c:v>511.77100000000002</c:v>
                </c:pt>
                <c:pt idx="2">
                  <c:v>511.77100000000002</c:v>
                </c:pt>
                <c:pt idx="3">
                  <c:v>511.77100000000002</c:v>
                </c:pt>
                <c:pt idx="4">
                  <c:v>511.77100000000002</c:v>
                </c:pt>
                <c:pt idx="5">
                  <c:v>511.77100000000002</c:v>
                </c:pt>
                <c:pt idx="6">
                  <c:v>900.71600000000001</c:v>
                </c:pt>
                <c:pt idx="7">
                  <c:v>900.71600000000001</c:v>
                </c:pt>
                <c:pt idx="8">
                  <c:v>900.71600000000001</c:v>
                </c:pt>
                <c:pt idx="9">
                  <c:v>900.71600000000001</c:v>
                </c:pt>
                <c:pt idx="10">
                  <c:v>900.71600000000001</c:v>
                </c:pt>
                <c:pt idx="11">
                  <c:v>900.71600000000001</c:v>
                </c:pt>
                <c:pt idx="12">
                  <c:v>951.89300000000003</c:v>
                </c:pt>
                <c:pt idx="13">
                  <c:v>951.89300000000003</c:v>
                </c:pt>
                <c:pt idx="14">
                  <c:v>951.89300000000003</c:v>
                </c:pt>
                <c:pt idx="15">
                  <c:v>951.89300000000003</c:v>
                </c:pt>
                <c:pt idx="16">
                  <c:v>951.89300000000003</c:v>
                </c:pt>
                <c:pt idx="17">
                  <c:v>951.89300000000003</c:v>
                </c:pt>
                <c:pt idx="18">
                  <c:v>972.36400000000003</c:v>
                </c:pt>
                <c:pt idx="19">
                  <c:v>972.36400000000003</c:v>
                </c:pt>
                <c:pt idx="20">
                  <c:v>972.36400000000003</c:v>
                </c:pt>
                <c:pt idx="21">
                  <c:v>972.36400000000003</c:v>
                </c:pt>
                <c:pt idx="22">
                  <c:v>972.36400000000003</c:v>
                </c:pt>
                <c:pt idx="23">
                  <c:v>972.36400000000003</c:v>
                </c:pt>
                <c:pt idx="24">
                  <c:v>982.6</c:v>
                </c:pt>
                <c:pt idx="25">
                  <c:v>982.6</c:v>
                </c:pt>
                <c:pt idx="26">
                  <c:v>982.6</c:v>
                </c:pt>
                <c:pt idx="27">
                  <c:v>982.6</c:v>
                </c:pt>
                <c:pt idx="28">
                  <c:v>982.6</c:v>
                </c:pt>
                <c:pt idx="29">
                  <c:v>982.6</c:v>
                </c:pt>
                <c:pt idx="30">
                  <c:v>1003.07</c:v>
                </c:pt>
                <c:pt idx="31">
                  <c:v>1003.07</c:v>
                </c:pt>
                <c:pt idx="32">
                  <c:v>1003.07</c:v>
                </c:pt>
                <c:pt idx="33">
                  <c:v>1003.07</c:v>
                </c:pt>
                <c:pt idx="34">
                  <c:v>1003.07</c:v>
                </c:pt>
                <c:pt idx="35">
                  <c:v>1003.07</c:v>
                </c:pt>
                <c:pt idx="36">
                  <c:v>1033.78</c:v>
                </c:pt>
                <c:pt idx="37">
                  <c:v>1033.78</c:v>
                </c:pt>
                <c:pt idx="38">
                  <c:v>1033.78</c:v>
                </c:pt>
                <c:pt idx="39">
                  <c:v>1033.78</c:v>
                </c:pt>
                <c:pt idx="40">
                  <c:v>1033.78</c:v>
                </c:pt>
                <c:pt idx="41">
                  <c:v>1033.78</c:v>
                </c:pt>
                <c:pt idx="42">
                  <c:v>1095.19</c:v>
                </c:pt>
                <c:pt idx="43">
                  <c:v>1095.19</c:v>
                </c:pt>
                <c:pt idx="44">
                  <c:v>1095.19</c:v>
                </c:pt>
                <c:pt idx="45">
                  <c:v>1095.19</c:v>
                </c:pt>
                <c:pt idx="46">
                  <c:v>1095.19</c:v>
                </c:pt>
                <c:pt idx="47">
                  <c:v>1095.19</c:v>
                </c:pt>
                <c:pt idx="48">
                  <c:v>1156.5999999999999</c:v>
                </c:pt>
                <c:pt idx="49">
                  <c:v>1156.5999999999999</c:v>
                </c:pt>
                <c:pt idx="50">
                  <c:v>1156.5999999999999</c:v>
                </c:pt>
                <c:pt idx="51">
                  <c:v>1156.5999999999999</c:v>
                </c:pt>
                <c:pt idx="52">
                  <c:v>1156.5999999999999</c:v>
                </c:pt>
                <c:pt idx="53">
                  <c:v>1156.5999999999999</c:v>
                </c:pt>
                <c:pt idx="54">
                  <c:v>1207.78</c:v>
                </c:pt>
                <c:pt idx="55">
                  <c:v>1207.78</c:v>
                </c:pt>
                <c:pt idx="56">
                  <c:v>1207.78</c:v>
                </c:pt>
                <c:pt idx="57">
                  <c:v>1207.78</c:v>
                </c:pt>
                <c:pt idx="58">
                  <c:v>1207.78</c:v>
                </c:pt>
                <c:pt idx="59">
                  <c:v>1207.78</c:v>
                </c:pt>
                <c:pt idx="60">
                  <c:v>1238.48</c:v>
                </c:pt>
                <c:pt idx="61">
                  <c:v>1238.48</c:v>
                </c:pt>
                <c:pt idx="62">
                  <c:v>1238.48</c:v>
                </c:pt>
                <c:pt idx="63">
                  <c:v>1238.48</c:v>
                </c:pt>
                <c:pt idx="64">
                  <c:v>1238.48</c:v>
                </c:pt>
                <c:pt idx="65">
                  <c:v>1238.48</c:v>
                </c:pt>
                <c:pt idx="66">
                  <c:v>1269.19</c:v>
                </c:pt>
                <c:pt idx="67">
                  <c:v>1269.19</c:v>
                </c:pt>
                <c:pt idx="68">
                  <c:v>1269.19</c:v>
                </c:pt>
                <c:pt idx="69">
                  <c:v>1269.19</c:v>
                </c:pt>
                <c:pt idx="70">
                  <c:v>1269.19</c:v>
                </c:pt>
                <c:pt idx="71">
                  <c:v>1269.19</c:v>
                </c:pt>
                <c:pt idx="72">
                  <c:v>1299.9000000000001</c:v>
                </c:pt>
                <c:pt idx="73">
                  <c:v>1299.9000000000001</c:v>
                </c:pt>
                <c:pt idx="74">
                  <c:v>1299.9000000000001</c:v>
                </c:pt>
                <c:pt idx="75">
                  <c:v>1299.9000000000001</c:v>
                </c:pt>
                <c:pt idx="76">
                  <c:v>1299.9000000000001</c:v>
                </c:pt>
                <c:pt idx="77">
                  <c:v>1299.9000000000001</c:v>
                </c:pt>
                <c:pt idx="78">
                  <c:v>1330.6</c:v>
                </c:pt>
                <c:pt idx="79">
                  <c:v>1330.6</c:v>
                </c:pt>
                <c:pt idx="80">
                  <c:v>1330.6</c:v>
                </c:pt>
                <c:pt idx="81">
                  <c:v>1330.6</c:v>
                </c:pt>
                <c:pt idx="82">
                  <c:v>1330.6</c:v>
                </c:pt>
                <c:pt idx="83">
                  <c:v>1330.6</c:v>
                </c:pt>
                <c:pt idx="84">
                  <c:v>1340.84</c:v>
                </c:pt>
                <c:pt idx="85">
                  <c:v>1340.84</c:v>
                </c:pt>
                <c:pt idx="86">
                  <c:v>1340.84</c:v>
                </c:pt>
                <c:pt idx="87">
                  <c:v>1340.84</c:v>
                </c:pt>
                <c:pt idx="88">
                  <c:v>1340.84</c:v>
                </c:pt>
                <c:pt idx="89">
                  <c:v>1340.84</c:v>
                </c:pt>
                <c:pt idx="90">
                  <c:v>1340.84</c:v>
                </c:pt>
                <c:pt idx="91">
                  <c:v>1340.84</c:v>
                </c:pt>
                <c:pt idx="92">
                  <c:v>1340.84</c:v>
                </c:pt>
                <c:pt idx="93">
                  <c:v>1340.84</c:v>
                </c:pt>
                <c:pt idx="94">
                  <c:v>1340.84</c:v>
                </c:pt>
                <c:pt idx="95">
                  <c:v>1340.84</c:v>
                </c:pt>
                <c:pt idx="96">
                  <c:v>1340.84</c:v>
                </c:pt>
                <c:pt idx="97">
                  <c:v>1340.84</c:v>
                </c:pt>
                <c:pt idx="98">
                  <c:v>1340.84</c:v>
                </c:pt>
                <c:pt idx="99">
                  <c:v>1340.84</c:v>
                </c:pt>
                <c:pt idx="100">
                  <c:v>1340.84</c:v>
                </c:pt>
                <c:pt idx="101">
                  <c:v>1340.84</c:v>
                </c:pt>
                <c:pt idx="102">
                  <c:v>1340.84</c:v>
                </c:pt>
                <c:pt idx="103">
                  <c:v>1340.84</c:v>
                </c:pt>
                <c:pt idx="104">
                  <c:v>1340.84</c:v>
                </c:pt>
                <c:pt idx="105">
                  <c:v>1340.84</c:v>
                </c:pt>
                <c:pt idx="106">
                  <c:v>1340.84</c:v>
                </c:pt>
                <c:pt idx="107">
                  <c:v>1340.84</c:v>
                </c:pt>
                <c:pt idx="108">
                  <c:v>1340.84</c:v>
                </c:pt>
                <c:pt idx="109">
                  <c:v>1340.84</c:v>
                </c:pt>
                <c:pt idx="110">
                  <c:v>1340.84</c:v>
                </c:pt>
                <c:pt idx="111">
                  <c:v>1340.84</c:v>
                </c:pt>
                <c:pt idx="112">
                  <c:v>1340.84</c:v>
                </c:pt>
                <c:pt idx="113">
                  <c:v>1340.84</c:v>
                </c:pt>
                <c:pt idx="114">
                  <c:v>1340.84</c:v>
                </c:pt>
                <c:pt idx="115">
                  <c:v>1340.84</c:v>
                </c:pt>
                <c:pt idx="116">
                  <c:v>1340.84</c:v>
                </c:pt>
                <c:pt idx="117">
                  <c:v>1340.84</c:v>
                </c:pt>
                <c:pt idx="118">
                  <c:v>1340.84</c:v>
                </c:pt>
                <c:pt idx="119">
                  <c:v>1340.84</c:v>
                </c:pt>
                <c:pt idx="120">
                  <c:v>1340.84</c:v>
                </c:pt>
                <c:pt idx="121">
                  <c:v>1340.84</c:v>
                </c:pt>
                <c:pt idx="122">
                  <c:v>1340.84</c:v>
                </c:pt>
                <c:pt idx="123">
                  <c:v>1340.84</c:v>
                </c:pt>
                <c:pt idx="124">
                  <c:v>1340.84</c:v>
                </c:pt>
                <c:pt idx="125">
                  <c:v>1340.84</c:v>
                </c:pt>
                <c:pt idx="126">
                  <c:v>1340.84</c:v>
                </c:pt>
                <c:pt idx="127">
                  <c:v>1340.84</c:v>
                </c:pt>
                <c:pt idx="128">
                  <c:v>1340.84</c:v>
                </c:pt>
                <c:pt idx="129">
                  <c:v>1340.84</c:v>
                </c:pt>
                <c:pt idx="130">
                  <c:v>1340.84</c:v>
                </c:pt>
                <c:pt idx="131">
                  <c:v>1340.84</c:v>
                </c:pt>
                <c:pt idx="132">
                  <c:v>1340.84</c:v>
                </c:pt>
                <c:pt idx="133">
                  <c:v>1340.84</c:v>
                </c:pt>
                <c:pt idx="134">
                  <c:v>1340.84</c:v>
                </c:pt>
                <c:pt idx="135">
                  <c:v>1340.84</c:v>
                </c:pt>
                <c:pt idx="136">
                  <c:v>1340.84</c:v>
                </c:pt>
                <c:pt idx="137">
                  <c:v>1340.84</c:v>
                </c:pt>
                <c:pt idx="138">
                  <c:v>1340.84</c:v>
                </c:pt>
                <c:pt idx="139">
                  <c:v>1340.84</c:v>
                </c:pt>
                <c:pt idx="140">
                  <c:v>1340.84</c:v>
                </c:pt>
                <c:pt idx="141">
                  <c:v>1340.84</c:v>
                </c:pt>
                <c:pt idx="142">
                  <c:v>1340.84</c:v>
                </c:pt>
                <c:pt idx="143">
                  <c:v>1340.84</c:v>
                </c:pt>
                <c:pt idx="144">
                  <c:v>1340.84</c:v>
                </c:pt>
                <c:pt idx="145">
                  <c:v>1340.84</c:v>
                </c:pt>
                <c:pt idx="146">
                  <c:v>1340.84</c:v>
                </c:pt>
                <c:pt idx="147">
                  <c:v>1340.84</c:v>
                </c:pt>
                <c:pt idx="148">
                  <c:v>1340.84</c:v>
                </c:pt>
                <c:pt idx="149">
                  <c:v>1340.84</c:v>
                </c:pt>
                <c:pt idx="150">
                  <c:v>1340.84</c:v>
                </c:pt>
                <c:pt idx="151">
                  <c:v>1340.84</c:v>
                </c:pt>
                <c:pt idx="152">
                  <c:v>1340.84</c:v>
                </c:pt>
                <c:pt idx="153">
                  <c:v>1340.84</c:v>
                </c:pt>
                <c:pt idx="154">
                  <c:v>1340.84</c:v>
                </c:pt>
                <c:pt idx="155">
                  <c:v>1340.84</c:v>
                </c:pt>
                <c:pt idx="156">
                  <c:v>1340.84</c:v>
                </c:pt>
                <c:pt idx="157">
                  <c:v>1340.84</c:v>
                </c:pt>
                <c:pt idx="158">
                  <c:v>1340.84</c:v>
                </c:pt>
                <c:pt idx="159">
                  <c:v>1340.84</c:v>
                </c:pt>
                <c:pt idx="160">
                  <c:v>1340.84</c:v>
                </c:pt>
                <c:pt idx="161">
                  <c:v>1340.84</c:v>
                </c:pt>
                <c:pt idx="162">
                  <c:v>1340.84</c:v>
                </c:pt>
                <c:pt idx="163">
                  <c:v>1340.84</c:v>
                </c:pt>
                <c:pt idx="164">
                  <c:v>1340.84</c:v>
                </c:pt>
                <c:pt idx="165">
                  <c:v>1340.84</c:v>
                </c:pt>
                <c:pt idx="166">
                  <c:v>1340.84</c:v>
                </c:pt>
                <c:pt idx="167">
                  <c:v>1340.84</c:v>
                </c:pt>
                <c:pt idx="168">
                  <c:v>1340.84</c:v>
                </c:pt>
                <c:pt idx="169">
                  <c:v>1340.84</c:v>
                </c:pt>
                <c:pt idx="170">
                  <c:v>1340.84</c:v>
                </c:pt>
                <c:pt idx="171">
                  <c:v>1340.84</c:v>
                </c:pt>
                <c:pt idx="172">
                  <c:v>1340.84</c:v>
                </c:pt>
                <c:pt idx="173">
                  <c:v>1340.84</c:v>
                </c:pt>
                <c:pt idx="174">
                  <c:v>1340.84</c:v>
                </c:pt>
                <c:pt idx="175">
                  <c:v>1340.84</c:v>
                </c:pt>
                <c:pt idx="176">
                  <c:v>1340.84</c:v>
                </c:pt>
                <c:pt idx="177">
                  <c:v>1340.84</c:v>
                </c:pt>
                <c:pt idx="178">
                  <c:v>1340.84</c:v>
                </c:pt>
                <c:pt idx="179">
                  <c:v>1340.84</c:v>
                </c:pt>
                <c:pt idx="180">
                  <c:v>1340.84</c:v>
                </c:pt>
                <c:pt idx="181">
                  <c:v>1340.84</c:v>
                </c:pt>
                <c:pt idx="182">
                  <c:v>1340.84</c:v>
                </c:pt>
                <c:pt idx="183">
                  <c:v>1340.84</c:v>
                </c:pt>
                <c:pt idx="184">
                  <c:v>1340.84</c:v>
                </c:pt>
                <c:pt idx="185">
                  <c:v>1340.84</c:v>
                </c:pt>
                <c:pt idx="186">
                  <c:v>1340.84</c:v>
                </c:pt>
                <c:pt idx="187">
                  <c:v>1340.84</c:v>
                </c:pt>
                <c:pt idx="188">
                  <c:v>1340.84</c:v>
                </c:pt>
                <c:pt idx="189">
                  <c:v>1340.84</c:v>
                </c:pt>
                <c:pt idx="190">
                  <c:v>1340.84</c:v>
                </c:pt>
                <c:pt idx="191">
                  <c:v>1340.84</c:v>
                </c:pt>
                <c:pt idx="192">
                  <c:v>1340.84</c:v>
                </c:pt>
                <c:pt idx="193">
                  <c:v>1340.84</c:v>
                </c:pt>
                <c:pt idx="194">
                  <c:v>1340.84</c:v>
                </c:pt>
                <c:pt idx="195">
                  <c:v>1340.84</c:v>
                </c:pt>
                <c:pt idx="196">
                  <c:v>1340.84</c:v>
                </c:pt>
                <c:pt idx="197">
                  <c:v>1340.84</c:v>
                </c:pt>
                <c:pt idx="198">
                  <c:v>1340.84</c:v>
                </c:pt>
                <c:pt idx="199">
                  <c:v>1340.84</c:v>
                </c:pt>
                <c:pt idx="200">
                  <c:v>1340.84</c:v>
                </c:pt>
                <c:pt idx="201">
                  <c:v>1340.84</c:v>
                </c:pt>
                <c:pt idx="202">
                  <c:v>1340.84</c:v>
                </c:pt>
                <c:pt idx="203">
                  <c:v>1340.84</c:v>
                </c:pt>
                <c:pt idx="204">
                  <c:v>1340.84</c:v>
                </c:pt>
                <c:pt idx="205">
                  <c:v>1340.84</c:v>
                </c:pt>
                <c:pt idx="206">
                  <c:v>1340.84</c:v>
                </c:pt>
                <c:pt idx="207">
                  <c:v>1340.84</c:v>
                </c:pt>
                <c:pt idx="208">
                  <c:v>1340.84</c:v>
                </c:pt>
                <c:pt idx="209">
                  <c:v>1340.84</c:v>
                </c:pt>
                <c:pt idx="210">
                  <c:v>1340.84</c:v>
                </c:pt>
                <c:pt idx="211">
                  <c:v>1340.84</c:v>
                </c:pt>
                <c:pt idx="212">
                  <c:v>1340.84</c:v>
                </c:pt>
                <c:pt idx="213">
                  <c:v>1340.84</c:v>
                </c:pt>
                <c:pt idx="214">
                  <c:v>1340.84</c:v>
                </c:pt>
                <c:pt idx="215">
                  <c:v>1340.84</c:v>
                </c:pt>
                <c:pt idx="216">
                  <c:v>1340.84</c:v>
                </c:pt>
                <c:pt idx="217">
                  <c:v>1340.84</c:v>
                </c:pt>
                <c:pt idx="218">
                  <c:v>1340.84</c:v>
                </c:pt>
                <c:pt idx="219">
                  <c:v>1340.84</c:v>
                </c:pt>
                <c:pt idx="220">
                  <c:v>1340.84</c:v>
                </c:pt>
                <c:pt idx="221">
                  <c:v>1340.84</c:v>
                </c:pt>
                <c:pt idx="222">
                  <c:v>1340.84</c:v>
                </c:pt>
                <c:pt idx="223">
                  <c:v>1340.84</c:v>
                </c:pt>
                <c:pt idx="224">
                  <c:v>1340.84</c:v>
                </c:pt>
                <c:pt idx="225">
                  <c:v>1340.84</c:v>
                </c:pt>
                <c:pt idx="226">
                  <c:v>1340.84</c:v>
                </c:pt>
                <c:pt idx="227">
                  <c:v>1340.84</c:v>
                </c:pt>
                <c:pt idx="228">
                  <c:v>1340.84</c:v>
                </c:pt>
                <c:pt idx="229">
                  <c:v>1340.84</c:v>
                </c:pt>
                <c:pt idx="230">
                  <c:v>1340.84</c:v>
                </c:pt>
                <c:pt idx="231">
                  <c:v>1340.84</c:v>
                </c:pt>
                <c:pt idx="232">
                  <c:v>1340.84</c:v>
                </c:pt>
                <c:pt idx="233">
                  <c:v>1340.84</c:v>
                </c:pt>
                <c:pt idx="234">
                  <c:v>1340.84</c:v>
                </c:pt>
                <c:pt idx="235">
                  <c:v>1340.84</c:v>
                </c:pt>
                <c:pt idx="236">
                  <c:v>1340.84</c:v>
                </c:pt>
                <c:pt idx="237">
                  <c:v>1340.84</c:v>
                </c:pt>
                <c:pt idx="238">
                  <c:v>1340.84</c:v>
                </c:pt>
                <c:pt idx="239">
                  <c:v>1340.84</c:v>
                </c:pt>
                <c:pt idx="240">
                  <c:v>1340.84</c:v>
                </c:pt>
                <c:pt idx="241">
                  <c:v>1340.84</c:v>
                </c:pt>
                <c:pt idx="242">
                  <c:v>1340.84</c:v>
                </c:pt>
                <c:pt idx="243">
                  <c:v>1340.84</c:v>
                </c:pt>
                <c:pt idx="244">
                  <c:v>1340.84</c:v>
                </c:pt>
                <c:pt idx="245">
                  <c:v>1340.84</c:v>
                </c:pt>
                <c:pt idx="246">
                  <c:v>1340.84</c:v>
                </c:pt>
                <c:pt idx="247">
                  <c:v>1340.84</c:v>
                </c:pt>
                <c:pt idx="248">
                  <c:v>1340.84</c:v>
                </c:pt>
                <c:pt idx="249">
                  <c:v>1340.84</c:v>
                </c:pt>
                <c:pt idx="250">
                  <c:v>1340.84</c:v>
                </c:pt>
                <c:pt idx="251">
                  <c:v>1340.84</c:v>
                </c:pt>
                <c:pt idx="252">
                  <c:v>614.125</c:v>
                </c:pt>
                <c:pt idx="253">
                  <c:v>614.125</c:v>
                </c:pt>
                <c:pt idx="254">
                  <c:v>614.125</c:v>
                </c:pt>
                <c:pt idx="255">
                  <c:v>614.125</c:v>
                </c:pt>
                <c:pt idx="256">
                  <c:v>614.125</c:v>
                </c:pt>
                <c:pt idx="257">
                  <c:v>614.125</c:v>
                </c:pt>
                <c:pt idx="258">
                  <c:v>603.88900000000001</c:v>
                </c:pt>
                <c:pt idx="259">
                  <c:v>603.88900000000001</c:v>
                </c:pt>
                <c:pt idx="260">
                  <c:v>603.88900000000001</c:v>
                </c:pt>
                <c:pt idx="261">
                  <c:v>603.88900000000001</c:v>
                </c:pt>
                <c:pt idx="262">
                  <c:v>603.88900000000001</c:v>
                </c:pt>
                <c:pt idx="263">
                  <c:v>603.88900000000001</c:v>
                </c:pt>
                <c:pt idx="264">
                  <c:v>593.654</c:v>
                </c:pt>
                <c:pt idx="265">
                  <c:v>593.654</c:v>
                </c:pt>
                <c:pt idx="266">
                  <c:v>593.654</c:v>
                </c:pt>
                <c:pt idx="267">
                  <c:v>593.654</c:v>
                </c:pt>
                <c:pt idx="268">
                  <c:v>593.654</c:v>
                </c:pt>
                <c:pt idx="269">
                  <c:v>593.654</c:v>
                </c:pt>
                <c:pt idx="270">
                  <c:v>583.41899999999998</c:v>
                </c:pt>
                <c:pt idx="271">
                  <c:v>583.41899999999998</c:v>
                </c:pt>
                <c:pt idx="272">
                  <c:v>583.41899999999998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'Beschl. 5. Gang(2)'!$O$2</c:f>
              <c:strCache>
                <c:ptCount val="1"/>
                <c:pt idx="0">
                  <c:v>Ladruck, SOLL</c:v>
                </c:pt>
              </c:strCache>
            </c:strRef>
          </c:tx>
          <c:marker>
            <c:symbol val="none"/>
          </c:marker>
          <c:xVal>
            <c:numRef>
              <c:f>'Beschl. 5. Gang(2)'!$I$3:$I$275</c:f>
              <c:numCache>
                <c:formatCode>0.000" s"</c:formatCode>
                <c:ptCount val="273"/>
                <c:pt idx="0">
                  <c:v>0.32</c:v>
                </c:pt>
                <c:pt idx="1">
                  <c:v>0.51100000000000001</c:v>
                </c:pt>
                <c:pt idx="2">
                  <c:v>0.70099999999999996</c:v>
                </c:pt>
                <c:pt idx="3">
                  <c:v>0.89100000000000001</c:v>
                </c:pt>
                <c:pt idx="4">
                  <c:v>1.081</c:v>
                </c:pt>
                <c:pt idx="5">
                  <c:v>1.262</c:v>
                </c:pt>
                <c:pt idx="6">
                  <c:v>1.452</c:v>
                </c:pt>
                <c:pt idx="7">
                  <c:v>1.6319999999999999</c:v>
                </c:pt>
                <c:pt idx="8">
                  <c:v>1.8220000000000001</c:v>
                </c:pt>
                <c:pt idx="9">
                  <c:v>2.0129999999999999</c:v>
                </c:pt>
                <c:pt idx="10">
                  <c:v>2.1930000000000001</c:v>
                </c:pt>
                <c:pt idx="11">
                  <c:v>2.383</c:v>
                </c:pt>
                <c:pt idx="12">
                  <c:v>2.5539999999999998</c:v>
                </c:pt>
                <c:pt idx="13">
                  <c:v>2.754</c:v>
                </c:pt>
                <c:pt idx="14">
                  <c:v>2.944</c:v>
                </c:pt>
                <c:pt idx="15">
                  <c:v>3.1139999999999999</c:v>
                </c:pt>
                <c:pt idx="16">
                  <c:v>3.3149999999999999</c:v>
                </c:pt>
                <c:pt idx="17">
                  <c:v>3.4849999999999999</c:v>
                </c:pt>
                <c:pt idx="18">
                  <c:v>3.6749999999999998</c:v>
                </c:pt>
                <c:pt idx="19">
                  <c:v>3.8650000000000002</c:v>
                </c:pt>
                <c:pt idx="20">
                  <c:v>4.0659999999999998</c:v>
                </c:pt>
                <c:pt idx="21">
                  <c:v>4.2359999999999998</c:v>
                </c:pt>
                <c:pt idx="22">
                  <c:v>4.4160000000000004</c:v>
                </c:pt>
                <c:pt idx="23">
                  <c:v>4.6059999999999999</c:v>
                </c:pt>
                <c:pt idx="24">
                  <c:v>4.7969999999999997</c:v>
                </c:pt>
                <c:pt idx="25">
                  <c:v>4.9870000000000001</c:v>
                </c:pt>
                <c:pt idx="26">
                  <c:v>5.1769999999999996</c:v>
                </c:pt>
                <c:pt idx="27">
                  <c:v>5.3780000000000001</c:v>
                </c:pt>
                <c:pt idx="28">
                  <c:v>5.5679999999999996</c:v>
                </c:pt>
                <c:pt idx="29">
                  <c:v>5.758</c:v>
                </c:pt>
                <c:pt idx="30">
                  <c:v>5.9480000000000004</c:v>
                </c:pt>
                <c:pt idx="31">
                  <c:v>6.1390000000000002</c:v>
                </c:pt>
                <c:pt idx="32">
                  <c:v>6.3289999999999997</c:v>
                </c:pt>
                <c:pt idx="33">
                  <c:v>6.5289999999999999</c:v>
                </c:pt>
                <c:pt idx="34">
                  <c:v>6.72</c:v>
                </c:pt>
                <c:pt idx="35">
                  <c:v>6.89</c:v>
                </c:pt>
                <c:pt idx="36">
                  <c:v>7.08</c:v>
                </c:pt>
                <c:pt idx="37">
                  <c:v>7.26</c:v>
                </c:pt>
                <c:pt idx="38">
                  <c:v>7.4509999999999996</c:v>
                </c:pt>
                <c:pt idx="39">
                  <c:v>7.641</c:v>
                </c:pt>
                <c:pt idx="40">
                  <c:v>7.8209999999999997</c:v>
                </c:pt>
                <c:pt idx="41">
                  <c:v>8.0109999999999992</c:v>
                </c:pt>
                <c:pt idx="42">
                  <c:v>8.1920000000000002</c:v>
                </c:pt>
                <c:pt idx="43">
                  <c:v>8.3819999999999997</c:v>
                </c:pt>
                <c:pt idx="44">
                  <c:v>8.5719999999999992</c:v>
                </c:pt>
                <c:pt idx="45">
                  <c:v>8.7620000000000005</c:v>
                </c:pt>
                <c:pt idx="46">
                  <c:v>8.9529999999999994</c:v>
                </c:pt>
                <c:pt idx="47">
                  <c:v>9.1329999999999991</c:v>
                </c:pt>
                <c:pt idx="48">
                  <c:v>9.3230000000000004</c:v>
                </c:pt>
                <c:pt idx="49">
                  <c:v>9.5139999999999993</c:v>
                </c:pt>
                <c:pt idx="50">
                  <c:v>9.7040000000000006</c:v>
                </c:pt>
                <c:pt idx="51">
                  <c:v>9.9039999999999999</c:v>
                </c:pt>
                <c:pt idx="52">
                  <c:v>10.074</c:v>
                </c:pt>
                <c:pt idx="53">
                  <c:v>10.265000000000001</c:v>
                </c:pt>
                <c:pt idx="54">
                  <c:v>10.455</c:v>
                </c:pt>
                <c:pt idx="55">
                  <c:v>10.635</c:v>
                </c:pt>
                <c:pt idx="56">
                  <c:v>10.824999999999999</c:v>
                </c:pt>
                <c:pt idx="57">
                  <c:v>11.006</c:v>
                </c:pt>
                <c:pt idx="58">
                  <c:v>11.196</c:v>
                </c:pt>
                <c:pt idx="59">
                  <c:v>11.385999999999999</c:v>
                </c:pt>
                <c:pt idx="60">
                  <c:v>11.577</c:v>
                </c:pt>
                <c:pt idx="61">
                  <c:v>11.766999999999999</c:v>
                </c:pt>
                <c:pt idx="62">
                  <c:v>11.967000000000001</c:v>
                </c:pt>
                <c:pt idx="63">
                  <c:v>12.157</c:v>
                </c:pt>
                <c:pt idx="64">
                  <c:v>12.348000000000001</c:v>
                </c:pt>
                <c:pt idx="65">
                  <c:v>12.538</c:v>
                </c:pt>
                <c:pt idx="66">
                  <c:v>12.728</c:v>
                </c:pt>
                <c:pt idx="67">
                  <c:v>12.917999999999999</c:v>
                </c:pt>
                <c:pt idx="68">
                  <c:v>13.119</c:v>
                </c:pt>
                <c:pt idx="69">
                  <c:v>13.308999999999999</c:v>
                </c:pt>
                <c:pt idx="70">
                  <c:v>13.478999999999999</c:v>
                </c:pt>
                <c:pt idx="71">
                  <c:v>13.67</c:v>
                </c:pt>
                <c:pt idx="72">
                  <c:v>13.87</c:v>
                </c:pt>
                <c:pt idx="73">
                  <c:v>14.06</c:v>
                </c:pt>
                <c:pt idx="74">
                  <c:v>14.25</c:v>
                </c:pt>
                <c:pt idx="75">
                  <c:v>14.441000000000001</c:v>
                </c:pt>
                <c:pt idx="76">
                  <c:v>14.631</c:v>
                </c:pt>
                <c:pt idx="77">
                  <c:v>14.821</c:v>
                </c:pt>
                <c:pt idx="78">
                  <c:v>15.021000000000001</c:v>
                </c:pt>
                <c:pt idx="79">
                  <c:v>15.212</c:v>
                </c:pt>
                <c:pt idx="80">
                  <c:v>15.401999999999999</c:v>
                </c:pt>
                <c:pt idx="81">
                  <c:v>15.592000000000001</c:v>
                </c:pt>
                <c:pt idx="82">
                  <c:v>15.782999999999999</c:v>
                </c:pt>
                <c:pt idx="83">
                  <c:v>15.973000000000001</c:v>
                </c:pt>
                <c:pt idx="84">
                  <c:v>16.172999999999998</c:v>
                </c:pt>
                <c:pt idx="85">
                  <c:v>16.363</c:v>
                </c:pt>
                <c:pt idx="86">
                  <c:v>16.553999999999998</c:v>
                </c:pt>
                <c:pt idx="87">
                  <c:v>16.744</c:v>
                </c:pt>
                <c:pt idx="88">
                  <c:v>16.934000000000001</c:v>
                </c:pt>
                <c:pt idx="89">
                  <c:v>17.135000000000002</c:v>
                </c:pt>
                <c:pt idx="90">
                  <c:v>17.324999999999999</c:v>
                </c:pt>
                <c:pt idx="91">
                  <c:v>17.515000000000001</c:v>
                </c:pt>
                <c:pt idx="92">
                  <c:v>17.704999999999998</c:v>
                </c:pt>
                <c:pt idx="93">
                  <c:v>17.896000000000001</c:v>
                </c:pt>
                <c:pt idx="94">
                  <c:v>18.085999999999999</c:v>
                </c:pt>
                <c:pt idx="95">
                  <c:v>18.276</c:v>
                </c:pt>
                <c:pt idx="96">
                  <c:v>18.475999999999999</c:v>
                </c:pt>
                <c:pt idx="97">
                  <c:v>18.646999999999998</c:v>
                </c:pt>
                <c:pt idx="98">
                  <c:v>18.827000000000002</c:v>
                </c:pt>
                <c:pt idx="99">
                  <c:v>18.997</c:v>
                </c:pt>
                <c:pt idx="100">
                  <c:v>19.196999999999999</c:v>
                </c:pt>
                <c:pt idx="101">
                  <c:v>19.388000000000002</c:v>
                </c:pt>
                <c:pt idx="102">
                  <c:v>19.577999999999999</c:v>
                </c:pt>
                <c:pt idx="103">
                  <c:v>19.768000000000001</c:v>
                </c:pt>
                <c:pt idx="104">
                  <c:v>19.959</c:v>
                </c:pt>
                <c:pt idx="105">
                  <c:v>20.149000000000001</c:v>
                </c:pt>
                <c:pt idx="106">
                  <c:v>20.349</c:v>
                </c:pt>
                <c:pt idx="107">
                  <c:v>20.539000000000001</c:v>
                </c:pt>
                <c:pt idx="108">
                  <c:v>20.73</c:v>
                </c:pt>
                <c:pt idx="109">
                  <c:v>20.92</c:v>
                </c:pt>
                <c:pt idx="110">
                  <c:v>21.11</c:v>
                </c:pt>
                <c:pt idx="111">
                  <c:v>21.3</c:v>
                </c:pt>
                <c:pt idx="112">
                  <c:v>21.501000000000001</c:v>
                </c:pt>
                <c:pt idx="113">
                  <c:v>21.690999999999999</c:v>
                </c:pt>
                <c:pt idx="114">
                  <c:v>21.881</c:v>
                </c:pt>
                <c:pt idx="115">
                  <c:v>22.071999999999999</c:v>
                </c:pt>
                <c:pt idx="116">
                  <c:v>22.262</c:v>
                </c:pt>
                <c:pt idx="117">
                  <c:v>22.452000000000002</c:v>
                </c:pt>
                <c:pt idx="118">
                  <c:v>22.652000000000001</c:v>
                </c:pt>
                <c:pt idx="119">
                  <c:v>22.843</c:v>
                </c:pt>
                <c:pt idx="120">
                  <c:v>23.033000000000001</c:v>
                </c:pt>
                <c:pt idx="121">
                  <c:v>23.222999999999999</c:v>
                </c:pt>
                <c:pt idx="122">
                  <c:v>23.414000000000001</c:v>
                </c:pt>
                <c:pt idx="123">
                  <c:v>23.603999999999999</c:v>
                </c:pt>
                <c:pt idx="124">
                  <c:v>23.803999999999998</c:v>
                </c:pt>
                <c:pt idx="125">
                  <c:v>23.994</c:v>
                </c:pt>
                <c:pt idx="126">
                  <c:v>24.164999999999999</c:v>
                </c:pt>
                <c:pt idx="127">
                  <c:v>24.355</c:v>
                </c:pt>
                <c:pt idx="128">
                  <c:v>24.535</c:v>
                </c:pt>
                <c:pt idx="129">
                  <c:v>24.725000000000001</c:v>
                </c:pt>
                <c:pt idx="130">
                  <c:v>24.916</c:v>
                </c:pt>
                <c:pt idx="131">
                  <c:v>25.096</c:v>
                </c:pt>
                <c:pt idx="132">
                  <c:v>25.286000000000001</c:v>
                </c:pt>
                <c:pt idx="133">
                  <c:v>25.466000000000001</c:v>
                </c:pt>
                <c:pt idx="134">
                  <c:v>25.657</c:v>
                </c:pt>
                <c:pt idx="135">
                  <c:v>25.847000000000001</c:v>
                </c:pt>
                <c:pt idx="136">
                  <c:v>26.027000000000001</c:v>
                </c:pt>
                <c:pt idx="137">
                  <c:v>26.218</c:v>
                </c:pt>
                <c:pt idx="138">
                  <c:v>26.408000000000001</c:v>
                </c:pt>
                <c:pt idx="139">
                  <c:v>26.597999999999999</c:v>
                </c:pt>
                <c:pt idx="140">
                  <c:v>26.788</c:v>
                </c:pt>
                <c:pt idx="141">
                  <c:v>26.978999999999999</c:v>
                </c:pt>
                <c:pt idx="142">
                  <c:v>27.178999999999998</c:v>
                </c:pt>
                <c:pt idx="143">
                  <c:v>27.369</c:v>
                </c:pt>
                <c:pt idx="144">
                  <c:v>27.559000000000001</c:v>
                </c:pt>
                <c:pt idx="145">
                  <c:v>27.75</c:v>
                </c:pt>
                <c:pt idx="146">
                  <c:v>27.94</c:v>
                </c:pt>
                <c:pt idx="147">
                  <c:v>28.13</c:v>
                </c:pt>
                <c:pt idx="148">
                  <c:v>28.331</c:v>
                </c:pt>
                <c:pt idx="149">
                  <c:v>28.521000000000001</c:v>
                </c:pt>
                <c:pt idx="150">
                  <c:v>28.710999999999999</c:v>
                </c:pt>
                <c:pt idx="151">
                  <c:v>28.901</c:v>
                </c:pt>
                <c:pt idx="152">
                  <c:v>29.091999999999999</c:v>
                </c:pt>
                <c:pt idx="153">
                  <c:v>29.282</c:v>
                </c:pt>
                <c:pt idx="154">
                  <c:v>29.481999999999999</c:v>
                </c:pt>
                <c:pt idx="155">
                  <c:v>29.672999999999998</c:v>
                </c:pt>
                <c:pt idx="156">
                  <c:v>29.863</c:v>
                </c:pt>
                <c:pt idx="157">
                  <c:v>30.053000000000001</c:v>
                </c:pt>
                <c:pt idx="158">
                  <c:v>30.242999999999999</c:v>
                </c:pt>
                <c:pt idx="159">
                  <c:v>30.423999999999999</c:v>
                </c:pt>
                <c:pt idx="160">
                  <c:v>30.614000000000001</c:v>
                </c:pt>
                <c:pt idx="161">
                  <c:v>30.783999999999999</c:v>
                </c:pt>
                <c:pt idx="162">
                  <c:v>30.984000000000002</c:v>
                </c:pt>
                <c:pt idx="163">
                  <c:v>31.175000000000001</c:v>
                </c:pt>
                <c:pt idx="164">
                  <c:v>31.344999999999999</c:v>
                </c:pt>
                <c:pt idx="165">
                  <c:v>31.535</c:v>
                </c:pt>
                <c:pt idx="166">
                  <c:v>31.715</c:v>
                </c:pt>
                <c:pt idx="167">
                  <c:v>31.905999999999999</c:v>
                </c:pt>
                <c:pt idx="168">
                  <c:v>32.095999999999997</c:v>
                </c:pt>
                <c:pt idx="169">
                  <c:v>32.276000000000003</c:v>
                </c:pt>
                <c:pt idx="170">
                  <c:v>32.466999999999999</c:v>
                </c:pt>
                <c:pt idx="171">
                  <c:v>32.646999999999998</c:v>
                </c:pt>
                <c:pt idx="172">
                  <c:v>32.817</c:v>
                </c:pt>
                <c:pt idx="173">
                  <c:v>33.006999999999998</c:v>
                </c:pt>
                <c:pt idx="174">
                  <c:v>33.207999999999998</c:v>
                </c:pt>
                <c:pt idx="175">
                  <c:v>33.398000000000003</c:v>
                </c:pt>
                <c:pt idx="176">
                  <c:v>33.588000000000001</c:v>
                </c:pt>
                <c:pt idx="177">
                  <c:v>33.777999999999999</c:v>
                </c:pt>
                <c:pt idx="178">
                  <c:v>33.969000000000001</c:v>
                </c:pt>
                <c:pt idx="179">
                  <c:v>34.158999999999999</c:v>
                </c:pt>
                <c:pt idx="180">
                  <c:v>34.359000000000002</c:v>
                </c:pt>
                <c:pt idx="181">
                  <c:v>34.549999999999997</c:v>
                </c:pt>
                <c:pt idx="182">
                  <c:v>34.74</c:v>
                </c:pt>
                <c:pt idx="183">
                  <c:v>34.93</c:v>
                </c:pt>
                <c:pt idx="184">
                  <c:v>35.119999999999997</c:v>
                </c:pt>
                <c:pt idx="185">
                  <c:v>35.311</c:v>
                </c:pt>
                <c:pt idx="186">
                  <c:v>35.511000000000003</c:v>
                </c:pt>
                <c:pt idx="187">
                  <c:v>35.701000000000001</c:v>
                </c:pt>
                <c:pt idx="188">
                  <c:v>35.890999999999998</c:v>
                </c:pt>
                <c:pt idx="189">
                  <c:v>36.082000000000001</c:v>
                </c:pt>
                <c:pt idx="190">
                  <c:v>36.271999999999998</c:v>
                </c:pt>
                <c:pt idx="191">
                  <c:v>36.462000000000003</c:v>
                </c:pt>
                <c:pt idx="192">
                  <c:v>36.662999999999997</c:v>
                </c:pt>
                <c:pt idx="193">
                  <c:v>36.853000000000002</c:v>
                </c:pt>
                <c:pt idx="194">
                  <c:v>37.023000000000003</c:v>
                </c:pt>
                <c:pt idx="195">
                  <c:v>37.213000000000001</c:v>
                </c:pt>
                <c:pt idx="196">
                  <c:v>37.414000000000001</c:v>
                </c:pt>
                <c:pt idx="197">
                  <c:v>37.603999999999999</c:v>
                </c:pt>
                <c:pt idx="198">
                  <c:v>37.793999999999997</c:v>
                </c:pt>
                <c:pt idx="199">
                  <c:v>37.973999999999997</c:v>
                </c:pt>
                <c:pt idx="200">
                  <c:v>38.164999999999999</c:v>
                </c:pt>
                <c:pt idx="201">
                  <c:v>38.354999999999997</c:v>
                </c:pt>
                <c:pt idx="202">
                  <c:v>38.545000000000002</c:v>
                </c:pt>
                <c:pt idx="203">
                  <c:v>38.735999999999997</c:v>
                </c:pt>
                <c:pt idx="204">
                  <c:v>38.915999999999997</c:v>
                </c:pt>
                <c:pt idx="205">
                  <c:v>39.106000000000002</c:v>
                </c:pt>
                <c:pt idx="206">
                  <c:v>39.295999999999999</c:v>
                </c:pt>
                <c:pt idx="207">
                  <c:v>39.487000000000002</c:v>
                </c:pt>
                <c:pt idx="208">
                  <c:v>39.686999999999998</c:v>
                </c:pt>
                <c:pt idx="209">
                  <c:v>39.856999999999999</c:v>
                </c:pt>
                <c:pt idx="210">
                  <c:v>40.046999999999997</c:v>
                </c:pt>
                <c:pt idx="211">
                  <c:v>40.238</c:v>
                </c:pt>
                <c:pt idx="212">
                  <c:v>40.438000000000002</c:v>
                </c:pt>
                <c:pt idx="213">
                  <c:v>40.628</c:v>
                </c:pt>
                <c:pt idx="214">
                  <c:v>40.819000000000003</c:v>
                </c:pt>
                <c:pt idx="215">
                  <c:v>41.009</c:v>
                </c:pt>
                <c:pt idx="216">
                  <c:v>41.198999999999998</c:v>
                </c:pt>
                <c:pt idx="217">
                  <c:v>41.389000000000003</c:v>
                </c:pt>
                <c:pt idx="218">
                  <c:v>41.58</c:v>
                </c:pt>
                <c:pt idx="219">
                  <c:v>41.76</c:v>
                </c:pt>
                <c:pt idx="220">
                  <c:v>41.95</c:v>
                </c:pt>
                <c:pt idx="221">
                  <c:v>42.14</c:v>
                </c:pt>
                <c:pt idx="222">
                  <c:v>42.341000000000001</c:v>
                </c:pt>
                <c:pt idx="223">
                  <c:v>42.530999999999999</c:v>
                </c:pt>
                <c:pt idx="224">
                  <c:v>42.720999999999997</c:v>
                </c:pt>
                <c:pt idx="225">
                  <c:v>42.911999999999999</c:v>
                </c:pt>
                <c:pt idx="226">
                  <c:v>43.101999999999997</c:v>
                </c:pt>
                <c:pt idx="227">
                  <c:v>43.281999999999996</c:v>
                </c:pt>
                <c:pt idx="228">
                  <c:v>43.472000000000001</c:v>
                </c:pt>
                <c:pt idx="229">
                  <c:v>43.662999999999997</c:v>
                </c:pt>
                <c:pt idx="230">
                  <c:v>43.853000000000002</c:v>
                </c:pt>
                <c:pt idx="231">
                  <c:v>44.042999999999999</c:v>
                </c:pt>
                <c:pt idx="232">
                  <c:v>44.222999999999999</c:v>
                </c:pt>
                <c:pt idx="233">
                  <c:v>44.414000000000001</c:v>
                </c:pt>
                <c:pt idx="234">
                  <c:v>44.603999999999999</c:v>
                </c:pt>
                <c:pt idx="235">
                  <c:v>44.804000000000002</c:v>
                </c:pt>
                <c:pt idx="236">
                  <c:v>44.994999999999997</c:v>
                </c:pt>
                <c:pt idx="237">
                  <c:v>45.185000000000002</c:v>
                </c:pt>
                <c:pt idx="238">
                  <c:v>45.375</c:v>
                </c:pt>
                <c:pt idx="239">
                  <c:v>45.564999999999998</c:v>
                </c:pt>
                <c:pt idx="240">
                  <c:v>45.756</c:v>
                </c:pt>
                <c:pt idx="241">
                  <c:v>45.956000000000003</c:v>
                </c:pt>
                <c:pt idx="242">
                  <c:v>46.146000000000001</c:v>
                </c:pt>
                <c:pt idx="243">
                  <c:v>46.335999999999999</c:v>
                </c:pt>
                <c:pt idx="244">
                  <c:v>46.527000000000001</c:v>
                </c:pt>
                <c:pt idx="245">
                  <c:v>46.716999999999999</c:v>
                </c:pt>
                <c:pt idx="246">
                  <c:v>46.906999999999996</c:v>
                </c:pt>
                <c:pt idx="247">
                  <c:v>47.088000000000001</c:v>
                </c:pt>
                <c:pt idx="248">
                  <c:v>47.258000000000003</c:v>
                </c:pt>
                <c:pt idx="249">
                  <c:v>47.438000000000002</c:v>
                </c:pt>
                <c:pt idx="250">
                  <c:v>47.618000000000002</c:v>
                </c:pt>
                <c:pt idx="251">
                  <c:v>47.789000000000001</c:v>
                </c:pt>
                <c:pt idx="252">
                  <c:v>47.978999999999999</c:v>
                </c:pt>
                <c:pt idx="253">
                  <c:v>48.179000000000002</c:v>
                </c:pt>
                <c:pt idx="254">
                  <c:v>48.369</c:v>
                </c:pt>
                <c:pt idx="255">
                  <c:v>48.56</c:v>
                </c:pt>
                <c:pt idx="256">
                  <c:v>48.75</c:v>
                </c:pt>
                <c:pt idx="257">
                  <c:v>48.94</c:v>
                </c:pt>
                <c:pt idx="258">
                  <c:v>49.131</c:v>
                </c:pt>
                <c:pt idx="259">
                  <c:v>49.331000000000003</c:v>
                </c:pt>
                <c:pt idx="260">
                  <c:v>49.521000000000001</c:v>
                </c:pt>
                <c:pt idx="261">
                  <c:v>49.710999999999999</c:v>
                </c:pt>
                <c:pt idx="262">
                  <c:v>49.902000000000001</c:v>
                </c:pt>
                <c:pt idx="263">
                  <c:v>50.091999999999999</c:v>
                </c:pt>
                <c:pt idx="264">
                  <c:v>50.281999999999996</c:v>
                </c:pt>
                <c:pt idx="265">
                  <c:v>50.481999999999999</c:v>
                </c:pt>
                <c:pt idx="266">
                  <c:v>50.673000000000002</c:v>
                </c:pt>
                <c:pt idx="267">
                  <c:v>50.863</c:v>
                </c:pt>
                <c:pt idx="268">
                  <c:v>51.052999999999997</c:v>
                </c:pt>
                <c:pt idx="269">
                  <c:v>51.244</c:v>
                </c:pt>
                <c:pt idx="270">
                  <c:v>51.433999999999997</c:v>
                </c:pt>
                <c:pt idx="271">
                  <c:v>51.634</c:v>
                </c:pt>
                <c:pt idx="272">
                  <c:v>51.823999999999998</c:v>
                </c:pt>
              </c:numCache>
            </c:numRef>
          </c:xVal>
          <c:yVal>
            <c:numRef>
              <c:f>'Beschl. 5. Gang(2)'!$O$3:$O$275</c:f>
              <c:numCache>
                <c:formatCode>#,##0" mbar"</c:formatCode>
                <c:ptCount val="2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1981</c:v>
                </c:pt>
                <c:pt idx="5">
                  <c:v>1981</c:v>
                </c:pt>
                <c:pt idx="6">
                  <c:v>1981</c:v>
                </c:pt>
                <c:pt idx="7">
                  <c:v>1981</c:v>
                </c:pt>
                <c:pt idx="8">
                  <c:v>1981</c:v>
                </c:pt>
                <c:pt idx="9">
                  <c:v>1981</c:v>
                </c:pt>
                <c:pt idx="10">
                  <c:v>2027</c:v>
                </c:pt>
                <c:pt idx="11">
                  <c:v>2027</c:v>
                </c:pt>
                <c:pt idx="12">
                  <c:v>2027</c:v>
                </c:pt>
                <c:pt idx="13">
                  <c:v>2027</c:v>
                </c:pt>
                <c:pt idx="14">
                  <c:v>2027</c:v>
                </c:pt>
                <c:pt idx="15">
                  <c:v>2027</c:v>
                </c:pt>
                <c:pt idx="16">
                  <c:v>2090</c:v>
                </c:pt>
                <c:pt idx="17">
                  <c:v>2090</c:v>
                </c:pt>
                <c:pt idx="18">
                  <c:v>2090</c:v>
                </c:pt>
                <c:pt idx="19">
                  <c:v>2090</c:v>
                </c:pt>
                <c:pt idx="20">
                  <c:v>2090</c:v>
                </c:pt>
                <c:pt idx="21">
                  <c:v>2090</c:v>
                </c:pt>
                <c:pt idx="22">
                  <c:v>2149</c:v>
                </c:pt>
                <c:pt idx="23">
                  <c:v>2149</c:v>
                </c:pt>
                <c:pt idx="24">
                  <c:v>2149</c:v>
                </c:pt>
                <c:pt idx="25">
                  <c:v>2149</c:v>
                </c:pt>
                <c:pt idx="26">
                  <c:v>2149</c:v>
                </c:pt>
                <c:pt idx="27">
                  <c:v>2149</c:v>
                </c:pt>
                <c:pt idx="28">
                  <c:v>2230</c:v>
                </c:pt>
                <c:pt idx="29">
                  <c:v>2230</c:v>
                </c:pt>
                <c:pt idx="30">
                  <c:v>2230</c:v>
                </c:pt>
                <c:pt idx="31">
                  <c:v>2230</c:v>
                </c:pt>
                <c:pt idx="32">
                  <c:v>2230</c:v>
                </c:pt>
                <c:pt idx="33">
                  <c:v>2230</c:v>
                </c:pt>
                <c:pt idx="34">
                  <c:v>2250</c:v>
                </c:pt>
                <c:pt idx="35">
                  <c:v>2250</c:v>
                </c:pt>
                <c:pt idx="36">
                  <c:v>2250</c:v>
                </c:pt>
                <c:pt idx="37">
                  <c:v>2250</c:v>
                </c:pt>
                <c:pt idx="38">
                  <c:v>2250</c:v>
                </c:pt>
                <c:pt idx="39">
                  <c:v>2250</c:v>
                </c:pt>
                <c:pt idx="40">
                  <c:v>2250</c:v>
                </c:pt>
                <c:pt idx="41">
                  <c:v>2250</c:v>
                </c:pt>
                <c:pt idx="42">
                  <c:v>2250</c:v>
                </c:pt>
                <c:pt idx="43">
                  <c:v>2250</c:v>
                </c:pt>
                <c:pt idx="44">
                  <c:v>2250</c:v>
                </c:pt>
                <c:pt idx="45">
                  <c:v>2250</c:v>
                </c:pt>
                <c:pt idx="46">
                  <c:v>2250</c:v>
                </c:pt>
                <c:pt idx="47">
                  <c:v>2250</c:v>
                </c:pt>
                <c:pt idx="48">
                  <c:v>2250</c:v>
                </c:pt>
                <c:pt idx="49">
                  <c:v>2250</c:v>
                </c:pt>
                <c:pt idx="50">
                  <c:v>2250</c:v>
                </c:pt>
                <c:pt idx="51">
                  <c:v>2250</c:v>
                </c:pt>
                <c:pt idx="52">
                  <c:v>2250</c:v>
                </c:pt>
                <c:pt idx="53">
                  <c:v>2250</c:v>
                </c:pt>
                <c:pt idx="54">
                  <c:v>2250</c:v>
                </c:pt>
                <c:pt idx="55">
                  <c:v>2250</c:v>
                </c:pt>
                <c:pt idx="56">
                  <c:v>2250</c:v>
                </c:pt>
                <c:pt idx="57">
                  <c:v>2250</c:v>
                </c:pt>
                <c:pt idx="58">
                  <c:v>2250</c:v>
                </c:pt>
                <c:pt idx="59">
                  <c:v>2250</c:v>
                </c:pt>
                <c:pt idx="60">
                  <c:v>2250</c:v>
                </c:pt>
                <c:pt idx="61">
                  <c:v>2250</c:v>
                </c:pt>
                <c:pt idx="62">
                  <c:v>2250</c:v>
                </c:pt>
                <c:pt idx="63">
                  <c:v>2250</c:v>
                </c:pt>
                <c:pt idx="64">
                  <c:v>2250</c:v>
                </c:pt>
                <c:pt idx="65">
                  <c:v>2250</c:v>
                </c:pt>
                <c:pt idx="66">
                  <c:v>2250</c:v>
                </c:pt>
                <c:pt idx="67">
                  <c:v>2250</c:v>
                </c:pt>
                <c:pt idx="68">
                  <c:v>2250</c:v>
                </c:pt>
                <c:pt idx="69">
                  <c:v>2250</c:v>
                </c:pt>
                <c:pt idx="70">
                  <c:v>2250</c:v>
                </c:pt>
                <c:pt idx="71">
                  <c:v>2250</c:v>
                </c:pt>
                <c:pt idx="72">
                  <c:v>2250</c:v>
                </c:pt>
                <c:pt idx="73">
                  <c:v>2250</c:v>
                </c:pt>
                <c:pt idx="74">
                  <c:v>2250</c:v>
                </c:pt>
                <c:pt idx="75">
                  <c:v>2250</c:v>
                </c:pt>
                <c:pt idx="76">
                  <c:v>2250</c:v>
                </c:pt>
                <c:pt idx="77">
                  <c:v>2250</c:v>
                </c:pt>
                <c:pt idx="78">
                  <c:v>2250</c:v>
                </c:pt>
                <c:pt idx="79">
                  <c:v>2250</c:v>
                </c:pt>
                <c:pt idx="80">
                  <c:v>2250</c:v>
                </c:pt>
                <c:pt idx="81">
                  <c:v>2250</c:v>
                </c:pt>
                <c:pt idx="82">
                  <c:v>2250</c:v>
                </c:pt>
                <c:pt idx="83">
                  <c:v>2250</c:v>
                </c:pt>
                <c:pt idx="84">
                  <c:v>2250</c:v>
                </c:pt>
                <c:pt idx="85">
                  <c:v>2250</c:v>
                </c:pt>
                <c:pt idx="86">
                  <c:v>2250</c:v>
                </c:pt>
                <c:pt idx="87">
                  <c:v>2250</c:v>
                </c:pt>
                <c:pt idx="88">
                  <c:v>2250</c:v>
                </c:pt>
                <c:pt idx="89">
                  <c:v>2250</c:v>
                </c:pt>
                <c:pt idx="90">
                  <c:v>2250</c:v>
                </c:pt>
                <c:pt idx="91">
                  <c:v>2250</c:v>
                </c:pt>
                <c:pt idx="92">
                  <c:v>2250</c:v>
                </c:pt>
                <c:pt idx="93">
                  <c:v>2250</c:v>
                </c:pt>
                <c:pt idx="94">
                  <c:v>2250</c:v>
                </c:pt>
                <c:pt idx="95">
                  <c:v>2250</c:v>
                </c:pt>
                <c:pt idx="96">
                  <c:v>2250</c:v>
                </c:pt>
                <c:pt idx="97">
                  <c:v>2250</c:v>
                </c:pt>
                <c:pt idx="98">
                  <c:v>2250</c:v>
                </c:pt>
                <c:pt idx="99">
                  <c:v>2250</c:v>
                </c:pt>
                <c:pt idx="100">
                  <c:v>2250</c:v>
                </c:pt>
                <c:pt idx="101">
                  <c:v>2250</c:v>
                </c:pt>
                <c:pt idx="102">
                  <c:v>2250</c:v>
                </c:pt>
                <c:pt idx="103">
                  <c:v>2250</c:v>
                </c:pt>
                <c:pt idx="104">
                  <c:v>2250</c:v>
                </c:pt>
                <c:pt idx="105">
                  <c:v>2250</c:v>
                </c:pt>
                <c:pt idx="106">
                  <c:v>2250</c:v>
                </c:pt>
                <c:pt idx="107">
                  <c:v>2250</c:v>
                </c:pt>
                <c:pt idx="108">
                  <c:v>2250</c:v>
                </c:pt>
                <c:pt idx="109">
                  <c:v>2250</c:v>
                </c:pt>
                <c:pt idx="110">
                  <c:v>2250</c:v>
                </c:pt>
                <c:pt idx="111">
                  <c:v>2250</c:v>
                </c:pt>
                <c:pt idx="112">
                  <c:v>2250</c:v>
                </c:pt>
                <c:pt idx="113">
                  <c:v>2250</c:v>
                </c:pt>
                <c:pt idx="114">
                  <c:v>2250</c:v>
                </c:pt>
                <c:pt idx="115">
                  <c:v>2250</c:v>
                </c:pt>
                <c:pt idx="116">
                  <c:v>2250</c:v>
                </c:pt>
                <c:pt idx="117">
                  <c:v>2250</c:v>
                </c:pt>
                <c:pt idx="118">
                  <c:v>2250</c:v>
                </c:pt>
                <c:pt idx="119">
                  <c:v>2250</c:v>
                </c:pt>
                <c:pt idx="120">
                  <c:v>2250</c:v>
                </c:pt>
                <c:pt idx="121">
                  <c:v>2250</c:v>
                </c:pt>
                <c:pt idx="122">
                  <c:v>2250</c:v>
                </c:pt>
                <c:pt idx="123">
                  <c:v>2250</c:v>
                </c:pt>
                <c:pt idx="124">
                  <c:v>2250</c:v>
                </c:pt>
                <c:pt idx="125">
                  <c:v>2250</c:v>
                </c:pt>
                <c:pt idx="126">
                  <c:v>2250</c:v>
                </c:pt>
                <c:pt idx="127">
                  <c:v>2250</c:v>
                </c:pt>
                <c:pt idx="128">
                  <c:v>2250</c:v>
                </c:pt>
                <c:pt idx="129">
                  <c:v>2250</c:v>
                </c:pt>
                <c:pt idx="130">
                  <c:v>2250</c:v>
                </c:pt>
                <c:pt idx="131">
                  <c:v>2250</c:v>
                </c:pt>
                <c:pt idx="132">
                  <c:v>2250</c:v>
                </c:pt>
                <c:pt idx="133">
                  <c:v>2250</c:v>
                </c:pt>
                <c:pt idx="134">
                  <c:v>2250</c:v>
                </c:pt>
                <c:pt idx="135">
                  <c:v>2250</c:v>
                </c:pt>
                <c:pt idx="136">
                  <c:v>2250</c:v>
                </c:pt>
                <c:pt idx="137">
                  <c:v>2250</c:v>
                </c:pt>
                <c:pt idx="138">
                  <c:v>2250</c:v>
                </c:pt>
                <c:pt idx="139">
                  <c:v>2250</c:v>
                </c:pt>
                <c:pt idx="140">
                  <c:v>2250</c:v>
                </c:pt>
                <c:pt idx="141">
                  <c:v>2250</c:v>
                </c:pt>
                <c:pt idx="142">
                  <c:v>2250</c:v>
                </c:pt>
                <c:pt idx="143">
                  <c:v>2250</c:v>
                </c:pt>
                <c:pt idx="144">
                  <c:v>2250</c:v>
                </c:pt>
                <c:pt idx="145">
                  <c:v>2250</c:v>
                </c:pt>
                <c:pt idx="146">
                  <c:v>2250</c:v>
                </c:pt>
                <c:pt idx="147">
                  <c:v>2250</c:v>
                </c:pt>
                <c:pt idx="148">
                  <c:v>2250</c:v>
                </c:pt>
                <c:pt idx="149">
                  <c:v>2250</c:v>
                </c:pt>
                <c:pt idx="150">
                  <c:v>2250</c:v>
                </c:pt>
                <c:pt idx="151">
                  <c:v>2250</c:v>
                </c:pt>
                <c:pt idx="152">
                  <c:v>2250</c:v>
                </c:pt>
                <c:pt idx="153">
                  <c:v>2250</c:v>
                </c:pt>
                <c:pt idx="154">
                  <c:v>2250</c:v>
                </c:pt>
                <c:pt idx="155">
                  <c:v>2250</c:v>
                </c:pt>
                <c:pt idx="156">
                  <c:v>2250</c:v>
                </c:pt>
                <c:pt idx="157">
                  <c:v>2250</c:v>
                </c:pt>
                <c:pt idx="158">
                  <c:v>2250</c:v>
                </c:pt>
                <c:pt idx="159">
                  <c:v>2250</c:v>
                </c:pt>
                <c:pt idx="160">
                  <c:v>2250</c:v>
                </c:pt>
                <c:pt idx="161">
                  <c:v>2250</c:v>
                </c:pt>
                <c:pt idx="162">
                  <c:v>2250</c:v>
                </c:pt>
                <c:pt idx="163">
                  <c:v>2250</c:v>
                </c:pt>
                <c:pt idx="164">
                  <c:v>2250</c:v>
                </c:pt>
                <c:pt idx="165">
                  <c:v>2250</c:v>
                </c:pt>
                <c:pt idx="166">
                  <c:v>2250</c:v>
                </c:pt>
                <c:pt idx="167">
                  <c:v>2250</c:v>
                </c:pt>
                <c:pt idx="168">
                  <c:v>2250</c:v>
                </c:pt>
                <c:pt idx="169">
                  <c:v>2250</c:v>
                </c:pt>
                <c:pt idx="170">
                  <c:v>2250</c:v>
                </c:pt>
                <c:pt idx="171">
                  <c:v>2250</c:v>
                </c:pt>
                <c:pt idx="172">
                  <c:v>2250</c:v>
                </c:pt>
                <c:pt idx="173">
                  <c:v>2250</c:v>
                </c:pt>
                <c:pt idx="174">
                  <c:v>2250</c:v>
                </c:pt>
                <c:pt idx="175">
                  <c:v>2250</c:v>
                </c:pt>
                <c:pt idx="176">
                  <c:v>2250</c:v>
                </c:pt>
                <c:pt idx="177">
                  <c:v>2250</c:v>
                </c:pt>
                <c:pt idx="178">
                  <c:v>2250</c:v>
                </c:pt>
                <c:pt idx="179">
                  <c:v>2250</c:v>
                </c:pt>
                <c:pt idx="180">
                  <c:v>2250</c:v>
                </c:pt>
                <c:pt idx="181">
                  <c:v>2250</c:v>
                </c:pt>
                <c:pt idx="182">
                  <c:v>2250</c:v>
                </c:pt>
                <c:pt idx="183">
                  <c:v>2250</c:v>
                </c:pt>
                <c:pt idx="184">
                  <c:v>2250</c:v>
                </c:pt>
                <c:pt idx="185">
                  <c:v>2250</c:v>
                </c:pt>
                <c:pt idx="186">
                  <c:v>2250</c:v>
                </c:pt>
                <c:pt idx="187">
                  <c:v>2250</c:v>
                </c:pt>
                <c:pt idx="188">
                  <c:v>2250</c:v>
                </c:pt>
                <c:pt idx="189">
                  <c:v>2250</c:v>
                </c:pt>
                <c:pt idx="190">
                  <c:v>2250</c:v>
                </c:pt>
                <c:pt idx="191">
                  <c:v>2250</c:v>
                </c:pt>
                <c:pt idx="192">
                  <c:v>2250</c:v>
                </c:pt>
                <c:pt idx="193">
                  <c:v>2250</c:v>
                </c:pt>
                <c:pt idx="194">
                  <c:v>2250</c:v>
                </c:pt>
                <c:pt idx="195">
                  <c:v>2250</c:v>
                </c:pt>
                <c:pt idx="196">
                  <c:v>2250</c:v>
                </c:pt>
                <c:pt idx="197">
                  <c:v>2250</c:v>
                </c:pt>
                <c:pt idx="198">
                  <c:v>2250</c:v>
                </c:pt>
                <c:pt idx="199">
                  <c:v>2250</c:v>
                </c:pt>
                <c:pt idx="200">
                  <c:v>2250</c:v>
                </c:pt>
                <c:pt idx="201">
                  <c:v>2250</c:v>
                </c:pt>
                <c:pt idx="202">
                  <c:v>2250</c:v>
                </c:pt>
                <c:pt idx="203">
                  <c:v>2250</c:v>
                </c:pt>
                <c:pt idx="204">
                  <c:v>2250</c:v>
                </c:pt>
                <c:pt idx="205">
                  <c:v>2250</c:v>
                </c:pt>
                <c:pt idx="206">
                  <c:v>2250</c:v>
                </c:pt>
                <c:pt idx="207">
                  <c:v>2250</c:v>
                </c:pt>
                <c:pt idx="208">
                  <c:v>2250</c:v>
                </c:pt>
                <c:pt idx="209">
                  <c:v>2250</c:v>
                </c:pt>
                <c:pt idx="210">
                  <c:v>2250</c:v>
                </c:pt>
                <c:pt idx="211">
                  <c:v>2250</c:v>
                </c:pt>
                <c:pt idx="212">
                  <c:v>2250</c:v>
                </c:pt>
                <c:pt idx="213">
                  <c:v>2250</c:v>
                </c:pt>
                <c:pt idx="214">
                  <c:v>2250</c:v>
                </c:pt>
                <c:pt idx="215">
                  <c:v>2250</c:v>
                </c:pt>
                <c:pt idx="216">
                  <c:v>2250</c:v>
                </c:pt>
                <c:pt idx="217">
                  <c:v>2250</c:v>
                </c:pt>
                <c:pt idx="218">
                  <c:v>2250</c:v>
                </c:pt>
                <c:pt idx="219">
                  <c:v>2250</c:v>
                </c:pt>
                <c:pt idx="220">
                  <c:v>2250</c:v>
                </c:pt>
                <c:pt idx="221">
                  <c:v>2250</c:v>
                </c:pt>
                <c:pt idx="222">
                  <c:v>2250</c:v>
                </c:pt>
                <c:pt idx="223">
                  <c:v>2250</c:v>
                </c:pt>
                <c:pt idx="224">
                  <c:v>2250</c:v>
                </c:pt>
                <c:pt idx="225">
                  <c:v>2250</c:v>
                </c:pt>
                <c:pt idx="226">
                  <c:v>2250</c:v>
                </c:pt>
                <c:pt idx="227">
                  <c:v>2250</c:v>
                </c:pt>
                <c:pt idx="228">
                  <c:v>2250</c:v>
                </c:pt>
                <c:pt idx="229">
                  <c:v>2250</c:v>
                </c:pt>
                <c:pt idx="230">
                  <c:v>2250</c:v>
                </c:pt>
                <c:pt idx="231">
                  <c:v>2250</c:v>
                </c:pt>
                <c:pt idx="232">
                  <c:v>2250</c:v>
                </c:pt>
                <c:pt idx="233">
                  <c:v>2250</c:v>
                </c:pt>
                <c:pt idx="234">
                  <c:v>2250</c:v>
                </c:pt>
                <c:pt idx="235">
                  <c:v>2250</c:v>
                </c:pt>
                <c:pt idx="236">
                  <c:v>2250</c:v>
                </c:pt>
                <c:pt idx="237">
                  <c:v>2250</c:v>
                </c:pt>
                <c:pt idx="238">
                  <c:v>2250</c:v>
                </c:pt>
                <c:pt idx="239">
                  <c:v>2250</c:v>
                </c:pt>
                <c:pt idx="240">
                  <c:v>2250</c:v>
                </c:pt>
                <c:pt idx="241">
                  <c:v>2250</c:v>
                </c:pt>
                <c:pt idx="242">
                  <c:v>2250</c:v>
                </c:pt>
                <c:pt idx="243">
                  <c:v>2250</c:v>
                </c:pt>
                <c:pt idx="244">
                  <c:v>2250</c:v>
                </c:pt>
                <c:pt idx="245">
                  <c:v>2250</c:v>
                </c:pt>
                <c:pt idx="246">
                  <c:v>2250</c:v>
                </c:pt>
                <c:pt idx="247">
                  <c:v>2250</c:v>
                </c:pt>
                <c:pt idx="248">
                  <c:v>2250</c:v>
                </c:pt>
                <c:pt idx="249">
                  <c:v>2250</c:v>
                </c:pt>
                <c:pt idx="250">
                  <c:v>1086</c:v>
                </c:pt>
                <c:pt idx="251">
                  <c:v>1086</c:v>
                </c:pt>
                <c:pt idx="252">
                  <c:v>1086</c:v>
                </c:pt>
                <c:pt idx="253">
                  <c:v>1086</c:v>
                </c:pt>
                <c:pt idx="254">
                  <c:v>1086</c:v>
                </c:pt>
                <c:pt idx="255">
                  <c:v>1086</c:v>
                </c:pt>
                <c:pt idx="256">
                  <c:v>1062</c:v>
                </c:pt>
                <c:pt idx="257">
                  <c:v>1062</c:v>
                </c:pt>
                <c:pt idx="258">
                  <c:v>1062</c:v>
                </c:pt>
                <c:pt idx="259">
                  <c:v>1062</c:v>
                </c:pt>
                <c:pt idx="260">
                  <c:v>1062</c:v>
                </c:pt>
                <c:pt idx="261">
                  <c:v>1062</c:v>
                </c:pt>
                <c:pt idx="262">
                  <c:v>1065</c:v>
                </c:pt>
                <c:pt idx="263">
                  <c:v>1065</c:v>
                </c:pt>
                <c:pt idx="264">
                  <c:v>1065</c:v>
                </c:pt>
                <c:pt idx="265">
                  <c:v>1065</c:v>
                </c:pt>
                <c:pt idx="266">
                  <c:v>1065</c:v>
                </c:pt>
                <c:pt idx="267">
                  <c:v>1065</c:v>
                </c:pt>
                <c:pt idx="268">
                  <c:v>1045</c:v>
                </c:pt>
                <c:pt idx="269">
                  <c:v>1045</c:v>
                </c:pt>
                <c:pt idx="270">
                  <c:v>1045</c:v>
                </c:pt>
                <c:pt idx="271">
                  <c:v>1045</c:v>
                </c:pt>
                <c:pt idx="272">
                  <c:v>1045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'Beschl. 5. Gang(2)'!$P$2</c:f>
              <c:strCache>
                <c:ptCount val="1"/>
                <c:pt idx="0">
                  <c:v>akt. Ladruck</c:v>
                </c:pt>
              </c:strCache>
            </c:strRef>
          </c:tx>
          <c:marker>
            <c:symbol val="none"/>
          </c:marker>
          <c:xVal>
            <c:numRef>
              <c:f>'Beschl. 5. Gang(2)'!$I$3:$I$275</c:f>
              <c:numCache>
                <c:formatCode>0.000" s"</c:formatCode>
                <c:ptCount val="273"/>
                <c:pt idx="0">
                  <c:v>0.32</c:v>
                </c:pt>
                <c:pt idx="1">
                  <c:v>0.51100000000000001</c:v>
                </c:pt>
                <c:pt idx="2">
                  <c:v>0.70099999999999996</c:v>
                </c:pt>
                <c:pt idx="3">
                  <c:v>0.89100000000000001</c:v>
                </c:pt>
                <c:pt idx="4">
                  <c:v>1.081</c:v>
                </c:pt>
                <c:pt idx="5">
                  <c:v>1.262</c:v>
                </c:pt>
                <c:pt idx="6">
                  <c:v>1.452</c:v>
                </c:pt>
                <c:pt idx="7">
                  <c:v>1.6319999999999999</c:v>
                </c:pt>
                <c:pt idx="8">
                  <c:v>1.8220000000000001</c:v>
                </c:pt>
                <c:pt idx="9">
                  <c:v>2.0129999999999999</c:v>
                </c:pt>
                <c:pt idx="10">
                  <c:v>2.1930000000000001</c:v>
                </c:pt>
                <c:pt idx="11">
                  <c:v>2.383</c:v>
                </c:pt>
                <c:pt idx="12">
                  <c:v>2.5539999999999998</c:v>
                </c:pt>
                <c:pt idx="13">
                  <c:v>2.754</c:v>
                </c:pt>
                <c:pt idx="14">
                  <c:v>2.944</c:v>
                </c:pt>
                <c:pt idx="15">
                  <c:v>3.1139999999999999</c:v>
                </c:pt>
                <c:pt idx="16">
                  <c:v>3.3149999999999999</c:v>
                </c:pt>
                <c:pt idx="17">
                  <c:v>3.4849999999999999</c:v>
                </c:pt>
                <c:pt idx="18">
                  <c:v>3.6749999999999998</c:v>
                </c:pt>
                <c:pt idx="19">
                  <c:v>3.8650000000000002</c:v>
                </c:pt>
                <c:pt idx="20">
                  <c:v>4.0659999999999998</c:v>
                </c:pt>
                <c:pt idx="21">
                  <c:v>4.2359999999999998</c:v>
                </c:pt>
                <c:pt idx="22">
                  <c:v>4.4160000000000004</c:v>
                </c:pt>
                <c:pt idx="23">
                  <c:v>4.6059999999999999</c:v>
                </c:pt>
                <c:pt idx="24">
                  <c:v>4.7969999999999997</c:v>
                </c:pt>
                <c:pt idx="25">
                  <c:v>4.9870000000000001</c:v>
                </c:pt>
                <c:pt idx="26">
                  <c:v>5.1769999999999996</c:v>
                </c:pt>
                <c:pt idx="27">
                  <c:v>5.3780000000000001</c:v>
                </c:pt>
                <c:pt idx="28">
                  <c:v>5.5679999999999996</c:v>
                </c:pt>
                <c:pt idx="29">
                  <c:v>5.758</c:v>
                </c:pt>
                <c:pt idx="30">
                  <c:v>5.9480000000000004</c:v>
                </c:pt>
                <c:pt idx="31">
                  <c:v>6.1390000000000002</c:v>
                </c:pt>
                <c:pt idx="32">
                  <c:v>6.3289999999999997</c:v>
                </c:pt>
                <c:pt idx="33">
                  <c:v>6.5289999999999999</c:v>
                </c:pt>
                <c:pt idx="34">
                  <c:v>6.72</c:v>
                </c:pt>
                <c:pt idx="35">
                  <c:v>6.89</c:v>
                </c:pt>
                <c:pt idx="36">
                  <c:v>7.08</c:v>
                </c:pt>
                <c:pt idx="37">
                  <c:v>7.26</c:v>
                </c:pt>
                <c:pt idx="38">
                  <c:v>7.4509999999999996</c:v>
                </c:pt>
                <c:pt idx="39">
                  <c:v>7.641</c:v>
                </c:pt>
                <c:pt idx="40">
                  <c:v>7.8209999999999997</c:v>
                </c:pt>
                <c:pt idx="41">
                  <c:v>8.0109999999999992</c:v>
                </c:pt>
                <c:pt idx="42">
                  <c:v>8.1920000000000002</c:v>
                </c:pt>
                <c:pt idx="43">
                  <c:v>8.3819999999999997</c:v>
                </c:pt>
                <c:pt idx="44">
                  <c:v>8.5719999999999992</c:v>
                </c:pt>
                <c:pt idx="45">
                  <c:v>8.7620000000000005</c:v>
                </c:pt>
                <c:pt idx="46">
                  <c:v>8.9529999999999994</c:v>
                </c:pt>
                <c:pt idx="47">
                  <c:v>9.1329999999999991</c:v>
                </c:pt>
                <c:pt idx="48">
                  <c:v>9.3230000000000004</c:v>
                </c:pt>
                <c:pt idx="49">
                  <c:v>9.5139999999999993</c:v>
                </c:pt>
                <c:pt idx="50">
                  <c:v>9.7040000000000006</c:v>
                </c:pt>
                <c:pt idx="51">
                  <c:v>9.9039999999999999</c:v>
                </c:pt>
                <c:pt idx="52">
                  <c:v>10.074</c:v>
                </c:pt>
                <c:pt idx="53">
                  <c:v>10.265000000000001</c:v>
                </c:pt>
                <c:pt idx="54">
                  <c:v>10.455</c:v>
                </c:pt>
                <c:pt idx="55">
                  <c:v>10.635</c:v>
                </c:pt>
                <c:pt idx="56">
                  <c:v>10.824999999999999</c:v>
                </c:pt>
                <c:pt idx="57">
                  <c:v>11.006</c:v>
                </c:pt>
                <c:pt idx="58">
                  <c:v>11.196</c:v>
                </c:pt>
                <c:pt idx="59">
                  <c:v>11.385999999999999</c:v>
                </c:pt>
                <c:pt idx="60">
                  <c:v>11.577</c:v>
                </c:pt>
                <c:pt idx="61">
                  <c:v>11.766999999999999</c:v>
                </c:pt>
                <c:pt idx="62">
                  <c:v>11.967000000000001</c:v>
                </c:pt>
                <c:pt idx="63">
                  <c:v>12.157</c:v>
                </c:pt>
                <c:pt idx="64">
                  <c:v>12.348000000000001</c:v>
                </c:pt>
                <c:pt idx="65">
                  <c:v>12.538</c:v>
                </c:pt>
                <c:pt idx="66">
                  <c:v>12.728</c:v>
                </c:pt>
                <c:pt idx="67">
                  <c:v>12.917999999999999</c:v>
                </c:pt>
                <c:pt idx="68">
                  <c:v>13.119</c:v>
                </c:pt>
                <c:pt idx="69">
                  <c:v>13.308999999999999</c:v>
                </c:pt>
                <c:pt idx="70">
                  <c:v>13.478999999999999</c:v>
                </c:pt>
                <c:pt idx="71">
                  <c:v>13.67</c:v>
                </c:pt>
                <c:pt idx="72">
                  <c:v>13.87</c:v>
                </c:pt>
                <c:pt idx="73">
                  <c:v>14.06</c:v>
                </c:pt>
                <c:pt idx="74">
                  <c:v>14.25</c:v>
                </c:pt>
                <c:pt idx="75">
                  <c:v>14.441000000000001</c:v>
                </c:pt>
                <c:pt idx="76">
                  <c:v>14.631</c:v>
                </c:pt>
                <c:pt idx="77">
                  <c:v>14.821</c:v>
                </c:pt>
                <c:pt idx="78">
                  <c:v>15.021000000000001</c:v>
                </c:pt>
                <c:pt idx="79">
                  <c:v>15.212</c:v>
                </c:pt>
                <c:pt idx="80">
                  <c:v>15.401999999999999</c:v>
                </c:pt>
                <c:pt idx="81">
                  <c:v>15.592000000000001</c:v>
                </c:pt>
                <c:pt idx="82">
                  <c:v>15.782999999999999</c:v>
                </c:pt>
                <c:pt idx="83">
                  <c:v>15.973000000000001</c:v>
                </c:pt>
                <c:pt idx="84">
                  <c:v>16.172999999999998</c:v>
                </c:pt>
                <c:pt idx="85">
                  <c:v>16.363</c:v>
                </c:pt>
                <c:pt idx="86">
                  <c:v>16.553999999999998</c:v>
                </c:pt>
                <c:pt idx="87">
                  <c:v>16.744</c:v>
                </c:pt>
                <c:pt idx="88">
                  <c:v>16.934000000000001</c:v>
                </c:pt>
                <c:pt idx="89">
                  <c:v>17.135000000000002</c:v>
                </c:pt>
                <c:pt idx="90">
                  <c:v>17.324999999999999</c:v>
                </c:pt>
                <c:pt idx="91">
                  <c:v>17.515000000000001</c:v>
                </c:pt>
                <c:pt idx="92">
                  <c:v>17.704999999999998</c:v>
                </c:pt>
                <c:pt idx="93">
                  <c:v>17.896000000000001</c:v>
                </c:pt>
                <c:pt idx="94">
                  <c:v>18.085999999999999</c:v>
                </c:pt>
                <c:pt idx="95">
                  <c:v>18.276</c:v>
                </c:pt>
                <c:pt idx="96">
                  <c:v>18.475999999999999</c:v>
                </c:pt>
                <c:pt idx="97">
                  <c:v>18.646999999999998</c:v>
                </c:pt>
                <c:pt idx="98">
                  <c:v>18.827000000000002</c:v>
                </c:pt>
                <c:pt idx="99">
                  <c:v>18.997</c:v>
                </c:pt>
                <c:pt idx="100">
                  <c:v>19.196999999999999</c:v>
                </c:pt>
                <c:pt idx="101">
                  <c:v>19.388000000000002</c:v>
                </c:pt>
                <c:pt idx="102">
                  <c:v>19.577999999999999</c:v>
                </c:pt>
                <c:pt idx="103">
                  <c:v>19.768000000000001</c:v>
                </c:pt>
                <c:pt idx="104">
                  <c:v>19.959</c:v>
                </c:pt>
                <c:pt idx="105">
                  <c:v>20.149000000000001</c:v>
                </c:pt>
                <c:pt idx="106">
                  <c:v>20.349</c:v>
                </c:pt>
                <c:pt idx="107">
                  <c:v>20.539000000000001</c:v>
                </c:pt>
                <c:pt idx="108">
                  <c:v>20.73</c:v>
                </c:pt>
                <c:pt idx="109">
                  <c:v>20.92</c:v>
                </c:pt>
                <c:pt idx="110">
                  <c:v>21.11</c:v>
                </c:pt>
                <c:pt idx="111">
                  <c:v>21.3</c:v>
                </c:pt>
                <c:pt idx="112">
                  <c:v>21.501000000000001</c:v>
                </c:pt>
                <c:pt idx="113">
                  <c:v>21.690999999999999</c:v>
                </c:pt>
                <c:pt idx="114">
                  <c:v>21.881</c:v>
                </c:pt>
                <c:pt idx="115">
                  <c:v>22.071999999999999</c:v>
                </c:pt>
                <c:pt idx="116">
                  <c:v>22.262</c:v>
                </c:pt>
                <c:pt idx="117">
                  <c:v>22.452000000000002</c:v>
                </c:pt>
                <c:pt idx="118">
                  <c:v>22.652000000000001</c:v>
                </c:pt>
                <c:pt idx="119">
                  <c:v>22.843</c:v>
                </c:pt>
                <c:pt idx="120">
                  <c:v>23.033000000000001</c:v>
                </c:pt>
                <c:pt idx="121">
                  <c:v>23.222999999999999</c:v>
                </c:pt>
                <c:pt idx="122">
                  <c:v>23.414000000000001</c:v>
                </c:pt>
                <c:pt idx="123">
                  <c:v>23.603999999999999</c:v>
                </c:pt>
                <c:pt idx="124">
                  <c:v>23.803999999999998</c:v>
                </c:pt>
                <c:pt idx="125">
                  <c:v>23.994</c:v>
                </c:pt>
                <c:pt idx="126">
                  <c:v>24.164999999999999</c:v>
                </c:pt>
                <c:pt idx="127">
                  <c:v>24.355</c:v>
                </c:pt>
                <c:pt idx="128">
                  <c:v>24.535</c:v>
                </c:pt>
                <c:pt idx="129">
                  <c:v>24.725000000000001</c:v>
                </c:pt>
                <c:pt idx="130">
                  <c:v>24.916</c:v>
                </c:pt>
                <c:pt idx="131">
                  <c:v>25.096</c:v>
                </c:pt>
                <c:pt idx="132">
                  <c:v>25.286000000000001</c:v>
                </c:pt>
                <c:pt idx="133">
                  <c:v>25.466000000000001</c:v>
                </c:pt>
                <c:pt idx="134">
                  <c:v>25.657</c:v>
                </c:pt>
                <c:pt idx="135">
                  <c:v>25.847000000000001</c:v>
                </c:pt>
                <c:pt idx="136">
                  <c:v>26.027000000000001</c:v>
                </c:pt>
                <c:pt idx="137">
                  <c:v>26.218</c:v>
                </c:pt>
                <c:pt idx="138">
                  <c:v>26.408000000000001</c:v>
                </c:pt>
                <c:pt idx="139">
                  <c:v>26.597999999999999</c:v>
                </c:pt>
                <c:pt idx="140">
                  <c:v>26.788</c:v>
                </c:pt>
                <c:pt idx="141">
                  <c:v>26.978999999999999</c:v>
                </c:pt>
                <c:pt idx="142">
                  <c:v>27.178999999999998</c:v>
                </c:pt>
                <c:pt idx="143">
                  <c:v>27.369</c:v>
                </c:pt>
                <c:pt idx="144">
                  <c:v>27.559000000000001</c:v>
                </c:pt>
                <c:pt idx="145">
                  <c:v>27.75</c:v>
                </c:pt>
                <c:pt idx="146">
                  <c:v>27.94</c:v>
                </c:pt>
                <c:pt idx="147">
                  <c:v>28.13</c:v>
                </c:pt>
                <c:pt idx="148">
                  <c:v>28.331</c:v>
                </c:pt>
                <c:pt idx="149">
                  <c:v>28.521000000000001</c:v>
                </c:pt>
                <c:pt idx="150">
                  <c:v>28.710999999999999</c:v>
                </c:pt>
                <c:pt idx="151">
                  <c:v>28.901</c:v>
                </c:pt>
                <c:pt idx="152">
                  <c:v>29.091999999999999</c:v>
                </c:pt>
                <c:pt idx="153">
                  <c:v>29.282</c:v>
                </c:pt>
                <c:pt idx="154">
                  <c:v>29.481999999999999</c:v>
                </c:pt>
                <c:pt idx="155">
                  <c:v>29.672999999999998</c:v>
                </c:pt>
                <c:pt idx="156">
                  <c:v>29.863</c:v>
                </c:pt>
                <c:pt idx="157">
                  <c:v>30.053000000000001</c:v>
                </c:pt>
                <c:pt idx="158">
                  <c:v>30.242999999999999</c:v>
                </c:pt>
                <c:pt idx="159">
                  <c:v>30.423999999999999</c:v>
                </c:pt>
                <c:pt idx="160">
                  <c:v>30.614000000000001</c:v>
                </c:pt>
                <c:pt idx="161">
                  <c:v>30.783999999999999</c:v>
                </c:pt>
                <c:pt idx="162">
                  <c:v>30.984000000000002</c:v>
                </c:pt>
                <c:pt idx="163">
                  <c:v>31.175000000000001</c:v>
                </c:pt>
                <c:pt idx="164">
                  <c:v>31.344999999999999</c:v>
                </c:pt>
                <c:pt idx="165">
                  <c:v>31.535</c:v>
                </c:pt>
                <c:pt idx="166">
                  <c:v>31.715</c:v>
                </c:pt>
                <c:pt idx="167">
                  <c:v>31.905999999999999</c:v>
                </c:pt>
                <c:pt idx="168">
                  <c:v>32.095999999999997</c:v>
                </c:pt>
                <c:pt idx="169">
                  <c:v>32.276000000000003</c:v>
                </c:pt>
                <c:pt idx="170">
                  <c:v>32.466999999999999</c:v>
                </c:pt>
                <c:pt idx="171">
                  <c:v>32.646999999999998</c:v>
                </c:pt>
                <c:pt idx="172">
                  <c:v>32.817</c:v>
                </c:pt>
                <c:pt idx="173">
                  <c:v>33.006999999999998</c:v>
                </c:pt>
                <c:pt idx="174">
                  <c:v>33.207999999999998</c:v>
                </c:pt>
                <c:pt idx="175">
                  <c:v>33.398000000000003</c:v>
                </c:pt>
                <c:pt idx="176">
                  <c:v>33.588000000000001</c:v>
                </c:pt>
                <c:pt idx="177">
                  <c:v>33.777999999999999</c:v>
                </c:pt>
                <c:pt idx="178">
                  <c:v>33.969000000000001</c:v>
                </c:pt>
                <c:pt idx="179">
                  <c:v>34.158999999999999</c:v>
                </c:pt>
                <c:pt idx="180">
                  <c:v>34.359000000000002</c:v>
                </c:pt>
                <c:pt idx="181">
                  <c:v>34.549999999999997</c:v>
                </c:pt>
                <c:pt idx="182">
                  <c:v>34.74</c:v>
                </c:pt>
                <c:pt idx="183">
                  <c:v>34.93</c:v>
                </c:pt>
                <c:pt idx="184">
                  <c:v>35.119999999999997</c:v>
                </c:pt>
                <c:pt idx="185">
                  <c:v>35.311</c:v>
                </c:pt>
                <c:pt idx="186">
                  <c:v>35.511000000000003</c:v>
                </c:pt>
                <c:pt idx="187">
                  <c:v>35.701000000000001</c:v>
                </c:pt>
                <c:pt idx="188">
                  <c:v>35.890999999999998</c:v>
                </c:pt>
                <c:pt idx="189">
                  <c:v>36.082000000000001</c:v>
                </c:pt>
                <c:pt idx="190">
                  <c:v>36.271999999999998</c:v>
                </c:pt>
                <c:pt idx="191">
                  <c:v>36.462000000000003</c:v>
                </c:pt>
                <c:pt idx="192">
                  <c:v>36.662999999999997</c:v>
                </c:pt>
                <c:pt idx="193">
                  <c:v>36.853000000000002</c:v>
                </c:pt>
                <c:pt idx="194">
                  <c:v>37.023000000000003</c:v>
                </c:pt>
                <c:pt idx="195">
                  <c:v>37.213000000000001</c:v>
                </c:pt>
                <c:pt idx="196">
                  <c:v>37.414000000000001</c:v>
                </c:pt>
                <c:pt idx="197">
                  <c:v>37.603999999999999</c:v>
                </c:pt>
                <c:pt idx="198">
                  <c:v>37.793999999999997</c:v>
                </c:pt>
                <c:pt idx="199">
                  <c:v>37.973999999999997</c:v>
                </c:pt>
                <c:pt idx="200">
                  <c:v>38.164999999999999</c:v>
                </c:pt>
                <c:pt idx="201">
                  <c:v>38.354999999999997</c:v>
                </c:pt>
                <c:pt idx="202">
                  <c:v>38.545000000000002</c:v>
                </c:pt>
                <c:pt idx="203">
                  <c:v>38.735999999999997</c:v>
                </c:pt>
                <c:pt idx="204">
                  <c:v>38.915999999999997</c:v>
                </c:pt>
                <c:pt idx="205">
                  <c:v>39.106000000000002</c:v>
                </c:pt>
                <c:pt idx="206">
                  <c:v>39.295999999999999</c:v>
                </c:pt>
                <c:pt idx="207">
                  <c:v>39.487000000000002</c:v>
                </c:pt>
                <c:pt idx="208">
                  <c:v>39.686999999999998</c:v>
                </c:pt>
                <c:pt idx="209">
                  <c:v>39.856999999999999</c:v>
                </c:pt>
                <c:pt idx="210">
                  <c:v>40.046999999999997</c:v>
                </c:pt>
                <c:pt idx="211">
                  <c:v>40.238</c:v>
                </c:pt>
                <c:pt idx="212">
                  <c:v>40.438000000000002</c:v>
                </c:pt>
                <c:pt idx="213">
                  <c:v>40.628</c:v>
                </c:pt>
                <c:pt idx="214">
                  <c:v>40.819000000000003</c:v>
                </c:pt>
                <c:pt idx="215">
                  <c:v>41.009</c:v>
                </c:pt>
                <c:pt idx="216">
                  <c:v>41.198999999999998</c:v>
                </c:pt>
                <c:pt idx="217">
                  <c:v>41.389000000000003</c:v>
                </c:pt>
                <c:pt idx="218">
                  <c:v>41.58</c:v>
                </c:pt>
                <c:pt idx="219">
                  <c:v>41.76</c:v>
                </c:pt>
                <c:pt idx="220">
                  <c:v>41.95</c:v>
                </c:pt>
                <c:pt idx="221">
                  <c:v>42.14</c:v>
                </c:pt>
                <c:pt idx="222">
                  <c:v>42.341000000000001</c:v>
                </c:pt>
                <c:pt idx="223">
                  <c:v>42.530999999999999</c:v>
                </c:pt>
                <c:pt idx="224">
                  <c:v>42.720999999999997</c:v>
                </c:pt>
                <c:pt idx="225">
                  <c:v>42.911999999999999</c:v>
                </c:pt>
                <c:pt idx="226">
                  <c:v>43.101999999999997</c:v>
                </c:pt>
                <c:pt idx="227">
                  <c:v>43.281999999999996</c:v>
                </c:pt>
                <c:pt idx="228">
                  <c:v>43.472000000000001</c:v>
                </c:pt>
                <c:pt idx="229">
                  <c:v>43.662999999999997</c:v>
                </c:pt>
                <c:pt idx="230">
                  <c:v>43.853000000000002</c:v>
                </c:pt>
                <c:pt idx="231">
                  <c:v>44.042999999999999</c:v>
                </c:pt>
                <c:pt idx="232">
                  <c:v>44.222999999999999</c:v>
                </c:pt>
                <c:pt idx="233">
                  <c:v>44.414000000000001</c:v>
                </c:pt>
                <c:pt idx="234">
                  <c:v>44.603999999999999</c:v>
                </c:pt>
                <c:pt idx="235">
                  <c:v>44.804000000000002</c:v>
                </c:pt>
                <c:pt idx="236">
                  <c:v>44.994999999999997</c:v>
                </c:pt>
                <c:pt idx="237">
                  <c:v>45.185000000000002</c:v>
                </c:pt>
                <c:pt idx="238">
                  <c:v>45.375</c:v>
                </c:pt>
                <c:pt idx="239">
                  <c:v>45.564999999999998</c:v>
                </c:pt>
                <c:pt idx="240">
                  <c:v>45.756</c:v>
                </c:pt>
                <c:pt idx="241">
                  <c:v>45.956000000000003</c:v>
                </c:pt>
                <c:pt idx="242">
                  <c:v>46.146000000000001</c:v>
                </c:pt>
                <c:pt idx="243">
                  <c:v>46.335999999999999</c:v>
                </c:pt>
                <c:pt idx="244">
                  <c:v>46.527000000000001</c:v>
                </c:pt>
                <c:pt idx="245">
                  <c:v>46.716999999999999</c:v>
                </c:pt>
                <c:pt idx="246">
                  <c:v>46.906999999999996</c:v>
                </c:pt>
                <c:pt idx="247">
                  <c:v>47.088000000000001</c:v>
                </c:pt>
                <c:pt idx="248">
                  <c:v>47.258000000000003</c:v>
                </c:pt>
                <c:pt idx="249">
                  <c:v>47.438000000000002</c:v>
                </c:pt>
                <c:pt idx="250">
                  <c:v>47.618000000000002</c:v>
                </c:pt>
                <c:pt idx="251">
                  <c:v>47.789000000000001</c:v>
                </c:pt>
                <c:pt idx="252">
                  <c:v>47.978999999999999</c:v>
                </c:pt>
                <c:pt idx="253">
                  <c:v>48.179000000000002</c:v>
                </c:pt>
                <c:pt idx="254">
                  <c:v>48.369</c:v>
                </c:pt>
                <c:pt idx="255">
                  <c:v>48.56</c:v>
                </c:pt>
                <c:pt idx="256">
                  <c:v>48.75</c:v>
                </c:pt>
                <c:pt idx="257">
                  <c:v>48.94</c:v>
                </c:pt>
                <c:pt idx="258">
                  <c:v>49.131</c:v>
                </c:pt>
                <c:pt idx="259">
                  <c:v>49.331000000000003</c:v>
                </c:pt>
                <c:pt idx="260">
                  <c:v>49.521000000000001</c:v>
                </c:pt>
                <c:pt idx="261">
                  <c:v>49.710999999999999</c:v>
                </c:pt>
                <c:pt idx="262">
                  <c:v>49.902000000000001</c:v>
                </c:pt>
                <c:pt idx="263">
                  <c:v>50.091999999999999</c:v>
                </c:pt>
                <c:pt idx="264">
                  <c:v>50.281999999999996</c:v>
                </c:pt>
                <c:pt idx="265">
                  <c:v>50.481999999999999</c:v>
                </c:pt>
                <c:pt idx="266">
                  <c:v>50.673000000000002</c:v>
                </c:pt>
                <c:pt idx="267">
                  <c:v>50.863</c:v>
                </c:pt>
                <c:pt idx="268">
                  <c:v>51.052999999999997</c:v>
                </c:pt>
                <c:pt idx="269">
                  <c:v>51.244</c:v>
                </c:pt>
                <c:pt idx="270">
                  <c:v>51.433999999999997</c:v>
                </c:pt>
                <c:pt idx="271">
                  <c:v>51.634</c:v>
                </c:pt>
                <c:pt idx="272">
                  <c:v>51.823999999999998</c:v>
                </c:pt>
              </c:numCache>
            </c:numRef>
          </c:xVal>
          <c:yVal>
            <c:numRef>
              <c:f>'Beschl. 5. Gang(2)'!$P$3:$P$275</c:f>
              <c:numCache>
                <c:formatCode>#,##0" mbar"</c:formatCode>
                <c:ptCount val="273"/>
                <c:pt idx="0">
                  <c:v>0</c:v>
                </c:pt>
                <c:pt idx="1">
                  <c:v>1033</c:v>
                </c:pt>
                <c:pt idx="2">
                  <c:v>1033</c:v>
                </c:pt>
                <c:pt idx="3">
                  <c:v>1033</c:v>
                </c:pt>
                <c:pt idx="4">
                  <c:v>1033</c:v>
                </c:pt>
                <c:pt idx="5">
                  <c:v>1033</c:v>
                </c:pt>
                <c:pt idx="6">
                  <c:v>1033</c:v>
                </c:pt>
                <c:pt idx="7">
                  <c:v>1208</c:v>
                </c:pt>
                <c:pt idx="8">
                  <c:v>1208</c:v>
                </c:pt>
                <c:pt idx="9">
                  <c:v>1208</c:v>
                </c:pt>
                <c:pt idx="10">
                  <c:v>1208</c:v>
                </c:pt>
                <c:pt idx="11">
                  <c:v>1208</c:v>
                </c:pt>
                <c:pt idx="12">
                  <c:v>1208</c:v>
                </c:pt>
                <c:pt idx="13">
                  <c:v>1314</c:v>
                </c:pt>
                <c:pt idx="14">
                  <c:v>1314</c:v>
                </c:pt>
                <c:pt idx="15">
                  <c:v>1314</c:v>
                </c:pt>
                <c:pt idx="16">
                  <c:v>1314</c:v>
                </c:pt>
                <c:pt idx="17">
                  <c:v>1314</c:v>
                </c:pt>
                <c:pt idx="18">
                  <c:v>1314</c:v>
                </c:pt>
                <c:pt idx="19">
                  <c:v>1429</c:v>
                </c:pt>
                <c:pt idx="20">
                  <c:v>1429</c:v>
                </c:pt>
                <c:pt idx="21">
                  <c:v>1429</c:v>
                </c:pt>
                <c:pt idx="22">
                  <c:v>1429</c:v>
                </c:pt>
                <c:pt idx="23">
                  <c:v>1429</c:v>
                </c:pt>
                <c:pt idx="24">
                  <c:v>1429</c:v>
                </c:pt>
                <c:pt idx="25">
                  <c:v>1560</c:v>
                </c:pt>
                <c:pt idx="26">
                  <c:v>1560</c:v>
                </c:pt>
                <c:pt idx="27">
                  <c:v>1560</c:v>
                </c:pt>
                <c:pt idx="28">
                  <c:v>1560</c:v>
                </c:pt>
                <c:pt idx="29">
                  <c:v>1560</c:v>
                </c:pt>
                <c:pt idx="30">
                  <c:v>1560</c:v>
                </c:pt>
                <c:pt idx="31">
                  <c:v>1750</c:v>
                </c:pt>
                <c:pt idx="32">
                  <c:v>1750</c:v>
                </c:pt>
                <c:pt idx="33">
                  <c:v>1750</c:v>
                </c:pt>
                <c:pt idx="34">
                  <c:v>1750</c:v>
                </c:pt>
                <c:pt idx="35">
                  <c:v>1750</c:v>
                </c:pt>
                <c:pt idx="36">
                  <c:v>1750</c:v>
                </c:pt>
                <c:pt idx="37">
                  <c:v>2071</c:v>
                </c:pt>
                <c:pt idx="38">
                  <c:v>2071</c:v>
                </c:pt>
                <c:pt idx="39">
                  <c:v>2071</c:v>
                </c:pt>
                <c:pt idx="40">
                  <c:v>2071</c:v>
                </c:pt>
                <c:pt idx="41">
                  <c:v>2071</c:v>
                </c:pt>
                <c:pt idx="42">
                  <c:v>2071</c:v>
                </c:pt>
                <c:pt idx="43">
                  <c:v>2340</c:v>
                </c:pt>
                <c:pt idx="44">
                  <c:v>2340</c:v>
                </c:pt>
                <c:pt idx="45">
                  <c:v>2340</c:v>
                </c:pt>
                <c:pt idx="46">
                  <c:v>2340</c:v>
                </c:pt>
                <c:pt idx="47">
                  <c:v>2340</c:v>
                </c:pt>
                <c:pt idx="48">
                  <c:v>2340</c:v>
                </c:pt>
                <c:pt idx="49">
                  <c:v>2454</c:v>
                </c:pt>
                <c:pt idx="50">
                  <c:v>2454</c:v>
                </c:pt>
                <c:pt idx="51">
                  <c:v>2454</c:v>
                </c:pt>
                <c:pt idx="52">
                  <c:v>2454</c:v>
                </c:pt>
                <c:pt idx="53">
                  <c:v>2454</c:v>
                </c:pt>
                <c:pt idx="54">
                  <c:v>2454</c:v>
                </c:pt>
                <c:pt idx="55">
                  <c:v>2385</c:v>
                </c:pt>
                <c:pt idx="56">
                  <c:v>2385</c:v>
                </c:pt>
                <c:pt idx="57">
                  <c:v>2385</c:v>
                </c:pt>
                <c:pt idx="58">
                  <c:v>2385</c:v>
                </c:pt>
                <c:pt idx="59">
                  <c:v>2385</c:v>
                </c:pt>
                <c:pt idx="60">
                  <c:v>2385</c:v>
                </c:pt>
                <c:pt idx="61">
                  <c:v>2328</c:v>
                </c:pt>
                <c:pt idx="62">
                  <c:v>2328</c:v>
                </c:pt>
                <c:pt idx="63">
                  <c:v>2328</c:v>
                </c:pt>
                <c:pt idx="64">
                  <c:v>2328</c:v>
                </c:pt>
                <c:pt idx="65">
                  <c:v>2328</c:v>
                </c:pt>
                <c:pt idx="66">
                  <c:v>2328</c:v>
                </c:pt>
                <c:pt idx="67">
                  <c:v>2297</c:v>
                </c:pt>
                <c:pt idx="68">
                  <c:v>2297</c:v>
                </c:pt>
                <c:pt idx="69">
                  <c:v>2297</c:v>
                </c:pt>
                <c:pt idx="70">
                  <c:v>2297</c:v>
                </c:pt>
                <c:pt idx="71">
                  <c:v>2297</c:v>
                </c:pt>
                <c:pt idx="72">
                  <c:v>2297</c:v>
                </c:pt>
                <c:pt idx="73">
                  <c:v>2283</c:v>
                </c:pt>
                <c:pt idx="74">
                  <c:v>2283</c:v>
                </c:pt>
                <c:pt idx="75">
                  <c:v>2283</c:v>
                </c:pt>
                <c:pt idx="76">
                  <c:v>2283</c:v>
                </c:pt>
                <c:pt idx="77">
                  <c:v>2283</c:v>
                </c:pt>
                <c:pt idx="78">
                  <c:v>2283</c:v>
                </c:pt>
                <c:pt idx="79">
                  <c:v>2251</c:v>
                </c:pt>
                <c:pt idx="80">
                  <c:v>2251</c:v>
                </c:pt>
                <c:pt idx="81">
                  <c:v>2251</c:v>
                </c:pt>
                <c:pt idx="82">
                  <c:v>2251</c:v>
                </c:pt>
                <c:pt idx="83">
                  <c:v>2251</c:v>
                </c:pt>
                <c:pt idx="84">
                  <c:v>2251</c:v>
                </c:pt>
                <c:pt idx="85">
                  <c:v>2251</c:v>
                </c:pt>
                <c:pt idx="86">
                  <c:v>2251</c:v>
                </c:pt>
                <c:pt idx="87">
                  <c:v>2251</c:v>
                </c:pt>
                <c:pt idx="88">
                  <c:v>2251</c:v>
                </c:pt>
                <c:pt idx="89">
                  <c:v>2251</c:v>
                </c:pt>
                <c:pt idx="90">
                  <c:v>2251</c:v>
                </c:pt>
                <c:pt idx="91">
                  <c:v>2267</c:v>
                </c:pt>
                <c:pt idx="92">
                  <c:v>2267</c:v>
                </c:pt>
                <c:pt idx="93">
                  <c:v>2267</c:v>
                </c:pt>
                <c:pt idx="94">
                  <c:v>2267</c:v>
                </c:pt>
                <c:pt idx="95">
                  <c:v>2267</c:v>
                </c:pt>
                <c:pt idx="96">
                  <c:v>2267</c:v>
                </c:pt>
                <c:pt idx="97">
                  <c:v>2295</c:v>
                </c:pt>
                <c:pt idx="98">
                  <c:v>2295</c:v>
                </c:pt>
                <c:pt idx="99">
                  <c:v>2295</c:v>
                </c:pt>
                <c:pt idx="100">
                  <c:v>2295</c:v>
                </c:pt>
                <c:pt idx="101">
                  <c:v>2295</c:v>
                </c:pt>
                <c:pt idx="102">
                  <c:v>2295</c:v>
                </c:pt>
                <c:pt idx="103">
                  <c:v>2304</c:v>
                </c:pt>
                <c:pt idx="104">
                  <c:v>2304</c:v>
                </c:pt>
                <c:pt idx="105">
                  <c:v>2304</c:v>
                </c:pt>
                <c:pt idx="106">
                  <c:v>2304</c:v>
                </c:pt>
                <c:pt idx="107">
                  <c:v>2304</c:v>
                </c:pt>
                <c:pt idx="108">
                  <c:v>2304</c:v>
                </c:pt>
                <c:pt idx="109">
                  <c:v>2290</c:v>
                </c:pt>
                <c:pt idx="110">
                  <c:v>2290</c:v>
                </c:pt>
                <c:pt idx="111">
                  <c:v>2290</c:v>
                </c:pt>
                <c:pt idx="112">
                  <c:v>2290</c:v>
                </c:pt>
                <c:pt idx="113">
                  <c:v>2290</c:v>
                </c:pt>
                <c:pt idx="114">
                  <c:v>2290</c:v>
                </c:pt>
                <c:pt idx="115">
                  <c:v>2278</c:v>
                </c:pt>
                <c:pt idx="116">
                  <c:v>2278</c:v>
                </c:pt>
                <c:pt idx="117">
                  <c:v>2278</c:v>
                </c:pt>
                <c:pt idx="118">
                  <c:v>2278</c:v>
                </c:pt>
                <c:pt idx="119">
                  <c:v>2278</c:v>
                </c:pt>
                <c:pt idx="120">
                  <c:v>2278</c:v>
                </c:pt>
                <c:pt idx="121">
                  <c:v>2273</c:v>
                </c:pt>
                <c:pt idx="122">
                  <c:v>2273</c:v>
                </c:pt>
                <c:pt idx="123">
                  <c:v>2273</c:v>
                </c:pt>
                <c:pt idx="124">
                  <c:v>2273</c:v>
                </c:pt>
                <c:pt idx="125">
                  <c:v>2273</c:v>
                </c:pt>
                <c:pt idx="126">
                  <c:v>2273</c:v>
                </c:pt>
                <c:pt idx="127">
                  <c:v>2271</c:v>
                </c:pt>
                <c:pt idx="128">
                  <c:v>2271</c:v>
                </c:pt>
                <c:pt idx="129">
                  <c:v>2271</c:v>
                </c:pt>
                <c:pt idx="130">
                  <c:v>2271</c:v>
                </c:pt>
                <c:pt idx="131">
                  <c:v>2271</c:v>
                </c:pt>
                <c:pt idx="132">
                  <c:v>2271</c:v>
                </c:pt>
                <c:pt idx="133">
                  <c:v>2271</c:v>
                </c:pt>
                <c:pt idx="134">
                  <c:v>2271</c:v>
                </c:pt>
                <c:pt idx="135">
                  <c:v>2271</c:v>
                </c:pt>
                <c:pt idx="136">
                  <c:v>2271</c:v>
                </c:pt>
                <c:pt idx="137">
                  <c:v>2271</c:v>
                </c:pt>
                <c:pt idx="138">
                  <c:v>2271</c:v>
                </c:pt>
                <c:pt idx="139">
                  <c:v>2278</c:v>
                </c:pt>
                <c:pt idx="140">
                  <c:v>2278</c:v>
                </c:pt>
                <c:pt idx="141">
                  <c:v>2278</c:v>
                </c:pt>
                <c:pt idx="142">
                  <c:v>2278</c:v>
                </c:pt>
                <c:pt idx="143">
                  <c:v>2278</c:v>
                </c:pt>
                <c:pt idx="144">
                  <c:v>2278</c:v>
                </c:pt>
                <c:pt idx="145">
                  <c:v>2277</c:v>
                </c:pt>
                <c:pt idx="146">
                  <c:v>2277</c:v>
                </c:pt>
                <c:pt idx="147">
                  <c:v>2277</c:v>
                </c:pt>
                <c:pt idx="148">
                  <c:v>2277</c:v>
                </c:pt>
                <c:pt idx="149">
                  <c:v>2277</c:v>
                </c:pt>
                <c:pt idx="150">
                  <c:v>2277</c:v>
                </c:pt>
                <c:pt idx="151">
                  <c:v>2269</c:v>
                </c:pt>
                <c:pt idx="152">
                  <c:v>2269</c:v>
                </c:pt>
                <c:pt idx="153">
                  <c:v>2269</c:v>
                </c:pt>
                <c:pt idx="154">
                  <c:v>2269</c:v>
                </c:pt>
                <c:pt idx="155">
                  <c:v>2269</c:v>
                </c:pt>
                <c:pt idx="156">
                  <c:v>2269</c:v>
                </c:pt>
                <c:pt idx="157">
                  <c:v>2270</c:v>
                </c:pt>
                <c:pt idx="158">
                  <c:v>2270</c:v>
                </c:pt>
                <c:pt idx="159">
                  <c:v>2270</c:v>
                </c:pt>
                <c:pt idx="160">
                  <c:v>2270</c:v>
                </c:pt>
                <c:pt idx="161">
                  <c:v>2270</c:v>
                </c:pt>
                <c:pt idx="162">
                  <c:v>2270</c:v>
                </c:pt>
                <c:pt idx="163">
                  <c:v>2268</c:v>
                </c:pt>
                <c:pt idx="164">
                  <c:v>2268</c:v>
                </c:pt>
                <c:pt idx="165">
                  <c:v>2268</c:v>
                </c:pt>
                <c:pt idx="166">
                  <c:v>2268</c:v>
                </c:pt>
                <c:pt idx="167">
                  <c:v>2268</c:v>
                </c:pt>
                <c:pt idx="168">
                  <c:v>2268</c:v>
                </c:pt>
                <c:pt idx="169">
                  <c:v>2268</c:v>
                </c:pt>
                <c:pt idx="170">
                  <c:v>2268</c:v>
                </c:pt>
                <c:pt idx="171">
                  <c:v>2268</c:v>
                </c:pt>
                <c:pt idx="172">
                  <c:v>2268</c:v>
                </c:pt>
                <c:pt idx="173">
                  <c:v>2268</c:v>
                </c:pt>
                <c:pt idx="174">
                  <c:v>2268</c:v>
                </c:pt>
                <c:pt idx="175">
                  <c:v>2267</c:v>
                </c:pt>
                <c:pt idx="176">
                  <c:v>2267</c:v>
                </c:pt>
                <c:pt idx="177">
                  <c:v>2267</c:v>
                </c:pt>
                <c:pt idx="178">
                  <c:v>2267</c:v>
                </c:pt>
                <c:pt idx="179">
                  <c:v>2267</c:v>
                </c:pt>
                <c:pt idx="180">
                  <c:v>2267</c:v>
                </c:pt>
                <c:pt idx="181">
                  <c:v>2267</c:v>
                </c:pt>
                <c:pt idx="182">
                  <c:v>2267</c:v>
                </c:pt>
                <c:pt idx="183">
                  <c:v>2267</c:v>
                </c:pt>
                <c:pt idx="184">
                  <c:v>2267</c:v>
                </c:pt>
                <c:pt idx="185">
                  <c:v>2267</c:v>
                </c:pt>
                <c:pt idx="186">
                  <c:v>2267</c:v>
                </c:pt>
                <c:pt idx="187">
                  <c:v>2266</c:v>
                </c:pt>
                <c:pt idx="188">
                  <c:v>2266</c:v>
                </c:pt>
                <c:pt idx="189">
                  <c:v>2266</c:v>
                </c:pt>
                <c:pt idx="190">
                  <c:v>2266</c:v>
                </c:pt>
                <c:pt idx="191">
                  <c:v>2266</c:v>
                </c:pt>
                <c:pt idx="192">
                  <c:v>2266</c:v>
                </c:pt>
                <c:pt idx="193">
                  <c:v>2266</c:v>
                </c:pt>
                <c:pt idx="194">
                  <c:v>2266</c:v>
                </c:pt>
                <c:pt idx="195">
                  <c:v>2266</c:v>
                </c:pt>
                <c:pt idx="196">
                  <c:v>2266</c:v>
                </c:pt>
                <c:pt idx="197">
                  <c:v>2266</c:v>
                </c:pt>
                <c:pt idx="198">
                  <c:v>2266</c:v>
                </c:pt>
                <c:pt idx="199">
                  <c:v>2262</c:v>
                </c:pt>
                <c:pt idx="200">
                  <c:v>2262</c:v>
                </c:pt>
                <c:pt idx="201">
                  <c:v>2262</c:v>
                </c:pt>
                <c:pt idx="202">
                  <c:v>2262</c:v>
                </c:pt>
                <c:pt idx="203">
                  <c:v>2262</c:v>
                </c:pt>
                <c:pt idx="204">
                  <c:v>2262</c:v>
                </c:pt>
                <c:pt idx="205">
                  <c:v>2260</c:v>
                </c:pt>
                <c:pt idx="206">
                  <c:v>2260</c:v>
                </c:pt>
                <c:pt idx="207">
                  <c:v>2260</c:v>
                </c:pt>
                <c:pt idx="208">
                  <c:v>2260</c:v>
                </c:pt>
                <c:pt idx="209">
                  <c:v>2260</c:v>
                </c:pt>
                <c:pt idx="210">
                  <c:v>2260</c:v>
                </c:pt>
                <c:pt idx="211">
                  <c:v>2260</c:v>
                </c:pt>
                <c:pt idx="212">
                  <c:v>2260</c:v>
                </c:pt>
                <c:pt idx="213">
                  <c:v>2260</c:v>
                </c:pt>
                <c:pt idx="214">
                  <c:v>2260</c:v>
                </c:pt>
                <c:pt idx="215">
                  <c:v>2260</c:v>
                </c:pt>
                <c:pt idx="216">
                  <c:v>2260</c:v>
                </c:pt>
                <c:pt idx="217">
                  <c:v>2255</c:v>
                </c:pt>
                <c:pt idx="218">
                  <c:v>2255</c:v>
                </c:pt>
                <c:pt idx="219">
                  <c:v>2255</c:v>
                </c:pt>
                <c:pt idx="220">
                  <c:v>2255</c:v>
                </c:pt>
                <c:pt idx="221">
                  <c:v>2255</c:v>
                </c:pt>
                <c:pt idx="222">
                  <c:v>2255</c:v>
                </c:pt>
                <c:pt idx="223">
                  <c:v>2254</c:v>
                </c:pt>
                <c:pt idx="224">
                  <c:v>2254</c:v>
                </c:pt>
                <c:pt idx="225">
                  <c:v>2254</c:v>
                </c:pt>
                <c:pt idx="226">
                  <c:v>2254</c:v>
                </c:pt>
                <c:pt idx="227">
                  <c:v>2254</c:v>
                </c:pt>
                <c:pt idx="228">
                  <c:v>2254</c:v>
                </c:pt>
                <c:pt idx="229">
                  <c:v>2253</c:v>
                </c:pt>
                <c:pt idx="230">
                  <c:v>2253</c:v>
                </c:pt>
                <c:pt idx="231">
                  <c:v>2253</c:v>
                </c:pt>
                <c:pt idx="232">
                  <c:v>2253</c:v>
                </c:pt>
                <c:pt idx="233">
                  <c:v>2253</c:v>
                </c:pt>
                <c:pt idx="234">
                  <c:v>2253</c:v>
                </c:pt>
                <c:pt idx="235">
                  <c:v>2247</c:v>
                </c:pt>
                <c:pt idx="236">
                  <c:v>2247</c:v>
                </c:pt>
                <c:pt idx="237">
                  <c:v>2247</c:v>
                </c:pt>
                <c:pt idx="238">
                  <c:v>2247</c:v>
                </c:pt>
                <c:pt idx="239">
                  <c:v>2247</c:v>
                </c:pt>
                <c:pt idx="240">
                  <c:v>2247</c:v>
                </c:pt>
                <c:pt idx="241">
                  <c:v>2247</c:v>
                </c:pt>
                <c:pt idx="242">
                  <c:v>2247</c:v>
                </c:pt>
                <c:pt idx="243">
                  <c:v>2247</c:v>
                </c:pt>
                <c:pt idx="244">
                  <c:v>2247</c:v>
                </c:pt>
                <c:pt idx="245">
                  <c:v>2247</c:v>
                </c:pt>
                <c:pt idx="246">
                  <c:v>2247</c:v>
                </c:pt>
                <c:pt idx="247">
                  <c:v>2243</c:v>
                </c:pt>
                <c:pt idx="248">
                  <c:v>2243</c:v>
                </c:pt>
                <c:pt idx="249">
                  <c:v>2243</c:v>
                </c:pt>
                <c:pt idx="250">
                  <c:v>2243</c:v>
                </c:pt>
                <c:pt idx="251">
                  <c:v>2243</c:v>
                </c:pt>
                <c:pt idx="252">
                  <c:v>2243</c:v>
                </c:pt>
                <c:pt idx="253">
                  <c:v>1184</c:v>
                </c:pt>
                <c:pt idx="254">
                  <c:v>1184</c:v>
                </c:pt>
                <c:pt idx="255">
                  <c:v>1184</c:v>
                </c:pt>
                <c:pt idx="256">
                  <c:v>1184</c:v>
                </c:pt>
                <c:pt idx="257">
                  <c:v>1184</c:v>
                </c:pt>
                <c:pt idx="258">
                  <c:v>1184</c:v>
                </c:pt>
                <c:pt idx="259">
                  <c:v>1075</c:v>
                </c:pt>
                <c:pt idx="260">
                  <c:v>1075</c:v>
                </c:pt>
                <c:pt idx="261">
                  <c:v>1075</c:v>
                </c:pt>
                <c:pt idx="262">
                  <c:v>1075</c:v>
                </c:pt>
                <c:pt idx="263">
                  <c:v>1075</c:v>
                </c:pt>
                <c:pt idx="264">
                  <c:v>1075</c:v>
                </c:pt>
                <c:pt idx="265">
                  <c:v>1079</c:v>
                </c:pt>
                <c:pt idx="266">
                  <c:v>1079</c:v>
                </c:pt>
                <c:pt idx="267">
                  <c:v>1079</c:v>
                </c:pt>
                <c:pt idx="268">
                  <c:v>1079</c:v>
                </c:pt>
                <c:pt idx="269">
                  <c:v>1079</c:v>
                </c:pt>
                <c:pt idx="270">
                  <c:v>1079</c:v>
                </c:pt>
                <c:pt idx="271">
                  <c:v>1078</c:v>
                </c:pt>
                <c:pt idx="272">
                  <c:v>1078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'Beschl. 5. Gang(2)'!$Q$2</c:f>
              <c:strCache>
                <c:ptCount val="1"/>
                <c:pt idx="0">
                  <c:v>Abweichung</c:v>
                </c:pt>
              </c:strCache>
            </c:strRef>
          </c:tx>
          <c:marker>
            <c:symbol val="none"/>
          </c:marker>
          <c:xVal>
            <c:numRef>
              <c:f>'Beschl. 5. Gang(2)'!$I$3:$I$275</c:f>
              <c:numCache>
                <c:formatCode>0.000" s"</c:formatCode>
                <c:ptCount val="273"/>
                <c:pt idx="0">
                  <c:v>0.32</c:v>
                </c:pt>
                <c:pt idx="1">
                  <c:v>0.51100000000000001</c:v>
                </c:pt>
                <c:pt idx="2">
                  <c:v>0.70099999999999996</c:v>
                </c:pt>
                <c:pt idx="3">
                  <c:v>0.89100000000000001</c:v>
                </c:pt>
                <c:pt idx="4">
                  <c:v>1.081</c:v>
                </c:pt>
                <c:pt idx="5">
                  <c:v>1.262</c:v>
                </c:pt>
                <c:pt idx="6">
                  <c:v>1.452</c:v>
                </c:pt>
                <c:pt idx="7">
                  <c:v>1.6319999999999999</c:v>
                </c:pt>
                <c:pt idx="8">
                  <c:v>1.8220000000000001</c:v>
                </c:pt>
                <c:pt idx="9">
                  <c:v>2.0129999999999999</c:v>
                </c:pt>
                <c:pt idx="10">
                  <c:v>2.1930000000000001</c:v>
                </c:pt>
                <c:pt idx="11">
                  <c:v>2.383</c:v>
                </c:pt>
                <c:pt idx="12">
                  <c:v>2.5539999999999998</c:v>
                </c:pt>
                <c:pt idx="13">
                  <c:v>2.754</c:v>
                </c:pt>
                <c:pt idx="14">
                  <c:v>2.944</c:v>
                </c:pt>
                <c:pt idx="15">
                  <c:v>3.1139999999999999</c:v>
                </c:pt>
                <c:pt idx="16">
                  <c:v>3.3149999999999999</c:v>
                </c:pt>
                <c:pt idx="17">
                  <c:v>3.4849999999999999</c:v>
                </c:pt>
                <c:pt idx="18">
                  <c:v>3.6749999999999998</c:v>
                </c:pt>
                <c:pt idx="19">
                  <c:v>3.8650000000000002</c:v>
                </c:pt>
                <c:pt idx="20">
                  <c:v>4.0659999999999998</c:v>
                </c:pt>
                <c:pt idx="21">
                  <c:v>4.2359999999999998</c:v>
                </c:pt>
                <c:pt idx="22">
                  <c:v>4.4160000000000004</c:v>
                </c:pt>
                <c:pt idx="23">
                  <c:v>4.6059999999999999</c:v>
                </c:pt>
                <c:pt idx="24">
                  <c:v>4.7969999999999997</c:v>
                </c:pt>
                <c:pt idx="25">
                  <c:v>4.9870000000000001</c:v>
                </c:pt>
                <c:pt idx="26">
                  <c:v>5.1769999999999996</c:v>
                </c:pt>
                <c:pt idx="27">
                  <c:v>5.3780000000000001</c:v>
                </c:pt>
                <c:pt idx="28">
                  <c:v>5.5679999999999996</c:v>
                </c:pt>
                <c:pt idx="29">
                  <c:v>5.758</c:v>
                </c:pt>
                <c:pt idx="30">
                  <c:v>5.9480000000000004</c:v>
                </c:pt>
                <c:pt idx="31">
                  <c:v>6.1390000000000002</c:v>
                </c:pt>
                <c:pt idx="32">
                  <c:v>6.3289999999999997</c:v>
                </c:pt>
                <c:pt idx="33">
                  <c:v>6.5289999999999999</c:v>
                </c:pt>
                <c:pt idx="34">
                  <c:v>6.72</c:v>
                </c:pt>
                <c:pt idx="35">
                  <c:v>6.89</c:v>
                </c:pt>
                <c:pt idx="36">
                  <c:v>7.08</c:v>
                </c:pt>
                <c:pt idx="37">
                  <c:v>7.26</c:v>
                </c:pt>
                <c:pt idx="38">
                  <c:v>7.4509999999999996</c:v>
                </c:pt>
                <c:pt idx="39">
                  <c:v>7.641</c:v>
                </c:pt>
                <c:pt idx="40">
                  <c:v>7.8209999999999997</c:v>
                </c:pt>
                <c:pt idx="41">
                  <c:v>8.0109999999999992</c:v>
                </c:pt>
                <c:pt idx="42">
                  <c:v>8.1920000000000002</c:v>
                </c:pt>
                <c:pt idx="43">
                  <c:v>8.3819999999999997</c:v>
                </c:pt>
                <c:pt idx="44">
                  <c:v>8.5719999999999992</c:v>
                </c:pt>
                <c:pt idx="45">
                  <c:v>8.7620000000000005</c:v>
                </c:pt>
                <c:pt idx="46">
                  <c:v>8.9529999999999994</c:v>
                </c:pt>
                <c:pt idx="47">
                  <c:v>9.1329999999999991</c:v>
                </c:pt>
                <c:pt idx="48">
                  <c:v>9.3230000000000004</c:v>
                </c:pt>
                <c:pt idx="49">
                  <c:v>9.5139999999999993</c:v>
                </c:pt>
                <c:pt idx="50">
                  <c:v>9.7040000000000006</c:v>
                </c:pt>
                <c:pt idx="51">
                  <c:v>9.9039999999999999</c:v>
                </c:pt>
                <c:pt idx="52">
                  <c:v>10.074</c:v>
                </c:pt>
                <c:pt idx="53">
                  <c:v>10.265000000000001</c:v>
                </c:pt>
                <c:pt idx="54">
                  <c:v>10.455</c:v>
                </c:pt>
                <c:pt idx="55">
                  <c:v>10.635</c:v>
                </c:pt>
                <c:pt idx="56">
                  <c:v>10.824999999999999</c:v>
                </c:pt>
                <c:pt idx="57">
                  <c:v>11.006</c:v>
                </c:pt>
                <c:pt idx="58">
                  <c:v>11.196</c:v>
                </c:pt>
                <c:pt idx="59">
                  <c:v>11.385999999999999</c:v>
                </c:pt>
                <c:pt idx="60">
                  <c:v>11.577</c:v>
                </c:pt>
                <c:pt idx="61">
                  <c:v>11.766999999999999</c:v>
                </c:pt>
                <c:pt idx="62">
                  <c:v>11.967000000000001</c:v>
                </c:pt>
                <c:pt idx="63">
                  <c:v>12.157</c:v>
                </c:pt>
                <c:pt idx="64">
                  <c:v>12.348000000000001</c:v>
                </c:pt>
                <c:pt idx="65">
                  <c:v>12.538</c:v>
                </c:pt>
                <c:pt idx="66">
                  <c:v>12.728</c:v>
                </c:pt>
                <c:pt idx="67">
                  <c:v>12.917999999999999</c:v>
                </c:pt>
                <c:pt idx="68">
                  <c:v>13.119</c:v>
                </c:pt>
                <c:pt idx="69">
                  <c:v>13.308999999999999</c:v>
                </c:pt>
                <c:pt idx="70">
                  <c:v>13.478999999999999</c:v>
                </c:pt>
                <c:pt idx="71">
                  <c:v>13.67</c:v>
                </c:pt>
                <c:pt idx="72">
                  <c:v>13.87</c:v>
                </c:pt>
                <c:pt idx="73">
                  <c:v>14.06</c:v>
                </c:pt>
                <c:pt idx="74">
                  <c:v>14.25</c:v>
                </c:pt>
                <c:pt idx="75">
                  <c:v>14.441000000000001</c:v>
                </c:pt>
                <c:pt idx="76">
                  <c:v>14.631</c:v>
                </c:pt>
                <c:pt idx="77">
                  <c:v>14.821</c:v>
                </c:pt>
                <c:pt idx="78">
                  <c:v>15.021000000000001</c:v>
                </c:pt>
                <c:pt idx="79">
                  <c:v>15.212</c:v>
                </c:pt>
                <c:pt idx="80">
                  <c:v>15.401999999999999</c:v>
                </c:pt>
                <c:pt idx="81">
                  <c:v>15.592000000000001</c:v>
                </c:pt>
                <c:pt idx="82">
                  <c:v>15.782999999999999</c:v>
                </c:pt>
                <c:pt idx="83">
                  <c:v>15.973000000000001</c:v>
                </c:pt>
                <c:pt idx="84">
                  <c:v>16.172999999999998</c:v>
                </c:pt>
                <c:pt idx="85">
                  <c:v>16.363</c:v>
                </c:pt>
                <c:pt idx="86">
                  <c:v>16.553999999999998</c:v>
                </c:pt>
                <c:pt idx="87">
                  <c:v>16.744</c:v>
                </c:pt>
                <c:pt idx="88">
                  <c:v>16.934000000000001</c:v>
                </c:pt>
                <c:pt idx="89">
                  <c:v>17.135000000000002</c:v>
                </c:pt>
                <c:pt idx="90">
                  <c:v>17.324999999999999</c:v>
                </c:pt>
                <c:pt idx="91">
                  <c:v>17.515000000000001</c:v>
                </c:pt>
                <c:pt idx="92">
                  <c:v>17.704999999999998</c:v>
                </c:pt>
                <c:pt idx="93">
                  <c:v>17.896000000000001</c:v>
                </c:pt>
                <c:pt idx="94">
                  <c:v>18.085999999999999</c:v>
                </c:pt>
                <c:pt idx="95">
                  <c:v>18.276</c:v>
                </c:pt>
                <c:pt idx="96">
                  <c:v>18.475999999999999</c:v>
                </c:pt>
                <c:pt idx="97">
                  <c:v>18.646999999999998</c:v>
                </c:pt>
                <c:pt idx="98">
                  <c:v>18.827000000000002</c:v>
                </c:pt>
                <c:pt idx="99">
                  <c:v>18.997</c:v>
                </c:pt>
                <c:pt idx="100">
                  <c:v>19.196999999999999</c:v>
                </c:pt>
                <c:pt idx="101">
                  <c:v>19.388000000000002</c:v>
                </c:pt>
                <c:pt idx="102">
                  <c:v>19.577999999999999</c:v>
                </c:pt>
                <c:pt idx="103">
                  <c:v>19.768000000000001</c:v>
                </c:pt>
                <c:pt idx="104">
                  <c:v>19.959</c:v>
                </c:pt>
                <c:pt idx="105">
                  <c:v>20.149000000000001</c:v>
                </c:pt>
                <c:pt idx="106">
                  <c:v>20.349</c:v>
                </c:pt>
                <c:pt idx="107">
                  <c:v>20.539000000000001</c:v>
                </c:pt>
                <c:pt idx="108">
                  <c:v>20.73</c:v>
                </c:pt>
                <c:pt idx="109">
                  <c:v>20.92</c:v>
                </c:pt>
                <c:pt idx="110">
                  <c:v>21.11</c:v>
                </c:pt>
                <c:pt idx="111">
                  <c:v>21.3</c:v>
                </c:pt>
                <c:pt idx="112">
                  <c:v>21.501000000000001</c:v>
                </c:pt>
                <c:pt idx="113">
                  <c:v>21.690999999999999</c:v>
                </c:pt>
                <c:pt idx="114">
                  <c:v>21.881</c:v>
                </c:pt>
                <c:pt idx="115">
                  <c:v>22.071999999999999</c:v>
                </c:pt>
                <c:pt idx="116">
                  <c:v>22.262</c:v>
                </c:pt>
                <c:pt idx="117">
                  <c:v>22.452000000000002</c:v>
                </c:pt>
                <c:pt idx="118">
                  <c:v>22.652000000000001</c:v>
                </c:pt>
                <c:pt idx="119">
                  <c:v>22.843</c:v>
                </c:pt>
                <c:pt idx="120">
                  <c:v>23.033000000000001</c:v>
                </c:pt>
                <c:pt idx="121">
                  <c:v>23.222999999999999</c:v>
                </c:pt>
                <c:pt idx="122">
                  <c:v>23.414000000000001</c:v>
                </c:pt>
                <c:pt idx="123">
                  <c:v>23.603999999999999</c:v>
                </c:pt>
                <c:pt idx="124">
                  <c:v>23.803999999999998</c:v>
                </c:pt>
                <c:pt idx="125">
                  <c:v>23.994</c:v>
                </c:pt>
                <c:pt idx="126">
                  <c:v>24.164999999999999</c:v>
                </c:pt>
                <c:pt idx="127">
                  <c:v>24.355</c:v>
                </c:pt>
                <c:pt idx="128">
                  <c:v>24.535</c:v>
                </c:pt>
                <c:pt idx="129">
                  <c:v>24.725000000000001</c:v>
                </c:pt>
                <c:pt idx="130">
                  <c:v>24.916</c:v>
                </c:pt>
                <c:pt idx="131">
                  <c:v>25.096</c:v>
                </c:pt>
                <c:pt idx="132">
                  <c:v>25.286000000000001</c:v>
                </c:pt>
                <c:pt idx="133">
                  <c:v>25.466000000000001</c:v>
                </c:pt>
                <c:pt idx="134">
                  <c:v>25.657</c:v>
                </c:pt>
                <c:pt idx="135">
                  <c:v>25.847000000000001</c:v>
                </c:pt>
                <c:pt idx="136">
                  <c:v>26.027000000000001</c:v>
                </c:pt>
                <c:pt idx="137">
                  <c:v>26.218</c:v>
                </c:pt>
                <c:pt idx="138">
                  <c:v>26.408000000000001</c:v>
                </c:pt>
                <c:pt idx="139">
                  <c:v>26.597999999999999</c:v>
                </c:pt>
                <c:pt idx="140">
                  <c:v>26.788</c:v>
                </c:pt>
                <c:pt idx="141">
                  <c:v>26.978999999999999</c:v>
                </c:pt>
                <c:pt idx="142">
                  <c:v>27.178999999999998</c:v>
                </c:pt>
                <c:pt idx="143">
                  <c:v>27.369</c:v>
                </c:pt>
                <c:pt idx="144">
                  <c:v>27.559000000000001</c:v>
                </c:pt>
                <c:pt idx="145">
                  <c:v>27.75</c:v>
                </c:pt>
                <c:pt idx="146">
                  <c:v>27.94</c:v>
                </c:pt>
                <c:pt idx="147">
                  <c:v>28.13</c:v>
                </c:pt>
                <c:pt idx="148">
                  <c:v>28.331</c:v>
                </c:pt>
                <c:pt idx="149">
                  <c:v>28.521000000000001</c:v>
                </c:pt>
                <c:pt idx="150">
                  <c:v>28.710999999999999</c:v>
                </c:pt>
                <c:pt idx="151">
                  <c:v>28.901</c:v>
                </c:pt>
                <c:pt idx="152">
                  <c:v>29.091999999999999</c:v>
                </c:pt>
                <c:pt idx="153">
                  <c:v>29.282</c:v>
                </c:pt>
                <c:pt idx="154">
                  <c:v>29.481999999999999</c:v>
                </c:pt>
                <c:pt idx="155">
                  <c:v>29.672999999999998</c:v>
                </c:pt>
                <c:pt idx="156">
                  <c:v>29.863</c:v>
                </c:pt>
                <c:pt idx="157">
                  <c:v>30.053000000000001</c:v>
                </c:pt>
                <c:pt idx="158">
                  <c:v>30.242999999999999</c:v>
                </c:pt>
                <c:pt idx="159">
                  <c:v>30.423999999999999</c:v>
                </c:pt>
                <c:pt idx="160">
                  <c:v>30.614000000000001</c:v>
                </c:pt>
                <c:pt idx="161">
                  <c:v>30.783999999999999</c:v>
                </c:pt>
                <c:pt idx="162">
                  <c:v>30.984000000000002</c:v>
                </c:pt>
                <c:pt idx="163">
                  <c:v>31.175000000000001</c:v>
                </c:pt>
                <c:pt idx="164">
                  <c:v>31.344999999999999</c:v>
                </c:pt>
                <c:pt idx="165">
                  <c:v>31.535</c:v>
                </c:pt>
                <c:pt idx="166">
                  <c:v>31.715</c:v>
                </c:pt>
                <c:pt idx="167">
                  <c:v>31.905999999999999</c:v>
                </c:pt>
                <c:pt idx="168">
                  <c:v>32.095999999999997</c:v>
                </c:pt>
                <c:pt idx="169">
                  <c:v>32.276000000000003</c:v>
                </c:pt>
                <c:pt idx="170">
                  <c:v>32.466999999999999</c:v>
                </c:pt>
                <c:pt idx="171">
                  <c:v>32.646999999999998</c:v>
                </c:pt>
                <c:pt idx="172">
                  <c:v>32.817</c:v>
                </c:pt>
                <c:pt idx="173">
                  <c:v>33.006999999999998</c:v>
                </c:pt>
                <c:pt idx="174">
                  <c:v>33.207999999999998</c:v>
                </c:pt>
                <c:pt idx="175">
                  <c:v>33.398000000000003</c:v>
                </c:pt>
                <c:pt idx="176">
                  <c:v>33.588000000000001</c:v>
                </c:pt>
                <c:pt idx="177">
                  <c:v>33.777999999999999</c:v>
                </c:pt>
                <c:pt idx="178">
                  <c:v>33.969000000000001</c:v>
                </c:pt>
                <c:pt idx="179">
                  <c:v>34.158999999999999</c:v>
                </c:pt>
                <c:pt idx="180">
                  <c:v>34.359000000000002</c:v>
                </c:pt>
                <c:pt idx="181">
                  <c:v>34.549999999999997</c:v>
                </c:pt>
                <c:pt idx="182">
                  <c:v>34.74</c:v>
                </c:pt>
                <c:pt idx="183">
                  <c:v>34.93</c:v>
                </c:pt>
                <c:pt idx="184">
                  <c:v>35.119999999999997</c:v>
                </c:pt>
                <c:pt idx="185">
                  <c:v>35.311</c:v>
                </c:pt>
                <c:pt idx="186">
                  <c:v>35.511000000000003</c:v>
                </c:pt>
                <c:pt idx="187">
                  <c:v>35.701000000000001</c:v>
                </c:pt>
                <c:pt idx="188">
                  <c:v>35.890999999999998</c:v>
                </c:pt>
                <c:pt idx="189">
                  <c:v>36.082000000000001</c:v>
                </c:pt>
                <c:pt idx="190">
                  <c:v>36.271999999999998</c:v>
                </c:pt>
                <c:pt idx="191">
                  <c:v>36.462000000000003</c:v>
                </c:pt>
                <c:pt idx="192">
                  <c:v>36.662999999999997</c:v>
                </c:pt>
                <c:pt idx="193">
                  <c:v>36.853000000000002</c:v>
                </c:pt>
                <c:pt idx="194">
                  <c:v>37.023000000000003</c:v>
                </c:pt>
                <c:pt idx="195">
                  <c:v>37.213000000000001</c:v>
                </c:pt>
                <c:pt idx="196">
                  <c:v>37.414000000000001</c:v>
                </c:pt>
                <c:pt idx="197">
                  <c:v>37.603999999999999</c:v>
                </c:pt>
                <c:pt idx="198">
                  <c:v>37.793999999999997</c:v>
                </c:pt>
                <c:pt idx="199">
                  <c:v>37.973999999999997</c:v>
                </c:pt>
                <c:pt idx="200">
                  <c:v>38.164999999999999</c:v>
                </c:pt>
                <c:pt idx="201">
                  <c:v>38.354999999999997</c:v>
                </c:pt>
                <c:pt idx="202">
                  <c:v>38.545000000000002</c:v>
                </c:pt>
                <c:pt idx="203">
                  <c:v>38.735999999999997</c:v>
                </c:pt>
                <c:pt idx="204">
                  <c:v>38.915999999999997</c:v>
                </c:pt>
                <c:pt idx="205">
                  <c:v>39.106000000000002</c:v>
                </c:pt>
                <c:pt idx="206">
                  <c:v>39.295999999999999</c:v>
                </c:pt>
                <c:pt idx="207">
                  <c:v>39.487000000000002</c:v>
                </c:pt>
                <c:pt idx="208">
                  <c:v>39.686999999999998</c:v>
                </c:pt>
                <c:pt idx="209">
                  <c:v>39.856999999999999</c:v>
                </c:pt>
                <c:pt idx="210">
                  <c:v>40.046999999999997</c:v>
                </c:pt>
                <c:pt idx="211">
                  <c:v>40.238</c:v>
                </c:pt>
                <c:pt idx="212">
                  <c:v>40.438000000000002</c:v>
                </c:pt>
                <c:pt idx="213">
                  <c:v>40.628</c:v>
                </c:pt>
                <c:pt idx="214">
                  <c:v>40.819000000000003</c:v>
                </c:pt>
                <c:pt idx="215">
                  <c:v>41.009</c:v>
                </c:pt>
                <c:pt idx="216">
                  <c:v>41.198999999999998</c:v>
                </c:pt>
                <c:pt idx="217">
                  <c:v>41.389000000000003</c:v>
                </c:pt>
                <c:pt idx="218">
                  <c:v>41.58</c:v>
                </c:pt>
                <c:pt idx="219">
                  <c:v>41.76</c:v>
                </c:pt>
                <c:pt idx="220">
                  <c:v>41.95</c:v>
                </c:pt>
                <c:pt idx="221">
                  <c:v>42.14</c:v>
                </c:pt>
                <c:pt idx="222">
                  <c:v>42.341000000000001</c:v>
                </c:pt>
                <c:pt idx="223">
                  <c:v>42.530999999999999</c:v>
                </c:pt>
                <c:pt idx="224">
                  <c:v>42.720999999999997</c:v>
                </c:pt>
                <c:pt idx="225">
                  <c:v>42.911999999999999</c:v>
                </c:pt>
                <c:pt idx="226">
                  <c:v>43.101999999999997</c:v>
                </c:pt>
                <c:pt idx="227">
                  <c:v>43.281999999999996</c:v>
                </c:pt>
                <c:pt idx="228">
                  <c:v>43.472000000000001</c:v>
                </c:pt>
                <c:pt idx="229">
                  <c:v>43.662999999999997</c:v>
                </c:pt>
                <c:pt idx="230">
                  <c:v>43.853000000000002</c:v>
                </c:pt>
                <c:pt idx="231">
                  <c:v>44.042999999999999</c:v>
                </c:pt>
                <c:pt idx="232">
                  <c:v>44.222999999999999</c:v>
                </c:pt>
                <c:pt idx="233">
                  <c:v>44.414000000000001</c:v>
                </c:pt>
                <c:pt idx="234">
                  <c:v>44.603999999999999</c:v>
                </c:pt>
                <c:pt idx="235">
                  <c:v>44.804000000000002</c:v>
                </c:pt>
                <c:pt idx="236">
                  <c:v>44.994999999999997</c:v>
                </c:pt>
                <c:pt idx="237">
                  <c:v>45.185000000000002</c:v>
                </c:pt>
                <c:pt idx="238">
                  <c:v>45.375</c:v>
                </c:pt>
                <c:pt idx="239">
                  <c:v>45.564999999999998</c:v>
                </c:pt>
                <c:pt idx="240">
                  <c:v>45.756</c:v>
                </c:pt>
                <c:pt idx="241">
                  <c:v>45.956000000000003</c:v>
                </c:pt>
                <c:pt idx="242">
                  <c:v>46.146000000000001</c:v>
                </c:pt>
                <c:pt idx="243">
                  <c:v>46.335999999999999</c:v>
                </c:pt>
                <c:pt idx="244">
                  <c:v>46.527000000000001</c:v>
                </c:pt>
                <c:pt idx="245">
                  <c:v>46.716999999999999</c:v>
                </c:pt>
                <c:pt idx="246">
                  <c:v>46.906999999999996</c:v>
                </c:pt>
                <c:pt idx="247">
                  <c:v>47.088000000000001</c:v>
                </c:pt>
                <c:pt idx="248">
                  <c:v>47.258000000000003</c:v>
                </c:pt>
                <c:pt idx="249">
                  <c:v>47.438000000000002</c:v>
                </c:pt>
                <c:pt idx="250">
                  <c:v>47.618000000000002</c:v>
                </c:pt>
                <c:pt idx="251">
                  <c:v>47.789000000000001</c:v>
                </c:pt>
                <c:pt idx="252">
                  <c:v>47.978999999999999</c:v>
                </c:pt>
                <c:pt idx="253">
                  <c:v>48.179000000000002</c:v>
                </c:pt>
                <c:pt idx="254">
                  <c:v>48.369</c:v>
                </c:pt>
                <c:pt idx="255">
                  <c:v>48.56</c:v>
                </c:pt>
                <c:pt idx="256">
                  <c:v>48.75</c:v>
                </c:pt>
                <c:pt idx="257">
                  <c:v>48.94</c:v>
                </c:pt>
                <c:pt idx="258">
                  <c:v>49.131</c:v>
                </c:pt>
                <c:pt idx="259">
                  <c:v>49.331000000000003</c:v>
                </c:pt>
                <c:pt idx="260">
                  <c:v>49.521000000000001</c:v>
                </c:pt>
                <c:pt idx="261">
                  <c:v>49.710999999999999</c:v>
                </c:pt>
                <c:pt idx="262">
                  <c:v>49.902000000000001</c:v>
                </c:pt>
                <c:pt idx="263">
                  <c:v>50.091999999999999</c:v>
                </c:pt>
                <c:pt idx="264">
                  <c:v>50.281999999999996</c:v>
                </c:pt>
                <c:pt idx="265">
                  <c:v>50.481999999999999</c:v>
                </c:pt>
                <c:pt idx="266">
                  <c:v>50.673000000000002</c:v>
                </c:pt>
                <c:pt idx="267">
                  <c:v>50.863</c:v>
                </c:pt>
                <c:pt idx="268">
                  <c:v>51.052999999999997</c:v>
                </c:pt>
                <c:pt idx="269">
                  <c:v>51.244</c:v>
                </c:pt>
                <c:pt idx="270">
                  <c:v>51.433999999999997</c:v>
                </c:pt>
                <c:pt idx="271">
                  <c:v>51.634</c:v>
                </c:pt>
                <c:pt idx="272">
                  <c:v>51.823999999999998</c:v>
                </c:pt>
              </c:numCache>
            </c:numRef>
          </c:xVal>
          <c:yVal>
            <c:numRef>
              <c:f>'Beschl. 5. Gang(2)'!$Q$3:$Q$275</c:f>
              <c:numCache>
                <c:formatCode>#,##0" mbar"</c:formatCode>
                <c:ptCount val="273"/>
                <c:pt idx="0">
                  <c:v>0</c:v>
                </c:pt>
                <c:pt idx="1">
                  <c:v>-1033</c:v>
                </c:pt>
                <c:pt idx="2">
                  <c:v>-1033</c:v>
                </c:pt>
                <c:pt idx="3">
                  <c:v>-1033</c:v>
                </c:pt>
                <c:pt idx="4">
                  <c:v>948</c:v>
                </c:pt>
                <c:pt idx="5">
                  <c:v>948</c:v>
                </c:pt>
                <c:pt idx="6">
                  <c:v>948</c:v>
                </c:pt>
                <c:pt idx="7">
                  <c:v>773</c:v>
                </c:pt>
                <c:pt idx="8">
                  <c:v>773</c:v>
                </c:pt>
                <c:pt idx="9">
                  <c:v>773</c:v>
                </c:pt>
                <c:pt idx="10">
                  <c:v>819</c:v>
                </c:pt>
                <c:pt idx="11">
                  <c:v>819</c:v>
                </c:pt>
                <c:pt idx="12">
                  <c:v>819</c:v>
                </c:pt>
                <c:pt idx="13">
                  <c:v>713</c:v>
                </c:pt>
                <c:pt idx="14">
                  <c:v>713</c:v>
                </c:pt>
                <c:pt idx="15">
                  <c:v>713</c:v>
                </c:pt>
                <c:pt idx="16">
                  <c:v>776</c:v>
                </c:pt>
                <c:pt idx="17">
                  <c:v>776</c:v>
                </c:pt>
                <c:pt idx="18">
                  <c:v>776</c:v>
                </c:pt>
                <c:pt idx="19">
                  <c:v>661</c:v>
                </c:pt>
                <c:pt idx="20">
                  <c:v>661</c:v>
                </c:pt>
                <c:pt idx="21">
                  <c:v>661</c:v>
                </c:pt>
                <c:pt idx="22">
                  <c:v>720</c:v>
                </c:pt>
                <c:pt idx="23">
                  <c:v>720</c:v>
                </c:pt>
                <c:pt idx="24">
                  <c:v>720</c:v>
                </c:pt>
                <c:pt idx="25">
                  <c:v>589</c:v>
                </c:pt>
                <c:pt idx="26">
                  <c:v>589</c:v>
                </c:pt>
                <c:pt idx="27">
                  <c:v>589</c:v>
                </c:pt>
                <c:pt idx="28">
                  <c:v>670</c:v>
                </c:pt>
                <c:pt idx="29">
                  <c:v>670</c:v>
                </c:pt>
                <c:pt idx="30">
                  <c:v>670</c:v>
                </c:pt>
                <c:pt idx="31">
                  <c:v>480</c:v>
                </c:pt>
                <c:pt idx="32">
                  <c:v>480</c:v>
                </c:pt>
                <c:pt idx="33">
                  <c:v>480</c:v>
                </c:pt>
                <c:pt idx="34">
                  <c:v>500</c:v>
                </c:pt>
                <c:pt idx="35">
                  <c:v>500</c:v>
                </c:pt>
                <c:pt idx="36">
                  <c:v>500</c:v>
                </c:pt>
                <c:pt idx="37">
                  <c:v>179</c:v>
                </c:pt>
                <c:pt idx="38">
                  <c:v>179</c:v>
                </c:pt>
                <c:pt idx="39">
                  <c:v>179</c:v>
                </c:pt>
                <c:pt idx="40">
                  <c:v>179</c:v>
                </c:pt>
                <c:pt idx="41">
                  <c:v>179</c:v>
                </c:pt>
                <c:pt idx="42">
                  <c:v>179</c:v>
                </c:pt>
                <c:pt idx="43">
                  <c:v>-90</c:v>
                </c:pt>
                <c:pt idx="44">
                  <c:v>-90</c:v>
                </c:pt>
                <c:pt idx="45">
                  <c:v>-90</c:v>
                </c:pt>
                <c:pt idx="46">
                  <c:v>-90</c:v>
                </c:pt>
                <c:pt idx="47">
                  <c:v>-90</c:v>
                </c:pt>
                <c:pt idx="48">
                  <c:v>-90</c:v>
                </c:pt>
                <c:pt idx="49">
                  <c:v>-204</c:v>
                </c:pt>
                <c:pt idx="50">
                  <c:v>-204</c:v>
                </c:pt>
                <c:pt idx="51">
                  <c:v>-204</c:v>
                </c:pt>
                <c:pt idx="52">
                  <c:v>-204</c:v>
                </c:pt>
                <c:pt idx="53">
                  <c:v>-204</c:v>
                </c:pt>
                <c:pt idx="54">
                  <c:v>-204</c:v>
                </c:pt>
                <c:pt idx="55">
                  <c:v>-135</c:v>
                </c:pt>
                <c:pt idx="56">
                  <c:v>-135</c:v>
                </c:pt>
                <c:pt idx="57">
                  <c:v>-135</c:v>
                </c:pt>
                <c:pt idx="58">
                  <c:v>-135</c:v>
                </c:pt>
                <c:pt idx="59">
                  <c:v>-135</c:v>
                </c:pt>
                <c:pt idx="60">
                  <c:v>-135</c:v>
                </c:pt>
                <c:pt idx="61">
                  <c:v>-78</c:v>
                </c:pt>
                <c:pt idx="62">
                  <c:v>-78</c:v>
                </c:pt>
                <c:pt idx="63">
                  <c:v>-78</c:v>
                </c:pt>
                <c:pt idx="64">
                  <c:v>-78</c:v>
                </c:pt>
                <c:pt idx="65">
                  <c:v>-78</c:v>
                </c:pt>
                <c:pt idx="66">
                  <c:v>-78</c:v>
                </c:pt>
                <c:pt idx="67">
                  <c:v>-47</c:v>
                </c:pt>
                <c:pt idx="68">
                  <c:v>-47</c:v>
                </c:pt>
                <c:pt idx="69">
                  <c:v>-47</c:v>
                </c:pt>
                <c:pt idx="70">
                  <c:v>-47</c:v>
                </c:pt>
                <c:pt idx="71">
                  <c:v>-47</c:v>
                </c:pt>
                <c:pt idx="72">
                  <c:v>-47</c:v>
                </c:pt>
                <c:pt idx="73">
                  <c:v>-33</c:v>
                </c:pt>
                <c:pt idx="74">
                  <c:v>-33</c:v>
                </c:pt>
                <c:pt idx="75">
                  <c:v>-33</c:v>
                </c:pt>
                <c:pt idx="76">
                  <c:v>-33</c:v>
                </c:pt>
                <c:pt idx="77">
                  <c:v>-33</c:v>
                </c:pt>
                <c:pt idx="78">
                  <c:v>-33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-17</c:v>
                </c:pt>
                <c:pt idx="92">
                  <c:v>-17</c:v>
                </c:pt>
                <c:pt idx="93">
                  <c:v>-17</c:v>
                </c:pt>
                <c:pt idx="94">
                  <c:v>-17</c:v>
                </c:pt>
                <c:pt idx="95">
                  <c:v>-17</c:v>
                </c:pt>
                <c:pt idx="96">
                  <c:v>-17</c:v>
                </c:pt>
                <c:pt idx="97">
                  <c:v>-45</c:v>
                </c:pt>
                <c:pt idx="98">
                  <c:v>-45</c:v>
                </c:pt>
                <c:pt idx="99">
                  <c:v>-45</c:v>
                </c:pt>
                <c:pt idx="100">
                  <c:v>-45</c:v>
                </c:pt>
                <c:pt idx="101">
                  <c:v>-45</c:v>
                </c:pt>
                <c:pt idx="102">
                  <c:v>-45</c:v>
                </c:pt>
                <c:pt idx="103">
                  <c:v>-54</c:v>
                </c:pt>
                <c:pt idx="104">
                  <c:v>-54</c:v>
                </c:pt>
                <c:pt idx="105">
                  <c:v>-54</c:v>
                </c:pt>
                <c:pt idx="106">
                  <c:v>-54</c:v>
                </c:pt>
                <c:pt idx="107">
                  <c:v>-54</c:v>
                </c:pt>
                <c:pt idx="108">
                  <c:v>-54</c:v>
                </c:pt>
                <c:pt idx="109">
                  <c:v>-40</c:v>
                </c:pt>
                <c:pt idx="110">
                  <c:v>-40</c:v>
                </c:pt>
                <c:pt idx="111">
                  <c:v>-40</c:v>
                </c:pt>
                <c:pt idx="112">
                  <c:v>-40</c:v>
                </c:pt>
                <c:pt idx="113">
                  <c:v>-40</c:v>
                </c:pt>
                <c:pt idx="114">
                  <c:v>-40</c:v>
                </c:pt>
                <c:pt idx="115">
                  <c:v>-28</c:v>
                </c:pt>
                <c:pt idx="116">
                  <c:v>-28</c:v>
                </c:pt>
                <c:pt idx="117">
                  <c:v>-28</c:v>
                </c:pt>
                <c:pt idx="118">
                  <c:v>-28</c:v>
                </c:pt>
                <c:pt idx="119">
                  <c:v>-28</c:v>
                </c:pt>
                <c:pt idx="120">
                  <c:v>-28</c:v>
                </c:pt>
                <c:pt idx="121">
                  <c:v>-23</c:v>
                </c:pt>
                <c:pt idx="122">
                  <c:v>-23</c:v>
                </c:pt>
                <c:pt idx="123">
                  <c:v>-23</c:v>
                </c:pt>
                <c:pt idx="124">
                  <c:v>-23</c:v>
                </c:pt>
                <c:pt idx="125">
                  <c:v>-23</c:v>
                </c:pt>
                <c:pt idx="126">
                  <c:v>-23</c:v>
                </c:pt>
                <c:pt idx="127">
                  <c:v>-21</c:v>
                </c:pt>
                <c:pt idx="128">
                  <c:v>-21</c:v>
                </c:pt>
                <c:pt idx="129">
                  <c:v>-21</c:v>
                </c:pt>
                <c:pt idx="130">
                  <c:v>-21</c:v>
                </c:pt>
                <c:pt idx="131">
                  <c:v>-21</c:v>
                </c:pt>
                <c:pt idx="132">
                  <c:v>-21</c:v>
                </c:pt>
                <c:pt idx="133">
                  <c:v>-21</c:v>
                </c:pt>
                <c:pt idx="134">
                  <c:v>-21</c:v>
                </c:pt>
                <c:pt idx="135">
                  <c:v>-21</c:v>
                </c:pt>
                <c:pt idx="136">
                  <c:v>-21</c:v>
                </c:pt>
                <c:pt idx="137">
                  <c:v>-21</c:v>
                </c:pt>
                <c:pt idx="138">
                  <c:v>-21</c:v>
                </c:pt>
                <c:pt idx="139">
                  <c:v>-28</c:v>
                </c:pt>
                <c:pt idx="140">
                  <c:v>-28</c:v>
                </c:pt>
                <c:pt idx="141">
                  <c:v>-28</c:v>
                </c:pt>
                <c:pt idx="142">
                  <c:v>-28</c:v>
                </c:pt>
                <c:pt idx="143">
                  <c:v>-28</c:v>
                </c:pt>
                <c:pt idx="144">
                  <c:v>-28</c:v>
                </c:pt>
                <c:pt idx="145">
                  <c:v>-27</c:v>
                </c:pt>
                <c:pt idx="146">
                  <c:v>-27</c:v>
                </c:pt>
                <c:pt idx="147">
                  <c:v>-27</c:v>
                </c:pt>
                <c:pt idx="148">
                  <c:v>-27</c:v>
                </c:pt>
                <c:pt idx="149">
                  <c:v>-27</c:v>
                </c:pt>
                <c:pt idx="150">
                  <c:v>-27</c:v>
                </c:pt>
                <c:pt idx="151">
                  <c:v>-19</c:v>
                </c:pt>
                <c:pt idx="152">
                  <c:v>-19</c:v>
                </c:pt>
                <c:pt idx="153">
                  <c:v>-19</c:v>
                </c:pt>
                <c:pt idx="154">
                  <c:v>-19</c:v>
                </c:pt>
                <c:pt idx="155">
                  <c:v>-19</c:v>
                </c:pt>
                <c:pt idx="156">
                  <c:v>-19</c:v>
                </c:pt>
                <c:pt idx="157">
                  <c:v>-20</c:v>
                </c:pt>
                <c:pt idx="158">
                  <c:v>-20</c:v>
                </c:pt>
                <c:pt idx="159">
                  <c:v>-20</c:v>
                </c:pt>
                <c:pt idx="160">
                  <c:v>-20</c:v>
                </c:pt>
                <c:pt idx="161">
                  <c:v>-20</c:v>
                </c:pt>
                <c:pt idx="162">
                  <c:v>-20</c:v>
                </c:pt>
                <c:pt idx="163">
                  <c:v>-18</c:v>
                </c:pt>
                <c:pt idx="164">
                  <c:v>-18</c:v>
                </c:pt>
                <c:pt idx="165">
                  <c:v>-18</c:v>
                </c:pt>
                <c:pt idx="166">
                  <c:v>-18</c:v>
                </c:pt>
                <c:pt idx="167">
                  <c:v>-18</c:v>
                </c:pt>
                <c:pt idx="168">
                  <c:v>-18</c:v>
                </c:pt>
                <c:pt idx="169">
                  <c:v>-18</c:v>
                </c:pt>
                <c:pt idx="170">
                  <c:v>-18</c:v>
                </c:pt>
                <c:pt idx="171">
                  <c:v>-18</c:v>
                </c:pt>
                <c:pt idx="172">
                  <c:v>-18</c:v>
                </c:pt>
                <c:pt idx="173">
                  <c:v>-18</c:v>
                </c:pt>
                <c:pt idx="174">
                  <c:v>-18</c:v>
                </c:pt>
                <c:pt idx="175">
                  <c:v>-17</c:v>
                </c:pt>
                <c:pt idx="176">
                  <c:v>-17</c:v>
                </c:pt>
                <c:pt idx="177">
                  <c:v>-17</c:v>
                </c:pt>
                <c:pt idx="178">
                  <c:v>-17</c:v>
                </c:pt>
                <c:pt idx="179">
                  <c:v>-17</c:v>
                </c:pt>
                <c:pt idx="180">
                  <c:v>-17</c:v>
                </c:pt>
                <c:pt idx="181">
                  <c:v>-17</c:v>
                </c:pt>
                <c:pt idx="182">
                  <c:v>-17</c:v>
                </c:pt>
                <c:pt idx="183">
                  <c:v>-17</c:v>
                </c:pt>
                <c:pt idx="184">
                  <c:v>-17</c:v>
                </c:pt>
                <c:pt idx="185">
                  <c:v>-17</c:v>
                </c:pt>
                <c:pt idx="186">
                  <c:v>-17</c:v>
                </c:pt>
                <c:pt idx="187">
                  <c:v>-16</c:v>
                </c:pt>
                <c:pt idx="188">
                  <c:v>-16</c:v>
                </c:pt>
                <c:pt idx="189">
                  <c:v>-16</c:v>
                </c:pt>
                <c:pt idx="190">
                  <c:v>-16</c:v>
                </c:pt>
                <c:pt idx="191">
                  <c:v>-16</c:v>
                </c:pt>
                <c:pt idx="192">
                  <c:v>-16</c:v>
                </c:pt>
                <c:pt idx="193">
                  <c:v>-16</c:v>
                </c:pt>
                <c:pt idx="194">
                  <c:v>-16</c:v>
                </c:pt>
                <c:pt idx="195">
                  <c:v>-16</c:v>
                </c:pt>
                <c:pt idx="196">
                  <c:v>-16</c:v>
                </c:pt>
                <c:pt idx="197">
                  <c:v>-16</c:v>
                </c:pt>
                <c:pt idx="198">
                  <c:v>-16</c:v>
                </c:pt>
                <c:pt idx="199">
                  <c:v>-12</c:v>
                </c:pt>
                <c:pt idx="200">
                  <c:v>-12</c:v>
                </c:pt>
                <c:pt idx="201">
                  <c:v>-12</c:v>
                </c:pt>
                <c:pt idx="202">
                  <c:v>-12</c:v>
                </c:pt>
                <c:pt idx="203">
                  <c:v>-12</c:v>
                </c:pt>
                <c:pt idx="204">
                  <c:v>-12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-5</c:v>
                </c:pt>
                <c:pt idx="218">
                  <c:v>-5</c:v>
                </c:pt>
                <c:pt idx="219">
                  <c:v>-5</c:v>
                </c:pt>
                <c:pt idx="220">
                  <c:v>-5</c:v>
                </c:pt>
                <c:pt idx="221">
                  <c:v>-5</c:v>
                </c:pt>
                <c:pt idx="222">
                  <c:v>-5</c:v>
                </c:pt>
                <c:pt idx="223">
                  <c:v>-4</c:v>
                </c:pt>
                <c:pt idx="224">
                  <c:v>-4</c:v>
                </c:pt>
                <c:pt idx="225">
                  <c:v>-4</c:v>
                </c:pt>
                <c:pt idx="226">
                  <c:v>-4</c:v>
                </c:pt>
                <c:pt idx="227">
                  <c:v>-4</c:v>
                </c:pt>
                <c:pt idx="228">
                  <c:v>-4</c:v>
                </c:pt>
                <c:pt idx="229">
                  <c:v>-3</c:v>
                </c:pt>
                <c:pt idx="230">
                  <c:v>-3</c:v>
                </c:pt>
                <c:pt idx="231">
                  <c:v>-3</c:v>
                </c:pt>
                <c:pt idx="232">
                  <c:v>-3</c:v>
                </c:pt>
                <c:pt idx="233">
                  <c:v>-3</c:v>
                </c:pt>
                <c:pt idx="234">
                  <c:v>-3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7</c:v>
                </c:pt>
                <c:pt idx="248">
                  <c:v>7</c:v>
                </c:pt>
                <c:pt idx="249">
                  <c:v>7</c:v>
                </c:pt>
                <c:pt idx="250">
                  <c:v>-1157</c:v>
                </c:pt>
                <c:pt idx="251">
                  <c:v>-1157</c:v>
                </c:pt>
                <c:pt idx="252">
                  <c:v>-1157</c:v>
                </c:pt>
                <c:pt idx="253">
                  <c:v>-98</c:v>
                </c:pt>
                <c:pt idx="254">
                  <c:v>-98</c:v>
                </c:pt>
                <c:pt idx="255">
                  <c:v>-98</c:v>
                </c:pt>
                <c:pt idx="256">
                  <c:v>-122</c:v>
                </c:pt>
                <c:pt idx="257">
                  <c:v>-122</c:v>
                </c:pt>
                <c:pt idx="258">
                  <c:v>-122</c:v>
                </c:pt>
                <c:pt idx="259">
                  <c:v>-13</c:v>
                </c:pt>
                <c:pt idx="260">
                  <c:v>-13</c:v>
                </c:pt>
                <c:pt idx="261">
                  <c:v>-13</c:v>
                </c:pt>
                <c:pt idx="262">
                  <c:v>-10</c:v>
                </c:pt>
                <c:pt idx="263">
                  <c:v>-10</c:v>
                </c:pt>
                <c:pt idx="264">
                  <c:v>-10</c:v>
                </c:pt>
                <c:pt idx="265">
                  <c:v>-14</c:v>
                </c:pt>
                <c:pt idx="266">
                  <c:v>-14</c:v>
                </c:pt>
                <c:pt idx="267">
                  <c:v>-14</c:v>
                </c:pt>
                <c:pt idx="268">
                  <c:v>-34</c:v>
                </c:pt>
                <c:pt idx="269">
                  <c:v>-34</c:v>
                </c:pt>
                <c:pt idx="270">
                  <c:v>-34</c:v>
                </c:pt>
                <c:pt idx="271">
                  <c:v>-33</c:v>
                </c:pt>
                <c:pt idx="272">
                  <c:v>-33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252128"/>
        <c:axId val="380252520"/>
      </c:scatterChart>
      <c:scatterChart>
        <c:scatterStyle val="lineMarker"/>
        <c:varyColors val="0"/>
        <c:ser>
          <c:idx val="1"/>
          <c:order val="0"/>
          <c:tx>
            <c:strRef>
              <c:f>'Beschl. 5. Gang(2)'!$K$2</c:f>
              <c:strCache>
                <c:ptCount val="1"/>
                <c:pt idx="0">
                  <c:v>v</c:v>
                </c:pt>
              </c:strCache>
            </c:strRef>
          </c:tx>
          <c:marker>
            <c:symbol val="none"/>
          </c:marker>
          <c:xVal>
            <c:numRef>
              <c:f>'Beschl. 5. Gang(2)'!$I$3:$I$275</c:f>
              <c:numCache>
                <c:formatCode>0.000" s"</c:formatCode>
                <c:ptCount val="273"/>
                <c:pt idx="0">
                  <c:v>0.32</c:v>
                </c:pt>
                <c:pt idx="1">
                  <c:v>0.51100000000000001</c:v>
                </c:pt>
                <c:pt idx="2">
                  <c:v>0.70099999999999996</c:v>
                </c:pt>
                <c:pt idx="3">
                  <c:v>0.89100000000000001</c:v>
                </c:pt>
                <c:pt idx="4">
                  <c:v>1.081</c:v>
                </c:pt>
                <c:pt idx="5">
                  <c:v>1.262</c:v>
                </c:pt>
                <c:pt idx="6">
                  <c:v>1.452</c:v>
                </c:pt>
                <c:pt idx="7">
                  <c:v>1.6319999999999999</c:v>
                </c:pt>
                <c:pt idx="8">
                  <c:v>1.8220000000000001</c:v>
                </c:pt>
                <c:pt idx="9">
                  <c:v>2.0129999999999999</c:v>
                </c:pt>
                <c:pt idx="10">
                  <c:v>2.1930000000000001</c:v>
                </c:pt>
                <c:pt idx="11">
                  <c:v>2.383</c:v>
                </c:pt>
                <c:pt idx="12">
                  <c:v>2.5539999999999998</c:v>
                </c:pt>
                <c:pt idx="13">
                  <c:v>2.754</c:v>
                </c:pt>
                <c:pt idx="14">
                  <c:v>2.944</c:v>
                </c:pt>
                <c:pt idx="15">
                  <c:v>3.1139999999999999</c:v>
                </c:pt>
                <c:pt idx="16">
                  <c:v>3.3149999999999999</c:v>
                </c:pt>
                <c:pt idx="17">
                  <c:v>3.4849999999999999</c:v>
                </c:pt>
                <c:pt idx="18">
                  <c:v>3.6749999999999998</c:v>
                </c:pt>
                <c:pt idx="19">
                  <c:v>3.8650000000000002</c:v>
                </c:pt>
                <c:pt idx="20">
                  <c:v>4.0659999999999998</c:v>
                </c:pt>
                <c:pt idx="21">
                  <c:v>4.2359999999999998</c:v>
                </c:pt>
                <c:pt idx="22">
                  <c:v>4.4160000000000004</c:v>
                </c:pt>
                <c:pt idx="23">
                  <c:v>4.6059999999999999</c:v>
                </c:pt>
                <c:pt idx="24">
                  <c:v>4.7969999999999997</c:v>
                </c:pt>
                <c:pt idx="25">
                  <c:v>4.9870000000000001</c:v>
                </c:pt>
                <c:pt idx="26">
                  <c:v>5.1769999999999996</c:v>
                </c:pt>
                <c:pt idx="27">
                  <c:v>5.3780000000000001</c:v>
                </c:pt>
                <c:pt idx="28">
                  <c:v>5.5679999999999996</c:v>
                </c:pt>
                <c:pt idx="29">
                  <c:v>5.758</c:v>
                </c:pt>
                <c:pt idx="30">
                  <c:v>5.9480000000000004</c:v>
                </c:pt>
                <c:pt idx="31">
                  <c:v>6.1390000000000002</c:v>
                </c:pt>
                <c:pt idx="32">
                  <c:v>6.3289999999999997</c:v>
                </c:pt>
                <c:pt idx="33">
                  <c:v>6.5289999999999999</c:v>
                </c:pt>
                <c:pt idx="34">
                  <c:v>6.72</c:v>
                </c:pt>
                <c:pt idx="35">
                  <c:v>6.89</c:v>
                </c:pt>
                <c:pt idx="36">
                  <c:v>7.08</c:v>
                </c:pt>
                <c:pt idx="37">
                  <c:v>7.26</c:v>
                </c:pt>
                <c:pt idx="38">
                  <c:v>7.4509999999999996</c:v>
                </c:pt>
                <c:pt idx="39">
                  <c:v>7.641</c:v>
                </c:pt>
                <c:pt idx="40">
                  <c:v>7.8209999999999997</c:v>
                </c:pt>
                <c:pt idx="41">
                  <c:v>8.0109999999999992</c:v>
                </c:pt>
                <c:pt idx="42">
                  <c:v>8.1920000000000002</c:v>
                </c:pt>
                <c:pt idx="43">
                  <c:v>8.3819999999999997</c:v>
                </c:pt>
                <c:pt idx="44">
                  <c:v>8.5719999999999992</c:v>
                </c:pt>
                <c:pt idx="45">
                  <c:v>8.7620000000000005</c:v>
                </c:pt>
                <c:pt idx="46">
                  <c:v>8.9529999999999994</c:v>
                </c:pt>
                <c:pt idx="47">
                  <c:v>9.1329999999999991</c:v>
                </c:pt>
                <c:pt idx="48">
                  <c:v>9.3230000000000004</c:v>
                </c:pt>
                <c:pt idx="49">
                  <c:v>9.5139999999999993</c:v>
                </c:pt>
                <c:pt idx="50">
                  <c:v>9.7040000000000006</c:v>
                </c:pt>
                <c:pt idx="51">
                  <c:v>9.9039999999999999</c:v>
                </c:pt>
                <c:pt idx="52">
                  <c:v>10.074</c:v>
                </c:pt>
                <c:pt idx="53">
                  <c:v>10.265000000000001</c:v>
                </c:pt>
                <c:pt idx="54">
                  <c:v>10.455</c:v>
                </c:pt>
                <c:pt idx="55">
                  <c:v>10.635</c:v>
                </c:pt>
                <c:pt idx="56">
                  <c:v>10.824999999999999</c:v>
                </c:pt>
                <c:pt idx="57">
                  <c:v>11.006</c:v>
                </c:pt>
                <c:pt idx="58">
                  <c:v>11.196</c:v>
                </c:pt>
                <c:pt idx="59">
                  <c:v>11.385999999999999</c:v>
                </c:pt>
                <c:pt idx="60">
                  <c:v>11.577</c:v>
                </c:pt>
                <c:pt idx="61">
                  <c:v>11.766999999999999</c:v>
                </c:pt>
                <c:pt idx="62">
                  <c:v>11.967000000000001</c:v>
                </c:pt>
                <c:pt idx="63">
                  <c:v>12.157</c:v>
                </c:pt>
                <c:pt idx="64">
                  <c:v>12.348000000000001</c:v>
                </c:pt>
                <c:pt idx="65">
                  <c:v>12.538</c:v>
                </c:pt>
                <c:pt idx="66">
                  <c:v>12.728</c:v>
                </c:pt>
                <c:pt idx="67">
                  <c:v>12.917999999999999</c:v>
                </c:pt>
                <c:pt idx="68">
                  <c:v>13.119</c:v>
                </c:pt>
                <c:pt idx="69">
                  <c:v>13.308999999999999</c:v>
                </c:pt>
                <c:pt idx="70">
                  <c:v>13.478999999999999</c:v>
                </c:pt>
                <c:pt idx="71">
                  <c:v>13.67</c:v>
                </c:pt>
                <c:pt idx="72">
                  <c:v>13.87</c:v>
                </c:pt>
                <c:pt idx="73">
                  <c:v>14.06</c:v>
                </c:pt>
                <c:pt idx="74">
                  <c:v>14.25</c:v>
                </c:pt>
                <c:pt idx="75">
                  <c:v>14.441000000000001</c:v>
                </c:pt>
                <c:pt idx="76">
                  <c:v>14.631</c:v>
                </c:pt>
                <c:pt idx="77">
                  <c:v>14.821</c:v>
                </c:pt>
                <c:pt idx="78">
                  <c:v>15.021000000000001</c:v>
                </c:pt>
                <c:pt idx="79">
                  <c:v>15.212</c:v>
                </c:pt>
                <c:pt idx="80">
                  <c:v>15.401999999999999</c:v>
                </c:pt>
                <c:pt idx="81">
                  <c:v>15.592000000000001</c:v>
                </c:pt>
                <c:pt idx="82">
                  <c:v>15.782999999999999</c:v>
                </c:pt>
                <c:pt idx="83">
                  <c:v>15.973000000000001</c:v>
                </c:pt>
                <c:pt idx="84">
                  <c:v>16.172999999999998</c:v>
                </c:pt>
                <c:pt idx="85">
                  <c:v>16.363</c:v>
                </c:pt>
                <c:pt idx="86">
                  <c:v>16.553999999999998</c:v>
                </c:pt>
                <c:pt idx="87">
                  <c:v>16.744</c:v>
                </c:pt>
                <c:pt idx="88">
                  <c:v>16.934000000000001</c:v>
                </c:pt>
                <c:pt idx="89">
                  <c:v>17.135000000000002</c:v>
                </c:pt>
                <c:pt idx="90">
                  <c:v>17.324999999999999</c:v>
                </c:pt>
                <c:pt idx="91">
                  <c:v>17.515000000000001</c:v>
                </c:pt>
                <c:pt idx="92">
                  <c:v>17.704999999999998</c:v>
                </c:pt>
                <c:pt idx="93">
                  <c:v>17.896000000000001</c:v>
                </c:pt>
                <c:pt idx="94">
                  <c:v>18.085999999999999</c:v>
                </c:pt>
                <c:pt idx="95">
                  <c:v>18.276</c:v>
                </c:pt>
                <c:pt idx="96">
                  <c:v>18.475999999999999</c:v>
                </c:pt>
                <c:pt idx="97">
                  <c:v>18.646999999999998</c:v>
                </c:pt>
                <c:pt idx="98">
                  <c:v>18.827000000000002</c:v>
                </c:pt>
                <c:pt idx="99">
                  <c:v>18.997</c:v>
                </c:pt>
                <c:pt idx="100">
                  <c:v>19.196999999999999</c:v>
                </c:pt>
                <c:pt idx="101">
                  <c:v>19.388000000000002</c:v>
                </c:pt>
                <c:pt idx="102">
                  <c:v>19.577999999999999</c:v>
                </c:pt>
                <c:pt idx="103">
                  <c:v>19.768000000000001</c:v>
                </c:pt>
                <c:pt idx="104">
                  <c:v>19.959</c:v>
                </c:pt>
                <c:pt idx="105">
                  <c:v>20.149000000000001</c:v>
                </c:pt>
                <c:pt idx="106">
                  <c:v>20.349</c:v>
                </c:pt>
                <c:pt idx="107">
                  <c:v>20.539000000000001</c:v>
                </c:pt>
                <c:pt idx="108">
                  <c:v>20.73</c:v>
                </c:pt>
                <c:pt idx="109">
                  <c:v>20.92</c:v>
                </c:pt>
                <c:pt idx="110">
                  <c:v>21.11</c:v>
                </c:pt>
                <c:pt idx="111">
                  <c:v>21.3</c:v>
                </c:pt>
                <c:pt idx="112">
                  <c:v>21.501000000000001</c:v>
                </c:pt>
                <c:pt idx="113">
                  <c:v>21.690999999999999</c:v>
                </c:pt>
                <c:pt idx="114">
                  <c:v>21.881</c:v>
                </c:pt>
                <c:pt idx="115">
                  <c:v>22.071999999999999</c:v>
                </c:pt>
                <c:pt idx="116">
                  <c:v>22.262</c:v>
                </c:pt>
                <c:pt idx="117">
                  <c:v>22.452000000000002</c:v>
                </c:pt>
                <c:pt idx="118">
                  <c:v>22.652000000000001</c:v>
                </c:pt>
                <c:pt idx="119">
                  <c:v>22.843</c:v>
                </c:pt>
                <c:pt idx="120">
                  <c:v>23.033000000000001</c:v>
                </c:pt>
                <c:pt idx="121">
                  <c:v>23.222999999999999</c:v>
                </c:pt>
                <c:pt idx="122">
                  <c:v>23.414000000000001</c:v>
                </c:pt>
                <c:pt idx="123">
                  <c:v>23.603999999999999</c:v>
                </c:pt>
                <c:pt idx="124">
                  <c:v>23.803999999999998</c:v>
                </c:pt>
                <c:pt idx="125">
                  <c:v>23.994</c:v>
                </c:pt>
                <c:pt idx="126">
                  <c:v>24.164999999999999</c:v>
                </c:pt>
                <c:pt idx="127">
                  <c:v>24.355</c:v>
                </c:pt>
                <c:pt idx="128">
                  <c:v>24.535</c:v>
                </c:pt>
                <c:pt idx="129">
                  <c:v>24.725000000000001</c:v>
                </c:pt>
                <c:pt idx="130">
                  <c:v>24.916</c:v>
                </c:pt>
                <c:pt idx="131">
                  <c:v>25.096</c:v>
                </c:pt>
                <c:pt idx="132">
                  <c:v>25.286000000000001</c:v>
                </c:pt>
                <c:pt idx="133">
                  <c:v>25.466000000000001</c:v>
                </c:pt>
                <c:pt idx="134">
                  <c:v>25.657</c:v>
                </c:pt>
                <c:pt idx="135">
                  <c:v>25.847000000000001</c:v>
                </c:pt>
                <c:pt idx="136">
                  <c:v>26.027000000000001</c:v>
                </c:pt>
                <c:pt idx="137">
                  <c:v>26.218</c:v>
                </c:pt>
                <c:pt idx="138">
                  <c:v>26.408000000000001</c:v>
                </c:pt>
                <c:pt idx="139">
                  <c:v>26.597999999999999</c:v>
                </c:pt>
                <c:pt idx="140">
                  <c:v>26.788</c:v>
                </c:pt>
                <c:pt idx="141">
                  <c:v>26.978999999999999</c:v>
                </c:pt>
                <c:pt idx="142">
                  <c:v>27.178999999999998</c:v>
                </c:pt>
                <c:pt idx="143">
                  <c:v>27.369</c:v>
                </c:pt>
                <c:pt idx="144">
                  <c:v>27.559000000000001</c:v>
                </c:pt>
                <c:pt idx="145">
                  <c:v>27.75</c:v>
                </c:pt>
                <c:pt idx="146">
                  <c:v>27.94</c:v>
                </c:pt>
                <c:pt idx="147">
                  <c:v>28.13</c:v>
                </c:pt>
                <c:pt idx="148">
                  <c:v>28.331</c:v>
                </c:pt>
                <c:pt idx="149">
                  <c:v>28.521000000000001</c:v>
                </c:pt>
                <c:pt idx="150">
                  <c:v>28.710999999999999</c:v>
                </c:pt>
                <c:pt idx="151">
                  <c:v>28.901</c:v>
                </c:pt>
                <c:pt idx="152">
                  <c:v>29.091999999999999</c:v>
                </c:pt>
                <c:pt idx="153">
                  <c:v>29.282</c:v>
                </c:pt>
                <c:pt idx="154">
                  <c:v>29.481999999999999</c:v>
                </c:pt>
                <c:pt idx="155">
                  <c:v>29.672999999999998</c:v>
                </c:pt>
                <c:pt idx="156">
                  <c:v>29.863</c:v>
                </c:pt>
                <c:pt idx="157">
                  <c:v>30.053000000000001</c:v>
                </c:pt>
                <c:pt idx="158">
                  <c:v>30.242999999999999</c:v>
                </c:pt>
                <c:pt idx="159">
                  <c:v>30.423999999999999</c:v>
                </c:pt>
                <c:pt idx="160">
                  <c:v>30.614000000000001</c:v>
                </c:pt>
                <c:pt idx="161">
                  <c:v>30.783999999999999</c:v>
                </c:pt>
                <c:pt idx="162">
                  <c:v>30.984000000000002</c:v>
                </c:pt>
                <c:pt idx="163">
                  <c:v>31.175000000000001</c:v>
                </c:pt>
                <c:pt idx="164">
                  <c:v>31.344999999999999</c:v>
                </c:pt>
                <c:pt idx="165">
                  <c:v>31.535</c:v>
                </c:pt>
                <c:pt idx="166">
                  <c:v>31.715</c:v>
                </c:pt>
                <c:pt idx="167">
                  <c:v>31.905999999999999</c:v>
                </c:pt>
                <c:pt idx="168">
                  <c:v>32.095999999999997</c:v>
                </c:pt>
                <c:pt idx="169">
                  <c:v>32.276000000000003</c:v>
                </c:pt>
                <c:pt idx="170">
                  <c:v>32.466999999999999</c:v>
                </c:pt>
                <c:pt idx="171">
                  <c:v>32.646999999999998</c:v>
                </c:pt>
                <c:pt idx="172">
                  <c:v>32.817</c:v>
                </c:pt>
                <c:pt idx="173">
                  <c:v>33.006999999999998</c:v>
                </c:pt>
                <c:pt idx="174">
                  <c:v>33.207999999999998</c:v>
                </c:pt>
                <c:pt idx="175">
                  <c:v>33.398000000000003</c:v>
                </c:pt>
                <c:pt idx="176">
                  <c:v>33.588000000000001</c:v>
                </c:pt>
                <c:pt idx="177">
                  <c:v>33.777999999999999</c:v>
                </c:pt>
                <c:pt idx="178">
                  <c:v>33.969000000000001</c:v>
                </c:pt>
                <c:pt idx="179">
                  <c:v>34.158999999999999</c:v>
                </c:pt>
                <c:pt idx="180">
                  <c:v>34.359000000000002</c:v>
                </c:pt>
                <c:pt idx="181">
                  <c:v>34.549999999999997</c:v>
                </c:pt>
                <c:pt idx="182">
                  <c:v>34.74</c:v>
                </c:pt>
                <c:pt idx="183">
                  <c:v>34.93</c:v>
                </c:pt>
                <c:pt idx="184">
                  <c:v>35.119999999999997</c:v>
                </c:pt>
                <c:pt idx="185">
                  <c:v>35.311</c:v>
                </c:pt>
                <c:pt idx="186">
                  <c:v>35.511000000000003</c:v>
                </c:pt>
                <c:pt idx="187">
                  <c:v>35.701000000000001</c:v>
                </c:pt>
                <c:pt idx="188">
                  <c:v>35.890999999999998</c:v>
                </c:pt>
                <c:pt idx="189">
                  <c:v>36.082000000000001</c:v>
                </c:pt>
                <c:pt idx="190">
                  <c:v>36.271999999999998</c:v>
                </c:pt>
                <c:pt idx="191">
                  <c:v>36.462000000000003</c:v>
                </c:pt>
                <c:pt idx="192">
                  <c:v>36.662999999999997</c:v>
                </c:pt>
                <c:pt idx="193">
                  <c:v>36.853000000000002</c:v>
                </c:pt>
                <c:pt idx="194">
                  <c:v>37.023000000000003</c:v>
                </c:pt>
                <c:pt idx="195">
                  <c:v>37.213000000000001</c:v>
                </c:pt>
                <c:pt idx="196">
                  <c:v>37.414000000000001</c:v>
                </c:pt>
                <c:pt idx="197">
                  <c:v>37.603999999999999</c:v>
                </c:pt>
                <c:pt idx="198">
                  <c:v>37.793999999999997</c:v>
                </c:pt>
                <c:pt idx="199">
                  <c:v>37.973999999999997</c:v>
                </c:pt>
                <c:pt idx="200">
                  <c:v>38.164999999999999</c:v>
                </c:pt>
                <c:pt idx="201">
                  <c:v>38.354999999999997</c:v>
                </c:pt>
                <c:pt idx="202">
                  <c:v>38.545000000000002</c:v>
                </c:pt>
                <c:pt idx="203">
                  <c:v>38.735999999999997</c:v>
                </c:pt>
                <c:pt idx="204">
                  <c:v>38.915999999999997</c:v>
                </c:pt>
                <c:pt idx="205">
                  <c:v>39.106000000000002</c:v>
                </c:pt>
                <c:pt idx="206">
                  <c:v>39.295999999999999</c:v>
                </c:pt>
                <c:pt idx="207">
                  <c:v>39.487000000000002</c:v>
                </c:pt>
                <c:pt idx="208">
                  <c:v>39.686999999999998</c:v>
                </c:pt>
                <c:pt idx="209">
                  <c:v>39.856999999999999</c:v>
                </c:pt>
                <c:pt idx="210">
                  <c:v>40.046999999999997</c:v>
                </c:pt>
                <c:pt idx="211">
                  <c:v>40.238</c:v>
                </c:pt>
                <c:pt idx="212">
                  <c:v>40.438000000000002</c:v>
                </c:pt>
                <c:pt idx="213">
                  <c:v>40.628</c:v>
                </c:pt>
                <c:pt idx="214">
                  <c:v>40.819000000000003</c:v>
                </c:pt>
                <c:pt idx="215">
                  <c:v>41.009</c:v>
                </c:pt>
                <c:pt idx="216">
                  <c:v>41.198999999999998</c:v>
                </c:pt>
                <c:pt idx="217">
                  <c:v>41.389000000000003</c:v>
                </c:pt>
                <c:pt idx="218">
                  <c:v>41.58</c:v>
                </c:pt>
                <c:pt idx="219">
                  <c:v>41.76</c:v>
                </c:pt>
                <c:pt idx="220">
                  <c:v>41.95</c:v>
                </c:pt>
                <c:pt idx="221">
                  <c:v>42.14</c:v>
                </c:pt>
                <c:pt idx="222">
                  <c:v>42.341000000000001</c:v>
                </c:pt>
                <c:pt idx="223">
                  <c:v>42.530999999999999</c:v>
                </c:pt>
                <c:pt idx="224">
                  <c:v>42.720999999999997</c:v>
                </c:pt>
                <c:pt idx="225">
                  <c:v>42.911999999999999</c:v>
                </c:pt>
                <c:pt idx="226">
                  <c:v>43.101999999999997</c:v>
                </c:pt>
                <c:pt idx="227">
                  <c:v>43.281999999999996</c:v>
                </c:pt>
                <c:pt idx="228">
                  <c:v>43.472000000000001</c:v>
                </c:pt>
                <c:pt idx="229">
                  <c:v>43.662999999999997</c:v>
                </c:pt>
                <c:pt idx="230">
                  <c:v>43.853000000000002</c:v>
                </c:pt>
                <c:pt idx="231">
                  <c:v>44.042999999999999</c:v>
                </c:pt>
                <c:pt idx="232">
                  <c:v>44.222999999999999</c:v>
                </c:pt>
                <c:pt idx="233">
                  <c:v>44.414000000000001</c:v>
                </c:pt>
                <c:pt idx="234">
                  <c:v>44.603999999999999</c:v>
                </c:pt>
                <c:pt idx="235">
                  <c:v>44.804000000000002</c:v>
                </c:pt>
                <c:pt idx="236">
                  <c:v>44.994999999999997</c:v>
                </c:pt>
                <c:pt idx="237">
                  <c:v>45.185000000000002</c:v>
                </c:pt>
                <c:pt idx="238">
                  <c:v>45.375</c:v>
                </c:pt>
                <c:pt idx="239">
                  <c:v>45.564999999999998</c:v>
                </c:pt>
                <c:pt idx="240">
                  <c:v>45.756</c:v>
                </c:pt>
                <c:pt idx="241">
                  <c:v>45.956000000000003</c:v>
                </c:pt>
                <c:pt idx="242">
                  <c:v>46.146000000000001</c:v>
                </c:pt>
                <c:pt idx="243">
                  <c:v>46.335999999999999</c:v>
                </c:pt>
                <c:pt idx="244">
                  <c:v>46.527000000000001</c:v>
                </c:pt>
                <c:pt idx="245">
                  <c:v>46.716999999999999</c:v>
                </c:pt>
                <c:pt idx="246">
                  <c:v>46.906999999999996</c:v>
                </c:pt>
                <c:pt idx="247">
                  <c:v>47.088000000000001</c:v>
                </c:pt>
                <c:pt idx="248">
                  <c:v>47.258000000000003</c:v>
                </c:pt>
                <c:pt idx="249">
                  <c:v>47.438000000000002</c:v>
                </c:pt>
                <c:pt idx="250">
                  <c:v>47.618000000000002</c:v>
                </c:pt>
                <c:pt idx="251">
                  <c:v>47.789000000000001</c:v>
                </c:pt>
                <c:pt idx="252">
                  <c:v>47.978999999999999</c:v>
                </c:pt>
                <c:pt idx="253">
                  <c:v>48.179000000000002</c:v>
                </c:pt>
                <c:pt idx="254">
                  <c:v>48.369</c:v>
                </c:pt>
                <c:pt idx="255">
                  <c:v>48.56</c:v>
                </c:pt>
                <c:pt idx="256">
                  <c:v>48.75</c:v>
                </c:pt>
                <c:pt idx="257">
                  <c:v>48.94</c:v>
                </c:pt>
                <c:pt idx="258">
                  <c:v>49.131</c:v>
                </c:pt>
                <c:pt idx="259">
                  <c:v>49.331000000000003</c:v>
                </c:pt>
                <c:pt idx="260">
                  <c:v>49.521000000000001</c:v>
                </c:pt>
                <c:pt idx="261">
                  <c:v>49.710999999999999</c:v>
                </c:pt>
                <c:pt idx="262">
                  <c:v>49.902000000000001</c:v>
                </c:pt>
                <c:pt idx="263">
                  <c:v>50.091999999999999</c:v>
                </c:pt>
                <c:pt idx="264">
                  <c:v>50.281999999999996</c:v>
                </c:pt>
                <c:pt idx="265">
                  <c:v>50.481999999999999</c:v>
                </c:pt>
                <c:pt idx="266">
                  <c:v>50.673000000000002</c:v>
                </c:pt>
                <c:pt idx="267">
                  <c:v>50.863</c:v>
                </c:pt>
                <c:pt idx="268">
                  <c:v>51.052999999999997</c:v>
                </c:pt>
                <c:pt idx="269">
                  <c:v>51.244</c:v>
                </c:pt>
                <c:pt idx="270">
                  <c:v>51.433999999999997</c:v>
                </c:pt>
                <c:pt idx="271">
                  <c:v>51.634</c:v>
                </c:pt>
                <c:pt idx="272">
                  <c:v>51.823999999999998</c:v>
                </c:pt>
              </c:numCache>
            </c:numRef>
          </c:xVal>
          <c:yVal>
            <c:numRef>
              <c:f>'Beschl. 5. Gang(2)'!$K$3:$K$275</c:f>
              <c:numCache>
                <c:formatCode>0.0" km/h"</c:formatCode>
                <c:ptCount val="2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80.450553191489348</c:v>
                </c:pt>
                <c:pt idx="4">
                  <c:v>80.450553191489348</c:v>
                </c:pt>
                <c:pt idx="5">
                  <c:v>80.450553191489348</c:v>
                </c:pt>
                <c:pt idx="6">
                  <c:v>80.450553191489348</c:v>
                </c:pt>
                <c:pt idx="7">
                  <c:v>80.450553191489348</c:v>
                </c:pt>
                <c:pt idx="8">
                  <c:v>80.450553191489348</c:v>
                </c:pt>
                <c:pt idx="9">
                  <c:v>82.734638297872337</c:v>
                </c:pt>
                <c:pt idx="10">
                  <c:v>82.734638297872337</c:v>
                </c:pt>
                <c:pt idx="11">
                  <c:v>82.734638297872337</c:v>
                </c:pt>
                <c:pt idx="12">
                  <c:v>82.734638297872337</c:v>
                </c:pt>
                <c:pt idx="13">
                  <c:v>82.734638297872337</c:v>
                </c:pt>
                <c:pt idx="14">
                  <c:v>82.734638297872337</c:v>
                </c:pt>
                <c:pt idx="15">
                  <c:v>85.526297872340422</c:v>
                </c:pt>
                <c:pt idx="16">
                  <c:v>85.526297872340422</c:v>
                </c:pt>
                <c:pt idx="17">
                  <c:v>85.526297872340422</c:v>
                </c:pt>
                <c:pt idx="18">
                  <c:v>85.526297872340422</c:v>
                </c:pt>
                <c:pt idx="19">
                  <c:v>85.526297872340422</c:v>
                </c:pt>
                <c:pt idx="20">
                  <c:v>85.526297872340422</c:v>
                </c:pt>
                <c:pt idx="21">
                  <c:v>88.724017021276595</c:v>
                </c:pt>
                <c:pt idx="22">
                  <c:v>88.724017021276595</c:v>
                </c:pt>
                <c:pt idx="23">
                  <c:v>88.724017021276595</c:v>
                </c:pt>
                <c:pt idx="24">
                  <c:v>88.724017021276595</c:v>
                </c:pt>
                <c:pt idx="25">
                  <c:v>88.724017021276595</c:v>
                </c:pt>
                <c:pt idx="26">
                  <c:v>88.724017021276595</c:v>
                </c:pt>
                <c:pt idx="27">
                  <c:v>92.73385531914893</c:v>
                </c:pt>
                <c:pt idx="28">
                  <c:v>92.73385531914893</c:v>
                </c:pt>
                <c:pt idx="29">
                  <c:v>92.73385531914893</c:v>
                </c:pt>
                <c:pt idx="30">
                  <c:v>92.73385531914893</c:v>
                </c:pt>
                <c:pt idx="31">
                  <c:v>92.73385531914893</c:v>
                </c:pt>
                <c:pt idx="32">
                  <c:v>92.73385531914893</c:v>
                </c:pt>
                <c:pt idx="33">
                  <c:v>97.657327659574463</c:v>
                </c:pt>
                <c:pt idx="34">
                  <c:v>97.657327659574463</c:v>
                </c:pt>
                <c:pt idx="35">
                  <c:v>97.657327659574463</c:v>
                </c:pt>
                <c:pt idx="36">
                  <c:v>97.657327659574463</c:v>
                </c:pt>
                <c:pt idx="37">
                  <c:v>97.657327659574463</c:v>
                </c:pt>
                <c:pt idx="38">
                  <c:v>97.657327659574463</c:v>
                </c:pt>
                <c:pt idx="39">
                  <c:v>102.93610212765957</c:v>
                </c:pt>
                <c:pt idx="40">
                  <c:v>102.93610212765957</c:v>
                </c:pt>
                <c:pt idx="41">
                  <c:v>102.93610212765957</c:v>
                </c:pt>
                <c:pt idx="42">
                  <c:v>102.93610212765957</c:v>
                </c:pt>
                <c:pt idx="43">
                  <c:v>102.93610212765957</c:v>
                </c:pt>
                <c:pt idx="44">
                  <c:v>102.93610212765957</c:v>
                </c:pt>
                <c:pt idx="45">
                  <c:v>108.97623829787233</c:v>
                </c:pt>
                <c:pt idx="46">
                  <c:v>108.97623829787233</c:v>
                </c:pt>
                <c:pt idx="47">
                  <c:v>108.97623829787233</c:v>
                </c:pt>
                <c:pt idx="48">
                  <c:v>108.97623829787233</c:v>
                </c:pt>
                <c:pt idx="49">
                  <c:v>108.97623829787233</c:v>
                </c:pt>
                <c:pt idx="50">
                  <c:v>108.97623829787233</c:v>
                </c:pt>
                <c:pt idx="51">
                  <c:v>115.32091914893617</c:v>
                </c:pt>
                <c:pt idx="52">
                  <c:v>115.32091914893617</c:v>
                </c:pt>
                <c:pt idx="53">
                  <c:v>115.32091914893617</c:v>
                </c:pt>
                <c:pt idx="54">
                  <c:v>115.32091914893617</c:v>
                </c:pt>
                <c:pt idx="55">
                  <c:v>115.32091914893617</c:v>
                </c:pt>
                <c:pt idx="56">
                  <c:v>115.32091914893617</c:v>
                </c:pt>
                <c:pt idx="57">
                  <c:v>120.44742127659573</c:v>
                </c:pt>
                <c:pt idx="58">
                  <c:v>120.44742127659573</c:v>
                </c:pt>
                <c:pt idx="59">
                  <c:v>120.44742127659573</c:v>
                </c:pt>
                <c:pt idx="60">
                  <c:v>120.44742127659573</c:v>
                </c:pt>
                <c:pt idx="61">
                  <c:v>120.44742127659573</c:v>
                </c:pt>
                <c:pt idx="62">
                  <c:v>120.44742127659573</c:v>
                </c:pt>
                <c:pt idx="63">
                  <c:v>126.43679999999999</c:v>
                </c:pt>
                <c:pt idx="64">
                  <c:v>126.43679999999999</c:v>
                </c:pt>
                <c:pt idx="65">
                  <c:v>126.43679999999999</c:v>
                </c:pt>
                <c:pt idx="66">
                  <c:v>126.43679999999999</c:v>
                </c:pt>
                <c:pt idx="67">
                  <c:v>126.43679999999999</c:v>
                </c:pt>
                <c:pt idx="68">
                  <c:v>126.43679999999999</c:v>
                </c:pt>
                <c:pt idx="69">
                  <c:v>132.47693617021275</c:v>
                </c:pt>
                <c:pt idx="70">
                  <c:v>132.47693617021275</c:v>
                </c:pt>
                <c:pt idx="71">
                  <c:v>132.47693617021275</c:v>
                </c:pt>
                <c:pt idx="72">
                  <c:v>132.47693617021275</c:v>
                </c:pt>
                <c:pt idx="73">
                  <c:v>132.47693617021275</c:v>
                </c:pt>
                <c:pt idx="74">
                  <c:v>132.47693617021275</c:v>
                </c:pt>
                <c:pt idx="75">
                  <c:v>137.45116595744679</c:v>
                </c:pt>
                <c:pt idx="76">
                  <c:v>137.45116595744679</c:v>
                </c:pt>
                <c:pt idx="77">
                  <c:v>137.45116595744679</c:v>
                </c:pt>
                <c:pt idx="78">
                  <c:v>137.45116595744679</c:v>
                </c:pt>
                <c:pt idx="79">
                  <c:v>137.45116595744679</c:v>
                </c:pt>
                <c:pt idx="80">
                  <c:v>137.45116595744679</c:v>
                </c:pt>
                <c:pt idx="81">
                  <c:v>143.38978723404253</c:v>
                </c:pt>
                <c:pt idx="82">
                  <c:v>143.38978723404253</c:v>
                </c:pt>
                <c:pt idx="83">
                  <c:v>143.38978723404253</c:v>
                </c:pt>
                <c:pt idx="84">
                  <c:v>143.38978723404253</c:v>
                </c:pt>
                <c:pt idx="85">
                  <c:v>143.38978723404253</c:v>
                </c:pt>
                <c:pt idx="86">
                  <c:v>143.38978723404253</c:v>
                </c:pt>
                <c:pt idx="87">
                  <c:v>147.50114042553193</c:v>
                </c:pt>
                <c:pt idx="88">
                  <c:v>147.50114042553193</c:v>
                </c:pt>
                <c:pt idx="89">
                  <c:v>147.50114042553193</c:v>
                </c:pt>
                <c:pt idx="90">
                  <c:v>147.50114042553193</c:v>
                </c:pt>
                <c:pt idx="91">
                  <c:v>147.50114042553193</c:v>
                </c:pt>
                <c:pt idx="92">
                  <c:v>147.50114042553193</c:v>
                </c:pt>
                <c:pt idx="93">
                  <c:v>152.62764255319149</c:v>
                </c:pt>
                <c:pt idx="94">
                  <c:v>152.62764255319149</c:v>
                </c:pt>
                <c:pt idx="95">
                  <c:v>152.62764255319149</c:v>
                </c:pt>
                <c:pt idx="96">
                  <c:v>152.62764255319149</c:v>
                </c:pt>
                <c:pt idx="97">
                  <c:v>152.62764255319149</c:v>
                </c:pt>
                <c:pt idx="98">
                  <c:v>152.62764255319149</c:v>
                </c:pt>
                <c:pt idx="99">
                  <c:v>157.55111489361701</c:v>
                </c:pt>
                <c:pt idx="100">
                  <c:v>157.55111489361701</c:v>
                </c:pt>
                <c:pt idx="101">
                  <c:v>157.55111489361701</c:v>
                </c:pt>
                <c:pt idx="102">
                  <c:v>157.55111489361701</c:v>
                </c:pt>
                <c:pt idx="103">
                  <c:v>157.55111489361701</c:v>
                </c:pt>
                <c:pt idx="104">
                  <c:v>157.55111489361701</c:v>
                </c:pt>
                <c:pt idx="105">
                  <c:v>161.15489361702126</c:v>
                </c:pt>
                <c:pt idx="106">
                  <c:v>161.15489361702126</c:v>
                </c:pt>
                <c:pt idx="107">
                  <c:v>161.15489361702126</c:v>
                </c:pt>
                <c:pt idx="108">
                  <c:v>161.15489361702126</c:v>
                </c:pt>
                <c:pt idx="109">
                  <c:v>161.15489361702126</c:v>
                </c:pt>
                <c:pt idx="110">
                  <c:v>161.15489361702126</c:v>
                </c:pt>
                <c:pt idx="111">
                  <c:v>165.87533617021273</c:v>
                </c:pt>
                <c:pt idx="112">
                  <c:v>165.87533617021273</c:v>
                </c:pt>
                <c:pt idx="113">
                  <c:v>165.87533617021273</c:v>
                </c:pt>
                <c:pt idx="114">
                  <c:v>165.87533617021273</c:v>
                </c:pt>
                <c:pt idx="115">
                  <c:v>165.87533617021273</c:v>
                </c:pt>
                <c:pt idx="116">
                  <c:v>165.87533617021273</c:v>
                </c:pt>
                <c:pt idx="117">
                  <c:v>169.98668936170213</c:v>
                </c:pt>
                <c:pt idx="118">
                  <c:v>169.98668936170213</c:v>
                </c:pt>
                <c:pt idx="119">
                  <c:v>169.98668936170213</c:v>
                </c:pt>
                <c:pt idx="120">
                  <c:v>169.98668936170213</c:v>
                </c:pt>
                <c:pt idx="121">
                  <c:v>169.98668936170213</c:v>
                </c:pt>
                <c:pt idx="122">
                  <c:v>169.98668936170213</c:v>
                </c:pt>
                <c:pt idx="123">
                  <c:v>173.48895319148937</c:v>
                </c:pt>
                <c:pt idx="124">
                  <c:v>173.48895319148937</c:v>
                </c:pt>
                <c:pt idx="125">
                  <c:v>173.48895319148937</c:v>
                </c:pt>
                <c:pt idx="126">
                  <c:v>173.48895319148937</c:v>
                </c:pt>
                <c:pt idx="127">
                  <c:v>173.48895319148937</c:v>
                </c:pt>
                <c:pt idx="128">
                  <c:v>173.48895319148937</c:v>
                </c:pt>
                <c:pt idx="129">
                  <c:v>177.5495489361702</c:v>
                </c:pt>
                <c:pt idx="130">
                  <c:v>177.5495489361702</c:v>
                </c:pt>
                <c:pt idx="131">
                  <c:v>177.5495489361702</c:v>
                </c:pt>
                <c:pt idx="132">
                  <c:v>177.5495489361702</c:v>
                </c:pt>
                <c:pt idx="133">
                  <c:v>177.5495489361702</c:v>
                </c:pt>
                <c:pt idx="134">
                  <c:v>177.5495489361702</c:v>
                </c:pt>
                <c:pt idx="135">
                  <c:v>181.15332765957444</c:v>
                </c:pt>
                <c:pt idx="136">
                  <c:v>181.15332765957444</c:v>
                </c:pt>
                <c:pt idx="137">
                  <c:v>181.15332765957444</c:v>
                </c:pt>
                <c:pt idx="138">
                  <c:v>181.15332765957444</c:v>
                </c:pt>
                <c:pt idx="139">
                  <c:v>181.15332765957444</c:v>
                </c:pt>
                <c:pt idx="140">
                  <c:v>181.15332765957444</c:v>
                </c:pt>
                <c:pt idx="141">
                  <c:v>184.50331914893616</c:v>
                </c:pt>
                <c:pt idx="142">
                  <c:v>184.50331914893616</c:v>
                </c:pt>
                <c:pt idx="143">
                  <c:v>184.50331914893616</c:v>
                </c:pt>
                <c:pt idx="144">
                  <c:v>184.50331914893616</c:v>
                </c:pt>
                <c:pt idx="145">
                  <c:v>184.50331914893616</c:v>
                </c:pt>
                <c:pt idx="146">
                  <c:v>184.50331914893616</c:v>
                </c:pt>
                <c:pt idx="147">
                  <c:v>187.44725106382978</c:v>
                </c:pt>
                <c:pt idx="148">
                  <c:v>187.44725106382978</c:v>
                </c:pt>
                <c:pt idx="149">
                  <c:v>187.44725106382978</c:v>
                </c:pt>
                <c:pt idx="150">
                  <c:v>187.44725106382978</c:v>
                </c:pt>
                <c:pt idx="151">
                  <c:v>187.44725106382978</c:v>
                </c:pt>
                <c:pt idx="152">
                  <c:v>187.44725106382978</c:v>
                </c:pt>
                <c:pt idx="153">
                  <c:v>190.2896680851064</c:v>
                </c:pt>
                <c:pt idx="154">
                  <c:v>190.2896680851064</c:v>
                </c:pt>
                <c:pt idx="155">
                  <c:v>190.2896680851064</c:v>
                </c:pt>
                <c:pt idx="156">
                  <c:v>190.2896680851064</c:v>
                </c:pt>
                <c:pt idx="157">
                  <c:v>190.2896680851064</c:v>
                </c:pt>
                <c:pt idx="158">
                  <c:v>190.2896680851064</c:v>
                </c:pt>
                <c:pt idx="159">
                  <c:v>191.66011914893616</c:v>
                </c:pt>
                <c:pt idx="160">
                  <c:v>191.66011914893616</c:v>
                </c:pt>
                <c:pt idx="161">
                  <c:v>191.66011914893616</c:v>
                </c:pt>
                <c:pt idx="162">
                  <c:v>191.66011914893616</c:v>
                </c:pt>
                <c:pt idx="163">
                  <c:v>191.66011914893616</c:v>
                </c:pt>
                <c:pt idx="164">
                  <c:v>191.66011914893616</c:v>
                </c:pt>
                <c:pt idx="165">
                  <c:v>194.04571914893614</c:v>
                </c:pt>
                <c:pt idx="166">
                  <c:v>194.04571914893614</c:v>
                </c:pt>
                <c:pt idx="167">
                  <c:v>194.04571914893614</c:v>
                </c:pt>
                <c:pt idx="168">
                  <c:v>194.04571914893614</c:v>
                </c:pt>
                <c:pt idx="169">
                  <c:v>194.04571914893614</c:v>
                </c:pt>
                <c:pt idx="170">
                  <c:v>194.04571914893614</c:v>
                </c:pt>
                <c:pt idx="171">
                  <c:v>195.41617021276596</c:v>
                </c:pt>
                <c:pt idx="172">
                  <c:v>195.41617021276596</c:v>
                </c:pt>
                <c:pt idx="173">
                  <c:v>195.41617021276596</c:v>
                </c:pt>
                <c:pt idx="174">
                  <c:v>195.41617021276596</c:v>
                </c:pt>
                <c:pt idx="175">
                  <c:v>195.41617021276596</c:v>
                </c:pt>
                <c:pt idx="176">
                  <c:v>195.41617021276596</c:v>
                </c:pt>
                <c:pt idx="177">
                  <c:v>195.16238297872337</c:v>
                </c:pt>
                <c:pt idx="178">
                  <c:v>195.16238297872337</c:v>
                </c:pt>
                <c:pt idx="179">
                  <c:v>195.16238297872337</c:v>
                </c:pt>
                <c:pt idx="180">
                  <c:v>195.16238297872337</c:v>
                </c:pt>
                <c:pt idx="181">
                  <c:v>195.16238297872337</c:v>
                </c:pt>
                <c:pt idx="182">
                  <c:v>195.16238297872337</c:v>
                </c:pt>
                <c:pt idx="183">
                  <c:v>196.17753191489359</c:v>
                </c:pt>
                <c:pt idx="184">
                  <c:v>196.17753191489359</c:v>
                </c:pt>
                <c:pt idx="185">
                  <c:v>196.17753191489359</c:v>
                </c:pt>
                <c:pt idx="186">
                  <c:v>196.17753191489359</c:v>
                </c:pt>
                <c:pt idx="187">
                  <c:v>196.17753191489359</c:v>
                </c:pt>
                <c:pt idx="188">
                  <c:v>196.17753191489359</c:v>
                </c:pt>
                <c:pt idx="189">
                  <c:v>196.98965106382977</c:v>
                </c:pt>
                <c:pt idx="190">
                  <c:v>196.98965106382977</c:v>
                </c:pt>
                <c:pt idx="191">
                  <c:v>196.98965106382977</c:v>
                </c:pt>
                <c:pt idx="192">
                  <c:v>196.98965106382977</c:v>
                </c:pt>
                <c:pt idx="193">
                  <c:v>196.98965106382977</c:v>
                </c:pt>
                <c:pt idx="194">
                  <c:v>196.98965106382977</c:v>
                </c:pt>
                <c:pt idx="195">
                  <c:v>197.70025531914891</c:v>
                </c:pt>
                <c:pt idx="196">
                  <c:v>197.70025531914891</c:v>
                </c:pt>
                <c:pt idx="197">
                  <c:v>197.70025531914891</c:v>
                </c:pt>
                <c:pt idx="198">
                  <c:v>197.70025531914891</c:v>
                </c:pt>
                <c:pt idx="199">
                  <c:v>197.70025531914891</c:v>
                </c:pt>
                <c:pt idx="200">
                  <c:v>197.70025531914891</c:v>
                </c:pt>
                <c:pt idx="201">
                  <c:v>198.36010212765956</c:v>
                </c:pt>
                <c:pt idx="202">
                  <c:v>198.36010212765956</c:v>
                </c:pt>
                <c:pt idx="203">
                  <c:v>198.36010212765956</c:v>
                </c:pt>
                <c:pt idx="204">
                  <c:v>198.36010212765956</c:v>
                </c:pt>
                <c:pt idx="205">
                  <c:v>198.36010212765956</c:v>
                </c:pt>
                <c:pt idx="206">
                  <c:v>198.36010212765956</c:v>
                </c:pt>
                <c:pt idx="207">
                  <c:v>198.96919148936169</c:v>
                </c:pt>
                <c:pt idx="208">
                  <c:v>198.96919148936169</c:v>
                </c:pt>
                <c:pt idx="209">
                  <c:v>198.96919148936169</c:v>
                </c:pt>
                <c:pt idx="210">
                  <c:v>198.96919148936169</c:v>
                </c:pt>
                <c:pt idx="211">
                  <c:v>198.96919148936169</c:v>
                </c:pt>
                <c:pt idx="212">
                  <c:v>198.96919148936169</c:v>
                </c:pt>
                <c:pt idx="213">
                  <c:v>199.62903829787231</c:v>
                </c:pt>
                <c:pt idx="214">
                  <c:v>199.62903829787231</c:v>
                </c:pt>
                <c:pt idx="215">
                  <c:v>199.62903829787231</c:v>
                </c:pt>
                <c:pt idx="216">
                  <c:v>199.62903829787231</c:v>
                </c:pt>
                <c:pt idx="217">
                  <c:v>199.62903829787231</c:v>
                </c:pt>
                <c:pt idx="218">
                  <c:v>199.62903829787231</c:v>
                </c:pt>
                <c:pt idx="219">
                  <c:v>200.28888510638299</c:v>
                </c:pt>
                <c:pt idx="220">
                  <c:v>200.28888510638299</c:v>
                </c:pt>
                <c:pt idx="221">
                  <c:v>200.28888510638299</c:v>
                </c:pt>
                <c:pt idx="222">
                  <c:v>200.28888510638299</c:v>
                </c:pt>
                <c:pt idx="223">
                  <c:v>200.28888510638299</c:v>
                </c:pt>
                <c:pt idx="224">
                  <c:v>200.28888510638299</c:v>
                </c:pt>
                <c:pt idx="225">
                  <c:v>202.47145531914893</c:v>
                </c:pt>
                <c:pt idx="226">
                  <c:v>202.47145531914893</c:v>
                </c:pt>
                <c:pt idx="227">
                  <c:v>202.47145531914893</c:v>
                </c:pt>
                <c:pt idx="228">
                  <c:v>202.47145531914893</c:v>
                </c:pt>
                <c:pt idx="229">
                  <c:v>202.47145531914893</c:v>
                </c:pt>
                <c:pt idx="230">
                  <c:v>202.47145531914893</c:v>
                </c:pt>
                <c:pt idx="231">
                  <c:v>203.33433191489362</c:v>
                </c:pt>
                <c:pt idx="232">
                  <c:v>203.33433191489362</c:v>
                </c:pt>
                <c:pt idx="233">
                  <c:v>203.33433191489362</c:v>
                </c:pt>
                <c:pt idx="234">
                  <c:v>203.33433191489362</c:v>
                </c:pt>
                <c:pt idx="235">
                  <c:v>203.33433191489362</c:v>
                </c:pt>
                <c:pt idx="236">
                  <c:v>203.33433191489362</c:v>
                </c:pt>
                <c:pt idx="237">
                  <c:v>205.00932765957447</c:v>
                </c:pt>
                <c:pt idx="238">
                  <c:v>205.00932765957447</c:v>
                </c:pt>
                <c:pt idx="239">
                  <c:v>205.00932765957447</c:v>
                </c:pt>
                <c:pt idx="240">
                  <c:v>205.00932765957447</c:v>
                </c:pt>
                <c:pt idx="241">
                  <c:v>205.00932765957447</c:v>
                </c:pt>
                <c:pt idx="242">
                  <c:v>205.00932765957447</c:v>
                </c:pt>
                <c:pt idx="243">
                  <c:v>206.27826382978722</c:v>
                </c:pt>
                <c:pt idx="244">
                  <c:v>206.27826382978722</c:v>
                </c:pt>
                <c:pt idx="245">
                  <c:v>206.27826382978722</c:v>
                </c:pt>
                <c:pt idx="246">
                  <c:v>206.27826382978722</c:v>
                </c:pt>
                <c:pt idx="247">
                  <c:v>206.27826382978722</c:v>
                </c:pt>
                <c:pt idx="248">
                  <c:v>206.27826382978722</c:v>
                </c:pt>
                <c:pt idx="249">
                  <c:v>204.95857021276595</c:v>
                </c:pt>
                <c:pt idx="250">
                  <c:v>204.95857021276595</c:v>
                </c:pt>
                <c:pt idx="251">
                  <c:v>204.95857021276595</c:v>
                </c:pt>
                <c:pt idx="252">
                  <c:v>204.95857021276595</c:v>
                </c:pt>
                <c:pt idx="253">
                  <c:v>204.95857021276595</c:v>
                </c:pt>
                <c:pt idx="254">
                  <c:v>204.95857021276595</c:v>
                </c:pt>
                <c:pt idx="255">
                  <c:v>195.92374468085106</c:v>
                </c:pt>
                <c:pt idx="256">
                  <c:v>195.92374468085106</c:v>
                </c:pt>
                <c:pt idx="257">
                  <c:v>195.92374468085106</c:v>
                </c:pt>
                <c:pt idx="258">
                  <c:v>195.92374468085106</c:v>
                </c:pt>
                <c:pt idx="259">
                  <c:v>195.92374468085106</c:v>
                </c:pt>
                <c:pt idx="260">
                  <c:v>195.92374468085106</c:v>
                </c:pt>
                <c:pt idx="261">
                  <c:v>178.36166808510637</c:v>
                </c:pt>
                <c:pt idx="262">
                  <c:v>178.36166808510637</c:v>
                </c:pt>
                <c:pt idx="263">
                  <c:v>178.36166808510637</c:v>
                </c:pt>
                <c:pt idx="264">
                  <c:v>178.36166808510637</c:v>
                </c:pt>
                <c:pt idx="265">
                  <c:v>178.36166808510637</c:v>
                </c:pt>
                <c:pt idx="266">
                  <c:v>178.36166808510637</c:v>
                </c:pt>
                <c:pt idx="267">
                  <c:v>164.25109787234041</c:v>
                </c:pt>
                <c:pt idx="268">
                  <c:v>164.25109787234041</c:v>
                </c:pt>
                <c:pt idx="269">
                  <c:v>164.25109787234041</c:v>
                </c:pt>
                <c:pt idx="270">
                  <c:v>164.25109787234041</c:v>
                </c:pt>
                <c:pt idx="271">
                  <c:v>164.25109787234041</c:v>
                </c:pt>
                <c:pt idx="272">
                  <c:v>164.25109787234041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253304"/>
        <c:axId val="380252912"/>
      </c:scatterChart>
      <c:valAx>
        <c:axId val="380252128"/>
        <c:scaling>
          <c:orientation val="minMax"/>
          <c:max val="50"/>
          <c:min val="1.5"/>
        </c:scaling>
        <c:delete val="0"/>
        <c:axPos val="b"/>
        <c:numFmt formatCode="0.000&quot; s&quot;" sourceLinked="1"/>
        <c:majorTickMark val="out"/>
        <c:minorTickMark val="none"/>
        <c:tickLblPos val="nextTo"/>
        <c:crossAx val="380252520"/>
        <c:crosses val="autoZero"/>
        <c:crossBetween val="midCat"/>
      </c:valAx>
      <c:valAx>
        <c:axId val="380252520"/>
        <c:scaling>
          <c:orientation val="minMax"/>
          <c:min val="-1500"/>
        </c:scaling>
        <c:delete val="0"/>
        <c:axPos val="l"/>
        <c:majorGridlines/>
        <c:numFmt formatCode="#,##0&quot; 1/min&quot;" sourceLinked="0"/>
        <c:majorTickMark val="out"/>
        <c:minorTickMark val="none"/>
        <c:tickLblPos val="nextTo"/>
        <c:crossAx val="380252128"/>
        <c:crosses val="autoZero"/>
        <c:crossBetween val="midCat"/>
      </c:valAx>
      <c:valAx>
        <c:axId val="380252912"/>
        <c:scaling>
          <c:orientation val="minMax"/>
          <c:max val="210"/>
          <c:min val="0"/>
        </c:scaling>
        <c:delete val="0"/>
        <c:axPos val="r"/>
        <c:numFmt formatCode="0.0&quot; km/h&quot;" sourceLinked="1"/>
        <c:majorTickMark val="out"/>
        <c:minorTickMark val="none"/>
        <c:tickLblPos val="nextTo"/>
        <c:crossAx val="380253304"/>
        <c:crosses val="max"/>
        <c:crossBetween val="midCat"/>
      </c:valAx>
      <c:valAx>
        <c:axId val="380253304"/>
        <c:scaling>
          <c:orientation val="minMax"/>
        </c:scaling>
        <c:delete val="1"/>
        <c:axPos val="b"/>
        <c:numFmt formatCode="0.000&quot; s&quot;" sourceLinked="1"/>
        <c:majorTickMark val="out"/>
        <c:minorTickMark val="none"/>
        <c:tickLblPos val="none"/>
        <c:crossAx val="3802529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4" r="0.7000000000000004" t="0.78740157499999996" header="0.30000000000000021" footer="0.3000000000000002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'Beschl. 5. Gang(2)'!$L$2</c:f>
              <c:strCache>
                <c:ptCount val="1"/>
                <c:pt idx="0">
                  <c:v>MRad</c:v>
                </c:pt>
              </c:strCache>
            </c:strRef>
          </c:tx>
          <c:marker>
            <c:symbol val="none"/>
          </c:marker>
          <c:xVal>
            <c:numRef>
              <c:f>'Beschl. 5. Gang(2)'!$J$12:$J$246</c:f>
              <c:numCache>
                <c:formatCode>#,##0" 1/min"</c:formatCode>
                <c:ptCount val="235"/>
                <c:pt idx="0">
                  <c:v>1630</c:v>
                </c:pt>
                <c:pt idx="1">
                  <c:v>1630</c:v>
                </c:pt>
                <c:pt idx="2">
                  <c:v>1630</c:v>
                </c:pt>
                <c:pt idx="3">
                  <c:v>1630</c:v>
                </c:pt>
                <c:pt idx="4">
                  <c:v>1630</c:v>
                </c:pt>
                <c:pt idx="5">
                  <c:v>1630</c:v>
                </c:pt>
                <c:pt idx="6">
                  <c:v>1685</c:v>
                </c:pt>
                <c:pt idx="7">
                  <c:v>1685</c:v>
                </c:pt>
                <c:pt idx="8">
                  <c:v>1685</c:v>
                </c:pt>
                <c:pt idx="9">
                  <c:v>1685</c:v>
                </c:pt>
                <c:pt idx="10">
                  <c:v>1685</c:v>
                </c:pt>
                <c:pt idx="11">
                  <c:v>1685</c:v>
                </c:pt>
                <c:pt idx="12">
                  <c:v>1748</c:v>
                </c:pt>
                <c:pt idx="13">
                  <c:v>1748</c:v>
                </c:pt>
                <c:pt idx="14">
                  <c:v>1748</c:v>
                </c:pt>
                <c:pt idx="15">
                  <c:v>1748</c:v>
                </c:pt>
                <c:pt idx="16">
                  <c:v>1748</c:v>
                </c:pt>
                <c:pt idx="17">
                  <c:v>1748</c:v>
                </c:pt>
                <c:pt idx="18">
                  <c:v>1827</c:v>
                </c:pt>
                <c:pt idx="19">
                  <c:v>1827</c:v>
                </c:pt>
                <c:pt idx="20">
                  <c:v>1827</c:v>
                </c:pt>
                <c:pt idx="21">
                  <c:v>1827</c:v>
                </c:pt>
                <c:pt idx="22">
                  <c:v>1827</c:v>
                </c:pt>
                <c:pt idx="23">
                  <c:v>1827</c:v>
                </c:pt>
                <c:pt idx="24">
                  <c:v>1924</c:v>
                </c:pt>
                <c:pt idx="25">
                  <c:v>1924</c:v>
                </c:pt>
                <c:pt idx="26">
                  <c:v>1924</c:v>
                </c:pt>
                <c:pt idx="27">
                  <c:v>1924</c:v>
                </c:pt>
                <c:pt idx="28">
                  <c:v>1924</c:v>
                </c:pt>
                <c:pt idx="29">
                  <c:v>1924</c:v>
                </c:pt>
                <c:pt idx="30">
                  <c:v>2028</c:v>
                </c:pt>
                <c:pt idx="31">
                  <c:v>2028</c:v>
                </c:pt>
                <c:pt idx="32">
                  <c:v>2028</c:v>
                </c:pt>
                <c:pt idx="33">
                  <c:v>2028</c:v>
                </c:pt>
                <c:pt idx="34">
                  <c:v>2028</c:v>
                </c:pt>
                <c:pt idx="35">
                  <c:v>2028</c:v>
                </c:pt>
                <c:pt idx="36">
                  <c:v>2147</c:v>
                </c:pt>
                <c:pt idx="37">
                  <c:v>2147</c:v>
                </c:pt>
                <c:pt idx="38">
                  <c:v>2147</c:v>
                </c:pt>
                <c:pt idx="39">
                  <c:v>2147</c:v>
                </c:pt>
                <c:pt idx="40">
                  <c:v>2147</c:v>
                </c:pt>
                <c:pt idx="41">
                  <c:v>2147</c:v>
                </c:pt>
                <c:pt idx="42">
                  <c:v>2272</c:v>
                </c:pt>
                <c:pt idx="43">
                  <c:v>2272</c:v>
                </c:pt>
                <c:pt idx="44">
                  <c:v>2272</c:v>
                </c:pt>
                <c:pt idx="45">
                  <c:v>2272</c:v>
                </c:pt>
                <c:pt idx="46">
                  <c:v>2272</c:v>
                </c:pt>
                <c:pt idx="47">
                  <c:v>2272</c:v>
                </c:pt>
                <c:pt idx="48">
                  <c:v>2373</c:v>
                </c:pt>
                <c:pt idx="49">
                  <c:v>2373</c:v>
                </c:pt>
                <c:pt idx="50">
                  <c:v>2373</c:v>
                </c:pt>
                <c:pt idx="51">
                  <c:v>2373</c:v>
                </c:pt>
                <c:pt idx="52">
                  <c:v>2373</c:v>
                </c:pt>
                <c:pt idx="53">
                  <c:v>2373</c:v>
                </c:pt>
                <c:pt idx="54">
                  <c:v>2491</c:v>
                </c:pt>
                <c:pt idx="55">
                  <c:v>2491</c:v>
                </c:pt>
                <c:pt idx="56">
                  <c:v>2491</c:v>
                </c:pt>
                <c:pt idx="57">
                  <c:v>2491</c:v>
                </c:pt>
                <c:pt idx="58">
                  <c:v>2491</c:v>
                </c:pt>
                <c:pt idx="59">
                  <c:v>2491</c:v>
                </c:pt>
                <c:pt idx="60">
                  <c:v>2610</c:v>
                </c:pt>
                <c:pt idx="61">
                  <c:v>2610</c:v>
                </c:pt>
                <c:pt idx="62">
                  <c:v>2610</c:v>
                </c:pt>
                <c:pt idx="63">
                  <c:v>2610</c:v>
                </c:pt>
                <c:pt idx="64">
                  <c:v>2610</c:v>
                </c:pt>
                <c:pt idx="65">
                  <c:v>2610</c:v>
                </c:pt>
                <c:pt idx="66">
                  <c:v>2708</c:v>
                </c:pt>
                <c:pt idx="67">
                  <c:v>2708</c:v>
                </c:pt>
                <c:pt idx="68">
                  <c:v>2708</c:v>
                </c:pt>
                <c:pt idx="69">
                  <c:v>2708</c:v>
                </c:pt>
                <c:pt idx="70">
                  <c:v>2708</c:v>
                </c:pt>
                <c:pt idx="71">
                  <c:v>2708</c:v>
                </c:pt>
                <c:pt idx="72">
                  <c:v>2825</c:v>
                </c:pt>
                <c:pt idx="73">
                  <c:v>2825</c:v>
                </c:pt>
                <c:pt idx="74">
                  <c:v>2825</c:v>
                </c:pt>
                <c:pt idx="75">
                  <c:v>2825</c:v>
                </c:pt>
                <c:pt idx="76">
                  <c:v>2825</c:v>
                </c:pt>
                <c:pt idx="77">
                  <c:v>2825</c:v>
                </c:pt>
                <c:pt idx="78">
                  <c:v>2906</c:v>
                </c:pt>
                <c:pt idx="79">
                  <c:v>2906</c:v>
                </c:pt>
                <c:pt idx="80">
                  <c:v>2906</c:v>
                </c:pt>
                <c:pt idx="81">
                  <c:v>2906</c:v>
                </c:pt>
                <c:pt idx="82">
                  <c:v>2906</c:v>
                </c:pt>
                <c:pt idx="83">
                  <c:v>2906</c:v>
                </c:pt>
                <c:pt idx="84">
                  <c:v>3007</c:v>
                </c:pt>
                <c:pt idx="85">
                  <c:v>3007</c:v>
                </c:pt>
                <c:pt idx="86">
                  <c:v>3007</c:v>
                </c:pt>
                <c:pt idx="87">
                  <c:v>3007</c:v>
                </c:pt>
                <c:pt idx="88">
                  <c:v>3007</c:v>
                </c:pt>
                <c:pt idx="89">
                  <c:v>3007</c:v>
                </c:pt>
                <c:pt idx="90">
                  <c:v>3104</c:v>
                </c:pt>
                <c:pt idx="91">
                  <c:v>3104</c:v>
                </c:pt>
                <c:pt idx="92">
                  <c:v>3104</c:v>
                </c:pt>
                <c:pt idx="93">
                  <c:v>3104</c:v>
                </c:pt>
                <c:pt idx="94">
                  <c:v>3104</c:v>
                </c:pt>
                <c:pt idx="95">
                  <c:v>3104</c:v>
                </c:pt>
                <c:pt idx="96">
                  <c:v>3175</c:v>
                </c:pt>
                <c:pt idx="97">
                  <c:v>3175</c:v>
                </c:pt>
                <c:pt idx="98">
                  <c:v>3175</c:v>
                </c:pt>
                <c:pt idx="99">
                  <c:v>3175</c:v>
                </c:pt>
                <c:pt idx="100">
                  <c:v>3175</c:v>
                </c:pt>
                <c:pt idx="101">
                  <c:v>3175</c:v>
                </c:pt>
                <c:pt idx="102">
                  <c:v>3268</c:v>
                </c:pt>
                <c:pt idx="103">
                  <c:v>3268</c:v>
                </c:pt>
                <c:pt idx="104">
                  <c:v>3268</c:v>
                </c:pt>
                <c:pt idx="105">
                  <c:v>3268</c:v>
                </c:pt>
                <c:pt idx="106">
                  <c:v>3268</c:v>
                </c:pt>
                <c:pt idx="107">
                  <c:v>3268</c:v>
                </c:pt>
                <c:pt idx="108">
                  <c:v>3349</c:v>
                </c:pt>
                <c:pt idx="109">
                  <c:v>3349</c:v>
                </c:pt>
                <c:pt idx="110">
                  <c:v>3349</c:v>
                </c:pt>
                <c:pt idx="111">
                  <c:v>3349</c:v>
                </c:pt>
                <c:pt idx="112">
                  <c:v>3349</c:v>
                </c:pt>
                <c:pt idx="113">
                  <c:v>3349</c:v>
                </c:pt>
                <c:pt idx="114">
                  <c:v>3418</c:v>
                </c:pt>
                <c:pt idx="115">
                  <c:v>3418</c:v>
                </c:pt>
                <c:pt idx="116">
                  <c:v>3418</c:v>
                </c:pt>
                <c:pt idx="117">
                  <c:v>3418</c:v>
                </c:pt>
                <c:pt idx="118">
                  <c:v>3418</c:v>
                </c:pt>
                <c:pt idx="119">
                  <c:v>3418</c:v>
                </c:pt>
                <c:pt idx="120">
                  <c:v>3498</c:v>
                </c:pt>
                <c:pt idx="121">
                  <c:v>3498</c:v>
                </c:pt>
                <c:pt idx="122">
                  <c:v>3498</c:v>
                </c:pt>
                <c:pt idx="123">
                  <c:v>3498</c:v>
                </c:pt>
                <c:pt idx="124">
                  <c:v>3498</c:v>
                </c:pt>
                <c:pt idx="125">
                  <c:v>3498</c:v>
                </c:pt>
                <c:pt idx="126">
                  <c:v>3569</c:v>
                </c:pt>
                <c:pt idx="127">
                  <c:v>3569</c:v>
                </c:pt>
                <c:pt idx="128">
                  <c:v>3569</c:v>
                </c:pt>
                <c:pt idx="129">
                  <c:v>3569</c:v>
                </c:pt>
                <c:pt idx="130">
                  <c:v>3569</c:v>
                </c:pt>
                <c:pt idx="131">
                  <c:v>3569</c:v>
                </c:pt>
                <c:pt idx="132">
                  <c:v>3635</c:v>
                </c:pt>
                <c:pt idx="133">
                  <c:v>3635</c:v>
                </c:pt>
                <c:pt idx="134">
                  <c:v>3635</c:v>
                </c:pt>
                <c:pt idx="135">
                  <c:v>3635</c:v>
                </c:pt>
                <c:pt idx="136">
                  <c:v>3635</c:v>
                </c:pt>
                <c:pt idx="137">
                  <c:v>3635</c:v>
                </c:pt>
                <c:pt idx="138">
                  <c:v>3693</c:v>
                </c:pt>
                <c:pt idx="139">
                  <c:v>3693</c:v>
                </c:pt>
                <c:pt idx="140">
                  <c:v>3693</c:v>
                </c:pt>
                <c:pt idx="141">
                  <c:v>3693</c:v>
                </c:pt>
                <c:pt idx="142">
                  <c:v>3693</c:v>
                </c:pt>
                <c:pt idx="143">
                  <c:v>3693</c:v>
                </c:pt>
                <c:pt idx="144">
                  <c:v>3749</c:v>
                </c:pt>
                <c:pt idx="145">
                  <c:v>3749</c:v>
                </c:pt>
                <c:pt idx="146">
                  <c:v>3749</c:v>
                </c:pt>
                <c:pt idx="147">
                  <c:v>3749</c:v>
                </c:pt>
                <c:pt idx="148">
                  <c:v>3749</c:v>
                </c:pt>
                <c:pt idx="149">
                  <c:v>3749</c:v>
                </c:pt>
                <c:pt idx="150">
                  <c:v>3776</c:v>
                </c:pt>
                <c:pt idx="151">
                  <c:v>3776</c:v>
                </c:pt>
                <c:pt idx="152">
                  <c:v>3776</c:v>
                </c:pt>
                <c:pt idx="153">
                  <c:v>3776</c:v>
                </c:pt>
                <c:pt idx="154">
                  <c:v>3776</c:v>
                </c:pt>
                <c:pt idx="155">
                  <c:v>3776</c:v>
                </c:pt>
                <c:pt idx="156">
                  <c:v>3823</c:v>
                </c:pt>
                <c:pt idx="157">
                  <c:v>3823</c:v>
                </c:pt>
                <c:pt idx="158">
                  <c:v>3823</c:v>
                </c:pt>
                <c:pt idx="159">
                  <c:v>3823</c:v>
                </c:pt>
                <c:pt idx="160">
                  <c:v>3823</c:v>
                </c:pt>
                <c:pt idx="161">
                  <c:v>3823</c:v>
                </c:pt>
                <c:pt idx="162">
                  <c:v>3850</c:v>
                </c:pt>
                <c:pt idx="163">
                  <c:v>3850</c:v>
                </c:pt>
                <c:pt idx="164">
                  <c:v>3850</c:v>
                </c:pt>
                <c:pt idx="165">
                  <c:v>3850</c:v>
                </c:pt>
                <c:pt idx="166">
                  <c:v>3850</c:v>
                </c:pt>
                <c:pt idx="167">
                  <c:v>3850</c:v>
                </c:pt>
                <c:pt idx="168">
                  <c:v>3845</c:v>
                </c:pt>
                <c:pt idx="169">
                  <c:v>3845</c:v>
                </c:pt>
                <c:pt idx="170">
                  <c:v>3845</c:v>
                </c:pt>
                <c:pt idx="171">
                  <c:v>3845</c:v>
                </c:pt>
                <c:pt idx="172">
                  <c:v>3845</c:v>
                </c:pt>
                <c:pt idx="173">
                  <c:v>3845</c:v>
                </c:pt>
                <c:pt idx="174">
                  <c:v>3865</c:v>
                </c:pt>
                <c:pt idx="175">
                  <c:v>3865</c:v>
                </c:pt>
                <c:pt idx="176">
                  <c:v>3865</c:v>
                </c:pt>
                <c:pt idx="177">
                  <c:v>3865</c:v>
                </c:pt>
                <c:pt idx="178">
                  <c:v>3865</c:v>
                </c:pt>
                <c:pt idx="179">
                  <c:v>3865</c:v>
                </c:pt>
                <c:pt idx="180">
                  <c:v>3881</c:v>
                </c:pt>
                <c:pt idx="181">
                  <c:v>3881</c:v>
                </c:pt>
                <c:pt idx="182">
                  <c:v>3881</c:v>
                </c:pt>
                <c:pt idx="183">
                  <c:v>3881</c:v>
                </c:pt>
                <c:pt idx="184">
                  <c:v>3881</c:v>
                </c:pt>
                <c:pt idx="185">
                  <c:v>3881</c:v>
                </c:pt>
                <c:pt idx="186">
                  <c:v>3895</c:v>
                </c:pt>
                <c:pt idx="187">
                  <c:v>3895</c:v>
                </c:pt>
                <c:pt idx="188">
                  <c:v>3895</c:v>
                </c:pt>
                <c:pt idx="189">
                  <c:v>3895</c:v>
                </c:pt>
                <c:pt idx="190">
                  <c:v>3895</c:v>
                </c:pt>
                <c:pt idx="191">
                  <c:v>3895</c:v>
                </c:pt>
                <c:pt idx="192">
                  <c:v>3908</c:v>
                </c:pt>
                <c:pt idx="193">
                  <c:v>3908</c:v>
                </c:pt>
                <c:pt idx="194">
                  <c:v>3908</c:v>
                </c:pt>
                <c:pt idx="195">
                  <c:v>3908</c:v>
                </c:pt>
                <c:pt idx="196">
                  <c:v>3908</c:v>
                </c:pt>
                <c:pt idx="197">
                  <c:v>3908</c:v>
                </c:pt>
                <c:pt idx="198">
                  <c:v>3920</c:v>
                </c:pt>
                <c:pt idx="199">
                  <c:v>3920</c:v>
                </c:pt>
                <c:pt idx="200">
                  <c:v>3920</c:v>
                </c:pt>
                <c:pt idx="201">
                  <c:v>3920</c:v>
                </c:pt>
                <c:pt idx="202">
                  <c:v>3920</c:v>
                </c:pt>
                <c:pt idx="203">
                  <c:v>3920</c:v>
                </c:pt>
                <c:pt idx="204">
                  <c:v>3933</c:v>
                </c:pt>
                <c:pt idx="205">
                  <c:v>3933</c:v>
                </c:pt>
                <c:pt idx="206">
                  <c:v>3933</c:v>
                </c:pt>
                <c:pt idx="207">
                  <c:v>3933</c:v>
                </c:pt>
                <c:pt idx="208">
                  <c:v>3933</c:v>
                </c:pt>
                <c:pt idx="209">
                  <c:v>3933</c:v>
                </c:pt>
                <c:pt idx="210">
                  <c:v>3946</c:v>
                </c:pt>
                <c:pt idx="211">
                  <c:v>3946</c:v>
                </c:pt>
                <c:pt idx="212">
                  <c:v>3946</c:v>
                </c:pt>
                <c:pt idx="213">
                  <c:v>3946</c:v>
                </c:pt>
                <c:pt idx="214">
                  <c:v>3946</c:v>
                </c:pt>
                <c:pt idx="215">
                  <c:v>3946</c:v>
                </c:pt>
                <c:pt idx="216">
                  <c:v>3989</c:v>
                </c:pt>
                <c:pt idx="217">
                  <c:v>3989</c:v>
                </c:pt>
                <c:pt idx="218">
                  <c:v>3989</c:v>
                </c:pt>
                <c:pt idx="219">
                  <c:v>3989</c:v>
                </c:pt>
                <c:pt idx="220">
                  <c:v>3989</c:v>
                </c:pt>
                <c:pt idx="221">
                  <c:v>3989</c:v>
                </c:pt>
                <c:pt idx="222">
                  <c:v>4006</c:v>
                </c:pt>
                <c:pt idx="223">
                  <c:v>4006</c:v>
                </c:pt>
                <c:pt idx="224">
                  <c:v>4006</c:v>
                </c:pt>
                <c:pt idx="225">
                  <c:v>4006</c:v>
                </c:pt>
                <c:pt idx="226">
                  <c:v>4006</c:v>
                </c:pt>
                <c:pt idx="227">
                  <c:v>4006</c:v>
                </c:pt>
                <c:pt idx="228">
                  <c:v>4039</c:v>
                </c:pt>
                <c:pt idx="229">
                  <c:v>4039</c:v>
                </c:pt>
                <c:pt idx="230">
                  <c:v>4039</c:v>
                </c:pt>
                <c:pt idx="231">
                  <c:v>4039</c:v>
                </c:pt>
                <c:pt idx="232">
                  <c:v>4039</c:v>
                </c:pt>
                <c:pt idx="233">
                  <c:v>4039</c:v>
                </c:pt>
                <c:pt idx="234">
                  <c:v>4064</c:v>
                </c:pt>
              </c:numCache>
            </c:numRef>
          </c:xVal>
          <c:yVal>
            <c:numRef>
              <c:f>'Beschl. 5. Gang(2)'!$L$12:$L$246</c:f>
              <c:numCache>
                <c:formatCode>0.0" Nm"</c:formatCode>
                <c:ptCount val="235"/>
                <c:pt idx="0">
                  <c:v>322.05195589366286</c:v>
                </c:pt>
                <c:pt idx="1">
                  <c:v>322.05195589366286</c:v>
                </c:pt>
                <c:pt idx="2">
                  <c:v>322.05195589366286</c:v>
                </c:pt>
                <c:pt idx="3">
                  <c:v>322.05195589366286</c:v>
                </c:pt>
                <c:pt idx="4">
                  <c:v>322.05195589366286</c:v>
                </c:pt>
                <c:pt idx="5">
                  <c:v>322.05195589366286</c:v>
                </c:pt>
                <c:pt idx="6">
                  <c:v>401.12677764048533</c:v>
                </c:pt>
                <c:pt idx="7">
                  <c:v>401.12677764048533</c:v>
                </c:pt>
                <c:pt idx="8">
                  <c:v>401.12677764048533</c:v>
                </c:pt>
                <c:pt idx="9">
                  <c:v>401.12677764048533</c:v>
                </c:pt>
                <c:pt idx="10">
                  <c:v>401.12677764048533</c:v>
                </c:pt>
                <c:pt idx="11">
                  <c:v>401.12677764048533</c:v>
                </c:pt>
                <c:pt idx="12">
                  <c:v>450.87273825112629</c:v>
                </c:pt>
                <c:pt idx="13">
                  <c:v>450.87273825112629</c:v>
                </c:pt>
                <c:pt idx="14">
                  <c:v>450.87273825112629</c:v>
                </c:pt>
                <c:pt idx="15">
                  <c:v>450.87273825112629</c:v>
                </c:pt>
                <c:pt idx="16">
                  <c:v>450.87273825112629</c:v>
                </c:pt>
                <c:pt idx="17">
                  <c:v>450.87273825112629</c:v>
                </c:pt>
                <c:pt idx="18">
                  <c:v>555.47852240712814</c:v>
                </c:pt>
                <c:pt idx="19">
                  <c:v>555.47852240712814</c:v>
                </c:pt>
                <c:pt idx="20">
                  <c:v>555.47852240712814</c:v>
                </c:pt>
                <c:pt idx="21">
                  <c:v>555.47852240712814</c:v>
                </c:pt>
                <c:pt idx="22">
                  <c:v>555.47852240712814</c:v>
                </c:pt>
                <c:pt idx="23">
                  <c:v>555.47852240712814</c:v>
                </c:pt>
                <c:pt idx="24">
                  <c:v>676.71015672807732</c:v>
                </c:pt>
                <c:pt idx="25">
                  <c:v>676.71015672807732</c:v>
                </c:pt>
                <c:pt idx="26">
                  <c:v>676.71015672807732</c:v>
                </c:pt>
                <c:pt idx="27">
                  <c:v>676.71015672807732</c:v>
                </c:pt>
                <c:pt idx="28">
                  <c:v>676.71015672807732</c:v>
                </c:pt>
                <c:pt idx="29">
                  <c:v>676.71015672807732</c:v>
                </c:pt>
                <c:pt idx="30">
                  <c:v>750.99117964267668</c:v>
                </c:pt>
                <c:pt idx="31">
                  <c:v>750.99117964267668</c:v>
                </c:pt>
                <c:pt idx="32">
                  <c:v>750.99117964267668</c:v>
                </c:pt>
                <c:pt idx="33">
                  <c:v>750.99117964267668</c:v>
                </c:pt>
                <c:pt idx="34">
                  <c:v>750.99117964267668</c:v>
                </c:pt>
                <c:pt idx="35">
                  <c:v>750.99117964267668</c:v>
                </c:pt>
                <c:pt idx="36">
                  <c:v>852.40822771354613</c:v>
                </c:pt>
                <c:pt idx="37">
                  <c:v>852.40822771354613</c:v>
                </c:pt>
                <c:pt idx="38">
                  <c:v>852.40822771354613</c:v>
                </c:pt>
                <c:pt idx="39">
                  <c:v>852.40822771354613</c:v>
                </c:pt>
                <c:pt idx="40">
                  <c:v>852.40822771354613</c:v>
                </c:pt>
                <c:pt idx="41">
                  <c:v>852.40822771354613</c:v>
                </c:pt>
                <c:pt idx="42">
                  <c:v>878.92171266950993</c:v>
                </c:pt>
                <c:pt idx="43">
                  <c:v>878.92171266950993</c:v>
                </c:pt>
                <c:pt idx="44">
                  <c:v>878.92171266950993</c:v>
                </c:pt>
                <c:pt idx="45">
                  <c:v>878.92171266950993</c:v>
                </c:pt>
                <c:pt idx="46">
                  <c:v>878.92171266950993</c:v>
                </c:pt>
                <c:pt idx="47">
                  <c:v>878.92171266950993</c:v>
                </c:pt>
                <c:pt idx="48">
                  <c:v>735.94619370400108</c:v>
                </c:pt>
                <c:pt idx="49">
                  <c:v>735.94619370400108</c:v>
                </c:pt>
                <c:pt idx="50">
                  <c:v>735.94619370400108</c:v>
                </c:pt>
                <c:pt idx="51">
                  <c:v>735.94619370400108</c:v>
                </c:pt>
                <c:pt idx="52">
                  <c:v>735.94619370400108</c:v>
                </c:pt>
                <c:pt idx="53">
                  <c:v>735.94619370400108</c:v>
                </c:pt>
                <c:pt idx="54">
                  <c:v>823.21441746302185</c:v>
                </c:pt>
                <c:pt idx="55">
                  <c:v>823.21441746302185</c:v>
                </c:pt>
                <c:pt idx="56">
                  <c:v>823.21441746302185</c:v>
                </c:pt>
                <c:pt idx="57">
                  <c:v>823.21441746302185</c:v>
                </c:pt>
                <c:pt idx="58">
                  <c:v>823.21441746302185</c:v>
                </c:pt>
                <c:pt idx="59">
                  <c:v>823.21441746302185</c:v>
                </c:pt>
                <c:pt idx="60">
                  <c:v>829.47015908583899</c:v>
                </c:pt>
                <c:pt idx="61">
                  <c:v>829.47015908583899</c:v>
                </c:pt>
                <c:pt idx="62">
                  <c:v>829.47015908583899</c:v>
                </c:pt>
                <c:pt idx="63">
                  <c:v>829.47015908583899</c:v>
                </c:pt>
                <c:pt idx="64">
                  <c:v>829.47015908583899</c:v>
                </c:pt>
                <c:pt idx="65">
                  <c:v>829.47015908583899</c:v>
                </c:pt>
                <c:pt idx="66">
                  <c:v>695.16185438247658</c:v>
                </c:pt>
                <c:pt idx="67">
                  <c:v>695.16185438247658</c:v>
                </c:pt>
                <c:pt idx="68">
                  <c:v>695.16185438247658</c:v>
                </c:pt>
                <c:pt idx="69">
                  <c:v>695.16185438247658</c:v>
                </c:pt>
                <c:pt idx="70">
                  <c:v>695.16185438247658</c:v>
                </c:pt>
                <c:pt idx="71">
                  <c:v>695.16185438247658</c:v>
                </c:pt>
                <c:pt idx="72">
                  <c:v>816.23802409469022</c:v>
                </c:pt>
                <c:pt idx="73">
                  <c:v>816.23802409469022</c:v>
                </c:pt>
                <c:pt idx="74">
                  <c:v>816.23802409469022</c:v>
                </c:pt>
                <c:pt idx="75">
                  <c:v>816.23802409469022</c:v>
                </c:pt>
                <c:pt idx="76">
                  <c:v>816.23802409469022</c:v>
                </c:pt>
                <c:pt idx="77">
                  <c:v>816.23802409469022</c:v>
                </c:pt>
                <c:pt idx="78">
                  <c:v>564.59733517608083</c:v>
                </c:pt>
                <c:pt idx="79">
                  <c:v>564.59733517608083</c:v>
                </c:pt>
                <c:pt idx="80">
                  <c:v>564.59733517608083</c:v>
                </c:pt>
                <c:pt idx="81">
                  <c:v>564.59733517608083</c:v>
                </c:pt>
                <c:pt idx="82">
                  <c:v>564.59733517608083</c:v>
                </c:pt>
                <c:pt idx="83">
                  <c:v>564.59733517608083</c:v>
                </c:pt>
                <c:pt idx="84">
                  <c:v>704.00408460226436</c:v>
                </c:pt>
                <c:pt idx="85">
                  <c:v>704.00408460226436</c:v>
                </c:pt>
                <c:pt idx="86">
                  <c:v>704.00408460226436</c:v>
                </c:pt>
                <c:pt idx="87">
                  <c:v>704.00408460226436</c:v>
                </c:pt>
                <c:pt idx="88">
                  <c:v>704.00408460226436</c:v>
                </c:pt>
                <c:pt idx="89">
                  <c:v>704.00408460226436</c:v>
                </c:pt>
                <c:pt idx="90">
                  <c:v>707.4417714750366</c:v>
                </c:pt>
                <c:pt idx="91">
                  <c:v>707.4417714750366</c:v>
                </c:pt>
                <c:pt idx="92">
                  <c:v>707.4417714750366</c:v>
                </c:pt>
                <c:pt idx="93">
                  <c:v>707.4417714750366</c:v>
                </c:pt>
                <c:pt idx="94">
                  <c:v>707.4417714750366</c:v>
                </c:pt>
                <c:pt idx="95">
                  <c:v>707.4417714750366</c:v>
                </c:pt>
                <c:pt idx="96">
                  <c:v>494.89396046297782</c:v>
                </c:pt>
                <c:pt idx="97">
                  <c:v>494.89396046297782</c:v>
                </c:pt>
                <c:pt idx="98">
                  <c:v>494.89396046297782</c:v>
                </c:pt>
                <c:pt idx="99">
                  <c:v>494.89396046297782</c:v>
                </c:pt>
                <c:pt idx="100">
                  <c:v>494.89396046297782</c:v>
                </c:pt>
                <c:pt idx="101">
                  <c:v>494.89396046297782</c:v>
                </c:pt>
                <c:pt idx="102">
                  <c:v>648.80458325475229</c:v>
                </c:pt>
                <c:pt idx="103">
                  <c:v>648.80458325475229</c:v>
                </c:pt>
                <c:pt idx="104">
                  <c:v>648.80458325475229</c:v>
                </c:pt>
                <c:pt idx="105">
                  <c:v>648.80458325475229</c:v>
                </c:pt>
                <c:pt idx="106">
                  <c:v>648.80458325475229</c:v>
                </c:pt>
                <c:pt idx="107">
                  <c:v>648.80458325475229</c:v>
                </c:pt>
                <c:pt idx="108">
                  <c:v>564.59733517607981</c:v>
                </c:pt>
                <c:pt idx="109">
                  <c:v>564.59733517607981</c:v>
                </c:pt>
                <c:pt idx="110">
                  <c:v>564.59733517607981</c:v>
                </c:pt>
                <c:pt idx="111">
                  <c:v>564.59733517607981</c:v>
                </c:pt>
                <c:pt idx="112">
                  <c:v>564.59733517607981</c:v>
                </c:pt>
                <c:pt idx="113">
                  <c:v>564.59733517607981</c:v>
                </c:pt>
                <c:pt idx="114">
                  <c:v>480.9532855203621</c:v>
                </c:pt>
                <c:pt idx="115">
                  <c:v>480.9532855203621</c:v>
                </c:pt>
                <c:pt idx="116">
                  <c:v>480.9532855203621</c:v>
                </c:pt>
                <c:pt idx="117">
                  <c:v>480.9532855203621</c:v>
                </c:pt>
                <c:pt idx="118">
                  <c:v>480.9532855203621</c:v>
                </c:pt>
                <c:pt idx="119">
                  <c:v>480.9532855203621</c:v>
                </c:pt>
                <c:pt idx="120">
                  <c:v>573.0475480427159</c:v>
                </c:pt>
                <c:pt idx="121">
                  <c:v>573.0475480427159</c:v>
                </c:pt>
                <c:pt idx="122">
                  <c:v>573.0475480427159</c:v>
                </c:pt>
                <c:pt idx="123">
                  <c:v>573.0475480427159</c:v>
                </c:pt>
                <c:pt idx="124">
                  <c:v>573.0475480427159</c:v>
                </c:pt>
                <c:pt idx="125">
                  <c:v>573.0475480427159</c:v>
                </c:pt>
                <c:pt idx="126">
                  <c:v>508.12641929888684</c:v>
                </c:pt>
                <c:pt idx="127">
                  <c:v>508.12641929888684</c:v>
                </c:pt>
                <c:pt idx="128">
                  <c:v>508.12641929888684</c:v>
                </c:pt>
                <c:pt idx="129">
                  <c:v>508.12641929888684</c:v>
                </c:pt>
                <c:pt idx="130">
                  <c:v>508.12641929888684</c:v>
                </c:pt>
                <c:pt idx="131">
                  <c:v>508.12641929888684</c:v>
                </c:pt>
                <c:pt idx="132">
                  <c:v>468.17022846167134</c:v>
                </c:pt>
                <c:pt idx="133">
                  <c:v>468.17022846167134</c:v>
                </c:pt>
                <c:pt idx="134">
                  <c:v>468.17022846167134</c:v>
                </c:pt>
                <c:pt idx="135">
                  <c:v>468.17022846167134</c:v>
                </c:pt>
                <c:pt idx="136">
                  <c:v>468.17022846167134</c:v>
                </c:pt>
                <c:pt idx="137">
                  <c:v>468.17022846167134</c:v>
                </c:pt>
                <c:pt idx="138">
                  <c:v>404.63081536318123</c:v>
                </c:pt>
                <c:pt idx="139">
                  <c:v>404.63081536318123</c:v>
                </c:pt>
                <c:pt idx="140">
                  <c:v>404.63081536318123</c:v>
                </c:pt>
                <c:pt idx="141">
                  <c:v>404.63081536318123</c:v>
                </c:pt>
                <c:pt idx="142">
                  <c:v>404.63081536318123</c:v>
                </c:pt>
                <c:pt idx="143">
                  <c:v>404.63081536318123</c:v>
                </c:pt>
                <c:pt idx="144">
                  <c:v>390.33889839333847</c:v>
                </c:pt>
                <c:pt idx="145">
                  <c:v>390.33889839333847</c:v>
                </c:pt>
                <c:pt idx="146">
                  <c:v>390.33889839333847</c:v>
                </c:pt>
                <c:pt idx="147">
                  <c:v>390.33889839333847</c:v>
                </c:pt>
                <c:pt idx="148">
                  <c:v>390.33889839333847</c:v>
                </c:pt>
                <c:pt idx="149">
                  <c:v>390.33889839333847</c:v>
                </c:pt>
                <c:pt idx="150">
                  <c:v>189.8470899366103</c:v>
                </c:pt>
                <c:pt idx="151">
                  <c:v>189.8470899366103</c:v>
                </c:pt>
                <c:pt idx="152">
                  <c:v>189.8470899366103</c:v>
                </c:pt>
                <c:pt idx="153">
                  <c:v>189.8470899366103</c:v>
                </c:pt>
                <c:pt idx="154">
                  <c:v>189.8470899366103</c:v>
                </c:pt>
                <c:pt idx="155">
                  <c:v>189.8470899366103</c:v>
                </c:pt>
                <c:pt idx="156">
                  <c:v>339.69572641456557</c:v>
                </c:pt>
                <c:pt idx="157">
                  <c:v>339.69572641456557</c:v>
                </c:pt>
                <c:pt idx="158">
                  <c:v>339.69572641456557</c:v>
                </c:pt>
                <c:pt idx="159">
                  <c:v>339.69572641456557</c:v>
                </c:pt>
                <c:pt idx="160">
                  <c:v>339.69572641456557</c:v>
                </c:pt>
                <c:pt idx="161">
                  <c:v>339.69572641456557</c:v>
                </c:pt>
                <c:pt idx="162">
                  <c:v>194.96886394569978</c:v>
                </c:pt>
                <c:pt idx="163">
                  <c:v>194.96886394569978</c:v>
                </c:pt>
                <c:pt idx="164">
                  <c:v>194.96886394569978</c:v>
                </c:pt>
                <c:pt idx="165">
                  <c:v>194.96886394569978</c:v>
                </c:pt>
                <c:pt idx="166">
                  <c:v>194.96886394569978</c:v>
                </c:pt>
                <c:pt idx="167">
                  <c:v>194.96886394569978</c:v>
                </c:pt>
                <c:pt idx="168">
                  <c:v>-35.498800914897473</c:v>
                </c:pt>
                <c:pt idx="169">
                  <c:v>-35.498800914897473</c:v>
                </c:pt>
                <c:pt idx="170">
                  <c:v>-35.498800914897473</c:v>
                </c:pt>
                <c:pt idx="171">
                  <c:v>-35.498800914897473</c:v>
                </c:pt>
                <c:pt idx="172">
                  <c:v>-35.498800914897473</c:v>
                </c:pt>
                <c:pt idx="173">
                  <c:v>-35.498800914897473</c:v>
                </c:pt>
                <c:pt idx="174">
                  <c:v>139.40674942619231</c:v>
                </c:pt>
                <c:pt idx="175">
                  <c:v>139.40674942619231</c:v>
                </c:pt>
                <c:pt idx="176">
                  <c:v>139.40674942619231</c:v>
                </c:pt>
                <c:pt idx="177">
                  <c:v>139.40674942619231</c:v>
                </c:pt>
                <c:pt idx="178">
                  <c:v>139.40674942619231</c:v>
                </c:pt>
                <c:pt idx="179">
                  <c:v>139.40674942619231</c:v>
                </c:pt>
                <c:pt idx="180">
                  <c:v>111.52539954095387</c:v>
                </c:pt>
                <c:pt idx="181">
                  <c:v>111.52539954095387</c:v>
                </c:pt>
                <c:pt idx="182">
                  <c:v>111.52539954095387</c:v>
                </c:pt>
                <c:pt idx="183">
                  <c:v>111.52539954095387</c:v>
                </c:pt>
                <c:pt idx="184">
                  <c:v>111.52539954095387</c:v>
                </c:pt>
                <c:pt idx="185">
                  <c:v>111.52539954095387</c:v>
                </c:pt>
                <c:pt idx="186">
                  <c:v>99.396642561697007</c:v>
                </c:pt>
                <c:pt idx="187">
                  <c:v>99.396642561697007</c:v>
                </c:pt>
                <c:pt idx="188">
                  <c:v>99.396642561697007</c:v>
                </c:pt>
                <c:pt idx="189">
                  <c:v>99.396642561697007</c:v>
                </c:pt>
                <c:pt idx="190">
                  <c:v>99.396642561697007</c:v>
                </c:pt>
                <c:pt idx="191">
                  <c:v>99.396642561697007</c:v>
                </c:pt>
                <c:pt idx="192">
                  <c:v>91.407858117630838</c:v>
                </c:pt>
                <c:pt idx="193">
                  <c:v>91.407858117630838</c:v>
                </c:pt>
                <c:pt idx="194">
                  <c:v>91.407858117630838</c:v>
                </c:pt>
                <c:pt idx="195">
                  <c:v>91.407858117630838</c:v>
                </c:pt>
                <c:pt idx="196">
                  <c:v>91.407858117630838</c:v>
                </c:pt>
                <c:pt idx="197">
                  <c:v>91.407858117630838</c:v>
                </c:pt>
                <c:pt idx="198">
                  <c:v>85.121859720303704</c:v>
                </c:pt>
                <c:pt idx="199">
                  <c:v>85.121859720303704</c:v>
                </c:pt>
                <c:pt idx="200">
                  <c:v>85.121859720303704</c:v>
                </c:pt>
                <c:pt idx="201">
                  <c:v>85.121859720303704</c:v>
                </c:pt>
                <c:pt idx="202">
                  <c:v>85.121859720303704</c:v>
                </c:pt>
                <c:pt idx="203">
                  <c:v>85.121859720303704</c:v>
                </c:pt>
                <c:pt idx="204">
                  <c:v>91.487970175573793</c:v>
                </c:pt>
                <c:pt idx="205">
                  <c:v>91.487970175573793</c:v>
                </c:pt>
                <c:pt idx="206">
                  <c:v>91.487970175573793</c:v>
                </c:pt>
                <c:pt idx="207">
                  <c:v>91.487970175573793</c:v>
                </c:pt>
                <c:pt idx="208">
                  <c:v>91.487970175573793</c:v>
                </c:pt>
                <c:pt idx="209">
                  <c:v>91.487970175573793</c:v>
                </c:pt>
                <c:pt idx="210">
                  <c:v>92.215348030334567</c:v>
                </c:pt>
                <c:pt idx="211">
                  <c:v>92.215348030334567</c:v>
                </c:pt>
                <c:pt idx="212">
                  <c:v>92.215348030334567</c:v>
                </c:pt>
                <c:pt idx="213">
                  <c:v>92.215348030334567</c:v>
                </c:pt>
                <c:pt idx="214">
                  <c:v>92.215348030334567</c:v>
                </c:pt>
                <c:pt idx="215">
                  <c:v>92.215348030334567</c:v>
                </c:pt>
                <c:pt idx="216">
                  <c:v>299.72451126630864</c:v>
                </c:pt>
                <c:pt idx="217">
                  <c:v>299.72451126630864</c:v>
                </c:pt>
                <c:pt idx="218">
                  <c:v>299.72451126630864</c:v>
                </c:pt>
                <c:pt idx="219">
                  <c:v>299.72451126630864</c:v>
                </c:pt>
                <c:pt idx="220">
                  <c:v>299.72451126630864</c:v>
                </c:pt>
                <c:pt idx="221">
                  <c:v>299.72451126630864</c:v>
                </c:pt>
                <c:pt idx="222">
                  <c:v>120.69592311063548</c:v>
                </c:pt>
                <c:pt idx="223">
                  <c:v>120.69592311063548</c:v>
                </c:pt>
                <c:pt idx="224">
                  <c:v>120.69592311063548</c:v>
                </c:pt>
                <c:pt idx="225">
                  <c:v>120.69592311063548</c:v>
                </c:pt>
                <c:pt idx="226">
                  <c:v>120.69592311063548</c:v>
                </c:pt>
                <c:pt idx="227">
                  <c:v>120.69592311063548</c:v>
                </c:pt>
                <c:pt idx="228">
                  <c:v>232.03533214474828</c:v>
                </c:pt>
                <c:pt idx="229">
                  <c:v>232.03533214474828</c:v>
                </c:pt>
                <c:pt idx="230">
                  <c:v>232.03533214474828</c:v>
                </c:pt>
                <c:pt idx="231">
                  <c:v>232.03533214474828</c:v>
                </c:pt>
                <c:pt idx="232">
                  <c:v>232.03533214474828</c:v>
                </c:pt>
                <c:pt idx="233">
                  <c:v>232.03533214474828</c:v>
                </c:pt>
                <c:pt idx="234">
                  <c:v>174.40983420826623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254088"/>
        <c:axId val="380254480"/>
      </c:scatterChart>
      <c:valAx>
        <c:axId val="380254088"/>
        <c:scaling>
          <c:orientation val="minMax"/>
        </c:scaling>
        <c:delete val="0"/>
        <c:axPos val="b"/>
        <c:numFmt formatCode="#,##0&quot; 1/min&quot;" sourceLinked="1"/>
        <c:majorTickMark val="out"/>
        <c:minorTickMark val="none"/>
        <c:tickLblPos val="nextTo"/>
        <c:crossAx val="380254480"/>
        <c:crosses val="autoZero"/>
        <c:crossBetween val="midCat"/>
      </c:valAx>
      <c:valAx>
        <c:axId val="380254480"/>
        <c:scaling>
          <c:orientation val="minMax"/>
        </c:scaling>
        <c:delete val="0"/>
        <c:axPos val="l"/>
        <c:majorGridlines/>
        <c:numFmt formatCode="0.0&quot; Nm&quot;" sourceLinked="1"/>
        <c:majorTickMark val="out"/>
        <c:minorTickMark val="none"/>
        <c:tickLblPos val="nextTo"/>
        <c:crossAx val="3802540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4" r="0.7000000000000004" t="0.78740157499999996" header="0.30000000000000021" footer="0.3000000000000002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346963795130763E-2"/>
          <c:y val="2.0504057069105245E-2"/>
          <c:w val="0.78410730505820481"/>
          <c:h val="0.96238028060977765"/>
        </c:manualLayout>
      </c:layout>
      <c:scatterChart>
        <c:scatterStyle val="lineMarker"/>
        <c:varyColors val="0"/>
        <c:ser>
          <c:idx val="0"/>
          <c:order val="1"/>
          <c:tx>
            <c:strRef>
              <c:f>'Beschl. 5. Gang(1)'!$J$2</c:f>
              <c:strCache>
                <c:ptCount val="1"/>
                <c:pt idx="0">
                  <c:v>U</c:v>
                </c:pt>
              </c:strCache>
            </c:strRef>
          </c:tx>
          <c:marker>
            <c:symbol val="none"/>
          </c:marker>
          <c:xVal>
            <c:numRef>
              <c:f>'Beschl. 5. Gang(1)'!$I$3:$I$276</c:f>
              <c:numCache>
                <c:formatCode>0.000" s"</c:formatCode>
                <c:ptCount val="274"/>
                <c:pt idx="0">
                  <c:v>0.11</c:v>
                </c:pt>
                <c:pt idx="1">
                  <c:v>0.28000000000000003</c:v>
                </c:pt>
                <c:pt idx="2">
                  <c:v>0.47</c:v>
                </c:pt>
                <c:pt idx="3">
                  <c:v>0.67100000000000004</c:v>
                </c:pt>
                <c:pt idx="4">
                  <c:v>0.86099999999999999</c:v>
                </c:pt>
                <c:pt idx="5">
                  <c:v>1.0509999999999999</c:v>
                </c:pt>
                <c:pt idx="6">
                  <c:v>1.242</c:v>
                </c:pt>
                <c:pt idx="7">
                  <c:v>1.4319999999999999</c:v>
                </c:pt>
                <c:pt idx="8">
                  <c:v>1.6220000000000001</c:v>
                </c:pt>
                <c:pt idx="9">
                  <c:v>1.8220000000000001</c:v>
                </c:pt>
                <c:pt idx="10">
                  <c:v>2.0129999999999999</c:v>
                </c:pt>
                <c:pt idx="11">
                  <c:v>2.2029999999999998</c:v>
                </c:pt>
                <c:pt idx="12">
                  <c:v>2.3929999999999998</c:v>
                </c:pt>
                <c:pt idx="13">
                  <c:v>2.5830000000000002</c:v>
                </c:pt>
                <c:pt idx="14">
                  <c:v>2.7839999999999998</c:v>
                </c:pt>
                <c:pt idx="15">
                  <c:v>2.9740000000000002</c:v>
                </c:pt>
                <c:pt idx="16">
                  <c:v>3.1640000000000001</c:v>
                </c:pt>
                <c:pt idx="17">
                  <c:v>3.355</c:v>
                </c:pt>
                <c:pt idx="18">
                  <c:v>3.5449999999999999</c:v>
                </c:pt>
                <c:pt idx="19">
                  <c:v>3.7349999999999999</c:v>
                </c:pt>
                <c:pt idx="20">
                  <c:v>3.9350000000000001</c:v>
                </c:pt>
                <c:pt idx="21">
                  <c:v>4.1260000000000003</c:v>
                </c:pt>
                <c:pt idx="22">
                  <c:v>4.3159999999999998</c:v>
                </c:pt>
                <c:pt idx="23">
                  <c:v>4.5060000000000002</c:v>
                </c:pt>
                <c:pt idx="24">
                  <c:v>4.6959999999999997</c:v>
                </c:pt>
                <c:pt idx="25">
                  <c:v>4.8869999999999996</c:v>
                </c:pt>
                <c:pt idx="26">
                  <c:v>5.0869999999999997</c:v>
                </c:pt>
                <c:pt idx="27">
                  <c:v>5.2770000000000001</c:v>
                </c:pt>
                <c:pt idx="28">
                  <c:v>5.468</c:v>
                </c:pt>
                <c:pt idx="29">
                  <c:v>5.6379999999999999</c:v>
                </c:pt>
                <c:pt idx="30">
                  <c:v>5.8380000000000001</c:v>
                </c:pt>
                <c:pt idx="31">
                  <c:v>6.0279999999999996</c:v>
                </c:pt>
                <c:pt idx="32">
                  <c:v>6.2190000000000003</c:v>
                </c:pt>
                <c:pt idx="33">
                  <c:v>6.3890000000000002</c:v>
                </c:pt>
                <c:pt idx="34">
                  <c:v>6.569</c:v>
                </c:pt>
                <c:pt idx="35">
                  <c:v>6.7590000000000003</c:v>
                </c:pt>
                <c:pt idx="36">
                  <c:v>6.94</c:v>
                </c:pt>
                <c:pt idx="37">
                  <c:v>7.13</c:v>
                </c:pt>
                <c:pt idx="38">
                  <c:v>7.32</c:v>
                </c:pt>
                <c:pt idx="39">
                  <c:v>7.5010000000000003</c:v>
                </c:pt>
                <c:pt idx="40">
                  <c:v>7.6909999999999998</c:v>
                </c:pt>
                <c:pt idx="41">
                  <c:v>7.8810000000000002</c:v>
                </c:pt>
                <c:pt idx="42">
                  <c:v>8.0709999999999997</c:v>
                </c:pt>
                <c:pt idx="43">
                  <c:v>8.2620000000000005</c:v>
                </c:pt>
                <c:pt idx="44">
                  <c:v>8.452</c:v>
                </c:pt>
                <c:pt idx="45">
                  <c:v>8.6519999999999992</c:v>
                </c:pt>
                <c:pt idx="46">
                  <c:v>8.8420000000000005</c:v>
                </c:pt>
                <c:pt idx="47">
                  <c:v>9.0329999999999995</c:v>
                </c:pt>
                <c:pt idx="48">
                  <c:v>9.2230000000000008</c:v>
                </c:pt>
                <c:pt idx="49">
                  <c:v>9.4130000000000003</c:v>
                </c:pt>
                <c:pt idx="50">
                  <c:v>9.6140000000000008</c:v>
                </c:pt>
                <c:pt idx="51">
                  <c:v>9.8040000000000003</c:v>
                </c:pt>
                <c:pt idx="52">
                  <c:v>9.9939999999999998</c:v>
                </c:pt>
                <c:pt idx="53">
                  <c:v>10.183999999999999</c:v>
                </c:pt>
                <c:pt idx="54">
                  <c:v>10.375</c:v>
                </c:pt>
                <c:pt idx="55">
                  <c:v>10.565</c:v>
                </c:pt>
                <c:pt idx="56">
                  <c:v>10.765000000000001</c:v>
                </c:pt>
                <c:pt idx="57">
                  <c:v>10.955</c:v>
                </c:pt>
                <c:pt idx="58">
                  <c:v>11.146000000000001</c:v>
                </c:pt>
                <c:pt idx="59">
                  <c:v>11.336</c:v>
                </c:pt>
                <c:pt idx="60">
                  <c:v>11.526</c:v>
                </c:pt>
                <c:pt idx="61">
                  <c:v>11.717000000000001</c:v>
                </c:pt>
                <c:pt idx="62">
                  <c:v>11.897</c:v>
                </c:pt>
                <c:pt idx="63">
                  <c:v>12.087</c:v>
                </c:pt>
                <c:pt idx="64">
                  <c:v>12.276999999999999</c:v>
                </c:pt>
                <c:pt idx="65">
                  <c:v>12.458</c:v>
                </c:pt>
                <c:pt idx="66">
                  <c:v>12.648</c:v>
                </c:pt>
                <c:pt idx="67">
                  <c:v>12.827999999999999</c:v>
                </c:pt>
                <c:pt idx="68">
                  <c:v>13.018000000000001</c:v>
                </c:pt>
                <c:pt idx="69">
                  <c:v>13.209</c:v>
                </c:pt>
                <c:pt idx="70">
                  <c:v>13.379</c:v>
                </c:pt>
                <c:pt idx="71">
                  <c:v>13.579000000000001</c:v>
                </c:pt>
                <c:pt idx="72">
                  <c:v>13.749000000000001</c:v>
                </c:pt>
                <c:pt idx="73">
                  <c:v>13.94</c:v>
                </c:pt>
                <c:pt idx="74">
                  <c:v>16.093</c:v>
                </c:pt>
                <c:pt idx="75">
                  <c:v>16.363</c:v>
                </c:pt>
                <c:pt idx="76">
                  <c:v>16.553999999999998</c:v>
                </c:pt>
                <c:pt idx="77">
                  <c:v>16.744</c:v>
                </c:pt>
                <c:pt idx="78">
                  <c:v>16.934000000000001</c:v>
                </c:pt>
                <c:pt idx="79">
                  <c:v>17.123999999999999</c:v>
                </c:pt>
                <c:pt idx="80">
                  <c:v>17.315000000000001</c:v>
                </c:pt>
                <c:pt idx="81">
                  <c:v>17.515000000000001</c:v>
                </c:pt>
                <c:pt idx="82">
                  <c:v>17.704999999999998</c:v>
                </c:pt>
                <c:pt idx="83">
                  <c:v>17.895</c:v>
                </c:pt>
                <c:pt idx="84">
                  <c:v>18.085999999999999</c:v>
                </c:pt>
                <c:pt idx="85">
                  <c:v>18.276</c:v>
                </c:pt>
                <c:pt idx="86">
                  <c:v>18.456</c:v>
                </c:pt>
                <c:pt idx="87">
                  <c:v>18.646999999999998</c:v>
                </c:pt>
                <c:pt idx="88">
                  <c:v>18.837</c:v>
                </c:pt>
                <c:pt idx="89">
                  <c:v>19.027000000000001</c:v>
                </c:pt>
                <c:pt idx="90">
                  <c:v>19.216999999999999</c:v>
                </c:pt>
                <c:pt idx="91">
                  <c:v>19.398</c:v>
                </c:pt>
                <c:pt idx="92">
                  <c:v>19.588000000000001</c:v>
                </c:pt>
                <c:pt idx="93">
                  <c:v>19.777999999999999</c:v>
                </c:pt>
                <c:pt idx="94">
                  <c:v>19.978000000000002</c:v>
                </c:pt>
                <c:pt idx="95">
                  <c:v>20.169</c:v>
                </c:pt>
                <c:pt idx="96">
                  <c:v>20.338999999999999</c:v>
                </c:pt>
                <c:pt idx="97">
                  <c:v>20.529</c:v>
                </c:pt>
                <c:pt idx="98">
                  <c:v>20.73</c:v>
                </c:pt>
                <c:pt idx="99">
                  <c:v>20.92</c:v>
                </c:pt>
                <c:pt idx="100">
                  <c:v>21.11</c:v>
                </c:pt>
                <c:pt idx="101">
                  <c:v>21.28</c:v>
                </c:pt>
                <c:pt idx="102">
                  <c:v>21.481000000000002</c:v>
                </c:pt>
                <c:pt idx="103">
                  <c:v>21.670999999999999</c:v>
                </c:pt>
                <c:pt idx="104">
                  <c:v>21.861000000000001</c:v>
                </c:pt>
                <c:pt idx="105">
                  <c:v>22.050999999999998</c:v>
                </c:pt>
                <c:pt idx="106">
                  <c:v>22.242000000000001</c:v>
                </c:pt>
                <c:pt idx="107">
                  <c:v>22.442</c:v>
                </c:pt>
                <c:pt idx="108">
                  <c:v>22.632000000000001</c:v>
                </c:pt>
                <c:pt idx="109">
                  <c:v>22.823</c:v>
                </c:pt>
                <c:pt idx="110">
                  <c:v>23.013000000000002</c:v>
                </c:pt>
                <c:pt idx="111">
                  <c:v>23.202999999999999</c:v>
                </c:pt>
                <c:pt idx="112">
                  <c:v>23.393000000000001</c:v>
                </c:pt>
                <c:pt idx="113">
                  <c:v>23.584</c:v>
                </c:pt>
                <c:pt idx="114">
                  <c:v>23.783999999999999</c:v>
                </c:pt>
                <c:pt idx="115">
                  <c:v>23.974</c:v>
                </c:pt>
                <c:pt idx="116">
                  <c:v>24.164000000000001</c:v>
                </c:pt>
                <c:pt idx="117">
                  <c:v>24.355</c:v>
                </c:pt>
                <c:pt idx="118">
                  <c:v>24.545000000000002</c:v>
                </c:pt>
                <c:pt idx="119">
                  <c:v>24.725000000000001</c:v>
                </c:pt>
                <c:pt idx="120">
                  <c:v>24.916</c:v>
                </c:pt>
                <c:pt idx="121">
                  <c:v>25.106000000000002</c:v>
                </c:pt>
                <c:pt idx="122">
                  <c:v>25.295999999999999</c:v>
                </c:pt>
                <c:pt idx="123">
                  <c:v>25.486000000000001</c:v>
                </c:pt>
                <c:pt idx="124">
                  <c:v>25.667000000000002</c:v>
                </c:pt>
                <c:pt idx="125">
                  <c:v>25.856999999999999</c:v>
                </c:pt>
                <c:pt idx="126">
                  <c:v>26.047000000000001</c:v>
                </c:pt>
                <c:pt idx="127">
                  <c:v>26.247</c:v>
                </c:pt>
                <c:pt idx="128">
                  <c:v>26.437999999999999</c:v>
                </c:pt>
                <c:pt idx="129">
                  <c:v>26.608000000000001</c:v>
                </c:pt>
                <c:pt idx="130">
                  <c:v>26.797999999999998</c:v>
                </c:pt>
                <c:pt idx="131">
                  <c:v>26.998999999999999</c:v>
                </c:pt>
                <c:pt idx="132">
                  <c:v>27.189</c:v>
                </c:pt>
                <c:pt idx="133">
                  <c:v>27.379000000000001</c:v>
                </c:pt>
                <c:pt idx="134">
                  <c:v>27.559000000000001</c:v>
                </c:pt>
                <c:pt idx="135">
                  <c:v>27.75</c:v>
                </c:pt>
                <c:pt idx="136">
                  <c:v>27.94</c:v>
                </c:pt>
                <c:pt idx="137">
                  <c:v>28.13</c:v>
                </c:pt>
                <c:pt idx="138">
                  <c:v>28.32</c:v>
                </c:pt>
                <c:pt idx="139">
                  <c:v>28.510999999999999</c:v>
                </c:pt>
                <c:pt idx="140">
                  <c:v>28.710999999999999</c:v>
                </c:pt>
                <c:pt idx="141">
                  <c:v>28.901</c:v>
                </c:pt>
                <c:pt idx="142">
                  <c:v>29.091999999999999</c:v>
                </c:pt>
                <c:pt idx="143">
                  <c:v>29.262</c:v>
                </c:pt>
                <c:pt idx="144">
                  <c:v>29.462</c:v>
                </c:pt>
                <c:pt idx="145">
                  <c:v>29.652000000000001</c:v>
                </c:pt>
                <c:pt idx="146">
                  <c:v>29.843</c:v>
                </c:pt>
                <c:pt idx="147">
                  <c:v>30.033000000000001</c:v>
                </c:pt>
                <c:pt idx="148">
                  <c:v>30.222999999999999</c:v>
                </c:pt>
                <c:pt idx="149">
                  <c:v>30.413</c:v>
                </c:pt>
                <c:pt idx="150">
                  <c:v>30.614000000000001</c:v>
                </c:pt>
                <c:pt idx="151">
                  <c:v>30.803999999999998</c:v>
                </c:pt>
                <c:pt idx="152">
                  <c:v>30.994</c:v>
                </c:pt>
                <c:pt idx="153">
                  <c:v>31.184999999999999</c:v>
                </c:pt>
                <c:pt idx="154">
                  <c:v>31.375</c:v>
                </c:pt>
                <c:pt idx="155">
                  <c:v>31.565000000000001</c:v>
                </c:pt>
                <c:pt idx="156">
                  <c:v>31.765000000000001</c:v>
                </c:pt>
                <c:pt idx="157">
                  <c:v>31.956</c:v>
                </c:pt>
                <c:pt idx="158">
                  <c:v>32.146000000000001</c:v>
                </c:pt>
                <c:pt idx="159">
                  <c:v>32.335999999999999</c:v>
                </c:pt>
                <c:pt idx="160">
                  <c:v>32.526000000000003</c:v>
                </c:pt>
                <c:pt idx="161">
                  <c:v>32.716999999999999</c:v>
                </c:pt>
                <c:pt idx="162">
                  <c:v>32.917000000000002</c:v>
                </c:pt>
                <c:pt idx="163">
                  <c:v>33.106999999999999</c:v>
                </c:pt>
                <c:pt idx="164">
                  <c:v>33.298000000000002</c:v>
                </c:pt>
                <c:pt idx="165">
                  <c:v>33.488</c:v>
                </c:pt>
                <c:pt idx="166">
                  <c:v>33.677999999999997</c:v>
                </c:pt>
                <c:pt idx="167">
                  <c:v>33.868000000000002</c:v>
                </c:pt>
                <c:pt idx="168">
                  <c:v>34.069000000000003</c:v>
                </c:pt>
                <c:pt idx="169">
                  <c:v>34.259</c:v>
                </c:pt>
                <c:pt idx="170">
                  <c:v>34.448999999999998</c:v>
                </c:pt>
                <c:pt idx="171">
                  <c:v>34.64</c:v>
                </c:pt>
                <c:pt idx="172">
                  <c:v>34.83</c:v>
                </c:pt>
                <c:pt idx="173">
                  <c:v>35.020000000000003</c:v>
                </c:pt>
                <c:pt idx="174">
                  <c:v>35.200000000000003</c:v>
                </c:pt>
                <c:pt idx="175">
                  <c:v>35.371000000000002</c:v>
                </c:pt>
                <c:pt idx="176">
                  <c:v>35.551000000000002</c:v>
                </c:pt>
                <c:pt idx="177">
                  <c:v>35.731000000000002</c:v>
                </c:pt>
                <c:pt idx="178">
                  <c:v>35.920999999999999</c:v>
                </c:pt>
                <c:pt idx="179">
                  <c:v>36.091999999999999</c:v>
                </c:pt>
                <c:pt idx="180">
                  <c:v>36.271999999999998</c:v>
                </c:pt>
                <c:pt idx="181">
                  <c:v>36.462000000000003</c:v>
                </c:pt>
                <c:pt idx="182">
                  <c:v>36.642000000000003</c:v>
                </c:pt>
                <c:pt idx="183">
                  <c:v>36.832999999999998</c:v>
                </c:pt>
                <c:pt idx="184">
                  <c:v>37.023000000000003</c:v>
                </c:pt>
                <c:pt idx="185">
                  <c:v>37.213000000000001</c:v>
                </c:pt>
                <c:pt idx="186">
                  <c:v>37.404000000000003</c:v>
                </c:pt>
                <c:pt idx="187">
                  <c:v>37.603999999999999</c:v>
                </c:pt>
                <c:pt idx="188">
                  <c:v>37.793999999999997</c:v>
                </c:pt>
                <c:pt idx="189">
                  <c:v>37.984000000000002</c:v>
                </c:pt>
                <c:pt idx="190">
                  <c:v>38.174999999999997</c:v>
                </c:pt>
                <c:pt idx="191">
                  <c:v>38.365000000000002</c:v>
                </c:pt>
                <c:pt idx="192">
                  <c:v>38.555</c:v>
                </c:pt>
                <c:pt idx="193">
                  <c:v>38.755000000000003</c:v>
                </c:pt>
                <c:pt idx="194">
                  <c:v>38.945999999999998</c:v>
                </c:pt>
                <c:pt idx="195">
                  <c:v>39.136000000000003</c:v>
                </c:pt>
                <c:pt idx="196">
                  <c:v>39.326000000000001</c:v>
                </c:pt>
                <c:pt idx="197">
                  <c:v>39.517000000000003</c:v>
                </c:pt>
                <c:pt idx="198">
                  <c:v>39.707000000000001</c:v>
                </c:pt>
                <c:pt idx="199">
                  <c:v>39.906999999999996</c:v>
                </c:pt>
                <c:pt idx="200">
                  <c:v>40.097000000000001</c:v>
                </c:pt>
                <c:pt idx="201">
                  <c:v>40.287999999999997</c:v>
                </c:pt>
                <c:pt idx="202">
                  <c:v>40.478000000000002</c:v>
                </c:pt>
                <c:pt idx="203">
                  <c:v>40.667999999999999</c:v>
                </c:pt>
                <c:pt idx="204">
                  <c:v>40.857999999999997</c:v>
                </c:pt>
                <c:pt idx="205">
                  <c:v>41.039000000000001</c:v>
                </c:pt>
                <c:pt idx="206">
                  <c:v>41.228999999999999</c:v>
                </c:pt>
                <c:pt idx="207">
                  <c:v>41.418999999999997</c:v>
                </c:pt>
                <c:pt idx="208">
                  <c:v>41.61</c:v>
                </c:pt>
                <c:pt idx="209">
                  <c:v>41.81</c:v>
                </c:pt>
                <c:pt idx="210">
                  <c:v>41.98</c:v>
                </c:pt>
                <c:pt idx="211">
                  <c:v>42.17</c:v>
                </c:pt>
                <c:pt idx="212">
                  <c:v>42.371000000000002</c:v>
                </c:pt>
                <c:pt idx="213">
                  <c:v>42.540999999999997</c:v>
                </c:pt>
                <c:pt idx="214">
                  <c:v>42.731000000000002</c:v>
                </c:pt>
                <c:pt idx="215">
                  <c:v>42.911000000000001</c:v>
                </c:pt>
              </c:numCache>
            </c:numRef>
          </c:xVal>
          <c:yVal>
            <c:numRef>
              <c:f>'Beschl. 5. Gang(1)'!$J$3:$J$276</c:f>
              <c:numCache>
                <c:formatCode>#,##0" 1/min"</c:formatCode>
                <c:ptCount val="2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1732</c:v>
                </c:pt>
                <c:pt idx="4">
                  <c:v>1732</c:v>
                </c:pt>
                <c:pt idx="5">
                  <c:v>1732</c:v>
                </c:pt>
                <c:pt idx="6">
                  <c:v>1732</c:v>
                </c:pt>
                <c:pt idx="7">
                  <c:v>1732</c:v>
                </c:pt>
                <c:pt idx="8">
                  <c:v>1732</c:v>
                </c:pt>
                <c:pt idx="9">
                  <c:v>1778</c:v>
                </c:pt>
                <c:pt idx="10">
                  <c:v>1778</c:v>
                </c:pt>
                <c:pt idx="11">
                  <c:v>1778</c:v>
                </c:pt>
                <c:pt idx="12">
                  <c:v>1778</c:v>
                </c:pt>
                <c:pt idx="13">
                  <c:v>1778</c:v>
                </c:pt>
                <c:pt idx="14">
                  <c:v>1778</c:v>
                </c:pt>
                <c:pt idx="15">
                  <c:v>1830</c:v>
                </c:pt>
                <c:pt idx="16">
                  <c:v>1830</c:v>
                </c:pt>
                <c:pt idx="17">
                  <c:v>1830</c:v>
                </c:pt>
                <c:pt idx="18">
                  <c:v>1830</c:v>
                </c:pt>
                <c:pt idx="19">
                  <c:v>1830</c:v>
                </c:pt>
                <c:pt idx="20">
                  <c:v>1830</c:v>
                </c:pt>
                <c:pt idx="21">
                  <c:v>1918</c:v>
                </c:pt>
                <c:pt idx="22">
                  <c:v>1918</c:v>
                </c:pt>
                <c:pt idx="23">
                  <c:v>1918</c:v>
                </c:pt>
                <c:pt idx="24">
                  <c:v>1918</c:v>
                </c:pt>
                <c:pt idx="25">
                  <c:v>1918</c:v>
                </c:pt>
                <c:pt idx="26">
                  <c:v>1918</c:v>
                </c:pt>
                <c:pt idx="27">
                  <c:v>1986</c:v>
                </c:pt>
                <c:pt idx="28">
                  <c:v>1986</c:v>
                </c:pt>
                <c:pt idx="29">
                  <c:v>1986</c:v>
                </c:pt>
                <c:pt idx="30">
                  <c:v>1986</c:v>
                </c:pt>
                <c:pt idx="31">
                  <c:v>1986</c:v>
                </c:pt>
                <c:pt idx="32">
                  <c:v>1986</c:v>
                </c:pt>
                <c:pt idx="33">
                  <c:v>2068</c:v>
                </c:pt>
                <c:pt idx="34">
                  <c:v>2068</c:v>
                </c:pt>
                <c:pt idx="35">
                  <c:v>2068</c:v>
                </c:pt>
                <c:pt idx="36">
                  <c:v>2068</c:v>
                </c:pt>
                <c:pt idx="37">
                  <c:v>2068</c:v>
                </c:pt>
                <c:pt idx="38">
                  <c:v>2068</c:v>
                </c:pt>
                <c:pt idx="39">
                  <c:v>2143</c:v>
                </c:pt>
                <c:pt idx="40">
                  <c:v>2143</c:v>
                </c:pt>
                <c:pt idx="41">
                  <c:v>2143</c:v>
                </c:pt>
                <c:pt idx="42">
                  <c:v>2143</c:v>
                </c:pt>
                <c:pt idx="43">
                  <c:v>2143</c:v>
                </c:pt>
                <c:pt idx="44">
                  <c:v>2143</c:v>
                </c:pt>
                <c:pt idx="45">
                  <c:v>2208</c:v>
                </c:pt>
                <c:pt idx="46">
                  <c:v>2208</c:v>
                </c:pt>
                <c:pt idx="47">
                  <c:v>2208</c:v>
                </c:pt>
                <c:pt idx="48">
                  <c:v>2208</c:v>
                </c:pt>
                <c:pt idx="49">
                  <c:v>2208</c:v>
                </c:pt>
                <c:pt idx="50">
                  <c:v>2208</c:v>
                </c:pt>
                <c:pt idx="51">
                  <c:v>2288</c:v>
                </c:pt>
                <c:pt idx="52">
                  <c:v>2288</c:v>
                </c:pt>
                <c:pt idx="53">
                  <c:v>2288</c:v>
                </c:pt>
                <c:pt idx="54">
                  <c:v>2288</c:v>
                </c:pt>
                <c:pt idx="55">
                  <c:v>2288</c:v>
                </c:pt>
                <c:pt idx="56">
                  <c:v>2288</c:v>
                </c:pt>
                <c:pt idx="57">
                  <c:v>2371</c:v>
                </c:pt>
                <c:pt idx="58">
                  <c:v>2371</c:v>
                </c:pt>
                <c:pt idx="59">
                  <c:v>2371</c:v>
                </c:pt>
                <c:pt idx="60">
                  <c:v>2371</c:v>
                </c:pt>
                <c:pt idx="61">
                  <c:v>2371</c:v>
                </c:pt>
                <c:pt idx="62">
                  <c:v>2371</c:v>
                </c:pt>
                <c:pt idx="63">
                  <c:v>2434</c:v>
                </c:pt>
                <c:pt idx="64">
                  <c:v>2434</c:v>
                </c:pt>
                <c:pt idx="65">
                  <c:v>2434</c:v>
                </c:pt>
                <c:pt idx="66">
                  <c:v>2434</c:v>
                </c:pt>
                <c:pt idx="67">
                  <c:v>2434</c:v>
                </c:pt>
                <c:pt idx="68">
                  <c:v>2434</c:v>
                </c:pt>
                <c:pt idx="69">
                  <c:v>2506</c:v>
                </c:pt>
                <c:pt idx="70">
                  <c:v>2506</c:v>
                </c:pt>
                <c:pt idx="71">
                  <c:v>2506</c:v>
                </c:pt>
                <c:pt idx="72">
                  <c:v>2506</c:v>
                </c:pt>
                <c:pt idx="73">
                  <c:v>2506</c:v>
                </c:pt>
                <c:pt idx="74">
                  <c:v>2506</c:v>
                </c:pt>
                <c:pt idx="75">
                  <c:v>2680</c:v>
                </c:pt>
                <c:pt idx="76">
                  <c:v>2680</c:v>
                </c:pt>
                <c:pt idx="77">
                  <c:v>2680</c:v>
                </c:pt>
                <c:pt idx="78">
                  <c:v>2680</c:v>
                </c:pt>
                <c:pt idx="79">
                  <c:v>2680</c:v>
                </c:pt>
                <c:pt idx="80">
                  <c:v>2680</c:v>
                </c:pt>
                <c:pt idx="81">
                  <c:v>2742</c:v>
                </c:pt>
                <c:pt idx="82">
                  <c:v>2742</c:v>
                </c:pt>
                <c:pt idx="83">
                  <c:v>2742</c:v>
                </c:pt>
                <c:pt idx="84">
                  <c:v>2742</c:v>
                </c:pt>
                <c:pt idx="85">
                  <c:v>2742</c:v>
                </c:pt>
                <c:pt idx="86">
                  <c:v>2742</c:v>
                </c:pt>
                <c:pt idx="87">
                  <c:v>2806</c:v>
                </c:pt>
                <c:pt idx="88">
                  <c:v>2806</c:v>
                </c:pt>
                <c:pt idx="89">
                  <c:v>2806</c:v>
                </c:pt>
                <c:pt idx="90">
                  <c:v>2806</c:v>
                </c:pt>
                <c:pt idx="91">
                  <c:v>2806</c:v>
                </c:pt>
                <c:pt idx="92">
                  <c:v>2806</c:v>
                </c:pt>
                <c:pt idx="93">
                  <c:v>2857</c:v>
                </c:pt>
                <c:pt idx="94">
                  <c:v>2857</c:v>
                </c:pt>
                <c:pt idx="95">
                  <c:v>2857</c:v>
                </c:pt>
                <c:pt idx="96">
                  <c:v>2857</c:v>
                </c:pt>
                <c:pt idx="97">
                  <c:v>2857</c:v>
                </c:pt>
                <c:pt idx="98">
                  <c:v>2857</c:v>
                </c:pt>
                <c:pt idx="99">
                  <c:v>2913</c:v>
                </c:pt>
                <c:pt idx="100">
                  <c:v>2913</c:v>
                </c:pt>
                <c:pt idx="101">
                  <c:v>2913</c:v>
                </c:pt>
                <c:pt idx="102">
                  <c:v>2913</c:v>
                </c:pt>
                <c:pt idx="103">
                  <c:v>2913</c:v>
                </c:pt>
                <c:pt idx="104">
                  <c:v>2913</c:v>
                </c:pt>
                <c:pt idx="105">
                  <c:v>2992</c:v>
                </c:pt>
                <c:pt idx="106">
                  <c:v>2992</c:v>
                </c:pt>
                <c:pt idx="107">
                  <c:v>2992</c:v>
                </c:pt>
                <c:pt idx="108">
                  <c:v>2992</c:v>
                </c:pt>
                <c:pt idx="109">
                  <c:v>2992</c:v>
                </c:pt>
                <c:pt idx="110">
                  <c:v>2992</c:v>
                </c:pt>
                <c:pt idx="111">
                  <c:v>3049</c:v>
                </c:pt>
                <c:pt idx="112">
                  <c:v>3049</c:v>
                </c:pt>
                <c:pt idx="113">
                  <c:v>3049</c:v>
                </c:pt>
                <c:pt idx="114">
                  <c:v>3049</c:v>
                </c:pt>
                <c:pt idx="115">
                  <c:v>3049</c:v>
                </c:pt>
                <c:pt idx="116">
                  <c:v>3049</c:v>
                </c:pt>
                <c:pt idx="117">
                  <c:v>3110</c:v>
                </c:pt>
                <c:pt idx="118">
                  <c:v>3110</c:v>
                </c:pt>
                <c:pt idx="119">
                  <c:v>3110</c:v>
                </c:pt>
                <c:pt idx="120">
                  <c:v>3110</c:v>
                </c:pt>
                <c:pt idx="121">
                  <c:v>3110</c:v>
                </c:pt>
                <c:pt idx="122">
                  <c:v>3110</c:v>
                </c:pt>
                <c:pt idx="123">
                  <c:v>3176</c:v>
                </c:pt>
                <c:pt idx="124">
                  <c:v>3176</c:v>
                </c:pt>
                <c:pt idx="125">
                  <c:v>3176</c:v>
                </c:pt>
                <c:pt idx="126">
                  <c:v>3176</c:v>
                </c:pt>
                <c:pt idx="127">
                  <c:v>3176</c:v>
                </c:pt>
                <c:pt idx="128">
                  <c:v>3176</c:v>
                </c:pt>
                <c:pt idx="129">
                  <c:v>3238</c:v>
                </c:pt>
                <c:pt idx="130">
                  <c:v>3238</c:v>
                </c:pt>
                <c:pt idx="131">
                  <c:v>3238</c:v>
                </c:pt>
                <c:pt idx="132">
                  <c:v>3238</c:v>
                </c:pt>
                <c:pt idx="133">
                  <c:v>3238</c:v>
                </c:pt>
                <c:pt idx="134">
                  <c:v>3238</c:v>
                </c:pt>
                <c:pt idx="135">
                  <c:v>3325</c:v>
                </c:pt>
                <c:pt idx="136">
                  <c:v>3325</c:v>
                </c:pt>
                <c:pt idx="137">
                  <c:v>3325</c:v>
                </c:pt>
                <c:pt idx="138">
                  <c:v>3325</c:v>
                </c:pt>
                <c:pt idx="139">
                  <c:v>3325</c:v>
                </c:pt>
                <c:pt idx="140">
                  <c:v>3325</c:v>
                </c:pt>
                <c:pt idx="141">
                  <c:v>3394</c:v>
                </c:pt>
                <c:pt idx="142">
                  <c:v>3394</c:v>
                </c:pt>
                <c:pt idx="143">
                  <c:v>3394</c:v>
                </c:pt>
                <c:pt idx="144">
                  <c:v>3394</c:v>
                </c:pt>
                <c:pt idx="145">
                  <c:v>3394</c:v>
                </c:pt>
                <c:pt idx="146">
                  <c:v>3394</c:v>
                </c:pt>
                <c:pt idx="147">
                  <c:v>3465</c:v>
                </c:pt>
                <c:pt idx="148">
                  <c:v>3465</c:v>
                </c:pt>
                <c:pt idx="149">
                  <c:v>3465</c:v>
                </c:pt>
                <c:pt idx="150">
                  <c:v>3465</c:v>
                </c:pt>
                <c:pt idx="151">
                  <c:v>3465</c:v>
                </c:pt>
                <c:pt idx="152">
                  <c:v>3465</c:v>
                </c:pt>
                <c:pt idx="153">
                  <c:v>3522</c:v>
                </c:pt>
                <c:pt idx="154">
                  <c:v>3522</c:v>
                </c:pt>
                <c:pt idx="155">
                  <c:v>3522</c:v>
                </c:pt>
                <c:pt idx="156">
                  <c:v>3522</c:v>
                </c:pt>
                <c:pt idx="157">
                  <c:v>3522</c:v>
                </c:pt>
                <c:pt idx="158">
                  <c:v>3522</c:v>
                </c:pt>
                <c:pt idx="159">
                  <c:v>3594</c:v>
                </c:pt>
                <c:pt idx="160">
                  <c:v>3594</c:v>
                </c:pt>
                <c:pt idx="161">
                  <c:v>3594</c:v>
                </c:pt>
                <c:pt idx="162">
                  <c:v>3594</c:v>
                </c:pt>
                <c:pt idx="163">
                  <c:v>3594</c:v>
                </c:pt>
                <c:pt idx="164">
                  <c:v>3594</c:v>
                </c:pt>
                <c:pt idx="165">
                  <c:v>3660</c:v>
                </c:pt>
                <c:pt idx="166">
                  <c:v>3660</c:v>
                </c:pt>
                <c:pt idx="167">
                  <c:v>3660</c:v>
                </c:pt>
                <c:pt idx="168">
                  <c:v>3660</c:v>
                </c:pt>
                <c:pt idx="169">
                  <c:v>3660</c:v>
                </c:pt>
                <c:pt idx="170">
                  <c:v>3660</c:v>
                </c:pt>
                <c:pt idx="171">
                  <c:v>3748</c:v>
                </c:pt>
                <c:pt idx="172">
                  <c:v>3748</c:v>
                </c:pt>
                <c:pt idx="173">
                  <c:v>3748</c:v>
                </c:pt>
                <c:pt idx="174">
                  <c:v>3748</c:v>
                </c:pt>
                <c:pt idx="175">
                  <c:v>3748</c:v>
                </c:pt>
                <c:pt idx="176">
                  <c:v>3748</c:v>
                </c:pt>
                <c:pt idx="177">
                  <c:v>3815</c:v>
                </c:pt>
                <c:pt idx="178">
                  <c:v>3815</c:v>
                </c:pt>
                <c:pt idx="179">
                  <c:v>3815</c:v>
                </c:pt>
                <c:pt idx="180">
                  <c:v>3815</c:v>
                </c:pt>
                <c:pt idx="181">
                  <c:v>3815</c:v>
                </c:pt>
                <c:pt idx="182">
                  <c:v>3815</c:v>
                </c:pt>
                <c:pt idx="183">
                  <c:v>3882</c:v>
                </c:pt>
                <c:pt idx="184">
                  <c:v>3882</c:v>
                </c:pt>
                <c:pt idx="185">
                  <c:v>3882</c:v>
                </c:pt>
                <c:pt idx="186">
                  <c:v>3882</c:v>
                </c:pt>
                <c:pt idx="187">
                  <c:v>3882</c:v>
                </c:pt>
                <c:pt idx="188">
                  <c:v>3882</c:v>
                </c:pt>
                <c:pt idx="189">
                  <c:v>3939</c:v>
                </c:pt>
                <c:pt idx="190">
                  <c:v>3939</c:v>
                </c:pt>
                <c:pt idx="191">
                  <c:v>3939</c:v>
                </c:pt>
                <c:pt idx="192">
                  <c:v>3939</c:v>
                </c:pt>
                <c:pt idx="193">
                  <c:v>3939</c:v>
                </c:pt>
                <c:pt idx="194">
                  <c:v>3939</c:v>
                </c:pt>
                <c:pt idx="195">
                  <c:v>3967</c:v>
                </c:pt>
                <c:pt idx="196">
                  <c:v>3967</c:v>
                </c:pt>
                <c:pt idx="197">
                  <c:v>3967</c:v>
                </c:pt>
                <c:pt idx="198">
                  <c:v>3967</c:v>
                </c:pt>
                <c:pt idx="199">
                  <c:v>3967</c:v>
                </c:pt>
                <c:pt idx="200">
                  <c:v>3967</c:v>
                </c:pt>
                <c:pt idx="201">
                  <c:v>3971</c:v>
                </c:pt>
                <c:pt idx="202">
                  <c:v>3971</c:v>
                </c:pt>
                <c:pt idx="203">
                  <c:v>3971</c:v>
                </c:pt>
                <c:pt idx="204">
                  <c:v>3971</c:v>
                </c:pt>
                <c:pt idx="205">
                  <c:v>3971</c:v>
                </c:pt>
                <c:pt idx="206">
                  <c:v>3971</c:v>
                </c:pt>
                <c:pt idx="207">
                  <c:v>3831</c:v>
                </c:pt>
                <c:pt idx="208">
                  <c:v>3831</c:v>
                </c:pt>
                <c:pt idx="209">
                  <c:v>3831</c:v>
                </c:pt>
                <c:pt idx="210">
                  <c:v>3831</c:v>
                </c:pt>
                <c:pt idx="211">
                  <c:v>3831</c:v>
                </c:pt>
                <c:pt idx="212">
                  <c:v>3831</c:v>
                </c:pt>
                <c:pt idx="213">
                  <c:v>3553</c:v>
                </c:pt>
                <c:pt idx="214">
                  <c:v>3553</c:v>
                </c:pt>
                <c:pt idx="215">
                  <c:v>3553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'Beschl. 5. Gang(1)'!$L$2</c:f>
              <c:strCache>
                <c:ptCount val="1"/>
                <c:pt idx="0">
                  <c:v>Raildruck, SOLL</c:v>
                </c:pt>
              </c:strCache>
            </c:strRef>
          </c:tx>
          <c:marker>
            <c:symbol val="none"/>
          </c:marker>
          <c:xVal>
            <c:numRef>
              <c:f>'Beschl. 5. Gang(1)'!$I$3:$I$276</c:f>
              <c:numCache>
                <c:formatCode>0.000" s"</c:formatCode>
                <c:ptCount val="274"/>
                <c:pt idx="0">
                  <c:v>0.11</c:v>
                </c:pt>
                <c:pt idx="1">
                  <c:v>0.28000000000000003</c:v>
                </c:pt>
                <c:pt idx="2">
                  <c:v>0.47</c:v>
                </c:pt>
                <c:pt idx="3">
                  <c:v>0.67100000000000004</c:v>
                </c:pt>
                <c:pt idx="4">
                  <c:v>0.86099999999999999</c:v>
                </c:pt>
                <c:pt idx="5">
                  <c:v>1.0509999999999999</c:v>
                </c:pt>
                <c:pt idx="6">
                  <c:v>1.242</c:v>
                </c:pt>
                <c:pt idx="7">
                  <c:v>1.4319999999999999</c:v>
                </c:pt>
                <c:pt idx="8">
                  <c:v>1.6220000000000001</c:v>
                </c:pt>
                <c:pt idx="9">
                  <c:v>1.8220000000000001</c:v>
                </c:pt>
                <c:pt idx="10">
                  <c:v>2.0129999999999999</c:v>
                </c:pt>
                <c:pt idx="11">
                  <c:v>2.2029999999999998</c:v>
                </c:pt>
                <c:pt idx="12">
                  <c:v>2.3929999999999998</c:v>
                </c:pt>
                <c:pt idx="13">
                  <c:v>2.5830000000000002</c:v>
                </c:pt>
                <c:pt idx="14">
                  <c:v>2.7839999999999998</c:v>
                </c:pt>
                <c:pt idx="15">
                  <c:v>2.9740000000000002</c:v>
                </c:pt>
                <c:pt idx="16">
                  <c:v>3.1640000000000001</c:v>
                </c:pt>
                <c:pt idx="17">
                  <c:v>3.355</c:v>
                </c:pt>
                <c:pt idx="18">
                  <c:v>3.5449999999999999</c:v>
                </c:pt>
                <c:pt idx="19">
                  <c:v>3.7349999999999999</c:v>
                </c:pt>
                <c:pt idx="20">
                  <c:v>3.9350000000000001</c:v>
                </c:pt>
                <c:pt idx="21">
                  <c:v>4.1260000000000003</c:v>
                </c:pt>
                <c:pt idx="22">
                  <c:v>4.3159999999999998</c:v>
                </c:pt>
                <c:pt idx="23">
                  <c:v>4.5060000000000002</c:v>
                </c:pt>
                <c:pt idx="24">
                  <c:v>4.6959999999999997</c:v>
                </c:pt>
                <c:pt idx="25">
                  <c:v>4.8869999999999996</c:v>
                </c:pt>
                <c:pt idx="26">
                  <c:v>5.0869999999999997</c:v>
                </c:pt>
                <c:pt idx="27">
                  <c:v>5.2770000000000001</c:v>
                </c:pt>
                <c:pt idx="28">
                  <c:v>5.468</c:v>
                </c:pt>
                <c:pt idx="29">
                  <c:v>5.6379999999999999</c:v>
                </c:pt>
                <c:pt idx="30">
                  <c:v>5.8380000000000001</c:v>
                </c:pt>
                <c:pt idx="31">
                  <c:v>6.0279999999999996</c:v>
                </c:pt>
                <c:pt idx="32">
                  <c:v>6.2190000000000003</c:v>
                </c:pt>
                <c:pt idx="33">
                  <c:v>6.3890000000000002</c:v>
                </c:pt>
                <c:pt idx="34">
                  <c:v>6.569</c:v>
                </c:pt>
                <c:pt idx="35">
                  <c:v>6.7590000000000003</c:v>
                </c:pt>
                <c:pt idx="36">
                  <c:v>6.94</c:v>
                </c:pt>
                <c:pt idx="37">
                  <c:v>7.13</c:v>
                </c:pt>
                <c:pt idx="38">
                  <c:v>7.32</c:v>
                </c:pt>
                <c:pt idx="39">
                  <c:v>7.5010000000000003</c:v>
                </c:pt>
                <c:pt idx="40">
                  <c:v>7.6909999999999998</c:v>
                </c:pt>
                <c:pt idx="41">
                  <c:v>7.8810000000000002</c:v>
                </c:pt>
                <c:pt idx="42">
                  <c:v>8.0709999999999997</c:v>
                </c:pt>
                <c:pt idx="43">
                  <c:v>8.2620000000000005</c:v>
                </c:pt>
                <c:pt idx="44">
                  <c:v>8.452</c:v>
                </c:pt>
                <c:pt idx="45">
                  <c:v>8.6519999999999992</c:v>
                </c:pt>
                <c:pt idx="46">
                  <c:v>8.8420000000000005</c:v>
                </c:pt>
                <c:pt idx="47">
                  <c:v>9.0329999999999995</c:v>
                </c:pt>
                <c:pt idx="48">
                  <c:v>9.2230000000000008</c:v>
                </c:pt>
                <c:pt idx="49">
                  <c:v>9.4130000000000003</c:v>
                </c:pt>
                <c:pt idx="50">
                  <c:v>9.6140000000000008</c:v>
                </c:pt>
                <c:pt idx="51">
                  <c:v>9.8040000000000003</c:v>
                </c:pt>
                <c:pt idx="52">
                  <c:v>9.9939999999999998</c:v>
                </c:pt>
                <c:pt idx="53">
                  <c:v>10.183999999999999</c:v>
                </c:pt>
                <c:pt idx="54">
                  <c:v>10.375</c:v>
                </c:pt>
                <c:pt idx="55">
                  <c:v>10.565</c:v>
                </c:pt>
                <c:pt idx="56">
                  <c:v>10.765000000000001</c:v>
                </c:pt>
                <c:pt idx="57">
                  <c:v>10.955</c:v>
                </c:pt>
                <c:pt idx="58">
                  <c:v>11.146000000000001</c:v>
                </c:pt>
                <c:pt idx="59">
                  <c:v>11.336</c:v>
                </c:pt>
                <c:pt idx="60">
                  <c:v>11.526</c:v>
                </c:pt>
                <c:pt idx="61">
                  <c:v>11.717000000000001</c:v>
                </c:pt>
                <c:pt idx="62">
                  <c:v>11.897</c:v>
                </c:pt>
                <c:pt idx="63">
                  <c:v>12.087</c:v>
                </c:pt>
                <c:pt idx="64">
                  <c:v>12.276999999999999</c:v>
                </c:pt>
                <c:pt idx="65">
                  <c:v>12.458</c:v>
                </c:pt>
                <c:pt idx="66">
                  <c:v>12.648</c:v>
                </c:pt>
                <c:pt idx="67">
                  <c:v>12.827999999999999</c:v>
                </c:pt>
                <c:pt idx="68">
                  <c:v>13.018000000000001</c:v>
                </c:pt>
                <c:pt idx="69">
                  <c:v>13.209</c:v>
                </c:pt>
                <c:pt idx="70">
                  <c:v>13.379</c:v>
                </c:pt>
                <c:pt idx="71">
                  <c:v>13.579000000000001</c:v>
                </c:pt>
                <c:pt idx="72">
                  <c:v>13.749000000000001</c:v>
                </c:pt>
                <c:pt idx="73">
                  <c:v>13.94</c:v>
                </c:pt>
                <c:pt idx="74">
                  <c:v>16.093</c:v>
                </c:pt>
                <c:pt idx="75">
                  <c:v>16.363</c:v>
                </c:pt>
                <c:pt idx="76">
                  <c:v>16.553999999999998</c:v>
                </c:pt>
                <c:pt idx="77">
                  <c:v>16.744</c:v>
                </c:pt>
                <c:pt idx="78">
                  <c:v>16.934000000000001</c:v>
                </c:pt>
                <c:pt idx="79">
                  <c:v>17.123999999999999</c:v>
                </c:pt>
                <c:pt idx="80">
                  <c:v>17.315000000000001</c:v>
                </c:pt>
                <c:pt idx="81">
                  <c:v>17.515000000000001</c:v>
                </c:pt>
                <c:pt idx="82">
                  <c:v>17.704999999999998</c:v>
                </c:pt>
                <c:pt idx="83">
                  <c:v>17.895</c:v>
                </c:pt>
                <c:pt idx="84">
                  <c:v>18.085999999999999</c:v>
                </c:pt>
                <c:pt idx="85">
                  <c:v>18.276</c:v>
                </c:pt>
                <c:pt idx="86">
                  <c:v>18.456</c:v>
                </c:pt>
                <c:pt idx="87">
                  <c:v>18.646999999999998</c:v>
                </c:pt>
                <c:pt idx="88">
                  <c:v>18.837</c:v>
                </c:pt>
                <c:pt idx="89">
                  <c:v>19.027000000000001</c:v>
                </c:pt>
                <c:pt idx="90">
                  <c:v>19.216999999999999</c:v>
                </c:pt>
                <c:pt idx="91">
                  <c:v>19.398</c:v>
                </c:pt>
                <c:pt idx="92">
                  <c:v>19.588000000000001</c:v>
                </c:pt>
                <c:pt idx="93">
                  <c:v>19.777999999999999</c:v>
                </c:pt>
                <c:pt idx="94">
                  <c:v>19.978000000000002</c:v>
                </c:pt>
                <c:pt idx="95">
                  <c:v>20.169</c:v>
                </c:pt>
                <c:pt idx="96">
                  <c:v>20.338999999999999</c:v>
                </c:pt>
                <c:pt idx="97">
                  <c:v>20.529</c:v>
                </c:pt>
                <c:pt idx="98">
                  <c:v>20.73</c:v>
                </c:pt>
                <c:pt idx="99">
                  <c:v>20.92</c:v>
                </c:pt>
                <c:pt idx="100">
                  <c:v>21.11</c:v>
                </c:pt>
                <c:pt idx="101">
                  <c:v>21.28</c:v>
                </c:pt>
                <c:pt idx="102">
                  <c:v>21.481000000000002</c:v>
                </c:pt>
                <c:pt idx="103">
                  <c:v>21.670999999999999</c:v>
                </c:pt>
                <c:pt idx="104">
                  <c:v>21.861000000000001</c:v>
                </c:pt>
                <c:pt idx="105">
                  <c:v>22.050999999999998</c:v>
                </c:pt>
                <c:pt idx="106">
                  <c:v>22.242000000000001</c:v>
                </c:pt>
                <c:pt idx="107">
                  <c:v>22.442</c:v>
                </c:pt>
                <c:pt idx="108">
                  <c:v>22.632000000000001</c:v>
                </c:pt>
                <c:pt idx="109">
                  <c:v>22.823</c:v>
                </c:pt>
                <c:pt idx="110">
                  <c:v>23.013000000000002</c:v>
                </c:pt>
                <c:pt idx="111">
                  <c:v>23.202999999999999</c:v>
                </c:pt>
                <c:pt idx="112">
                  <c:v>23.393000000000001</c:v>
                </c:pt>
                <c:pt idx="113">
                  <c:v>23.584</c:v>
                </c:pt>
                <c:pt idx="114">
                  <c:v>23.783999999999999</c:v>
                </c:pt>
                <c:pt idx="115">
                  <c:v>23.974</c:v>
                </c:pt>
                <c:pt idx="116">
                  <c:v>24.164000000000001</c:v>
                </c:pt>
                <c:pt idx="117">
                  <c:v>24.355</c:v>
                </c:pt>
                <c:pt idx="118">
                  <c:v>24.545000000000002</c:v>
                </c:pt>
                <c:pt idx="119">
                  <c:v>24.725000000000001</c:v>
                </c:pt>
                <c:pt idx="120">
                  <c:v>24.916</c:v>
                </c:pt>
                <c:pt idx="121">
                  <c:v>25.106000000000002</c:v>
                </c:pt>
                <c:pt idx="122">
                  <c:v>25.295999999999999</c:v>
                </c:pt>
                <c:pt idx="123">
                  <c:v>25.486000000000001</c:v>
                </c:pt>
                <c:pt idx="124">
                  <c:v>25.667000000000002</c:v>
                </c:pt>
                <c:pt idx="125">
                  <c:v>25.856999999999999</c:v>
                </c:pt>
                <c:pt idx="126">
                  <c:v>26.047000000000001</c:v>
                </c:pt>
                <c:pt idx="127">
                  <c:v>26.247</c:v>
                </c:pt>
                <c:pt idx="128">
                  <c:v>26.437999999999999</c:v>
                </c:pt>
                <c:pt idx="129">
                  <c:v>26.608000000000001</c:v>
                </c:pt>
                <c:pt idx="130">
                  <c:v>26.797999999999998</c:v>
                </c:pt>
                <c:pt idx="131">
                  <c:v>26.998999999999999</c:v>
                </c:pt>
                <c:pt idx="132">
                  <c:v>27.189</c:v>
                </c:pt>
                <c:pt idx="133">
                  <c:v>27.379000000000001</c:v>
                </c:pt>
                <c:pt idx="134">
                  <c:v>27.559000000000001</c:v>
                </c:pt>
                <c:pt idx="135">
                  <c:v>27.75</c:v>
                </c:pt>
                <c:pt idx="136">
                  <c:v>27.94</c:v>
                </c:pt>
                <c:pt idx="137">
                  <c:v>28.13</c:v>
                </c:pt>
                <c:pt idx="138">
                  <c:v>28.32</c:v>
                </c:pt>
                <c:pt idx="139">
                  <c:v>28.510999999999999</c:v>
                </c:pt>
                <c:pt idx="140">
                  <c:v>28.710999999999999</c:v>
                </c:pt>
                <c:pt idx="141">
                  <c:v>28.901</c:v>
                </c:pt>
                <c:pt idx="142">
                  <c:v>29.091999999999999</c:v>
                </c:pt>
                <c:pt idx="143">
                  <c:v>29.262</c:v>
                </c:pt>
                <c:pt idx="144">
                  <c:v>29.462</c:v>
                </c:pt>
                <c:pt idx="145">
                  <c:v>29.652000000000001</c:v>
                </c:pt>
                <c:pt idx="146">
                  <c:v>29.843</c:v>
                </c:pt>
                <c:pt idx="147">
                  <c:v>30.033000000000001</c:v>
                </c:pt>
                <c:pt idx="148">
                  <c:v>30.222999999999999</c:v>
                </c:pt>
                <c:pt idx="149">
                  <c:v>30.413</c:v>
                </c:pt>
                <c:pt idx="150">
                  <c:v>30.614000000000001</c:v>
                </c:pt>
                <c:pt idx="151">
                  <c:v>30.803999999999998</c:v>
                </c:pt>
                <c:pt idx="152">
                  <c:v>30.994</c:v>
                </c:pt>
                <c:pt idx="153">
                  <c:v>31.184999999999999</c:v>
                </c:pt>
                <c:pt idx="154">
                  <c:v>31.375</c:v>
                </c:pt>
                <c:pt idx="155">
                  <c:v>31.565000000000001</c:v>
                </c:pt>
                <c:pt idx="156">
                  <c:v>31.765000000000001</c:v>
                </c:pt>
                <c:pt idx="157">
                  <c:v>31.956</c:v>
                </c:pt>
                <c:pt idx="158">
                  <c:v>32.146000000000001</c:v>
                </c:pt>
                <c:pt idx="159">
                  <c:v>32.335999999999999</c:v>
                </c:pt>
                <c:pt idx="160">
                  <c:v>32.526000000000003</c:v>
                </c:pt>
                <c:pt idx="161">
                  <c:v>32.716999999999999</c:v>
                </c:pt>
                <c:pt idx="162">
                  <c:v>32.917000000000002</c:v>
                </c:pt>
                <c:pt idx="163">
                  <c:v>33.106999999999999</c:v>
                </c:pt>
                <c:pt idx="164">
                  <c:v>33.298000000000002</c:v>
                </c:pt>
                <c:pt idx="165">
                  <c:v>33.488</c:v>
                </c:pt>
                <c:pt idx="166">
                  <c:v>33.677999999999997</c:v>
                </c:pt>
                <c:pt idx="167">
                  <c:v>33.868000000000002</c:v>
                </c:pt>
                <c:pt idx="168">
                  <c:v>34.069000000000003</c:v>
                </c:pt>
                <c:pt idx="169">
                  <c:v>34.259</c:v>
                </c:pt>
                <c:pt idx="170">
                  <c:v>34.448999999999998</c:v>
                </c:pt>
                <c:pt idx="171">
                  <c:v>34.64</c:v>
                </c:pt>
                <c:pt idx="172">
                  <c:v>34.83</c:v>
                </c:pt>
                <c:pt idx="173">
                  <c:v>35.020000000000003</c:v>
                </c:pt>
                <c:pt idx="174">
                  <c:v>35.200000000000003</c:v>
                </c:pt>
                <c:pt idx="175">
                  <c:v>35.371000000000002</c:v>
                </c:pt>
                <c:pt idx="176">
                  <c:v>35.551000000000002</c:v>
                </c:pt>
                <c:pt idx="177">
                  <c:v>35.731000000000002</c:v>
                </c:pt>
                <c:pt idx="178">
                  <c:v>35.920999999999999</c:v>
                </c:pt>
                <c:pt idx="179">
                  <c:v>36.091999999999999</c:v>
                </c:pt>
                <c:pt idx="180">
                  <c:v>36.271999999999998</c:v>
                </c:pt>
                <c:pt idx="181">
                  <c:v>36.462000000000003</c:v>
                </c:pt>
                <c:pt idx="182">
                  <c:v>36.642000000000003</c:v>
                </c:pt>
                <c:pt idx="183">
                  <c:v>36.832999999999998</c:v>
                </c:pt>
                <c:pt idx="184">
                  <c:v>37.023000000000003</c:v>
                </c:pt>
                <c:pt idx="185">
                  <c:v>37.213000000000001</c:v>
                </c:pt>
                <c:pt idx="186">
                  <c:v>37.404000000000003</c:v>
                </c:pt>
                <c:pt idx="187">
                  <c:v>37.603999999999999</c:v>
                </c:pt>
                <c:pt idx="188">
                  <c:v>37.793999999999997</c:v>
                </c:pt>
                <c:pt idx="189">
                  <c:v>37.984000000000002</c:v>
                </c:pt>
                <c:pt idx="190">
                  <c:v>38.174999999999997</c:v>
                </c:pt>
                <c:pt idx="191">
                  <c:v>38.365000000000002</c:v>
                </c:pt>
                <c:pt idx="192">
                  <c:v>38.555</c:v>
                </c:pt>
                <c:pt idx="193">
                  <c:v>38.755000000000003</c:v>
                </c:pt>
                <c:pt idx="194">
                  <c:v>38.945999999999998</c:v>
                </c:pt>
                <c:pt idx="195">
                  <c:v>39.136000000000003</c:v>
                </c:pt>
                <c:pt idx="196">
                  <c:v>39.326000000000001</c:v>
                </c:pt>
                <c:pt idx="197">
                  <c:v>39.517000000000003</c:v>
                </c:pt>
                <c:pt idx="198">
                  <c:v>39.707000000000001</c:v>
                </c:pt>
                <c:pt idx="199">
                  <c:v>39.906999999999996</c:v>
                </c:pt>
                <c:pt idx="200">
                  <c:v>40.097000000000001</c:v>
                </c:pt>
                <c:pt idx="201">
                  <c:v>40.287999999999997</c:v>
                </c:pt>
                <c:pt idx="202">
                  <c:v>40.478000000000002</c:v>
                </c:pt>
                <c:pt idx="203">
                  <c:v>40.667999999999999</c:v>
                </c:pt>
                <c:pt idx="204">
                  <c:v>40.857999999999997</c:v>
                </c:pt>
                <c:pt idx="205">
                  <c:v>41.039000000000001</c:v>
                </c:pt>
                <c:pt idx="206">
                  <c:v>41.228999999999999</c:v>
                </c:pt>
                <c:pt idx="207">
                  <c:v>41.418999999999997</c:v>
                </c:pt>
                <c:pt idx="208">
                  <c:v>41.61</c:v>
                </c:pt>
                <c:pt idx="209">
                  <c:v>41.81</c:v>
                </c:pt>
                <c:pt idx="210">
                  <c:v>41.98</c:v>
                </c:pt>
                <c:pt idx="211">
                  <c:v>42.17</c:v>
                </c:pt>
                <c:pt idx="212">
                  <c:v>42.371000000000002</c:v>
                </c:pt>
                <c:pt idx="213">
                  <c:v>42.540999999999997</c:v>
                </c:pt>
                <c:pt idx="214">
                  <c:v>42.731000000000002</c:v>
                </c:pt>
                <c:pt idx="215">
                  <c:v>42.911000000000001</c:v>
                </c:pt>
              </c:numCache>
            </c:numRef>
          </c:xVal>
          <c:yVal>
            <c:numRef>
              <c:f>'Beschl. 5. Gang(1)'!$L$3:$L$276</c:f>
              <c:numCache>
                <c:formatCode>#,##0" bar"</c:formatCode>
                <c:ptCount val="2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982.6</c:v>
                </c:pt>
                <c:pt idx="6">
                  <c:v>982.6</c:v>
                </c:pt>
                <c:pt idx="7">
                  <c:v>982.6</c:v>
                </c:pt>
                <c:pt idx="8">
                  <c:v>982.6</c:v>
                </c:pt>
                <c:pt idx="9">
                  <c:v>982.6</c:v>
                </c:pt>
                <c:pt idx="10">
                  <c:v>982.6</c:v>
                </c:pt>
                <c:pt idx="11">
                  <c:v>982.6</c:v>
                </c:pt>
                <c:pt idx="12">
                  <c:v>982.6</c:v>
                </c:pt>
                <c:pt idx="13">
                  <c:v>982.6</c:v>
                </c:pt>
                <c:pt idx="14">
                  <c:v>982.6</c:v>
                </c:pt>
                <c:pt idx="15">
                  <c:v>982.6</c:v>
                </c:pt>
                <c:pt idx="16">
                  <c:v>982.6</c:v>
                </c:pt>
                <c:pt idx="17">
                  <c:v>992.83500000000004</c:v>
                </c:pt>
                <c:pt idx="18">
                  <c:v>992.83500000000004</c:v>
                </c:pt>
                <c:pt idx="19">
                  <c:v>992.83500000000004</c:v>
                </c:pt>
                <c:pt idx="20">
                  <c:v>992.83500000000004</c:v>
                </c:pt>
                <c:pt idx="21">
                  <c:v>992.83500000000004</c:v>
                </c:pt>
                <c:pt idx="22">
                  <c:v>992.83500000000004</c:v>
                </c:pt>
                <c:pt idx="23">
                  <c:v>1033.78</c:v>
                </c:pt>
                <c:pt idx="24">
                  <c:v>1033.78</c:v>
                </c:pt>
                <c:pt idx="25">
                  <c:v>1033.78</c:v>
                </c:pt>
                <c:pt idx="26">
                  <c:v>1033.78</c:v>
                </c:pt>
                <c:pt idx="27">
                  <c:v>1033.78</c:v>
                </c:pt>
                <c:pt idx="28">
                  <c:v>1033.78</c:v>
                </c:pt>
                <c:pt idx="29">
                  <c:v>1033.78</c:v>
                </c:pt>
                <c:pt idx="30">
                  <c:v>1033.78</c:v>
                </c:pt>
                <c:pt idx="31">
                  <c:v>1033.78</c:v>
                </c:pt>
                <c:pt idx="32">
                  <c:v>1033.78</c:v>
                </c:pt>
                <c:pt idx="33">
                  <c:v>1033.78</c:v>
                </c:pt>
                <c:pt idx="34">
                  <c:v>1033.78</c:v>
                </c:pt>
                <c:pt idx="35">
                  <c:v>1095.19</c:v>
                </c:pt>
                <c:pt idx="36">
                  <c:v>1095.19</c:v>
                </c:pt>
                <c:pt idx="37">
                  <c:v>1095.19</c:v>
                </c:pt>
                <c:pt idx="38">
                  <c:v>1095.19</c:v>
                </c:pt>
                <c:pt idx="39">
                  <c:v>1095.19</c:v>
                </c:pt>
                <c:pt idx="40">
                  <c:v>1095.19</c:v>
                </c:pt>
                <c:pt idx="41">
                  <c:v>1125.9000000000001</c:v>
                </c:pt>
                <c:pt idx="42">
                  <c:v>1125.9000000000001</c:v>
                </c:pt>
                <c:pt idx="43">
                  <c:v>1125.9000000000001</c:v>
                </c:pt>
                <c:pt idx="44">
                  <c:v>1125.9000000000001</c:v>
                </c:pt>
                <c:pt idx="45">
                  <c:v>1125.9000000000001</c:v>
                </c:pt>
                <c:pt idx="46">
                  <c:v>1125.9000000000001</c:v>
                </c:pt>
                <c:pt idx="47">
                  <c:v>1177.07</c:v>
                </c:pt>
                <c:pt idx="48">
                  <c:v>1177.07</c:v>
                </c:pt>
                <c:pt idx="49">
                  <c:v>1177.07</c:v>
                </c:pt>
                <c:pt idx="50">
                  <c:v>1177.07</c:v>
                </c:pt>
                <c:pt idx="51">
                  <c:v>1177.07</c:v>
                </c:pt>
                <c:pt idx="52">
                  <c:v>1177.07</c:v>
                </c:pt>
                <c:pt idx="53">
                  <c:v>1207.78</c:v>
                </c:pt>
                <c:pt idx="54">
                  <c:v>1207.78</c:v>
                </c:pt>
                <c:pt idx="55">
                  <c:v>1207.78</c:v>
                </c:pt>
                <c:pt idx="56">
                  <c:v>1207.78</c:v>
                </c:pt>
                <c:pt idx="57">
                  <c:v>1207.78</c:v>
                </c:pt>
                <c:pt idx="58">
                  <c:v>1207.78</c:v>
                </c:pt>
                <c:pt idx="59">
                  <c:v>1218.01</c:v>
                </c:pt>
                <c:pt idx="60">
                  <c:v>1218.01</c:v>
                </c:pt>
                <c:pt idx="61">
                  <c:v>1218.01</c:v>
                </c:pt>
                <c:pt idx="62">
                  <c:v>1218.01</c:v>
                </c:pt>
                <c:pt idx="63">
                  <c:v>1218.01</c:v>
                </c:pt>
                <c:pt idx="64">
                  <c:v>1218.01</c:v>
                </c:pt>
                <c:pt idx="65">
                  <c:v>1238.48</c:v>
                </c:pt>
                <c:pt idx="66">
                  <c:v>1238.48</c:v>
                </c:pt>
                <c:pt idx="67">
                  <c:v>1238.48</c:v>
                </c:pt>
                <c:pt idx="68">
                  <c:v>1238.48</c:v>
                </c:pt>
                <c:pt idx="69">
                  <c:v>1238.48</c:v>
                </c:pt>
                <c:pt idx="70">
                  <c:v>1238.48</c:v>
                </c:pt>
                <c:pt idx="71">
                  <c:v>1269.19</c:v>
                </c:pt>
                <c:pt idx="72">
                  <c:v>1269.19</c:v>
                </c:pt>
                <c:pt idx="73">
                  <c:v>1269.19</c:v>
                </c:pt>
                <c:pt idx="74">
                  <c:v>1269.19</c:v>
                </c:pt>
                <c:pt idx="75">
                  <c:v>1269.19</c:v>
                </c:pt>
                <c:pt idx="76">
                  <c:v>1269.19</c:v>
                </c:pt>
                <c:pt idx="77">
                  <c:v>1310.1300000000001</c:v>
                </c:pt>
                <c:pt idx="78">
                  <c:v>1310.1300000000001</c:v>
                </c:pt>
                <c:pt idx="79">
                  <c:v>1310.1300000000001</c:v>
                </c:pt>
                <c:pt idx="80">
                  <c:v>1310.1300000000001</c:v>
                </c:pt>
                <c:pt idx="81">
                  <c:v>1310.1300000000001</c:v>
                </c:pt>
                <c:pt idx="82">
                  <c:v>1310.1300000000001</c:v>
                </c:pt>
                <c:pt idx="83">
                  <c:v>1330.6</c:v>
                </c:pt>
                <c:pt idx="84">
                  <c:v>1330.6</c:v>
                </c:pt>
                <c:pt idx="85">
                  <c:v>1330.6</c:v>
                </c:pt>
                <c:pt idx="86">
                  <c:v>1330.6</c:v>
                </c:pt>
                <c:pt idx="87">
                  <c:v>1330.6</c:v>
                </c:pt>
                <c:pt idx="88">
                  <c:v>1330.6</c:v>
                </c:pt>
                <c:pt idx="89">
                  <c:v>1340.84</c:v>
                </c:pt>
                <c:pt idx="90">
                  <c:v>1340.84</c:v>
                </c:pt>
                <c:pt idx="91">
                  <c:v>1340.84</c:v>
                </c:pt>
                <c:pt idx="92">
                  <c:v>1340.84</c:v>
                </c:pt>
                <c:pt idx="93">
                  <c:v>1340.84</c:v>
                </c:pt>
                <c:pt idx="94">
                  <c:v>1340.84</c:v>
                </c:pt>
                <c:pt idx="95">
                  <c:v>1351.07</c:v>
                </c:pt>
                <c:pt idx="96">
                  <c:v>1351.07</c:v>
                </c:pt>
                <c:pt idx="97">
                  <c:v>1351.07</c:v>
                </c:pt>
                <c:pt idx="98">
                  <c:v>1351.07</c:v>
                </c:pt>
                <c:pt idx="99">
                  <c:v>1351.07</c:v>
                </c:pt>
                <c:pt idx="100">
                  <c:v>1351.07</c:v>
                </c:pt>
                <c:pt idx="101">
                  <c:v>1351.07</c:v>
                </c:pt>
                <c:pt idx="102">
                  <c:v>1351.07</c:v>
                </c:pt>
                <c:pt idx="103">
                  <c:v>1351.07</c:v>
                </c:pt>
                <c:pt idx="104">
                  <c:v>1351.07</c:v>
                </c:pt>
                <c:pt idx="105">
                  <c:v>1351.07</c:v>
                </c:pt>
                <c:pt idx="106">
                  <c:v>1351.07</c:v>
                </c:pt>
                <c:pt idx="107">
                  <c:v>1340.84</c:v>
                </c:pt>
                <c:pt idx="108">
                  <c:v>1340.84</c:v>
                </c:pt>
                <c:pt idx="109">
                  <c:v>1340.84</c:v>
                </c:pt>
                <c:pt idx="110">
                  <c:v>1340.84</c:v>
                </c:pt>
                <c:pt idx="111">
                  <c:v>1340.84</c:v>
                </c:pt>
                <c:pt idx="112">
                  <c:v>1340.84</c:v>
                </c:pt>
                <c:pt idx="113">
                  <c:v>1351.07</c:v>
                </c:pt>
                <c:pt idx="114">
                  <c:v>1351.07</c:v>
                </c:pt>
                <c:pt idx="115">
                  <c:v>1351.07</c:v>
                </c:pt>
                <c:pt idx="116">
                  <c:v>1351.07</c:v>
                </c:pt>
                <c:pt idx="117">
                  <c:v>1351.07</c:v>
                </c:pt>
                <c:pt idx="118">
                  <c:v>1351.07</c:v>
                </c:pt>
                <c:pt idx="119">
                  <c:v>1351.07</c:v>
                </c:pt>
                <c:pt idx="120">
                  <c:v>1351.07</c:v>
                </c:pt>
                <c:pt idx="121">
                  <c:v>1351.07</c:v>
                </c:pt>
                <c:pt idx="122">
                  <c:v>1351.07</c:v>
                </c:pt>
                <c:pt idx="123">
                  <c:v>1351.07</c:v>
                </c:pt>
                <c:pt idx="124">
                  <c:v>1351.07</c:v>
                </c:pt>
                <c:pt idx="125">
                  <c:v>1340.84</c:v>
                </c:pt>
                <c:pt idx="126">
                  <c:v>1340.84</c:v>
                </c:pt>
                <c:pt idx="127">
                  <c:v>1340.84</c:v>
                </c:pt>
                <c:pt idx="128">
                  <c:v>1340.84</c:v>
                </c:pt>
                <c:pt idx="129">
                  <c:v>1340.84</c:v>
                </c:pt>
                <c:pt idx="130">
                  <c:v>1340.84</c:v>
                </c:pt>
                <c:pt idx="131">
                  <c:v>1351.07</c:v>
                </c:pt>
                <c:pt idx="132">
                  <c:v>1351.07</c:v>
                </c:pt>
                <c:pt idx="133">
                  <c:v>1351.07</c:v>
                </c:pt>
                <c:pt idx="134">
                  <c:v>1351.07</c:v>
                </c:pt>
                <c:pt idx="135">
                  <c:v>1351.07</c:v>
                </c:pt>
                <c:pt idx="136">
                  <c:v>1351.07</c:v>
                </c:pt>
                <c:pt idx="137">
                  <c:v>1340.84</c:v>
                </c:pt>
                <c:pt idx="138">
                  <c:v>1340.84</c:v>
                </c:pt>
                <c:pt idx="139">
                  <c:v>1340.84</c:v>
                </c:pt>
                <c:pt idx="140">
                  <c:v>1340.84</c:v>
                </c:pt>
                <c:pt idx="141">
                  <c:v>1340.84</c:v>
                </c:pt>
                <c:pt idx="142">
                  <c:v>1340.84</c:v>
                </c:pt>
                <c:pt idx="143">
                  <c:v>1340.84</c:v>
                </c:pt>
                <c:pt idx="144">
                  <c:v>1340.84</c:v>
                </c:pt>
                <c:pt idx="145">
                  <c:v>1340.84</c:v>
                </c:pt>
                <c:pt idx="146">
                  <c:v>1340.84</c:v>
                </c:pt>
                <c:pt idx="147">
                  <c:v>1340.84</c:v>
                </c:pt>
                <c:pt idx="148">
                  <c:v>1340.84</c:v>
                </c:pt>
                <c:pt idx="149">
                  <c:v>1340.84</c:v>
                </c:pt>
                <c:pt idx="150">
                  <c:v>1340.84</c:v>
                </c:pt>
                <c:pt idx="151">
                  <c:v>1340.84</c:v>
                </c:pt>
                <c:pt idx="152">
                  <c:v>1340.84</c:v>
                </c:pt>
                <c:pt idx="153">
                  <c:v>1340.84</c:v>
                </c:pt>
                <c:pt idx="154">
                  <c:v>1340.84</c:v>
                </c:pt>
                <c:pt idx="155">
                  <c:v>1340.84</c:v>
                </c:pt>
                <c:pt idx="156">
                  <c:v>1340.84</c:v>
                </c:pt>
                <c:pt idx="157">
                  <c:v>1340.84</c:v>
                </c:pt>
                <c:pt idx="158">
                  <c:v>1340.84</c:v>
                </c:pt>
                <c:pt idx="159">
                  <c:v>1340.84</c:v>
                </c:pt>
                <c:pt idx="160">
                  <c:v>1340.84</c:v>
                </c:pt>
                <c:pt idx="161">
                  <c:v>1351.07</c:v>
                </c:pt>
                <c:pt idx="162">
                  <c:v>1351.07</c:v>
                </c:pt>
                <c:pt idx="163">
                  <c:v>1351.07</c:v>
                </c:pt>
                <c:pt idx="164">
                  <c:v>1351.07</c:v>
                </c:pt>
                <c:pt idx="165">
                  <c:v>1351.07</c:v>
                </c:pt>
                <c:pt idx="166">
                  <c:v>1351.07</c:v>
                </c:pt>
                <c:pt idx="167">
                  <c:v>1351.07</c:v>
                </c:pt>
                <c:pt idx="168">
                  <c:v>1351.07</c:v>
                </c:pt>
                <c:pt idx="169">
                  <c:v>1351.07</c:v>
                </c:pt>
                <c:pt idx="170">
                  <c:v>1351.07</c:v>
                </c:pt>
                <c:pt idx="171">
                  <c:v>1351.07</c:v>
                </c:pt>
                <c:pt idx="172">
                  <c:v>1351.07</c:v>
                </c:pt>
                <c:pt idx="173">
                  <c:v>1351.07</c:v>
                </c:pt>
                <c:pt idx="174">
                  <c:v>1351.07</c:v>
                </c:pt>
                <c:pt idx="175">
                  <c:v>1351.07</c:v>
                </c:pt>
                <c:pt idx="176">
                  <c:v>1351.07</c:v>
                </c:pt>
                <c:pt idx="177">
                  <c:v>1351.07</c:v>
                </c:pt>
                <c:pt idx="178">
                  <c:v>1351.07</c:v>
                </c:pt>
                <c:pt idx="179">
                  <c:v>1351.07</c:v>
                </c:pt>
                <c:pt idx="180">
                  <c:v>1351.07</c:v>
                </c:pt>
                <c:pt idx="181">
                  <c:v>1351.07</c:v>
                </c:pt>
                <c:pt idx="182">
                  <c:v>1351.07</c:v>
                </c:pt>
                <c:pt idx="183">
                  <c:v>1351.07</c:v>
                </c:pt>
                <c:pt idx="184">
                  <c:v>1351.07</c:v>
                </c:pt>
                <c:pt idx="185">
                  <c:v>1340.84</c:v>
                </c:pt>
                <c:pt idx="186">
                  <c:v>1340.84</c:v>
                </c:pt>
                <c:pt idx="187">
                  <c:v>1340.84</c:v>
                </c:pt>
                <c:pt idx="188">
                  <c:v>1340.84</c:v>
                </c:pt>
                <c:pt idx="189">
                  <c:v>1340.84</c:v>
                </c:pt>
                <c:pt idx="190">
                  <c:v>1340.84</c:v>
                </c:pt>
                <c:pt idx="191">
                  <c:v>1351.07</c:v>
                </c:pt>
                <c:pt idx="192">
                  <c:v>1351.07</c:v>
                </c:pt>
                <c:pt idx="193">
                  <c:v>1351.07</c:v>
                </c:pt>
                <c:pt idx="194">
                  <c:v>1351.07</c:v>
                </c:pt>
                <c:pt idx="195">
                  <c:v>1351.07</c:v>
                </c:pt>
                <c:pt idx="196">
                  <c:v>1351.07</c:v>
                </c:pt>
                <c:pt idx="197">
                  <c:v>1340.84</c:v>
                </c:pt>
                <c:pt idx="198">
                  <c:v>1340.84</c:v>
                </c:pt>
                <c:pt idx="199">
                  <c:v>1340.84</c:v>
                </c:pt>
                <c:pt idx="200">
                  <c:v>1340.84</c:v>
                </c:pt>
                <c:pt idx="201">
                  <c:v>1340.84</c:v>
                </c:pt>
                <c:pt idx="202">
                  <c:v>1340.84</c:v>
                </c:pt>
                <c:pt idx="203">
                  <c:v>603.88900000000001</c:v>
                </c:pt>
                <c:pt idx="204">
                  <c:v>603.88900000000001</c:v>
                </c:pt>
                <c:pt idx="205">
                  <c:v>603.88900000000001</c:v>
                </c:pt>
                <c:pt idx="206">
                  <c:v>603.88900000000001</c:v>
                </c:pt>
                <c:pt idx="207">
                  <c:v>603.88900000000001</c:v>
                </c:pt>
                <c:pt idx="208">
                  <c:v>603.88900000000001</c:v>
                </c:pt>
                <c:pt idx="209">
                  <c:v>603.88900000000001</c:v>
                </c:pt>
                <c:pt idx="210">
                  <c:v>603.88900000000001</c:v>
                </c:pt>
                <c:pt idx="211">
                  <c:v>603.88900000000001</c:v>
                </c:pt>
                <c:pt idx="212">
                  <c:v>603.88900000000001</c:v>
                </c:pt>
                <c:pt idx="213">
                  <c:v>603.88900000000001</c:v>
                </c:pt>
                <c:pt idx="214">
                  <c:v>603.88900000000001</c:v>
                </c:pt>
                <c:pt idx="215">
                  <c:v>593.654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'Beschl. 5. Gang(1)'!$M$2</c:f>
              <c:strCache>
                <c:ptCount val="1"/>
                <c:pt idx="0">
                  <c:v>akt. Raildruck</c:v>
                </c:pt>
              </c:strCache>
            </c:strRef>
          </c:tx>
          <c:marker>
            <c:symbol val="none"/>
          </c:marker>
          <c:xVal>
            <c:numRef>
              <c:f>'Beschl. 5. Gang(1)'!$I$3:$I$276</c:f>
              <c:numCache>
                <c:formatCode>0.000" s"</c:formatCode>
                <c:ptCount val="274"/>
                <c:pt idx="0">
                  <c:v>0.11</c:v>
                </c:pt>
                <c:pt idx="1">
                  <c:v>0.28000000000000003</c:v>
                </c:pt>
                <c:pt idx="2">
                  <c:v>0.47</c:v>
                </c:pt>
                <c:pt idx="3">
                  <c:v>0.67100000000000004</c:v>
                </c:pt>
                <c:pt idx="4">
                  <c:v>0.86099999999999999</c:v>
                </c:pt>
                <c:pt idx="5">
                  <c:v>1.0509999999999999</c:v>
                </c:pt>
                <c:pt idx="6">
                  <c:v>1.242</c:v>
                </c:pt>
                <c:pt idx="7">
                  <c:v>1.4319999999999999</c:v>
                </c:pt>
                <c:pt idx="8">
                  <c:v>1.6220000000000001</c:v>
                </c:pt>
                <c:pt idx="9">
                  <c:v>1.8220000000000001</c:v>
                </c:pt>
                <c:pt idx="10">
                  <c:v>2.0129999999999999</c:v>
                </c:pt>
                <c:pt idx="11">
                  <c:v>2.2029999999999998</c:v>
                </c:pt>
                <c:pt idx="12">
                  <c:v>2.3929999999999998</c:v>
                </c:pt>
                <c:pt idx="13">
                  <c:v>2.5830000000000002</c:v>
                </c:pt>
                <c:pt idx="14">
                  <c:v>2.7839999999999998</c:v>
                </c:pt>
                <c:pt idx="15">
                  <c:v>2.9740000000000002</c:v>
                </c:pt>
                <c:pt idx="16">
                  <c:v>3.1640000000000001</c:v>
                </c:pt>
                <c:pt idx="17">
                  <c:v>3.355</c:v>
                </c:pt>
                <c:pt idx="18">
                  <c:v>3.5449999999999999</c:v>
                </c:pt>
                <c:pt idx="19">
                  <c:v>3.7349999999999999</c:v>
                </c:pt>
                <c:pt idx="20">
                  <c:v>3.9350000000000001</c:v>
                </c:pt>
                <c:pt idx="21">
                  <c:v>4.1260000000000003</c:v>
                </c:pt>
                <c:pt idx="22">
                  <c:v>4.3159999999999998</c:v>
                </c:pt>
                <c:pt idx="23">
                  <c:v>4.5060000000000002</c:v>
                </c:pt>
                <c:pt idx="24">
                  <c:v>4.6959999999999997</c:v>
                </c:pt>
                <c:pt idx="25">
                  <c:v>4.8869999999999996</c:v>
                </c:pt>
                <c:pt idx="26">
                  <c:v>5.0869999999999997</c:v>
                </c:pt>
                <c:pt idx="27">
                  <c:v>5.2770000000000001</c:v>
                </c:pt>
                <c:pt idx="28">
                  <c:v>5.468</c:v>
                </c:pt>
                <c:pt idx="29">
                  <c:v>5.6379999999999999</c:v>
                </c:pt>
                <c:pt idx="30">
                  <c:v>5.8380000000000001</c:v>
                </c:pt>
                <c:pt idx="31">
                  <c:v>6.0279999999999996</c:v>
                </c:pt>
                <c:pt idx="32">
                  <c:v>6.2190000000000003</c:v>
                </c:pt>
                <c:pt idx="33">
                  <c:v>6.3890000000000002</c:v>
                </c:pt>
                <c:pt idx="34">
                  <c:v>6.569</c:v>
                </c:pt>
                <c:pt idx="35">
                  <c:v>6.7590000000000003</c:v>
                </c:pt>
                <c:pt idx="36">
                  <c:v>6.94</c:v>
                </c:pt>
                <c:pt idx="37">
                  <c:v>7.13</c:v>
                </c:pt>
                <c:pt idx="38">
                  <c:v>7.32</c:v>
                </c:pt>
                <c:pt idx="39">
                  <c:v>7.5010000000000003</c:v>
                </c:pt>
                <c:pt idx="40">
                  <c:v>7.6909999999999998</c:v>
                </c:pt>
                <c:pt idx="41">
                  <c:v>7.8810000000000002</c:v>
                </c:pt>
                <c:pt idx="42">
                  <c:v>8.0709999999999997</c:v>
                </c:pt>
                <c:pt idx="43">
                  <c:v>8.2620000000000005</c:v>
                </c:pt>
                <c:pt idx="44">
                  <c:v>8.452</c:v>
                </c:pt>
                <c:pt idx="45">
                  <c:v>8.6519999999999992</c:v>
                </c:pt>
                <c:pt idx="46">
                  <c:v>8.8420000000000005</c:v>
                </c:pt>
                <c:pt idx="47">
                  <c:v>9.0329999999999995</c:v>
                </c:pt>
                <c:pt idx="48">
                  <c:v>9.2230000000000008</c:v>
                </c:pt>
                <c:pt idx="49">
                  <c:v>9.4130000000000003</c:v>
                </c:pt>
                <c:pt idx="50">
                  <c:v>9.6140000000000008</c:v>
                </c:pt>
                <c:pt idx="51">
                  <c:v>9.8040000000000003</c:v>
                </c:pt>
                <c:pt idx="52">
                  <c:v>9.9939999999999998</c:v>
                </c:pt>
                <c:pt idx="53">
                  <c:v>10.183999999999999</c:v>
                </c:pt>
                <c:pt idx="54">
                  <c:v>10.375</c:v>
                </c:pt>
                <c:pt idx="55">
                  <c:v>10.565</c:v>
                </c:pt>
                <c:pt idx="56">
                  <c:v>10.765000000000001</c:v>
                </c:pt>
                <c:pt idx="57">
                  <c:v>10.955</c:v>
                </c:pt>
                <c:pt idx="58">
                  <c:v>11.146000000000001</c:v>
                </c:pt>
                <c:pt idx="59">
                  <c:v>11.336</c:v>
                </c:pt>
                <c:pt idx="60">
                  <c:v>11.526</c:v>
                </c:pt>
                <c:pt idx="61">
                  <c:v>11.717000000000001</c:v>
                </c:pt>
                <c:pt idx="62">
                  <c:v>11.897</c:v>
                </c:pt>
                <c:pt idx="63">
                  <c:v>12.087</c:v>
                </c:pt>
                <c:pt idx="64">
                  <c:v>12.276999999999999</c:v>
                </c:pt>
                <c:pt idx="65">
                  <c:v>12.458</c:v>
                </c:pt>
                <c:pt idx="66">
                  <c:v>12.648</c:v>
                </c:pt>
                <c:pt idx="67">
                  <c:v>12.827999999999999</c:v>
                </c:pt>
                <c:pt idx="68">
                  <c:v>13.018000000000001</c:v>
                </c:pt>
                <c:pt idx="69">
                  <c:v>13.209</c:v>
                </c:pt>
                <c:pt idx="70">
                  <c:v>13.379</c:v>
                </c:pt>
                <c:pt idx="71">
                  <c:v>13.579000000000001</c:v>
                </c:pt>
                <c:pt idx="72">
                  <c:v>13.749000000000001</c:v>
                </c:pt>
                <c:pt idx="73">
                  <c:v>13.94</c:v>
                </c:pt>
                <c:pt idx="74">
                  <c:v>16.093</c:v>
                </c:pt>
                <c:pt idx="75">
                  <c:v>16.363</c:v>
                </c:pt>
                <c:pt idx="76">
                  <c:v>16.553999999999998</c:v>
                </c:pt>
                <c:pt idx="77">
                  <c:v>16.744</c:v>
                </c:pt>
                <c:pt idx="78">
                  <c:v>16.934000000000001</c:v>
                </c:pt>
                <c:pt idx="79">
                  <c:v>17.123999999999999</c:v>
                </c:pt>
                <c:pt idx="80">
                  <c:v>17.315000000000001</c:v>
                </c:pt>
                <c:pt idx="81">
                  <c:v>17.515000000000001</c:v>
                </c:pt>
                <c:pt idx="82">
                  <c:v>17.704999999999998</c:v>
                </c:pt>
                <c:pt idx="83">
                  <c:v>17.895</c:v>
                </c:pt>
                <c:pt idx="84">
                  <c:v>18.085999999999999</c:v>
                </c:pt>
                <c:pt idx="85">
                  <c:v>18.276</c:v>
                </c:pt>
                <c:pt idx="86">
                  <c:v>18.456</c:v>
                </c:pt>
                <c:pt idx="87">
                  <c:v>18.646999999999998</c:v>
                </c:pt>
                <c:pt idx="88">
                  <c:v>18.837</c:v>
                </c:pt>
                <c:pt idx="89">
                  <c:v>19.027000000000001</c:v>
                </c:pt>
                <c:pt idx="90">
                  <c:v>19.216999999999999</c:v>
                </c:pt>
                <c:pt idx="91">
                  <c:v>19.398</c:v>
                </c:pt>
                <c:pt idx="92">
                  <c:v>19.588000000000001</c:v>
                </c:pt>
                <c:pt idx="93">
                  <c:v>19.777999999999999</c:v>
                </c:pt>
                <c:pt idx="94">
                  <c:v>19.978000000000002</c:v>
                </c:pt>
                <c:pt idx="95">
                  <c:v>20.169</c:v>
                </c:pt>
                <c:pt idx="96">
                  <c:v>20.338999999999999</c:v>
                </c:pt>
                <c:pt idx="97">
                  <c:v>20.529</c:v>
                </c:pt>
                <c:pt idx="98">
                  <c:v>20.73</c:v>
                </c:pt>
                <c:pt idx="99">
                  <c:v>20.92</c:v>
                </c:pt>
                <c:pt idx="100">
                  <c:v>21.11</c:v>
                </c:pt>
                <c:pt idx="101">
                  <c:v>21.28</c:v>
                </c:pt>
                <c:pt idx="102">
                  <c:v>21.481000000000002</c:v>
                </c:pt>
                <c:pt idx="103">
                  <c:v>21.670999999999999</c:v>
                </c:pt>
                <c:pt idx="104">
                  <c:v>21.861000000000001</c:v>
                </c:pt>
                <c:pt idx="105">
                  <c:v>22.050999999999998</c:v>
                </c:pt>
                <c:pt idx="106">
                  <c:v>22.242000000000001</c:v>
                </c:pt>
                <c:pt idx="107">
                  <c:v>22.442</c:v>
                </c:pt>
                <c:pt idx="108">
                  <c:v>22.632000000000001</c:v>
                </c:pt>
                <c:pt idx="109">
                  <c:v>22.823</c:v>
                </c:pt>
                <c:pt idx="110">
                  <c:v>23.013000000000002</c:v>
                </c:pt>
                <c:pt idx="111">
                  <c:v>23.202999999999999</c:v>
                </c:pt>
                <c:pt idx="112">
                  <c:v>23.393000000000001</c:v>
                </c:pt>
                <c:pt idx="113">
                  <c:v>23.584</c:v>
                </c:pt>
                <c:pt idx="114">
                  <c:v>23.783999999999999</c:v>
                </c:pt>
                <c:pt idx="115">
                  <c:v>23.974</c:v>
                </c:pt>
                <c:pt idx="116">
                  <c:v>24.164000000000001</c:v>
                </c:pt>
                <c:pt idx="117">
                  <c:v>24.355</c:v>
                </c:pt>
                <c:pt idx="118">
                  <c:v>24.545000000000002</c:v>
                </c:pt>
                <c:pt idx="119">
                  <c:v>24.725000000000001</c:v>
                </c:pt>
                <c:pt idx="120">
                  <c:v>24.916</c:v>
                </c:pt>
                <c:pt idx="121">
                  <c:v>25.106000000000002</c:v>
                </c:pt>
                <c:pt idx="122">
                  <c:v>25.295999999999999</c:v>
                </c:pt>
                <c:pt idx="123">
                  <c:v>25.486000000000001</c:v>
                </c:pt>
                <c:pt idx="124">
                  <c:v>25.667000000000002</c:v>
                </c:pt>
                <c:pt idx="125">
                  <c:v>25.856999999999999</c:v>
                </c:pt>
                <c:pt idx="126">
                  <c:v>26.047000000000001</c:v>
                </c:pt>
                <c:pt idx="127">
                  <c:v>26.247</c:v>
                </c:pt>
                <c:pt idx="128">
                  <c:v>26.437999999999999</c:v>
                </c:pt>
                <c:pt idx="129">
                  <c:v>26.608000000000001</c:v>
                </c:pt>
                <c:pt idx="130">
                  <c:v>26.797999999999998</c:v>
                </c:pt>
                <c:pt idx="131">
                  <c:v>26.998999999999999</c:v>
                </c:pt>
                <c:pt idx="132">
                  <c:v>27.189</c:v>
                </c:pt>
                <c:pt idx="133">
                  <c:v>27.379000000000001</c:v>
                </c:pt>
                <c:pt idx="134">
                  <c:v>27.559000000000001</c:v>
                </c:pt>
                <c:pt idx="135">
                  <c:v>27.75</c:v>
                </c:pt>
                <c:pt idx="136">
                  <c:v>27.94</c:v>
                </c:pt>
                <c:pt idx="137">
                  <c:v>28.13</c:v>
                </c:pt>
                <c:pt idx="138">
                  <c:v>28.32</c:v>
                </c:pt>
                <c:pt idx="139">
                  <c:v>28.510999999999999</c:v>
                </c:pt>
                <c:pt idx="140">
                  <c:v>28.710999999999999</c:v>
                </c:pt>
                <c:pt idx="141">
                  <c:v>28.901</c:v>
                </c:pt>
                <c:pt idx="142">
                  <c:v>29.091999999999999</c:v>
                </c:pt>
                <c:pt idx="143">
                  <c:v>29.262</c:v>
                </c:pt>
                <c:pt idx="144">
                  <c:v>29.462</c:v>
                </c:pt>
                <c:pt idx="145">
                  <c:v>29.652000000000001</c:v>
                </c:pt>
                <c:pt idx="146">
                  <c:v>29.843</c:v>
                </c:pt>
                <c:pt idx="147">
                  <c:v>30.033000000000001</c:v>
                </c:pt>
                <c:pt idx="148">
                  <c:v>30.222999999999999</c:v>
                </c:pt>
                <c:pt idx="149">
                  <c:v>30.413</c:v>
                </c:pt>
                <c:pt idx="150">
                  <c:v>30.614000000000001</c:v>
                </c:pt>
                <c:pt idx="151">
                  <c:v>30.803999999999998</c:v>
                </c:pt>
                <c:pt idx="152">
                  <c:v>30.994</c:v>
                </c:pt>
                <c:pt idx="153">
                  <c:v>31.184999999999999</c:v>
                </c:pt>
                <c:pt idx="154">
                  <c:v>31.375</c:v>
                </c:pt>
                <c:pt idx="155">
                  <c:v>31.565000000000001</c:v>
                </c:pt>
                <c:pt idx="156">
                  <c:v>31.765000000000001</c:v>
                </c:pt>
                <c:pt idx="157">
                  <c:v>31.956</c:v>
                </c:pt>
                <c:pt idx="158">
                  <c:v>32.146000000000001</c:v>
                </c:pt>
                <c:pt idx="159">
                  <c:v>32.335999999999999</c:v>
                </c:pt>
                <c:pt idx="160">
                  <c:v>32.526000000000003</c:v>
                </c:pt>
                <c:pt idx="161">
                  <c:v>32.716999999999999</c:v>
                </c:pt>
                <c:pt idx="162">
                  <c:v>32.917000000000002</c:v>
                </c:pt>
                <c:pt idx="163">
                  <c:v>33.106999999999999</c:v>
                </c:pt>
                <c:pt idx="164">
                  <c:v>33.298000000000002</c:v>
                </c:pt>
                <c:pt idx="165">
                  <c:v>33.488</c:v>
                </c:pt>
                <c:pt idx="166">
                  <c:v>33.677999999999997</c:v>
                </c:pt>
                <c:pt idx="167">
                  <c:v>33.868000000000002</c:v>
                </c:pt>
                <c:pt idx="168">
                  <c:v>34.069000000000003</c:v>
                </c:pt>
                <c:pt idx="169">
                  <c:v>34.259</c:v>
                </c:pt>
                <c:pt idx="170">
                  <c:v>34.448999999999998</c:v>
                </c:pt>
                <c:pt idx="171">
                  <c:v>34.64</c:v>
                </c:pt>
                <c:pt idx="172">
                  <c:v>34.83</c:v>
                </c:pt>
                <c:pt idx="173">
                  <c:v>35.020000000000003</c:v>
                </c:pt>
                <c:pt idx="174">
                  <c:v>35.200000000000003</c:v>
                </c:pt>
                <c:pt idx="175">
                  <c:v>35.371000000000002</c:v>
                </c:pt>
                <c:pt idx="176">
                  <c:v>35.551000000000002</c:v>
                </c:pt>
                <c:pt idx="177">
                  <c:v>35.731000000000002</c:v>
                </c:pt>
                <c:pt idx="178">
                  <c:v>35.920999999999999</c:v>
                </c:pt>
                <c:pt idx="179">
                  <c:v>36.091999999999999</c:v>
                </c:pt>
                <c:pt idx="180">
                  <c:v>36.271999999999998</c:v>
                </c:pt>
                <c:pt idx="181">
                  <c:v>36.462000000000003</c:v>
                </c:pt>
                <c:pt idx="182">
                  <c:v>36.642000000000003</c:v>
                </c:pt>
                <c:pt idx="183">
                  <c:v>36.832999999999998</c:v>
                </c:pt>
                <c:pt idx="184">
                  <c:v>37.023000000000003</c:v>
                </c:pt>
                <c:pt idx="185">
                  <c:v>37.213000000000001</c:v>
                </c:pt>
                <c:pt idx="186">
                  <c:v>37.404000000000003</c:v>
                </c:pt>
                <c:pt idx="187">
                  <c:v>37.603999999999999</c:v>
                </c:pt>
                <c:pt idx="188">
                  <c:v>37.793999999999997</c:v>
                </c:pt>
                <c:pt idx="189">
                  <c:v>37.984000000000002</c:v>
                </c:pt>
                <c:pt idx="190">
                  <c:v>38.174999999999997</c:v>
                </c:pt>
                <c:pt idx="191">
                  <c:v>38.365000000000002</c:v>
                </c:pt>
                <c:pt idx="192">
                  <c:v>38.555</c:v>
                </c:pt>
                <c:pt idx="193">
                  <c:v>38.755000000000003</c:v>
                </c:pt>
                <c:pt idx="194">
                  <c:v>38.945999999999998</c:v>
                </c:pt>
                <c:pt idx="195">
                  <c:v>39.136000000000003</c:v>
                </c:pt>
                <c:pt idx="196">
                  <c:v>39.326000000000001</c:v>
                </c:pt>
                <c:pt idx="197">
                  <c:v>39.517000000000003</c:v>
                </c:pt>
                <c:pt idx="198">
                  <c:v>39.707000000000001</c:v>
                </c:pt>
                <c:pt idx="199">
                  <c:v>39.906999999999996</c:v>
                </c:pt>
                <c:pt idx="200">
                  <c:v>40.097000000000001</c:v>
                </c:pt>
                <c:pt idx="201">
                  <c:v>40.287999999999997</c:v>
                </c:pt>
                <c:pt idx="202">
                  <c:v>40.478000000000002</c:v>
                </c:pt>
                <c:pt idx="203">
                  <c:v>40.667999999999999</c:v>
                </c:pt>
                <c:pt idx="204">
                  <c:v>40.857999999999997</c:v>
                </c:pt>
                <c:pt idx="205">
                  <c:v>41.039000000000001</c:v>
                </c:pt>
                <c:pt idx="206">
                  <c:v>41.228999999999999</c:v>
                </c:pt>
                <c:pt idx="207">
                  <c:v>41.418999999999997</c:v>
                </c:pt>
                <c:pt idx="208">
                  <c:v>41.61</c:v>
                </c:pt>
                <c:pt idx="209">
                  <c:v>41.81</c:v>
                </c:pt>
                <c:pt idx="210">
                  <c:v>41.98</c:v>
                </c:pt>
                <c:pt idx="211">
                  <c:v>42.17</c:v>
                </c:pt>
                <c:pt idx="212">
                  <c:v>42.371000000000002</c:v>
                </c:pt>
                <c:pt idx="213">
                  <c:v>42.540999999999997</c:v>
                </c:pt>
                <c:pt idx="214">
                  <c:v>42.731000000000002</c:v>
                </c:pt>
                <c:pt idx="215">
                  <c:v>42.911000000000001</c:v>
                </c:pt>
              </c:numCache>
            </c:numRef>
          </c:xVal>
          <c:yVal>
            <c:numRef>
              <c:f>'Beschl. 5. Gang(1)'!$M$3:$M$276</c:f>
              <c:numCache>
                <c:formatCode>#,##0" bar"</c:formatCode>
                <c:ptCount val="274"/>
                <c:pt idx="0">
                  <c:v>890.48099999999999</c:v>
                </c:pt>
                <c:pt idx="1">
                  <c:v>890.48099999999999</c:v>
                </c:pt>
                <c:pt idx="2">
                  <c:v>890.48099999999999</c:v>
                </c:pt>
                <c:pt idx="3">
                  <c:v>890.48099999999999</c:v>
                </c:pt>
                <c:pt idx="4">
                  <c:v>890.48099999999999</c:v>
                </c:pt>
                <c:pt idx="5">
                  <c:v>890.48099999999999</c:v>
                </c:pt>
                <c:pt idx="6">
                  <c:v>982.6</c:v>
                </c:pt>
                <c:pt idx="7">
                  <c:v>982.6</c:v>
                </c:pt>
                <c:pt idx="8">
                  <c:v>982.6</c:v>
                </c:pt>
                <c:pt idx="9">
                  <c:v>982.6</c:v>
                </c:pt>
                <c:pt idx="10">
                  <c:v>982.6</c:v>
                </c:pt>
                <c:pt idx="11">
                  <c:v>982.6</c:v>
                </c:pt>
                <c:pt idx="12">
                  <c:v>992.83500000000004</c:v>
                </c:pt>
                <c:pt idx="13">
                  <c:v>992.83500000000004</c:v>
                </c:pt>
                <c:pt idx="14">
                  <c:v>992.83500000000004</c:v>
                </c:pt>
                <c:pt idx="15">
                  <c:v>992.83500000000004</c:v>
                </c:pt>
                <c:pt idx="16">
                  <c:v>992.83500000000004</c:v>
                </c:pt>
                <c:pt idx="17">
                  <c:v>992.83500000000004</c:v>
                </c:pt>
                <c:pt idx="18">
                  <c:v>1003.07</c:v>
                </c:pt>
                <c:pt idx="19">
                  <c:v>1003.07</c:v>
                </c:pt>
                <c:pt idx="20">
                  <c:v>1003.07</c:v>
                </c:pt>
                <c:pt idx="21">
                  <c:v>1003.07</c:v>
                </c:pt>
                <c:pt idx="22">
                  <c:v>1003.07</c:v>
                </c:pt>
                <c:pt idx="23">
                  <c:v>1003.07</c:v>
                </c:pt>
                <c:pt idx="24">
                  <c:v>1023.54</c:v>
                </c:pt>
                <c:pt idx="25">
                  <c:v>1023.54</c:v>
                </c:pt>
                <c:pt idx="26">
                  <c:v>1023.54</c:v>
                </c:pt>
                <c:pt idx="27">
                  <c:v>1023.54</c:v>
                </c:pt>
                <c:pt idx="28">
                  <c:v>1023.54</c:v>
                </c:pt>
                <c:pt idx="29">
                  <c:v>1023.54</c:v>
                </c:pt>
                <c:pt idx="30">
                  <c:v>1054.25</c:v>
                </c:pt>
                <c:pt idx="31">
                  <c:v>1054.25</c:v>
                </c:pt>
                <c:pt idx="32">
                  <c:v>1054.25</c:v>
                </c:pt>
                <c:pt idx="33">
                  <c:v>1054.25</c:v>
                </c:pt>
                <c:pt idx="34">
                  <c:v>1054.25</c:v>
                </c:pt>
                <c:pt idx="35">
                  <c:v>1054.25</c:v>
                </c:pt>
                <c:pt idx="36">
                  <c:v>1105.43</c:v>
                </c:pt>
                <c:pt idx="37">
                  <c:v>1105.43</c:v>
                </c:pt>
                <c:pt idx="38">
                  <c:v>1105.43</c:v>
                </c:pt>
                <c:pt idx="39">
                  <c:v>1105.43</c:v>
                </c:pt>
                <c:pt idx="40">
                  <c:v>1105.43</c:v>
                </c:pt>
                <c:pt idx="41">
                  <c:v>1105.43</c:v>
                </c:pt>
                <c:pt idx="42">
                  <c:v>1146.3699999999999</c:v>
                </c:pt>
                <c:pt idx="43">
                  <c:v>1146.3699999999999</c:v>
                </c:pt>
                <c:pt idx="44">
                  <c:v>1146.3699999999999</c:v>
                </c:pt>
                <c:pt idx="45">
                  <c:v>1146.3699999999999</c:v>
                </c:pt>
                <c:pt idx="46">
                  <c:v>1146.3699999999999</c:v>
                </c:pt>
                <c:pt idx="47">
                  <c:v>1146.3699999999999</c:v>
                </c:pt>
                <c:pt idx="48">
                  <c:v>1187.31</c:v>
                </c:pt>
                <c:pt idx="49">
                  <c:v>1187.31</c:v>
                </c:pt>
                <c:pt idx="50">
                  <c:v>1187.31</c:v>
                </c:pt>
                <c:pt idx="51">
                  <c:v>1187.31</c:v>
                </c:pt>
                <c:pt idx="52">
                  <c:v>1187.31</c:v>
                </c:pt>
                <c:pt idx="53">
                  <c:v>1187.31</c:v>
                </c:pt>
                <c:pt idx="54">
                  <c:v>1207.78</c:v>
                </c:pt>
                <c:pt idx="55">
                  <c:v>1207.78</c:v>
                </c:pt>
                <c:pt idx="56">
                  <c:v>1207.78</c:v>
                </c:pt>
                <c:pt idx="57">
                  <c:v>1207.78</c:v>
                </c:pt>
                <c:pt idx="58">
                  <c:v>1207.78</c:v>
                </c:pt>
                <c:pt idx="59">
                  <c:v>1207.78</c:v>
                </c:pt>
                <c:pt idx="60">
                  <c:v>1228.25</c:v>
                </c:pt>
                <c:pt idx="61">
                  <c:v>1228.25</c:v>
                </c:pt>
                <c:pt idx="62">
                  <c:v>1228.25</c:v>
                </c:pt>
                <c:pt idx="63">
                  <c:v>1228.25</c:v>
                </c:pt>
                <c:pt idx="64">
                  <c:v>1228.25</c:v>
                </c:pt>
                <c:pt idx="65">
                  <c:v>1228.25</c:v>
                </c:pt>
                <c:pt idx="66">
                  <c:v>1248.72</c:v>
                </c:pt>
                <c:pt idx="67">
                  <c:v>1248.72</c:v>
                </c:pt>
                <c:pt idx="68">
                  <c:v>1248.72</c:v>
                </c:pt>
                <c:pt idx="69">
                  <c:v>1248.72</c:v>
                </c:pt>
                <c:pt idx="70">
                  <c:v>1248.72</c:v>
                </c:pt>
                <c:pt idx="71">
                  <c:v>1248.72</c:v>
                </c:pt>
                <c:pt idx="72">
                  <c:v>1269.19</c:v>
                </c:pt>
                <c:pt idx="73">
                  <c:v>1269.19</c:v>
                </c:pt>
                <c:pt idx="74">
                  <c:v>1269.19</c:v>
                </c:pt>
                <c:pt idx="75">
                  <c:v>1269.19</c:v>
                </c:pt>
                <c:pt idx="76">
                  <c:v>1269.19</c:v>
                </c:pt>
                <c:pt idx="77">
                  <c:v>1269.19</c:v>
                </c:pt>
                <c:pt idx="78">
                  <c:v>1320.37</c:v>
                </c:pt>
                <c:pt idx="79">
                  <c:v>1320.37</c:v>
                </c:pt>
                <c:pt idx="80">
                  <c:v>1320.37</c:v>
                </c:pt>
                <c:pt idx="81">
                  <c:v>1320.37</c:v>
                </c:pt>
                <c:pt idx="82">
                  <c:v>1320.37</c:v>
                </c:pt>
                <c:pt idx="83">
                  <c:v>1320.37</c:v>
                </c:pt>
                <c:pt idx="84">
                  <c:v>1330.6</c:v>
                </c:pt>
                <c:pt idx="85">
                  <c:v>1330.6</c:v>
                </c:pt>
                <c:pt idx="86">
                  <c:v>1330.6</c:v>
                </c:pt>
                <c:pt idx="87">
                  <c:v>1330.6</c:v>
                </c:pt>
                <c:pt idx="88">
                  <c:v>1330.6</c:v>
                </c:pt>
                <c:pt idx="89">
                  <c:v>1330.6</c:v>
                </c:pt>
                <c:pt idx="90">
                  <c:v>1340.84</c:v>
                </c:pt>
                <c:pt idx="91">
                  <c:v>1340.84</c:v>
                </c:pt>
                <c:pt idx="92">
                  <c:v>1340.84</c:v>
                </c:pt>
                <c:pt idx="93">
                  <c:v>1340.84</c:v>
                </c:pt>
                <c:pt idx="94">
                  <c:v>1340.84</c:v>
                </c:pt>
                <c:pt idx="95">
                  <c:v>1340.84</c:v>
                </c:pt>
                <c:pt idx="96">
                  <c:v>1340.84</c:v>
                </c:pt>
                <c:pt idx="97">
                  <c:v>1340.84</c:v>
                </c:pt>
                <c:pt idx="98">
                  <c:v>1340.84</c:v>
                </c:pt>
                <c:pt idx="99">
                  <c:v>1340.84</c:v>
                </c:pt>
                <c:pt idx="100">
                  <c:v>1340.84</c:v>
                </c:pt>
                <c:pt idx="101">
                  <c:v>1340.84</c:v>
                </c:pt>
                <c:pt idx="102">
                  <c:v>1340.84</c:v>
                </c:pt>
                <c:pt idx="103">
                  <c:v>1340.84</c:v>
                </c:pt>
                <c:pt idx="104">
                  <c:v>1340.84</c:v>
                </c:pt>
                <c:pt idx="105">
                  <c:v>1340.84</c:v>
                </c:pt>
                <c:pt idx="106">
                  <c:v>1340.84</c:v>
                </c:pt>
                <c:pt idx="107">
                  <c:v>1340.84</c:v>
                </c:pt>
                <c:pt idx="108">
                  <c:v>1340.84</c:v>
                </c:pt>
                <c:pt idx="109">
                  <c:v>1340.84</c:v>
                </c:pt>
                <c:pt idx="110">
                  <c:v>1340.84</c:v>
                </c:pt>
                <c:pt idx="111">
                  <c:v>1340.84</c:v>
                </c:pt>
                <c:pt idx="112">
                  <c:v>1340.84</c:v>
                </c:pt>
                <c:pt idx="113">
                  <c:v>1340.84</c:v>
                </c:pt>
                <c:pt idx="114">
                  <c:v>1340.84</c:v>
                </c:pt>
                <c:pt idx="115">
                  <c:v>1340.84</c:v>
                </c:pt>
                <c:pt idx="116">
                  <c:v>1340.84</c:v>
                </c:pt>
                <c:pt idx="117">
                  <c:v>1340.84</c:v>
                </c:pt>
                <c:pt idx="118">
                  <c:v>1340.84</c:v>
                </c:pt>
                <c:pt idx="119">
                  <c:v>1340.84</c:v>
                </c:pt>
                <c:pt idx="120">
                  <c:v>1340.84</c:v>
                </c:pt>
                <c:pt idx="121">
                  <c:v>1340.84</c:v>
                </c:pt>
                <c:pt idx="122">
                  <c:v>1340.84</c:v>
                </c:pt>
                <c:pt idx="123">
                  <c:v>1340.84</c:v>
                </c:pt>
                <c:pt idx="124">
                  <c:v>1340.84</c:v>
                </c:pt>
                <c:pt idx="125">
                  <c:v>1340.84</c:v>
                </c:pt>
                <c:pt idx="126">
                  <c:v>1340.84</c:v>
                </c:pt>
                <c:pt idx="127">
                  <c:v>1340.84</c:v>
                </c:pt>
                <c:pt idx="128">
                  <c:v>1340.84</c:v>
                </c:pt>
                <c:pt idx="129">
                  <c:v>1340.84</c:v>
                </c:pt>
                <c:pt idx="130">
                  <c:v>1340.84</c:v>
                </c:pt>
                <c:pt idx="131">
                  <c:v>1340.84</c:v>
                </c:pt>
                <c:pt idx="132">
                  <c:v>1340.84</c:v>
                </c:pt>
                <c:pt idx="133">
                  <c:v>1340.84</c:v>
                </c:pt>
                <c:pt idx="134">
                  <c:v>1340.84</c:v>
                </c:pt>
                <c:pt idx="135">
                  <c:v>1340.84</c:v>
                </c:pt>
                <c:pt idx="136">
                  <c:v>1340.84</c:v>
                </c:pt>
                <c:pt idx="137">
                  <c:v>1340.84</c:v>
                </c:pt>
                <c:pt idx="138">
                  <c:v>1340.84</c:v>
                </c:pt>
                <c:pt idx="139">
                  <c:v>1340.84</c:v>
                </c:pt>
                <c:pt idx="140">
                  <c:v>1340.84</c:v>
                </c:pt>
                <c:pt idx="141">
                  <c:v>1340.84</c:v>
                </c:pt>
                <c:pt idx="142">
                  <c:v>1340.84</c:v>
                </c:pt>
                <c:pt idx="143">
                  <c:v>1340.84</c:v>
                </c:pt>
                <c:pt idx="144">
                  <c:v>1340.84</c:v>
                </c:pt>
                <c:pt idx="145">
                  <c:v>1340.84</c:v>
                </c:pt>
                <c:pt idx="146">
                  <c:v>1340.84</c:v>
                </c:pt>
                <c:pt idx="147">
                  <c:v>1340.84</c:v>
                </c:pt>
                <c:pt idx="148">
                  <c:v>1340.84</c:v>
                </c:pt>
                <c:pt idx="149">
                  <c:v>1340.84</c:v>
                </c:pt>
                <c:pt idx="150">
                  <c:v>1340.84</c:v>
                </c:pt>
                <c:pt idx="151">
                  <c:v>1340.84</c:v>
                </c:pt>
                <c:pt idx="152">
                  <c:v>1340.84</c:v>
                </c:pt>
                <c:pt idx="153">
                  <c:v>1340.84</c:v>
                </c:pt>
                <c:pt idx="154">
                  <c:v>1340.84</c:v>
                </c:pt>
                <c:pt idx="155">
                  <c:v>1340.84</c:v>
                </c:pt>
                <c:pt idx="156">
                  <c:v>1340.84</c:v>
                </c:pt>
                <c:pt idx="157">
                  <c:v>1340.84</c:v>
                </c:pt>
                <c:pt idx="158">
                  <c:v>1340.84</c:v>
                </c:pt>
                <c:pt idx="159">
                  <c:v>1340.84</c:v>
                </c:pt>
                <c:pt idx="160">
                  <c:v>1340.84</c:v>
                </c:pt>
                <c:pt idx="161">
                  <c:v>1340.84</c:v>
                </c:pt>
                <c:pt idx="162">
                  <c:v>1340.84</c:v>
                </c:pt>
                <c:pt idx="163">
                  <c:v>1340.84</c:v>
                </c:pt>
                <c:pt idx="164">
                  <c:v>1340.84</c:v>
                </c:pt>
                <c:pt idx="165">
                  <c:v>1340.84</c:v>
                </c:pt>
                <c:pt idx="166">
                  <c:v>1340.84</c:v>
                </c:pt>
                <c:pt idx="167">
                  <c:v>1340.84</c:v>
                </c:pt>
                <c:pt idx="168">
                  <c:v>1340.84</c:v>
                </c:pt>
                <c:pt idx="169">
                  <c:v>1340.84</c:v>
                </c:pt>
                <c:pt idx="170">
                  <c:v>1340.84</c:v>
                </c:pt>
                <c:pt idx="171">
                  <c:v>1340.84</c:v>
                </c:pt>
                <c:pt idx="172">
                  <c:v>1340.84</c:v>
                </c:pt>
                <c:pt idx="173">
                  <c:v>1340.84</c:v>
                </c:pt>
                <c:pt idx="174">
                  <c:v>1340.84</c:v>
                </c:pt>
                <c:pt idx="175">
                  <c:v>1340.84</c:v>
                </c:pt>
                <c:pt idx="176">
                  <c:v>1340.84</c:v>
                </c:pt>
                <c:pt idx="177">
                  <c:v>1340.84</c:v>
                </c:pt>
                <c:pt idx="178">
                  <c:v>1340.84</c:v>
                </c:pt>
                <c:pt idx="179">
                  <c:v>1340.84</c:v>
                </c:pt>
                <c:pt idx="180">
                  <c:v>1340.84</c:v>
                </c:pt>
                <c:pt idx="181">
                  <c:v>1340.84</c:v>
                </c:pt>
                <c:pt idx="182">
                  <c:v>1340.84</c:v>
                </c:pt>
                <c:pt idx="183">
                  <c:v>1340.84</c:v>
                </c:pt>
                <c:pt idx="184">
                  <c:v>1340.84</c:v>
                </c:pt>
                <c:pt idx="185">
                  <c:v>1340.84</c:v>
                </c:pt>
                <c:pt idx="186">
                  <c:v>1340.84</c:v>
                </c:pt>
                <c:pt idx="187">
                  <c:v>1340.84</c:v>
                </c:pt>
                <c:pt idx="188">
                  <c:v>1340.84</c:v>
                </c:pt>
                <c:pt idx="189">
                  <c:v>1340.84</c:v>
                </c:pt>
                <c:pt idx="190">
                  <c:v>1340.84</c:v>
                </c:pt>
                <c:pt idx="191">
                  <c:v>1340.84</c:v>
                </c:pt>
                <c:pt idx="192">
                  <c:v>1340.84</c:v>
                </c:pt>
                <c:pt idx="193">
                  <c:v>1340.84</c:v>
                </c:pt>
                <c:pt idx="194">
                  <c:v>1340.84</c:v>
                </c:pt>
                <c:pt idx="195">
                  <c:v>1340.84</c:v>
                </c:pt>
                <c:pt idx="196">
                  <c:v>1340.84</c:v>
                </c:pt>
                <c:pt idx="197">
                  <c:v>1340.84</c:v>
                </c:pt>
                <c:pt idx="198">
                  <c:v>1340.84</c:v>
                </c:pt>
                <c:pt idx="199">
                  <c:v>1340.84</c:v>
                </c:pt>
                <c:pt idx="200">
                  <c:v>1340.84</c:v>
                </c:pt>
                <c:pt idx="201">
                  <c:v>1340.84</c:v>
                </c:pt>
                <c:pt idx="202">
                  <c:v>1340.84</c:v>
                </c:pt>
                <c:pt idx="203">
                  <c:v>1340.84</c:v>
                </c:pt>
                <c:pt idx="204">
                  <c:v>603.88900000000001</c:v>
                </c:pt>
                <c:pt idx="205">
                  <c:v>603.88900000000001</c:v>
                </c:pt>
                <c:pt idx="206">
                  <c:v>603.88900000000001</c:v>
                </c:pt>
                <c:pt idx="207">
                  <c:v>603.88900000000001</c:v>
                </c:pt>
                <c:pt idx="208">
                  <c:v>603.88900000000001</c:v>
                </c:pt>
                <c:pt idx="209">
                  <c:v>603.88900000000001</c:v>
                </c:pt>
                <c:pt idx="210">
                  <c:v>603.88900000000001</c:v>
                </c:pt>
                <c:pt idx="211">
                  <c:v>603.88900000000001</c:v>
                </c:pt>
                <c:pt idx="212">
                  <c:v>603.88900000000001</c:v>
                </c:pt>
                <c:pt idx="213">
                  <c:v>603.88900000000001</c:v>
                </c:pt>
                <c:pt idx="214">
                  <c:v>603.88900000000001</c:v>
                </c:pt>
                <c:pt idx="215">
                  <c:v>603.88900000000001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'Beschl. 5. Gang(1)'!$N$2</c:f>
              <c:strCache>
                <c:ptCount val="1"/>
                <c:pt idx="0">
                  <c:v>Ladruck, SOLL</c:v>
                </c:pt>
              </c:strCache>
            </c:strRef>
          </c:tx>
          <c:marker>
            <c:symbol val="none"/>
          </c:marker>
          <c:xVal>
            <c:numRef>
              <c:f>'Beschl. 5. Gang(1)'!$I$3:$I$276</c:f>
              <c:numCache>
                <c:formatCode>0.000" s"</c:formatCode>
                <c:ptCount val="274"/>
                <c:pt idx="0">
                  <c:v>0.11</c:v>
                </c:pt>
                <c:pt idx="1">
                  <c:v>0.28000000000000003</c:v>
                </c:pt>
                <c:pt idx="2">
                  <c:v>0.47</c:v>
                </c:pt>
                <c:pt idx="3">
                  <c:v>0.67100000000000004</c:v>
                </c:pt>
                <c:pt idx="4">
                  <c:v>0.86099999999999999</c:v>
                </c:pt>
                <c:pt idx="5">
                  <c:v>1.0509999999999999</c:v>
                </c:pt>
                <c:pt idx="6">
                  <c:v>1.242</c:v>
                </c:pt>
                <c:pt idx="7">
                  <c:v>1.4319999999999999</c:v>
                </c:pt>
                <c:pt idx="8">
                  <c:v>1.6220000000000001</c:v>
                </c:pt>
                <c:pt idx="9">
                  <c:v>1.8220000000000001</c:v>
                </c:pt>
                <c:pt idx="10">
                  <c:v>2.0129999999999999</c:v>
                </c:pt>
                <c:pt idx="11">
                  <c:v>2.2029999999999998</c:v>
                </c:pt>
                <c:pt idx="12">
                  <c:v>2.3929999999999998</c:v>
                </c:pt>
                <c:pt idx="13">
                  <c:v>2.5830000000000002</c:v>
                </c:pt>
                <c:pt idx="14">
                  <c:v>2.7839999999999998</c:v>
                </c:pt>
                <c:pt idx="15">
                  <c:v>2.9740000000000002</c:v>
                </c:pt>
                <c:pt idx="16">
                  <c:v>3.1640000000000001</c:v>
                </c:pt>
                <c:pt idx="17">
                  <c:v>3.355</c:v>
                </c:pt>
                <c:pt idx="18">
                  <c:v>3.5449999999999999</c:v>
                </c:pt>
                <c:pt idx="19">
                  <c:v>3.7349999999999999</c:v>
                </c:pt>
                <c:pt idx="20">
                  <c:v>3.9350000000000001</c:v>
                </c:pt>
                <c:pt idx="21">
                  <c:v>4.1260000000000003</c:v>
                </c:pt>
                <c:pt idx="22">
                  <c:v>4.3159999999999998</c:v>
                </c:pt>
                <c:pt idx="23">
                  <c:v>4.5060000000000002</c:v>
                </c:pt>
                <c:pt idx="24">
                  <c:v>4.6959999999999997</c:v>
                </c:pt>
                <c:pt idx="25">
                  <c:v>4.8869999999999996</c:v>
                </c:pt>
                <c:pt idx="26">
                  <c:v>5.0869999999999997</c:v>
                </c:pt>
                <c:pt idx="27">
                  <c:v>5.2770000000000001</c:v>
                </c:pt>
                <c:pt idx="28">
                  <c:v>5.468</c:v>
                </c:pt>
                <c:pt idx="29">
                  <c:v>5.6379999999999999</c:v>
                </c:pt>
                <c:pt idx="30">
                  <c:v>5.8380000000000001</c:v>
                </c:pt>
                <c:pt idx="31">
                  <c:v>6.0279999999999996</c:v>
                </c:pt>
                <c:pt idx="32">
                  <c:v>6.2190000000000003</c:v>
                </c:pt>
                <c:pt idx="33">
                  <c:v>6.3890000000000002</c:v>
                </c:pt>
                <c:pt idx="34">
                  <c:v>6.569</c:v>
                </c:pt>
                <c:pt idx="35">
                  <c:v>6.7590000000000003</c:v>
                </c:pt>
                <c:pt idx="36">
                  <c:v>6.94</c:v>
                </c:pt>
                <c:pt idx="37">
                  <c:v>7.13</c:v>
                </c:pt>
                <c:pt idx="38">
                  <c:v>7.32</c:v>
                </c:pt>
                <c:pt idx="39">
                  <c:v>7.5010000000000003</c:v>
                </c:pt>
                <c:pt idx="40">
                  <c:v>7.6909999999999998</c:v>
                </c:pt>
                <c:pt idx="41">
                  <c:v>7.8810000000000002</c:v>
                </c:pt>
                <c:pt idx="42">
                  <c:v>8.0709999999999997</c:v>
                </c:pt>
                <c:pt idx="43">
                  <c:v>8.2620000000000005</c:v>
                </c:pt>
                <c:pt idx="44">
                  <c:v>8.452</c:v>
                </c:pt>
                <c:pt idx="45">
                  <c:v>8.6519999999999992</c:v>
                </c:pt>
                <c:pt idx="46">
                  <c:v>8.8420000000000005</c:v>
                </c:pt>
                <c:pt idx="47">
                  <c:v>9.0329999999999995</c:v>
                </c:pt>
                <c:pt idx="48">
                  <c:v>9.2230000000000008</c:v>
                </c:pt>
                <c:pt idx="49">
                  <c:v>9.4130000000000003</c:v>
                </c:pt>
                <c:pt idx="50">
                  <c:v>9.6140000000000008</c:v>
                </c:pt>
                <c:pt idx="51">
                  <c:v>9.8040000000000003</c:v>
                </c:pt>
                <c:pt idx="52">
                  <c:v>9.9939999999999998</c:v>
                </c:pt>
                <c:pt idx="53">
                  <c:v>10.183999999999999</c:v>
                </c:pt>
                <c:pt idx="54">
                  <c:v>10.375</c:v>
                </c:pt>
                <c:pt idx="55">
                  <c:v>10.565</c:v>
                </c:pt>
                <c:pt idx="56">
                  <c:v>10.765000000000001</c:v>
                </c:pt>
                <c:pt idx="57">
                  <c:v>10.955</c:v>
                </c:pt>
                <c:pt idx="58">
                  <c:v>11.146000000000001</c:v>
                </c:pt>
                <c:pt idx="59">
                  <c:v>11.336</c:v>
                </c:pt>
                <c:pt idx="60">
                  <c:v>11.526</c:v>
                </c:pt>
                <c:pt idx="61">
                  <c:v>11.717000000000001</c:v>
                </c:pt>
                <c:pt idx="62">
                  <c:v>11.897</c:v>
                </c:pt>
                <c:pt idx="63">
                  <c:v>12.087</c:v>
                </c:pt>
                <c:pt idx="64">
                  <c:v>12.276999999999999</c:v>
                </c:pt>
                <c:pt idx="65">
                  <c:v>12.458</c:v>
                </c:pt>
                <c:pt idx="66">
                  <c:v>12.648</c:v>
                </c:pt>
                <c:pt idx="67">
                  <c:v>12.827999999999999</c:v>
                </c:pt>
                <c:pt idx="68">
                  <c:v>13.018000000000001</c:v>
                </c:pt>
                <c:pt idx="69">
                  <c:v>13.209</c:v>
                </c:pt>
                <c:pt idx="70">
                  <c:v>13.379</c:v>
                </c:pt>
                <c:pt idx="71">
                  <c:v>13.579000000000001</c:v>
                </c:pt>
                <c:pt idx="72">
                  <c:v>13.749000000000001</c:v>
                </c:pt>
                <c:pt idx="73">
                  <c:v>13.94</c:v>
                </c:pt>
                <c:pt idx="74">
                  <c:v>16.093</c:v>
                </c:pt>
                <c:pt idx="75">
                  <c:v>16.363</c:v>
                </c:pt>
                <c:pt idx="76">
                  <c:v>16.553999999999998</c:v>
                </c:pt>
                <c:pt idx="77">
                  <c:v>16.744</c:v>
                </c:pt>
                <c:pt idx="78">
                  <c:v>16.934000000000001</c:v>
                </c:pt>
                <c:pt idx="79">
                  <c:v>17.123999999999999</c:v>
                </c:pt>
                <c:pt idx="80">
                  <c:v>17.315000000000001</c:v>
                </c:pt>
                <c:pt idx="81">
                  <c:v>17.515000000000001</c:v>
                </c:pt>
                <c:pt idx="82">
                  <c:v>17.704999999999998</c:v>
                </c:pt>
                <c:pt idx="83">
                  <c:v>17.895</c:v>
                </c:pt>
                <c:pt idx="84">
                  <c:v>18.085999999999999</c:v>
                </c:pt>
                <c:pt idx="85">
                  <c:v>18.276</c:v>
                </c:pt>
                <c:pt idx="86">
                  <c:v>18.456</c:v>
                </c:pt>
                <c:pt idx="87">
                  <c:v>18.646999999999998</c:v>
                </c:pt>
                <c:pt idx="88">
                  <c:v>18.837</c:v>
                </c:pt>
                <c:pt idx="89">
                  <c:v>19.027000000000001</c:v>
                </c:pt>
                <c:pt idx="90">
                  <c:v>19.216999999999999</c:v>
                </c:pt>
                <c:pt idx="91">
                  <c:v>19.398</c:v>
                </c:pt>
                <c:pt idx="92">
                  <c:v>19.588000000000001</c:v>
                </c:pt>
                <c:pt idx="93">
                  <c:v>19.777999999999999</c:v>
                </c:pt>
                <c:pt idx="94">
                  <c:v>19.978000000000002</c:v>
                </c:pt>
                <c:pt idx="95">
                  <c:v>20.169</c:v>
                </c:pt>
                <c:pt idx="96">
                  <c:v>20.338999999999999</c:v>
                </c:pt>
                <c:pt idx="97">
                  <c:v>20.529</c:v>
                </c:pt>
                <c:pt idx="98">
                  <c:v>20.73</c:v>
                </c:pt>
                <c:pt idx="99">
                  <c:v>20.92</c:v>
                </c:pt>
                <c:pt idx="100">
                  <c:v>21.11</c:v>
                </c:pt>
                <c:pt idx="101">
                  <c:v>21.28</c:v>
                </c:pt>
                <c:pt idx="102">
                  <c:v>21.481000000000002</c:v>
                </c:pt>
                <c:pt idx="103">
                  <c:v>21.670999999999999</c:v>
                </c:pt>
                <c:pt idx="104">
                  <c:v>21.861000000000001</c:v>
                </c:pt>
                <c:pt idx="105">
                  <c:v>22.050999999999998</c:v>
                </c:pt>
                <c:pt idx="106">
                  <c:v>22.242000000000001</c:v>
                </c:pt>
                <c:pt idx="107">
                  <c:v>22.442</c:v>
                </c:pt>
                <c:pt idx="108">
                  <c:v>22.632000000000001</c:v>
                </c:pt>
                <c:pt idx="109">
                  <c:v>22.823</c:v>
                </c:pt>
                <c:pt idx="110">
                  <c:v>23.013000000000002</c:v>
                </c:pt>
                <c:pt idx="111">
                  <c:v>23.202999999999999</c:v>
                </c:pt>
                <c:pt idx="112">
                  <c:v>23.393000000000001</c:v>
                </c:pt>
                <c:pt idx="113">
                  <c:v>23.584</c:v>
                </c:pt>
                <c:pt idx="114">
                  <c:v>23.783999999999999</c:v>
                </c:pt>
                <c:pt idx="115">
                  <c:v>23.974</c:v>
                </c:pt>
                <c:pt idx="116">
                  <c:v>24.164000000000001</c:v>
                </c:pt>
                <c:pt idx="117">
                  <c:v>24.355</c:v>
                </c:pt>
                <c:pt idx="118">
                  <c:v>24.545000000000002</c:v>
                </c:pt>
                <c:pt idx="119">
                  <c:v>24.725000000000001</c:v>
                </c:pt>
                <c:pt idx="120">
                  <c:v>24.916</c:v>
                </c:pt>
                <c:pt idx="121">
                  <c:v>25.106000000000002</c:v>
                </c:pt>
                <c:pt idx="122">
                  <c:v>25.295999999999999</c:v>
                </c:pt>
                <c:pt idx="123">
                  <c:v>25.486000000000001</c:v>
                </c:pt>
                <c:pt idx="124">
                  <c:v>25.667000000000002</c:v>
                </c:pt>
                <c:pt idx="125">
                  <c:v>25.856999999999999</c:v>
                </c:pt>
                <c:pt idx="126">
                  <c:v>26.047000000000001</c:v>
                </c:pt>
                <c:pt idx="127">
                  <c:v>26.247</c:v>
                </c:pt>
                <c:pt idx="128">
                  <c:v>26.437999999999999</c:v>
                </c:pt>
                <c:pt idx="129">
                  <c:v>26.608000000000001</c:v>
                </c:pt>
                <c:pt idx="130">
                  <c:v>26.797999999999998</c:v>
                </c:pt>
                <c:pt idx="131">
                  <c:v>26.998999999999999</c:v>
                </c:pt>
                <c:pt idx="132">
                  <c:v>27.189</c:v>
                </c:pt>
                <c:pt idx="133">
                  <c:v>27.379000000000001</c:v>
                </c:pt>
                <c:pt idx="134">
                  <c:v>27.559000000000001</c:v>
                </c:pt>
                <c:pt idx="135">
                  <c:v>27.75</c:v>
                </c:pt>
                <c:pt idx="136">
                  <c:v>27.94</c:v>
                </c:pt>
                <c:pt idx="137">
                  <c:v>28.13</c:v>
                </c:pt>
                <c:pt idx="138">
                  <c:v>28.32</c:v>
                </c:pt>
                <c:pt idx="139">
                  <c:v>28.510999999999999</c:v>
                </c:pt>
                <c:pt idx="140">
                  <c:v>28.710999999999999</c:v>
                </c:pt>
                <c:pt idx="141">
                  <c:v>28.901</c:v>
                </c:pt>
                <c:pt idx="142">
                  <c:v>29.091999999999999</c:v>
                </c:pt>
                <c:pt idx="143">
                  <c:v>29.262</c:v>
                </c:pt>
                <c:pt idx="144">
                  <c:v>29.462</c:v>
                </c:pt>
                <c:pt idx="145">
                  <c:v>29.652000000000001</c:v>
                </c:pt>
                <c:pt idx="146">
                  <c:v>29.843</c:v>
                </c:pt>
                <c:pt idx="147">
                  <c:v>30.033000000000001</c:v>
                </c:pt>
                <c:pt idx="148">
                  <c:v>30.222999999999999</c:v>
                </c:pt>
                <c:pt idx="149">
                  <c:v>30.413</c:v>
                </c:pt>
                <c:pt idx="150">
                  <c:v>30.614000000000001</c:v>
                </c:pt>
                <c:pt idx="151">
                  <c:v>30.803999999999998</c:v>
                </c:pt>
                <c:pt idx="152">
                  <c:v>30.994</c:v>
                </c:pt>
                <c:pt idx="153">
                  <c:v>31.184999999999999</c:v>
                </c:pt>
                <c:pt idx="154">
                  <c:v>31.375</c:v>
                </c:pt>
                <c:pt idx="155">
                  <c:v>31.565000000000001</c:v>
                </c:pt>
                <c:pt idx="156">
                  <c:v>31.765000000000001</c:v>
                </c:pt>
                <c:pt idx="157">
                  <c:v>31.956</c:v>
                </c:pt>
                <c:pt idx="158">
                  <c:v>32.146000000000001</c:v>
                </c:pt>
                <c:pt idx="159">
                  <c:v>32.335999999999999</c:v>
                </c:pt>
                <c:pt idx="160">
                  <c:v>32.526000000000003</c:v>
                </c:pt>
                <c:pt idx="161">
                  <c:v>32.716999999999999</c:v>
                </c:pt>
                <c:pt idx="162">
                  <c:v>32.917000000000002</c:v>
                </c:pt>
                <c:pt idx="163">
                  <c:v>33.106999999999999</c:v>
                </c:pt>
                <c:pt idx="164">
                  <c:v>33.298000000000002</c:v>
                </c:pt>
                <c:pt idx="165">
                  <c:v>33.488</c:v>
                </c:pt>
                <c:pt idx="166">
                  <c:v>33.677999999999997</c:v>
                </c:pt>
                <c:pt idx="167">
                  <c:v>33.868000000000002</c:v>
                </c:pt>
                <c:pt idx="168">
                  <c:v>34.069000000000003</c:v>
                </c:pt>
                <c:pt idx="169">
                  <c:v>34.259</c:v>
                </c:pt>
                <c:pt idx="170">
                  <c:v>34.448999999999998</c:v>
                </c:pt>
                <c:pt idx="171">
                  <c:v>34.64</c:v>
                </c:pt>
                <c:pt idx="172">
                  <c:v>34.83</c:v>
                </c:pt>
                <c:pt idx="173">
                  <c:v>35.020000000000003</c:v>
                </c:pt>
                <c:pt idx="174">
                  <c:v>35.200000000000003</c:v>
                </c:pt>
                <c:pt idx="175">
                  <c:v>35.371000000000002</c:v>
                </c:pt>
                <c:pt idx="176">
                  <c:v>35.551000000000002</c:v>
                </c:pt>
                <c:pt idx="177">
                  <c:v>35.731000000000002</c:v>
                </c:pt>
                <c:pt idx="178">
                  <c:v>35.920999999999999</c:v>
                </c:pt>
                <c:pt idx="179">
                  <c:v>36.091999999999999</c:v>
                </c:pt>
                <c:pt idx="180">
                  <c:v>36.271999999999998</c:v>
                </c:pt>
                <c:pt idx="181">
                  <c:v>36.462000000000003</c:v>
                </c:pt>
                <c:pt idx="182">
                  <c:v>36.642000000000003</c:v>
                </c:pt>
                <c:pt idx="183">
                  <c:v>36.832999999999998</c:v>
                </c:pt>
                <c:pt idx="184">
                  <c:v>37.023000000000003</c:v>
                </c:pt>
                <c:pt idx="185">
                  <c:v>37.213000000000001</c:v>
                </c:pt>
                <c:pt idx="186">
                  <c:v>37.404000000000003</c:v>
                </c:pt>
                <c:pt idx="187">
                  <c:v>37.603999999999999</c:v>
                </c:pt>
                <c:pt idx="188">
                  <c:v>37.793999999999997</c:v>
                </c:pt>
                <c:pt idx="189">
                  <c:v>37.984000000000002</c:v>
                </c:pt>
                <c:pt idx="190">
                  <c:v>38.174999999999997</c:v>
                </c:pt>
                <c:pt idx="191">
                  <c:v>38.365000000000002</c:v>
                </c:pt>
                <c:pt idx="192">
                  <c:v>38.555</c:v>
                </c:pt>
                <c:pt idx="193">
                  <c:v>38.755000000000003</c:v>
                </c:pt>
                <c:pt idx="194">
                  <c:v>38.945999999999998</c:v>
                </c:pt>
                <c:pt idx="195">
                  <c:v>39.136000000000003</c:v>
                </c:pt>
                <c:pt idx="196">
                  <c:v>39.326000000000001</c:v>
                </c:pt>
                <c:pt idx="197">
                  <c:v>39.517000000000003</c:v>
                </c:pt>
                <c:pt idx="198">
                  <c:v>39.707000000000001</c:v>
                </c:pt>
                <c:pt idx="199">
                  <c:v>39.906999999999996</c:v>
                </c:pt>
                <c:pt idx="200">
                  <c:v>40.097000000000001</c:v>
                </c:pt>
                <c:pt idx="201">
                  <c:v>40.287999999999997</c:v>
                </c:pt>
                <c:pt idx="202">
                  <c:v>40.478000000000002</c:v>
                </c:pt>
                <c:pt idx="203">
                  <c:v>40.667999999999999</c:v>
                </c:pt>
                <c:pt idx="204">
                  <c:v>40.857999999999997</c:v>
                </c:pt>
                <c:pt idx="205">
                  <c:v>41.039000000000001</c:v>
                </c:pt>
                <c:pt idx="206">
                  <c:v>41.228999999999999</c:v>
                </c:pt>
                <c:pt idx="207">
                  <c:v>41.418999999999997</c:v>
                </c:pt>
                <c:pt idx="208">
                  <c:v>41.61</c:v>
                </c:pt>
                <c:pt idx="209">
                  <c:v>41.81</c:v>
                </c:pt>
                <c:pt idx="210">
                  <c:v>41.98</c:v>
                </c:pt>
                <c:pt idx="211">
                  <c:v>42.17</c:v>
                </c:pt>
                <c:pt idx="212">
                  <c:v>42.371000000000002</c:v>
                </c:pt>
                <c:pt idx="213">
                  <c:v>42.540999999999997</c:v>
                </c:pt>
                <c:pt idx="214">
                  <c:v>42.731000000000002</c:v>
                </c:pt>
                <c:pt idx="215">
                  <c:v>42.911000000000001</c:v>
                </c:pt>
              </c:numCache>
            </c:numRef>
          </c:xVal>
          <c:yVal>
            <c:numRef>
              <c:f>'Beschl. 5. Gang(1)'!$N$3:$N$276</c:f>
              <c:numCache>
                <c:formatCode>#,##0" mbar"</c:formatCode>
                <c:ptCount val="2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2129</c:v>
                </c:pt>
                <c:pt idx="5">
                  <c:v>2129</c:v>
                </c:pt>
                <c:pt idx="6">
                  <c:v>2129</c:v>
                </c:pt>
                <c:pt idx="7">
                  <c:v>2129</c:v>
                </c:pt>
                <c:pt idx="8">
                  <c:v>2129</c:v>
                </c:pt>
                <c:pt idx="9">
                  <c:v>2129</c:v>
                </c:pt>
                <c:pt idx="10">
                  <c:v>2171</c:v>
                </c:pt>
                <c:pt idx="11">
                  <c:v>2171</c:v>
                </c:pt>
                <c:pt idx="12">
                  <c:v>2171</c:v>
                </c:pt>
                <c:pt idx="13">
                  <c:v>2171</c:v>
                </c:pt>
                <c:pt idx="14">
                  <c:v>2171</c:v>
                </c:pt>
                <c:pt idx="15">
                  <c:v>2171</c:v>
                </c:pt>
                <c:pt idx="16">
                  <c:v>2238</c:v>
                </c:pt>
                <c:pt idx="17">
                  <c:v>2238</c:v>
                </c:pt>
                <c:pt idx="18">
                  <c:v>2238</c:v>
                </c:pt>
                <c:pt idx="19">
                  <c:v>2238</c:v>
                </c:pt>
                <c:pt idx="20">
                  <c:v>2238</c:v>
                </c:pt>
                <c:pt idx="21">
                  <c:v>2238</c:v>
                </c:pt>
                <c:pt idx="22">
                  <c:v>2250</c:v>
                </c:pt>
                <c:pt idx="23">
                  <c:v>2250</c:v>
                </c:pt>
                <c:pt idx="24">
                  <c:v>2250</c:v>
                </c:pt>
                <c:pt idx="25">
                  <c:v>2250</c:v>
                </c:pt>
                <c:pt idx="26">
                  <c:v>2250</c:v>
                </c:pt>
                <c:pt idx="27">
                  <c:v>2250</c:v>
                </c:pt>
                <c:pt idx="28">
                  <c:v>2250</c:v>
                </c:pt>
                <c:pt idx="29">
                  <c:v>2250</c:v>
                </c:pt>
                <c:pt idx="30">
                  <c:v>2250</c:v>
                </c:pt>
                <c:pt idx="31">
                  <c:v>2250</c:v>
                </c:pt>
                <c:pt idx="32">
                  <c:v>2250</c:v>
                </c:pt>
                <c:pt idx="33">
                  <c:v>2250</c:v>
                </c:pt>
                <c:pt idx="34">
                  <c:v>2250</c:v>
                </c:pt>
                <c:pt idx="35">
                  <c:v>2250</c:v>
                </c:pt>
                <c:pt idx="36">
                  <c:v>2250</c:v>
                </c:pt>
                <c:pt idx="37">
                  <c:v>2250</c:v>
                </c:pt>
                <c:pt idx="38">
                  <c:v>2250</c:v>
                </c:pt>
                <c:pt idx="39">
                  <c:v>2250</c:v>
                </c:pt>
                <c:pt idx="40">
                  <c:v>2250</c:v>
                </c:pt>
                <c:pt idx="41">
                  <c:v>2250</c:v>
                </c:pt>
                <c:pt idx="42">
                  <c:v>2250</c:v>
                </c:pt>
                <c:pt idx="43">
                  <c:v>2250</c:v>
                </c:pt>
                <c:pt idx="44">
                  <c:v>2250</c:v>
                </c:pt>
                <c:pt idx="45">
                  <c:v>2250</c:v>
                </c:pt>
                <c:pt idx="46">
                  <c:v>2250</c:v>
                </c:pt>
                <c:pt idx="47">
                  <c:v>2250</c:v>
                </c:pt>
                <c:pt idx="48">
                  <c:v>2250</c:v>
                </c:pt>
                <c:pt idx="49">
                  <c:v>2250</c:v>
                </c:pt>
                <c:pt idx="50">
                  <c:v>2250</c:v>
                </c:pt>
                <c:pt idx="51">
                  <c:v>2250</c:v>
                </c:pt>
                <c:pt idx="52">
                  <c:v>2250</c:v>
                </c:pt>
                <c:pt idx="53">
                  <c:v>2250</c:v>
                </c:pt>
                <c:pt idx="54">
                  <c:v>2250</c:v>
                </c:pt>
                <c:pt idx="55">
                  <c:v>2250</c:v>
                </c:pt>
                <c:pt idx="56">
                  <c:v>2250</c:v>
                </c:pt>
                <c:pt idx="57">
                  <c:v>2250</c:v>
                </c:pt>
                <c:pt idx="58">
                  <c:v>2250</c:v>
                </c:pt>
                <c:pt idx="59">
                  <c:v>2250</c:v>
                </c:pt>
                <c:pt idx="60">
                  <c:v>2250</c:v>
                </c:pt>
                <c:pt idx="61">
                  <c:v>2250</c:v>
                </c:pt>
                <c:pt idx="62">
                  <c:v>2250</c:v>
                </c:pt>
                <c:pt idx="63">
                  <c:v>2250</c:v>
                </c:pt>
                <c:pt idx="64">
                  <c:v>2250</c:v>
                </c:pt>
                <c:pt idx="65">
                  <c:v>2250</c:v>
                </c:pt>
                <c:pt idx="66">
                  <c:v>2250</c:v>
                </c:pt>
                <c:pt idx="67">
                  <c:v>2250</c:v>
                </c:pt>
                <c:pt idx="68">
                  <c:v>2250</c:v>
                </c:pt>
                <c:pt idx="69">
                  <c:v>2250</c:v>
                </c:pt>
                <c:pt idx="70">
                  <c:v>2250</c:v>
                </c:pt>
                <c:pt idx="71">
                  <c:v>2250</c:v>
                </c:pt>
                <c:pt idx="72">
                  <c:v>2250</c:v>
                </c:pt>
                <c:pt idx="73">
                  <c:v>2250</c:v>
                </c:pt>
                <c:pt idx="74">
                  <c:v>2250</c:v>
                </c:pt>
                <c:pt idx="75">
                  <c:v>2250</c:v>
                </c:pt>
                <c:pt idx="76">
                  <c:v>2250</c:v>
                </c:pt>
                <c:pt idx="77">
                  <c:v>2250</c:v>
                </c:pt>
                <c:pt idx="78">
                  <c:v>2250</c:v>
                </c:pt>
                <c:pt idx="79">
                  <c:v>2250</c:v>
                </c:pt>
                <c:pt idx="80">
                  <c:v>2250</c:v>
                </c:pt>
                <c:pt idx="81">
                  <c:v>2250</c:v>
                </c:pt>
                <c:pt idx="82">
                  <c:v>2250</c:v>
                </c:pt>
                <c:pt idx="83">
                  <c:v>2250</c:v>
                </c:pt>
                <c:pt idx="84">
                  <c:v>2250</c:v>
                </c:pt>
                <c:pt idx="85">
                  <c:v>2250</c:v>
                </c:pt>
                <c:pt idx="86">
                  <c:v>2250</c:v>
                </c:pt>
                <c:pt idx="87">
                  <c:v>2250</c:v>
                </c:pt>
                <c:pt idx="88">
                  <c:v>2250</c:v>
                </c:pt>
                <c:pt idx="89">
                  <c:v>2250</c:v>
                </c:pt>
                <c:pt idx="90">
                  <c:v>2250</c:v>
                </c:pt>
                <c:pt idx="91">
                  <c:v>2250</c:v>
                </c:pt>
                <c:pt idx="92">
                  <c:v>2250</c:v>
                </c:pt>
                <c:pt idx="93">
                  <c:v>2250</c:v>
                </c:pt>
                <c:pt idx="94">
                  <c:v>2250</c:v>
                </c:pt>
                <c:pt idx="95">
                  <c:v>2250</c:v>
                </c:pt>
                <c:pt idx="96">
                  <c:v>2250</c:v>
                </c:pt>
                <c:pt idx="97">
                  <c:v>2250</c:v>
                </c:pt>
                <c:pt idx="98">
                  <c:v>2250</c:v>
                </c:pt>
                <c:pt idx="99">
                  <c:v>2250</c:v>
                </c:pt>
                <c:pt idx="100">
                  <c:v>2250</c:v>
                </c:pt>
                <c:pt idx="101">
                  <c:v>2250</c:v>
                </c:pt>
                <c:pt idx="102">
                  <c:v>2250</c:v>
                </c:pt>
                <c:pt idx="103">
                  <c:v>2250</c:v>
                </c:pt>
                <c:pt idx="104">
                  <c:v>2250</c:v>
                </c:pt>
                <c:pt idx="105">
                  <c:v>2250</c:v>
                </c:pt>
                <c:pt idx="106">
                  <c:v>2250</c:v>
                </c:pt>
                <c:pt idx="107">
                  <c:v>2250</c:v>
                </c:pt>
                <c:pt idx="108">
                  <c:v>2250</c:v>
                </c:pt>
                <c:pt idx="109">
                  <c:v>2250</c:v>
                </c:pt>
                <c:pt idx="110">
                  <c:v>2250</c:v>
                </c:pt>
                <c:pt idx="111">
                  <c:v>2250</c:v>
                </c:pt>
                <c:pt idx="112">
                  <c:v>2250</c:v>
                </c:pt>
                <c:pt idx="113">
                  <c:v>2250</c:v>
                </c:pt>
                <c:pt idx="114">
                  <c:v>2250</c:v>
                </c:pt>
                <c:pt idx="115">
                  <c:v>2250</c:v>
                </c:pt>
                <c:pt idx="116">
                  <c:v>2250</c:v>
                </c:pt>
                <c:pt idx="117">
                  <c:v>2250</c:v>
                </c:pt>
                <c:pt idx="118">
                  <c:v>2250</c:v>
                </c:pt>
                <c:pt idx="119">
                  <c:v>2250</c:v>
                </c:pt>
                <c:pt idx="120">
                  <c:v>2250</c:v>
                </c:pt>
                <c:pt idx="121">
                  <c:v>2250</c:v>
                </c:pt>
                <c:pt idx="122">
                  <c:v>2250</c:v>
                </c:pt>
                <c:pt idx="123">
                  <c:v>2250</c:v>
                </c:pt>
                <c:pt idx="124">
                  <c:v>2250</c:v>
                </c:pt>
                <c:pt idx="125">
                  <c:v>2250</c:v>
                </c:pt>
                <c:pt idx="126">
                  <c:v>2250</c:v>
                </c:pt>
                <c:pt idx="127">
                  <c:v>2250</c:v>
                </c:pt>
                <c:pt idx="128">
                  <c:v>2250</c:v>
                </c:pt>
                <c:pt idx="129">
                  <c:v>2250</c:v>
                </c:pt>
                <c:pt idx="130">
                  <c:v>2250</c:v>
                </c:pt>
                <c:pt idx="131">
                  <c:v>2250</c:v>
                </c:pt>
                <c:pt idx="132">
                  <c:v>2250</c:v>
                </c:pt>
                <c:pt idx="133">
                  <c:v>2250</c:v>
                </c:pt>
                <c:pt idx="134">
                  <c:v>2250</c:v>
                </c:pt>
                <c:pt idx="135">
                  <c:v>2250</c:v>
                </c:pt>
                <c:pt idx="136">
                  <c:v>2250</c:v>
                </c:pt>
                <c:pt idx="137">
                  <c:v>2250</c:v>
                </c:pt>
                <c:pt idx="138">
                  <c:v>2250</c:v>
                </c:pt>
                <c:pt idx="139">
                  <c:v>2250</c:v>
                </c:pt>
                <c:pt idx="140">
                  <c:v>2250</c:v>
                </c:pt>
                <c:pt idx="141">
                  <c:v>2250</c:v>
                </c:pt>
                <c:pt idx="142">
                  <c:v>2250</c:v>
                </c:pt>
                <c:pt idx="143">
                  <c:v>2250</c:v>
                </c:pt>
                <c:pt idx="144">
                  <c:v>2250</c:v>
                </c:pt>
                <c:pt idx="145">
                  <c:v>2250</c:v>
                </c:pt>
                <c:pt idx="146">
                  <c:v>2250</c:v>
                </c:pt>
                <c:pt idx="147">
                  <c:v>2250</c:v>
                </c:pt>
                <c:pt idx="148">
                  <c:v>2250</c:v>
                </c:pt>
                <c:pt idx="149">
                  <c:v>2250</c:v>
                </c:pt>
                <c:pt idx="150">
                  <c:v>2250</c:v>
                </c:pt>
                <c:pt idx="151">
                  <c:v>2250</c:v>
                </c:pt>
                <c:pt idx="152">
                  <c:v>2250</c:v>
                </c:pt>
                <c:pt idx="153">
                  <c:v>2250</c:v>
                </c:pt>
                <c:pt idx="154">
                  <c:v>2250</c:v>
                </c:pt>
                <c:pt idx="155">
                  <c:v>2250</c:v>
                </c:pt>
                <c:pt idx="156">
                  <c:v>2250</c:v>
                </c:pt>
                <c:pt idx="157">
                  <c:v>2250</c:v>
                </c:pt>
                <c:pt idx="158">
                  <c:v>2250</c:v>
                </c:pt>
                <c:pt idx="159">
                  <c:v>2250</c:v>
                </c:pt>
                <c:pt idx="160">
                  <c:v>2250</c:v>
                </c:pt>
                <c:pt idx="161">
                  <c:v>2250</c:v>
                </c:pt>
                <c:pt idx="162">
                  <c:v>2250</c:v>
                </c:pt>
                <c:pt idx="163">
                  <c:v>2250</c:v>
                </c:pt>
                <c:pt idx="164">
                  <c:v>2250</c:v>
                </c:pt>
                <c:pt idx="165">
                  <c:v>2250</c:v>
                </c:pt>
                <c:pt idx="166">
                  <c:v>2250</c:v>
                </c:pt>
                <c:pt idx="167">
                  <c:v>2250</c:v>
                </c:pt>
                <c:pt idx="168">
                  <c:v>2250</c:v>
                </c:pt>
                <c:pt idx="169">
                  <c:v>2250</c:v>
                </c:pt>
                <c:pt idx="170">
                  <c:v>2250</c:v>
                </c:pt>
                <c:pt idx="171">
                  <c:v>2250</c:v>
                </c:pt>
                <c:pt idx="172">
                  <c:v>2250</c:v>
                </c:pt>
                <c:pt idx="173">
                  <c:v>2250</c:v>
                </c:pt>
                <c:pt idx="174">
                  <c:v>2250</c:v>
                </c:pt>
                <c:pt idx="175">
                  <c:v>2250</c:v>
                </c:pt>
                <c:pt idx="176">
                  <c:v>2250</c:v>
                </c:pt>
                <c:pt idx="177">
                  <c:v>2250</c:v>
                </c:pt>
                <c:pt idx="178">
                  <c:v>2250</c:v>
                </c:pt>
                <c:pt idx="179">
                  <c:v>2250</c:v>
                </c:pt>
                <c:pt idx="180">
                  <c:v>2250</c:v>
                </c:pt>
                <c:pt idx="181">
                  <c:v>2250</c:v>
                </c:pt>
                <c:pt idx="182">
                  <c:v>2250</c:v>
                </c:pt>
                <c:pt idx="183">
                  <c:v>2250</c:v>
                </c:pt>
                <c:pt idx="184">
                  <c:v>2250</c:v>
                </c:pt>
                <c:pt idx="185">
                  <c:v>2250</c:v>
                </c:pt>
                <c:pt idx="186">
                  <c:v>2250</c:v>
                </c:pt>
                <c:pt idx="187">
                  <c:v>2250</c:v>
                </c:pt>
                <c:pt idx="188">
                  <c:v>2250</c:v>
                </c:pt>
                <c:pt idx="189">
                  <c:v>2250</c:v>
                </c:pt>
                <c:pt idx="190">
                  <c:v>2250</c:v>
                </c:pt>
                <c:pt idx="191">
                  <c:v>2250</c:v>
                </c:pt>
                <c:pt idx="192">
                  <c:v>2250</c:v>
                </c:pt>
                <c:pt idx="193">
                  <c:v>2250</c:v>
                </c:pt>
                <c:pt idx="194">
                  <c:v>2250</c:v>
                </c:pt>
                <c:pt idx="195">
                  <c:v>2250</c:v>
                </c:pt>
                <c:pt idx="196">
                  <c:v>2250</c:v>
                </c:pt>
                <c:pt idx="197">
                  <c:v>2250</c:v>
                </c:pt>
                <c:pt idx="198">
                  <c:v>2250</c:v>
                </c:pt>
                <c:pt idx="199">
                  <c:v>2250</c:v>
                </c:pt>
                <c:pt idx="200">
                  <c:v>2250</c:v>
                </c:pt>
                <c:pt idx="201">
                  <c:v>2250</c:v>
                </c:pt>
                <c:pt idx="202">
                  <c:v>1057</c:v>
                </c:pt>
                <c:pt idx="203">
                  <c:v>1057</c:v>
                </c:pt>
                <c:pt idx="204">
                  <c:v>1057</c:v>
                </c:pt>
                <c:pt idx="205">
                  <c:v>1057</c:v>
                </c:pt>
                <c:pt idx="206">
                  <c:v>1057</c:v>
                </c:pt>
                <c:pt idx="207">
                  <c:v>1057</c:v>
                </c:pt>
                <c:pt idx="208">
                  <c:v>1061</c:v>
                </c:pt>
                <c:pt idx="209">
                  <c:v>1061</c:v>
                </c:pt>
                <c:pt idx="210">
                  <c:v>1061</c:v>
                </c:pt>
                <c:pt idx="211">
                  <c:v>1061</c:v>
                </c:pt>
                <c:pt idx="212">
                  <c:v>1061</c:v>
                </c:pt>
                <c:pt idx="213">
                  <c:v>1061</c:v>
                </c:pt>
                <c:pt idx="214">
                  <c:v>1069</c:v>
                </c:pt>
                <c:pt idx="215">
                  <c:v>1069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'Beschl. 5. Gang(1)'!$O$2</c:f>
              <c:strCache>
                <c:ptCount val="1"/>
                <c:pt idx="0">
                  <c:v>akt. Ladruck</c:v>
                </c:pt>
              </c:strCache>
            </c:strRef>
          </c:tx>
          <c:marker>
            <c:symbol val="none"/>
          </c:marker>
          <c:xVal>
            <c:numRef>
              <c:f>'Beschl. 5. Gang(1)'!$I$3:$I$276</c:f>
              <c:numCache>
                <c:formatCode>0.000" s"</c:formatCode>
                <c:ptCount val="274"/>
                <c:pt idx="0">
                  <c:v>0.11</c:v>
                </c:pt>
                <c:pt idx="1">
                  <c:v>0.28000000000000003</c:v>
                </c:pt>
                <c:pt idx="2">
                  <c:v>0.47</c:v>
                </c:pt>
                <c:pt idx="3">
                  <c:v>0.67100000000000004</c:v>
                </c:pt>
                <c:pt idx="4">
                  <c:v>0.86099999999999999</c:v>
                </c:pt>
                <c:pt idx="5">
                  <c:v>1.0509999999999999</c:v>
                </c:pt>
                <c:pt idx="6">
                  <c:v>1.242</c:v>
                </c:pt>
                <c:pt idx="7">
                  <c:v>1.4319999999999999</c:v>
                </c:pt>
                <c:pt idx="8">
                  <c:v>1.6220000000000001</c:v>
                </c:pt>
                <c:pt idx="9">
                  <c:v>1.8220000000000001</c:v>
                </c:pt>
                <c:pt idx="10">
                  <c:v>2.0129999999999999</c:v>
                </c:pt>
                <c:pt idx="11">
                  <c:v>2.2029999999999998</c:v>
                </c:pt>
                <c:pt idx="12">
                  <c:v>2.3929999999999998</c:v>
                </c:pt>
                <c:pt idx="13">
                  <c:v>2.5830000000000002</c:v>
                </c:pt>
                <c:pt idx="14">
                  <c:v>2.7839999999999998</c:v>
                </c:pt>
                <c:pt idx="15">
                  <c:v>2.9740000000000002</c:v>
                </c:pt>
                <c:pt idx="16">
                  <c:v>3.1640000000000001</c:v>
                </c:pt>
                <c:pt idx="17">
                  <c:v>3.355</c:v>
                </c:pt>
                <c:pt idx="18">
                  <c:v>3.5449999999999999</c:v>
                </c:pt>
                <c:pt idx="19">
                  <c:v>3.7349999999999999</c:v>
                </c:pt>
                <c:pt idx="20">
                  <c:v>3.9350000000000001</c:v>
                </c:pt>
                <c:pt idx="21">
                  <c:v>4.1260000000000003</c:v>
                </c:pt>
                <c:pt idx="22">
                  <c:v>4.3159999999999998</c:v>
                </c:pt>
                <c:pt idx="23">
                  <c:v>4.5060000000000002</c:v>
                </c:pt>
                <c:pt idx="24">
                  <c:v>4.6959999999999997</c:v>
                </c:pt>
                <c:pt idx="25">
                  <c:v>4.8869999999999996</c:v>
                </c:pt>
                <c:pt idx="26">
                  <c:v>5.0869999999999997</c:v>
                </c:pt>
                <c:pt idx="27">
                  <c:v>5.2770000000000001</c:v>
                </c:pt>
                <c:pt idx="28">
                  <c:v>5.468</c:v>
                </c:pt>
                <c:pt idx="29">
                  <c:v>5.6379999999999999</c:v>
                </c:pt>
                <c:pt idx="30">
                  <c:v>5.8380000000000001</c:v>
                </c:pt>
                <c:pt idx="31">
                  <c:v>6.0279999999999996</c:v>
                </c:pt>
                <c:pt idx="32">
                  <c:v>6.2190000000000003</c:v>
                </c:pt>
                <c:pt idx="33">
                  <c:v>6.3890000000000002</c:v>
                </c:pt>
                <c:pt idx="34">
                  <c:v>6.569</c:v>
                </c:pt>
                <c:pt idx="35">
                  <c:v>6.7590000000000003</c:v>
                </c:pt>
                <c:pt idx="36">
                  <c:v>6.94</c:v>
                </c:pt>
                <c:pt idx="37">
                  <c:v>7.13</c:v>
                </c:pt>
                <c:pt idx="38">
                  <c:v>7.32</c:v>
                </c:pt>
                <c:pt idx="39">
                  <c:v>7.5010000000000003</c:v>
                </c:pt>
                <c:pt idx="40">
                  <c:v>7.6909999999999998</c:v>
                </c:pt>
                <c:pt idx="41">
                  <c:v>7.8810000000000002</c:v>
                </c:pt>
                <c:pt idx="42">
                  <c:v>8.0709999999999997</c:v>
                </c:pt>
                <c:pt idx="43">
                  <c:v>8.2620000000000005</c:v>
                </c:pt>
                <c:pt idx="44">
                  <c:v>8.452</c:v>
                </c:pt>
                <c:pt idx="45">
                  <c:v>8.6519999999999992</c:v>
                </c:pt>
                <c:pt idx="46">
                  <c:v>8.8420000000000005</c:v>
                </c:pt>
                <c:pt idx="47">
                  <c:v>9.0329999999999995</c:v>
                </c:pt>
                <c:pt idx="48">
                  <c:v>9.2230000000000008</c:v>
                </c:pt>
                <c:pt idx="49">
                  <c:v>9.4130000000000003</c:v>
                </c:pt>
                <c:pt idx="50">
                  <c:v>9.6140000000000008</c:v>
                </c:pt>
                <c:pt idx="51">
                  <c:v>9.8040000000000003</c:v>
                </c:pt>
                <c:pt idx="52">
                  <c:v>9.9939999999999998</c:v>
                </c:pt>
                <c:pt idx="53">
                  <c:v>10.183999999999999</c:v>
                </c:pt>
                <c:pt idx="54">
                  <c:v>10.375</c:v>
                </c:pt>
                <c:pt idx="55">
                  <c:v>10.565</c:v>
                </c:pt>
                <c:pt idx="56">
                  <c:v>10.765000000000001</c:v>
                </c:pt>
                <c:pt idx="57">
                  <c:v>10.955</c:v>
                </c:pt>
                <c:pt idx="58">
                  <c:v>11.146000000000001</c:v>
                </c:pt>
                <c:pt idx="59">
                  <c:v>11.336</c:v>
                </c:pt>
                <c:pt idx="60">
                  <c:v>11.526</c:v>
                </c:pt>
                <c:pt idx="61">
                  <c:v>11.717000000000001</c:v>
                </c:pt>
                <c:pt idx="62">
                  <c:v>11.897</c:v>
                </c:pt>
                <c:pt idx="63">
                  <c:v>12.087</c:v>
                </c:pt>
                <c:pt idx="64">
                  <c:v>12.276999999999999</c:v>
                </c:pt>
                <c:pt idx="65">
                  <c:v>12.458</c:v>
                </c:pt>
                <c:pt idx="66">
                  <c:v>12.648</c:v>
                </c:pt>
                <c:pt idx="67">
                  <c:v>12.827999999999999</c:v>
                </c:pt>
                <c:pt idx="68">
                  <c:v>13.018000000000001</c:v>
                </c:pt>
                <c:pt idx="69">
                  <c:v>13.209</c:v>
                </c:pt>
                <c:pt idx="70">
                  <c:v>13.379</c:v>
                </c:pt>
                <c:pt idx="71">
                  <c:v>13.579000000000001</c:v>
                </c:pt>
                <c:pt idx="72">
                  <c:v>13.749000000000001</c:v>
                </c:pt>
                <c:pt idx="73">
                  <c:v>13.94</c:v>
                </c:pt>
                <c:pt idx="74">
                  <c:v>16.093</c:v>
                </c:pt>
                <c:pt idx="75">
                  <c:v>16.363</c:v>
                </c:pt>
                <c:pt idx="76">
                  <c:v>16.553999999999998</c:v>
                </c:pt>
                <c:pt idx="77">
                  <c:v>16.744</c:v>
                </c:pt>
                <c:pt idx="78">
                  <c:v>16.934000000000001</c:v>
                </c:pt>
                <c:pt idx="79">
                  <c:v>17.123999999999999</c:v>
                </c:pt>
                <c:pt idx="80">
                  <c:v>17.315000000000001</c:v>
                </c:pt>
                <c:pt idx="81">
                  <c:v>17.515000000000001</c:v>
                </c:pt>
                <c:pt idx="82">
                  <c:v>17.704999999999998</c:v>
                </c:pt>
                <c:pt idx="83">
                  <c:v>17.895</c:v>
                </c:pt>
                <c:pt idx="84">
                  <c:v>18.085999999999999</c:v>
                </c:pt>
                <c:pt idx="85">
                  <c:v>18.276</c:v>
                </c:pt>
                <c:pt idx="86">
                  <c:v>18.456</c:v>
                </c:pt>
                <c:pt idx="87">
                  <c:v>18.646999999999998</c:v>
                </c:pt>
                <c:pt idx="88">
                  <c:v>18.837</c:v>
                </c:pt>
                <c:pt idx="89">
                  <c:v>19.027000000000001</c:v>
                </c:pt>
                <c:pt idx="90">
                  <c:v>19.216999999999999</c:v>
                </c:pt>
                <c:pt idx="91">
                  <c:v>19.398</c:v>
                </c:pt>
                <c:pt idx="92">
                  <c:v>19.588000000000001</c:v>
                </c:pt>
                <c:pt idx="93">
                  <c:v>19.777999999999999</c:v>
                </c:pt>
                <c:pt idx="94">
                  <c:v>19.978000000000002</c:v>
                </c:pt>
                <c:pt idx="95">
                  <c:v>20.169</c:v>
                </c:pt>
                <c:pt idx="96">
                  <c:v>20.338999999999999</c:v>
                </c:pt>
                <c:pt idx="97">
                  <c:v>20.529</c:v>
                </c:pt>
                <c:pt idx="98">
                  <c:v>20.73</c:v>
                </c:pt>
                <c:pt idx="99">
                  <c:v>20.92</c:v>
                </c:pt>
                <c:pt idx="100">
                  <c:v>21.11</c:v>
                </c:pt>
                <c:pt idx="101">
                  <c:v>21.28</c:v>
                </c:pt>
                <c:pt idx="102">
                  <c:v>21.481000000000002</c:v>
                </c:pt>
                <c:pt idx="103">
                  <c:v>21.670999999999999</c:v>
                </c:pt>
                <c:pt idx="104">
                  <c:v>21.861000000000001</c:v>
                </c:pt>
                <c:pt idx="105">
                  <c:v>22.050999999999998</c:v>
                </c:pt>
                <c:pt idx="106">
                  <c:v>22.242000000000001</c:v>
                </c:pt>
                <c:pt idx="107">
                  <c:v>22.442</c:v>
                </c:pt>
                <c:pt idx="108">
                  <c:v>22.632000000000001</c:v>
                </c:pt>
                <c:pt idx="109">
                  <c:v>22.823</c:v>
                </c:pt>
                <c:pt idx="110">
                  <c:v>23.013000000000002</c:v>
                </c:pt>
                <c:pt idx="111">
                  <c:v>23.202999999999999</c:v>
                </c:pt>
                <c:pt idx="112">
                  <c:v>23.393000000000001</c:v>
                </c:pt>
                <c:pt idx="113">
                  <c:v>23.584</c:v>
                </c:pt>
                <c:pt idx="114">
                  <c:v>23.783999999999999</c:v>
                </c:pt>
                <c:pt idx="115">
                  <c:v>23.974</c:v>
                </c:pt>
                <c:pt idx="116">
                  <c:v>24.164000000000001</c:v>
                </c:pt>
                <c:pt idx="117">
                  <c:v>24.355</c:v>
                </c:pt>
                <c:pt idx="118">
                  <c:v>24.545000000000002</c:v>
                </c:pt>
                <c:pt idx="119">
                  <c:v>24.725000000000001</c:v>
                </c:pt>
                <c:pt idx="120">
                  <c:v>24.916</c:v>
                </c:pt>
                <c:pt idx="121">
                  <c:v>25.106000000000002</c:v>
                </c:pt>
                <c:pt idx="122">
                  <c:v>25.295999999999999</c:v>
                </c:pt>
                <c:pt idx="123">
                  <c:v>25.486000000000001</c:v>
                </c:pt>
                <c:pt idx="124">
                  <c:v>25.667000000000002</c:v>
                </c:pt>
                <c:pt idx="125">
                  <c:v>25.856999999999999</c:v>
                </c:pt>
                <c:pt idx="126">
                  <c:v>26.047000000000001</c:v>
                </c:pt>
                <c:pt idx="127">
                  <c:v>26.247</c:v>
                </c:pt>
                <c:pt idx="128">
                  <c:v>26.437999999999999</c:v>
                </c:pt>
                <c:pt idx="129">
                  <c:v>26.608000000000001</c:v>
                </c:pt>
                <c:pt idx="130">
                  <c:v>26.797999999999998</c:v>
                </c:pt>
                <c:pt idx="131">
                  <c:v>26.998999999999999</c:v>
                </c:pt>
                <c:pt idx="132">
                  <c:v>27.189</c:v>
                </c:pt>
                <c:pt idx="133">
                  <c:v>27.379000000000001</c:v>
                </c:pt>
                <c:pt idx="134">
                  <c:v>27.559000000000001</c:v>
                </c:pt>
                <c:pt idx="135">
                  <c:v>27.75</c:v>
                </c:pt>
                <c:pt idx="136">
                  <c:v>27.94</c:v>
                </c:pt>
                <c:pt idx="137">
                  <c:v>28.13</c:v>
                </c:pt>
                <c:pt idx="138">
                  <c:v>28.32</c:v>
                </c:pt>
                <c:pt idx="139">
                  <c:v>28.510999999999999</c:v>
                </c:pt>
                <c:pt idx="140">
                  <c:v>28.710999999999999</c:v>
                </c:pt>
                <c:pt idx="141">
                  <c:v>28.901</c:v>
                </c:pt>
                <c:pt idx="142">
                  <c:v>29.091999999999999</c:v>
                </c:pt>
                <c:pt idx="143">
                  <c:v>29.262</c:v>
                </c:pt>
                <c:pt idx="144">
                  <c:v>29.462</c:v>
                </c:pt>
                <c:pt idx="145">
                  <c:v>29.652000000000001</c:v>
                </c:pt>
                <c:pt idx="146">
                  <c:v>29.843</c:v>
                </c:pt>
                <c:pt idx="147">
                  <c:v>30.033000000000001</c:v>
                </c:pt>
                <c:pt idx="148">
                  <c:v>30.222999999999999</c:v>
                </c:pt>
                <c:pt idx="149">
                  <c:v>30.413</c:v>
                </c:pt>
                <c:pt idx="150">
                  <c:v>30.614000000000001</c:v>
                </c:pt>
                <c:pt idx="151">
                  <c:v>30.803999999999998</c:v>
                </c:pt>
                <c:pt idx="152">
                  <c:v>30.994</c:v>
                </c:pt>
                <c:pt idx="153">
                  <c:v>31.184999999999999</c:v>
                </c:pt>
                <c:pt idx="154">
                  <c:v>31.375</c:v>
                </c:pt>
                <c:pt idx="155">
                  <c:v>31.565000000000001</c:v>
                </c:pt>
                <c:pt idx="156">
                  <c:v>31.765000000000001</c:v>
                </c:pt>
                <c:pt idx="157">
                  <c:v>31.956</c:v>
                </c:pt>
                <c:pt idx="158">
                  <c:v>32.146000000000001</c:v>
                </c:pt>
                <c:pt idx="159">
                  <c:v>32.335999999999999</c:v>
                </c:pt>
                <c:pt idx="160">
                  <c:v>32.526000000000003</c:v>
                </c:pt>
                <c:pt idx="161">
                  <c:v>32.716999999999999</c:v>
                </c:pt>
                <c:pt idx="162">
                  <c:v>32.917000000000002</c:v>
                </c:pt>
                <c:pt idx="163">
                  <c:v>33.106999999999999</c:v>
                </c:pt>
                <c:pt idx="164">
                  <c:v>33.298000000000002</c:v>
                </c:pt>
                <c:pt idx="165">
                  <c:v>33.488</c:v>
                </c:pt>
                <c:pt idx="166">
                  <c:v>33.677999999999997</c:v>
                </c:pt>
                <c:pt idx="167">
                  <c:v>33.868000000000002</c:v>
                </c:pt>
                <c:pt idx="168">
                  <c:v>34.069000000000003</c:v>
                </c:pt>
                <c:pt idx="169">
                  <c:v>34.259</c:v>
                </c:pt>
                <c:pt idx="170">
                  <c:v>34.448999999999998</c:v>
                </c:pt>
                <c:pt idx="171">
                  <c:v>34.64</c:v>
                </c:pt>
                <c:pt idx="172">
                  <c:v>34.83</c:v>
                </c:pt>
                <c:pt idx="173">
                  <c:v>35.020000000000003</c:v>
                </c:pt>
                <c:pt idx="174">
                  <c:v>35.200000000000003</c:v>
                </c:pt>
                <c:pt idx="175">
                  <c:v>35.371000000000002</c:v>
                </c:pt>
                <c:pt idx="176">
                  <c:v>35.551000000000002</c:v>
                </c:pt>
                <c:pt idx="177">
                  <c:v>35.731000000000002</c:v>
                </c:pt>
                <c:pt idx="178">
                  <c:v>35.920999999999999</c:v>
                </c:pt>
                <c:pt idx="179">
                  <c:v>36.091999999999999</c:v>
                </c:pt>
                <c:pt idx="180">
                  <c:v>36.271999999999998</c:v>
                </c:pt>
                <c:pt idx="181">
                  <c:v>36.462000000000003</c:v>
                </c:pt>
                <c:pt idx="182">
                  <c:v>36.642000000000003</c:v>
                </c:pt>
                <c:pt idx="183">
                  <c:v>36.832999999999998</c:v>
                </c:pt>
                <c:pt idx="184">
                  <c:v>37.023000000000003</c:v>
                </c:pt>
                <c:pt idx="185">
                  <c:v>37.213000000000001</c:v>
                </c:pt>
                <c:pt idx="186">
                  <c:v>37.404000000000003</c:v>
                </c:pt>
                <c:pt idx="187">
                  <c:v>37.603999999999999</c:v>
                </c:pt>
                <c:pt idx="188">
                  <c:v>37.793999999999997</c:v>
                </c:pt>
                <c:pt idx="189">
                  <c:v>37.984000000000002</c:v>
                </c:pt>
                <c:pt idx="190">
                  <c:v>38.174999999999997</c:v>
                </c:pt>
                <c:pt idx="191">
                  <c:v>38.365000000000002</c:v>
                </c:pt>
                <c:pt idx="192">
                  <c:v>38.555</c:v>
                </c:pt>
                <c:pt idx="193">
                  <c:v>38.755000000000003</c:v>
                </c:pt>
                <c:pt idx="194">
                  <c:v>38.945999999999998</c:v>
                </c:pt>
                <c:pt idx="195">
                  <c:v>39.136000000000003</c:v>
                </c:pt>
                <c:pt idx="196">
                  <c:v>39.326000000000001</c:v>
                </c:pt>
                <c:pt idx="197">
                  <c:v>39.517000000000003</c:v>
                </c:pt>
                <c:pt idx="198">
                  <c:v>39.707000000000001</c:v>
                </c:pt>
                <c:pt idx="199">
                  <c:v>39.906999999999996</c:v>
                </c:pt>
                <c:pt idx="200">
                  <c:v>40.097000000000001</c:v>
                </c:pt>
                <c:pt idx="201">
                  <c:v>40.287999999999997</c:v>
                </c:pt>
                <c:pt idx="202">
                  <c:v>40.478000000000002</c:v>
                </c:pt>
                <c:pt idx="203">
                  <c:v>40.667999999999999</c:v>
                </c:pt>
                <c:pt idx="204">
                  <c:v>40.857999999999997</c:v>
                </c:pt>
                <c:pt idx="205">
                  <c:v>41.039000000000001</c:v>
                </c:pt>
                <c:pt idx="206">
                  <c:v>41.228999999999999</c:v>
                </c:pt>
                <c:pt idx="207">
                  <c:v>41.418999999999997</c:v>
                </c:pt>
                <c:pt idx="208">
                  <c:v>41.61</c:v>
                </c:pt>
                <c:pt idx="209">
                  <c:v>41.81</c:v>
                </c:pt>
                <c:pt idx="210">
                  <c:v>41.98</c:v>
                </c:pt>
                <c:pt idx="211">
                  <c:v>42.17</c:v>
                </c:pt>
                <c:pt idx="212">
                  <c:v>42.371000000000002</c:v>
                </c:pt>
                <c:pt idx="213">
                  <c:v>42.540999999999997</c:v>
                </c:pt>
                <c:pt idx="214">
                  <c:v>42.731000000000002</c:v>
                </c:pt>
                <c:pt idx="215">
                  <c:v>42.911000000000001</c:v>
                </c:pt>
              </c:numCache>
            </c:numRef>
          </c:xVal>
          <c:yVal>
            <c:numRef>
              <c:f>'Beschl. 5. Gang(1)'!$O$3:$O$276</c:f>
              <c:numCache>
                <c:formatCode>#,##0" mbar"</c:formatCode>
                <c:ptCount val="274"/>
                <c:pt idx="0">
                  <c:v>0</c:v>
                </c:pt>
                <c:pt idx="1">
                  <c:v>1404</c:v>
                </c:pt>
                <c:pt idx="2">
                  <c:v>1404</c:v>
                </c:pt>
                <c:pt idx="3">
                  <c:v>1404</c:v>
                </c:pt>
                <c:pt idx="4">
                  <c:v>1404</c:v>
                </c:pt>
                <c:pt idx="5">
                  <c:v>1404</c:v>
                </c:pt>
                <c:pt idx="6">
                  <c:v>1404</c:v>
                </c:pt>
                <c:pt idx="7">
                  <c:v>1620</c:v>
                </c:pt>
                <c:pt idx="8">
                  <c:v>1620</c:v>
                </c:pt>
                <c:pt idx="9">
                  <c:v>1620</c:v>
                </c:pt>
                <c:pt idx="10">
                  <c:v>1620</c:v>
                </c:pt>
                <c:pt idx="11">
                  <c:v>1620</c:v>
                </c:pt>
                <c:pt idx="12">
                  <c:v>1620</c:v>
                </c:pt>
                <c:pt idx="13">
                  <c:v>1870</c:v>
                </c:pt>
                <c:pt idx="14">
                  <c:v>1870</c:v>
                </c:pt>
                <c:pt idx="15">
                  <c:v>1870</c:v>
                </c:pt>
                <c:pt idx="16">
                  <c:v>1870</c:v>
                </c:pt>
                <c:pt idx="17">
                  <c:v>1870</c:v>
                </c:pt>
                <c:pt idx="18">
                  <c:v>1870</c:v>
                </c:pt>
                <c:pt idx="19">
                  <c:v>2155</c:v>
                </c:pt>
                <c:pt idx="20">
                  <c:v>2155</c:v>
                </c:pt>
                <c:pt idx="21">
                  <c:v>2155</c:v>
                </c:pt>
                <c:pt idx="22">
                  <c:v>2155</c:v>
                </c:pt>
                <c:pt idx="23">
                  <c:v>2155</c:v>
                </c:pt>
                <c:pt idx="24">
                  <c:v>2155</c:v>
                </c:pt>
                <c:pt idx="25">
                  <c:v>2332</c:v>
                </c:pt>
                <c:pt idx="26">
                  <c:v>2332</c:v>
                </c:pt>
                <c:pt idx="27">
                  <c:v>2332</c:v>
                </c:pt>
                <c:pt idx="28">
                  <c:v>2332</c:v>
                </c:pt>
                <c:pt idx="29">
                  <c:v>2332</c:v>
                </c:pt>
                <c:pt idx="30">
                  <c:v>2332</c:v>
                </c:pt>
                <c:pt idx="31">
                  <c:v>2419</c:v>
                </c:pt>
                <c:pt idx="32">
                  <c:v>2419</c:v>
                </c:pt>
                <c:pt idx="33">
                  <c:v>2419</c:v>
                </c:pt>
                <c:pt idx="34">
                  <c:v>2419</c:v>
                </c:pt>
                <c:pt idx="35">
                  <c:v>2419</c:v>
                </c:pt>
                <c:pt idx="36">
                  <c:v>2419</c:v>
                </c:pt>
                <c:pt idx="37">
                  <c:v>2369</c:v>
                </c:pt>
                <c:pt idx="38">
                  <c:v>2369</c:v>
                </c:pt>
                <c:pt idx="39">
                  <c:v>2369</c:v>
                </c:pt>
                <c:pt idx="40">
                  <c:v>2369</c:v>
                </c:pt>
                <c:pt idx="41">
                  <c:v>2369</c:v>
                </c:pt>
                <c:pt idx="42">
                  <c:v>2369</c:v>
                </c:pt>
                <c:pt idx="43">
                  <c:v>2337</c:v>
                </c:pt>
                <c:pt idx="44">
                  <c:v>2337</c:v>
                </c:pt>
                <c:pt idx="45">
                  <c:v>2337</c:v>
                </c:pt>
                <c:pt idx="46">
                  <c:v>2337</c:v>
                </c:pt>
                <c:pt idx="47">
                  <c:v>2337</c:v>
                </c:pt>
                <c:pt idx="48">
                  <c:v>2337</c:v>
                </c:pt>
                <c:pt idx="49">
                  <c:v>2316</c:v>
                </c:pt>
                <c:pt idx="50">
                  <c:v>2316</c:v>
                </c:pt>
                <c:pt idx="51">
                  <c:v>2316</c:v>
                </c:pt>
                <c:pt idx="52">
                  <c:v>2316</c:v>
                </c:pt>
                <c:pt idx="53">
                  <c:v>2316</c:v>
                </c:pt>
                <c:pt idx="54">
                  <c:v>2316</c:v>
                </c:pt>
                <c:pt idx="55">
                  <c:v>2294</c:v>
                </c:pt>
                <c:pt idx="56">
                  <c:v>2294</c:v>
                </c:pt>
                <c:pt idx="57">
                  <c:v>2294</c:v>
                </c:pt>
                <c:pt idx="58">
                  <c:v>2294</c:v>
                </c:pt>
                <c:pt idx="59">
                  <c:v>2294</c:v>
                </c:pt>
                <c:pt idx="60">
                  <c:v>2294</c:v>
                </c:pt>
                <c:pt idx="61">
                  <c:v>2273</c:v>
                </c:pt>
                <c:pt idx="62">
                  <c:v>2273</c:v>
                </c:pt>
                <c:pt idx="63">
                  <c:v>2273</c:v>
                </c:pt>
                <c:pt idx="64">
                  <c:v>2273</c:v>
                </c:pt>
                <c:pt idx="65">
                  <c:v>2273</c:v>
                </c:pt>
                <c:pt idx="66">
                  <c:v>2273</c:v>
                </c:pt>
                <c:pt idx="67">
                  <c:v>2260</c:v>
                </c:pt>
                <c:pt idx="68">
                  <c:v>2260</c:v>
                </c:pt>
                <c:pt idx="69">
                  <c:v>2260</c:v>
                </c:pt>
                <c:pt idx="70">
                  <c:v>2260</c:v>
                </c:pt>
                <c:pt idx="71">
                  <c:v>2260</c:v>
                </c:pt>
                <c:pt idx="72">
                  <c:v>2260</c:v>
                </c:pt>
                <c:pt idx="73">
                  <c:v>2259</c:v>
                </c:pt>
                <c:pt idx="74">
                  <c:v>2259</c:v>
                </c:pt>
                <c:pt idx="75">
                  <c:v>2259</c:v>
                </c:pt>
                <c:pt idx="76">
                  <c:v>2259</c:v>
                </c:pt>
                <c:pt idx="77">
                  <c:v>2259</c:v>
                </c:pt>
                <c:pt idx="78">
                  <c:v>2259</c:v>
                </c:pt>
                <c:pt idx="79">
                  <c:v>2245</c:v>
                </c:pt>
                <c:pt idx="80">
                  <c:v>2245</c:v>
                </c:pt>
                <c:pt idx="81">
                  <c:v>2245</c:v>
                </c:pt>
                <c:pt idx="82">
                  <c:v>2245</c:v>
                </c:pt>
                <c:pt idx="83">
                  <c:v>2245</c:v>
                </c:pt>
                <c:pt idx="84">
                  <c:v>2245</c:v>
                </c:pt>
                <c:pt idx="85">
                  <c:v>2235</c:v>
                </c:pt>
                <c:pt idx="86">
                  <c:v>2235</c:v>
                </c:pt>
                <c:pt idx="87">
                  <c:v>2235</c:v>
                </c:pt>
                <c:pt idx="88">
                  <c:v>2235</c:v>
                </c:pt>
                <c:pt idx="89">
                  <c:v>2235</c:v>
                </c:pt>
                <c:pt idx="90">
                  <c:v>2235</c:v>
                </c:pt>
                <c:pt idx="91">
                  <c:v>2243</c:v>
                </c:pt>
                <c:pt idx="92">
                  <c:v>2243</c:v>
                </c:pt>
                <c:pt idx="93">
                  <c:v>2243</c:v>
                </c:pt>
                <c:pt idx="94">
                  <c:v>2243</c:v>
                </c:pt>
                <c:pt idx="95">
                  <c:v>2243</c:v>
                </c:pt>
                <c:pt idx="96">
                  <c:v>2243</c:v>
                </c:pt>
                <c:pt idx="97">
                  <c:v>2250</c:v>
                </c:pt>
                <c:pt idx="98">
                  <c:v>2250</c:v>
                </c:pt>
                <c:pt idx="99">
                  <c:v>2250</c:v>
                </c:pt>
                <c:pt idx="100">
                  <c:v>2250</c:v>
                </c:pt>
                <c:pt idx="101">
                  <c:v>2250</c:v>
                </c:pt>
                <c:pt idx="102">
                  <c:v>2250</c:v>
                </c:pt>
                <c:pt idx="103">
                  <c:v>2261</c:v>
                </c:pt>
                <c:pt idx="104">
                  <c:v>2261</c:v>
                </c:pt>
                <c:pt idx="105">
                  <c:v>2261</c:v>
                </c:pt>
                <c:pt idx="106">
                  <c:v>2261</c:v>
                </c:pt>
                <c:pt idx="107">
                  <c:v>2261</c:v>
                </c:pt>
                <c:pt idx="108">
                  <c:v>2261</c:v>
                </c:pt>
                <c:pt idx="109">
                  <c:v>2287</c:v>
                </c:pt>
                <c:pt idx="110">
                  <c:v>2287</c:v>
                </c:pt>
                <c:pt idx="111">
                  <c:v>2287</c:v>
                </c:pt>
                <c:pt idx="112">
                  <c:v>2287</c:v>
                </c:pt>
                <c:pt idx="113">
                  <c:v>2287</c:v>
                </c:pt>
                <c:pt idx="114">
                  <c:v>2287</c:v>
                </c:pt>
                <c:pt idx="115">
                  <c:v>2294</c:v>
                </c:pt>
                <c:pt idx="116">
                  <c:v>2294</c:v>
                </c:pt>
                <c:pt idx="117">
                  <c:v>2294</c:v>
                </c:pt>
                <c:pt idx="118">
                  <c:v>2294</c:v>
                </c:pt>
                <c:pt idx="119">
                  <c:v>2294</c:v>
                </c:pt>
                <c:pt idx="120">
                  <c:v>2294</c:v>
                </c:pt>
                <c:pt idx="121">
                  <c:v>2296</c:v>
                </c:pt>
                <c:pt idx="122">
                  <c:v>2296</c:v>
                </c:pt>
                <c:pt idx="123">
                  <c:v>2296</c:v>
                </c:pt>
                <c:pt idx="124">
                  <c:v>2296</c:v>
                </c:pt>
                <c:pt idx="125">
                  <c:v>2296</c:v>
                </c:pt>
                <c:pt idx="126">
                  <c:v>2296</c:v>
                </c:pt>
                <c:pt idx="127">
                  <c:v>2289</c:v>
                </c:pt>
                <c:pt idx="128">
                  <c:v>2289</c:v>
                </c:pt>
                <c:pt idx="129">
                  <c:v>2289</c:v>
                </c:pt>
                <c:pt idx="130">
                  <c:v>2289</c:v>
                </c:pt>
                <c:pt idx="131">
                  <c:v>2289</c:v>
                </c:pt>
                <c:pt idx="132">
                  <c:v>2289</c:v>
                </c:pt>
                <c:pt idx="133">
                  <c:v>2277</c:v>
                </c:pt>
                <c:pt idx="134">
                  <c:v>2277</c:v>
                </c:pt>
                <c:pt idx="135">
                  <c:v>2277</c:v>
                </c:pt>
                <c:pt idx="136">
                  <c:v>2277</c:v>
                </c:pt>
                <c:pt idx="137">
                  <c:v>2277</c:v>
                </c:pt>
                <c:pt idx="138">
                  <c:v>2277</c:v>
                </c:pt>
                <c:pt idx="139">
                  <c:v>2271</c:v>
                </c:pt>
                <c:pt idx="140">
                  <c:v>2271</c:v>
                </c:pt>
                <c:pt idx="141">
                  <c:v>2271</c:v>
                </c:pt>
                <c:pt idx="142">
                  <c:v>2271</c:v>
                </c:pt>
                <c:pt idx="143">
                  <c:v>2271</c:v>
                </c:pt>
                <c:pt idx="144">
                  <c:v>2271</c:v>
                </c:pt>
                <c:pt idx="145">
                  <c:v>2273</c:v>
                </c:pt>
                <c:pt idx="146">
                  <c:v>2273</c:v>
                </c:pt>
                <c:pt idx="147">
                  <c:v>2273</c:v>
                </c:pt>
                <c:pt idx="148">
                  <c:v>2273</c:v>
                </c:pt>
                <c:pt idx="149">
                  <c:v>2273</c:v>
                </c:pt>
                <c:pt idx="150">
                  <c:v>2273</c:v>
                </c:pt>
                <c:pt idx="151">
                  <c:v>2273</c:v>
                </c:pt>
                <c:pt idx="152">
                  <c:v>2273</c:v>
                </c:pt>
                <c:pt idx="153">
                  <c:v>2273</c:v>
                </c:pt>
                <c:pt idx="154">
                  <c:v>2273</c:v>
                </c:pt>
                <c:pt idx="155">
                  <c:v>2273</c:v>
                </c:pt>
                <c:pt idx="156">
                  <c:v>2273</c:v>
                </c:pt>
                <c:pt idx="157">
                  <c:v>2273</c:v>
                </c:pt>
                <c:pt idx="158">
                  <c:v>2273</c:v>
                </c:pt>
                <c:pt idx="159">
                  <c:v>2273</c:v>
                </c:pt>
                <c:pt idx="160">
                  <c:v>2273</c:v>
                </c:pt>
                <c:pt idx="161">
                  <c:v>2273</c:v>
                </c:pt>
                <c:pt idx="162">
                  <c:v>2273</c:v>
                </c:pt>
                <c:pt idx="163">
                  <c:v>2272</c:v>
                </c:pt>
                <c:pt idx="164">
                  <c:v>2272</c:v>
                </c:pt>
                <c:pt idx="165">
                  <c:v>2272</c:v>
                </c:pt>
                <c:pt idx="166">
                  <c:v>2272</c:v>
                </c:pt>
                <c:pt idx="167">
                  <c:v>2272</c:v>
                </c:pt>
                <c:pt idx="168">
                  <c:v>2272</c:v>
                </c:pt>
                <c:pt idx="169">
                  <c:v>2267</c:v>
                </c:pt>
                <c:pt idx="170">
                  <c:v>2267</c:v>
                </c:pt>
                <c:pt idx="171">
                  <c:v>2267</c:v>
                </c:pt>
                <c:pt idx="172">
                  <c:v>2267</c:v>
                </c:pt>
                <c:pt idx="173">
                  <c:v>2267</c:v>
                </c:pt>
                <c:pt idx="174">
                  <c:v>2267</c:v>
                </c:pt>
                <c:pt idx="175">
                  <c:v>2269</c:v>
                </c:pt>
                <c:pt idx="176">
                  <c:v>2269</c:v>
                </c:pt>
                <c:pt idx="177">
                  <c:v>2269</c:v>
                </c:pt>
                <c:pt idx="178">
                  <c:v>2269</c:v>
                </c:pt>
                <c:pt idx="179">
                  <c:v>2269</c:v>
                </c:pt>
                <c:pt idx="180">
                  <c:v>2269</c:v>
                </c:pt>
                <c:pt idx="181">
                  <c:v>2266</c:v>
                </c:pt>
                <c:pt idx="182">
                  <c:v>2266</c:v>
                </c:pt>
                <c:pt idx="183">
                  <c:v>2266</c:v>
                </c:pt>
                <c:pt idx="184">
                  <c:v>2266</c:v>
                </c:pt>
                <c:pt idx="185">
                  <c:v>2266</c:v>
                </c:pt>
                <c:pt idx="186">
                  <c:v>2266</c:v>
                </c:pt>
                <c:pt idx="187">
                  <c:v>2262</c:v>
                </c:pt>
                <c:pt idx="188">
                  <c:v>2262</c:v>
                </c:pt>
                <c:pt idx="189">
                  <c:v>2262</c:v>
                </c:pt>
                <c:pt idx="190">
                  <c:v>2262</c:v>
                </c:pt>
                <c:pt idx="191">
                  <c:v>2262</c:v>
                </c:pt>
                <c:pt idx="192">
                  <c:v>2262</c:v>
                </c:pt>
                <c:pt idx="193">
                  <c:v>2258</c:v>
                </c:pt>
                <c:pt idx="194">
                  <c:v>2258</c:v>
                </c:pt>
                <c:pt idx="195">
                  <c:v>2258</c:v>
                </c:pt>
                <c:pt idx="196">
                  <c:v>2258</c:v>
                </c:pt>
                <c:pt idx="197">
                  <c:v>2258</c:v>
                </c:pt>
                <c:pt idx="198">
                  <c:v>2258</c:v>
                </c:pt>
                <c:pt idx="199">
                  <c:v>2251</c:v>
                </c:pt>
                <c:pt idx="200">
                  <c:v>2251</c:v>
                </c:pt>
                <c:pt idx="201">
                  <c:v>2251</c:v>
                </c:pt>
                <c:pt idx="202">
                  <c:v>2251</c:v>
                </c:pt>
                <c:pt idx="203">
                  <c:v>2251</c:v>
                </c:pt>
                <c:pt idx="204">
                  <c:v>2251</c:v>
                </c:pt>
                <c:pt idx="205">
                  <c:v>1114</c:v>
                </c:pt>
                <c:pt idx="206">
                  <c:v>1114</c:v>
                </c:pt>
                <c:pt idx="207">
                  <c:v>1114</c:v>
                </c:pt>
                <c:pt idx="208">
                  <c:v>1114</c:v>
                </c:pt>
                <c:pt idx="209">
                  <c:v>1114</c:v>
                </c:pt>
                <c:pt idx="210">
                  <c:v>1114</c:v>
                </c:pt>
                <c:pt idx="211">
                  <c:v>1084</c:v>
                </c:pt>
                <c:pt idx="212">
                  <c:v>1084</c:v>
                </c:pt>
                <c:pt idx="213">
                  <c:v>1084</c:v>
                </c:pt>
                <c:pt idx="214">
                  <c:v>1084</c:v>
                </c:pt>
                <c:pt idx="215">
                  <c:v>1084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'Beschl. 5. Gang(1)'!$P$2</c:f>
              <c:strCache>
                <c:ptCount val="1"/>
                <c:pt idx="0">
                  <c:v>Abweichung</c:v>
                </c:pt>
              </c:strCache>
            </c:strRef>
          </c:tx>
          <c:marker>
            <c:symbol val="none"/>
          </c:marker>
          <c:xVal>
            <c:numRef>
              <c:f>'Beschl. 5. Gang(1)'!$I$3:$I$276</c:f>
              <c:numCache>
                <c:formatCode>0.000" s"</c:formatCode>
                <c:ptCount val="274"/>
                <c:pt idx="0">
                  <c:v>0.11</c:v>
                </c:pt>
                <c:pt idx="1">
                  <c:v>0.28000000000000003</c:v>
                </c:pt>
                <c:pt idx="2">
                  <c:v>0.47</c:v>
                </c:pt>
                <c:pt idx="3">
                  <c:v>0.67100000000000004</c:v>
                </c:pt>
                <c:pt idx="4">
                  <c:v>0.86099999999999999</c:v>
                </c:pt>
                <c:pt idx="5">
                  <c:v>1.0509999999999999</c:v>
                </c:pt>
                <c:pt idx="6">
                  <c:v>1.242</c:v>
                </c:pt>
                <c:pt idx="7">
                  <c:v>1.4319999999999999</c:v>
                </c:pt>
                <c:pt idx="8">
                  <c:v>1.6220000000000001</c:v>
                </c:pt>
                <c:pt idx="9">
                  <c:v>1.8220000000000001</c:v>
                </c:pt>
                <c:pt idx="10">
                  <c:v>2.0129999999999999</c:v>
                </c:pt>
                <c:pt idx="11">
                  <c:v>2.2029999999999998</c:v>
                </c:pt>
                <c:pt idx="12">
                  <c:v>2.3929999999999998</c:v>
                </c:pt>
                <c:pt idx="13">
                  <c:v>2.5830000000000002</c:v>
                </c:pt>
                <c:pt idx="14">
                  <c:v>2.7839999999999998</c:v>
                </c:pt>
                <c:pt idx="15">
                  <c:v>2.9740000000000002</c:v>
                </c:pt>
                <c:pt idx="16">
                  <c:v>3.1640000000000001</c:v>
                </c:pt>
                <c:pt idx="17">
                  <c:v>3.355</c:v>
                </c:pt>
                <c:pt idx="18">
                  <c:v>3.5449999999999999</c:v>
                </c:pt>
                <c:pt idx="19">
                  <c:v>3.7349999999999999</c:v>
                </c:pt>
                <c:pt idx="20">
                  <c:v>3.9350000000000001</c:v>
                </c:pt>
                <c:pt idx="21">
                  <c:v>4.1260000000000003</c:v>
                </c:pt>
                <c:pt idx="22">
                  <c:v>4.3159999999999998</c:v>
                </c:pt>
                <c:pt idx="23">
                  <c:v>4.5060000000000002</c:v>
                </c:pt>
                <c:pt idx="24">
                  <c:v>4.6959999999999997</c:v>
                </c:pt>
                <c:pt idx="25">
                  <c:v>4.8869999999999996</c:v>
                </c:pt>
                <c:pt idx="26">
                  <c:v>5.0869999999999997</c:v>
                </c:pt>
                <c:pt idx="27">
                  <c:v>5.2770000000000001</c:v>
                </c:pt>
                <c:pt idx="28">
                  <c:v>5.468</c:v>
                </c:pt>
                <c:pt idx="29">
                  <c:v>5.6379999999999999</c:v>
                </c:pt>
                <c:pt idx="30">
                  <c:v>5.8380000000000001</c:v>
                </c:pt>
                <c:pt idx="31">
                  <c:v>6.0279999999999996</c:v>
                </c:pt>
                <c:pt idx="32">
                  <c:v>6.2190000000000003</c:v>
                </c:pt>
                <c:pt idx="33">
                  <c:v>6.3890000000000002</c:v>
                </c:pt>
                <c:pt idx="34">
                  <c:v>6.569</c:v>
                </c:pt>
                <c:pt idx="35">
                  <c:v>6.7590000000000003</c:v>
                </c:pt>
                <c:pt idx="36">
                  <c:v>6.94</c:v>
                </c:pt>
                <c:pt idx="37">
                  <c:v>7.13</c:v>
                </c:pt>
                <c:pt idx="38">
                  <c:v>7.32</c:v>
                </c:pt>
                <c:pt idx="39">
                  <c:v>7.5010000000000003</c:v>
                </c:pt>
                <c:pt idx="40">
                  <c:v>7.6909999999999998</c:v>
                </c:pt>
                <c:pt idx="41">
                  <c:v>7.8810000000000002</c:v>
                </c:pt>
                <c:pt idx="42">
                  <c:v>8.0709999999999997</c:v>
                </c:pt>
                <c:pt idx="43">
                  <c:v>8.2620000000000005</c:v>
                </c:pt>
                <c:pt idx="44">
                  <c:v>8.452</c:v>
                </c:pt>
                <c:pt idx="45">
                  <c:v>8.6519999999999992</c:v>
                </c:pt>
                <c:pt idx="46">
                  <c:v>8.8420000000000005</c:v>
                </c:pt>
                <c:pt idx="47">
                  <c:v>9.0329999999999995</c:v>
                </c:pt>
                <c:pt idx="48">
                  <c:v>9.2230000000000008</c:v>
                </c:pt>
                <c:pt idx="49">
                  <c:v>9.4130000000000003</c:v>
                </c:pt>
                <c:pt idx="50">
                  <c:v>9.6140000000000008</c:v>
                </c:pt>
                <c:pt idx="51">
                  <c:v>9.8040000000000003</c:v>
                </c:pt>
                <c:pt idx="52">
                  <c:v>9.9939999999999998</c:v>
                </c:pt>
                <c:pt idx="53">
                  <c:v>10.183999999999999</c:v>
                </c:pt>
                <c:pt idx="54">
                  <c:v>10.375</c:v>
                </c:pt>
                <c:pt idx="55">
                  <c:v>10.565</c:v>
                </c:pt>
                <c:pt idx="56">
                  <c:v>10.765000000000001</c:v>
                </c:pt>
                <c:pt idx="57">
                  <c:v>10.955</c:v>
                </c:pt>
                <c:pt idx="58">
                  <c:v>11.146000000000001</c:v>
                </c:pt>
                <c:pt idx="59">
                  <c:v>11.336</c:v>
                </c:pt>
                <c:pt idx="60">
                  <c:v>11.526</c:v>
                </c:pt>
                <c:pt idx="61">
                  <c:v>11.717000000000001</c:v>
                </c:pt>
                <c:pt idx="62">
                  <c:v>11.897</c:v>
                </c:pt>
                <c:pt idx="63">
                  <c:v>12.087</c:v>
                </c:pt>
                <c:pt idx="64">
                  <c:v>12.276999999999999</c:v>
                </c:pt>
                <c:pt idx="65">
                  <c:v>12.458</c:v>
                </c:pt>
                <c:pt idx="66">
                  <c:v>12.648</c:v>
                </c:pt>
                <c:pt idx="67">
                  <c:v>12.827999999999999</c:v>
                </c:pt>
                <c:pt idx="68">
                  <c:v>13.018000000000001</c:v>
                </c:pt>
                <c:pt idx="69">
                  <c:v>13.209</c:v>
                </c:pt>
                <c:pt idx="70">
                  <c:v>13.379</c:v>
                </c:pt>
                <c:pt idx="71">
                  <c:v>13.579000000000001</c:v>
                </c:pt>
                <c:pt idx="72">
                  <c:v>13.749000000000001</c:v>
                </c:pt>
                <c:pt idx="73">
                  <c:v>13.94</c:v>
                </c:pt>
                <c:pt idx="74">
                  <c:v>16.093</c:v>
                </c:pt>
                <c:pt idx="75">
                  <c:v>16.363</c:v>
                </c:pt>
                <c:pt idx="76">
                  <c:v>16.553999999999998</c:v>
                </c:pt>
                <c:pt idx="77">
                  <c:v>16.744</c:v>
                </c:pt>
                <c:pt idx="78">
                  <c:v>16.934000000000001</c:v>
                </c:pt>
                <c:pt idx="79">
                  <c:v>17.123999999999999</c:v>
                </c:pt>
                <c:pt idx="80">
                  <c:v>17.315000000000001</c:v>
                </c:pt>
                <c:pt idx="81">
                  <c:v>17.515000000000001</c:v>
                </c:pt>
                <c:pt idx="82">
                  <c:v>17.704999999999998</c:v>
                </c:pt>
                <c:pt idx="83">
                  <c:v>17.895</c:v>
                </c:pt>
                <c:pt idx="84">
                  <c:v>18.085999999999999</c:v>
                </c:pt>
                <c:pt idx="85">
                  <c:v>18.276</c:v>
                </c:pt>
                <c:pt idx="86">
                  <c:v>18.456</c:v>
                </c:pt>
                <c:pt idx="87">
                  <c:v>18.646999999999998</c:v>
                </c:pt>
                <c:pt idx="88">
                  <c:v>18.837</c:v>
                </c:pt>
                <c:pt idx="89">
                  <c:v>19.027000000000001</c:v>
                </c:pt>
                <c:pt idx="90">
                  <c:v>19.216999999999999</c:v>
                </c:pt>
                <c:pt idx="91">
                  <c:v>19.398</c:v>
                </c:pt>
                <c:pt idx="92">
                  <c:v>19.588000000000001</c:v>
                </c:pt>
                <c:pt idx="93">
                  <c:v>19.777999999999999</c:v>
                </c:pt>
                <c:pt idx="94">
                  <c:v>19.978000000000002</c:v>
                </c:pt>
                <c:pt idx="95">
                  <c:v>20.169</c:v>
                </c:pt>
                <c:pt idx="96">
                  <c:v>20.338999999999999</c:v>
                </c:pt>
                <c:pt idx="97">
                  <c:v>20.529</c:v>
                </c:pt>
                <c:pt idx="98">
                  <c:v>20.73</c:v>
                </c:pt>
                <c:pt idx="99">
                  <c:v>20.92</c:v>
                </c:pt>
                <c:pt idx="100">
                  <c:v>21.11</c:v>
                </c:pt>
                <c:pt idx="101">
                  <c:v>21.28</c:v>
                </c:pt>
                <c:pt idx="102">
                  <c:v>21.481000000000002</c:v>
                </c:pt>
                <c:pt idx="103">
                  <c:v>21.670999999999999</c:v>
                </c:pt>
                <c:pt idx="104">
                  <c:v>21.861000000000001</c:v>
                </c:pt>
                <c:pt idx="105">
                  <c:v>22.050999999999998</c:v>
                </c:pt>
                <c:pt idx="106">
                  <c:v>22.242000000000001</c:v>
                </c:pt>
                <c:pt idx="107">
                  <c:v>22.442</c:v>
                </c:pt>
                <c:pt idx="108">
                  <c:v>22.632000000000001</c:v>
                </c:pt>
                <c:pt idx="109">
                  <c:v>22.823</c:v>
                </c:pt>
                <c:pt idx="110">
                  <c:v>23.013000000000002</c:v>
                </c:pt>
                <c:pt idx="111">
                  <c:v>23.202999999999999</c:v>
                </c:pt>
                <c:pt idx="112">
                  <c:v>23.393000000000001</c:v>
                </c:pt>
                <c:pt idx="113">
                  <c:v>23.584</c:v>
                </c:pt>
                <c:pt idx="114">
                  <c:v>23.783999999999999</c:v>
                </c:pt>
                <c:pt idx="115">
                  <c:v>23.974</c:v>
                </c:pt>
                <c:pt idx="116">
                  <c:v>24.164000000000001</c:v>
                </c:pt>
                <c:pt idx="117">
                  <c:v>24.355</c:v>
                </c:pt>
                <c:pt idx="118">
                  <c:v>24.545000000000002</c:v>
                </c:pt>
                <c:pt idx="119">
                  <c:v>24.725000000000001</c:v>
                </c:pt>
                <c:pt idx="120">
                  <c:v>24.916</c:v>
                </c:pt>
                <c:pt idx="121">
                  <c:v>25.106000000000002</c:v>
                </c:pt>
                <c:pt idx="122">
                  <c:v>25.295999999999999</c:v>
                </c:pt>
                <c:pt idx="123">
                  <c:v>25.486000000000001</c:v>
                </c:pt>
                <c:pt idx="124">
                  <c:v>25.667000000000002</c:v>
                </c:pt>
                <c:pt idx="125">
                  <c:v>25.856999999999999</c:v>
                </c:pt>
                <c:pt idx="126">
                  <c:v>26.047000000000001</c:v>
                </c:pt>
                <c:pt idx="127">
                  <c:v>26.247</c:v>
                </c:pt>
                <c:pt idx="128">
                  <c:v>26.437999999999999</c:v>
                </c:pt>
                <c:pt idx="129">
                  <c:v>26.608000000000001</c:v>
                </c:pt>
                <c:pt idx="130">
                  <c:v>26.797999999999998</c:v>
                </c:pt>
                <c:pt idx="131">
                  <c:v>26.998999999999999</c:v>
                </c:pt>
                <c:pt idx="132">
                  <c:v>27.189</c:v>
                </c:pt>
                <c:pt idx="133">
                  <c:v>27.379000000000001</c:v>
                </c:pt>
                <c:pt idx="134">
                  <c:v>27.559000000000001</c:v>
                </c:pt>
                <c:pt idx="135">
                  <c:v>27.75</c:v>
                </c:pt>
                <c:pt idx="136">
                  <c:v>27.94</c:v>
                </c:pt>
                <c:pt idx="137">
                  <c:v>28.13</c:v>
                </c:pt>
                <c:pt idx="138">
                  <c:v>28.32</c:v>
                </c:pt>
                <c:pt idx="139">
                  <c:v>28.510999999999999</c:v>
                </c:pt>
                <c:pt idx="140">
                  <c:v>28.710999999999999</c:v>
                </c:pt>
                <c:pt idx="141">
                  <c:v>28.901</c:v>
                </c:pt>
                <c:pt idx="142">
                  <c:v>29.091999999999999</c:v>
                </c:pt>
                <c:pt idx="143">
                  <c:v>29.262</c:v>
                </c:pt>
                <c:pt idx="144">
                  <c:v>29.462</c:v>
                </c:pt>
                <c:pt idx="145">
                  <c:v>29.652000000000001</c:v>
                </c:pt>
                <c:pt idx="146">
                  <c:v>29.843</c:v>
                </c:pt>
                <c:pt idx="147">
                  <c:v>30.033000000000001</c:v>
                </c:pt>
                <c:pt idx="148">
                  <c:v>30.222999999999999</c:v>
                </c:pt>
                <c:pt idx="149">
                  <c:v>30.413</c:v>
                </c:pt>
                <c:pt idx="150">
                  <c:v>30.614000000000001</c:v>
                </c:pt>
                <c:pt idx="151">
                  <c:v>30.803999999999998</c:v>
                </c:pt>
                <c:pt idx="152">
                  <c:v>30.994</c:v>
                </c:pt>
                <c:pt idx="153">
                  <c:v>31.184999999999999</c:v>
                </c:pt>
                <c:pt idx="154">
                  <c:v>31.375</c:v>
                </c:pt>
                <c:pt idx="155">
                  <c:v>31.565000000000001</c:v>
                </c:pt>
                <c:pt idx="156">
                  <c:v>31.765000000000001</c:v>
                </c:pt>
                <c:pt idx="157">
                  <c:v>31.956</c:v>
                </c:pt>
                <c:pt idx="158">
                  <c:v>32.146000000000001</c:v>
                </c:pt>
                <c:pt idx="159">
                  <c:v>32.335999999999999</c:v>
                </c:pt>
                <c:pt idx="160">
                  <c:v>32.526000000000003</c:v>
                </c:pt>
                <c:pt idx="161">
                  <c:v>32.716999999999999</c:v>
                </c:pt>
                <c:pt idx="162">
                  <c:v>32.917000000000002</c:v>
                </c:pt>
                <c:pt idx="163">
                  <c:v>33.106999999999999</c:v>
                </c:pt>
                <c:pt idx="164">
                  <c:v>33.298000000000002</c:v>
                </c:pt>
                <c:pt idx="165">
                  <c:v>33.488</c:v>
                </c:pt>
                <c:pt idx="166">
                  <c:v>33.677999999999997</c:v>
                </c:pt>
                <c:pt idx="167">
                  <c:v>33.868000000000002</c:v>
                </c:pt>
                <c:pt idx="168">
                  <c:v>34.069000000000003</c:v>
                </c:pt>
                <c:pt idx="169">
                  <c:v>34.259</c:v>
                </c:pt>
                <c:pt idx="170">
                  <c:v>34.448999999999998</c:v>
                </c:pt>
                <c:pt idx="171">
                  <c:v>34.64</c:v>
                </c:pt>
                <c:pt idx="172">
                  <c:v>34.83</c:v>
                </c:pt>
                <c:pt idx="173">
                  <c:v>35.020000000000003</c:v>
                </c:pt>
                <c:pt idx="174">
                  <c:v>35.200000000000003</c:v>
                </c:pt>
                <c:pt idx="175">
                  <c:v>35.371000000000002</c:v>
                </c:pt>
                <c:pt idx="176">
                  <c:v>35.551000000000002</c:v>
                </c:pt>
                <c:pt idx="177">
                  <c:v>35.731000000000002</c:v>
                </c:pt>
                <c:pt idx="178">
                  <c:v>35.920999999999999</c:v>
                </c:pt>
                <c:pt idx="179">
                  <c:v>36.091999999999999</c:v>
                </c:pt>
                <c:pt idx="180">
                  <c:v>36.271999999999998</c:v>
                </c:pt>
                <c:pt idx="181">
                  <c:v>36.462000000000003</c:v>
                </c:pt>
                <c:pt idx="182">
                  <c:v>36.642000000000003</c:v>
                </c:pt>
                <c:pt idx="183">
                  <c:v>36.832999999999998</c:v>
                </c:pt>
                <c:pt idx="184">
                  <c:v>37.023000000000003</c:v>
                </c:pt>
                <c:pt idx="185">
                  <c:v>37.213000000000001</c:v>
                </c:pt>
                <c:pt idx="186">
                  <c:v>37.404000000000003</c:v>
                </c:pt>
                <c:pt idx="187">
                  <c:v>37.603999999999999</c:v>
                </c:pt>
                <c:pt idx="188">
                  <c:v>37.793999999999997</c:v>
                </c:pt>
                <c:pt idx="189">
                  <c:v>37.984000000000002</c:v>
                </c:pt>
                <c:pt idx="190">
                  <c:v>38.174999999999997</c:v>
                </c:pt>
                <c:pt idx="191">
                  <c:v>38.365000000000002</c:v>
                </c:pt>
                <c:pt idx="192">
                  <c:v>38.555</c:v>
                </c:pt>
                <c:pt idx="193">
                  <c:v>38.755000000000003</c:v>
                </c:pt>
                <c:pt idx="194">
                  <c:v>38.945999999999998</c:v>
                </c:pt>
                <c:pt idx="195">
                  <c:v>39.136000000000003</c:v>
                </c:pt>
                <c:pt idx="196">
                  <c:v>39.326000000000001</c:v>
                </c:pt>
                <c:pt idx="197">
                  <c:v>39.517000000000003</c:v>
                </c:pt>
                <c:pt idx="198">
                  <c:v>39.707000000000001</c:v>
                </c:pt>
                <c:pt idx="199">
                  <c:v>39.906999999999996</c:v>
                </c:pt>
                <c:pt idx="200">
                  <c:v>40.097000000000001</c:v>
                </c:pt>
                <c:pt idx="201">
                  <c:v>40.287999999999997</c:v>
                </c:pt>
                <c:pt idx="202">
                  <c:v>40.478000000000002</c:v>
                </c:pt>
                <c:pt idx="203">
                  <c:v>40.667999999999999</c:v>
                </c:pt>
                <c:pt idx="204">
                  <c:v>40.857999999999997</c:v>
                </c:pt>
                <c:pt idx="205">
                  <c:v>41.039000000000001</c:v>
                </c:pt>
                <c:pt idx="206">
                  <c:v>41.228999999999999</c:v>
                </c:pt>
                <c:pt idx="207">
                  <c:v>41.418999999999997</c:v>
                </c:pt>
                <c:pt idx="208">
                  <c:v>41.61</c:v>
                </c:pt>
                <c:pt idx="209">
                  <c:v>41.81</c:v>
                </c:pt>
                <c:pt idx="210">
                  <c:v>41.98</c:v>
                </c:pt>
                <c:pt idx="211">
                  <c:v>42.17</c:v>
                </c:pt>
                <c:pt idx="212">
                  <c:v>42.371000000000002</c:v>
                </c:pt>
                <c:pt idx="213">
                  <c:v>42.540999999999997</c:v>
                </c:pt>
                <c:pt idx="214">
                  <c:v>42.731000000000002</c:v>
                </c:pt>
                <c:pt idx="215">
                  <c:v>42.911000000000001</c:v>
                </c:pt>
              </c:numCache>
            </c:numRef>
          </c:xVal>
          <c:yVal>
            <c:numRef>
              <c:f>'Beschl. 5. Gang(1)'!$P$3:$P$276</c:f>
              <c:numCache>
                <c:formatCode>#,##0" mbar"</c:formatCode>
                <c:ptCount val="274"/>
                <c:pt idx="0">
                  <c:v>0</c:v>
                </c:pt>
                <c:pt idx="1">
                  <c:v>-1404</c:v>
                </c:pt>
                <c:pt idx="2">
                  <c:v>-1404</c:v>
                </c:pt>
                <c:pt idx="3">
                  <c:v>-1404</c:v>
                </c:pt>
                <c:pt idx="4">
                  <c:v>725</c:v>
                </c:pt>
                <c:pt idx="5">
                  <c:v>725</c:v>
                </c:pt>
                <c:pt idx="6">
                  <c:v>725</c:v>
                </c:pt>
                <c:pt idx="7">
                  <c:v>509</c:v>
                </c:pt>
                <c:pt idx="8">
                  <c:v>509</c:v>
                </c:pt>
                <c:pt idx="9">
                  <c:v>509</c:v>
                </c:pt>
                <c:pt idx="10">
                  <c:v>551</c:v>
                </c:pt>
                <c:pt idx="11">
                  <c:v>551</c:v>
                </c:pt>
                <c:pt idx="12">
                  <c:v>551</c:v>
                </c:pt>
                <c:pt idx="13">
                  <c:v>301</c:v>
                </c:pt>
                <c:pt idx="14">
                  <c:v>301</c:v>
                </c:pt>
                <c:pt idx="15">
                  <c:v>301</c:v>
                </c:pt>
                <c:pt idx="16">
                  <c:v>368</c:v>
                </c:pt>
                <c:pt idx="17">
                  <c:v>368</c:v>
                </c:pt>
                <c:pt idx="18">
                  <c:v>368</c:v>
                </c:pt>
                <c:pt idx="19">
                  <c:v>83</c:v>
                </c:pt>
                <c:pt idx="20">
                  <c:v>83</c:v>
                </c:pt>
                <c:pt idx="21">
                  <c:v>83</c:v>
                </c:pt>
                <c:pt idx="22">
                  <c:v>95</c:v>
                </c:pt>
                <c:pt idx="23">
                  <c:v>95</c:v>
                </c:pt>
                <c:pt idx="24">
                  <c:v>95</c:v>
                </c:pt>
                <c:pt idx="25">
                  <c:v>-82</c:v>
                </c:pt>
                <c:pt idx="26">
                  <c:v>-82</c:v>
                </c:pt>
                <c:pt idx="27">
                  <c:v>-82</c:v>
                </c:pt>
                <c:pt idx="28">
                  <c:v>-82</c:v>
                </c:pt>
                <c:pt idx="29">
                  <c:v>-82</c:v>
                </c:pt>
                <c:pt idx="30">
                  <c:v>-82</c:v>
                </c:pt>
                <c:pt idx="31">
                  <c:v>-169</c:v>
                </c:pt>
                <c:pt idx="32">
                  <c:v>-169</c:v>
                </c:pt>
                <c:pt idx="33">
                  <c:v>-169</c:v>
                </c:pt>
                <c:pt idx="34">
                  <c:v>-169</c:v>
                </c:pt>
                <c:pt idx="35">
                  <c:v>-169</c:v>
                </c:pt>
                <c:pt idx="36">
                  <c:v>-169</c:v>
                </c:pt>
                <c:pt idx="37">
                  <c:v>-119</c:v>
                </c:pt>
                <c:pt idx="38">
                  <c:v>-119</c:v>
                </c:pt>
                <c:pt idx="39">
                  <c:v>-119</c:v>
                </c:pt>
                <c:pt idx="40">
                  <c:v>-119</c:v>
                </c:pt>
                <c:pt idx="41">
                  <c:v>-119</c:v>
                </c:pt>
                <c:pt idx="42">
                  <c:v>-119</c:v>
                </c:pt>
                <c:pt idx="43">
                  <c:v>-87</c:v>
                </c:pt>
                <c:pt idx="44">
                  <c:v>-87</c:v>
                </c:pt>
                <c:pt idx="45">
                  <c:v>-87</c:v>
                </c:pt>
                <c:pt idx="46">
                  <c:v>-87</c:v>
                </c:pt>
                <c:pt idx="47">
                  <c:v>-87</c:v>
                </c:pt>
                <c:pt idx="48">
                  <c:v>-87</c:v>
                </c:pt>
                <c:pt idx="49">
                  <c:v>-66</c:v>
                </c:pt>
                <c:pt idx="50">
                  <c:v>-66</c:v>
                </c:pt>
                <c:pt idx="51">
                  <c:v>-66</c:v>
                </c:pt>
                <c:pt idx="52">
                  <c:v>-66</c:v>
                </c:pt>
                <c:pt idx="53">
                  <c:v>-66</c:v>
                </c:pt>
                <c:pt idx="54">
                  <c:v>-66</c:v>
                </c:pt>
                <c:pt idx="55">
                  <c:v>-44</c:v>
                </c:pt>
                <c:pt idx="56">
                  <c:v>-44</c:v>
                </c:pt>
                <c:pt idx="57">
                  <c:v>-44</c:v>
                </c:pt>
                <c:pt idx="58">
                  <c:v>-44</c:v>
                </c:pt>
                <c:pt idx="59">
                  <c:v>-44</c:v>
                </c:pt>
                <c:pt idx="60">
                  <c:v>-44</c:v>
                </c:pt>
                <c:pt idx="61">
                  <c:v>-23</c:v>
                </c:pt>
                <c:pt idx="62">
                  <c:v>-23</c:v>
                </c:pt>
                <c:pt idx="63">
                  <c:v>-23</c:v>
                </c:pt>
                <c:pt idx="64">
                  <c:v>-23</c:v>
                </c:pt>
                <c:pt idx="65">
                  <c:v>-23</c:v>
                </c:pt>
                <c:pt idx="66">
                  <c:v>-23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-9</c:v>
                </c:pt>
                <c:pt idx="74">
                  <c:v>-9</c:v>
                </c:pt>
                <c:pt idx="75">
                  <c:v>-9</c:v>
                </c:pt>
                <c:pt idx="76">
                  <c:v>-9</c:v>
                </c:pt>
                <c:pt idx="77">
                  <c:v>-9</c:v>
                </c:pt>
                <c:pt idx="78">
                  <c:v>-9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15</c:v>
                </c:pt>
                <c:pt idx="86">
                  <c:v>15</c:v>
                </c:pt>
                <c:pt idx="87">
                  <c:v>15</c:v>
                </c:pt>
                <c:pt idx="88">
                  <c:v>15</c:v>
                </c:pt>
                <c:pt idx="89">
                  <c:v>15</c:v>
                </c:pt>
                <c:pt idx="90">
                  <c:v>15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-11</c:v>
                </c:pt>
                <c:pt idx="104">
                  <c:v>-11</c:v>
                </c:pt>
                <c:pt idx="105">
                  <c:v>-11</c:v>
                </c:pt>
                <c:pt idx="106">
                  <c:v>-11</c:v>
                </c:pt>
                <c:pt idx="107">
                  <c:v>-11</c:v>
                </c:pt>
                <c:pt idx="108">
                  <c:v>-11</c:v>
                </c:pt>
                <c:pt idx="109">
                  <c:v>-37</c:v>
                </c:pt>
                <c:pt idx="110">
                  <c:v>-37</c:v>
                </c:pt>
                <c:pt idx="111">
                  <c:v>-37</c:v>
                </c:pt>
                <c:pt idx="112">
                  <c:v>-37</c:v>
                </c:pt>
                <c:pt idx="113">
                  <c:v>-37</c:v>
                </c:pt>
                <c:pt idx="114">
                  <c:v>-37</c:v>
                </c:pt>
                <c:pt idx="115">
                  <c:v>-44</c:v>
                </c:pt>
                <c:pt idx="116">
                  <c:v>-44</c:v>
                </c:pt>
                <c:pt idx="117">
                  <c:v>-44</c:v>
                </c:pt>
                <c:pt idx="118">
                  <c:v>-44</c:v>
                </c:pt>
                <c:pt idx="119">
                  <c:v>-44</c:v>
                </c:pt>
                <c:pt idx="120">
                  <c:v>-44</c:v>
                </c:pt>
                <c:pt idx="121">
                  <c:v>-46</c:v>
                </c:pt>
                <c:pt idx="122">
                  <c:v>-46</c:v>
                </c:pt>
                <c:pt idx="123">
                  <c:v>-46</c:v>
                </c:pt>
                <c:pt idx="124">
                  <c:v>-46</c:v>
                </c:pt>
                <c:pt idx="125">
                  <c:v>-46</c:v>
                </c:pt>
                <c:pt idx="126">
                  <c:v>-46</c:v>
                </c:pt>
                <c:pt idx="127">
                  <c:v>-39</c:v>
                </c:pt>
                <c:pt idx="128">
                  <c:v>-39</c:v>
                </c:pt>
                <c:pt idx="129">
                  <c:v>-39</c:v>
                </c:pt>
                <c:pt idx="130">
                  <c:v>-39</c:v>
                </c:pt>
                <c:pt idx="131">
                  <c:v>-39</c:v>
                </c:pt>
                <c:pt idx="132">
                  <c:v>-39</c:v>
                </c:pt>
                <c:pt idx="133">
                  <c:v>-27</c:v>
                </c:pt>
                <c:pt idx="134">
                  <c:v>-27</c:v>
                </c:pt>
                <c:pt idx="135">
                  <c:v>-27</c:v>
                </c:pt>
                <c:pt idx="136">
                  <c:v>-27</c:v>
                </c:pt>
                <c:pt idx="137">
                  <c:v>-27</c:v>
                </c:pt>
                <c:pt idx="138">
                  <c:v>-27</c:v>
                </c:pt>
                <c:pt idx="139">
                  <c:v>-21</c:v>
                </c:pt>
                <c:pt idx="140">
                  <c:v>-21</c:v>
                </c:pt>
                <c:pt idx="141">
                  <c:v>-21</c:v>
                </c:pt>
                <c:pt idx="142">
                  <c:v>-21</c:v>
                </c:pt>
                <c:pt idx="143">
                  <c:v>-21</c:v>
                </c:pt>
                <c:pt idx="144">
                  <c:v>-21</c:v>
                </c:pt>
                <c:pt idx="145">
                  <c:v>-23</c:v>
                </c:pt>
                <c:pt idx="146">
                  <c:v>-23</c:v>
                </c:pt>
                <c:pt idx="147">
                  <c:v>-23</c:v>
                </c:pt>
                <c:pt idx="148">
                  <c:v>-23</c:v>
                </c:pt>
                <c:pt idx="149">
                  <c:v>-23</c:v>
                </c:pt>
                <c:pt idx="150">
                  <c:v>-23</c:v>
                </c:pt>
                <c:pt idx="151">
                  <c:v>-23</c:v>
                </c:pt>
                <c:pt idx="152">
                  <c:v>-23</c:v>
                </c:pt>
                <c:pt idx="153">
                  <c:v>-23</c:v>
                </c:pt>
                <c:pt idx="154">
                  <c:v>-23</c:v>
                </c:pt>
                <c:pt idx="155">
                  <c:v>-23</c:v>
                </c:pt>
                <c:pt idx="156">
                  <c:v>-23</c:v>
                </c:pt>
                <c:pt idx="157">
                  <c:v>-23</c:v>
                </c:pt>
                <c:pt idx="158">
                  <c:v>-23</c:v>
                </c:pt>
                <c:pt idx="159">
                  <c:v>-23</c:v>
                </c:pt>
                <c:pt idx="160">
                  <c:v>-23</c:v>
                </c:pt>
                <c:pt idx="161">
                  <c:v>-23</c:v>
                </c:pt>
                <c:pt idx="162">
                  <c:v>-23</c:v>
                </c:pt>
                <c:pt idx="163">
                  <c:v>-22</c:v>
                </c:pt>
                <c:pt idx="164">
                  <c:v>-22</c:v>
                </c:pt>
                <c:pt idx="165">
                  <c:v>-22</c:v>
                </c:pt>
                <c:pt idx="166">
                  <c:v>-22</c:v>
                </c:pt>
                <c:pt idx="167">
                  <c:v>-22</c:v>
                </c:pt>
                <c:pt idx="168">
                  <c:v>-22</c:v>
                </c:pt>
                <c:pt idx="169">
                  <c:v>-17</c:v>
                </c:pt>
                <c:pt idx="170">
                  <c:v>-17</c:v>
                </c:pt>
                <c:pt idx="171">
                  <c:v>-17</c:v>
                </c:pt>
                <c:pt idx="172">
                  <c:v>-17</c:v>
                </c:pt>
                <c:pt idx="173">
                  <c:v>-17</c:v>
                </c:pt>
                <c:pt idx="174">
                  <c:v>-17</c:v>
                </c:pt>
                <c:pt idx="175">
                  <c:v>-19</c:v>
                </c:pt>
                <c:pt idx="176">
                  <c:v>-19</c:v>
                </c:pt>
                <c:pt idx="177">
                  <c:v>-19</c:v>
                </c:pt>
                <c:pt idx="178">
                  <c:v>-19</c:v>
                </c:pt>
                <c:pt idx="179">
                  <c:v>-19</c:v>
                </c:pt>
                <c:pt idx="180">
                  <c:v>-19</c:v>
                </c:pt>
                <c:pt idx="181">
                  <c:v>-16</c:v>
                </c:pt>
                <c:pt idx="182">
                  <c:v>-16</c:v>
                </c:pt>
                <c:pt idx="183">
                  <c:v>-16</c:v>
                </c:pt>
                <c:pt idx="184">
                  <c:v>-16</c:v>
                </c:pt>
                <c:pt idx="185">
                  <c:v>-16</c:v>
                </c:pt>
                <c:pt idx="186">
                  <c:v>-16</c:v>
                </c:pt>
                <c:pt idx="187">
                  <c:v>-12</c:v>
                </c:pt>
                <c:pt idx="188">
                  <c:v>-12</c:v>
                </c:pt>
                <c:pt idx="189">
                  <c:v>-12</c:v>
                </c:pt>
                <c:pt idx="190">
                  <c:v>-12</c:v>
                </c:pt>
                <c:pt idx="191">
                  <c:v>-12</c:v>
                </c:pt>
                <c:pt idx="192">
                  <c:v>-12</c:v>
                </c:pt>
                <c:pt idx="193">
                  <c:v>-8</c:v>
                </c:pt>
                <c:pt idx="194">
                  <c:v>-8</c:v>
                </c:pt>
                <c:pt idx="195">
                  <c:v>-8</c:v>
                </c:pt>
                <c:pt idx="196">
                  <c:v>-8</c:v>
                </c:pt>
                <c:pt idx="197">
                  <c:v>-8</c:v>
                </c:pt>
                <c:pt idx="198">
                  <c:v>-8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-1194</c:v>
                </c:pt>
                <c:pt idx="203">
                  <c:v>-1194</c:v>
                </c:pt>
                <c:pt idx="204">
                  <c:v>-1194</c:v>
                </c:pt>
                <c:pt idx="205">
                  <c:v>-57</c:v>
                </c:pt>
                <c:pt idx="206">
                  <c:v>-57</c:v>
                </c:pt>
                <c:pt idx="207">
                  <c:v>-57</c:v>
                </c:pt>
                <c:pt idx="208">
                  <c:v>-53</c:v>
                </c:pt>
                <c:pt idx="209">
                  <c:v>-53</c:v>
                </c:pt>
                <c:pt idx="210">
                  <c:v>-53</c:v>
                </c:pt>
                <c:pt idx="211">
                  <c:v>-23</c:v>
                </c:pt>
                <c:pt idx="212">
                  <c:v>-23</c:v>
                </c:pt>
                <c:pt idx="213">
                  <c:v>-23</c:v>
                </c:pt>
                <c:pt idx="214">
                  <c:v>-15</c:v>
                </c:pt>
                <c:pt idx="215">
                  <c:v>-15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737008"/>
        <c:axId val="379737400"/>
      </c:scatterChart>
      <c:scatterChart>
        <c:scatterStyle val="lineMarker"/>
        <c:varyColors val="0"/>
        <c:ser>
          <c:idx val="1"/>
          <c:order val="0"/>
          <c:tx>
            <c:strRef>
              <c:f>'Beschl. 5. Gang(1)'!$K$2</c:f>
              <c:strCache>
                <c:ptCount val="1"/>
                <c:pt idx="0">
                  <c:v>v</c:v>
                </c:pt>
              </c:strCache>
            </c:strRef>
          </c:tx>
          <c:marker>
            <c:symbol val="none"/>
          </c:marker>
          <c:xVal>
            <c:numRef>
              <c:f>'Beschl. 5. Gang(1)'!$I$3:$I$276</c:f>
              <c:numCache>
                <c:formatCode>0.000" s"</c:formatCode>
                <c:ptCount val="274"/>
                <c:pt idx="0">
                  <c:v>0.11</c:v>
                </c:pt>
                <c:pt idx="1">
                  <c:v>0.28000000000000003</c:v>
                </c:pt>
                <c:pt idx="2">
                  <c:v>0.47</c:v>
                </c:pt>
                <c:pt idx="3">
                  <c:v>0.67100000000000004</c:v>
                </c:pt>
                <c:pt idx="4">
                  <c:v>0.86099999999999999</c:v>
                </c:pt>
                <c:pt idx="5">
                  <c:v>1.0509999999999999</c:v>
                </c:pt>
                <c:pt idx="6">
                  <c:v>1.242</c:v>
                </c:pt>
                <c:pt idx="7">
                  <c:v>1.4319999999999999</c:v>
                </c:pt>
                <c:pt idx="8">
                  <c:v>1.6220000000000001</c:v>
                </c:pt>
                <c:pt idx="9">
                  <c:v>1.8220000000000001</c:v>
                </c:pt>
                <c:pt idx="10">
                  <c:v>2.0129999999999999</c:v>
                </c:pt>
                <c:pt idx="11">
                  <c:v>2.2029999999999998</c:v>
                </c:pt>
                <c:pt idx="12">
                  <c:v>2.3929999999999998</c:v>
                </c:pt>
                <c:pt idx="13">
                  <c:v>2.5830000000000002</c:v>
                </c:pt>
                <c:pt idx="14">
                  <c:v>2.7839999999999998</c:v>
                </c:pt>
                <c:pt idx="15">
                  <c:v>2.9740000000000002</c:v>
                </c:pt>
                <c:pt idx="16">
                  <c:v>3.1640000000000001</c:v>
                </c:pt>
                <c:pt idx="17">
                  <c:v>3.355</c:v>
                </c:pt>
                <c:pt idx="18">
                  <c:v>3.5449999999999999</c:v>
                </c:pt>
                <c:pt idx="19">
                  <c:v>3.7349999999999999</c:v>
                </c:pt>
                <c:pt idx="20">
                  <c:v>3.9350000000000001</c:v>
                </c:pt>
                <c:pt idx="21">
                  <c:v>4.1260000000000003</c:v>
                </c:pt>
                <c:pt idx="22">
                  <c:v>4.3159999999999998</c:v>
                </c:pt>
                <c:pt idx="23">
                  <c:v>4.5060000000000002</c:v>
                </c:pt>
                <c:pt idx="24">
                  <c:v>4.6959999999999997</c:v>
                </c:pt>
                <c:pt idx="25">
                  <c:v>4.8869999999999996</c:v>
                </c:pt>
                <c:pt idx="26">
                  <c:v>5.0869999999999997</c:v>
                </c:pt>
                <c:pt idx="27">
                  <c:v>5.2770000000000001</c:v>
                </c:pt>
                <c:pt idx="28">
                  <c:v>5.468</c:v>
                </c:pt>
                <c:pt idx="29">
                  <c:v>5.6379999999999999</c:v>
                </c:pt>
                <c:pt idx="30">
                  <c:v>5.8380000000000001</c:v>
                </c:pt>
                <c:pt idx="31">
                  <c:v>6.0279999999999996</c:v>
                </c:pt>
                <c:pt idx="32">
                  <c:v>6.2190000000000003</c:v>
                </c:pt>
                <c:pt idx="33">
                  <c:v>6.3890000000000002</c:v>
                </c:pt>
                <c:pt idx="34">
                  <c:v>6.569</c:v>
                </c:pt>
                <c:pt idx="35">
                  <c:v>6.7590000000000003</c:v>
                </c:pt>
                <c:pt idx="36">
                  <c:v>6.94</c:v>
                </c:pt>
                <c:pt idx="37">
                  <c:v>7.13</c:v>
                </c:pt>
                <c:pt idx="38">
                  <c:v>7.32</c:v>
                </c:pt>
                <c:pt idx="39">
                  <c:v>7.5010000000000003</c:v>
                </c:pt>
                <c:pt idx="40">
                  <c:v>7.6909999999999998</c:v>
                </c:pt>
                <c:pt idx="41">
                  <c:v>7.8810000000000002</c:v>
                </c:pt>
                <c:pt idx="42">
                  <c:v>8.0709999999999997</c:v>
                </c:pt>
                <c:pt idx="43">
                  <c:v>8.2620000000000005</c:v>
                </c:pt>
                <c:pt idx="44">
                  <c:v>8.452</c:v>
                </c:pt>
                <c:pt idx="45">
                  <c:v>8.6519999999999992</c:v>
                </c:pt>
                <c:pt idx="46">
                  <c:v>8.8420000000000005</c:v>
                </c:pt>
                <c:pt idx="47">
                  <c:v>9.0329999999999995</c:v>
                </c:pt>
                <c:pt idx="48">
                  <c:v>9.2230000000000008</c:v>
                </c:pt>
                <c:pt idx="49">
                  <c:v>9.4130000000000003</c:v>
                </c:pt>
                <c:pt idx="50">
                  <c:v>9.6140000000000008</c:v>
                </c:pt>
                <c:pt idx="51">
                  <c:v>9.8040000000000003</c:v>
                </c:pt>
                <c:pt idx="52">
                  <c:v>9.9939999999999998</c:v>
                </c:pt>
                <c:pt idx="53">
                  <c:v>10.183999999999999</c:v>
                </c:pt>
                <c:pt idx="54">
                  <c:v>10.375</c:v>
                </c:pt>
                <c:pt idx="55">
                  <c:v>10.565</c:v>
                </c:pt>
                <c:pt idx="56">
                  <c:v>10.765000000000001</c:v>
                </c:pt>
                <c:pt idx="57">
                  <c:v>10.955</c:v>
                </c:pt>
                <c:pt idx="58">
                  <c:v>11.146000000000001</c:v>
                </c:pt>
                <c:pt idx="59">
                  <c:v>11.336</c:v>
                </c:pt>
                <c:pt idx="60">
                  <c:v>11.526</c:v>
                </c:pt>
                <c:pt idx="61">
                  <c:v>11.717000000000001</c:v>
                </c:pt>
                <c:pt idx="62">
                  <c:v>11.897</c:v>
                </c:pt>
                <c:pt idx="63">
                  <c:v>12.087</c:v>
                </c:pt>
                <c:pt idx="64">
                  <c:v>12.276999999999999</c:v>
                </c:pt>
                <c:pt idx="65">
                  <c:v>12.458</c:v>
                </c:pt>
                <c:pt idx="66">
                  <c:v>12.648</c:v>
                </c:pt>
                <c:pt idx="67">
                  <c:v>12.827999999999999</c:v>
                </c:pt>
                <c:pt idx="68">
                  <c:v>13.018000000000001</c:v>
                </c:pt>
                <c:pt idx="69">
                  <c:v>13.209</c:v>
                </c:pt>
                <c:pt idx="70">
                  <c:v>13.379</c:v>
                </c:pt>
                <c:pt idx="71">
                  <c:v>13.579000000000001</c:v>
                </c:pt>
                <c:pt idx="72">
                  <c:v>13.749000000000001</c:v>
                </c:pt>
                <c:pt idx="73">
                  <c:v>13.94</c:v>
                </c:pt>
                <c:pt idx="74">
                  <c:v>16.093</c:v>
                </c:pt>
                <c:pt idx="75">
                  <c:v>16.363</c:v>
                </c:pt>
                <c:pt idx="76">
                  <c:v>16.553999999999998</c:v>
                </c:pt>
                <c:pt idx="77">
                  <c:v>16.744</c:v>
                </c:pt>
                <c:pt idx="78">
                  <c:v>16.934000000000001</c:v>
                </c:pt>
                <c:pt idx="79">
                  <c:v>17.123999999999999</c:v>
                </c:pt>
                <c:pt idx="80">
                  <c:v>17.315000000000001</c:v>
                </c:pt>
                <c:pt idx="81">
                  <c:v>17.515000000000001</c:v>
                </c:pt>
                <c:pt idx="82">
                  <c:v>17.704999999999998</c:v>
                </c:pt>
                <c:pt idx="83">
                  <c:v>17.895</c:v>
                </c:pt>
                <c:pt idx="84">
                  <c:v>18.085999999999999</c:v>
                </c:pt>
                <c:pt idx="85">
                  <c:v>18.276</c:v>
                </c:pt>
                <c:pt idx="86">
                  <c:v>18.456</c:v>
                </c:pt>
                <c:pt idx="87">
                  <c:v>18.646999999999998</c:v>
                </c:pt>
                <c:pt idx="88">
                  <c:v>18.837</c:v>
                </c:pt>
                <c:pt idx="89">
                  <c:v>19.027000000000001</c:v>
                </c:pt>
                <c:pt idx="90">
                  <c:v>19.216999999999999</c:v>
                </c:pt>
                <c:pt idx="91">
                  <c:v>19.398</c:v>
                </c:pt>
                <c:pt idx="92">
                  <c:v>19.588000000000001</c:v>
                </c:pt>
                <c:pt idx="93">
                  <c:v>19.777999999999999</c:v>
                </c:pt>
                <c:pt idx="94">
                  <c:v>19.978000000000002</c:v>
                </c:pt>
                <c:pt idx="95">
                  <c:v>20.169</c:v>
                </c:pt>
                <c:pt idx="96">
                  <c:v>20.338999999999999</c:v>
                </c:pt>
                <c:pt idx="97">
                  <c:v>20.529</c:v>
                </c:pt>
                <c:pt idx="98">
                  <c:v>20.73</c:v>
                </c:pt>
                <c:pt idx="99">
                  <c:v>20.92</c:v>
                </c:pt>
                <c:pt idx="100">
                  <c:v>21.11</c:v>
                </c:pt>
                <c:pt idx="101">
                  <c:v>21.28</c:v>
                </c:pt>
                <c:pt idx="102">
                  <c:v>21.481000000000002</c:v>
                </c:pt>
                <c:pt idx="103">
                  <c:v>21.670999999999999</c:v>
                </c:pt>
                <c:pt idx="104">
                  <c:v>21.861000000000001</c:v>
                </c:pt>
                <c:pt idx="105">
                  <c:v>22.050999999999998</c:v>
                </c:pt>
                <c:pt idx="106">
                  <c:v>22.242000000000001</c:v>
                </c:pt>
                <c:pt idx="107">
                  <c:v>22.442</c:v>
                </c:pt>
                <c:pt idx="108">
                  <c:v>22.632000000000001</c:v>
                </c:pt>
                <c:pt idx="109">
                  <c:v>22.823</c:v>
                </c:pt>
                <c:pt idx="110">
                  <c:v>23.013000000000002</c:v>
                </c:pt>
                <c:pt idx="111">
                  <c:v>23.202999999999999</c:v>
                </c:pt>
                <c:pt idx="112">
                  <c:v>23.393000000000001</c:v>
                </c:pt>
                <c:pt idx="113">
                  <c:v>23.584</c:v>
                </c:pt>
                <c:pt idx="114">
                  <c:v>23.783999999999999</c:v>
                </c:pt>
                <c:pt idx="115">
                  <c:v>23.974</c:v>
                </c:pt>
                <c:pt idx="116">
                  <c:v>24.164000000000001</c:v>
                </c:pt>
                <c:pt idx="117">
                  <c:v>24.355</c:v>
                </c:pt>
                <c:pt idx="118">
                  <c:v>24.545000000000002</c:v>
                </c:pt>
                <c:pt idx="119">
                  <c:v>24.725000000000001</c:v>
                </c:pt>
                <c:pt idx="120">
                  <c:v>24.916</c:v>
                </c:pt>
                <c:pt idx="121">
                  <c:v>25.106000000000002</c:v>
                </c:pt>
                <c:pt idx="122">
                  <c:v>25.295999999999999</c:v>
                </c:pt>
                <c:pt idx="123">
                  <c:v>25.486000000000001</c:v>
                </c:pt>
                <c:pt idx="124">
                  <c:v>25.667000000000002</c:v>
                </c:pt>
                <c:pt idx="125">
                  <c:v>25.856999999999999</c:v>
                </c:pt>
                <c:pt idx="126">
                  <c:v>26.047000000000001</c:v>
                </c:pt>
                <c:pt idx="127">
                  <c:v>26.247</c:v>
                </c:pt>
                <c:pt idx="128">
                  <c:v>26.437999999999999</c:v>
                </c:pt>
                <c:pt idx="129">
                  <c:v>26.608000000000001</c:v>
                </c:pt>
                <c:pt idx="130">
                  <c:v>26.797999999999998</c:v>
                </c:pt>
                <c:pt idx="131">
                  <c:v>26.998999999999999</c:v>
                </c:pt>
                <c:pt idx="132">
                  <c:v>27.189</c:v>
                </c:pt>
                <c:pt idx="133">
                  <c:v>27.379000000000001</c:v>
                </c:pt>
                <c:pt idx="134">
                  <c:v>27.559000000000001</c:v>
                </c:pt>
                <c:pt idx="135">
                  <c:v>27.75</c:v>
                </c:pt>
                <c:pt idx="136">
                  <c:v>27.94</c:v>
                </c:pt>
                <c:pt idx="137">
                  <c:v>28.13</c:v>
                </c:pt>
                <c:pt idx="138">
                  <c:v>28.32</c:v>
                </c:pt>
                <c:pt idx="139">
                  <c:v>28.510999999999999</c:v>
                </c:pt>
                <c:pt idx="140">
                  <c:v>28.710999999999999</c:v>
                </c:pt>
                <c:pt idx="141">
                  <c:v>28.901</c:v>
                </c:pt>
                <c:pt idx="142">
                  <c:v>29.091999999999999</c:v>
                </c:pt>
                <c:pt idx="143">
                  <c:v>29.262</c:v>
                </c:pt>
                <c:pt idx="144">
                  <c:v>29.462</c:v>
                </c:pt>
                <c:pt idx="145">
                  <c:v>29.652000000000001</c:v>
                </c:pt>
                <c:pt idx="146">
                  <c:v>29.843</c:v>
                </c:pt>
                <c:pt idx="147">
                  <c:v>30.033000000000001</c:v>
                </c:pt>
                <c:pt idx="148">
                  <c:v>30.222999999999999</c:v>
                </c:pt>
                <c:pt idx="149">
                  <c:v>30.413</c:v>
                </c:pt>
                <c:pt idx="150">
                  <c:v>30.614000000000001</c:v>
                </c:pt>
                <c:pt idx="151">
                  <c:v>30.803999999999998</c:v>
                </c:pt>
                <c:pt idx="152">
                  <c:v>30.994</c:v>
                </c:pt>
                <c:pt idx="153">
                  <c:v>31.184999999999999</c:v>
                </c:pt>
                <c:pt idx="154">
                  <c:v>31.375</c:v>
                </c:pt>
                <c:pt idx="155">
                  <c:v>31.565000000000001</c:v>
                </c:pt>
                <c:pt idx="156">
                  <c:v>31.765000000000001</c:v>
                </c:pt>
                <c:pt idx="157">
                  <c:v>31.956</c:v>
                </c:pt>
                <c:pt idx="158">
                  <c:v>32.146000000000001</c:v>
                </c:pt>
                <c:pt idx="159">
                  <c:v>32.335999999999999</c:v>
                </c:pt>
                <c:pt idx="160">
                  <c:v>32.526000000000003</c:v>
                </c:pt>
                <c:pt idx="161">
                  <c:v>32.716999999999999</c:v>
                </c:pt>
                <c:pt idx="162">
                  <c:v>32.917000000000002</c:v>
                </c:pt>
                <c:pt idx="163">
                  <c:v>33.106999999999999</c:v>
                </c:pt>
                <c:pt idx="164">
                  <c:v>33.298000000000002</c:v>
                </c:pt>
                <c:pt idx="165">
                  <c:v>33.488</c:v>
                </c:pt>
                <c:pt idx="166">
                  <c:v>33.677999999999997</c:v>
                </c:pt>
                <c:pt idx="167">
                  <c:v>33.868000000000002</c:v>
                </c:pt>
                <c:pt idx="168">
                  <c:v>34.069000000000003</c:v>
                </c:pt>
                <c:pt idx="169">
                  <c:v>34.259</c:v>
                </c:pt>
                <c:pt idx="170">
                  <c:v>34.448999999999998</c:v>
                </c:pt>
                <c:pt idx="171">
                  <c:v>34.64</c:v>
                </c:pt>
                <c:pt idx="172">
                  <c:v>34.83</c:v>
                </c:pt>
                <c:pt idx="173">
                  <c:v>35.020000000000003</c:v>
                </c:pt>
                <c:pt idx="174">
                  <c:v>35.200000000000003</c:v>
                </c:pt>
                <c:pt idx="175">
                  <c:v>35.371000000000002</c:v>
                </c:pt>
                <c:pt idx="176">
                  <c:v>35.551000000000002</c:v>
                </c:pt>
                <c:pt idx="177">
                  <c:v>35.731000000000002</c:v>
                </c:pt>
                <c:pt idx="178">
                  <c:v>35.920999999999999</c:v>
                </c:pt>
                <c:pt idx="179">
                  <c:v>36.091999999999999</c:v>
                </c:pt>
                <c:pt idx="180">
                  <c:v>36.271999999999998</c:v>
                </c:pt>
                <c:pt idx="181">
                  <c:v>36.462000000000003</c:v>
                </c:pt>
                <c:pt idx="182">
                  <c:v>36.642000000000003</c:v>
                </c:pt>
                <c:pt idx="183">
                  <c:v>36.832999999999998</c:v>
                </c:pt>
                <c:pt idx="184">
                  <c:v>37.023000000000003</c:v>
                </c:pt>
                <c:pt idx="185">
                  <c:v>37.213000000000001</c:v>
                </c:pt>
                <c:pt idx="186">
                  <c:v>37.404000000000003</c:v>
                </c:pt>
                <c:pt idx="187">
                  <c:v>37.603999999999999</c:v>
                </c:pt>
                <c:pt idx="188">
                  <c:v>37.793999999999997</c:v>
                </c:pt>
                <c:pt idx="189">
                  <c:v>37.984000000000002</c:v>
                </c:pt>
                <c:pt idx="190">
                  <c:v>38.174999999999997</c:v>
                </c:pt>
                <c:pt idx="191">
                  <c:v>38.365000000000002</c:v>
                </c:pt>
                <c:pt idx="192">
                  <c:v>38.555</c:v>
                </c:pt>
                <c:pt idx="193">
                  <c:v>38.755000000000003</c:v>
                </c:pt>
                <c:pt idx="194">
                  <c:v>38.945999999999998</c:v>
                </c:pt>
                <c:pt idx="195">
                  <c:v>39.136000000000003</c:v>
                </c:pt>
                <c:pt idx="196">
                  <c:v>39.326000000000001</c:v>
                </c:pt>
                <c:pt idx="197">
                  <c:v>39.517000000000003</c:v>
                </c:pt>
                <c:pt idx="198">
                  <c:v>39.707000000000001</c:v>
                </c:pt>
                <c:pt idx="199">
                  <c:v>39.906999999999996</c:v>
                </c:pt>
                <c:pt idx="200">
                  <c:v>40.097000000000001</c:v>
                </c:pt>
                <c:pt idx="201">
                  <c:v>40.287999999999997</c:v>
                </c:pt>
                <c:pt idx="202">
                  <c:v>40.478000000000002</c:v>
                </c:pt>
                <c:pt idx="203">
                  <c:v>40.667999999999999</c:v>
                </c:pt>
                <c:pt idx="204">
                  <c:v>40.857999999999997</c:v>
                </c:pt>
                <c:pt idx="205">
                  <c:v>41.039000000000001</c:v>
                </c:pt>
                <c:pt idx="206">
                  <c:v>41.228999999999999</c:v>
                </c:pt>
                <c:pt idx="207">
                  <c:v>41.418999999999997</c:v>
                </c:pt>
                <c:pt idx="208">
                  <c:v>41.61</c:v>
                </c:pt>
                <c:pt idx="209">
                  <c:v>41.81</c:v>
                </c:pt>
                <c:pt idx="210">
                  <c:v>41.98</c:v>
                </c:pt>
                <c:pt idx="211">
                  <c:v>42.17</c:v>
                </c:pt>
                <c:pt idx="212">
                  <c:v>42.371000000000002</c:v>
                </c:pt>
                <c:pt idx="213">
                  <c:v>42.540999999999997</c:v>
                </c:pt>
                <c:pt idx="214">
                  <c:v>42.731000000000002</c:v>
                </c:pt>
                <c:pt idx="215">
                  <c:v>42.911000000000001</c:v>
                </c:pt>
              </c:numCache>
            </c:numRef>
          </c:xVal>
          <c:yVal>
            <c:numRef>
              <c:f>'Beschl. 5. Gang(1)'!$K$3:$K$276</c:f>
              <c:numCache>
                <c:formatCode>0.0" km/h"</c:formatCode>
                <c:ptCount val="2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87.911897872340418</c:v>
                </c:pt>
                <c:pt idx="4">
                  <c:v>87.911897872340418</c:v>
                </c:pt>
                <c:pt idx="5">
                  <c:v>87.911897872340418</c:v>
                </c:pt>
                <c:pt idx="6">
                  <c:v>87.911897872340418</c:v>
                </c:pt>
                <c:pt idx="7">
                  <c:v>87.911897872340418</c:v>
                </c:pt>
                <c:pt idx="8">
                  <c:v>87.911897872340418</c:v>
                </c:pt>
                <c:pt idx="9">
                  <c:v>90.246740425531911</c:v>
                </c:pt>
                <c:pt idx="10">
                  <c:v>90.246740425531911</c:v>
                </c:pt>
                <c:pt idx="11">
                  <c:v>90.246740425531911</c:v>
                </c:pt>
                <c:pt idx="12">
                  <c:v>90.246740425531911</c:v>
                </c:pt>
                <c:pt idx="13">
                  <c:v>90.246740425531911</c:v>
                </c:pt>
                <c:pt idx="14">
                  <c:v>90.246740425531911</c:v>
                </c:pt>
                <c:pt idx="15">
                  <c:v>92.886127659574456</c:v>
                </c:pt>
                <c:pt idx="16">
                  <c:v>92.886127659574456</c:v>
                </c:pt>
                <c:pt idx="17">
                  <c:v>92.886127659574456</c:v>
                </c:pt>
                <c:pt idx="18">
                  <c:v>92.886127659574456</c:v>
                </c:pt>
                <c:pt idx="19">
                  <c:v>92.886127659574456</c:v>
                </c:pt>
                <c:pt idx="20">
                  <c:v>92.886127659574456</c:v>
                </c:pt>
                <c:pt idx="21">
                  <c:v>97.352782978723397</c:v>
                </c:pt>
                <c:pt idx="22">
                  <c:v>97.352782978723397</c:v>
                </c:pt>
                <c:pt idx="23">
                  <c:v>97.352782978723397</c:v>
                </c:pt>
                <c:pt idx="24">
                  <c:v>97.352782978723397</c:v>
                </c:pt>
                <c:pt idx="25">
                  <c:v>97.352782978723397</c:v>
                </c:pt>
                <c:pt idx="26">
                  <c:v>97.352782978723397</c:v>
                </c:pt>
                <c:pt idx="27">
                  <c:v>100.80428936170212</c:v>
                </c:pt>
                <c:pt idx="28">
                  <c:v>100.80428936170212</c:v>
                </c:pt>
                <c:pt idx="29">
                  <c:v>100.80428936170212</c:v>
                </c:pt>
                <c:pt idx="30">
                  <c:v>100.80428936170212</c:v>
                </c:pt>
                <c:pt idx="31">
                  <c:v>100.80428936170212</c:v>
                </c:pt>
                <c:pt idx="32">
                  <c:v>100.80428936170212</c:v>
                </c:pt>
                <c:pt idx="33">
                  <c:v>104.96639999999999</c:v>
                </c:pt>
                <c:pt idx="34">
                  <c:v>104.96639999999999</c:v>
                </c:pt>
                <c:pt idx="35">
                  <c:v>104.96639999999999</c:v>
                </c:pt>
                <c:pt idx="36">
                  <c:v>104.96639999999999</c:v>
                </c:pt>
                <c:pt idx="37">
                  <c:v>104.96639999999999</c:v>
                </c:pt>
                <c:pt idx="38">
                  <c:v>104.96639999999999</c:v>
                </c:pt>
                <c:pt idx="39">
                  <c:v>108.77320851063828</c:v>
                </c:pt>
                <c:pt idx="40">
                  <c:v>108.77320851063828</c:v>
                </c:pt>
                <c:pt idx="41">
                  <c:v>108.77320851063828</c:v>
                </c:pt>
                <c:pt idx="42">
                  <c:v>108.77320851063828</c:v>
                </c:pt>
                <c:pt idx="43">
                  <c:v>108.77320851063828</c:v>
                </c:pt>
                <c:pt idx="44">
                  <c:v>108.77320851063828</c:v>
                </c:pt>
                <c:pt idx="45">
                  <c:v>112.07244255319149</c:v>
                </c:pt>
                <c:pt idx="46">
                  <c:v>112.07244255319149</c:v>
                </c:pt>
                <c:pt idx="47">
                  <c:v>112.07244255319149</c:v>
                </c:pt>
                <c:pt idx="48">
                  <c:v>112.07244255319149</c:v>
                </c:pt>
                <c:pt idx="49">
                  <c:v>112.07244255319149</c:v>
                </c:pt>
                <c:pt idx="50">
                  <c:v>112.07244255319149</c:v>
                </c:pt>
                <c:pt idx="51">
                  <c:v>116.13303829787233</c:v>
                </c:pt>
                <c:pt idx="52">
                  <c:v>116.13303829787233</c:v>
                </c:pt>
                <c:pt idx="53">
                  <c:v>116.13303829787233</c:v>
                </c:pt>
                <c:pt idx="54">
                  <c:v>116.13303829787233</c:v>
                </c:pt>
                <c:pt idx="55">
                  <c:v>116.13303829787233</c:v>
                </c:pt>
                <c:pt idx="56">
                  <c:v>116.13303829787233</c:v>
                </c:pt>
                <c:pt idx="57">
                  <c:v>120.34590638297873</c:v>
                </c:pt>
                <c:pt idx="58">
                  <c:v>120.34590638297873</c:v>
                </c:pt>
                <c:pt idx="59">
                  <c:v>120.34590638297873</c:v>
                </c:pt>
                <c:pt idx="60">
                  <c:v>120.34590638297873</c:v>
                </c:pt>
                <c:pt idx="61">
                  <c:v>120.34590638297873</c:v>
                </c:pt>
                <c:pt idx="62">
                  <c:v>120.34590638297873</c:v>
                </c:pt>
                <c:pt idx="63">
                  <c:v>123.5436255319149</c:v>
                </c:pt>
                <c:pt idx="64">
                  <c:v>123.5436255319149</c:v>
                </c:pt>
                <c:pt idx="65">
                  <c:v>123.5436255319149</c:v>
                </c:pt>
                <c:pt idx="66">
                  <c:v>123.5436255319149</c:v>
                </c:pt>
                <c:pt idx="67">
                  <c:v>123.5436255319149</c:v>
                </c:pt>
                <c:pt idx="68">
                  <c:v>123.5436255319149</c:v>
                </c:pt>
                <c:pt idx="69">
                  <c:v>127.19816170212765</c:v>
                </c:pt>
                <c:pt idx="70">
                  <c:v>127.19816170212765</c:v>
                </c:pt>
                <c:pt idx="71">
                  <c:v>127.19816170212765</c:v>
                </c:pt>
                <c:pt idx="72">
                  <c:v>127.19816170212765</c:v>
                </c:pt>
                <c:pt idx="73">
                  <c:v>127.19816170212765</c:v>
                </c:pt>
                <c:pt idx="74">
                  <c:v>127.19816170212765</c:v>
                </c:pt>
                <c:pt idx="75">
                  <c:v>136.02995744680848</c:v>
                </c:pt>
                <c:pt idx="76">
                  <c:v>136.02995744680848</c:v>
                </c:pt>
                <c:pt idx="77">
                  <c:v>136.02995744680848</c:v>
                </c:pt>
                <c:pt idx="78">
                  <c:v>136.02995744680848</c:v>
                </c:pt>
                <c:pt idx="79">
                  <c:v>136.02995744680848</c:v>
                </c:pt>
                <c:pt idx="80">
                  <c:v>136.02995744680848</c:v>
                </c:pt>
                <c:pt idx="81">
                  <c:v>139.17691914893618</c:v>
                </c:pt>
                <c:pt idx="82">
                  <c:v>139.17691914893618</c:v>
                </c:pt>
                <c:pt idx="83">
                  <c:v>139.17691914893618</c:v>
                </c:pt>
                <c:pt idx="84">
                  <c:v>139.17691914893618</c:v>
                </c:pt>
                <c:pt idx="85">
                  <c:v>139.17691914893618</c:v>
                </c:pt>
                <c:pt idx="86">
                  <c:v>139.17691914893618</c:v>
                </c:pt>
                <c:pt idx="87">
                  <c:v>142.42539574468083</c:v>
                </c:pt>
                <c:pt idx="88">
                  <c:v>142.42539574468083</c:v>
                </c:pt>
                <c:pt idx="89">
                  <c:v>142.42539574468083</c:v>
                </c:pt>
                <c:pt idx="90">
                  <c:v>142.42539574468083</c:v>
                </c:pt>
                <c:pt idx="91">
                  <c:v>142.42539574468083</c:v>
                </c:pt>
                <c:pt idx="92">
                  <c:v>142.42539574468083</c:v>
                </c:pt>
                <c:pt idx="93">
                  <c:v>145.01402553191491</c:v>
                </c:pt>
                <c:pt idx="94">
                  <c:v>145.01402553191491</c:v>
                </c:pt>
                <c:pt idx="95">
                  <c:v>145.01402553191491</c:v>
                </c:pt>
                <c:pt idx="96">
                  <c:v>145.01402553191491</c:v>
                </c:pt>
                <c:pt idx="97">
                  <c:v>145.01402553191491</c:v>
                </c:pt>
                <c:pt idx="98">
                  <c:v>145.01402553191491</c:v>
                </c:pt>
                <c:pt idx="99">
                  <c:v>147.85644255319147</c:v>
                </c:pt>
                <c:pt idx="100">
                  <c:v>147.85644255319147</c:v>
                </c:pt>
                <c:pt idx="101">
                  <c:v>147.85644255319147</c:v>
                </c:pt>
                <c:pt idx="102">
                  <c:v>147.85644255319147</c:v>
                </c:pt>
                <c:pt idx="103">
                  <c:v>147.85644255319147</c:v>
                </c:pt>
                <c:pt idx="104">
                  <c:v>147.85644255319147</c:v>
                </c:pt>
                <c:pt idx="105">
                  <c:v>151.86628085106381</c:v>
                </c:pt>
                <c:pt idx="106">
                  <c:v>151.86628085106381</c:v>
                </c:pt>
                <c:pt idx="107">
                  <c:v>151.86628085106381</c:v>
                </c:pt>
                <c:pt idx="108">
                  <c:v>151.86628085106381</c:v>
                </c:pt>
                <c:pt idx="109">
                  <c:v>151.86628085106381</c:v>
                </c:pt>
                <c:pt idx="110">
                  <c:v>151.86628085106381</c:v>
                </c:pt>
                <c:pt idx="111">
                  <c:v>154.75945531914891</c:v>
                </c:pt>
                <c:pt idx="112">
                  <c:v>154.75945531914891</c:v>
                </c:pt>
                <c:pt idx="113">
                  <c:v>154.75945531914891</c:v>
                </c:pt>
                <c:pt idx="114">
                  <c:v>154.75945531914891</c:v>
                </c:pt>
                <c:pt idx="115">
                  <c:v>154.75945531914891</c:v>
                </c:pt>
                <c:pt idx="116">
                  <c:v>154.75945531914891</c:v>
                </c:pt>
                <c:pt idx="117">
                  <c:v>157.85565957446806</c:v>
                </c:pt>
                <c:pt idx="118">
                  <c:v>157.85565957446806</c:v>
                </c:pt>
                <c:pt idx="119">
                  <c:v>157.85565957446806</c:v>
                </c:pt>
                <c:pt idx="120">
                  <c:v>157.85565957446806</c:v>
                </c:pt>
                <c:pt idx="121">
                  <c:v>157.85565957446806</c:v>
                </c:pt>
                <c:pt idx="122">
                  <c:v>157.85565957446806</c:v>
                </c:pt>
                <c:pt idx="123">
                  <c:v>161.20565106382978</c:v>
                </c:pt>
                <c:pt idx="124">
                  <c:v>161.20565106382978</c:v>
                </c:pt>
                <c:pt idx="125">
                  <c:v>161.20565106382978</c:v>
                </c:pt>
                <c:pt idx="126">
                  <c:v>161.20565106382978</c:v>
                </c:pt>
                <c:pt idx="127">
                  <c:v>161.20565106382978</c:v>
                </c:pt>
                <c:pt idx="128">
                  <c:v>161.20565106382978</c:v>
                </c:pt>
                <c:pt idx="129">
                  <c:v>164.35261276595742</c:v>
                </c:pt>
                <c:pt idx="130">
                  <c:v>164.35261276595742</c:v>
                </c:pt>
                <c:pt idx="131">
                  <c:v>164.35261276595742</c:v>
                </c:pt>
                <c:pt idx="132">
                  <c:v>164.35261276595742</c:v>
                </c:pt>
                <c:pt idx="133">
                  <c:v>164.35261276595742</c:v>
                </c:pt>
                <c:pt idx="134">
                  <c:v>164.35261276595742</c:v>
                </c:pt>
                <c:pt idx="135">
                  <c:v>168.76851063829787</c:v>
                </c:pt>
                <c:pt idx="136">
                  <c:v>168.76851063829787</c:v>
                </c:pt>
                <c:pt idx="137">
                  <c:v>168.76851063829787</c:v>
                </c:pt>
                <c:pt idx="138">
                  <c:v>168.76851063829787</c:v>
                </c:pt>
                <c:pt idx="139">
                  <c:v>168.76851063829787</c:v>
                </c:pt>
                <c:pt idx="140">
                  <c:v>168.76851063829787</c:v>
                </c:pt>
                <c:pt idx="141">
                  <c:v>172.27077446808508</c:v>
                </c:pt>
                <c:pt idx="142">
                  <c:v>172.27077446808508</c:v>
                </c:pt>
                <c:pt idx="143">
                  <c:v>172.27077446808508</c:v>
                </c:pt>
                <c:pt idx="144">
                  <c:v>172.27077446808508</c:v>
                </c:pt>
                <c:pt idx="145">
                  <c:v>172.27077446808508</c:v>
                </c:pt>
                <c:pt idx="146">
                  <c:v>172.27077446808508</c:v>
                </c:pt>
                <c:pt idx="147">
                  <c:v>175.87455319148935</c:v>
                </c:pt>
                <c:pt idx="148">
                  <c:v>175.87455319148935</c:v>
                </c:pt>
                <c:pt idx="149">
                  <c:v>175.87455319148935</c:v>
                </c:pt>
                <c:pt idx="150">
                  <c:v>175.87455319148935</c:v>
                </c:pt>
                <c:pt idx="151">
                  <c:v>175.87455319148935</c:v>
                </c:pt>
                <c:pt idx="152">
                  <c:v>175.87455319148935</c:v>
                </c:pt>
                <c:pt idx="153">
                  <c:v>178.76772765957446</c:v>
                </c:pt>
                <c:pt idx="154">
                  <c:v>178.76772765957446</c:v>
                </c:pt>
                <c:pt idx="155">
                  <c:v>178.76772765957446</c:v>
                </c:pt>
                <c:pt idx="156">
                  <c:v>178.76772765957446</c:v>
                </c:pt>
                <c:pt idx="157">
                  <c:v>178.76772765957446</c:v>
                </c:pt>
                <c:pt idx="158">
                  <c:v>178.76772765957446</c:v>
                </c:pt>
                <c:pt idx="159">
                  <c:v>182.42226382978723</c:v>
                </c:pt>
                <c:pt idx="160">
                  <c:v>182.42226382978723</c:v>
                </c:pt>
                <c:pt idx="161">
                  <c:v>182.42226382978723</c:v>
                </c:pt>
                <c:pt idx="162">
                  <c:v>182.42226382978723</c:v>
                </c:pt>
                <c:pt idx="163">
                  <c:v>182.42226382978723</c:v>
                </c:pt>
                <c:pt idx="164">
                  <c:v>182.42226382978723</c:v>
                </c:pt>
                <c:pt idx="165">
                  <c:v>185.77225531914891</c:v>
                </c:pt>
                <c:pt idx="166">
                  <c:v>185.77225531914891</c:v>
                </c:pt>
                <c:pt idx="167">
                  <c:v>185.77225531914891</c:v>
                </c:pt>
                <c:pt idx="168">
                  <c:v>185.77225531914891</c:v>
                </c:pt>
                <c:pt idx="169">
                  <c:v>185.77225531914891</c:v>
                </c:pt>
                <c:pt idx="170">
                  <c:v>185.77225531914891</c:v>
                </c:pt>
                <c:pt idx="171">
                  <c:v>190.23891063829785</c:v>
                </c:pt>
                <c:pt idx="172">
                  <c:v>190.23891063829785</c:v>
                </c:pt>
                <c:pt idx="173">
                  <c:v>190.23891063829785</c:v>
                </c:pt>
                <c:pt idx="174">
                  <c:v>190.23891063829785</c:v>
                </c:pt>
                <c:pt idx="175">
                  <c:v>190.23891063829785</c:v>
                </c:pt>
                <c:pt idx="176">
                  <c:v>190.23891063829785</c:v>
                </c:pt>
                <c:pt idx="177">
                  <c:v>193.63965957446806</c:v>
                </c:pt>
                <c:pt idx="178">
                  <c:v>193.63965957446806</c:v>
                </c:pt>
                <c:pt idx="179">
                  <c:v>193.63965957446806</c:v>
                </c:pt>
                <c:pt idx="180">
                  <c:v>193.63965957446806</c:v>
                </c:pt>
                <c:pt idx="181">
                  <c:v>193.63965957446806</c:v>
                </c:pt>
                <c:pt idx="182">
                  <c:v>193.63965957446806</c:v>
                </c:pt>
                <c:pt idx="183">
                  <c:v>197.04040851063829</c:v>
                </c:pt>
                <c:pt idx="184">
                  <c:v>197.04040851063829</c:v>
                </c:pt>
                <c:pt idx="185">
                  <c:v>197.04040851063829</c:v>
                </c:pt>
                <c:pt idx="186">
                  <c:v>197.04040851063829</c:v>
                </c:pt>
                <c:pt idx="187">
                  <c:v>197.04040851063829</c:v>
                </c:pt>
                <c:pt idx="188">
                  <c:v>197.04040851063829</c:v>
                </c:pt>
                <c:pt idx="189">
                  <c:v>199.93358297872339</c:v>
                </c:pt>
                <c:pt idx="190">
                  <c:v>199.93358297872339</c:v>
                </c:pt>
                <c:pt idx="191">
                  <c:v>199.93358297872339</c:v>
                </c:pt>
                <c:pt idx="192">
                  <c:v>199.93358297872339</c:v>
                </c:pt>
                <c:pt idx="193">
                  <c:v>199.93358297872339</c:v>
                </c:pt>
                <c:pt idx="194">
                  <c:v>199.93358297872339</c:v>
                </c:pt>
                <c:pt idx="195">
                  <c:v>201.3547914893617</c:v>
                </c:pt>
                <c:pt idx="196">
                  <c:v>201.3547914893617</c:v>
                </c:pt>
                <c:pt idx="197">
                  <c:v>201.3547914893617</c:v>
                </c:pt>
                <c:pt idx="198">
                  <c:v>201.3547914893617</c:v>
                </c:pt>
                <c:pt idx="199">
                  <c:v>201.3547914893617</c:v>
                </c:pt>
                <c:pt idx="200">
                  <c:v>201.3547914893617</c:v>
                </c:pt>
                <c:pt idx="201">
                  <c:v>201.55782127659572</c:v>
                </c:pt>
                <c:pt idx="202">
                  <c:v>201.55782127659572</c:v>
                </c:pt>
                <c:pt idx="203">
                  <c:v>201.55782127659572</c:v>
                </c:pt>
                <c:pt idx="204">
                  <c:v>201.55782127659572</c:v>
                </c:pt>
                <c:pt idx="205">
                  <c:v>201.55782127659572</c:v>
                </c:pt>
                <c:pt idx="206">
                  <c:v>201.55782127659572</c:v>
                </c:pt>
                <c:pt idx="207">
                  <c:v>194.45177872340426</c:v>
                </c:pt>
                <c:pt idx="208">
                  <c:v>194.45177872340426</c:v>
                </c:pt>
                <c:pt idx="209">
                  <c:v>194.45177872340426</c:v>
                </c:pt>
                <c:pt idx="210">
                  <c:v>194.45177872340426</c:v>
                </c:pt>
                <c:pt idx="211">
                  <c:v>194.45177872340426</c:v>
                </c:pt>
                <c:pt idx="212">
                  <c:v>194.45177872340426</c:v>
                </c:pt>
                <c:pt idx="213">
                  <c:v>180.3412085106383</c:v>
                </c:pt>
                <c:pt idx="214">
                  <c:v>180.3412085106383</c:v>
                </c:pt>
                <c:pt idx="215">
                  <c:v>180.3412085106383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738184"/>
        <c:axId val="379737792"/>
      </c:scatterChart>
      <c:valAx>
        <c:axId val="379737008"/>
        <c:scaling>
          <c:orientation val="minMax"/>
          <c:max val="43"/>
          <c:min val="1"/>
        </c:scaling>
        <c:delete val="0"/>
        <c:axPos val="b"/>
        <c:numFmt formatCode="0.000&quot; s&quot;" sourceLinked="1"/>
        <c:majorTickMark val="out"/>
        <c:minorTickMark val="none"/>
        <c:tickLblPos val="nextTo"/>
        <c:crossAx val="379737400"/>
        <c:crosses val="autoZero"/>
        <c:crossBetween val="midCat"/>
      </c:valAx>
      <c:valAx>
        <c:axId val="379737400"/>
        <c:scaling>
          <c:orientation val="minMax"/>
          <c:min val="-1000"/>
        </c:scaling>
        <c:delete val="0"/>
        <c:axPos val="l"/>
        <c:majorGridlines/>
        <c:numFmt formatCode="#,##0&quot; 1/min&quot;" sourceLinked="1"/>
        <c:majorTickMark val="out"/>
        <c:minorTickMark val="none"/>
        <c:tickLblPos val="nextTo"/>
        <c:crossAx val="379737008"/>
        <c:crosses val="autoZero"/>
        <c:crossBetween val="midCat"/>
      </c:valAx>
      <c:valAx>
        <c:axId val="379737792"/>
        <c:scaling>
          <c:orientation val="minMax"/>
          <c:max val="210"/>
          <c:min val="0"/>
        </c:scaling>
        <c:delete val="0"/>
        <c:axPos val="r"/>
        <c:numFmt formatCode="0.0&quot; km/h&quot;" sourceLinked="1"/>
        <c:majorTickMark val="out"/>
        <c:minorTickMark val="none"/>
        <c:tickLblPos val="nextTo"/>
        <c:crossAx val="379738184"/>
        <c:crosses val="max"/>
        <c:crossBetween val="midCat"/>
      </c:valAx>
      <c:valAx>
        <c:axId val="379738184"/>
        <c:scaling>
          <c:orientation val="minMax"/>
        </c:scaling>
        <c:delete val="1"/>
        <c:axPos val="b"/>
        <c:numFmt formatCode="0.000&quot; s&quot;" sourceLinked="1"/>
        <c:majorTickMark val="out"/>
        <c:minorTickMark val="none"/>
        <c:tickLblPos val="none"/>
        <c:crossAx val="3797377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4" r="0.7000000000000004" t="0.78740157499999996" header="0.30000000000000021" footer="0.3000000000000002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43891517070954E-2"/>
          <c:y val="2.9140471614276579E-2"/>
          <c:w val="0.79449540221715054"/>
          <c:h val="0.90510715688098042"/>
        </c:manualLayout>
      </c:layout>
      <c:scatterChart>
        <c:scatterStyle val="lineMarker"/>
        <c:varyColors val="0"/>
        <c:ser>
          <c:idx val="0"/>
          <c:order val="0"/>
          <c:tx>
            <c:strRef>
              <c:f>'Berechnungen 525d'!$B$13</c:f>
              <c:strCache>
                <c:ptCount val="1"/>
                <c:pt idx="0">
                  <c:v>v1.Gang</c:v>
                </c:pt>
              </c:strCache>
            </c:strRef>
          </c:tx>
          <c:marker>
            <c:symbol val="none"/>
          </c:marker>
          <c:xVal>
            <c:numRef>
              <c:f>'Berechnungen 525d'!$A$16:$A$67</c:f>
              <c:numCache>
                <c:formatCode>General</c:formatCode>
                <c:ptCount val="42"/>
                <c:pt idx="0">
                  <c:v>700</c:v>
                </c:pt>
                <c:pt idx="1">
                  <c:v>800</c:v>
                </c:pt>
                <c:pt idx="2">
                  <c:v>900</c:v>
                </c:pt>
                <c:pt idx="3">
                  <c:v>1000</c:v>
                </c:pt>
                <c:pt idx="4">
                  <c:v>1100</c:v>
                </c:pt>
                <c:pt idx="5">
                  <c:v>1200</c:v>
                </c:pt>
                <c:pt idx="6">
                  <c:v>1300</c:v>
                </c:pt>
                <c:pt idx="7">
                  <c:v>1400</c:v>
                </c:pt>
                <c:pt idx="8">
                  <c:v>1500</c:v>
                </c:pt>
                <c:pt idx="9">
                  <c:v>1600</c:v>
                </c:pt>
                <c:pt idx="10">
                  <c:v>1700</c:v>
                </c:pt>
                <c:pt idx="11">
                  <c:v>1800</c:v>
                </c:pt>
                <c:pt idx="12">
                  <c:v>1900</c:v>
                </c:pt>
                <c:pt idx="13">
                  <c:v>2000</c:v>
                </c:pt>
                <c:pt idx="14">
                  <c:v>2100</c:v>
                </c:pt>
                <c:pt idx="15">
                  <c:v>2200</c:v>
                </c:pt>
                <c:pt idx="16">
                  <c:v>2300</c:v>
                </c:pt>
                <c:pt idx="17">
                  <c:v>2400</c:v>
                </c:pt>
                <c:pt idx="18">
                  <c:v>2500</c:v>
                </c:pt>
                <c:pt idx="19">
                  <c:v>2600</c:v>
                </c:pt>
                <c:pt idx="20">
                  <c:v>2700</c:v>
                </c:pt>
                <c:pt idx="21">
                  <c:v>2800</c:v>
                </c:pt>
                <c:pt idx="22">
                  <c:v>2900</c:v>
                </c:pt>
                <c:pt idx="23">
                  <c:v>3000</c:v>
                </c:pt>
                <c:pt idx="24">
                  <c:v>3100</c:v>
                </c:pt>
                <c:pt idx="25">
                  <c:v>3200</c:v>
                </c:pt>
                <c:pt idx="26">
                  <c:v>3300</c:v>
                </c:pt>
                <c:pt idx="27">
                  <c:v>3400</c:v>
                </c:pt>
                <c:pt idx="28">
                  <c:v>3500</c:v>
                </c:pt>
                <c:pt idx="29">
                  <c:v>3600</c:v>
                </c:pt>
                <c:pt idx="30">
                  <c:v>3700</c:v>
                </c:pt>
                <c:pt idx="31">
                  <c:v>3800</c:v>
                </c:pt>
                <c:pt idx="32">
                  <c:v>3900</c:v>
                </c:pt>
                <c:pt idx="33">
                  <c:v>4000</c:v>
                </c:pt>
                <c:pt idx="34">
                  <c:v>4100</c:v>
                </c:pt>
                <c:pt idx="35">
                  <c:v>4200</c:v>
                </c:pt>
                <c:pt idx="36">
                  <c:v>4300</c:v>
                </c:pt>
                <c:pt idx="37">
                  <c:v>4400</c:v>
                </c:pt>
                <c:pt idx="38">
                  <c:v>4500</c:v>
                </c:pt>
                <c:pt idx="39">
                  <c:v>4600</c:v>
                </c:pt>
                <c:pt idx="40">
                  <c:v>4700</c:v>
                </c:pt>
                <c:pt idx="41">
                  <c:v>4800</c:v>
                </c:pt>
              </c:numCache>
            </c:numRef>
          </c:xVal>
          <c:yVal>
            <c:numRef>
              <c:f>'Berechnungen 525d'!$B$16:$B$67</c:f>
              <c:numCache>
                <c:formatCode>0.0" km/h"</c:formatCode>
                <c:ptCount val="42"/>
                <c:pt idx="0">
                  <c:v>6.78057495533539</c:v>
                </c:pt>
                <c:pt idx="1">
                  <c:v>7.7492285203833022</c:v>
                </c:pt>
                <c:pt idx="2">
                  <c:v>8.7178820854312136</c:v>
                </c:pt>
                <c:pt idx="3">
                  <c:v>9.6865356504791276</c:v>
                </c:pt>
                <c:pt idx="4">
                  <c:v>10.65518921552704</c:v>
                </c:pt>
                <c:pt idx="5">
                  <c:v>11.623842780574952</c:v>
                </c:pt>
                <c:pt idx="6">
                  <c:v>12.592496345622868</c:v>
                </c:pt>
                <c:pt idx="7">
                  <c:v>13.56114991067078</c:v>
                </c:pt>
                <c:pt idx="8">
                  <c:v>14.529803475718692</c:v>
                </c:pt>
                <c:pt idx="9">
                  <c:v>15.498457040766604</c:v>
                </c:pt>
                <c:pt idx="10">
                  <c:v>16.467110605814515</c:v>
                </c:pt>
                <c:pt idx="11">
                  <c:v>17.435764170862427</c:v>
                </c:pt>
                <c:pt idx="12">
                  <c:v>18.404417735910343</c:v>
                </c:pt>
                <c:pt idx="13">
                  <c:v>19.373071300958255</c:v>
                </c:pt>
                <c:pt idx="14">
                  <c:v>20.341724866006167</c:v>
                </c:pt>
                <c:pt idx="15">
                  <c:v>21.31037843105408</c:v>
                </c:pt>
                <c:pt idx="16">
                  <c:v>22.279031996101992</c:v>
                </c:pt>
                <c:pt idx="17">
                  <c:v>23.247685561149904</c:v>
                </c:pt>
                <c:pt idx="18">
                  <c:v>24.216339126197816</c:v>
                </c:pt>
                <c:pt idx="19">
                  <c:v>25.184992691245736</c:v>
                </c:pt>
                <c:pt idx="20">
                  <c:v>26.153646256293648</c:v>
                </c:pt>
                <c:pt idx="21">
                  <c:v>27.12229982134156</c:v>
                </c:pt>
                <c:pt idx="22">
                  <c:v>28.090953386389472</c:v>
                </c:pt>
                <c:pt idx="23">
                  <c:v>29.059606951437384</c:v>
                </c:pt>
                <c:pt idx="24">
                  <c:v>30.028260516485297</c:v>
                </c:pt>
                <c:pt idx="25">
                  <c:v>30.996914081533209</c:v>
                </c:pt>
                <c:pt idx="26">
                  <c:v>31.965567646581125</c:v>
                </c:pt>
                <c:pt idx="27">
                  <c:v>32.93422121162903</c:v>
                </c:pt>
                <c:pt idx="28">
                  <c:v>33.902874776676946</c:v>
                </c:pt>
                <c:pt idx="29">
                  <c:v>34.871528341724854</c:v>
                </c:pt>
                <c:pt idx="30">
                  <c:v>35.84018190677277</c:v>
                </c:pt>
                <c:pt idx="31">
                  <c:v>36.808835471820686</c:v>
                </c:pt>
                <c:pt idx="32">
                  <c:v>37.777489036868594</c:v>
                </c:pt>
                <c:pt idx="33">
                  <c:v>38.74614260191651</c:v>
                </c:pt>
                <c:pt idx="34">
                  <c:v>39.714796166964419</c:v>
                </c:pt>
                <c:pt idx="35">
                  <c:v>40.683449732012335</c:v>
                </c:pt>
                <c:pt idx="36">
                  <c:v>41.652103297060243</c:v>
                </c:pt>
                <c:pt idx="37">
                  <c:v>42.620756862108159</c:v>
                </c:pt>
                <c:pt idx="38">
                  <c:v>43.589410427156075</c:v>
                </c:pt>
                <c:pt idx="39">
                  <c:v>44.558063992203984</c:v>
                </c:pt>
                <c:pt idx="40">
                  <c:v>45.526717557251899</c:v>
                </c:pt>
                <c:pt idx="41">
                  <c:v>46.495371122299808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'Berechnungen 525d'!$C$13</c:f>
              <c:strCache>
                <c:ptCount val="1"/>
                <c:pt idx="0">
                  <c:v>v2.Gang</c:v>
                </c:pt>
              </c:strCache>
            </c:strRef>
          </c:tx>
          <c:marker>
            <c:symbol val="none"/>
          </c:marker>
          <c:xVal>
            <c:numRef>
              <c:f>'Berechnungen 525d'!$A$14:$A$67</c:f>
              <c:numCache>
                <c:formatCode>General</c:formatCode>
                <c:ptCount val="42"/>
                <c:pt idx="0">
                  <c:v>700</c:v>
                </c:pt>
                <c:pt idx="1">
                  <c:v>800</c:v>
                </c:pt>
                <c:pt idx="2">
                  <c:v>900</c:v>
                </c:pt>
                <c:pt idx="3">
                  <c:v>1000</c:v>
                </c:pt>
                <c:pt idx="4">
                  <c:v>1100</c:v>
                </c:pt>
                <c:pt idx="5">
                  <c:v>1200</c:v>
                </c:pt>
                <c:pt idx="6">
                  <c:v>1300</c:v>
                </c:pt>
                <c:pt idx="7">
                  <c:v>1400</c:v>
                </c:pt>
                <c:pt idx="8">
                  <c:v>1500</c:v>
                </c:pt>
                <c:pt idx="9">
                  <c:v>1600</c:v>
                </c:pt>
                <c:pt idx="10">
                  <c:v>1700</c:v>
                </c:pt>
                <c:pt idx="11">
                  <c:v>1800</c:v>
                </c:pt>
                <c:pt idx="12">
                  <c:v>1900</c:v>
                </c:pt>
                <c:pt idx="13">
                  <c:v>2000</c:v>
                </c:pt>
                <c:pt idx="14">
                  <c:v>2100</c:v>
                </c:pt>
                <c:pt idx="15">
                  <c:v>2200</c:v>
                </c:pt>
                <c:pt idx="16">
                  <c:v>2300</c:v>
                </c:pt>
                <c:pt idx="17">
                  <c:v>2400</c:v>
                </c:pt>
                <c:pt idx="18">
                  <c:v>2500</c:v>
                </c:pt>
                <c:pt idx="19">
                  <c:v>2600</c:v>
                </c:pt>
                <c:pt idx="20">
                  <c:v>2700</c:v>
                </c:pt>
                <c:pt idx="21">
                  <c:v>2800</c:v>
                </c:pt>
                <c:pt idx="22">
                  <c:v>2900</c:v>
                </c:pt>
                <c:pt idx="23">
                  <c:v>3000</c:v>
                </c:pt>
                <c:pt idx="24">
                  <c:v>3100</c:v>
                </c:pt>
                <c:pt idx="25">
                  <c:v>3200</c:v>
                </c:pt>
                <c:pt idx="26">
                  <c:v>3300</c:v>
                </c:pt>
                <c:pt idx="27">
                  <c:v>3400</c:v>
                </c:pt>
                <c:pt idx="28">
                  <c:v>3500</c:v>
                </c:pt>
                <c:pt idx="29">
                  <c:v>3600</c:v>
                </c:pt>
                <c:pt idx="30">
                  <c:v>3700</c:v>
                </c:pt>
                <c:pt idx="31">
                  <c:v>3800</c:v>
                </c:pt>
                <c:pt idx="32">
                  <c:v>3900</c:v>
                </c:pt>
                <c:pt idx="33">
                  <c:v>4000</c:v>
                </c:pt>
                <c:pt idx="34">
                  <c:v>4100</c:v>
                </c:pt>
                <c:pt idx="35">
                  <c:v>4200</c:v>
                </c:pt>
                <c:pt idx="36">
                  <c:v>4300</c:v>
                </c:pt>
                <c:pt idx="37">
                  <c:v>4400</c:v>
                </c:pt>
                <c:pt idx="38">
                  <c:v>4500</c:v>
                </c:pt>
                <c:pt idx="39">
                  <c:v>4600</c:v>
                </c:pt>
                <c:pt idx="40">
                  <c:v>4700</c:v>
                </c:pt>
                <c:pt idx="41">
                  <c:v>4800</c:v>
                </c:pt>
              </c:numCache>
            </c:numRef>
          </c:xVal>
          <c:yVal>
            <c:numRef>
              <c:f>'Berechnungen 525d'!$C$14:$C$67</c:f>
              <c:numCache>
                <c:formatCode>0.0" km/h"</c:formatCode>
                <c:ptCount val="42"/>
                <c:pt idx="0">
                  <c:v>12.167881084232002</c:v>
                </c:pt>
                <c:pt idx="1">
                  <c:v>13.906149810550858</c:v>
                </c:pt>
                <c:pt idx="2">
                  <c:v>15.644418536869717</c:v>
                </c:pt>
                <c:pt idx="3">
                  <c:v>17.382687263188576</c:v>
                </c:pt>
                <c:pt idx="4">
                  <c:v>19.120955989507429</c:v>
                </c:pt>
                <c:pt idx="5">
                  <c:v>20.859224715826286</c:v>
                </c:pt>
                <c:pt idx="6">
                  <c:v>22.597493442145144</c:v>
                </c:pt>
                <c:pt idx="7">
                  <c:v>24.335762168464004</c:v>
                </c:pt>
                <c:pt idx="8">
                  <c:v>26.074030894782858</c:v>
                </c:pt>
                <c:pt idx="9">
                  <c:v>27.812299621101715</c:v>
                </c:pt>
                <c:pt idx="10">
                  <c:v>29.550568347420576</c:v>
                </c:pt>
                <c:pt idx="11">
                  <c:v>31.288837073739433</c:v>
                </c:pt>
                <c:pt idx="12">
                  <c:v>33.027105800058294</c:v>
                </c:pt>
                <c:pt idx="13">
                  <c:v>34.765374526377151</c:v>
                </c:pt>
                <c:pt idx="14">
                  <c:v>36.503643252696008</c:v>
                </c:pt>
                <c:pt idx="15">
                  <c:v>38.241911979014859</c:v>
                </c:pt>
                <c:pt idx="16">
                  <c:v>39.980180705333716</c:v>
                </c:pt>
                <c:pt idx="17">
                  <c:v>41.718449431652573</c:v>
                </c:pt>
                <c:pt idx="18">
                  <c:v>43.45671815797143</c:v>
                </c:pt>
                <c:pt idx="19">
                  <c:v>45.194986884290287</c:v>
                </c:pt>
                <c:pt idx="20">
                  <c:v>46.933255610609152</c:v>
                </c:pt>
                <c:pt idx="21">
                  <c:v>48.671524336928009</c:v>
                </c:pt>
                <c:pt idx="22">
                  <c:v>50.409793063246866</c:v>
                </c:pt>
                <c:pt idx="23">
                  <c:v>52.148061789565716</c:v>
                </c:pt>
                <c:pt idx="24">
                  <c:v>53.886330515884573</c:v>
                </c:pt>
                <c:pt idx="25">
                  <c:v>55.624599242203431</c:v>
                </c:pt>
                <c:pt idx="26">
                  <c:v>57.362867968522288</c:v>
                </c:pt>
                <c:pt idx="27">
                  <c:v>59.101136694841152</c:v>
                </c:pt>
                <c:pt idx="28">
                  <c:v>60.839405421160009</c:v>
                </c:pt>
                <c:pt idx="29">
                  <c:v>62.577674147478866</c:v>
                </c:pt>
                <c:pt idx="30">
                  <c:v>64.315942873797724</c:v>
                </c:pt>
                <c:pt idx="31">
                  <c:v>66.054211600116588</c:v>
                </c:pt>
                <c:pt idx="32">
                  <c:v>67.792480326435438</c:v>
                </c:pt>
                <c:pt idx="33">
                  <c:v>69.530749052754302</c:v>
                </c:pt>
                <c:pt idx="34">
                  <c:v>71.269017779073152</c:v>
                </c:pt>
                <c:pt idx="35">
                  <c:v>73.007286505392017</c:v>
                </c:pt>
                <c:pt idx="36">
                  <c:v>74.745555231710867</c:v>
                </c:pt>
                <c:pt idx="37">
                  <c:v>76.483823958029717</c:v>
                </c:pt>
                <c:pt idx="38">
                  <c:v>78.222092684348581</c:v>
                </c:pt>
                <c:pt idx="39">
                  <c:v>79.960361410667431</c:v>
                </c:pt>
                <c:pt idx="40">
                  <c:v>81.698630136986296</c:v>
                </c:pt>
                <c:pt idx="41">
                  <c:v>83.436898863305146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'Berechnungen 525d'!$D$13</c:f>
              <c:strCache>
                <c:ptCount val="1"/>
                <c:pt idx="0">
                  <c:v>v3.Gang</c:v>
                </c:pt>
              </c:strCache>
            </c:strRef>
          </c:tx>
          <c:marker>
            <c:symbol val="none"/>
          </c:marker>
          <c:xVal>
            <c:numRef>
              <c:f>'Berechnungen 525d'!$A$14:$A$67</c:f>
              <c:numCache>
                <c:formatCode>General</c:formatCode>
                <c:ptCount val="42"/>
                <c:pt idx="0">
                  <c:v>700</c:v>
                </c:pt>
                <c:pt idx="1">
                  <c:v>800</c:v>
                </c:pt>
                <c:pt idx="2">
                  <c:v>900</c:v>
                </c:pt>
                <c:pt idx="3">
                  <c:v>1000</c:v>
                </c:pt>
                <c:pt idx="4">
                  <c:v>1100</c:v>
                </c:pt>
                <c:pt idx="5">
                  <c:v>1200</c:v>
                </c:pt>
                <c:pt idx="6">
                  <c:v>1300</c:v>
                </c:pt>
                <c:pt idx="7">
                  <c:v>1400</c:v>
                </c:pt>
                <c:pt idx="8">
                  <c:v>1500</c:v>
                </c:pt>
                <c:pt idx="9">
                  <c:v>1600</c:v>
                </c:pt>
                <c:pt idx="10">
                  <c:v>1700</c:v>
                </c:pt>
                <c:pt idx="11">
                  <c:v>1800</c:v>
                </c:pt>
                <c:pt idx="12">
                  <c:v>1900</c:v>
                </c:pt>
                <c:pt idx="13">
                  <c:v>2000</c:v>
                </c:pt>
                <c:pt idx="14">
                  <c:v>2100</c:v>
                </c:pt>
                <c:pt idx="15">
                  <c:v>2200</c:v>
                </c:pt>
                <c:pt idx="16">
                  <c:v>2300</c:v>
                </c:pt>
                <c:pt idx="17">
                  <c:v>2400</c:v>
                </c:pt>
                <c:pt idx="18">
                  <c:v>2500</c:v>
                </c:pt>
                <c:pt idx="19">
                  <c:v>2600</c:v>
                </c:pt>
                <c:pt idx="20">
                  <c:v>2700</c:v>
                </c:pt>
                <c:pt idx="21">
                  <c:v>2800</c:v>
                </c:pt>
                <c:pt idx="22">
                  <c:v>2900</c:v>
                </c:pt>
                <c:pt idx="23">
                  <c:v>3000</c:v>
                </c:pt>
                <c:pt idx="24">
                  <c:v>3100</c:v>
                </c:pt>
                <c:pt idx="25">
                  <c:v>3200</c:v>
                </c:pt>
                <c:pt idx="26">
                  <c:v>3300</c:v>
                </c:pt>
                <c:pt idx="27">
                  <c:v>3400</c:v>
                </c:pt>
                <c:pt idx="28">
                  <c:v>3500</c:v>
                </c:pt>
                <c:pt idx="29">
                  <c:v>3600</c:v>
                </c:pt>
                <c:pt idx="30">
                  <c:v>3700</c:v>
                </c:pt>
                <c:pt idx="31">
                  <c:v>3800</c:v>
                </c:pt>
                <c:pt idx="32">
                  <c:v>3900</c:v>
                </c:pt>
                <c:pt idx="33">
                  <c:v>4000</c:v>
                </c:pt>
                <c:pt idx="34">
                  <c:v>4100</c:v>
                </c:pt>
                <c:pt idx="35">
                  <c:v>4200</c:v>
                </c:pt>
                <c:pt idx="36">
                  <c:v>4300</c:v>
                </c:pt>
                <c:pt idx="37">
                  <c:v>4400</c:v>
                </c:pt>
                <c:pt idx="38">
                  <c:v>4500</c:v>
                </c:pt>
                <c:pt idx="39">
                  <c:v>4600</c:v>
                </c:pt>
                <c:pt idx="40">
                  <c:v>4700</c:v>
                </c:pt>
                <c:pt idx="41">
                  <c:v>4800</c:v>
                </c:pt>
              </c:numCache>
            </c:numRef>
          </c:xVal>
          <c:yVal>
            <c:numRef>
              <c:f>'Berechnungen 525d'!$D$14:$D$67</c:f>
              <c:numCache>
                <c:formatCode>0.0" km/h"</c:formatCode>
                <c:ptCount val="42"/>
                <c:pt idx="0">
                  <c:v>19.522094926350245</c:v>
                </c:pt>
                <c:pt idx="1">
                  <c:v>22.310965630114566</c:v>
                </c:pt>
                <c:pt idx="2">
                  <c:v>25.099836333878883</c:v>
                </c:pt>
                <c:pt idx="3">
                  <c:v>27.888707037643204</c:v>
                </c:pt>
                <c:pt idx="4">
                  <c:v>30.677577741407529</c:v>
                </c:pt>
                <c:pt idx="5">
                  <c:v>33.466448445171842</c:v>
                </c:pt>
                <c:pt idx="6">
                  <c:v>36.255319148936174</c:v>
                </c:pt>
                <c:pt idx="7">
                  <c:v>39.044189852700491</c:v>
                </c:pt>
                <c:pt idx="8">
                  <c:v>41.833060556464808</c:v>
                </c:pt>
                <c:pt idx="9">
                  <c:v>44.621931260229132</c:v>
                </c:pt>
                <c:pt idx="10">
                  <c:v>47.41080196399345</c:v>
                </c:pt>
                <c:pt idx="11">
                  <c:v>50.199672667757767</c:v>
                </c:pt>
                <c:pt idx="12">
                  <c:v>52.988543371522091</c:v>
                </c:pt>
                <c:pt idx="13">
                  <c:v>55.777414075286408</c:v>
                </c:pt>
                <c:pt idx="14">
                  <c:v>58.566284779050733</c:v>
                </c:pt>
                <c:pt idx="15">
                  <c:v>61.355155482815057</c:v>
                </c:pt>
                <c:pt idx="16">
                  <c:v>64.144026186579367</c:v>
                </c:pt>
                <c:pt idx="17">
                  <c:v>66.932896890343685</c:v>
                </c:pt>
                <c:pt idx="18">
                  <c:v>69.721767594108002</c:v>
                </c:pt>
                <c:pt idx="19">
                  <c:v>72.510638297872347</c:v>
                </c:pt>
                <c:pt idx="20">
                  <c:v>75.299509001636665</c:v>
                </c:pt>
                <c:pt idx="21">
                  <c:v>78.088379705400982</c:v>
                </c:pt>
                <c:pt idx="22">
                  <c:v>80.877250409165299</c:v>
                </c:pt>
                <c:pt idx="23">
                  <c:v>83.666121112929616</c:v>
                </c:pt>
                <c:pt idx="24">
                  <c:v>86.454991816693934</c:v>
                </c:pt>
                <c:pt idx="25">
                  <c:v>89.243862520458265</c:v>
                </c:pt>
                <c:pt idx="26">
                  <c:v>92.032733224222582</c:v>
                </c:pt>
                <c:pt idx="27">
                  <c:v>94.821603927986899</c:v>
                </c:pt>
                <c:pt idx="28">
                  <c:v>97.610474631751217</c:v>
                </c:pt>
                <c:pt idx="29">
                  <c:v>100.39934533551553</c:v>
                </c:pt>
                <c:pt idx="30">
                  <c:v>103.18821603927985</c:v>
                </c:pt>
                <c:pt idx="31">
                  <c:v>105.97708674304418</c:v>
                </c:pt>
                <c:pt idx="32">
                  <c:v>108.7659574468085</c:v>
                </c:pt>
                <c:pt idx="33">
                  <c:v>111.55482815057282</c:v>
                </c:pt>
                <c:pt idx="34">
                  <c:v>114.34369885433713</c:v>
                </c:pt>
                <c:pt idx="35">
                  <c:v>117.13256955810147</c:v>
                </c:pt>
                <c:pt idx="36">
                  <c:v>119.92144026186578</c:v>
                </c:pt>
                <c:pt idx="37">
                  <c:v>122.71031096563011</c:v>
                </c:pt>
                <c:pt idx="38">
                  <c:v>125.49918166939443</c:v>
                </c:pt>
                <c:pt idx="39">
                  <c:v>128.28805237315873</c:v>
                </c:pt>
                <c:pt idx="40">
                  <c:v>131.07692307692307</c:v>
                </c:pt>
                <c:pt idx="41">
                  <c:v>133.86579378068737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'Berechnungen 525d'!$E$13</c:f>
              <c:strCache>
                <c:ptCount val="1"/>
                <c:pt idx="0">
                  <c:v>v4.Gang</c:v>
                </c:pt>
              </c:strCache>
            </c:strRef>
          </c:tx>
          <c:marker>
            <c:symbol val="none"/>
          </c:marker>
          <c:xVal>
            <c:numRef>
              <c:f>'Berechnungen 525d'!$A$14:$A$67</c:f>
              <c:numCache>
                <c:formatCode>General</c:formatCode>
                <c:ptCount val="42"/>
                <c:pt idx="0">
                  <c:v>700</c:v>
                </c:pt>
                <c:pt idx="1">
                  <c:v>800</c:v>
                </c:pt>
                <c:pt idx="2">
                  <c:v>900</c:v>
                </c:pt>
                <c:pt idx="3">
                  <c:v>1000</c:v>
                </c:pt>
                <c:pt idx="4">
                  <c:v>1100</c:v>
                </c:pt>
                <c:pt idx="5">
                  <c:v>1200</c:v>
                </c:pt>
                <c:pt idx="6">
                  <c:v>1300</c:v>
                </c:pt>
                <c:pt idx="7">
                  <c:v>1400</c:v>
                </c:pt>
                <c:pt idx="8">
                  <c:v>1500</c:v>
                </c:pt>
                <c:pt idx="9">
                  <c:v>1600</c:v>
                </c:pt>
                <c:pt idx="10">
                  <c:v>1700</c:v>
                </c:pt>
                <c:pt idx="11">
                  <c:v>1800</c:v>
                </c:pt>
                <c:pt idx="12">
                  <c:v>1900</c:v>
                </c:pt>
                <c:pt idx="13">
                  <c:v>2000</c:v>
                </c:pt>
                <c:pt idx="14">
                  <c:v>2100</c:v>
                </c:pt>
                <c:pt idx="15">
                  <c:v>2200</c:v>
                </c:pt>
                <c:pt idx="16">
                  <c:v>2300</c:v>
                </c:pt>
                <c:pt idx="17">
                  <c:v>2400</c:v>
                </c:pt>
                <c:pt idx="18">
                  <c:v>2500</c:v>
                </c:pt>
                <c:pt idx="19">
                  <c:v>2600</c:v>
                </c:pt>
                <c:pt idx="20">
                  <c:v>2700</c:v>
                </c:pt>
                <c:pt idx="21">
                  <c:v>2800</c:v>
                </c:pt>
                <c:pt idx="22">
                  <c:v>2900</c:v>
                </c:pt>
                <c:pt idx="23">
                  <c:v>3000</c:v>
                </c:pt>
                <c:pt idx="24">
                  <c:v>3100</c:v>
                </c:pt>
                <c:pt idx="25">
                  <c:v>3200</c:v>
                </c:pt>
                <c:pt idx="26">
                  <c:v>3300</c:v>
                </c:pt>
                <c:pt idx="27">
                  <c:v>3400</c:v>
                </c:pt>
                <c:pt idx="28">
                  <c:v>3500</c:v>
                </c:pt>
                <c:pt idx="29">
                  <c:v>3600</c:v>
                </c:pt>
                <c:pt idx="30">
                  <c:v>3700</c:v>
                </c:pt>
                <c:pt idx="31">
                  <c:v>3800</c:v>
                </c:pt>
                <c:pt idx="32">
                  <c:v>3900</c:v>
                </c:pt>
                <c:pt idx="33">
                  <c:v>4000</c:v>
                </c:pt>
                <c:pt idx="34">
                  <c:v>4100</c:v>
                </c:pt>
                <c:pt idx="35">
                  <c:v>4200</c:v>
                </c:pt>
                <c:pt idx="36">
                  <c:v>4300</c:v>
                </c:pt>
                <c:pt idx="37">
                  <c:v>4400</c:v>
                </c:pt>
                <c:pt idx="38">
                  <c:v>4500</c:v>
                </c:pt>
                <c:pt idx="39">
                  <c:v>4600</c:v>
                </c:pt>
                <c:pt idx="40">
                  <c:v>4700</c:v>
                </c:pt>
                <c:pt idx="41">
                  <c:v>4800</c:v>
                </c:pt>
              </c:numCache>
            </c:numRef>
          </c:xVal>
          <c:yVal>
            <c:numRef>
              <c:f>'Berechnungen 525d'!$E$14:$E$67</c:f>
              <c:numCache>
                <c:formatCode>0.0" km/h"</c:formatCode>
                <c:ptCount val="42"/>
                <c:pt idx="0">
                  <c:v>27.976545485005865</c:v>
                </c:pt>
                <c:pt idx="1">
                  <c:v>31.973194840006702</c:v>
                </c:pt>
                <c:pt idx="2">
                  <c:v>35.969844195007546</c:v>
                </c:pt>
                <c:pt idx="3">
                  <c:v>39.966493550008373</c:v>
                </c:pt>
                <c:pt idx="4">
                  <c:v>43.963142905009214</c:v>
                </c:pt>
                <c:pt idx="5">
                  <c:v>47.959792260010047</c:v>
                </c:pt>
                <c:pt idx="6">
                  <c:v>51.956441615010888</c:v>
                </c:pt>
                <c:pt idx="7">
                  <c:v>55.953090970011729</c:v>
                </c:pt>
                <c:pt idx="8">
                  <c:v>59.949740325012563</c:v>
                </c:pt>
                <c:pt idx="9">
                  <c:v>63.946389680013404</c:v>
                </c:pt>
                <c:pt idx="10">
                  <c:v>67.943039035014237</c:v>
                </c:pt>
                <c:pt idx="11">
                  <c:v>71.939688390015093</c:v>
                </c:pt>
                <c:pt idx="12">
                  <c:v>75.936337745015919</c:v>
                </c:pt>
                <c:pt idx="13">
                  <c:v>79.932987100016746</c:v>
                </c:pt>
                <c:pt idx="14">
                  <c:v>83.929636455017587</c:v>
                </c:pt>
                <c:pt idx="15">
                  <c:v>87.926285810018427</c:v>
                </c:pt>
                <c:pt idx="16">
                  <c:v>91.922935165019268</c:v>
                </c:pt>
                <c:pt idx="17">
                  <c:v>95.919584520020095</c:v>
                </c:pt>
                <c:pt idx="18">
                  <c:v>99.91623387502095</c:v>
                </c:pt>
                <c:pt idx="19">
                  <c:v>103.91288323002178</c:v>
                </c:pt>
                <c:pt idx="20">
                  <c:v>107.90953258502262</c:v>
                </c:pt>
                <c:pt idx="21">
                  <c:v>111.90618194002346</c:v>
                </c:pt>
                <c:pt idx="22">
                  <c:v>115.9028312950243</c:v>
                </c:pt>
                <c:pt idx="23">
                  <c:v>119.89948065002513</c:v>
                </c:pt>
                <c:pt idx="24">
                  <c:v>123.89613000502598</c:v>
                </c:pt>
                <c:pt idx="25">
                  <c:v>127.89277936002681</c:v>
                </c:pt>
                <c:pt idx="26">
                  <c:v>131.88942871502763</c:v>
                </c:pt>
                <c:pt idx="27">
                  <c:v>135.88607807002847</c:v>
                </c:pt>
                <c:pt idx="28">
                  <c:v>139.88272742502932</c:v>
                </c:pt>
                <c:pt idx="29">
                  <c:v>143.87937678003019</c:v>
                </c:pt>
                <c:pt idx="30">
                  <c:v>147.876026135031</c:v>
                </c:pt>
                <c:pt idx="31">
                  <c:v>151.87267549003184</c:v>
                </c:pt>
                <c:pt idx="32">
                  <c:v>155.86932484503268</c:v>
                </c:pt>
                <c:pt idx="33">
                  <c:v>159.86597420003349</c:v>
                </c:pt>
                <c:pt idx="34">
                  <c:v>163.86262355503433</c:v>
                </c:pt>
                <c:pt idx="35">
                  <c:v>167.85927291003517</c:v>
                </c:pt>
                <c:pt idx="36">
                  <c:v>171.85592226503604</c:v>
                </c:pt>
                <c:pt idx="37">
                  <c:v>175.85257162003685</c:v>
                </c:pt>
                <c:pt idx="38">
                  <c:v>179.8492209750377</c:v>
                </c:pt>
                <c:pt idx="39">
                  <c:v>183.84587033003854</c:v>
                </c:pt>
                <c:pt idx="40">
                  <c:v>187.84251968503938</c:v>
                </c:pt>
                <c:pt idx="41">
                  <c:v>191.83916904004019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'Berechnungen 525d'!$F$13</c:f>
              <c:strCache>
                <c:ptCount val="1"/>
                <c:pt idx="0">
                  <c:v>v5.Gang</c:v>
                </c:pt>
              </c:strCache>
            </c:strRef>
          </c:tx>
          <c:marker>
            <c:symbol val="none"/>
          </c:marker>
          <c:xVal>
            <c:numRef>
              <c:f>'Berechnungen 525d'!$A$14:$A$67</c:f>
              <c:numCache>
                <c:formatCode>General</c:formatCode>
                <c:ptCount val="42"/>
                <c:pt idx="0">
                  <c:v>700</c:v>
                </c:pt>
                <c:pt idx="1">
                  <c:v>800</c:v>
                </c:pt>
                <c:pt idx="2">
                  <c:v>900</c:v>
                </c:pt>
                <c:pt idx="3">
                  <c:v>1000</c:v>
                </c:pt>
                <c:pt idx="4">
                  <c:v>1100</c:v>
                </c:pt>
                <c:pt idx="5">
                  <c:v>1200</c:v>
                </c:pt>
                <c:pt idx="6">
                  <c:v>1300</c:v>
                </c:pt>
                <c:pt idx="7">
                  <c:v>1400</c:v>
                </c:pt>
                <c:pt idx="8">
                  <c:v>1500</c:v>
                </c:pt>
                <c:pt idx="9">
                  <c:v>1600</c:v>
                </c:pt>
                <c:pt idx="10">
                  <c:v>1700</c:v>
                </c:pt>
                <c:pt idx="11">
                  <c:v>1800</c:v>
                </c:pt>
                <c:pt idx="12">
                  <c:v>1900</c:v>
                </c:pt>
                <c:pt idx="13">
                  <c:v>2000</c:v>
                </c:pt>
                <c:pt idx="14">
                  <c:v>2100</c:v>
                </c:pt>
                <c:pt idx="15">
                  <c:v>2200</c:v>
                </c:pt>
                <c:pt idx="16">
                  <c:v>2300</c:v>
                </c:pt>
                <c:pt idx="17">
                  <c:v>2400</c:v>
                </c:pt>
                <c:pt idx="18">
                  <c:v>2500</c:v>
                </c:pt>
                <c:pt idx="19">
                  <c:v>2600</c:v>
                </c:pt>
                <c:pt idx="20">
                  <c:v>2700</c:v>
                </c:pt>
                <c:pt idx="21">
                  <c:v>2800</c:v>
                </c:pt>
                <c:pt idx="22">
                  <c:v>2900</c:v>
                </c:pt>
                <c:pt idx="23">
                  <c:v>3000</c:v>
                </c:pt>
                <c:pt idx="24">
                  <c:v>3100</c:v>
                </c:pt>
                <c:pt idx="25">
                  <c:v>3200</c:v>
                </c:pt>
                <c:pt idx="26">
                  <c:v>3300</c:v>
                </c:pt>
                <c:pt idx="27">
                  <c:v>3400</c:v>
                </c:pt>
                <c:pt idx="28">
                  <c:v>3500</c:v>
                </c:pt>
                <c:pt idx="29">
                  <c:v>3600</c:v>
                </c:pt>
                <c:pt idx="30">
                  <c:v>3700</c:v>
                </c:pt>
                <c:pt idx="31">
                  <c:v>3800</c:v>
                </c:pt>
                <c:pt idx="32">
                  <c:v>3900</c:v>
                </c:pt>
                <c:pt idx="33">
                  <c:v>4000</c:v>
                </c:pt>
                <c:pt idx="34">
                  <c:v>4100</c:v>
                </c:pt>
                <c:pt idx="35">
                  <c:v>4200</c:v>
                </c:pt>
                <c:pt idx="36">
                  <c:v>4300</c:v>
                </c:pt>
                <c:pt idx="37">
                  <c:v>4400</c:v>
                </c:pt>
                <c:pt idx="38">
                  <c:v>4500</c:v>
                </c:pt>
                <c:pt idx="39">
                  <c:v>4600</c:v>
                </c:pt>
                <c:pt idx="40">
                  <c:v>4700</c:v>
                </c:pt>
                <c:pt idx="41">
                  <c:v>4800</c:v>
                </c:pt>
              </c:numCache>
            </c:numRef>
          </c:xVal>
          <c:yVal>
            <c:numRef>
              <c:f>'Berechnungen 525d'!$F$14:$F$67</c:f>
              <c:numCache>
                <c:formatCode>0.0" km/h"</c:formatCode>
                <c:ptCount val="42"/>
                <c:pt idx="0">
                  <c:v>35.530212765957444</c:v>
                </c:pt>
                <c:pt idx="1">
                  <c:v>40.60595744680851</c:v>
                </c:pt>
                <c:pt idx="2">
                  <c:v>45.68170212765957</c:v>
                </c:pt>
                <c:pt idx="3">
                  <c:v>50.757446808510636</c:v>
                </c:pt>
                <c:pt idx="4">
                  <c:v>55.833191489361703</c:v>
                </c:pt>
                <c:pt idx="5">
                  <c:v>60.908936170212762</c:v>
                </c:pt>
                <c:pt idx="6">
                  <c:v>65.984680851063828</c:v>
                </c:pt>
                <c:pt idx="7">
                  <c:v>71.060425531914888</c:v>
                </c:pt>
                <c:pt idx="8">
                  <c:v>76.136170212765947</c:v>
                </c:pt>
                <c:pt idx="9">
                  <c:v>81.211914893617021</c:v>
                </c:pt>
                <c:pt idx="10">
                  <c:v>86.28765957446808</c:v>
                </c:pt>
                <c:pt idx="11">
                  <c:v>91.363404255319139</c:v>
                </c:pt>
                <c:pt idx="12">
                  <c:v>96.439148936170213</c:v>
                </c:pt>
                <c:pt idx="13">
                  <c:v>101.51489361702127</c:v>
                </c:pt>
                <c:pt idx="14">
                  <c:v>106.59063829787235</c:v>
                </c:pt>
                <c:pt idx="15">
                  <c:v>111.66638297872341</c:v>
                </c:pt>
                <c:pt idx="16">
                  <c:v>116.74212765957445</c:v>
                </c:pt>
                <c:pt idx="17">
                  <c:v>121.81787234042552</c:v>
                </c:pt>
                <c:pt idx="18">
                  <c:v>126.89361702127658</c:v>
                </c:pt>
                <c:pt idx="19">
                  <c:v>131.96936170212766</c:v>
                </c:pt>
                <c:pt idx="20">
                  <c:v>137.0451063829787</c:v>
                </c:pt>
                <c:pt idx="21">
                  <c:v>142.12085106382978</c:v>
                </c:pt>
                <c:pt idx="22">
                  <c:v>147.19659574468085</c:v>
                </c:pt>
                <c:pt idx="23">
                  <c:v>152.27234042553189</c:v>
                </c:pt>
                <c:pt idx="24">
                  <c:v>157.34808510638297</c:v>
                </c:pt>
                <c:pt idx="25">
                  <c:v>162.42382978723404</c:v>
                </c:pt>
                <c:pt idx="26">
                  <c:v>167.49957446808511</c:v>
                </c:pt>
                <c:pt idx="27">
                  <c:v>172.57531914893616</c:v>
                </c:pt>
                <c:pt idx="28">
                  <c:v>177.65106382978723</c:v>
                </c:pt>
                <c:pt idx="29">
                  <c:v>182.72680851063828</c:v>
                </c:pt>
                <c:pt idx="30">
                  <c:v>187.80255319148935</c:v>
                </c:pt>
                <c:pt idx="31">
                  <c:v>192.87829787234043</c:v>
                </c:pt>
                <c:pt idx="32">
                  <c:v>197.95404255319147</c:v>
                </c:pt>
                <c:pt idx="33">
                  <c:v>203.02978723404254</c:v>
                </c:pt>
                <c:pt idx="34">
                  <c:v>208.10553191489359</c:v>
                </c:pt>
                <c:pt idx="35">
                  <c:v>213.18127659574469</c:v>
                </c:pt>
                <c:pt idx="36">
                  <c:v>218.25702127659574</c:v>
                </c:pt>
                <c:pt idx="37">
                  <c:v>223.33276595744681</c:v>
                </c:pt>
                <c:pt idx="38">
                  <c:v>228.40851063829786</c:v>
                </c:pt>
                <c:pt idx="39">
                  <c:v>233.4842553191489</c:v>
                </c:pt>
                <c:pt idx="40">
                  <c:v>238.56</c:v>
                </c:pt>
                <c:pt idx="41">
                  <c:v>243.63574468085105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'Berechnungen 525d'!$G$13</c:f>
              <c:strCache>
                <c:ptCount val="1"/>
                <c:pt idx="0">
                  <c:v>vR-Gang</c:v>
                </c:pt>
              </c:strCache>
            </c:strRef>
          </c:tx>
          <c:marker>
            <c:symbol val="none"/>
          </c:marker>
          <c:xVal>
            <c:numRef>
              <c:f>'Berechnungen 525d'!$A$14:$A$67</c:f>
              <c:numCache>
                <c:formatCode>General</c:formatCode>
                <c:ptCount val="42"/>
                <c:pt idx="0">
                  <c:v>700</c:v>
                </c:pt>
                <c:pt idx="1">
                  <c:v>800</c:v>
                </c:pt>
                <c:pt idx="2">
                  <c:v>900</c:v>
                </c:pt>
                <c:pt idx="3">
                  <c:v>1000</c:v>
                </c:pt>
                <c:pt idx="4">
                  <c:v>1100</c:v>
                </c:pt>
                <c:pt idx="5">
                  <c:v>1200</c:v>
                </c:pt>
                <c:pt idx="6">
                  <c:v>1300</c:v>
                </c:pt>
                <c:pt idx="7">
                  <c:v>1400</c:v>
                </c:pt>
                <c:pt idx="8">
                  <c:v>1500</c:v>
                </c:pt>
                <c:pt idx="9">
                  <c:v>1600</c:v>
                </c:pt>
                <c:pt idx="10">
                  <c:v>1700</c:v>
                </c:pt>
                <c:pt idx="11">
                  <c:v>1800</c:v>
                </c:pt>
                <c:pt idx="12">
                  <c:v>1900</c:v>
                </c:pt>
                <c:pt idx="13">
                  <c:v>2000</c:v>
                </c:pt>
                <c:pt idx="14">
                  <c:v>2100</c:v>
                </c:pt>
                <c:pt idx="15">
                  <c:v>2200</c:v>
                </c:pt>
                <c:pt idx="16">
                  <c:v>2300</c:v>
                </c:pt>
                <c:pt idx="17">
                  <c:v>2400</c:v>
                </c:pt>
                <c:pt idx="18">
                  <c:v>2500</c:v>
                </c:pt>
                <c:pt idx="19">
                  <c:v>2600</c:v>
                </c:pt>
                <c:pt idx="20">
                  <c:v>2700</c:v>
                </c:pt>
                <c:pt idx="21">
                  <c:v>2800</c:v>
                </c:pt>
                <c:pt idx="22">
                  <c:v>2900</c:v>
                </c:pt>
                <c:pt idx="23">
                  <c:v>3000</c:v>
                </c:pt>
                <c:pt idx="24">
                  <c:v>3100</c:v>
                </c:pt>
                <c:pt idx="25">
                  <c:v>3200</c:v>
                </c:pt>
                <c:pt idx="26">
                  <c:v>3300</c:v>
                </c:pt>
                <c:pt idx="27">
                  <c:v>3400</c:v>
                </c:pt>
                <c:pt idx="28">
                  <c:v>3500</c:v>
                </c:pt>
                <c:pt idx="29">
                  <c:v>3600</c:v>
                </c:pt>
                <c:pt idx="30">
                  <c:v>3700</c:v>
                </c:pt>
                <c:pt idx="31">
                  <c:v>3800</c:v>
                </c:pt>
                <c:pt idx="32">
                  <c:v>3900</c:v>
                </c:pt>
                <c:pt idx="33">
                  <c:v>4000</c:v>
                </c:pt>
                <c:pt idx="34">
                  <c:v>4100</c:v>
                </c:pt>
                <c:pt idx="35">
                  <c:v>4200</c:v>
                </c:pt>
                <c:pt idx="36">
                  <c:v>4300</c:v>
                </c:pt>
                <c:pt idx="37">
                  <c:v>4400</c:v>
                </c:pt>
                <c:pt idx="38">
                  <c:v>4500</c:v>
                </c:pt>
                <c:pt idx="39">
                  <c:v>4600</c:v>
                </c:pt>
                <c:pt idx="40">
                  <c:v>4700</c:v>
                </c:pt>
                <c:pt idx="41">
                  <c:v>4800</c:v>
                </c:pt>
              </c:numCache>
            </c:numRef>
          </c:xVal>
          <c:yVal>
            <c:numRef>
              <c:f>'Berechnungen 525d'!$G$14:$G$67</c:f>
              <c:numCache>
                <c:formatCode>0.0" km/h"</c:formatCode>
                <c:ptCount val="42"/>
                <c:pt idx="0">
                  <c:v>7.5275874504147131</c:v>
                </c:pt>
                <c:pt idx="1">
                  <c:v>8.6029570861882441</c:v>
                </c:pt>
                <c:pt idx="2">
                  <c:v>9.6783267219617741</c:v>
                </c:pt>
                <c:pt idx="3">
                  <c:v>10.753696357735306</c:v>
                </c:pt>
                <c:pt idx="4">
                  <c:v>11.829065993508836</c:v>
                </c:pt>
                <c:pt idx="5">
                  <c:v>12.904435629282364</c:v>
                </c:pt>
                <c:pt idx="6">
                  <c:v>13.979805265055896</c:v>
                </c:pt>
                <c:pt idx="7">
                  <c:v>15.055174900829426</c:v>
                </c:pt>
                <c:pt idx="8">
                  <c:v>16.130544536602955</c:v>
                </c:pt>
                <c:pt idx="9">
                  <c:v>17.205914172376488</c:v>
                </c:pt>
                <c:pt idx="10">
                  <c:v>18.281283808150018</c:v>
                </c:pt>
                <c:pt idx="11">
                  <c:v>19.356653443923548</c:v>
                </c:pt>
                <c:pt idx="12">
                  <c:v>20.432023079697078</c:v>
                </c:pt>
                <c:pt idx="13">
                  <c:v>21.507392715470612</c:v>
                </c:pt>
                <c:pt idx="14">
                  <c:v>22.582762351244138</c:v>
                </c:pt>
                <c:pt idx="15">
                  <c:v>23.658131987017672</c:v>
                </c:pt>
                <c:pt idx="16">
                  <c:v>24.733501622791202</c:v>
                </c:pt>
                <c:pt idx="17">
                  <c:v>25.808871258564729</c:v>
                </c:pt>
                <c:pt idx="18">
                  <c:v>26.884240894338262</c:v>
                </c:pt>
                <c:pt idx="19">
                  <c:v>27.959610530111792</c:v>
                </c:pt>
                <c:pt idx="20">
                  <c:v>29.034980165885322</c:v>
                </c:pt>
                <c:pt idx="21">
                  <c:v>30.110349801658852</c:v>
                </c:pt>
                <c:pt idx="22">
                  <c:v>31.185719437432386</c:v>
                </c:pt>
                <c:pt idx="23">
                  <c:v>32.261089073205909</c:v>
                </c:pt>
                <c:pt idx="24">
                  <c:v>33.336458708979443</c:v>
                </c:pt>
                <c:pt idx="25">
                  <c:v>34.411828344752976</c:v>
                </c:pt>
                <c:pt idx="26">
                  <c:v>35.48719798052651</c:v>
                </c:pt>
                <c:pt idx="27">
                  <c:v>36.562567616300036</c:v>
                </c:pt>
                <c:pt idx="28">
                  <c:v>37.637937252073563</c:v>
                </c:pt>
                <c:pt idx="29">
                  <c:v>38.713306887847097</c:v>
                </c:pt>
                <c:pt idx="30">
                  <c:v>39.788676523620623</c:v>
                </c:pt>
                <c:pt idx="31">
                  <c:v>40.864046159394157</c:v>
                </c:pt>
                <c:pt idx="32">
                  <c:v>41.93941579516769</c:v>
                </c:pt>
                <c:pt idx="33">
                  <c:v>43.014785430941224</c:v>
                </c:pt>
                <c:pt idx="34">
                  <c:v>44.090155066714743</c:v>
                </c:pt>
                <c:pt idx="35">
                  <c:v>45.165524702488277</c:v>
                </c:pt>
                <c:pt idx="36">
                  <c:v>46.240894338261811</c:v>
                </c:pt>
                <c:pt idx="37">
                  <c:v>47.316263974035344</c:v>
                </c:pt>
                <c:pt idx="38">
                  <c:v>48.391633609808871</c:v>
                </c:pt>
                <c:pt idx="39">
                  <c:v>49.467003245582404</c:v>
                </c:pt>
                <c:pt idx="40">
                  <c:v>50.542372881355931</c:v>
                </c:pt>
                <c:pt idx="41">
                  <c:v>51.617742517129457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738968"/>
        <c:axId val="379739360"/>
      </c:scatterChart>
      <c:valAx>
        <c:axId val="379738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9739360"/>
        <c:crosses val="autoZero"/>
        <c:crossBetween val="midCat"/>
      </c:valAx>
      <c:valAx>
        <c:axId val="379739360"/>
        <c:scaling>
          <c:orientation val="minMax"/>
        </c:scaling>
        <c:delete val="0"/>
        <c:axPos val="l"/>
        <c:majorGridlines/>
        <c:numFmt formatCode="0.0&quot; km/h&quot;" sourceLinked="1"/>
        <c:majorTickMark val="out"/>
        <c:minorTickMark val="none"/>
        <c:tickLblPos val="nextTo"/>
        <c:crossAx val="379738968"/>
        <c:crosses val="autoZero"/>
        <c:crossBetween val="midCat"/>
      </c:valAx>
    </c:plotArea>
    <c:legend>
      <c:legendPos val="r"/>
      <c:overlay val="0"/>
    </c:legend>
    <c:plotVisOnly val="1"/>
    <c:dispBlanksAs val="span"/>
    <c:showDLblsOverMax val="0"/>
  </c:chart>
  <c:printSettings>
    <c:headerFooter/>
    <c:pageMargins b="0.78740157499999996" l="0.7000000000000004" r="0.7000000000000004" t="0.78740157499999996" header="0.30000000000000021" footer="0.3000000000000002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/>
              <a:t>Serienkennfeld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20"/>
      <c:rotY val="33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129578262944405"/>
          <c:y val="0.1541130604288499"/>
          <c:w val="0.87165876282510146"/>
          <c:h val="0.53534711669813206"/>
        </c:manualLayout>
      </c:layout>
      <c:surface3DChart>
        <c:wireframe val="0"/>
        <c:ser>
          <c:idx val="0"/>
          <c:order val="0"/>
          <c:tx>
            <c:strRef>
              <c:f>'Vergleich Ladedruck'!$B$2</c:f>
              <c:strCache>
                <c:ptCount val="1"/>
                <c:pt idx="0">
                  <c:v>0,0 mm³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43000"/>
                    <a:shade val="51000"/>
                    <a:satMod val="130000"/>
                  </a:schemeClr>
                </a:gs>
                <a:gs pos="80000">
                  <a:schemeClr val="accent3">
                    <a:tint val="43000"/>
                    <a:shade val="93000"/>
                    <a:satMod val="130000"/>
                  </a:schemeClr>
                </a:gs>
                <a:gs pos="100000">
                  <a:schemeClr val="accent3">
                    <a:tint val="43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Ladedruck'!$A$3:$A$18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Ladedruck'!$B$3:$B$18</c:f>
              <c:numCache>
                <c:formatCode>#,##0" mbar"</c:formatCode>
                <c:ptCount val="16"/>
                <c:pt idx="0">
                  <c:v>990</c:v>
                </c:pt>
                <c:pt idx="1">
                  <c:v>990</c:v>
                </c:pt>
                <c:pt idx="2">
                  <c:v>963</c:v>
                </c:pt>
                <c:pt idx="3">
                  <c:v>932</c:v>
                </c:pt>
                <c:pt idx="4">
                  <c:v>924</c:v>
                </c:pt>
                <c:pt idx="5">
                  <c:v>918</c:v>
                </c:pt>
                <c:pt idx="6">
                  <c:v>920</c:v>
                </c:pt>
                <c:pt idx="7">
                  <c:v>936</c:v>
                </c:pt>
                <c:pt idx="8">
                  <c:v>963</c:v>
                </c:pt>
                <c:pt idx="9">
                  <c:v>996</c:v>
                </c:pt>
                <c:pt idx="10">
                  <c:v>1030</c:v>
                </c:pt>
                <c:pt idx="11">
                  <c:v>1070</c:v>
                </c:pt>
                <c:pt idx="12">
                  <c:v>1055</c:v>
                </c:pt>
                <c:pt idx="13">
                  <c:v>1030</c:v>
                </c:pt>
                <c:pt idx="14">
                  <c:v>997</c:v>
                </c:pt>
                <c:pt idx="15">
                  <c:v>960</c:v>
                </c:pt>
              </c:numCache>
            </c:numRef>
          </c:val>
        </c:ser>
        <c:ser>
          <c:idx val="1"/>
          <c:order val="1"/>
          <c:tx>
            <c:strRef>
              <c:f>'Vergleich Ladedruck'!$C$2</c:f>
              <c:strCache>
                <c:ptCount val="1"/>
                <c:pt idx="0">
                  <c:v>10,0 mm³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6000"/>
                    <a:shade val="51000"/>
                    <a:satMod val="130000"/>
                  </a:schemeClr>
                </a:gs>
                <a:gs pos="80000">
                  <a:schemeClr val="accent3">
                    <a:tint val="56000"/>
                    <a:shade val="93000"/>
                    <a:satMod val="130000"/>
                  </a:schemeClr>
                </a:gs>
                <a:gs pos="100000">
                  <a:schemeClr val="accent3">
                    <a:tint val="56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Ladedruck'!$A$3:$A$18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Ladedruck'!$C$3:$C$18</c:f>
              <c:numCache>
                <c:formatCode>#,##0" mbar"</c:formatCode>
                <c:ptCount val="16"/>
                <c:pt idx="0">
                  <c:v>1015</c:v>
                </c:pt>
                <c:pt idx="1">
                  <c:v>1015</c:v>
                </c:pt>
                <c:pt idx="2">
                  <c:v>1025</c:v>
                </c:pt>
                <c:pt idx="3">
                  <c:v>1019</c:v>
                </c:pt>
                <c:pt idx="4">
                  <c:v>1035</c:v>
                </c:pt>
                <c:pt idx="5">
                  <c:v>1041</c:v>
                </c:pt>
                <c:pt idx="6">
                  <c:v>1059</c:v>
                </c:pt>
                <c:pt idx="7">
                  <c:v>1074</c:v>
                </c:pt>
                <c:pt idx="8">
                  <c:v>1096</c:v>
                </c:pt>
                <c:pt idx="9">
                  <c:v>1139</c:v>
                </c:pt>
                <c:pt idx="10">
                  <c:v>1183</c:v>
                </c:pt>
                <c:pt idx="11">
                  <c:v>1200</c:v>
                </c:pt>
                <c:pt idx="12">
                  <c:v>1177</c:v>
                </c:pt>
                <c:pt idx="13">
                  <c:v>1157</c:v>
                </c:pt>
                <c:pt idx="14">
                  <c:v>1128</c:v>
                </c:pt>
                <c:pt idx="15">
                  <c:v>1102</c:v>
                </c:pt>
              </c:numCache>
            </c:numRef>
          </c:val>
        </c:ser>
        <c:ser>
          <c:idx val="2"/>
          <c:order val="2"/>
          <c:tx>
            <c:strRef>
              <c:f>'Vergleich Ladedruck'!$D$2</c:f>
              <c:strCache>
                <c:ptCount val="1"/>
                <c:pt idx="0">
                  <c:v>12,0 mm³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69000"/>
                    <a:shade val="51000"/>
                    <a:satMod val="130000"/>
                  </a:schemeClr>
                </a:gs>
                <a:gs pos="80000">
                  <a:schemeClr val="accent3">
                    <a:tint val="69000"/>
                    <a:shade val="93000"/>
                    <a:satMod val="130000"/>
                  </a:schemeClr>
                </a:gs>
                <a:gs pos="100000">
                  <a:schemeClr val="accent3">
                    <a:tint val="69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Ladedruck'!$A$3:$A$18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Ladedruck'!$D$3:$D$18</c:f>
              <c:numCache>
                <c:formatCode>#,##0" mbar"</c:formatCode>
                <c:ptCount val="16"/>
                <c:pt idx="0">
                  <c:v>1025</c:v>
                </c:pt>
                <c:pt idx="1">
                  <c:v>1025</c:v>
                </c:pt>
                <c:pt idx="2">
                  <c:v>1040</c:v>
                </c:pt>
                <c:pt idx="3">
                  <c:v>1041</c:v>
                </c:pt>
                <c:pt idx="4">
                  <c:v>1063</c:v>
                </c:pt>
                <c:pt idx="5">
                  <c:v>1077</c:v>
                </c:pt>
                <c:pt idx="6">
                  <c:v>1091</c:v>
                </c:pt>
                <c:pt idx="7">
                  <c:v>1126</c:v>
                </c:pt>
                <c:pt idx="8">
                  <c:v>1153</c:v>
                </c:pt>
                <c:pt idx="9">
                  <c:v>1212</c:v>
                </c:pt>
                <c:pt idx="10">
                  <c:v>1244</c:v>
                </c:pt>
                <c:pt idx="11">
                  <c:v>1257</c:v>
                </c:pt>
                <c:pt idx="12">
                  <c:v>1236</c:v>
                </c:pt>
                <c:pt idx="13">
                  <c:v>1207</c:v>
                </c:pt>
                <c:pt idx="14">
                  <c:v>1185</c:v>
                </c:pt>
                <c:pt idx="15">
                  <c:v>1166</c:v>
                </c:pt>
              </c:numCache>
            </c:numRef>
          </c:val>
        </c:ser>
        <c:ser>
          <c:idx val="3"/>
          <c:order val="3"/>
          <c:tx>
            <c:strRef>
              <c:f>'Vergleich Ladedruck'!$E$2</c:f>
              <c:strCache>
                <c:ptCount val="1"/>
                <c:pt idx="0">
                  <c:v>15,0 mm³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81000"/>
                    <a:shade val="51000"/>
                    <a:satMod val="130000"/>
                  </a:schemeClr>
                </a:gs>
                <a:gs pos="80000">
                  <a:schemeClr val="accent3">
                    <a:tint val="81000"/>
                    <a:shade val="93000"/>
                    <a:satMod val="130000"/>
                  </a:schemeClr>
                </a:gs>
                <a:gs pos="100000">
                  <a:schemeClr val="accent3">
                    <a:tint val="81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Ladedruck'!$A$3:$A$18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Ladedruck'!$E$3:$E$18</c:f>
              <c:numCache>
                <c:formatCode>#,##0" mbar"</c:formatCode>
                <c:ptCount val="16"/>
                <c:pt idx="0">
                  <c:v>1054</c:v>
                </c:pt>
                <c:pt idx="1">
                  <c:v>1054</c:v>
                </c:pt>
                <c:pt idx="2">
                  <c:v>1076</c:v>
                </c:pt>
                <c:pt idx="3">
                  <c:v>1076</c:v>
                </c:pt>
                <c:pt idx="4">
                  <c:v>1101</c:v>
                </c:pt>
                <c:pt idx="5">
                  <c:v>1140</c:v>
                </c:pt>
                <c:pt idx="6">
                  <c:v>1180</c:v>
                </c:pt>
                <c:pt idx="7">
                  <c:v>1240</c:v>
                </c:pt>
                <c:pt idx="8">
                  <c:v>1326</c:v>
                </c:pt>
                <c:pt idx="9">
                  <c:v>1372</c:v>
                </c:pt>
                <c:pt idx="10">
                  <c:v>1383</c:v>
                </c:pt>
                <c:pt idx="11">
                  <c:v>1396</c:v>
                </c:pt>
                <c:pt idx="12">
                  <c:v>1341</c:v>
                </c:pt>
                <c:pt idx="13">
                  <c:v>1321</c:v>
                </c:pt>
                <c:pt idx="14">
                  <c:v>1277</c:v>
                </c:pt>
                <c:pt idx="15">
                  <c:v>1251</c:v>
                </c:pt>
              </c:numCache>
            </c:numRef>
          </c:val>
        </c:ser>
        <c:ser>
          <c:idx val="4"/>
          <c:order val="4"/>
          <c:tx>
            <c:strRef>
              <c:f>'Vergleich Ladedruck'!$F$2</c:f>
              <c:strCache>
                <c:ptCount val="1"/>
                <c:pt idx="0">
                  <c:v>20,0 mm³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94000"/>
                    <a:shade val="51000"/>
                    <a:satMod val="130000"/>
                  </a:schemeClr>
                </a:gs>
                <a:gs pos="80000">
                  <a:schemeClr val="accent3">
                    <a:tint val="94000"/>
                    <a:shade val="93000"/>
                    <a:satMod val="130000"/>
                  </a:schemeClr>
                </a:gs>
                <a:gs pos="100000">
                  <a:schemeClr val="accent3">
                    <a:tint val="94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Ladedruck'!$A$3:$A$18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Ladedruck'!$F$3:$F$18</c:f>
              <c:numCache>
                <c:formatCode>#,##0" mbar"</c:formatCode>
                <c:ptCount val="16"/>
                <c:pt idx="0">
                  <c:v>1100</c:v>
                </c:pt>
                <c:pt idx="1">
                  <c:v>1100</c:v>
                </c:pt>
                <c:pt idx="2">
                  <c:v>1134</c:v>
                </c:pt>
                <c:pt idx="3">
                  <c:v>1156</c:v>
                </c:pt>
                <c:pt idx="4">
                  <c:v>1200</c:v>
                </c:pt>
                <c:pt idx="5">
                  <c:v>1277</c:v>
                </c:pt>
                <c:pt idx="6">
                  <c:v>1376</c:v>
                </c:pt>
                <c:pt idx="7">
                  <c:v>1484</c:v>
                </c:pt>
                <c:pt idx="8">
                  <c:v>1572</c:v>
                </c:pt>
                <c:pt idx="9">
                  <c:v>1642</c:v>
                </c:pt>
                <c:pt idx="10">
                  <c:v>1671</c:v>
                </c:pt>
                <c:pt idx="11">
                  <c:v>1636</c:v>
                </c:pt>
                <c:pt idx="12">
                  <c:v>1541</c:v>
                </c:pt>
                <c:pt idx="13">
                  <c:v>1511</c:v>
                </c:pt>
                <c:pt idx="14">
                  <c:v>1463</c:v>
                </c:pt>
                <c:pt idx="15">
                  <c:v>1425</c:v>
                </c:pt>
              </c:numCache>
            </c:numRef>
          </c:val>
        </c:ser>
        <c:ser>
          <c:idx val="5"/>
          <c:order val="5"/>
          <c:tx>
            <c:strRef>
              <c:f>'Vergleich Ladedruck'!$G$2</c:f>
              <c:strCache>
                <c:ptCount val="1"/>
                <c:pt idx="0">
                  <c:v>25,0 mm³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93000"/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hade val="93000"/>
                    <a:satMod val="130000"/>
                  </a:schemeClr>
                </a:gs>
                <a:gs pos="100000">
                  <a:schemeClr val="accent3">
                    <a:shade val="93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Ladedruck'!$A$3:$A$18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Ladedruck'!$G$3:$G$18</c:f>
              <c:numCache>
                <c:formatCode>#,##0" mbar"</c:formatCode>
                <c:ptCount val="16"/>
                <c:pt idx="0">
                  <c:v>1120</c:v>
                </c:pt>
                <c:pt idx="1">
                  <c:v>1120</c:v>
                </c:pt>
                <c:pt idx="2">
                  <c:v>1190</c:v>
                </c:pt>
                <c:pt idx="3">
                  <c:v>1232</c:v>
                </c:pt>
                <c:pt idx="4">
                  <c:v>1328</c:v>
                </c:pt>
                <c:pt idx="5">
                  <c:v>1500</c:v>
                </c:pt>
                <c:pt idx="6">
                  <c:v>1650</c:v>
                </c:pt>
                <c:pt idx="7">
                  <c:v>1768</c:v>
                </c:pt>
                <c:pt idx="8">
                  <c:v>1841</c:v>
                </c:pt>
                <c:pt idx="9">
                  <c:v>1890</c:v>
                </c:pt>
                <c:pt idx="10">
                  <c:v>1901</c:v>
                </c:pt>
                <c:pt idx="11">
                  <c:v>1870</c:v>
                </c:pt>
                <c:pt idx="12">
                  <c:v>1792</c:v>
                </c:pt>
                <c:pt idx="13">
                  <c:v>1742</c:v>
                </c:pt>
                <c:pt idx="14">
                  <c:v>1660</c:v>
                </c:pt>
                <c:pt idx="15">
                  <c:v>1580</c:v>
                </c:pt>
              </c:numCache>
            </c:numRef>
          </c:val>
        </c:ser>
        <c:ser>
          <c:idx val="6"/>
          <c:order val="6"/>
          <c:tx>
            <c:strRef>
              <c:f>'Vergleich Ladedruck'!$H$2</c:f>
              <c:strCache>
                <c:ptCount val="1"/>
                <c:pt idx="0">
                  <c:v>35,0 mm³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80000"/>
                    <a:shade val="51000"/>
                    <a:satMod val="130000"/>
                  </a:schemeClr>
                </a:gs>
                <a:gs pos="80000">
                  <a:schemeClr val="accent3">
                    <a:shade val="80000"/>
                    <a:shade val="93000"/>
                    <a:satMod val="130000"/>
                  </a:schemeClr>
                </a:gs>
                <a:gs pos="100000">
                  <a:schemeClr val="accent3">
                    <a:shade val="80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Ladedruck'!$A$3:$A$18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Ladedruck'!$H$3:$H$18</c:f>
              <c:numCache>
                <c:formatCode>#,##0" mbar"</c:formatCode>
                <c:ptCount val="16"/>
                <c:pt idx="0">
                  <c:v>1165</c:v>
                </c:pt>
                <c:pt idx="1">
                  <c:v>1165</c:v>
                </c:pt>
                <c:pt idx="2">
                  <c:v>1300</c:v>
                </c:pt>
                <c:pt idx="3">
                  <c:v>1479</c:v>
                </c:pt>
                <c:pt idx="4">
                  <c:v>1630</c:v>
                </c:pt>
                <c:pt idx="5">
                  <c:v>1824</c:v>
                </c:pt>
                <c:pt idx="6">
                  <c:v>1946</c:v>
                </c:pt>
                <c:pt idx="7">
                  <c:v>2019</c:v>
                </c:pt>
                <c:pt idx="8">
                  <c:v>2043</c:v>
                </c:pt>
                <c:pt idx="9">
                  <c:v>2054</c:v>
                </c:pt>
                <c:pt idx="10">
                  <c:v>2055</c:v>
                </c:pt>
                <c:pt idx="11">
                  <c:v>2037</c:v>
                </c:pt>
                <c:pt idx="12">
                  <c:v>1986</c:v>
                </c:pt>
                <c:pt idx="13">
                  <c:v>1953</c:v>
                </c:pt>
                <c:pt idx="14">
                  <c:v>1923</c:v>
                </c:pt>
                <c:pt idx="15">
                  <c:v>1850</c:v>
                </c:pt>
              </c:numCache>
            </c:numRef>
          </c:val>
        </c:ser>
        <c:ser>
          <c:idx val="7"/>
          <c:order val="7"/>
          <c:tx>
            <c:strRef>
              <c:f>'Vergleich Ladedruck'!$I$2</c:f>
              <c:strCache>
                <c:ptCount val="1"/>
                <c:pt idx="0">
                  <c:v>40,0 mm³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68000"/>
                    <a:shade val="51000"/>
                    <a:satMod val="130000"/>
                  </a:schemeClr>
                </a:gs>
                <a:gs pos="80000">
                  <a:schemeClr val="accent3">
                    <a:shade val="68000"/>
                    <a:shade val="93000"/>
                    <a:satMod val="130000"/>
                  </a:schemeClr>
                </a:gs>
                <a:gs pos="100000">
                  <a:schemeClr val="accent3">
                    <a:shade val="68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Ladedruck'!$A$3:$A$18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Ladedruck'!$I$3:$I$18</c:f>
              <c:numCache>
                <c:formatCode>#,##0" mbar"</c:formatCode>
                <c:ptCount val="16"/>
                <c:pt idx="0">
                  <c:v>1138</c:v>
                </c:pt>
                <c:pt idx="1">
                  <c:v>1138</c:v>
                </c:pt>
                <c:pt idx="2">
                  <c:v>1275</c:v>
                </c:pt>
                <c:pt idx="3">
                  <c:v>1550</c:v>
                </c:pt>
                <c:pt idx="4">
                  <c:v>1816</c:v>
                </c:pt>
                <c:pt idx="5">
                  <c:v>1998</c:v>
                </c:pt>
                <c:pt idx="6">
                  <c:v>2070</c:v>
                </c:pt>
                <c:pt idx="7">
                  <c:v>2108</c:v>
                </c:pt>
                <c:pt idx="8">
                  <c:v>2123</c:v>
                </c:pt>
                <c:pt idx="9">
                  <c:v>2128</c:v>
                </c:pt>
                <c:pt idx="10">
                  <c:v>2127</c:v>
                </c:pt>
                <c:pt idx="11">
                  <c:v>2112</c:v>
                </c:pt>
                <c:pt idx="12">
                  <c:v>2083</c:v>
                </c:pt>
                <c:pt idx="13">
                  <c:v>2004</c:v>
                </c:pt>
                <c:pt idx="14">
                  <c:v>1941</c:v>
                </c:pt>
                <c:pt idx="15">
                  <c:v>1870</c:v>
                </c:pt>
              </c:numCache>
            </c:numRef>
          </c:val>
        </c:ser>
        <c:ser>
          <c:idx val="8"/>
          <c:order val="8"/>
          <c:tx>
            <c:strRef>
              <c:f>'Vergleich Ladedruck'!$J$2</c:f>
              <c:strCache>
                <c:ptCount val="1"/>
                <c:pt idx="0">
                  <c:v>45,0 mm³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5000"/>
                    <a:shade val="51000"/>
                    <a:satMod val="130000"/>
                  </a:schemeClr>
                </a:gs>
                <a:gs pos="80000">
                  <a:schemeClr val="accent3">
                    <a:shade val="55000"/>
                    <a:shade val="93000"/>
                    <a:satMod val="130000"/>
                  </a:schemeClr>
                </a:gs>
                <a:gs pos="100000">
                  <a:schemeClr val="accent3">
                    <a:shade val="55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Ladedruck'!$A$3:$A$18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Ladedruck'!$J$3:$J$18</c:f>
              <c:numCache>
                <c:formatCode>#,##0" mbar"</c:formatCode>
                <c:ptCount val="16"/>
                <c:pt idx="0">
                  <c:v>1100</c:v>
                </c:pt>
                <c:pt idx="1">
                  <c:v>1100</c:v>
                </c:pt>
                <c:pt idx="2">
                  <c:v>1275</c:v>
                </c:pt>
                <c:pt idx="3">
                  <c:v>1600</c:v>
                </c:pt>
                <c:pt idx="4">
                  <c:v>1895</c:v>
                </c:pt>
                <c:pt idx="5">
                  <c:v>2140</c:v>
                </c:pt>
                <c:pt idx="6">
                  <c:v>2174</c:v>
                </c:pt>
                <c:pt idx="7">
                  <c:v>2195</c:v>
                </c:pt>
                <c:pt idx="8">
                  <c:v>2195</c:v>
                </c:pt>
                <c:pt idx="9">
                  <c:v>2195</c:v>
                </c:pt>
                <c:pt idx="10">
                  <c:v>2195</c:v>
                </c:pt>
                <c:pt idx="11">
                  <c:v>2220</c:v>
                </c:pt>
                <c:pt idx="12">
                  <c:v>2139</c:v>
                </c:pt>
                <c:pt idx="13">
                  <c:v>2094</c:v>
                </c:pt>
                <c:pt idx="14">
                  <c:v>2020</c:v>
                </c:pt>
                <c:pt idx="15">
                  <c:v>1855</c:v>
                </c:pt>
              </c:numCache>
            </c:numRef>
          </c:val>
        </c:ser>
        <c:ser>
          <c:idx val="9"/>
          <c:order val="9"/>
          <c:tx>
            <c:strRef>
              <c:f>'Vergleich Ladedruck'!$K$2</c:f>
              <c:strCache>
                <c:ptCount val="1"/>
                <c:pt idx="0">
                  <c:v>50,0 mm³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2000"/>
                    <a:shade val="51000"/>
                    <a:satMod val="130000"/>
                  </a:schemeClr>
                </a:gs>
                <a:gs pos="80000">
                  <a:schemeClr val="accent3">
                    <a:shade val="42000"/>
                    <a:shade val="93000"/>
                    <a:satMod val="130000"/>
                  </a:schemeClr>
                </a:gs>
                <a:gs pos="100000">
                  <a:schemeClr val="accent3">
                    <a:shade val="42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Ladedruck'!$A$3:$A$18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Ladedruck'!$K$3:$K$18</c:f>
              <c:numCache>
                <c:formatCode>#,##0" mbar"</c:formatCode>
                <c:ptCount val="16"/>
                <c:pt idx="0">
                  <c:v>1110</c:v>
                </c:pt>
                <c:pt idx="1">
                  <c:v>1110</c:v>
                </c:pt>
                <c:pt idx="2">
                  <c:v>1275</c:v>
                </c:pt>
                <c:pt idx="3">
                  <c:v>1600</c:v>
                </c:pt>
                <c:pt idx="4">
                  <c:v>1895</c:v>
                </c:pt>
                <c:pt idx="5">
                  <c:v>2140</c:v>
                </c:pt>
                <c:pt idx="6">
                  <c:v>2174</c:v>
                </c:pt>
                <c:pt idx="7">
                  <c:v>2195</c:v>
                </c:pt>
                <c:pt idx="8">
                  <c:v>2195</c:v>
                </c:pt>
                <c:pt idx="9">
                  <c:v>2195</c:v>
                </c:pt>
                <c:pt idx="10">
                  <c:v>2195</c:v>
                </c:pt>
                <c:pt idx="11">
                  <c:v>2220</c:v>
                </c:pt>
                <c:pt idx="12">
                  <c:v>2146</c:v>
                </c:pt>
                <c:pt idx="13">
                  <c:v>2058</c:v>
                </c:pt>
                <c:pt idx="14">
                  <c:v>1988</c:v>
                </c:pt>
                <c:pt idx="15">
                  <c:v>1860</c:v>
                </c:pt>
              </c:numCache>
            </c:numRef>
          </c:val>
        </c:ser>
        <c:bandFmts>
          <c:bandFmt>
            <c:idx val="0"/>
            <c:spPr>
              <a:gradFill rotWithShape="1">
                <a:gsLst>
                  <a:gs pos="0">
                    <a:schemeClr val="accent3">
                      <a:tint val="58000"/>
                      <a:shade val="51000"/>
                      <a:satMod val="130000"/>
                    </a:schemeClr>
                  </a:gs>
                  <a:gs pos="80000">
                    <a:schemeClr val="accent3">
                      <a:tint val="58000"/>
                      <a:shade val="93000"/>
                      <a:satMod val="130000"/>
                    </a:schemeClr>
                  </a:gs>
                  <a:gs pos="100000">
                    <a:schemeClr val="accent3">
                      <a:tint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"/>
            <c:spPr>
              <a:gradFill rotWithShape="1">
                <a:gsLst>
                  <a:gs pos="0">
                    <a:schemeClr val="accent3">
                      <a:tint val="86000"/>
                      <a:shade val="51000"/>
                      <a:satMod val="130000"/>
                    </a:schemeClr>
                  </a:gs>
                  <a:gs pos="80000">
                    <a:schemeClr val="accent3">
                      <a:tint val="86000"/>
                      <a:shade val="93000"/>
                      <a:satMod val="130000"/>
                    </a:schemeClr>
                  </a:gs>
                  <a:gs pos="100000">
                    <a:schemeClr val="accent3">
                      <a:tint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2"/>
            <c:spPr>
              <a:gradFill rotWithShape="1">
                <a:gsLst>
                  <a:gs pos="0">
                    <a:schemeClr val="accent3">
                      <a:shade val="86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86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3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4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5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6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7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8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9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0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1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2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3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4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</c:bandFmts>
        <c:axId val="379740144"/>
        <c:axId val="379740536"/>
        <c:axId val="382878720"/>
      </c:surface3DChart>
      <c:catAx>
        <c:axId val="379740144"/>
        <c:scaling>
          <c:orientation val="minMax"/>
        </c:scaling>
        <c:delete val="0"/>
        <c:axPos val="b"/>
        <c:numFmt formatCode="#,##0&quot; 1/min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9740536"/>
        <c:crosses val="autoZero"/>
        <c:auto val="1"/>
        <c:lblAlgn val="ctr"/>
        <c:lblOffset val="100"/>
        <c:noMultiLvlLbl val="0"/>
      </c:catAx>
      <c:valAx>
        <c:axId val="379740536"/>
        <c:scaling>
          <c:orientation val="minMax"/>
          <c:max val="2900"/>
          <c:min val="9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&quot; mbar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9740144"/>
        <c:crosses val="autoZero"/>
        <c:crossBetween val="midCat"/>
      </c:valAx>
      <c:serAx>
        <c:axId val="382878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9740536"/>
        <c:crosses val="autoZero"/>
      </c:ser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/>
              <a:t>tune4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20"/>
      <c:rotY val="33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129578262944405"/>
          <c:y val="0.1541130604288499"/>
          <c:w val="0.87165876282510146"/>
          <c:h val="0.53534711669813206"/>
        </c:manualLayout>
      </c:layout>
      <c:surface3DChart>
        <c:wireframe val="0"/>
        <c:ser>
          <c:idx val="0"/>
          <c:order val="0"/>
          <c:tx>
            <c:strRef>
              <c:f>'Vergleich Ladedruck'!$B$2</c:f>
              <c:strCache>
                <c:ptCount val="1"/>
                <c:pt idx="0">
                  <c:v>0,0 mm³</c:v>
                </c:pt>
              </c:strCache>
            </c:strRef>
          </c:tx>
          <c:spPr>
            <a:solidFill>
              <a:schemeClr val="accent2">
                <a:tint val="43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Ladedruck'!$A$23:$A$38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Ladedruck'!$B$23:$B$38</c:f>
              <c:numCache>
                <c:formatCode>#,##0" mbar"</c:formatCode>
                <c:ptCount val="16"/>
                <c:pt idx="0">
                  <c:v>990</c:v>
                </c:pt>
                <c:pt idx="1">
                  <c:v>990</c:v>
                </c:pt>
                <c:pt idx="2">
                  <c:v>963</c:v>
                </c:pt>
                <c:pt idx="3">
                  <c:v>932</c:v>
                </c:pt>
                <c:pt idx="4">
                  <c:v>924</c:v>
                </c:pt>
                <c:pt idx="5">
                  <c:v>918</c:v>
                </c:pt>
                <c:pt idx="6">
                  <c:v>920</c:v>
                </c:pt>
                <c:pt idx="7">
                  <c:v>936</c:v>
                </c:pt>
                <c:pt idx="8">
                  <c:v>963</c:v>
                </c:pt>
                <c:pt idx="9">
                  <c:v>996</c:v>
                </c:pt>
                <c:pt idx="10">
                  <c:v>1030</c:v>
                </c:pt>
                <c:pt idx="11">
                  <c:v>1070</c:v>
                </c:pt>
                <c:pt idx="12">
                  <c:v>1055</c:v>
                </c:pt>
                <c:pt idx="13">
                  <c:v>1030</c:v>
                </c:pt>
                <c:pt idx="14">
                  <c:v>997</c:v>
                </c:pt>
                <c:pt idx="15">
                  <c:v>960</c:v>
                </c:pt>
              </c:numCache>
            </c:numRef>
          </c:val>
        </c:ser>
        <c:ser>
          <c:idx val="1"/>
          <c:order val="1"/>
          <c:tx>
            <c:strRef>
              <c:f>'Vergleich Ladedruck'!$C$2</c:f>
              <c:strCache>
                <c:ptCount val="1"/>
                <c:pt idx="0">
                  <c:v>10,0 mm³</c:v>
                </c:pt>
              </c:strCache>
            </c:strRef>
          </c:tx>
          <c:spPr>
            <a:solidFill>
              <a:schemeClr val="accent2">
                <a:tint val="56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Ladedruck'!$A$23:$A$38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Ladedruck'!$C$23:$C$38</c:f>
              <c:numCache>
                <c:formatCode>#,##0" mbar"</c:formatCode>
                <c:ptCount val="16"/>
                <c:pt idx="0">
                  <c:v>1015</c:v>
                </c:pt>
                <c:pt idx="1">
                  <c:v>1015</c:v>
                </c:pt>
                <c:pt idx="2">
                  <c:v>1025</c:v>
                </c:pt>
                <c:pt idx="3">
                  <c:v>1019</c:v>
                </c:pt>
                <c:pt idx="4">
                  <c:v>1035</c:v>
                </c:pt>
                <c:pt idx="5">
                  <c:v>1041</c:v>
                </c:pt>
                <c:pt idx="6">
                  <c:v>1059</c:v>
                </c:pt>
                <c:pt idx="7">
                  <c:v>1074</c:v>
                </c:pt>
                <c:pt idx="8">
                  <c:v>1096</c:v>
                </c:pt>
                <c:pt idx="9">
                  <c:v>1139</c:v>
                </c:pt>
                <c:pt idx="10">
                  <c:v>1183</c:v>
                </c:pt>
                <c:pt idx="11">
                  <c:v>1200</c:v>
                </c:pt>
                <c:pt idx="12">
                  <c:v>1177</c:v>
                </c:pt>
                <c:pt idx="13">
                  <c:v>1157</c:v>
                </c:pt>
                <c:pt idx="14">
                  <c:v>1128</c:v>
                </c:pt>
                <c:pt idx="15">
                  <c:v>1102</c:v>
                </c:pt>
              </c:numCache>
            </c:numRef>
          </c:val>
        </c:ser>
        <c:ser>
          <c:idx val="2"/>
          <c:order val="2"/>
          <c:tx>
            <c:strRef>
              <c:f>'Vergleich Ladedruck'!$D$2</c:f>
              <c:strCache>
                <c:ptCount val="1"/>
                <c:pt idx="0">
                  <c:v>12,0 mm³</c:v>
                </c:pt>
              </c:strCache>
            </c:strRef>
          </c:tx>
          <c:spPr>
            <a:solidFill>
              <a:schemeClr val="accent2">
                <a:tint val="69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Ladedruck'!$A$23:$A$38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Ladedruck'!$D$23:$D$38</c:f>
              <c:numCache>
                <c:formatCode>#,##0" mbar"</c:formatCode>
                <c:ptCount val="16"/>
                <c:pt idx="0">
                  <c:v>1025</c:v>
                </c:pt>
                <c:pt idx="1">
                  <c:v>1025</c:v>
                </c:pt>
                <c:pt idx="2">
                  <c:v>1040</c:v>
                </c:pt>
                <c:pt idx="3">
                  <c:v>1041</c:v>
                </c:pt>
                <c:pt idx="4">
                  <c:v>1063</c:v>
                </c:pt>
                <c:pt idx="5">
                  <c:v>1077</c:v>
                </c:pt>
                <c:pt idx="6">
                  <c:v>1091</c:v>
                </c:pt>
                <c:pt idx="7">
                  <c:v>1126</c:v>
                </c:pt>
                <c:pt idx="8">
                  <c:v>1153</c:v>
                </c:pt>
                <c:pt idx="9">
                  <c:v>1212</c:v>
                </c:pt>
                <c:pt idx="10">
                  <c:v>1244</c:v>
                </c:pt>
                <c:pt idx="11">
                  <c:v>1257</c:v>
                </c:pt>
                <c:pt idx="12">
                  <c:v>1236</c:v>
                </c:pt>
                <c:pt idx="13">
                  <c:v>1207</c:v>
                </c:pt>
                <c:pt idx="14">
                  <c:v>1185</c:v>
                </c:pt>
                <c:pt idx="15">
                  <c:v>1166</c:v>
                </c:pt>
              </c:numCache>
            </c:numRef>
          </c:val>
        </c:ser>
        <c:ser>
          <c:idx val="3"/>
          <c:order val="3"/>
          <c:tx>
            <c:strRef>
              <c:f>'Vergleich Ladedruck'!$E$2</c:f>
              <c:strCache>
                <c:ptCount val="1"/>
                <c:pt idx="0">
                  <c:v>15,0 mm³</c:v>
                </c:pt>
              </c:strCache>
            </c:strRef>
          </c:tx>
          <c:spPr>
            <a:solidFill>
              <a:schemeClr val="accent2">
                <a:tint val="81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Ladedruck'!$A$23:$A$38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Ladedruck'!$E$23:$E$38</c:f>
              <c:numCache>
                <c:formatCode>#,##0" mbar"</c:formatCode>
                <c:ptCount val="16"/>
                <c:pt idx="0">
                  <c:v>1054</c:v>
                </c:pt>
                <c:pt idx="1">
                  <c:v>1054</c:v>
                </c:pt>
                <c:pt idx="2">
                  <c:v>1076</c:v>
                </c:pt>
                <c:pt idx="3">
                  <c:v>1076</c:v>
                </c:pt>
                <c:pt idx="4">
                  <c:v>1101</c:v>
                </c:pt>
                <c:pt idx="5">
                  <c:v>1140</c:v>
                </c:pt>
                <c:pt idx="6">
                  <c:v>1180</c:v>
                </c:pt>
                <c:pt idx="7">
                  <c:v>1240</c:v>
                </c:pt>
                <c:pt idx="8">
                  <c:v>1326</c:v>
                </c:pt>
                <c:pt idx="9">
                  <c:v>1372</c:v>
                </c:pt>
                <c:pt idx="10">
                  <c:v>1383</c:v>
                </c:pt>
                <c:pt idx="11">
                  <c:v>1396</c:v>
                </c:pt>
                <c:pt idx="12">
                  <c:v>1341</c:v>
                </c:pt>
                <c:pt idx="13">
                  <c:v>1321</c:v>
                </c:pt>
                <c:pt idx="14">
                  <c:v>1277</c:v>
                </c:pt>
                <c:pt idx="15">
                  <c:v>1251</c:v>
                </c:pt>
              </c:numCache>
            </c:numRef>
          </c:val>
        </c:ser>
        <c:ser>
          <c:idx val="4"/>
          <c:order val="4"/>
          <c:tx>
            <c:strRef>
              <c:f>'Vergleich Ladedruck'!$F$2</c:f>
              <c:strCache>
                <c:ptCount val="1"/>
                <c:pt idx="0">
                  <c:v>20,0 mm³</c:v>
                </c:pt>
              </c:strCache>
            </c:strRef>
          </c:tx>
          <c:spPr>
            <a:solidFill>
              <a:schemeClr val="accent2">
                <a:tint val="94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Ladedruck'!$A$23:$A$38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Ladedruck'!$F$23:$F$38</c:f>
              <c:numCache>
                <c:formatCode>#,##0" mbar"</c:formatCode>
                <c:ptCount val="16"/>
                <c:pt idx="0">
                  <c:v>1100</c:v>
                </c:pt>
                <c:pt idx="1">
                  <c:v>1100</c:v>
                </c:pt>
                <c:pt idx="2">
                  <c:v>1134</c:v>
                </c:pt>
                <c:pt idx="3">
                  <c:v>1156</c:v>
                </c:pt>
                <c:pt idx="4">
                  <c:v>1200</c:v>
                </c:pt>
                <c:pt idx="5">
                  <c:v>1277</c:v>
                </c:pt>
                <c:pt idx="6">
                  <c:v>1376</c:v>
                </c:pt>
                <c:pt idx="7">
                  <c:v>1484</c:v>
                </c:pt>
                <c:pt idx="8">
                  <c:v>1572</c:v>
                </c:pt>
                <c:pt idx="9">
                  <c:v>1642</c:v>
                </c:pt>
                <c:pt idx="10">
                  <c:v>1671</c:v>
                </c:pt>
                <c:pt idx="11">
                  <c:v>1636</c:v>
                </c:pt>
                <c:pt idx="12">
                  <c:v>1541</c:v>
                </c:pt>
                <c:pt idx="13">
                  <c:v>1511</c:v>
                </c:pt>
                <c:pt idx="14">
                  <c:v>1463</c:v>
                </c:pt>
                <c:pt idx="15">
                  <c:v>1425</c:v>
                </c:pt>
              </c:numCache>
            </c:numRef>
          </c:val>
        </c:ser>
        <c:ser>
          <c:idx val="5"/>
          <c:order val="5"/>
          <c:tx>
            <c:strRef>
              <c:f>'Vergleich Ladedruck'!$G$2</c:f>
              <c:strCache>
                <c:ptCount val="1"/>
                <c:pt idx="0">
                  <c:v>25,0 mm³</c:v>
                </c:pt>
              </c:strCache>
            </c:strRef>
          </c:tx>
          <c:spPr>
            <a:solidFill>
              <a:schemeClr val="accent2">
                <a:shade val="93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Ladedruck'!$A$23:$A$38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Ladedruck'!$G$23:$G$38</c:f>
              <c:numCache>
                <c:formatCode>#,##0" mbar"</c:formatCode>
                <c:ptCount val="16"/>
                <c:pt idx="0">
                  <c:v>1120</c:v>
                </c:pt>
                <c:pt idx="1">
                  <c:v>1120</c:v>
                </c:pt>
                <c:pt idx="2">
                  <c:v>1190</c:v>
                </c:pt>
                <c:pt idx="3">
                  <c:v>1268</c:v>
                </c:pt>
                <c:pt idx="4">
                  <c:v>1394</c:v>
                </c:pt>
                <c:pt idx="5">
                  <c:v>1575</c:v>
                </c:pt>
                <c:pt idx="6">
                  <c:v>1809</c:v>
                </c:pt>
                <c:pt idx="7">
                  <c:v>1932</c:v>
                </c:pt>
                <c:pt idx="8">
                  <c:v>2008</c:v>
                </c:pt>
                <c:pt idx="9">
                  <c:v>2057</c:v>
                </c:pt>
                <c:pt idx="10">
                  <c:v>2070</c:v>
                </c:pt>
                <c:pt idx="11">
                  <c:v>2040</c:v>
                </c:pt>
                <c:pt idx="12">
                  <c:v>1964</c:v>
                </c:pt>
                <c:pt idx="13">
                  <c:v>1911</c:v>
                </c:pt>
                <c:pt idx="14">
                  <c:v>1823</c:v>
                </c:pt>
                <c:pt idx="15">
                  <c:v>1738</c:v>
                </c:pt>
              </c:numCache>
            </c:numRef>
          </c:val>
        </c:ser>
        <c:ser>
          <c:idx val="6"/>
          <c:order val="6"/>
          <c:tx>
            <c:strRef>
              <c:f>'Vergleich Ladedruck'!$H$2</c:f>
              <c:strCache>
                <c:ptCount val="1"/>
                <c:pt idx="0">
                  <c:v>35,0 mm³</c:v>
                </c:pt>
              </c:strCache>
            </c:strRef>
          </c:tx>
          <c:spPr>
            <a:solidFill>
              <a:schemeClr val="accent2">
                <a:shade val="80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Ladedruck'!$A$23:$A$38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Ladedruck'!$H$23:$H$38</c:f>
              <c:numCache>
                <c:formatCode>#,##0" mbar"</c:formatCode>
                <c:ptCount val="16"/>
                <c:pt idx="0">
                  <c:v>1165</c:v>
                </c:pt>
                <c:pt idx="1">
                  <c:v>1165</c:v>
                </c:pt>
                <c:pt idx="2">
                  <c:v>1300</c:v>
                </c:pt>
                <c:pt idx="3">
                  <c:v>1523</c:v>
                </c:pt>
                <c:pt idx="4">
                  <c:v>1711</c:v>
                </c:pt>
                <c:pt idx="5">
                  <c:v>1915</c:v>
                </c:pt>
                <c:pt idx="6">
                  <c:v>2129</c:v>
                </c:pt>
                <c:pt idx="7">
                  <c:v>2209</c:v>
                </c:pt>
                <c:pt idx="8">
                  <c:v>2235</c:v>
                </c:pt>
                <c:pt idx="9">
                  <c:v>2248</c:v>
                </c:pt>
                <c:pt idx="10">
                  <c:v>2251</c:v>
                </c:pt>
                <c:pt idx="11">
                  <c:v>2228</c:v>
                </c:pt>
                <c:pt idx="12">
                  <c:v>2180</c:v>
                </c:pt>
                <c:pt idx="13">
                  <c:v>2140</c:v>
                </c:pt>
                <c:pt idx="14">
                  <c:v>2116</c:v>
                </c:pt>
                <c:pt idx="15">
                  <c:v>2043</c:v>
                </c:pt>
              </c:numCache>
            </c:numRef>
          </c:val>
        </c:ser>
        <c:ser>
          <c:idx val="7"/>
          <c:order val="7"/>
          <c:tx>
            <c:strRef>
              <c:f>'Vergleich Ladedruck'!$I$2</c:f>
              <c:strCache>
                <c:ptCount val="1"/>
                <c:pt idx="0">
                  <c:v>40,0 mm³</c:v>
                </c:pt>
              </c:strCache>
            </c:strRef>
          </c:tx>
          <c:spPr>
            <a:solidFill>
              <a:schemeClr val="accent2">
                <a:shade val="68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Ladedruck'!$A$23:$A$38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Ladedruck'!$I$23:$I$38</c:f>
              <c:numCache>
                <c:formatCode>#,##0" mbar"</c:formatCode>
                <c:ptCount val="16"/>
                <c:pt idx="0">
                  <c:v>1138</c:v>
                </c:pt>
                <c:pt idx="1">
                  <c:v>1138</c:v>
                </c:pt>
                <c:pt idx="2">
                  <c:v>1275</c:v>
                </c:pt>
                <c:pt idx="3">
                  <c:v>1596</c:v>
                </c:pt>
                <c:pt idx="4">
                  <c:v>1906</c:v>
                </c:pt>
                <c:pt idx="5">
                  <c:v>2094</c:v>
                </c:pt>
                <c:pt idx="6">
                  <c:v>2272</c:v>
                </c:pt>
                <c:pt idx="7">
                  <c:v>2310</c:v>
                </c:pt>
                <c:pt idx="8">
                  <c:v>2327</c:v>
                </c:pt>
                <c:pt idx="9">
                  <c:v>2331</c:v>
                </c:pt>
                <c:pt idx="10">
                  <c:v>2330</c:v>
                </c:pt>
                <c:pt idx="11">
                  <c:v>2312</c:v>
                </c:pt>
                <c:pt idx="12">
                  <c:v>2287</c:v>
                </c:pt>
                <c:pt idx="13">
                  <c:v>2201</c:v>
                </c:pt>
                <c:pt idx="14">
                  <c:v>2134</c:v>
                </c:pt>
                <c:pt idx="15">
                  <c:v>2063</c:v>
                </c:pt>
              </c:numCache>
            </c:numRef>
          </c:val>
        </c:ser>
        <c:ser>
          <c:idx val="8"/>
          <c:order val="8"/>
          <c:tx>
            <c:strRef>
              <c:f>'Vergleich Ladedruck'!$J$2</c:f>
              <c:strCache>
                <c:ptCount val="1"/>
                <c:pt idx="0">
                  <c:v>45,0 mm³</c:v>
                </c:pt>
              </c:strCache>
            </c:strRef>
          </c:tx>
          <c:spPr>
            <a:solidFill>
              <a:schemeClr val="accent2">
                <a:shade val="55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Ladedruck'!$A$23:$A$38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Ladedruck'!$J$23:$J$38</c:f>
              <c:numCache>
                <c:formatCode>#,##0" mbar"</c:formatCode>
                <c:ptCount val="16"/>
                <c:pt idx="0">
                  <c:v>1100</c:v>
                </c:pt>
                <c:pt idx="1">
                  <c:v>1100</c:v>
                </c:pt>
                <c:pt idx="2">
                  <c:v>1275</c:v>
                </c:pt>
                <c:pt idx="3">
                  <c:v>1648</c:v>
                </c:pt>
                <c:pt idx="4">
                  <c:v>1989</c:v>
                </c:pt>
                <c:pt idx="5">
                  <c:v>2247</c:v>
                </c:pt>
                <c:pt idx="6">
                  <c:v>2381</c:v>
                </c:pt>
                <c:pt idx="7">
                  <c:v>2404</c:v>
                </c:pt>
                <c:pt idx="8">
                  <c:v>2405</c:v>
                </c:pt>
                <c:pt idx="9">
                  <c:v>2405</c:v>
                </c:pt>
                <c:pt idx="10">
                  <c:v>2405</c:v>
                </c:pt>
                <c:pt idx="11">
                  <c:v>2430</c:v>
                </c:pt>
                <c:pt idx="12">
                  <c:v>2343</c:v>
                </c:pt>
                <c:pt idx="13">
                  <c:v>2291</c:v>
                </c:pt>
                <c:pt idx="14">
                  <c:v>2213</c:v>
                </c:pt>
                <c:pt idx="15">
                  <c:v>2048</c:v>
                </c:pt>
              </c:numCache>
            </c:numRef>
          </c:val>
        </c:ser>
        <c:ser>
          <c:idx val="9"/>
          <c:order val="9"/>
          <c:tx>
            <c:strRef>
              <c:f>'Vergleich Ladedruck'!$K$2</c:f>
              <c:strCache>
                <c:ptCount val="1"/>
                <c:pt idx="0">
                  <c:v>50,0 mm³</c:v>
                </c:pt>
              </c:strCache>
            </c:strRef>
          </c:tx>
          <c:spPr>
            <a:solidFill>
              <a:schemeClr val="accent2">
                <a:shade val="42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Ladedruck'!$A$23:$A$38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Ladedruck'!$K$23:$K$38</c:f>
              <c:numCache>
                <c:formatCode>#,##0" mbar"</c:formatCode>
                <c:ptCount val="16"/>
                <c:pt idx="0">
                  <c:v>1110</c:v>
                </c:pt>
                <c:pt idx="1">
                  <c:v>1110</c:v>
                </c:pt>
                <c:pt idx="2">
                  <c:v>1275</c:v>
                </c:pt>
                <c:pt idx="3">
                  <c:v>1648</c:v>
                </c:pt>
                <c:pt idx="4">
                  <c:v>1989</c:v>
                </c:pt>
                <c:pt idx="5">
                  <c:v>2247</c:v>
                </c:pt>
                <c:pt idx="6">
                  <c:v>2381</c:v>
                </c:pt>
                <c:pt idx="7">
                  <c:v>2404</c:v>
                </c:pt>
                <c:pt idx="8">
                  <c:v>2405</c:v>
                </c:pt>
                <c:pt idx="9">
                  <c:v>2405</c:v>
                </c:pt>
                <c:pt idx="10">
                  <c:v>2408</c:v>
                </c:pt>
                <c:pt idx="11">
                  <c:v>2430</c:v>
                </c:pt>
                <c:pt idx="12">
                  <c:v>2350</c:v>
                </c:pt>
                <c:pt idx="13">
                  <c:v>2250</c:v>
                </c:pt>
                <c:pt idx="14">
                  <c:v>2181</c:v>
                </c:pt>
                <c:pt idx="15">
                  <c:v>2053</c:v>
                </c:pt>
              </c:numCache>
            </c:numRef>
          </c:val>
        </c:ser>
        <c:bandFmts>
          <c:bandFmt>
            <c:idx val="0"/>
            <c:spPr>
              <a:solidFill>
                <a:schemeClr val="accent2">
                  <a:tint val="54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"/>
            <c:spPr>
              <a:solidFill>
                <a:schemeClr val="accent2">
                  <a:tint val="77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2"/>
            <c:spPr>
              <a:solidFill>
                <a:schemeClr val="accent2"/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3"/>
            <c:spPr>
              <a:solidFill>
                <a:schemeClr val="accent2">
                  <a:shade val="76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4"/>
            <c:spPr>
              <a:solidFill>
                <a:schemeClr val="accent2">
                  <a:shade val="53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5"/>
            <c:spPr>
              <a:solidFill>
                <a:schemeClr val="accent2">
                  <a:shade val="53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6"/>
            <c:spPr>
              <a:solidFill>
                <a:schemeClr val="accent2">
                  <a:shade val="53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7"/>
            <c:spPr>
              <a:solidFill>
                <a:schemeClr val="accent2">
                  <a:shade val="53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8"/>
            <c:spPr>
              <a:solidFill>
                <a:schemeClr val="accent2">
                  <a:shade val="53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9"/>
            <c:spPr>
              <a:solidFill>
                <a:schemeClr val="accent2">
                  <a:shade val="53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0"/>
            <c:spPr>
              <a:solidFill>
                <a:schemeClr val="accent2">
                  <a:shade val="53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1"/>
            <c:spPr>
              <a:solidFill>
                <a:schemeClr val="accent2">
                  <a:shade val="53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2"/>
            <c:spPr>
              <a:solidFill>
                <a:schemeClr val="accent2">
                  <a:shade val="53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3"/>
            <c:spPr>
              <a:solidFill>
                <a:schemeClr val="accent2">
                  <a:shade val="53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4"/>
            <c:spPr>
              <a:solidFill>
                <a:schemeClr val="accent2">
                  <a:shade val="53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</c:bandFmts>
        <c:axId val="379741320"/>
        <c:axId val="379741712"/>
        <c:axId val="382883384"/>
      </c:surface3DChart>
      <c:catAx>
        <c:axId val="379741320"/>
        <c:scaling>
          <c:orientation val="minMax"/>
        </c:scaling>
        <c:delete val="0"/>
        <c:axPos val="b"/>
        <c:numFmt formatCode="#,##0&quot; 1/min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50000"/>
                <a:lumOff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9741712"/>
        <c:crosses val="autoZero"/>
        <c:auto val="1"/>
        <c:lblAlgn val="ctr"/>
        <c:lblOffset val="100"/>
        <c:noMultiLvlLbl val="0"/>
      </c:catAx>
      <c:valAx>
        <c:axId val="379741712"/>
        <c:scaling>
          <c:orientation val="minMax"/>
          <c:min val="9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</c:majorGridlines>
        <c:numFmt formatCode="#,##0&quot; mbar&quot;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9741320"/>
        <c:crosses val="autoZero"/>
        <c:crossBetween val="midCat"/>
      </c:valAx>
      <c:serAx>
        <c:axId val="382883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50000"/>
                <a:lumOff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9741712"/>
        <c:crosses val="autoZero"/>
      </c:ser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/>
              <a:t>Vergleich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20"/>
      <c:rotY val="33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129578262944405"/>
          <c:y val="0.1541130604288499"/>
          <c:w val="0.87165876282510146"/>
          <c:h val="0.53534711669813206"/>
        </c:manualLayout>
      </c:layout>
      <c:surface3DChart>
        <c:wireframe val="0"/>
        <c:ser>
          <c:idx val="0"/>
          <c:order val="0"/>
          <c:tx>
            <c:strRef>
              <c:f>'Vergleich Ladedruck'!$B$2</c:f>
              <c:strCache>
                <c:ptCount val="1"/>
                <c:pt idx="0">
                  <c:v>0,0 mm³</c:v>
                </c:pt>
              </c:strCache>
            </c:strRef>
          </c:tx>
          <c:spPr>
            <a:solidFill>
              <a:schemeClr val="accent6">
                <a:tint val="43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Ladedruck'!$A$42:$A$57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Ladedruck'!$B$42:$B$57</c:f>
              <c:numCache>
                <c:formatCode>#,##0" mbar"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'Vergleich Ladedruck'!$C$2</c:f>
              <c:strCache>
                <c:ptCount val="1"/>
                <c:pt idx="0">
                  <c:v>10,0 mm³</c:v>
                </c:pt>
              </c:strCache>
            </c:strRef>
          </c:tx>
          <c:spPr>
            <a:solidFill>
              <a:schemeClr val="accent6">
                <a:tint val="56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Ladedruck'!$A$42:$A$57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Ladedruck'!$C$42:$C$57</c:f>
              <c:numCache>
                <c:formatCode>#,##0" mbar"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'Vergleich Ladedruck'!$D$2</c:f>
              <c:strCache>
                <c:ptCount val="1"/>
                <c:pt idx="0">
                  <c:v>12,0 mm³</c:v>
                </c:pt>
              </c:strCache>
            </c:strRef>
          </c:tx>
          <c:spPr>
            <a:solidFill>
              <a:schemeClr val="accent6">
                <a:tint val="69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Ladedruck'!$A$42:$A$57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Ladedruck'!$D$42:$D$57</c:f>
              <c:numCache>
                <c:formatCode>#,##0" mbar"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3"/>
          <c:order val="3"/>
          <c:tx>
            <c:strRef>
              <c:f>'Vergleich Ladedruck'!$E$2</c:f>
              <c:strCache>
                <c:ptCount val="1"/>
                <c:pt idx="0">
                  <c:v>15,0 mm³</c:v>
                </c:pt>
              </c:strCache>
            </c:strRef>
          </c:tx>
          <c:spPr>
            <a:solidFill>
              <a:schemeClr val="accent6">
                <a:tint val="81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Ladedruck'!$A$42:$A$57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Ladedruck'!$E$42:$E$57</c:f>
              <c:numCache>
                <c:formatCode>#,##0" mbar"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4"/>
          <c:order val="4"/>
          <c:tx>
            <c:strRef>
              <c:f>'Vergleich Ladedruck'!$F$2</c:f>
              <c:strCache>
                <c:ptCount val="1"/>
                <c:pt idx="0">
                  <c:v>20,0 mm³</c:v>
                </c:pt>
              </c:strCache>
            </c:strRef>
          </c:tx>
          <c:spPr>
            <a:solidFill>
              <a:schemeClr val="accent6">
                <a:tint val="94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Ladedruck'!$A$42:$A$57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Ladedruck'!$F$42:$F$57</c:f>
              <c:numCache>
                <c:formatCode>#,##0" mbar"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5"/>
          <c:order val="5"/>
          <c:tx>
            <c:strRef>
              <c:f>'Vergleich Ladedruck'!$G$2</c:f>
              <c:strCache>
                <c:ptCount val="1"/>
                <c:pt idx="0">
                  <c:v>25,0 mm³</c:v>
                </c:pt>
              </c:strCache>
            </c:strRef>
          </c:tx>
          <c:spPr>
            <a:solidFill>
              <a:schemeClr val="accent6">
                <a:shade val="93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Ladedruck'!$A$42:$A$57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Ladedruck'!$G$42:$G$57</c:f>
              <c:numCache>
                <c:formatCode>#,##0" mbar"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</c:v>
                </c:pt>
                <c:pt idx="4">
                  <c:v>66</c:v>
                </c:pt>
                <c:pt idx="5">
                  <c:v>75</c:v>
                </c:pt>
                <c:pt idx="6">
                  <c:v>159</c:v>
                </c:pt>
                <c:pt idx="7">
                  <c:v>164</c:v>
                </c:pt>
                <c:pt idx="8">
                  <c:v>167</c:v>
                </c:pt>
                <c:pt idx="9">
                  <c:v>167</c:v>
                </c:pt>
                <c:pt idx="10">
                  <c:v>169</c:v>
                </c:pt>
                <c:pt idx="11">
                  <c:v>170</c:v>
                </c:pt>
                <c:pt idx="12">
                  <c:v>172</c:v>
                </c:pt>
                <c:pt idx="13">
                  <c:v>169</c:v>
                </c:pt>
                <c:pt idx="14">
                  <c:v>163</c:v>
                </c:pt>
                <c:pt idx="15">
                  <c:v>158</c:v>
                </c:pt>
              </c:numCache>
            </c:numRef>
          </c:val>
        </c:ser>
        <c:ser>
          <c:idx val="6"/>
          <c:order val="6"/>
          <c:tx>
            <c:strRef>
              <c:f>'Vergleich Ladedruck'!$H$2</c:f>
              <c:strCache>
                <c:ptCount val="1"/>
                <c:pt idx="0">
                  <c:v>35,0 mm³</c:v>
                </c:pt>
              </c:strCache>
            </c:strRef>
          </c:tx>
          <c:spPr>
            <a:solidFill>
              <a:schemeClr val="accent6">
                <a:shade val="80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Ladedruck'!$A$42:$A$57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Ladedruck'!$H$42:$H$57</c:f>
              <c:numCache>
                <c:formatCode>#,##0" mbar"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44</c:v>
                </c:pt>
                <c:pt idx="4">
                  <c:v>81</c:v>
                </c:pt>
                <c:pt idx="5">
                  <c:v>91</c:v>
                </c:pt>
                <c:pt idx="6">
                  <c:v>183</c:v>
                </c:pt>
                <c:pt idx="7">
                  <c:v>190</c:v>
                </c:pt>
                <c:pt idx="8">
                  <c:v>192</c:v>
                </c:pt>
                <c:pt idx="9">
                  <c:v>194</c:v>
                </c:pt>
                <c:pt idx="10">
                  <c:v>196</c:v>
                </c:pt>
                <c:pt idx="11">
                  <c:v>191</c:v>
                </c:pt>
                <c:pt idx="12">
                  <c:v>194</c:v>
                </c:pt>
                <c:pt idx="13">
                  <c:v>187</c:v>
                </c:pt>
                <c:pt idx="14">
                  <c:v>193</c:v>
                </c:pt>
                <c:pt idx="15">
                  <c:v>193</c:v>
                </c:pt>
              </c:numCache>
            </c:numRef>
          </c:val>
        </c:ser>
        <c:ser>
          <c:idx val="7"/>
          <c:order val="7"/>
          <c:tx>
            <c:strRef>
              <c:f>'Vergleich Ladedruck'!$I$2</c:f>
              <c:strCache>
                <c:ptCount val="1"/>
                <c:pt idx="0">
                  <c:v>40,0 mm³</c:v>
                </c:pt>
              </c:strCache>
            </c:strRef>
          </c:tx>
          <c:spPr>
            <a:solidFill>
              <a:schemeClr val="accent6">
                <a:shade val="68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Ladedruck'!$A$42:$A$57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Ladedruck'!$I$42:$I$57</c:f>
              <c:numCache>
                <c:formatCode>#,##0" mbar"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46</c:v>
                </c:pt>
                <c:pt idx="4">
                  <c:v>90</c:v>
                </c:pt>
                <c:pt idx="5">
                  <c:v>96</c:v>
                </c:pt>
                <c:pt idx="6">
                  <c:v>202</c:v>
                </c:pt>
                <c:pt idx="7">
                  <c:v>202</c:v>
                </c:pt>
                <c:pt idx="8">
                  <c:v>204</c:v>
                </c:pt>
                <c:pt idx="9">
                  <c:v>203</c:v>
                </c:pt>
                <c:pt idx="10">
                  <c:v>203</c:v>
                </c:pt>
                <c:pt idx="11">
                  <c:v>200</c:v>
                </c:pt>
                <c:pt idx="12">
                  <c:v>204</c:v>
                </c:pt>
                <c:pt idx="13">
                  <c:v>197</c:v>
                </c:pt>
                <c:pt idx="14">
                  <c:v>193</c:v>
                </c:pt>
                <c:pt idx="15">
                  <c:v>193</c:v>
                </c:pt>
              </c:numCache>
            </c:numRef>
          </c:val>
        </c:ser>
        <c:ser>
          <c:idx val="8"/>
          <c:order val="8"/>
          <c:tx>
            <c:strRef>
              <c:f>'Vergleich Ladedruck'!$J$2</c:f>
              <c:strCache>
                <c:ptCount val="1"/>
                <c:pt idx="0">
                  <c:v>45,0 mm³</c:v>
                </c:pt>
              </c:strCache>
            </c:strRef>
          </c:tx>
          <c:spPr>
            <a:solidFill>
              <a:schemeClr val="accent6">
                <a:shade val="55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Ladedruck'!$A$42:$A$57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Ladedruck'!$J$42:$J$57</c:f>
              <c:numCache>
                <c:formatCode>#,##0" mbar"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</c:v>
                </c:pt>
                <c:pt idx="4">
                  <c:v>94</c:v>
                </c:pt>
                <c:pt idx="5">
                  <c:v>107</c:v>
                </c:pt>
                <c:pt idx="6">
                  <c:v>207</c:v>
                </c:pt>
                <c:pt idx="7">
                  <c:v>209</c:v>
                </c:pt>
                <c:pt idx="8">
                  <c:v>210</c:v>
                </c:pt>
                <c:pt idx="9">
                  <c:v>210</c:v>
                </c:pt>
                <c:pt idx="10">
                  <c:v>210</c:v>
                </c:pt>
                <c:pt idx="11">
                  <c:v>210</c:v>
                </c:pt>
                <c:pt idx="12">
                  <c:v>204</c:v>
                </c:pt>
                <c:pt idx="13">
                  <c:v>197</c:v>
                </c:pt>
                <c:pt idx="14">
                  <c:v>193</c:v>
                </c:pt>
                <c:pt idx="15">
                  <c:v>193</c:v>
                </c:pt>
              </c:numCache>
            </c:numRef>
          </c:val>
        </c:ser>
        <c:ser>
          <c:idx val="9"/>
          <c:order val="9"/>
          <c:tx>
            <c:strRef>
              <c:f>'Vergleich Ladedruck'!$K$2</c:f>
              <c:strCache>
                <c:ptCount val="1"/>
                <c:pt idx="0">
                  <c:v>50,0 mm³</c:v>
                </c:pt>
              </c:strCache>
            </c:strRef>
          </c:tx>
          <c:spPr>
            <a:solidFill>
              <a:schemeClr val="accent6">
                <a:shade val="42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Ladedruck'!$A$42:$A$57</c:f>
              <c:numCache>
                <c:formatCode>#,##0" 1/min"</c:formatCode>
                <c:ptCount val="16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  <c:pt idx="11">
                  <c:v>3507</c:v>
                </c:pt>
                <c:pt idx="12">
                  <c:v>4000</c:v>
                </c:pt>
                <c:pt idx="13">
                  <c:v>5200</c:v>
                </c:pt>
                <c:pt idx="14">
                  <c:v>4408</c:v>
                </c:pt>
                <c:pt idx="15">
                  <c:v>4600</c:v>
                </c:pt>
              </c:numCache>
            </c:numRef>
          </c:cat>
          <c:val>
            <c:numRef>
              <c:f>'Vergleich Ladedruck'!$K$42:$K$57</c:f>
              <c:numCache>
                <c:formatCode>#,##0" mbar"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</c:v>
                </c:pt>
                <c:pt idx="4">
                  <c:v>94</c:v>
                </c:pt>
                <c:pt idx="5">
                  <c:v>107</c:v>
                </c:pt>
                <c:pt idx="6">
                  <c:v>207</c:v>
                </c:pt>
                <c:pt idx="7">
                  <c:v>209</c:v>
                </c:pt>
                <c:pt idx="8">
                  <c:v>210</c:v>
                </c:pt>
                <c:pt idx="9">
                  <c:v>210</c:v>
                </c:pt>
                <c:pt idx="10">
                  <c:v>213</c:v>
                </c:pt>
                <c:pt idx="11">
                  <c:v>210</c:v>
                </c:pt>
                <c:pt idx="12">
                  <c:v>204</c:v>
                </c:pt>
                <c:pt idx="13">
                  <c:v>192</c:v>
                </c:pt>
                <c:pt idx="14">
                  <c:v>193</c:v>
                </c:pt>
                <c:pt idx="15">
                  <c:v>193</c:v>
                </c:pt>
              </c:numCache>
            </c:numRef>
          </c:val>
        </c:ser>
        <c:bandFmts>
          <c:bandFmt>
            <c:idx val="0"/>
            <c:spPr>
              <a:solidFill>
                <a:schemeClr val="accent6">
                  <a:tint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"/>
            <c:spPr>
              <a:solidFill>
                <a:schemeClr val="accent6">
                  <a:tint val="86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2"/>
            <c:spPr>
              <a:solidFill>
                <a:schemeClr val="accent6">
                  <a:shade val="86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3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4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5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6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7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8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9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0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1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2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3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4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</c:bandFmts>
        <c:axId val="379742496"/>
        <c:axId val="379742888"/>
        <c:axId val="382888048"/>
      </c:surface3DChart>
      <c:catAx>
        <c:axId val="379742496"/>
        <c:scaling>
          <c:orientation val="minMax"/>
        </c:scaling>
        <c:delete val="0"/>
        <c:axPos val="b"/>
        <c:numFmt formatCode="#,##0&quot; 1/min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50000"/>
                <a:lumOff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9742888"/>
        <c:crosses val="autoZero"/>
        <c:auto val="1"/>
        <c:lblAlgn val="ctr"/>
        <c:lblOffset val="100"/>
        <c:noMultiLvlLbl val="0"/>
      </c:catAx>
      <c:valAx>
        <c:axId val="379742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</c:majorGridlines>
        <c:numFmt formatCode="#,##0&quot; mbar&quot;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9742496"/>
        <c:crosses val="autoZero"/>
        <c:crossBetween val="midCat"/>
      </c:valAx>
      <c:serAx>
        <c:axId val="382888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50000"/>
                <a:lumOff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9742888"/>
        <c:crosses val="autoZero"/>
      </c:ser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/>
              <a:t>Serienkennfeld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view3D>
      <c:rotX val="20"/>
      <c:rotY val="33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129578262944405"/>
          <c:y val="0.1541130604288499"/>
          <c:w val="0.87165876282510146"/>
          <c:h val="0.53534711669813206"/>
        </c:manualLayout>
      </c:layout>
      <c:surface3DChart>
        <c:wireframe val="0"/>
        <c:ser>
          <c:idx val="0"/>
          <c:order val="0"/>
          <c:tx>
            <c:strRef>
              <c:f>'Vergleich Einspritzmenge'!$B$2</c:f>
              <c:strCache>
                <c:ptCount val="1"/>
                <c:pt idx="0">
                  <c:v>1,2%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43000"/>
                    <a:shade val="51000"/>
                    <a:satMod val="130000"/>
                  </a:schemeClr>
                </a:gs>
                <a:gs pos="80000">
                  <a:schemeClr val="accent3">
                    <a:tint val="43000"/>
                    <a:shade val="93000"/>
                    <a:satMod val="130000"/>
                  </a:schemeClr>
                </a:gs>
                <a:gs pos="100000">
                  <a:schemeClr val="accent3">
                    <a:tint val="43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Einspritzmenge'!$A$3:$A$14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Einspritzmenge'!$B$3:$B$14</c:f>
              <c:numCache>
                <c:formatCode>0.00" mm³"</c:formatCode>
                <c:ptCount val="12"/>
                <c:pt idx="0">
                  <c:v>1.71</c:v>
                </c:pt>
                <c:pt idx="1">
                  <c:v>1.08</c:v>
                </c:pt>
                <c:pt idx="2">
                  <c:v>0.65</c:v>
                </c:pt>
                <c:pt idx="3">
                  <c:v>0.08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'Vergleich Einspritzmenge'!$C$2</c:f>
              <c:strCache>
                <c:ptCount val="1"/>
                <c:pt idx="0">
                  <c:v>5,1%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6000"/>
                    <a:shade val="51000"/>
                    <a:satMod val="130000"/>
                  </a:schemeClr>
                </a:gs>
                <a:gs pos="80000">
                  <a:schemeClr val="accent3">
                    <a:tint val="56000"/>
                    <a:shade val="93000"/>
                    <a:satMod val="130000"/>
                  </a:schemeClr>
                </a:gs>
                <a:gs pos="100000">
                  <a:schemeClr val="accent3">
                    <a:tint val="56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Einspritzmenge'!$A$3:$A$14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Einspritzmenge'!$C$3:$C$14</c:f>
              <c:numCache>
                <c:formatCode>0.00" mm³"</c:formatCode>
                <c:ptCount val="12"/>
                <c:pt idx="0">
                  <c:v>32.659999999999997</c:v>
                </c:pt>
                <c:pt idx="1">
                  <c:v>18.989999999999998</c:v>
                </c:pt>
                <c:pt idx="2">
                  <c:v>11.31</c:v>
                </c:pt>
                <c:pt idx="3">
                  <c:v>7.47</c:v>
                </c:pt>
                <c:pt idx="4">
                  <c:v>5.27</c:v>
                </c:pt>
                <c:pt idx="5">
                  <c:v>3.71</c:v>
                </c:pt>
                <c:pt idx="6">
                  <c:v>2.85</c:v>
                </c:pt>
                <c:pt idx="7">
                  <c:v>2.5</c:v>
                </c:pt>
                <c:pt idx="8">
                  <c:v>2.2799999999999998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</c:numCache>
            </c:numRef>
          </c:val>
        </c:ser>
        <c:ser>
          <c:idx val="2"/>
          <c:order val="2"/>
          <c:tx>
            <c:strRef>
              <c:f>'Vergleich Einspritzmenge'!$D$2</c:f>
              <c:strCache>
                <c:ptCount val="1"/>
                <c:pt idx="0">
                  <c:v>10,2%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69000"/>
                    <a:shade val="51000"/>
                    <a:satMod val="130000"/>
                  </a:schemeClr>
                </a:gs>
                <a:gs pos="80000">
                  <a:schemeClr val="accent3">
                    <a:tint val="69000"/>
                    <a:shade val="93000"/>
                    <a:satMod val="130000"/>
                  </a:schemeClr>
                </a:gs>
                <a:gs pos="100000">
                  <a:schemeClr val="accent3">
                    <a:tint val="69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Einspritzmenge'!$A$3:$A$14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Einspritzmenge'!$D$3:$D$14</c:f>
              <c:numCache>
                <c:formatCode>0.00" mm³"</c:formatCode>
                <c:ptCount val="12"/>
                <c:pt idx="0">
                  <c:v>43.29</c:v>
                </c:pt>
                <c:pt idx="1">
                  <c:v>35.6</c:v>
                </c:pt>
                <c:pt idx="2">
                  <c:v>29.46</c:v>
                </c:pt>
                <c:pt idx="3">
                  <c:v>18.64</c:v>
                </c:pt>
                <c:pt idx="4">
                  <c:v>11.53</c:v>
                </c:pt>
                <c:pt idx="5">
                  <c:v>7.55</c:v>
                </c:pt>
                <c:pt idx="6">
                  <c:v>5.7</c:v>
                </c:pt>
                <c:pt idx="7">
                  <c:v>3.89</c:v>
                </c:pt>
                <c:pt idx="8">
                  <c:v>3.29</c:v>
                </c:pt>
                <c:pt idx="9">
                  <c:v>3.29</c:v>
                </c:pt>
                <c:pt idx="10">
                  <c:v>3.29</c:v>
                </c:pt>
                <c:pt idx="11">
                  <c:v>3.29</c:v>
                </c:pt>
              </c:numCache>
            </c:numRef>
          </c:val>
        </c:ser>
        <c:ser>
          <c:idx val="3"/>
          <c:order val="3"/>
          <c:tx>
            <c:strRef>
              <c:f>'Vergleich Einspritzmenge'!$E$2</c:f>
              <c:strCache>
                <c:ptCount val="1"/>
                <c:pt idx="0">
                  <c:v>20,0%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81000"/>
                    <a:shade val="51000"/>
                    <a:satMod val="130000"/>
                  </a:schemeClr>
                </a:gs>
                <a:gs pos="80000">
                  <a:schemeClr val="accent3">
                    <a:tint val="81000"/>
                    <a:shade val="93000"/>
                    <a:satMod val="130000"/>
                  </a:schemeClr>
                </a:gs>
                <a:gs pos="100000">
                  <a:schemeClr val="accent3">
                    <a:tint val="81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Einspritzmenge'!$A$3:$A$14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Einspritzmenge'!$E$3:$E$14</c:f>
              <c:numCache>
                <c:formatCode>0.00" mm³"</c:formatCode>
                <c:ptCount val="12"/>
                <c:pt idx="0">
                  <c:v>45.6</c:v>
                </c:pt>
                <c:pt idx="1">
                  <c:v>40.57</c:v>
                </c:pt>
                <c:pt idx="2">
                  <c:v>37.590000000000003</c:v>
                </c:pt>
                <c:pt idx="3">
                  <c:v>31.6</c:v>
                </c:pt>
                <c:pt idx="4">
                  <c:v>25.96</c:v>
                </c:pt>
                <c:pt idx="5">
                  <c:v>18.989999999999998</c:v>
                </c:pt>
                <c:pt idx="6">
                  <c:v>12.89</c:v>
                </c:pt>
                <c:pt idx="7">
                  <c:v>7.51</c:v>
                </c:pt>
                <c:pt idx="8">
                  <c:v>5.12</c:v>
                </c:pt>
                <c:pt idx="9">
                  <c:v>5.12</c:v>
                </c:pt>
                <c:pt idx="10">
                  <c:v>5.12</c:v>
                </c:pt>
                <c:pt idx="11">
                  <c:v>5.12</c:v>
                </c:pt>
              </c:numCache>
            </c:numRef>
          </c:val>
        </c:ser>
        <c:ser>
          <c:idx val="4"/>
          <c:order val="4"/>
          <c:tx>
            <c:strRef>
              <c:f>'Vergleich Einspritzmenge'!$F$2</c:f>
              <c:strCache>
                <c:ptCount val="1"/>
                <c:pt idx="0">
                  <c:v>30,2%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94000"/>
                    <a:shade val="51000"/>
                    <a:satMod val="130000"/>
                  </a:schemeClr>
                </a:gs>
                <a:gs pos="80000">
                  <a:schemeClr val="accent3">
                    <a:tint val="94000"/>
                    <a:shade val="93000"/>
                    <a:satMod val="130000"/>
                  </a:schemeClr>
                </a:gs>
                <a:gs pos="100000">
                  <a:schemeClr val="accent3">
                    <a:tint val="94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Einspritzmenge'!$A$3:$A$14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Einspritzmenge'!$F$3:$F$14</c:f>
              <c:numCache>
                <c:formatCode>0.00" mm³"</c:formatCode>
                <c:ptCount val="12"/>
                <c:pt idx="0">
                  <c:v>46.81</c:v>
                </c:pt>
                <c:pt idx="1">
                  <c:v>43.67</c:v>
                </c:pt>
                <c:pt idx="2">
                  <c:v>41.59</c:v>
                </c:pt>
                <c:pt idx="3">
                  <c:v>38.64</c:v>
                </c:pt>
                <c:pt idx="4">
                  <c:v>35.22</c:v>
                </c:pt>
                <c:pt idx="5">
                  <c:v>29.34</c:v>
                </c:pt>
                <c:pt idx="6">
                  <c:v>22.04</c:v>
                </c:pt>
                <c:pt idx="7">
                  <c:v>13.71</c:v>
                </c:pt>
                <c:pt idx="8">
                  <c:v>9.14</c:v>
                </c:pt>
                <c:pt idx="9">
                  <c:v>7.64</c:v>
                </c:pt>
                <c:pt idx="10">
                  <c:v>7.64</c:v>
                </c:pt>
                <c:pt idx="11">
                  <c:v>7.64</c:v>
                </c:pt>
              </c:numCache>
            </c:numRef>
          </c:val>
        </c:ser>
        <c:ser>
          <c:idx val="5"/>
          <c:order val="5"/>
          <c:tx>
            <c:strRef>
              <c:f>'Vergleich Einspritzmenge'!$G$2</c:f>
              <c:strCache>
                <c:ptCount val="1"/>
                <c:pt idx="0">
                  <c:v>53,3%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93000"/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hade val="93000"/>
                    <a:satMod val="130000"/>
                  </a:schemeClr>
                </a:gs>
                <a:gs pos="100000">
                  <a:schemeClr val="accent3">
                    <a:shade val="93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Einspritzmenge'!$A$3:$A$14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Einspritzmenge'!$G$3:$G$14</c:f>
              <c:numCache>
                <c:formatCode>0.00" mm³"</c:formatCode>
                <c:ptCount val="12"/>
                <c:pt idx="0">
                  <c:v>49.47</c:v>
                </c:pt>
                <c:pt idx="1">
                  <c:v>47.23</c:v>
                </c:pt>
                <c:pt idx="2">
                  <c:v>46.26</c:v>
                </c:pt>
                <c:pt idx="3">
                  <c:v>44.7</c:v>
                </c:pt>
                <c:pt idx="4">
                  <c:v>42.83</c:v>
                </c:pt>
                <c:pt idx="5">
                  <c:v>40.36</c:v>
                </c:pt>
                <c:pt idx="6">
                  <c:v>35.83</c:v>
                </c:pt>
                <c:pt idx="7">
                  <c:v>29.1</c:v>
                </c:pt>
                <c:pt idx="8">
                  <c:v>23.71</c:v>
                </c:pt>
                <c:pt idx="9">
                  <c:v>20.71</c:v>
                </c:pt>
                <c:pt idx="10">
                  <c:v>20.21</c:v>
                </c:pt>
                <c:pt idx="11">
                  <c:v>20.21</c:v>
                </c:pt>
              </c:numCache>
            </c:numRef>
          </c:val>
        </c:ser>
        <c:ser>
          <c:idx val="6"/>
          <c:order val="6"/>
          <c:tx>
            <c:strRef>
              <c:f>'Vergleich Einspritzmenge'!$H$2</c:f>
              <c:strCache>
                <c:ptCount val="1"/>
                <c:pt idx="0">
                  <c:v>80,0%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80000"/>
                    <a:shade val="51000"/>
                    <a:satMod val="130000"/>
                  </a:schemeClr>
                </a:gs>
                <a:gs pos="80000">
                  <a:schemeClr val="accent3">
                    <a:shade val="80000"/>
                    <a:shade val="93000"/>
                    <a:satMod val="130000"/>
                  </a:schemeClr>
                </a:gs>
                <a:gs pos="100000">
                  <a:schemeClr val="accent3">
                    <a:shade val="80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Einspritzmenge'!$A$3:$A$14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Einspritzmenge'!$H$3:$H$14</c:f>
              <c:numCache>
                <c:formatCode>0.00" mm³"</c:formatCode>
                <c:ptCount val="12"/>
                <c:pt idx="0">
                  <c:v>53.19</c:v>
                </c:pt>
                <c:pt idx="1">
                  <c:v>51.79</c:v>
                </c:pt>
                <c:pt idx="2">
                  <c:v>51.01</c:v>
                </c:pt>
                <c:pt idx="3">
                  <c:v>50.37</c:v>
                </c:pt>
                <c:pt idx="4">
                  <c:v>49.66</c:v>
                </c:pt>
                <c:pt idx="5">
                  <c:v>48.55</c:v>
                </c:pt>
                <c:pt idx="6">
                  <c:v>47.22</c:v>
                </c:pt>
                <c:pt idx="7">
                  <c:v>44.63</c:v>
                </c:pt>
                <c:pt idx="8">
                  <c:v>42.86</c:v>
                </c:pt>
                <c:pt idx="9">
                  <c:v>41.86</c:v>
                </c:pt>
                <c:pt idx="10">
                  <c:v>41.86</c:v>
                </c:pt>
                <c:pt idx="11">
                  <c:v>41.86</c:v>
                </c:pt>
              </c:numCache>
            </c:numRef>
          </c:val>
        </c:ser>
        <c:ser>
          <c:idx val="7"/>
          <c:order val="7"/>
          <c:tx>
            <c:strRef>
              <c:f>'Vergleich Einspritzmenge'!$I$2</c:f>
              <c:strCache>
                <c:ptCount val="1"/>
                <c:pt idx="0">
                  <c:v>100,0%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68000"/>
                    <a:shade val="51000"/>
                    <a:satMod val="130000"/>
                  </a:schemeClr>
                </a:gs>
                <a:gs pos="80000">
                  <a:schemeClr val="accent3">
                    <a:shade val="68000"/>
                    <a:shade val="93000"/>
                    <a:satMod val="130000"/>
                  </a:schemeClr>
                </a:gs>
                <a:gs pos="100000">
                  <a:schemeClr val="accent3">
                    <a:shade val="68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Einspritzmenge'!$A$3:$A$14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Einspritzmenge'!$I$3:$I$14</c:f>
              <c:numCache>
                <c:formatCode>0.00" mm³"</c:formatCode>
                <c:ptCount val="12"/>
                <c:pt idx="0">
                  <c:v>55.67</c:v>
                </c:pt>
                <c:pt idx="1">
                  <c:v>55.67</c:v>
                </c:pt>
                <c:pt idx="2">
                  <c:v>55.67</c:v>
                </c:pt>
                <c:pt idx="3">
                  <c:v>56.17</c:v>
                </c:pt>
                <c:pt idx="4">
                  <c:v>56.67</c:v>
                </c:pt>
                <c:pt idx="5">
                  <c:v>57.17</c:v>
                </c:pt>
                <c:pt idx="6">
                  <c:v>57.5</c:v>
                </c:pt>
                <c:pt idx="7">
                  <c:v>57.5</c:v>
                </c:pt>
                <c:pt idx="8">
                  <c:v>57.5</c:v>
                </c:pt>
                <c:pt idx="9">
                  <c:v>57.5</c:v>
                </c:pt>
                <c:pt idx="10">
                  <c:v>57.5</c:v>
                </c:pt>
                <c:pt idx="11">
                  <c:v>57.5</c:v>
                </c:pt>
              </c:numCache>
            </c:numRef>
          </c:val>
        </c:ser>
        <c:bandFmts>
          <c:bandFmt>
            <c:idx val="0"/>
            <c:spPr>
              <a:gradFill rotWithShape="1">
                <a:gsLst>
                  <a:gs pos="0">
                    <a:schemeClr val="accent3">
                      <a:tint val="58000"/>
                      <a:shade val="51000"/>
                      <a:satMod val="130000"/>
                    </a:schemeClr>
                  </a:gs>
                  <a:gs pos="80000">
                    <a:schemeClr val="accent3">
                      <a:tint val="58000"/>
                      <a:shade val="93000"/>
                      <a:satMod val="130000"/>
                    </a:schemeClr>
                  </a:gs>
                  <a:gs pos="100000">
                    <a:schemeClr val="accent3">
                      <a:tint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"/>
            <c:spPr>
              <a:gradFill rotWithShape="1">
                <a:gsLst>
                  <a:gs pos="0">
                    <a:schemeClr val="accent3">
                      <a:tint val="86000"/>
                      <a:shade val="51000"/>
                      <a:satMod val="130000"/>
                    </a:schemeClr>
                  </a:gs>
                  <a:gs pos="80000">
                    <a:schemeClr val="accent3">
                      <a:tint val="86000"/>
                      <a:shade val="93000"/>
                      <a:satMod val="130000"/>
                    </a:schemeClr>
                  </a:gs>
                  <a:gs pos="100000">
                    <a:schemeClr val="accent3">
                      <a:tint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2"/>
            <c:spPr>
              <a:gradFill rotWithShape="1">
                <a:gsLst>
                  <a:gs pos="0">
                    <a:schemeClr val="accent3">
                      <a:shade val="86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86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3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4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5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6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7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8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9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0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1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2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3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4"/>
            <c:spPr>
              <a:gradFill rotWithShape="1">
                <a:gsLst>
                  <a:gs pos="0">
                    <a:schemeClr val="accent3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3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3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</c:bandFmts>
        <c:axId val="379743672"/>
        <c:axId val="379744064"/>
        <c:axId val="379993408"/>
      </c:surface3DChart>
      <c:catAx>
        <c:axId val="379743672"/>
        <c:scaling>
          <c:orientation val="minMax"/>
        </c:scaling>
        <c:delete val="0"/>
        <c:axPos val="b"/>
        <c:numFmt formatCode="#,##0&quot; 1/min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9744064"/>
        <c:crosses val="autoZero"/>
        <c:auto val="1"/>
        <c:lblAlgn val="ctr"/>
        <c:lblOffset val="100"/>
        <c:noMultiLvlLbl val="0"/>
      </c:catAx>
      <c:valAx>
        <c:axId val="379744064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&quot; mm³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9743672"/>
        <c:crosses val="autoZero"/>
        <c:crossBetween val="midCat"/>
      </c:valAx>
      <c:serAx>
        <c:axId val="379993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9744064"/>
        <c:crosses val="autoZero"/>
      </c:ser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'Test 07.07.2015 VTG '!$AA$5</c:f>
              <c:strCache>
                <c:ptCount val="1"/>
                <c:pt idx="0">
                  <c:v>akt. Ladedruck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'Test 07.07.2015 VTG '!$Y$6:$Y$77</c:f>
              <c:numCache>
                <c:formatCode>#,##0" 1/min"</c:formatCode>
                <c:ptCount val="72"/>
                <c:pt idx="0">
                  <c:v>1020</c:v>
                </c:pt>
                <c:pt idx="1">
                  <c:v>1024</c:v>
                </c:pt>
                <c:pt idx="2">
                  <c:v>1034</c:v>
                </c:pt>
                <c:pt idx="3">
                  <c:v>1044</c:v>
                </c:pt>
                <c:pt idx="4">
                  <c:v>1055</c:v>
                </c:pt>
                <c:pt idx="5">
                  <c:v>1071</c:v>
                </c:pt>
                <c:pt idx="6">
                  <c:v>1087</c:v>
                </c:pt>
                <c:pt idx="7">
                  <c:v>1102</c:v>
                </c:pt>
                <c:pt idx="8">
                  <c:v>1118</c:v>
                </c:pt>
                <c:pt idx="9">
                  <c:v>1121</c:v>
                </c:pt>
                <c:pt idx="10">
                  <c:v>1150</c:v>
                </c:pt>
                <c:pt idx="11">
                  <c:v>1170</c:v>
                </c:pt>
                <c:pt idx="12">
                  <c:v>1170</c:v>
                </c:pt>
                <c:pt idx="13">
                  <c:v>1198</c:v>
                </c:pt>
                <c:pt idx="14">
                  <c:v>1205</c:v>
                </c:pt>
                <c:pt idx="15">
                  <c:v>1223</c:v>
                </c:pt>
                <c:pt idx="16">
                  <c:v>1237</c:v>
                </c:pt>
                <c:pt idx="17">
                  <c:v>1263</c:v>
                </c:pt>
                <c:pt idx="18">
                  <c:v>1273</c:v>
                </c:pt>
                <c:pt idx="19">
                  <c:v>1304</c:v>
                </c:pt>
                <c:pt idx="20">
                  <c:v>1307</c:v>
                </c:pt>
                <c:pt idx="21">
                  <c:v>1338</c:v>
                </c:pt>
                <c:pt idx="22">
                  <c:v>1361</c:v>
                </c:pt>
                <c:pt idx="23">
                  <c:v>1370</c:v>
                </c:pt>
                <c:pt idx="24">
                  <c:v>1392</c:v>
                </c:pt>
                <c:pt idx="25">
                  <c:v>1417</c:v>
                </c:pt>
                <c:pt idx="26">
                  <c:v>1438</c:v>
                </c:pt>
                <c:pt idx="27">
                  <c:v>1461</c:v>
                </c:pt>
                <c:pt idx="28">
                  <c:v>1491</c:v>
                </c:pt>
                <c:pt idx="29">
                  <c:v>1515</c:v>
                </c:pt>
                <c:pt idx="30">
                  <c:v>1537</c:v>
                </c:pt>
                <c:pt idx="31">
                  <c:v>1566</c:v>
                </c:pt>
                <c:pt idx="32">
                  <c:v>1606</c:v>
                </c:pt>
                <c:pt idx="33">
                  <c:v>1628</c:v>
                </c:pt>
                <c:pt idx="34">
                  <c:v>1661</c:v>
                </c:pt>
                <c:pt idx="35">
                  <c:v>1691</c:v>
                </c:pt>
                <c:pt idx="36">
                  <c:v>1718</c:v>
                </c:pt>
                <c:pt idx="37">
                  <c:v>1746</c:v>
                </c:pt>
                <c:pt idx="38">
                  <c:v>1784</c:v>
                </c:pt>
                <c:pt idx="39">
                  <c:v>1815</c:v>
                </c:pt>
                <c:pt idx="40">
                  <c:v>1840</c:v>
                </c:pt>
                <c:pt idx="41">
                  <c:v>1880</c:v>
                </c:pt>
                <c:pt idx="42">
                  <c:v>1907</c:v>
                </c:pt>
                <c:pt idx="43">
                  <c:v>1936</c:v>
                </c:pt>
                <c:pt idx="44">
                  <c:v>1974</c:v>
                </c:pt>
                <c:pt idx="45">
                  <c:v>2002</c:v>
                </c:pt>
                <c:pt idx="46">
                  <c:v>2036</c:v>
                </c:pt>
                <c:pt idx="47">
                  <c:v>2062</c:v>
                </c:pt>
                <c:pt idx="48">
                  <c:v>2101</c:v>
                </c:pt>
                <c:pt idx="49">
                  <c:v>2134</c:v>
                </c:pt>
                <c:pt idx="50">
                  <c:v>2165</c:v>
                </c:pt>
                <c:pt idx="51">
                  <c:v>2195</c:v>
                </c:pt>
                <c:pt idx="52">
                  <c:v>2234</c:v>
                </c:pt>
                <c:pt idx="53">
                  <c:v>2255</c:v>
                </c:pt>
                <c:pt idx="54">
                  <c:v>2280</c:v>
                </c:pt>
                <c:pt idx="55">
                  <c:v>2313</c:v>
                </c:pt>
                <c:pt idx="56">
                  <c:v>2342</c:v>
                </c:pt>
                <c:pt idx="57">
                  <c:v>2373</c:v>
                </c:pt>
                <c:pt idx="58">
                  <c:v>2409</c:v>
                </c:pt>
                <c:pt idx="59">
                  <c:v>2448</c:v>
                </c:pt>
                <c:pt idx="60">
                  <c:v>2476</c:v>
                </c:pt>
                <c:pt idx="61">
                  <c:v>2512</c:v>
                </c:pt>
                <c:pt idx="62">
                  <c:v>2538</c:v>
                </c:pt>
                <c:pt idx="63">
                  <c:v>2568</c:v>
                </c:pt>
                <c:pt idx="64">
                  <c:v>2567</c:v>
                </c:pt>
              </c:numCache>
            </c:numRef>
          </c:xVal>
          <c:yVal>
            <c:numRef>
              <c:f>'Test 07.07.2015 VTG '!$AA$6:$AA$77</c:f>
              <c:numCache>
                <c:formatCode>#,##0" mbar"</c:formatCode>
                <c:ptCount val="72"/>
                <c:pt idx="0">
                  <c:v>1052</c:v>
                </c:pt>
                <c:pt idx="1">
                  <c:v>1083</c:v>
                </c:pt>
                <c:pt idx="2">
                  <c:v>1109</c:v>
                </c:pt>
                <c:pt idx="3">
                  <c:v>1133</c:v>
                </c:pt>
                <c:pt idx="4">
                  <c:v>1151</c:v>
                </c:pt>
                <c:pt idx="5">
                  <c:v>1169</c:v>
                </c:pt>
                <c:pt idx="6">
                  <c:v>1185</c:v>
                </c:pt>
                <c:pt idx="7">
                  <c:v>1200</c:v>
                </c:pt>
                <c:pt idx="8">
                  <c:v>1215</c:v>
                </c:pt>
                <c:pt idx="9">
                  <c:v>1230</c:v>
                </c:pt>
                <c:pt idx="10">
                  <c:v>1243</c:v>
                </c:pt>
                <c:pt idx="11">
                  <c:v>1259</c:v>
                </c:pt>
                <c:pt idx="12">
                  <c:v>1274</c:v>
                </c:pt>
                <c:pt idx="13">
                  <c:v>1292</c:v>
                </c:pt>
                <c:pt idx="14">
                  <c:v>1309</c:v>
                </c:pt>
                <c:pt idx="15">
                  <c:v>1327</c:v>
                </c:pt>
                <c:pt idx="16">
                  <c:v>1349</c:v>
                </c:pt>
                <c:pt idx="17">
                  <c:v>1369</c:v>
                </c:pt>
                <c:pt idx="18">
                  <c:v>1393</c:v>
                </c:pt>
                <c:pt idx="19">
                  <c:v>1420</c:v>
                </c:pt>
                <c:pt idx="20">
                  <c:v>1447</c:v>
                </c:pt>
                <c:pt idx="21">
                  <c:v>1480</c:v>
                </c:pt>
                <c:pt idx="22">
                  <c:v>1517</c:v>
                </c:pt>
                <c:pt idx="23">
                  <c:v>1562</c:v>
                </c:pt>
                <c:pt idx="24">
                  <c:v>1610</c:v>
                </c:pt>
                <c:pt idx="25">
                  <c:v>1667</c:v>
                </c:pt>
                <c:pt idx="26">
                  <c:v>1736</c:v>
                </c:pt>
                <c:pt idx="27">
                  <c:v>1810</c:v>
                </c:pt>
                <c:pt idx="28">
                  <c:v>1891</c:v>
                </c:pt>
                <c:pt idx="29">
                  <c:v>1984</c:v>
                </c:pt>
                <c:pt idx="30">
                  <c:v>2094</c:v>
                </c:pt>
                <c:pt idx="31">
                  <c:v>2188</c:v>
                </c:pt>
                <c:pt idx="32">
                  <c:v>2257</c:v>
                </c:pt>
                <c:pt idx="33">
                  <c:v>2239</c:v>
                </c:pt>
                <c:pt idx="34">
                  <c:v>2184</c:v>
                </c:pt>
                <c:pt idx="35">
                  <c:v>2162</c:v>
                </c:pt>
                <c:pt idx="36">
                  <c:v>2179</c:v>
                </c:pt>
                <c:pt idx="37">
                  <c:v>2215</c:v>
                </c:pt>
                <c:pt idx="38">
                  <c:v>2262</c:v>
                </c:pt>
                <c:pt idx="39">
                  <c:v>2312</c:v>
                </c:pt>
                <c:pt idx="40">
                  <c:v>2356</c:v>
                </c:pt>
                <c:pt idx="41">
                  <c:v>2401</c:v>
                </c:pt>
                <c:pt idx="42">
                  <c:v>2434</c:v>
                </c:pt>
                <c:pt idx="43">
                  <c:v>2426</c:v>
                </c:pt>
                <c:pt idx="44">
                  <c:v>2412</c:v>
                </c:pt>
                <c:pt idx="45">
                  <c:v>2401</c:v>
                </c:pt>
                <c:pt idx="46">
                  <c:v>2405</c:v>
                </c:pt>
                <c:pt idx="47">
                  <c:v>2419</c:v>
                </c:pt>
                <c:pt idx="48">
                  <c:v>2427</c:v>
                </c:pt>
                <c:pt idx="49">
                  <c:v>2431</c:v>
                </c:pt>
                <c:pt idx="50">
                  <c:v>2424</c:v>
                </c:pt>
                <c:pt idx="51">
                  <c:v>2411</c:v>
                </c:pt>
                <c:pt idx="52">
                  <c:v>2410</c:v>
                </c:pt>
                <c:pt idx="53">
                  <c:v>2414</c:v>
                </c:pt>
                <c:pt idx="54">
                  <c:v>2420</c:v>
                </c:pt>
                <c:pt idx="55">
                  <c:v>2423</c:v>
                </c:pt>
                <c:pt idx="56">
                  <c:v>2431</c:v>
                </c:pt>
                <c:pt idx="57">
                  <c:v>2442</c:v>
                </c:pt>
                <c:pt idx="58">
                  <c:v>2475</c:v>
                </c:pt>
                <c:pt idx="59">
                  <c:v>2484</c:v>
                </c:pt>
                <c:pt idx="60">
                  <c:v>2485</c:v>
                </c:pt>
                <c:pt idx="61">
                  <c:v>2485</c:v>
                </c:pt>
                <c:pt idx="62">
                  <c:v>2485</c:v>
                </c:pt>
                <c:pt idx="63">
                  <c:v>2485</c:v>
                </c:pt>
                <c:pt idx="64">
                  <c:v>2485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'Test 07.07.2015 VTG '!$AB$5</c:f>
              <c:strCache>
                <c:ptCount val="1"/>
                <c:pt idx="0">
                  <c:v>Soll Ladedruck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'Test 07.07.2015 VTG '!$Y$6:$Y$77</c:f>
              <c:numCache>
                <c:formatCode>#,##0" 1/min"</c:formatCode>
                <c:ptCount val="72"/>
                <c:pt idx="0">
                  <c:v>1020</c:v>
                </c:pt>
                <c:pt idx="1">
                  <c:v>1024</c:v>
                </c:pt>
                <c:pt idx="2">
                  <c:v>1034</c:v>
                </c:pt>
                <c:pt idx="3">
                  <c:v>1044</c:v>
                </c:pt>
                <c:pt idx="4">
                  <c:v>1055</c:v>
                </c:pt>
                <c:pt idx="5">
                  <c:v>1071</c:v>
                </c:pt>
                <c:pt idx="6">
                  <c:v>1087</c:v>
                </c:pt>
                <c:pt idx="7">
                  <c:v>1102</c:v>
                </c:pt>
                <c:pt idx="8">
                  <c:v>1118</c:v>
                </c:pt>
                <c:pt idx="9">
                  <c:v>1121</c:v>
                </c:pt>
                <c:pt idx="10">
                  <c:v>1150</c:v>
                </c:pt>
                <c:pt idx="11">
                  <c:v>1170</c:v>
                </c:pt>
                <c:pt idx="12">
                  <c:v>1170</c:v>
                </c:pt>
                <c:pt idx="13">
                  <c:v>1198</c:v>
                </c:pt>
                <c:pt idx="14">
                  <c:v>1205</c:v>
                </c:pt>
                <c:pt idx="15">
                  <c:v>1223</c:v>
                </c:pt>
                <c:pt idx="16">
                  <c:v>1237</c:v>
                </c:pt>
                <c:pt idx="17">
                  <c:v>1263</c:v>
                </c:pt>
                <c:pt idx="18">
                  <c:v>1273</c:v>
                </c:pt>
                <c:pt idx="19">
                  <c:v>1304</c:v>
                </c:pt>
                <c:pt idx="20">
                  <c:v>1307</c:v>
                </c:pt>
                <c:pt idx="21">
                  <c:v>1338</c:v>
                </c:pt>
                <c:pt idx="22">
                  <c:v>1361</c:v>
                </c:pt>
                <c:pt idx="23">
                  <c:v>1370</c:v>
                </c:pt>
                <c:pt idx="24">
                  <c:v>1392</c:v>
                </c:pt>
                <c:pt idx="25">
                  <c:v>1417</c:v>
                </c:pt>
                <c:pt idx="26">
                  <c:v>1438</c:v>
                </c:pt>
                <c:pt idx="27">
                  <c:v>1461</c:v>
                </c:pt>
                <c:pt idx="28">
                  <c:v>1491</c:v>
                </c:pt>
                <c:pt idx="29">
                  <c:v>1515</c:v>
                </c:pt>
                <c:pt idx="30">
                  <c:v>1537</c:v>
                </c:pt>
                <c:pt idx="31">
                  <c:v>1566</c:v>
                </c:pt>
                <c:pt idx="32">
                  <c:v>1606</c:v>
                </c:pt>
                <c:pt idx="33">
                  <c:v>1628</c:v>
                </c:pt>
                <c:pt idx="34">
                  <c:v>1661</c:v>
                </c:pt>
                <c:pt idx="35">
                  <c:v>1691</c:v>
                </c:pt>
                <c:pt idx="36">
                  <c:v>1718</c:v>
                </c:pt>
                <c:pt idx="37">
                  <c:v>1746</c:v>
                </c:pt>
                <c:pt idx="38">
                  <c:v>1784</c:v>
                </c:pt>
                <c:pt idx="39">
                  <c:v>1815</c:v>
                </c:pt>
                <c:pt idx="40">
                  <c:v>1840</c:v>
                </c:pt>
                <c:pt idx="41">
                  <c:v>1880</c:v>
                </c:pt>
                <c:pt idx="42">
                  <c:v>1907</c:v>
                </c:pt>
                <c:pt idx="43">
                  <c:v>1936</c:v>
                </c:pt>
                <c:pt idx="44">
                  <c:v>1974</c:v>
                </c:pt>
                <c:pt idx="45">
                  <c:v>2002</c:v>
                </c:pt>
                <c:pt idx="46">
                  <c:v>2036</c:v>
                </c:pt>
                <c:pt idx="47">
                  <c:v>2062</c:v>
                </c:pt>
                <c:pt idx="48">
                  <c:v>2101</c:v>
                </c:pt>
                <c:pt idx="49">
                  <c:v>2134</c:v>
                </c:pt>
                <c:pt idx="50">
                  <c:v>2165</c:v>
                </c:pt>
                <c:pt idx="51">
                  <c:v>2195</c:v>
                </c:pt>
                <c:pt idx="52">
                  <c:v>2234</c:v>
                </c:pt>
                <c:pt idx="53">
                  <c:v>2255</c:v>
                </c:pt>
                <c:pt idx="54">
                  <c:v>2280</c:v>
                </c:pt>
                <c:pt idx="55">
                  <c:v>2313</c:v>
                </c:pt>
                <c:pt idx="56">
                  <c:v>2342</c:v>
                </c:pt>
                <c:pt idx="57">
                  <c:v>2373</c:v>
                </c:pt>
                <c:pt idx="58">
                  <c:v>2409</c:v>
                </c:pt>
                <c:pt idx="59">
                  <c:v>2448</c:v>
                </c:pt>
                <c:pt idx="60">
                  <c:v>2476</c:v>
                </c:pt>
                <c:pt idx="61">
                  <c:v>2512</c:v>
                </c:pt>
                <c:pt idx="62">
                  <c:v>2538</c:v>
                </c:pt>
                <c:pt idx="63">
                  <c:v>2568</c:v>
                </c:pt>
                <c:pt idx="64">
                  <c:v>2567</c:v>
                </c:pt>
              </c:numCache>
            </c:numRef>
          </c:xVal>
          <c:yVal>
            <c:numRef>
              <c:f>'Test 07.07.2015 VTG '!$AB$6:$AB$94</c:f>
              <c:numCache>
                <c:formatCode>#,##0" mbar"</c:formatCode>
                <c:ptCount val="89"/>
                <c:pt idx="0">
                  <c:v>1293</c:v>
                </c:pt>
                <c:pt idx="1">
                  <c:v>1299</c:v>
                </c:pt>
                <c:pt idx="2">
                  <c:v>1315</c:v>
                </c:pt>
                <c:pt idx="3">
                  <c:v>1330</c:v>
                </c:pt>
                <c:pt idx="4">
                  <c:v>1347</c:v>
                </c:pt>
                <c:pt idx="5">
                  <c:v>1372</c:v>
                </c:pt>
                <c:pt idx="6">
                  <c:v>1396</c:v>
                </c:pt>
                <c:pt idx="7">
                  <c:v>1419</c:v>
                </c:pt>
                <c:pt idx="8">
                  <c:v>1444</c:v>
                </c:pt>
                <c:pt idx="9">
                  <c:v>1449</c:v>
                </c:pt>
                <c:pt idx="10">
                  <c:v>1493</c:v>
                </c:pt>
                <c:pt idx="11">
                  <c:v>1524</c:v>
                </c:pt>
                <c:pt idx="12">
                  <c:v>1524</c:v>
                </c:pt>
                <c:pt idx="13">
                  <c:v>1563</c:v>
                </c:pt>
                <c:pt idx="14">
                  <c:v>1578</c:v>
                </c:pt>
                <c:pt idx="15">
                  <c:v>1606</c:v>
                </c:pt>
                <c:pt idx="16">
                  <c:v>1627</c:v>
                </c:pt>
                <c:pt idx="17">
                  <c:v>1661</c:v>
                </c:pt>
                <c:pt idx="18">
                  <c:v>1679</c:v>
                </c:pt>
                <c:pt idx="19">
                  <c:v>1721</c:v>
                </c:pt>
                <c:pt idx="20">
                  <c:v>1725</c:v>
                </c:pt>
                <c:pt idx="21">
                  <c:v>1765</c:v>
                </c:pt>
                <c:pt idx="22">
                  <c:v>1799</c:v>
                </c:pt>
                <c:pt idx="23">
                  <c:v>1811</c:v>
                </c:pt>
                <c:pt idx="24">
                  <c:v>1841</c:v>
                </c:pt>
                <c:pt idx="25">
                  <c:v>1875</c:v>
                </c:pt>
                <c:pt idx="26">
                  <c:v>1904</c:v>
                </c:pt>
                <c:pt idx="27">
                  <c:v>1935</c:v>
                </c:pt>
                <c:pt idx="28">
                  <c:v>1976</c:v>
                </c:pt>
                <c:pt idx="29">
                  <c:v>2004</c:v>
                </c:pt>
                <c:pt idx="30">
                  <c:v>2027</c:v>
                </c:pt>
                <c:pt idx="31">
                  <c:v>2057</c:v>
                </c:pt>
                <c:pt idx="32">
                  <c:v>2092</c:v>
                </c:pt>
                <c:pt idx="33">
                  <c:v>2121</c:v>
                </c:pt>
                <c:pt idx="34">
                  <c:v>2155</c:v>
                </c:pt>
                <c:pt idx="35">
                  <c:v>2186</c:v>
                </c:pt>
                <c:pt idx="36">
                  <c:v>2213</c:v>
                </c:pt>
                <c:pt idx="37">
                  <c:v>2242</c:v>
                </c:pt>
                <c:pt idx="38">
                  <c:v>2265</c:v>
                </c:pt>
                <c:pt idx="39">
                  <c:v>2281</c:v>
                </c:pt>
                <c:pt idx="40">
                  <c:v>2295</c:v>
                </c:pt>
                <c:pt idx="41">
                  <c:v>2316</c:v>
                </c:pt>
                <c:pt idx="42">
                  <c:v>2331</c:v>
                </c:pt>
                <c:pt idx="43">
                  <c:v>2346</c:v>
                </c:pt>
                <c:pt idx="44">
                  <c:v>2367</c:v>
                </c:pt>
                <c:pt idx="45">
                  <c:v>2381</c:v>
                </c:pt>
                <c:pt idx="46">
                  <c:v>2384</c:v>
                </c:pt>
                <c:pt idx="47">
                  <c:v>2386</c:v>
                </c:pt>
                <c:pt idx="48">
                  <c:v>2390</c:v>
                </c:pt>
                <c:pt idx="49">
                  <c:v>2393</c:v>
                </c:pt>
                <c:pt idx="50">
                  <c:v>2396</c:v>
                </c:pt>
                <c:pt idx="51">
                  <c:v>2398</c:v>
                </c:pt>
                <c:pt idx="52">
                  <c:v>2402</c:v>
                </c:pt>
                <c:pt idx="53">
                  <c:v>2404</c:v>
                </c:pt>
                <c:pt idx="54">
                  <c:v>2404</c:v>
                </c:pt>
                <c:pt idx="55">
                  <c:v>2404</c:v>
                </c:pt>
                <c:pt idx="56">
                  <c:v>2404</c:v>
                </c:pt>
                <c:pt idx="57">
                  <c:v>2404</c:v>
                </c:pt>
                <c:pt idx="58">
                  <c:v>2404</c:v>
                </c:pt>
                <c:pt idx="59">
                  <c:v>2404</c:v>
                </c:pt>
                <c:pt idx="60">
                  <c:v>2404</c:v>
                </c:pt>
                <c:pt idx="61">
                  <c:v>2405</c:v>
                </c:pt>
                <c:pt idx="62">
                  <c:v>2405</c:v>
                </c:pt>
                <c:pt idx="63">
                  <c:v>2405</c:v>
                </c:pt>
                <c:pt idx="64">
                  <c:v>2219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'Test 07.07.2015 VTG '!$AH$5</c:f>
              <c:strCache>
                <c:ptCount val="1"/>
                <c:pt idx="0">
                  <c:v>Raildruck Sollwert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'Test 07.07.2015 VTG '!$Y$6:$Y$77</c:f>
              <c:numCache>
                <c:formatCode>#,##0" 1/min"</c:formatCode>
                <c:ptCount val="72"/>
                <c:pt idx="0">
                  <c:v>1020</c:v>
                </c:pt>
                <c:pt idx="1">
                  <c:v>1024</c:v>
                </c:pt>
                <c:pt idx="2">
                  <c:v>1034</c:v>
                </c:pt>
                <c:pt idx="3">
                  <c:v>1044</c:v>
                </c:pt>
                <c:pt idx="4">
                  <c:v>1055</c:v>
                </c:pt>
                <c:pt idx="5">
                  <c:v>1071</c:v>
                </c:pt>
                <c:pt idx="6">
                  <c:v>1087</c:v>
                </c:pt>
                <c:pt idx="7">
                  <c:v>1102</c:v>
                </c:pt>
                <c:pt idx="8">
                  <c:v>1118</c:v>
                </c:pt>
                <c:pt idx="9">
                  <c:v>1121</c:v>
                </c:pt>
                <c:pt idx="10">
                  <c:v>1150</c:v>
                </c:pt>
                <c:pt idx="11">
                  <c:v>1170</c:v>
                </c:pt>
                <c:pt idx="12">
                  <c:v>1170</c:v>
                </c:pt>
                <c:pt idx="13">
                  <c:v>1198</c:v>
                </c:pt>
                <c:pt idx="14">
                  <c:v>1205</c:v>
                </c:pt>
                <c:pt idx="15">
                  <c:v>1223</c:v>
                </c:pt>
                <c:pt idx="16">
                  <c:v>1237</c:v>
                </c:pt>
                <c:pt idx="17">
                  <c:v>1263</c:v>
                </c:pt>
                <c:pt idx="18">
                  <c:v>1273</c:v>
                </c:pt>
                <c:pt idx="19">
                  <c:v>1304</c:v>
                </c:pt>
                <c:pt idx="20">
                  <c:v>1307</c:v>
                </c:pt>
                <c:pt idx="21">
                  <c:v>1338</c:v>
                </c:pt>
                <c:pt idx="22">
                  <c:v>1361</c:v>
                </c:pt>
                <c:pt idx="23">
                  <c:v>1370</c:v>
                </c:pt>
                <c:pt idx="24">
                  <c:v>1392</c:v>
                </c:pt>
                <c:pt idx="25">
                  <c:v>1417</c:v>
                </c:pt>
                <c:pt idx="26">
                  <c:v>1438</c:v>
                </c:pt>
                <c:pt idx="27">
                  <c:v>1461</c:v>
                </c:pt>
                <c:pt idx="28">
                  <c:v>1491</c:v>
                </c:pt>
                <c:pt idx="29">
                  <c:v>1515</c:v>
                </c:pt>
                <c:pt idx="30">
                  <c:v>1537</c:v>
                </c:pt>
                <c:pt idx="31">
                  <c:v>1566</c:v>
                </c:pt>
                <c:pt idx="32">
                  <c:v>1606</c:v>
                </c:pt>
                <c:pt idx="33">
                  <c:v>1628</c:v>
                </c:pt>
                <c:pt idx="34">
                  <c:v>1661</c:v>
                </c:pt>
                <c:pt idx="35">
                  <c:v>1691</c:v>
                </c:pt>
                <c:pt idx="36">
                  <c:v>1718</c:v>
                </c:pt>
                <c:pt idx="37">
                  <c:v>1746</c:v>
                </c:pt>
                <c:pt idx="38">
                  <c:v>1784</c:v>
                </c:pt>
                <c:pt idx="39">
                  <c:v>1815</c:v>
                </c:pt>
                <c:pt idx="40">
                  <c:v>1840</c:v>
                </c:pt>
                <c:pt idx="41">
                  <c:v>1880</c:v>
                </c:pt>
                <c:pt idx="42">
                  <c:v>1907</c:v>
                </c:pt>
                <c:pt idx="43">
                  <c:v>1936</c:v>
                </c:pt>
                <c:pt idx="44">
                  <c:v>1974</c:v>
                </c:pt>
                <c:pt idx="45">
                  <c:v>2002</c:v>
                </c:pt>
                <c:pt idx="46">
                  <c:v>2036</c:v>
                </c:pt>
                <c:pt idx="47">
                  <c:v>2062</c:v>
                </c:pt>
                <c:pt idx="48">
                  <c:v>2101</c:v>
                </c:pt>
                <c:pt idx="49">
                  <c:v>2134</c:v>
                </c:pt>
                <c:pt idx="50">
                  <c:v>2165</c:v>
                </c:pt>
                <c:pt idx="51">
                  <c:v>2195</c:v>
                </c:pt>
                <c:pt idx="52">
                  <c:v>2234</c:v>
                </c:pt>
                <c:pt idx="53">
                  <c:v>2255</c:v>
                </c:pt>
                <c:pt idx="54">
                  <c:v>2280</c:v>
                </c:pt>
                <c:pt idx="55">
                  <c:v>2313</c:v>
                </c:pt>
                <c:pt idx="56">
                  <c:v>2342</c:v>
                </c:pt>
                <c:pt idx="57">
                  <c:v>2373</c:v>
                </c:pt>
                <c:pt idx="58">
                  <c:v>2409</c:v>
                </c:pt>
                <c:pt idx="59">
                  <c:v>2448</c:v>
                </c:pt>
                <c:pt idx="60">
                  <c:v>2476</c:v>
                </c:pt>
                <c:pt idx="61">
                  <c:v>2512</c:v>
                </c:pt>
                <c:pt idx="62">
                  <c:v>2538</c:v>
                </c:pt>
                <c:pt idx="63">
                  <c:v>2568</c:v>
                </c:pt>
                <c:pt idx="64">
                  <c:v>2567</c:v>
                </c:pt>
              </c:numCache>
            </c:numRef>
          </c:xVal>
          <c:yVal>
            <c:numRef>
              <c:f>'Test 07.07.2015 VTG '!$AH$6:$AH$94</c:f>
              <c:numCache>
                <c:formatCode>#,##0" bar"</c:formatCode>
                <c:ptCount val="89"/>
                <c:pt idx="0">
                  <c:v>491.3</c:v>
                </c:pt>
                <c:pt idx="1">
                  <c:v>624.36</c:v>
                </c:pt>
                <c:pt idx="2">
                  <c:v>706.24400000000003</c:v>
                </c:pt>
                <c:pt idx="3">
                  <c:v>716.47900000000004</c:v>
                </c:pt>
                <c:pt idx="4">
                  <c:v>726.71400000000006</c:v>
                </c:pt>
                <c:pt idx="5">
                  <c:v>736.95</c:v>
                </c:pt>
                <c:pt idx="6">
                  <c:v>736.95</c:v>
                </c:pt>
                <c:pt idx="7">
                  <c:v>747.18499999999995</c:v>
                </c:pt>
                <c:pt idx="8">
                  <c:v>757.42100000000005</c:v>
                </c:pt>
                <c:pt idx="9">
                  <c:v>757.42100000000005</c:v>
                </c:pt>
                <c:pt idx="10">
                  <c:v>777.89099999999996</c:v>
                </c:pt>
                <c:pt idx="11">
                  <c:v>788.12699999999995</c:v>
                </c:pt>
                <c:pt idx="12">
                  <c:v>788.12699999999995</c:v>
                </c:pt>
                <c:pt idx="13">
                  <c:v>808.59799999999996</c:v>
                </c:pt>
                <c:pt idx="14">
                  <c:v>818.83299999999997</c:v>
                </c:pt>
                <c:pt idx="15">
                  <c:v>829.06799999999998</c:v>
                </c:pt>
                <c:pt idx="16">
                  <c:v>839.30399999999997</c:v>
                </c:pt>
                <c:pt idx="17">
                  <c:v>849.53899999999999</c:v>
                </c:pt>
                <c:pt idx="18">
                  <c:v>859.77499999999998</c:v>
                </c:pt>
                <c:pt idx="19">
                  <c:v>870.01</c:v>
                </c:pt>
                <c:pt idx="20">
                  <c:v>870.01</c:v>
                </c:pt>
                <c:pt idx="21">
                  <c:v>870.01</c:v>
                </c:pt>
                <c:pt idx="22">
                  <c:v>880.24599999999998</c:v>
                </c:pt>
                <c:pt idx="23">
                  <c:v>880.24599999999998</c:v>
                </c:pt>
                <c:pt idx="24">
                  <c:v>890.48099999999999</c:v>
                </c:pt>
                <c:pt idx="25">
                  <c:v>890.48099999999999</c:v>
                </c:pt>
                <c:pt idx="26">
                  <c:v>900.71600000000001</c:v>
                </c:pt>
                <c:pt idx="27">
                  <c:v>900.71600000000001</c:v>
                </c:pt>
                <c:pt idx="28">
                  <c:v>910.952</c:v>
                </c:pt>
                <c:pt idx="29">
                  <c:v>921.18700000000001</c:v>
                </c:pt>
                <c:pt idx="30">
                  <c:v>921.18700000000001</c:v>
                </c:pt>
                <c:pt idx="31">
                  <c:v>931.423</c:v>
                </c:pt>
                <c:pt idx="32">
                  <c:v>941.65800000000002</c:v>
                </c:pt>
                <c:pt idx="33">
                  <c:v>951.89300000000003</c:v>
                </c:pt>
                <c:pt idx="34">
                  <c:v>951.89300000000003</c:v>
                </c:pt>
                <c:pt idx="35">
                  <c:v>962.12900000000002</c:v>
                </c:pt>
                <c:pt idx="36">
                  <c:v>972.36400000000003</c:v>
                </c:pt>
                <c:pt idx="37">
                  <c:v>982.6</c:v>
                </c:pt>
                <c:pt idx="38">
                  <c:v>982.6</c:v>
                </c:pt>
                <c:pt idx="39">
                  <c:v>992.83500000000004</c:v>
                </c:pt>
                <c:pt idx="40">
                  <c:v>1003.07</c:v>
                </c:pt>
                <c:pt idx="41">
                  <c:v>1013.31</c:v>
                </c:pt>
                <c:pt idx="42">
                  <c:v>1013.31</c:v>
                </c:pt>
                <c:pt idx="43">
                  <c:v>1023.54</c:v>
                </c:pt>
                <c:pt idx="44">
                  <c:v>1033.78</c:v>
                </c:pt>
                <c:pt idx="45">
                  <c:v>1044.01</c:v>
                </c:pt>
                <c:pt idx="46">
                  <c:v>1064.48</c:v>
                </c:pt>
                <c:pt idx="47">
                  <c:v>1074.72</c:v>
                </c:pt>
                <c:pt idx="48">
                  <c:v>1105.43</c:v>
                </c:pt>
                <c:pt idx="49">
                  <c:v>1115.6600000000001</c:v>
                </c:pt>
                <c:pt idx="50">
                  <c:v>1136.1300000000001</c:v>
                </c:pt>
                <c:pt idx="51">
                  <c:v>1156.5999999999999</c:v>
                </c:pt>
                <c:pt idx="52">
                  <c:v>1177.07</c:v>
                </c:pt>
                <c:pt idx="53">
                  <c:v>1187.31</c:v>
                </c:pt>
                <c:pt idx="54">
                  <c:v>1197.54</c:v>
                </c:pt>
                <c:pt idx="55">
                  <c:v>1207.78</c:v>
                </c:pt>
                <c:pt idx="56">
                  <c:v>1218.01</c:v>
                </c:pt>
                <c:pt idx="57">
                  <c:v>1228.25</c:v>
                </c:pt>
                <c:pt idx="58">
                  <c:v>1238.48</c:v>
                </c:pt>
                <c:pt idx="59">
                  <c:v>1248.72</c:v>
                </c:pt>
                <c:pt idx="60">
                  <c:v>1248.72</c:v>
                </c:pt>
                <c:pt idx="61">
                  <c:v>1258.96</c:v>
                </c:pt>
                <c:pt idx="62">
                  <c:v>1269.19</c:v>
                </c:pt>
                <c:pt idx="63">
                  <c:v>1279.43</c:v>
                </c:pt>
                <c:pt idx="64">
                  <c:v>1258.96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'Test 07.07.2015 VTG '!$AI$5</c:f>
              <c:strCache>
                <c:ptCount val="1"/>
                <c:pt idx="0">
                  <c:v>Raildruck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'Test 07.07.2015 VTG '!$Y$6:$Y$77</c:f>
              <c:numCache>
                <c:formatCode>#,##0" 1/min"</c:formatCode>
                <c:ptCount val="72"/>
                <c:pt idx="0">
                  <c:v>1020</c:v>
                </c:pt>
                <c:pt idx="1">
                  <c:v>1024</c:v>
                </c:pt>
                <c:pt idx="2">
                  <c:v>1034</c:v>
                </c:pt>
                <c:pt idx="3">
                  <c:v>1044</c:v>
                </c:pt>
                <c:pt idx="4">
                  <c:v>1055</c:v>
                </c:pt>
                <c:pt idx="5">
                  <c:v>1071</c:v>
                </c:pt>
                <c:pt idx="6">
                  <c:v>1087</c:v>
                </c:pt>
                <c:pt idx="7">
                  <c:v>1102</c:v>
                </c:pt>
                <c:pt idx="8">
                  <c:v>1118</c:v>
                </c:pt>
                <c:pt idx="9">
                  <c:v>1121</c:v>
                </c:pt>
                <c:pt idx="10">
                  <c:v>1150</c:v>
                </c:pt>
                <c:pt idx="11">
                  <c:v>1170</c:v>
                </c:pt>
                <c:pt idx="12">
                  <c:v>1170</c:v>
                </c:pt>
                <c:pt idx="13">
                  <c:v>1198</c:v>
                </c:pt>
                <c:pt idx="14">
                  <c:v>1205</c:v>
                </c:pt>
                <c:pt idx="15">
                  <c:v>1223</c:v>
                </c:pt>
                <c:pt idx="16">
                  <c:v>1237</c:v>
                </c:pt>
                <c:pt idx="17">
                  <c:v>1263</c:v>
                </c:pt>
                <c:pt idx="18">
                  <c:v>1273</c:v>
                </c:pt>
                <c:pt idx="19">
                  <c:v>1304</c:v>
                </c:pt>
                <c:pt idx="20">
                  <c:v>1307</c:v>
                </c:pt>
                <c:pt idx="21">
                  <c:v>1338</c:v>
                </c:pt>
                <c:pt idx="22">
                  <c:v>1361</c:v>
                </c:pt>
                <c:pt idx="23">
                  <c:v>1370</c:v>
                </c:pt>
                <c:pt idx="24">
                  <c:v>1392</c:v>
                </c:pt>
                <c:pt idx="25">
                  <c:v>1417</c:v>
                </c:pt>
                <c:pt idx="26">
                  <c:v>1438</c:v>
                </c:pt>
                <c:pt idx="27">
                  <c:v>1461</c:v>
                </c:pt>
                <c:pt idx="28">
                  <c:v>1491</c:v>
                </c:pt>
                <c:pt idx="29">
                  <c:v>1515</c:v>
                </c:pt>
                <c:pt idx="30">
                  <c:v>1537</c:v>
                </c:pt>
                <c:pt idx="31">
                  <c:v>1566</c:v>
                </c:pt>
                <c:pt idx="32">
                  <c:v>1606</c:v>
                </c:pt>
                <c:pt idx="33">
                  <c:v>1628</c:v>
                </c:pt>
                <c:pt idx="34">
                  <c:v>1661</c:v>
                </c:pt>
                <c:pt idx="35">
                  <c:v>1691</c:v>
                </c:pt>
                <c:pt idx="36">
                  <c:v>1718</c:v>
                </c:pt>
                <c:pt idx="37">
                  <c:v>1746</c:v>
                </c:pt>
                <c:pt idx="38">
                  <c:v>1784</c:v>
                </c:pt>
                <c:pt idx="39">
                  <c:v>1815</c:v>
                </c:pt>
                <c:pt idx="40">
                  <c:v>1840</c:v>
                </c:pt>
                <c:pt idx="41">
                  <c:v>1880</c:v>
                </c:pt>
                <c:pt idx="42">
                  <c:v>1907</c:v>
                </c:pt>
                <c:pt idx="43">
                  <c:v>1936</c:v>
                </c:pt>
                <c:pt idx="44">
                  <c:v>1974</c:v>
                </c:pt>
                <c:pt idx="45">
                  <c:v>2002</c:v>
                </c:pt>
                <c:pt idx="46">
                  <c:v>2036</c:v>
                </c:pt>
                <c:pt idx="47">
                  <c:v>2062</c:v>
                </c:pt>
                <c:pt idx="48">
                  <c:v>2101</c:v>
                </c:pt>
                <c:pt idx="49">
                  <c:v>2134</c:v>
                </c:pt>
                <c:pt idx="50">
                  <c:v>2165</c:v>
                </c:pt>
                <c:pt idx="51">
                  <c:v>2195</c:v>
                </c:pt>
                <c:pt idx="52">
                  <c:v>2234</c:v>
                </c:pt>
                <c:pt idx="53">
                  <c:v>2255</c:v>
                </c:pt>
                <c:pt idx="54">
                  <c:v>2280</c:v>
                </c:pt>
                <c:pt idx="55">
                  <c:v>2313</c:v>
                </c:pt>
                <c:pt idx="56">
                  <c:v>2342</c:v>
                </c:pt>
                <c:pt idx="57">
                  <c:v>2373</c:v>
                </c:pt>
                <c:pt idx="58">
                  <c:v>2409</c:v>
                </c:pt>
                <c:pt idx="59">
                  <c:v>2448</c:v>
                </c:pt>
                <c:pt idx="60">
                  <c:v>2476</c:v>
                </c:pt>
                <c:pt idx="61">
                  <c:v>2512</c:v>
                </c:pt>
                <c:pt idx="62">
                  <c:v>2538</c:v>
                </c:pt>
                <c:pt idx="63">
                  <c:v>2568</c:v>
                </c:pt>
                <c:pt idx="64">
                  <c:v>2567</c:v>
                </c:pt>
              </c:numCache>
            </c:numRef>
          </c:xVal>
          <c:yVal>
            <c:numRef>
              <c:f>'Test 07.07.2015 VTG '!$AI$6:$AI$94</c:f>
              <c:numCache>
                <c:formatCode>#,##0" bar"</c:formatCode>
                <c:ptCount val="89"/>
                <c:pt idx="0">
                  <c:v>419.65199999999999</c:v>
                </c:pt>
                <c:pt idx="1">
                  <c:v>583.41899999999998</c:v>
                </c:pt>
                <c:pt idx="2">
                  <c:v>696.00800000000004</c:v>
                </c:pt>
                <c:pt idx="3">
                  <c:v>726.71400000000006</c:v>
                </c:pt>
                <c:pt idx="4">
                  <c:v>726.71400000000006</c:v>
                </c:pt>
                <c:pt idx="5">
                  <c:v>736.95</c:v>
                </c:pt>
                <c:pt idx="6">
                  <c:v>736.95</c:v>
                </c:pt>
                <c:pt idx="7">
                  <c:v>747.18499999999995</c:v>
                </c:pt>
                <c:pt idx="8">
                  <c:v>747.18499999999995</c:v>
                </c:pt>
                <c:pt idx="9">
                  <c:v>757.42100000000005</c:v>
                </c:pt>
                <c:pt idx="10">
                  <c:v>767.65599999999995</c:v>
                </c:pt>
                <c:pt idx="11">
                  <c:v>777.89099999999996</c:v>
                </c:pt>
                <c:pt idx="12">
                  <c:v>798.36199999999997</c:v>
                </c:pt>
                <c:pt idx="13">
                  <c:v>808.59799999999996</c:v>
                </c:pt>
                <c:pt idx="14">
                  <c:v>808.59799999999996</c:v>
                </c:pt>
                <c:pt idx="15">
                  <c:v>829.06799999999998</c:v>
                </c:pt>
                <c:pt idx="16">
                  <c:v>849.53899999999999</c:v>
                </c:pt>
                <c:pt idx="17">
                  <c:v>849.53899999999999</c:v>
                </c:pt>
                <c:pt idx="18">
                  <c:v>849.53899999999999</c:v>
                </c:pt>
                <c:pt idx="19">
                  <c:v>870.01</c:v>
                </c:pt>
                <c:pt idx="20">
                  <c:v>870.01</c:v>
                </c:pt>
                <c:pt idx="21">
                  <c:v>880.24599999999998</c:v>
                </c:pt>
                <c:pt idx="22">
                  <c:v>870.01</c:v>
                </c:pt>
                <c:pt idx="23">
                  <c:v>890.48099999999999</c:v>
                </c:pt>
                <c:pt idx="24">
                  <c:v>880.24599999999998</c:v>
                </c:pt>
                <c:pt idx="25">
                  <c:v>890.48099999999999</c:v>
                </c:pt>
                <c:pt idx="26">
                  <c:v>890.48099999999999</c:v>
                </c:pt>
                <c:pt idx="27">
                  <c:v>910.952</c:v>
                </c:pt>
                <c:pt idx="28">
                  <c:v>900.71600000000001</c:v>
                </c:pt>
                <c:pt idx="29">
                  <c:v>910.952</c:v>
                </c:pt>
                <c:pt idx="30">
                  <c:v>910.952</c:v>
                </c:pt>
                <c:pt idx="31">
                  <c:v>921.18700000000001</c:v>
                </c:pt>
                <c:pt idx="32">
                  <c:v>941.65800000000002</c:v>
                </c:pt>
                <c:pt idx="33">
                  <c:v>931.423</c:v>
                </c:pt>
                <c:pt idx="34">
                  <c:v>941.65800000000002</c:v>
                </c:pt>
                <c:pt idx="35">
                  <c:v>951.89300000000003</c:v>
                </c:pt>
                <c:pt idx="36">
                  <c:v>962.12900000000002</c:v>
                </c:pt>
                <c:pt idx="37">
                  <c:v>982.6</c:v>
                </c:pt>
                <c:pt idx="38">
                  <c:v>982.6</c:v>
                </c:pt>
                <c:pt idx="39">
                  <c:v>982.6</c:v>
                </c:pt>
                <c:pt idx="40">
                  <c:v>1003.07</c:v>
                </c:pt>
                <c:pt idx="41">
                  <c:v>1013.31</c:v>
                </c:pt>
                <c:pt idx="42">
                  <c:v>1003.07</c:v>
                </c:pt>
                <c:pt idx="43">
                  <c:v>1013.31</c:v>
                </c:pt>
                <c:pt idx="44">
                  <c:v>1033.78</c:v>
                </c:pt>
                <c:pt idx="45">
                  <c:v>1033.78</c:v>
                </c:pt>
                <c:pt idx="46">
                  <c:v>1054.25</c:v>
                </c:pt>
                <c:pt idx="47">
                  <c:v>1064.48</c:v>
                </c:pt>
                <c:pt idx="48">
                  <c:v>1084.95</c:v>
                </c:pt>
                <c:pt idx="49">
                  <c:v>1105.43</c:v>
                </c:pt>
                <c:pt idx="50">
                  <c:v>1115.6600000000001</c:v>
                </c:pt>
                <c:pt idx="51">
                  <c:v>1146.3699999999999</c:v>
                </c:pt>
                <c:pt idx="52">
                  <c:v>1156.5999999999999</c:v>
                </c:pt>
                <c:pt idx="53">
                  <c:v>1177.07</c:v>
                </c:pt>
                <c:pt idx="54">
                  <c:v>1187.31</c:v>
                </c:pt>
                <c:pt idx="55">
                  <c:v>1197.54</c:v>
                </c:pt>
                <c:pt idx="56">
                  <c:v>1207.78</c:v>
                </c:pt>
                <c:pt idx="57">
                  <c:v>1228.25</c:v>
                </c:pt>
                <c:pt idx="58">
                  <c:v>1228.25</c:v>
                </c:pt>
                <c:pt idx="59">
                  <c:v>1238.48</c:v>
                </c:pt>
                <c:pt idx="60">
                  <c:v>1258.96</c:v>
                </c:pt>
                <c:pt idx="61">
                  <c:v>1258.96</c:v>
                </c:pt>
                <c:pt idx="62">
                  <c:v>1269.19</c:v>
                </c:pt>
                <c:pt idx="63">
                  <c:v>1279.43</c:v>
                </c:pt>
                <c:pt idx="64">
                  <c:v>1320.37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664128"/>
        <c:axId val="289664520"/>
      </c:scatterChart>
      <c:scatterChart>
        <c:scatterStyle val="smoothMarker"/>
        <c:varyColors val="0"/>
        <c:ser>
          <c:idx val="2"/>
          <c:order val="2"/>
          <c:tx>
            <c:strRef>
              <c:f>'Test 07.07.2015 VTG '!$AF$5</c:f>
              <c:strCache>
                <c:ptCount val="1"/>
                <c:pt idx="0">
                  <c:v>Fahrstufe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'Test 07.07.2015 VTG '!$Y$6:$Y$77</c:f>
              <c:numCache>
                <c:formatCode>#,##0" 1/min"</c:formatCode>
                <c:ptCount val="72"/>
                <c:pt idx="0">
                  <c:v>1020</c:v>
                </c:pt>
                <c:pt idx="1">
                  <c:v>1024</c:v>
                </c:pt>
                <c:pt idx="2">
                  <c:v>1034</c:v>
                </c:pt>
                <c:pt idx="3">
                  <c:v>1044</c:v>
                </c:pt>
                <c:pt idx="4">
                  <c:v>1055</c:v>
                </c:pt>
                <c:pt idx="5">
                  <c:v>1071</c:v>
                </c:pt>
                <c:pt idx="6">
                  <c:v>1087</c:v>
                </c:pt>
                <c:pt idx="7">
                  <c:v>1102</c:v>
                </c:pt>
                <c:pt idx="8">
                  <c:v>1118</c:v>
                </c:pt>
                <c:pt idx="9">
                  <c:v>1121</c:v>
                </c:pt>
                <c:pt idx="10">
                  <c:v>1150</c:v>
                </c:pt>
                <c:pt idx="11">
                  <c:v>1170</c:v>
                </c:pt>
                <c:pt idx="12">
                  <c:v>1170</c:v>
                </c:pt>
                <c:pt idx="13">
                  <c:v>1198</c:v>
                </c:pt>
                <c:pt idx="14">
                  <c:v>1205</c:v>
                </c:pt>
                <c:pt idx="15">
                  <c:v>1223</c:v>
                </c:pt>
                <c:pt idx="16">
                  <c:v>1237</c:v>
                </c:pt>
                <c:pt idx="17">
                  <c:v>1263</c:v>
                </c:pt>
                <c:pt idx="18">
                  <c:v>1273</c:v>
                </c:pt>
                <c:pt idx="19">
                  <c:v>1304</c:v>
                </c:pt>
                <c:pt idx="20">
                  <c:v>1307</c:v>
                </c:pt>
                <c:pt idx="21">
                  <c:v>1338</c:v>
                </c:pt>
                <c:pt idx="22">
                  <c:v>1361</c:v>
                </c:pt>
                <c:pt idx="23">
                  <c:v>1370</c:v>
                </c:pt>
                <c:pt idx="24">
                  <c:v>1392</c:v>
                </c:pt>
                <c:pt idx="25">
                  <c:v>1417</c:v>
                </c:pt>
                <c:pt idx="26">
                  <c:v>1438</c:v>
                </c:pt>
                <c:pt idx="27">
                  <c:v>1461</c:v>
                </c:pt>
                <c:pt idx="28">
                  <c:v>1491</c:v>
                </c:pt>
                <c:pt idx="29">
                  <c:v>1515</c:v>
                </c:pt>
                <c:pt idx="30">
                  <c:v>1537</c:v>
                </c:pt>
                <c:pt idx="31">
                  <c:v>1566</c:v>
                </c:pt>
                <c:pt idx="32">
                  <c:v>1606</c:v>
                </c:pt>
                <c:pt idx="33">
                  <c:v>1628</c:v>
                </c:pt>
                <c:pt idx="34">
                  <c:v>1661</c:v>
                </c:pt>
                <c:pt idx="35">
                  <c:v>1691</c:v>
                </c:pt>
                <c:pt idx="36">
                  <c:v>1718</c:v>
                </c:pt>
                <c:pt idx="37">
                  <c:v>1746</c:v>
                </c:pt>
                <c:pt idx="38">
                  <c:v>1784</c:v>
                </c:pt>
                <c:pt idx="39">
                  <c:v>1815</c:v>
                </c:pt>
                <c:pt idx="40">
                  <c:v>1840</c:v>
                </c:pt>
                <c:pt idx="41">
                  <c:v>1880</c:v>
                </c:pt>
                <c:pt idx="42">
                  <c:v>1907</c:v>
                </c:pt>
                <c:pt idx="43">
                  <c:v>1936</c:v>
                </c:pt>
                <c:pt idx="44">
                  <c:v>1974</c:v>
                </c:pt>
                <c:pt idx="45">
                  <c:v>2002</c:v>
                </c:pt>
                <c:pt idx="46">
                  <c:v>2036</c:v>
                </c:pt>
                <c:pt idx="47">
                  <c:v>2062</c:v>
                </c:pt>
                <c:pt idx="48">
                  <c:v>2101</c:v>
                </c:pt>
                <c:pt idx="49">
                  <c:v>2134</c:v>
                </c:pt>
                <c:pt idx="50">
                  <c:v>2165</c:v>
                </c:pt>
                <c:pt idx="51">
                  <c:v>2195</c:v>
                </c:pt>
                <c:pt idx="52">
                  <c:v>2234</c:v>
                </c:pt>
                <c:pt idx="53">
                  <c:v>2255</c:v>
                </c:pt>
                <c:pt idx="54">
                  <c:v>2280</c:v>
                </c:pt>
                <c:pt idx="55">
                  <c:v>2313</c:v>
                </c:pt>
                <c:pt idx="56">
                  <c:v>2342</c:v>
                </c:pt>
                <c:pt idx="57">
                  <c:v>2373</c:v>
                </c:pt>
                <c:pt idx="58">
                  <c:v>2409</c:v>
                </c:pt>
                <c:pt idx="59">
                  <c:v>2448</c:v>
                </c:pt>
                <c:pt idx="60">
                  <c:v>2476</c:v>
                </c:pt>
                <c:pt idx="61">
                  <c:v>2512</c:v>
                </c:pt>
                <c:pt idx="62">
                  <c:v>2538</c:v>
                </c:pt>
                <c:pt idx="63">
                  <c:v>2568</c:v>
                </c:pt>
                <c:pt idx="64">
                  <c:v>2567</c:v>
                </c:pt>
              </c:numCache>
            </c:numRef>
          </c:xVal>
          <c:yVal>
            <c:numRef>
              <c:f>'Test 07.07.2015 VTG '!$AF$6:$AF$94</c:f>
              <c:numCache>
                <c:formatCode>General</c:formatCode>
                <c:ptCount val="89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'Test 07.07.2015 VTG '!$AG$5</c:f>
              <c:strCache>
                <c:ptCount val="1"/>
                <c:pt idx="0">
                  <c:v>Vorförderdruck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'Test 07.07.2015 VTG '!$Y$6:$Y$77</c:f>
              <c:numCache>
                <c:formatCode>#,##0" 1/min"</c:formatCode>
                <c:ptCount val="72"/>
                <c:pt idx="0">
                  <c:v>1020</c:v>
                </c:pt>
                <c:pt idx="1">
                  <c:v>1024</c:v>
                </c:pt>
                <c:pt idx="2">
                  <c:v>1034</c:v>
                </c:pt>
                <c:pt idx="3">
                  <c:v>1044</c:v>
                </c:pt>
                <c:pt idx="4">
                  <c:v>1055</c:v>
                </c:pt>
                <c:pt idx="5">
                  <c:v>1071</c:v>
                </c:pt>
                <c:pt idx="6">
                  <c:v>1087</c:v>
                </c:pt>
                <c:pt idx="7">
                  <c:v>1102</c:v>
                </c:pt>
                <c:pt idx="8">
                  <c:v>1118</c:v>
                </c:pt>
                <c:pt idx="9">
                  <c:v>1121</c:v>
                </c:pt>
                <c:pt idx="10">
                  <c:v>1150</c:v>
                </c:pt>
                <c:pt idx="11">
                  <c:v>1170</c:v>
                </c:pt>
                <c:pt idx="12">
                  <c:v>1170</c:v>
                </c:pt>
                <c:pt idx="13">
                  <c:v>1198</c:v>
                </c:pt>
                <c:pt idx="14">
                  <c:v>1205</c:v>
                </c:pt>
                <c:pt idx="15">
                  <c:v>1223</c:v>
                </c:pt>
                <c:pt idx="16">
                  <c:v>1237</c:v>
                </c:pt>
                <c:pt idx="17">
                  <c:v>1263</c:v>
                </c:pt>
                <c:pt idx="18">
                  <c:v>1273</c:v>
                </c:pt>
                <c:pt idx="19">
                  <c:v>1304</c:v>
                </c:pt>
                <c:pt idx="20">
                  <c:v>1307</c:v>
                </c:pt>
                <c:pt idx="21">
                  <c:v>1338</c:v>
                </c:pt>
                <c:pt idx="22">
                  <c:v>1361</c:v>
                </c:pt>
                <c:pt idx="23">
                  <c:v>1370</c:v>
                </c:pt>
                <c:pt idx="24">
                  <c:v>1392</c:v>
                </c:pt>
                <c:pt idx="25">
                  <c:v>1417</c:v>
                </c:pt>
                <c:pt idx="26">
                  <c:v>1438</c:v>
                </c:pt>
                <c:pt idx="27">
                  <c:v>1461</c:v>
                </c:pt>
                <c:pt idx="28">
                  <c:v>1491</c:v>
                </c:pt>
                <c:pt idx="29">
                  <c:v>1515</c:v>
                </c:pt>
                <c:pt idx="30">
                  <c:v>1537</c:v>
                </c:pt>
                <c:pt idx="31">
                  <c:v>1566</c:v>
                </c:pt>
                <c:pt idx="32">
                  <c:v>1606</c:v>
                </c:pt>
                <c:pt idx="33">
                  <c:v>1628</c:v>
                </c:pt>
                <c:pt idx="34">
                  <c:v>1661</c:v>
                </c:pt>
                <c:pt idx="35">
                  <c:v>1691</c:v>
                </c:pt>
                <c:pt idx="36">
                  <c:v>1718</c:v>
                </c:pt>
                <c:pt idx="37">
                  <c:v>1746</c:v>
                </c:pt>
                <c:pt idx="38">
                  <c:v>1784</c:v>
                </c:pt>
                <c:pt idx="39">
                  <c:v>1815</c:v>
                </c:pt>
                <c:pt idx="40">
                  <c:v>1840</c:v>
                </c:pt>
                <c:pt idx="41">
                  <c:v>1880</c:v>
                </c:pt>
                <c:pt idx="42">
                  <c:v>1907</c:v>
                </c:pt>
                <c:pt idx="43">
                  <c:v>1936</c:v>
                </c:pt>
                <c:pt idx="44">
                  <c:v>1974</c:v>
                </c:pt>
                <c:pt idx="45">
                  <c:v>2002</c:v>
                </c:pt>
                <c:pt idx="46">
                  <c:v>2036</c:v>
                </c:pt>
                <c:pt idx="47">
                  <c:v>2062</c:v>
                </c:pt>
                <c:pt idx="48">
                  <c:v>2101</c:v>
                </c:pt>
                <c:pt idx="49">
                  <c:v>2134</c:v>
                </c:pt>
                <c:pt idx="50">
                  <c:v>2165</c:v>
                </c:pt>
                <c:pt idx="51">
                  <c:v>2195</c:v>
                </c:pt>
                <c:pt idx="52">
                  <c:v>2234</c:v>
                </c:pt>
                <c:pt idx="53">
                  <c:v>2255</c:v>
                </c:pt>
                <c:pt idx="54">
                  <c:v>2280</c:v>
                </c:pt>
                <c:pt idx="55">
                  <c:v>2313</c:v>
                </c:pt>
                <c:pt idx="56">
                  <c:v>2342</c:v>
                </c:pt>
                <c:pt idx="57">
                  <c:v>2373</c:v>
                </c:pt>
                <c:pt idx="58">
                  <c:v>2409</c:v>
                </c:pt>
                <c:pt idx="59">
                  <c:v>2448</c:v>
                </c:pt>
                <c:pt idx="60">
                  <c:v>2476</c:v>
                </c:pt>
                <c:pt idx="61">
                  <c:v>2512</c:v>
                </c:pt>
                <c:pt idx="62">
                  <c:v>2538</c:v>
                </c:pt>
                <c:pt idx="63">
                  <c:v>2568</c:v>
                </c:pt>
                <c:pt idx="64">
                  <c:v>2567</c:v>
                </c:pt>
              </c:numCache>
            </c:numRef>
          </c:xVal>
          <c:yVal>
            <c:numRef>
              <c:f>'Test 07.07.2015 VTG '!$AG$6:$AG$94</c:f>
              <c:numCache>
                <c:formatCode>#,##0.00" bar"</c:formatCode>
                <c:ptCount val="89"/>
                <c:pt idx="0">
                  <c:v>3.8460000000000001</c:v>
                </c:pt>
                <c:pt idx="1">
                  <c:v>3.8410000000000002</c:v>
                </c:pt>
                <c:pt idx="2">
                  <c:v>3.8580000000000001</c:v>
                </c:pt>
                <c:pt idx="3">
                  <c:v>3.8580000000000001</c:v>
                </c:pt>
                <c:pt idx="4">
                  <c:v>3.863</c:v>
                </c:pt>
                <c:pt idx="5">
                  <c:v>3.8540000000000001</c:v>
                </c:pt>
                <c:pt idx="6">
                  <c:v>3.8460000000000001</c:v>
                </c:pt>
                <c:pt idx="7">
                  <c:v>3.8370000000000002</c:v>
                </c:pt>
                <c:pt idx="8">
                  <c:v>3.8370000000000002</c:v>
                </c:pt>
                <c:pt idx="9">
                  <c:v>3.8460000000000001</c:v>
                </c:pt>
                <c:pt idx="10">
                  <c:v>3.8290000000000002</c:v>
                </c:pt>
                <c:pt idx="11">
                  <c:v>3.8410000000000002</c:v>
                </c:pt>
                <c:pt idx="12">
                  <c:v>3.8330000000000002</c:v>
                </c:pt>
                <c:pt idx="13">
                  <c:v>3.8330000000000002</c:v>
                </c:pt>
                <c:pt idx="14">
                  <c:v>3.8330000000000002</c:v>
                </c:pt>
                <c:pt idx="15">
                  <c:v>3.8239999999999998</c:v>
                </c:pt>
                <c:pt idx="16">
                  <c:v>3.8290000000000002</c:v>
                </c:pt>
                <c:pt idx="17">
                  <c:v>3.8330000000000002</c:v>
                </c:pt>
                <c:pt idx="18">
                  <c:v>3.8239999999999998</c:v>
                </c:pt>
                <c:pt idx="19">
                  <c:v>3.8290000000000002</c:v>
                </c:pt>
                <c:pt idx="20">
                  <c:v>3.8239999999999998</c:v>
                </c:pt>
                <c:pt idx="21">
                  <c:v>3.8239999999999998</c:v>
                </c:pt>
                <c:pt idx="22">
                  <c:v>3.82</c:v>
                </c:pt>
                <c:pt idx="23">
                  <c:v>3.82</c:v>
                </c:pt>
                <c:pt idx="24">
                  <c:v>3.8069999999999999</c:v>
                </c:pt>
                <c:pt idx="25">
                  <c:v>3.8109999999999999</c:v>
                </c:pt>
                <c:pt idx="26">
                  <c:v>3.7989999999999999</c:v>
                </c:pt>
                <c:pt idx="27">
                  <c:v>3.7989999999999999</c:v>
                </c:pt>
                <c:pt idx="28">
                  <c:v>3.786</c:v>
                </c:pt>
                <c:pt idx="29">
                  <c:v>3.79</c:v>
                </c:pt>
                <c:pt idx="30">
                  <c:v>3.79</c:v>
                </c:pt>
                <c:pt idx="31">
                  <c:v>3.7770000000000001</c:v>
                </c:pt>
                <c:pt idx="32">
                  <c:v>3.7770000000000001</c:v>
                </c:pt>
                <c:pt idx="33">
                  <c:v>3.786</c:v>
                </c:pt>
                <c:pt idx="34">
                  <c:v>3.7770000000000001</c:v>
                </c:pt>
                <c:pt idx="35">
                  <c:v>3.782</c:v>
                </c:pt>
                <c:pt idx="36">
                  <c:v>3.782</c:v>
                </c:pt>
                <c:pt idx="37">
                  <c:v>3.7730000000000001</c:v>
                </c:pt>
                <c:pt idx="38">
                  <c:v>3.7690000000000001</c:v>
                </c:pt>
                <c:pt idx="39">
                  <c:v>3.7690000000000001</c:v>
                </c:pt>
                <c:pt idx="40">
                  <c:v>3.7519999999999998</c:v>
                </c:pt>
                <c:pt idx="41">
                  <c:v>3.7639999999999998</c:v>
                </c:pt>
                <c:pt idx="42">
                  <c:v>3.7639999999999998</c:v>
                </c:pt>
                <c:pt idx="43">
                  <c:v>3.76</c:v>
                </c:pt>
                <c:pt idx="44">
                  <c:v>3.7559999999999998</c:v>
                </c:pt>
                <c:pt idx="45">
                  <c:v>3.76</c:v>
                </c:pt>
                <c:pt idx="46">
                  <c:v>3.7469999999999999</c:v>
                </c:pt>
                <c:pt idx="47">
                  <c:v>3.7559999999999998</c:v>
                </c:pt>
                <c:pt idx="48">
                  <c:v>3.7469999999999999</c:v>
                </c:pt>
                <c:pt idx="49">
                  <c:v>3.7519999999999998</c:v>
                </c:pt>
                <c:pt idx="50">
                  <c:v>3.7519999999999998</c:v>
                </c:pt>
                <c:pt idx="51">
                  <c:v>3.7389999999999999</c:v>
                </c:pt>
                <c:pt idx="52">
                  <c:v>3.7389999999999999</c:v>
                </c:pt>
                <c:pt idx="53">
                  <c:v>3.7389999999999999</c:v>
                </c:pt>
                <c:pt idx="54">
                  <c:v>3.7349999999999999</c:v>
                </c:pt>
                <c:pt idx="55">
                  <c:v>3.73</c:v>
                </c:pt>
                <c:pt idx="56">
                  <c:v>3.726</c:v>
                </c:pt>
                <c:pt idx="57">
                  <c:v>3.726</c:v>
                </c:pt>
                <c:pt idx="58">
                  <c:v>3.726</c:v>
                </c:pt>
                <c:pt idx="59">
                  <c:v>3.7170000000000001</c:v>
                </c:pt>
                <c:pt idx="60">
                  <c:v>3.7170000000000001</c:v>
                </c:pt>
                <c:pt idx="61">
                  <c:v>3.7130000000000001</c:v>
                </c:pt>
                <c:pt idx="62">
                  <c:v>3.7090000000000001</c:v>
                </c:pt>
                <c:pt idx="63">
                  <c:v>3.7090000000000001</c:v>
                </c:pt>
                <c:pt idx="64">
                  <c:v>3.722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'Test 07.07.2015 VTG '!$AD$5</c:f>
              <c:strCache>
                <c:ptCount val="1"/>
                <c:pt idx="0">
                  <c:v>Ansteuerung VTG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07.07.2015 VTG '!$Y$6:$Y$68</c:f>
              <c:numCache>
                <c:formatCode>#,##0" 1/min"</c:formatCode>
                <c:ptCount val="63"/>
                <c:pt idx="0">
                  <c:v>1020</c:v>
                </c:pt>
                <c:pt idx="1">
                  <c:v>1024</c:v>
                </c:pt>
                <c:pt idx="2">
                  <c:v>1034</c:v>
                </c:pt>
                <c:pt idx="3">
                  <c:v>1044</c:v>
                </c:pt>
                <c:pt idx="4">
                  <c:v>1055</c:v>
                </c:pt>
                <c:pt idx="5">
                  <c:v>1071</c:v>
                </c:pt>
                <c:pt idx="6">
                  <c:v>1087</c:v>
                </c:pt>
                <c:pt idx="7">
                  <c:v>1102</c:v>
                </c:pt>
                <c:pt idx="8">
                  <c:v>1118</c:v>
                </c:pt>
                <c:pt idx="9">
                  <c:v>1121</c:v>
                </c:pt>
                <c:pt idx="10">
                  <c:v>1150</c:v>
                </c:pt>
                <c:pt idx="11">
                  <c:v>1170</c:v>
                </c:pt>
                <c:pt idx="12">
                  <c:v>1170</c:v>
                </c:pt>
                <c:pt idx="13">
                  <c:v>1198</c:v>
                </c:pt>
                <c:pt idx="14">
                  <c:v>1205</c:v>
                </c:pt>
                <c:pt idx="15">
                  <c:v>1223</c:v>
                </c:pt>
                <c:pt idx="16">
                  <c:v>1237</c:v>
                </c:pt>
                <c:pt idx="17">
                  <c:v>1263</c:v>
                </c:pt>
                <c:pt idx="18">
                  <c:v>1273</c:v>
                </c:pt>
                <c:pt idx="19">
                  <c:v>1304</c:v>
                </c:pt>
                <c:pt idx="20">
                  <c:v>1307</c:v>
                </c:pt>
                <c:pt idx="21">
                  <c:v>1338</c:v>
                </c:pt>
                <c:pt idx="22">
                  <c:v>1361</c:v>
                </c:pt>
                <c:pt idx="23">
                  <c:v>1370</c:v>
                </c:pt>
                <c:pt idx="24">
                  <c:v>1392</c:v>
                </c:pt>
                <c:pt idx="25">
                  <c:v>1417</c:v>
                </c:pt>
                <c:pt idx="26">
                  <c:v>1438</c:v>
                </c:pt>
                <c:pt idx="27">
                  <c:v>1461</c:v>
                </c:pt>
                <c:pt idx="28">
                  <c:v>1491</c:v>
                </c:pt>
                <c:pt idx="29">
                  <c:v>1515</c:v>
                </c:pt>
                <c:pt idx="30">
                  <c:v>1537</c:v>
                </c:pt>
                <c:pt idx="31">
                  <c:v>1566</c:v>
                </c:pt>
                <c:pt idx="32">
                  <c:v>1606</c:v>
                </c:pt>
                <c:pt idx="33">
                  <c:v>1628</c:v>
                </c:pt>
                <c:pt idx="34">
                  <c:v>1661</c:v>
                </c:pt>
                <c:pt idx="35">
                  <c:v>1691</c:v>
                </c:pt>
                <c:pt idx="36">
                  <c:v>1718</c:v>
                </c:pt>
                <c:pt idx="37">
                  <c:v>1746</c:v>
                </c:pt>
                <c:pt idx="38">
                  <c:v>1784</c:v>
                </c:pt>
                <c:pt idx="39">
                  <c:v>1815</c:v>
                </c:pt>
                <c:pt idx="40">
                  <c:v>1840</c:v>
                </c:pt>
                <c:pt idx="41">
                  <c:v>1880</c:v>
                </c:pt>
                <c:pt idx="42">
                  <c:v>1907</c:v>
                </c:pt>
                <c:pt idx="43">
                  <c:v>1936</c:v>
                </c:pt>
                <c:pt idx="44">
                  <c:v>1974</c:v>
                </c:pt>
                <c:pt idx="45">
                  <c:v>2002</c:v>
                </c:pt>
                <c:pt idx="46">
                  <c:v>2036</c:v>
                </c:pt>
                <c:pt idx="47">
                  <c:v>2062</c:v>
                </c:pt>
                <c:pt idx="48">
                  <c:v>2101</c:v>
                </c:pt>
                <c:pt idx="49">
                  <c:v>2134</c:v>
                </c:pt>
                <c:pt idx="50">
                  <c:v>2165</c:v>
                </c:pt>
                <c:pt idx="51">
                  <c:v>2195</c:v>
                </c:pt>
                <c:pt idx="52">
                  <c:v>2234</c:v>
                </c:pt>
                <c:pt idx="53">
                  <c:v>2255</c:v>
                </c:pt>
                <c:pt idx="54">
                  <c:v>2280</c:v>
                </c:pt>
                <c:pt idx="55">
                  <c:v>2313</c:v>
                </c:pt>
                <c:pt idx="56">
                  <c:v>2342</c:v>
                </c:pt>
                <c:pt idx="57">
                  <c:v>2373</c:v>
                </c:pt>
                <c:pt idx="58">
                  <c:v>2409</c:v>
                </c:pt>
                <c:pt idx="59">
                  <c:v>2448</c:v>
                </c:pt>
                <c:pt idx="60">
                  <c:v>2476</c:v>
                </c:pt>
                <c:pt idx="61">
                  <c:v>2512</c:v>
                </c:pt>
                <c:pt idx="62">
                  <c:v>2538</c:v>
                </c:pt>
              </c:numCache>
            </c:numRef>
          </c:xVal>
          <c:yVal>
            <c:numRef>
              <c:f>'Test 07.07.2015 VTG '!$AD$6:$AD$68</c:f>
              <c:numCache>
                <c:formatCode>0%</c:formatCode>
                <c:ptCount val="63"/>
                <c:pt idx="0">
                  <c:v>0.82499999999999996</c:v>
                </c:pt>
                <c:pt idx="1">
                  <c:v>0.83160000000000001</c:v>
                </c:pt>
                <c:pt idx="2">
                  <c:v>0.84089999999999998</c:v>
                </c:pt>
                <c:pt idx="3">
                  <c:v>0.83930000000000005</c:v>
                </c:pt>
                <c:pt idx="4">
                  <c:v>0.83550000000000002</c:v>
                </c:pt>
                <c:pt idx="5">
                  <c:v>0.84260000000000002</c:v>
                </c:pt>
                <c:pt idx="6">
                  <c:v>0.84069999999999989</c:v>
                </c:pt>
                <c:pt idx="7">
                  <c:v>0.83849999999999991</c:v>
                </c:pt>
                <c:pt idx="8">
                  <c:v>0.83739999999999992</c:v>
                </c:pt>
                <c:pt idx="9">
                  <c:v>0.82209999999999994</c:v>
                </c:pt>
                <c:pt idx="10">
                  <c:v>0.8347</c:v>
                </c:pt>
                <c:pt idx="11">
                  <c:v>0.83400000000000007</c:v>
                </c:pt>
                <c:pt idx="12">
                  <c:v>0.82389999999999997</c:v>
                </c:pt>
                <c:pt idx="13">
                  <c:v>0.83299999999999996</c:v>
                </c:pt>
                <c:pt idx="14">
                  <c:v>0.82099999999999995</c:v>
                </c:pt>
                <c:pt idx="15">
                  <c:v>0.82810000000000006</c:v>
                </c:pt>
                <c:pt idx="16">
                  <c:v>0.81969999999999998</c:v>
                </c:pt>
                <c:pt idx="17">
                  <c:v>0.82889999999999997</c:v>
                </c:pt>
                <c:pt idx="18">
                  <c:v>0.82569999999999988</c:v>
                </c:pt>
                <c:pt idx="19">
                  <c:v>0.82550000000000001</c:v>
                </c:pt>
                <c:pt idx="20">
                  <c:v>0.81879999999999997</c:v>
                </c:pt>
                <c:pt idx="21">
                  <c:v>0.82180000000000009</c:v>
                </c:pt>
                <c:pt idx="22">
                  <c:v>0.81900000000000006</c:v>
                </c:pt>
                <c:pt idx="23">
                  <c:v>0.79859999999999998</c:v>
                </c:pt>
                <c:pt idx="24">
                  <c:v>0.78579999999999994</c:v>
                </c:pt>
                <c:pt idx="25">
                  <c:v>0.79099999999999993</c:v>
                </c:pt>
                <c:pt idx="26">
                  <c:v>0.76</c:v>
                </c:pt>
                <c:pt idx="27">
                  <c:v>0.75840000000000007</c:v>
                </c:pt>
                <c:pt idx="28">
                  <c:v>0.71279999999999999</c:v>
                </c:pt>
                <c:pt idx="29">
                  <c:v>0.63600000000000001</c:v>
                </c:pt>
                <c:pt idx="30">
                  <c:v>0.53259999999999996</c:v>
                </c:pt>
                <c:pt idx="31">
                  <c:v>0.44829999999999998</c:v>
                </c:pt>
                <c:pt idx="32">
                  <c:v>0.44780000000000003</c:v>
                </c:pt>
                <c:pt idx="33">
                  <c:v>0.53720000000000001</c:v>
                </c:pt>
                <c:pt idx="34">
                  <c:v>0.62460000000000004</c:v>
                </c:pt>
                <c:pt idx="35">
                  <c:v>0.62590000000000001</c:v>
                </c:pt>
                <c:pt idx="36">
                  <c:v>0.60719999999999996</c:v>
                </c:pt>
                <c:pt idx="37">
                  <c:v>0.58250000000000002</c:v>
                </c:pt>
                <c:pt idx="38">
                  <c:v>0.5706</c:v>
                </c:pt>
                <c:pt idx="39">
                  <c:v>0.53990000000000005</c:v>
                </c:pt>
                <c:pt idx="40">
                  <c:v>0.51029999999999998</c:v>
                </c:pt>
                <c:pt idx="41">
                  <c:v>0.49819999999999998</c:v>
                </c:pt>
                <c:pt idx="42">
                  <c:v>0.48909999999999998</c:v>
                </c:pt>
                <c:pt idx="43">
                  <c:v>0.51700000000000002</c:v>
                </c:pt>
                <c:pt idx="44">
                  <c:v>0.53670000000000007</c:v>
                </c:pt>
                <c:pt idx="45">
                  <c:v>0.52450000000000008</c:v>
                </c:pt>
                <c:pt idx="46">
                  <c:v>0.50639999999999996</c:v>
                </c:pt>
                <c:pt idx="47">
                  <c:v>0.49329999999999996</c:v>
                </c:pt>
                <c:pt idx="48">
                  <c:v>0.4889</c:v>
                </c:pt>
                <c:pt idx="49">
                  <c:v>0.48369999999999996</c:v>
                </c:pt>
                <c:pt idx="50">
                  <c:v>0.48180000000000001</c:v>
                </c:pt>
                <c:pt idx="51">
                  <c:v>0.48</c:v>
                </c:pt>
                <c:pt idx="52">
                  <c:v>0.47149999999999997</c:v>
                </c:pt>
                <c:pt idx="53">
                  <c:v>0.46600000000000003</c:v>
                </c:pt>
                <c:pt idx="54">
                  <c:v>0.45439999999999997</c:v>
                </c:pt>
                <c:pt idx="55">
                  <c:v>0.4476</c:v>
                </c:pt>
                <c:pt idx="56">
                  <c:v>0.43490000000000001</c:v>
                </c:pt>
                <c:pt idx="57">
                  <c:v>0.42349999999999999</c:v>
                </c:pt>
                <c:pt idx="58">
                  <c:v>0.3906</c:v>
                </c:pt>
                <c:pt idx="59">
                  <c:v>0.38700000000000001</c:v>
                </c:pt>
                <c:pt idx="60">
                  <c:v>0.37569999999999998</c:v>
                </c:pt>
                <c:pt idx="61">
                  <c:v>0.36479999999999996</c:v>
                </c:pt>
                <c:pt idx="62">
                  <c:v>0.35590000000000005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'Test 07.07.2015 VTG '!$AE$5</c:f>
              <c:strCache>
                <c:ptCount val="1"/>
                <c:pt idx="0">
                  <c:v>Beschleunigung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07.07.2015 VTG '!$Y$6:$Y$68</c:f>
              <c:numCache>
                <c:formatCode>#,##0" 1/min"</c:formatCode>
                <c:ptCount val="63"/>
                <c:pt idx="0">
                  <c:v>1020</c:v>
                </c:pt>
                <c:pt idx="1">
                  <c:v>1024</c:v>
                </c:pt>
                <c:pt idx="2">
                  <c:v>1034</c:v>
                </c:pt>
                <c:pt idx="3">
                  <c:v>1044</c:v>
                </c:pt>
                <c:pt idx="4">
                  <c:v>1055</c:v>
                </c:pt>
                <c:pt idx="5">
                  <c:v>1071</c:v>
                </c:pt>
                <c:pt idx="6">
                  <c:v>1087</c:v>
                </c:pt>
                <c:pt idx="7">
                  <c:v>1102</c:v>
                </c:pt>
                <c:pt idx="8">
                  <c:v>1118</c:v>
                </c:pt>
                <c:pt idx="9">
                  <c:v>1121</c:v>
                </c:pt>
                <c:pt idx="10">
                  <c:v>1150</c:v>
                </c:pt>
                <c:pt idx="11">
                  <c:v>1170</c:v>
                </c:pt>
                <c:pt idx="12">
                  <c:v>1170</c:v>
                </c:pt>
                <c:pt idx="13">
                  <c:v>1198</c:v>
                </c:pt>
                <c:pt idx="14">
                  <c:v>1205</c:v>
                </c:pt>
                <c:pt idx="15">
                  <c:v>1223</c:v>
                </c:pt>
                <c:pt idx="16">
                  <c:v>1237</c:v>
                </c:pt>
                <c:pt idx="17">
                  <c:v>1263</c:v>
                </c:pt>
                <c:pt idx="18">
                  <c:v>1273</c:v>
                </c:pt>
                <c:pt idx="19">
                  <c:v>1304</c:v>
                </c:pt>
                <c:pt idx="20">
                  <c:v>1307</c:v>
                </c:pt>
                <c:pt idx="21">
                  <c:v>1338</c:v>
                </c:pt>
                <c:pt idx="22">
                  <c:v>1361</c:v>
                </c:pt>
                <c:pt idx="23">
                  <c:v>1370</c:v>
                </c:pt>
                <c:pt idx="24">
                  <c:v>1392</c:v>
                </c:pt>
                <c:pt idx="25">
                  <c:v>1417</c:v>
                </c:pt>
                <c:pt idx="26">
                  <c:v>1438</c:v>
                </c:pt>
                <c:pt idx="27">
                  <c:v>1461</c:v>
                </c:pt>
                <c:pt idx="28">
                  <c:v>1491</c:v>
                </c:pt>
                <c:pt idx="29">
                  <c:v>1515</c:v>
                </c:pt>
                <c:pt idx="30">
                  <c:v>1537</c:v>
                </c:pt>
                <c:pt idx="31">
                  <c:v>1566</c:v>
                </c:pt>
                <c:pt idx="32">
                  <c:v>1606</c:v>
                </c:pt>
                <c:pt idx="33">
                  <c:v>1628</c:v>
                </c:pt>
                <c:pt idx="34">
                  <c:v>1661</c:v>
                </c:pt>
                <c:pt idx="35">
                  <c:v>1691</c:v>
                </c:pt>
                <c:pt idx="36">
                  <c:v>1718</c:v>
                </c:pt>
                <c:pt idx="37">
                  <c:v>1746</c:v>
                </c:pt>
                <c:pt idx="38">
                  <c:v>1784</c:v>
                </c:pt>
                <c:pt idx="39">
                  <c:v>1815</c:v>
                </c:pt>
                <c:pt idx="40">
                  <c:v>1840</c:v>
                </c:pt>
                <c:pt idx="41">
                  <c:v>1880</c:v>
                </c:pt>
                <c:pt idx="42">
                  <c:v>1907</c:v>
                </c:pt>
                <c:pt idx="43">
                  <c:v>1936</c:v>
                </c:pt>
                <c:pt idx="44">
                  <c:v>1974</c:v>
                </c:pt>
                <c:pt idx="45">
                  <c:v>2002</c:v>
                </c:pt>
                <c:pt idx="46">
                  <c:v>2036</c:v>
                </c:pt>
                <c:pt idx="47">
                  <c:v>2062</c:v>
                </c:pt>
                <c:pt idx="48">
                  <c:v>2101</c:v>
                </c:pt>
                <c:pt idx="49">
                  <c:v>2134</c:v>
                </c:pt>
                <c:pt idx="50">
                  <c:v>2165</c:v>
                </c:pt>
                <c:pt idx="51">
                  <c:v>2195</c:v>
                </c:pt>
                <c:pt idx="52">
                  <c:v>2234</c:v>
                </c:pt>
                <c:pt idx="53">
                  <c:v>2255</c:v>
                </c:pt>
                <c:pt idx="54">
                  <c:v>2280</c:v>
                </c:pt>
                <c:pt idx="55">
                  <c:v>2313</c:v>
                </c:pt>
                <c:pt idx="56">
                  <c:v>2342</c:v>
                </c:pt>
                <c:pt idx="57">
                  <c:v>2373</c:v>
                </c:pt>
                <c:pt idx="58">
                  <c:v>2409</c:v>
                </c:pt>
                <c:pt idx="59">
                  <c:v>2448</c:v>
                </c:pt>
                <c:pt idx="60">
                  <c:v>2476</c:v>
                </c:pt>
                <c:pt idx="61">
                  <c:v>2512</c:v>
                </c:pt>
                <c:pt idx="62">
                  <c:v>2538</c:v>
                </c:pt>
              </c:numCache>
            </c:numRef>
          </c:xVal>
          <c:yVal>
            <c:numRef>
              <c:f>'Test 07.07.2015 VTG '!$AE$6:$AE$68</c:f>
              <c:numCache>
                <c:formatCode>#,##0.0" m/s2²"</c:formatCode>
                <c:ptCount val="63"/>
                <c:pt idx="0">
                  <c:v>8.4777500000000006E-2</c:v>
                </c:pt>
                <c:pt idx="1">
                  <c:v>0.33909099999999998</c:v>
                </c:pt>
                <c:pt idx="2">
                  <c:v>0.25431999999999999</c:v>
                </c:pt>
                <c:pt idx="3">
                  <c:v>0.42386200000000002</c:v>
                </c:pt>
                <c:pt idx="4">
                  <c:v>0.508633</c:v>
                </c:pt>
                <c:pt idx="5">
                  <c:v>0.59340400000000004</c:v>
                </c:pt>
                <c:pt idx="6">
                  <c:v>0.59340400000000004</c:v>
                </c:pt>
                <c:pt idx="7">
                  <c:v>0.67817499999999997</c:v>
                </c:pt>
                <c:pt idx="8">
                  <c:v>0.59340400000000004</c:v>
                </c:pt>
                <c:pt idx="9">
                  <c:v>0.59340400000000004</c:v>
                </c:pt>
                <c:pt idx="10">
                  <c:v>0.93248900000000001</c:v>
                </c:pt>
                <c:pt idx="11">
                  <c:v>0.42386200000000002</c:v>
                </c:pt>
                <c:pt idx="12">
                  <c:v>0.76294600000000001</c:v>
                </c:pt>
                <c:pt idx="13">
                  <c:v>0.67817499999999997</c:v>
                </c:pt>
                <c:pt idx="14">
                  <c:v>0.67817499999999997</c:v>
                </c:pt>
                <c:pt idx="15">
                  <c:v>0.84771700000000005</c:v>
                </c:pt>
                <c:pt idx="16">
                  <c:v>0.67817499999999997</c:v>
                </c:pt>
                <c:pt idx="17">
                  <c:v>0.67817499999999997</c:v>
                </c:pt>
                <c:pt idx="18">
                  <c:v>0.93248900000000001</c:v>
                </c:pt>
                <c:pt idx="19">
                  <c:v>0.76294600000000001</c:v>
                </c:pt>
                <c:pt idx="20">
                  <c:v>0.93248900000000001</c:v>
                </c:pt>
                <c:pt idx="21">
                  <c:v>0.76294600000000001</c:v>
                </c:pt>
                <c:pt idx="22">
                  <c:v>0.84771700000000005</c:v>
                </c:pt>
                <c:pt idx="23">
                  <c:v>0.93248900000000001</c:v>
                </c:pt>
                <c:pt idx="24">
                  <c:v>1.0172600000000001</c:v>
                </c:pt>
                <c:pt idx="25">
                  <c:v>0.84771700000000005</c:v>
                </c:pt>
                <c:pt idx="26">
                  <c:v>1.0172600000000001</c:v>
                </c:pt>
                <c:pt idx="27">
                  <c:v>1.1020300000000001</c:v>
                </c:pt>
                <c:pt idx="28">
                  <c:v>1.3563400000000001</c:v>
                </c:pt>
                <c:pt idx="29">
                  <c:v>1.1020300000000001</c:v>
                </c:pt>
                <c:pt idx="30">
                  <c:v>1.3563400000000001</c:v>
                </c:pt>
                <c:pt idx="31">
                  <c:v>1.3563400000000001</c:v>
                </c:pt>
                <c:pt idx="32">
                  <c:v>1.3563400000000001</c:v>
                </c:pt>
                <c:pt idx="33">
                  <c:v>1.44112</c:v>
                </c:pt>
                <c:pt idx="34">
                  <c:v>1.52589</c:v>
                </c:pt>
                <c:pt idx="35">
                  <c:v>1.2715700000000001</c:v>
                </c:pt>
                <c:pt idx="36">
                  <c:v>1.3563400000000001</c:v>
                </c:pt>
                <c:pt idx="37">
                  <c:v>1.3563400000000001</c:v>
                </c:pt>
                <c:pt idx="38">
                  <c:v>1.52589</c:v>
                </c:pt>
                <c:pt idx="39">
                  <c:v>1.61066</c:v>
                </c:pt>
                <c:pt idx="40">
                  <c:v>1.52589</c:v>
                </c:pt>
                <c:pt idx="41">
                  <c:v>1.52589</c:v>
                </c:pt>
                <c:pt idx="42">
                  <c:v>1.52589</c:v>
                </c:pt>
                <c:pt idx="43">
                  <c:v>1.44112</c:v>
                </c:pt>
                <c:pt idx="44">
                  <c:v>1.44112</c:v>
                </c:pt>
                <c:pt idx="45">
                  <c:v>1.52589</c:v>
                </c:pt>
                <c:pt idx="46">
                  <c:v>1.61066</c:v>
                </c:pt>
                <c:pt idx="47">
                  <c:v>1.3563400000000001</c:v>
                </c:pt>
                <c:pt idx="48">
                  <c:v>1.69543</c:v>
                </c:pt>
                <c:pt idx="49">
                  <c:v>1.61066</c:v>
                </c:pt>
                <c:pt idx="50">
                  <c:v>1.44112</c:v>
                </c:pt>
                <c:pt idx="51">
                  <c:v>1.44112</c:v>
                </c:pt>
                <c:pt idx="52">
                  <c:v>1.44112</c:v>
                </c:pt>
                <c:pt idx="53">
                  <c:v>1.52589</c:v>
                </c:pt>
                <c:pt idx="54">
                  <c:v>1.52589</c:v>
                </c:pt>
                <c:pt idx="55">
                  <c:v>1.44112</c:v>
                </c:pt>
                <c:pt idx="56">
                  <c:v>1.44112</c:v>
                </c:pt>
                <c:pt idx="57">
                  <c:v>1.52589</c:v>
                </c:pt>
                <c:pt idx="58">
                  <c:v>1.69543</c:v>
                </c:pt>
                <c:pt idx="59">
                  <c:v>1.52589</c:v>
                </c:pt>
                <c:pt idx="60">
                  <c:v>1.44112</c:v>
                </c:pt>
                <c:pt idx="61">
                  <c:v>1.52589</c:v>
                </c:pt>
                <c:pt idx="62">
                  <c:v>1.61066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665304"/>
        <c:axId val="289664912"/>
      </c:scatterChart>
      <c:valAx>
        <c:axId val="289664128"/>
        <c:scaling>
          <c:orientation val="minMax"/>
          <c:min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 1/min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64520"/>
        <c:crosses val="autoZero"/>
        <c:crossBetween val="midCat"/>
      </c:valAx>
      <c:valAx>
        <c:axId val="28966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 mbar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64128"/>
        <c:crosses val="autoZero"/>
        <c:crossBetween val="midCat"/>
      </c:valAx>
      <c:valAx>
        <c:axId val="2896649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65304"/>
        <c:crosses val="max"/>
        <c:crossBetween val="midCat"/>
      </c:valAx>
      <c:valAx>
        <c:axId val="289665304"/>
        <c:scaling>
          <c:orientation val="minMax"/>
        </c:scaling>
        <c:delete val="1"/>
        <c:axPos val="b"/>
        <c:numFmt formatCode="#,##0&quot; 1/min&quot;" sourceLinked="1"/>
        <c:majorTickMark val="out"/>
        <c:minorTickMark val="none"/>
        <c:tickLblPos val="nextTo"/>
        <c:crossAx val="289664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/>
              <a:t>tune4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view3D>
      <c:rotX val="20"/>
      <c:rotY val="33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129578262944405"/>
          <c:y val="0.1541130604288499"/>
          <c:w val="0.87165876282510146"/>
          <c:h val="0.53534711669813206"/>
        </c:manualLayout>
      </c:layout>
      <c:surface3DChart>
        <c:wireframe val="0"/>
        <c:ser>
          <c:idx val="0"/>
          <c:order val="0"/>
          <c:tx>
            <c:strRef>
              <c:f>'Vergleich Einspritzmenge'!$B$2</c:f>
              <c:strCache>
                <c:ptCount val="1"/>
                <c:pt idx="0">
                  <c:v>1,2%</c:v>
                </c:pt>
              </c:strCache>
            </c:strRef>
          </c:tx>
          <c:spPr>
            <a:solidFill>
              <a:schemeClr val="accent2">
                <a:tint val="43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Einspritzmenge'!$A$23:$A$34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Einspritzmenge'!$B$23:$B$34</c:f>
              <c:numCache>
                <c:formatCode>0.00" mm³"</c:formatCode>
                <c:ptCount val="12"/>
                <c:pt idx="0">
                  <c:v>1.71</c:v>
                </c:pt>
                <c:pt idx="1">
                  <c:v>1.08</c:v>
                </c:pt>
                <c:pt idx="2">
                  <c:v>0.65</c:v>
                </c:pt>
                <c:pt idx="3">
                  <c:v>0.08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'Vergleich Einspritzmenge'!$C$2</c:f>
              <c:strCache>
                <c:ptCount val="1"/>
                <c:pt idx="0">
                  <c:v>5,1%</c:v>
                </c:pt>
              </c:strCache>
            </c:strRef>
          </c:tx>
          <c:spPr>
            <a:solidFill>
              <a:schemeClr val="accent2">
                <a:tint val="56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Einspritzmenge'!$A$23:$A$34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Einspritzmenge'!$C$23:$C$34</c:f>
              <c:numCache>
                <c:formatCode>0.00" mm³"</c:formatCode>
                <c:ptCount val="12"/>
                <c:pt idx="0">
                  <c:v>32.659999999999997</c:v>
                </c:pt>
                <c:pt idx="1">
                  <c:v>18.989999999999998</c:v>
                </c:pt>
                <c:pt idx="2">
                  <c:v>11.31</c:v>
                </c:pt>
                <c:pt idx="3">
                  <c:v>7.47</c:v>
                </c:pt>
                <c:pt idx="4">
                  <c:v>5.27</c:v>
                </c:pt>
                <c:pt idx="5">
                  <c:v>3.71</c:v>
                </c:pt>
                <c:pt idx="6">
                  <c:v>2.85</c:v>
                </c:pt>
                <c:pt idx="7">
                  <c:v>2.5</c:v>
                </c:pt>
                <c:pt idx="8">
                  <c:v>2.2799999999999998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</c:numCache>
            </c:numRef>
          </c:val>
        </c:ser>
        <c:ser>
          <c:idx val="2"/>
          <c:order val="2"/>
          <c:tx>
            <c:strRef>
              <c:f>'Vergleich Einspritzmenge'!$D$2</c:f>
              <c:strCache>
                <c:ptCount val="1"/>
                <c:pt idx="0">
                  <c:v>10,2%</c:v>
                </c:pt>
              </c:strCache>
            </c:strRef>
          </c:tx>
          <c:spPr>
            <a:solidFill>
              <a:schemeClr val="accent2">
                <a:tint val="69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Einspritzmenge'!$A$23:$A$34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Einspritzmenge'!$D$23:$D$34</c:f>
              <c:numCache>
                <c:formatCode>0.00" mm³"</c:formatCode>
                <c:ptCount val="12"/>
                <c:pt idx="0">
                  <c:v>43.29</c:v>
                </c:pt>
                <c:pt idx="1">
                  <c:v>35.6</c:v>
                </c:pt>
                <c:pt idx="2">
                  <c:v>29.46</c:v>
                </c:pt>
                <c:pt idx="3">
                  <c:v>18.64</c:v>
                </c:pt>
                <c:pt idx="4">
                  <c:v>11.53</c:v>
                </c:pt>
                <c:pt idx="5">
                  <c:v>7.55</c:v>
                </c:pt>
                <c:pt idx="6">
                  <c:v>5.7</c:v>
                </c:pt>
                <c:pt idx="7">
                  <c:v>3.89</c:v>
                </c:pt>
                <c:pt idx="8">
                  <c:v>3.29</c:v>
                </c:pt>
                <c:pt idx="9">
                  <c:v>3.29</c:v>
                </c:pt>
                <c:pt idx="10">
                  <c:v>3.29</c:v>
                </c:pt>
                <c:pt idx="11">
                  <c:v>3.29</c:v>
                </c:pt>
              </c:numCache>
            </c:numRef>
          </c:val>
        </c:ser>
        <c:ser>
          <c:idx val="3"/>
          <c:order val="3"/>
          <c:tx>
            <c:strRef>
              <c:f>'Vergleich Einspritzmenge'!$E$2</c:f>
              <c:strCache>
                <c:ptCount val="1"/>
                <c:pt idx="0">
                  <c:v>20,0%</c:v>
                </c:pt>
              </c:strCache>
            </c:strRef>
          </c:tx>
          <c:spPr>
            <a:solidFill>
              <a:schemeClr val="accent2">
                <a:tint val="81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Einspritzmenge'!$A$23:$A$34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Einspritzmenge'!$E$23:$E$34</c:f>
              <c:numCache>
                <c:formatCode>0.00" mm³"</c:formatCode>
                <c:ptCount val="12"/>
                <c:pt idx="0">
                  <c:v>45.6</c:v>
                </c:pt>
                <c:pt idx="1">
                  <c:v>40.57</c:v>
                </c:pt>
                <c:pt idx="2">
                  <c:v>37.590000000000003</c:v>
                </c:pt>
                <c:pt idx="3">
                  <c:v>31.6</c:v>
                </c:pt>
                <c:pt idx="4">
                  <c:v>25.96</c:v>
                </c:pt>
                <c:pt idx="5">
                  <c:v>18.989999999999998</c:v>
                </c:pt>
                <c:pt idx="6">
                  <c:v>12.89</c:v>
                </c:pt>
                <c:pt idx="7">
                  <c:v>7.51</c:v>
                </c:pt>
                <c:pt idx="8">
                  <c:v>5.12</c:v>
                </c:pt>
                <c:pt idx="9">
                  <c:v>5.12</c:v>
                </c:pt>
                <c:pt idx="10">
                  <c:v>5.12</c:v>
                </c:pt>
                <c:pt idx="11">
                  <c:v>5.12</c:v>
                </c:pt>
              </c:numCache>
            </c:numRef>
          </c:val>
        </c:ser>
        <c:ser>
          <c:idx val="4"/>
          <c:order val="4"/>
          <c:tx>
            <c:strRef>
              <c:f>'Vergleich Einspritzmenge'!$F$2</c:f>
              <c:strCache>
                <c:ptCount val="1"/>
                <c:pt idx="0">
                  <c:v>30,2%</c:v>
                </c:pt>
              </c:strCache>
            </c:strRef>
          </c:tx>
          <c:spPr>
            <a:solidFill>
              <a:schemeClr val="accent2">
                <a:tint val="94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Einspritzmenge'!$A$23:$A$34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Einspritzmenge'!$F$23:$F$34</c:f>
              <c:numCache>
                <c:formatCode>0.00" mm³"</c:formatCode>
                <c:ptCount val="12"/>
                <c:pt idx="0">
                  <c:v>46.81</c:v>
                </c:pt>
                <c:pt idx="1">
                  <c:v>43.67</c:v>
                </c:pt>
                <c:pt idx="2">
                  <c:v>41.59</c:v>
                </c:pt>
                <c:pt idx="3">
                  <c:v>38.64</c:v>
                </c:pt>
                <c:pt idx="4">
                  <c:v>35.22</c:v>
                </c:pt>
                <c:pt idx="5">
                  <c:v>29.34</c:v>
                </c:pt>
                <c:pt idx="6">
                  <c:v>22.04</c:v>
                </c:pt>
                <c:pt idx="7">
                  <c:v>13.71</c:v>
                </c:pt>
                <c:pt idx="8">
                  <c:v>9.14</c:v>
                </c:pt>
                <c:pt idx="9">
                  <c:v>7.64</c:v>
                </c:pt>
                <c:pt idx="10">
                  <c:v>7.64</c:v>
                </c:pt>
                <c:pt idx="11">
                  <c:v>7.64</c:v>
                </c:pt>
              </c:numCache>
            </c:numRef>
          </c:val>
        </c:ser>
        <c:ser>
          <c:idx val="5"/>
          <c:order val="5"/>
          <c:tx>
            <c:strRef>
              <c:f>'Vergleich Einspritzmenge'!$G$2</c:f>
              <c:strCache>
                <c:ptCount val="1"/>
                <c:pt idx="0">
                  <c:v>53,3%</c:v>
                </c:pt>
              </c:strCache>
            </c:strRef>
          </c:tx>
          <c:spPr>
            <a:solidFill>
              <a:schemeClr val="accent2">
                <a:shade val="93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Einspritzmenge'!$A$23:$A$34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Einspritzmenge'!$G$23:$G$34</c:f>
              <c:numCache>
                <c:formatCode>0.00" mm³"</c:formatCode>
                <c:ptCount val="12"/>
                <c:pt idx="0">
                  <c:v>49.47</c:v>
                </c:pt>
                <c:pt idx="1">
                  <c:v>47.23</c:v>
                </c:pt>
                <c:pt idx="2">
                  <c:v>49.7</c:v>
                </c:pt>
                <c:pt idx="3">
                  <c:v>50.51</c:v>
                </c:pt>
                <c:pt idx="4">
                  <c:v>50.88</c:v>
                </c:pt>
                <c:pt idx="5">
                  <c:v>50.42</c:v>
                </c:pt>
                <c:pt idx="6">
                  <c:v>46.46</c:v>
                </c:pt>
                <c:pt idx="7">
                  <c:v>38.11</c:v>
                </c:pt>
                <c:pt idx="8">
                  <c:v>31.04</c:v>
                </c:pt>
                <c:pt idx="9">
                  <c:v>27.18</c:v>
                </c:pt>
                <c:pt idx="10">
                  <c:v>24.67</c:v>
                </c:pt>
                <c:pt idx="11">
                  <c:v>24.67</c:v>
                </c:pt>
              </c:numCache>
            </c:numRef>
          </c:val>
        </c:ser>
        <c:ser>
          <c:idx val="6"/>
          <c:order val="6"/>
          <c:tx>
            <c:strRef>
              <c:f>'Vergleich Einspritzmenge'!$H$2</c:f>
              <c:strCache>
                <c:ptCount val="1"/>
                <c:pt idx="0">
                  <c:v>80,0%</c:v>
                </c:pt>
              </c:strCache>
            </c:strRef>
          </c:tx>
          <c:spPr>
            <a:solidFill>
              <a:schemeClr val="accent2">
                <a:shade val="80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Einspritzmenge'!$A$23:$A$34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Einspritzmenge'!$H$23:$H$34</c:f>
              <c:numCache>
                <c:formatCode>0.00" mm³"</c:formatCode>
                <c:ptCount val="12"/>
                <c:pt idx="0">
                  <c:v>53.19</c:v>
                </c:pt>
                <c:pt idx="1">
                  <c:v>51.79</c:v>
                </c:pt>
                <c:pt idx="2">
                  <c:v>54.94</c:v>
                </c:pt>
                <c:pt idx="3">
                  <c:v>57.27</c:v>
                </c:pt>
                <c:pt idx="4">
                  <c:v>59.57</c:v>
                </c:pt>
                <c:pt idx="5">
                  <c:v>61.47</c:v>
                </c:pt>
                <c:pt idx="6">
                  <c:v>61.76</c:v>
                </c:pt>
                <c:pt idx="7">
                  <c:v>58.44</c:v>
                </c:pt>
                <c:pt idx="8">
                  <c:v>56.13</c:v>
                </c:pt>
                <c:pt idx="9">
                  <c:v>54.8</c:v>
                </c:pt>
                <c:pt idx="10">
                  <c:v>53</c:v>
                </c:pt>
                <c:pt idx="11">
                  <c:v>53</c:v>
                </c:pt>
              </c:numCache>
            </c:numRef>
          </c:val>
        </c:ser>
        <c:ser>
          <c:idx val="7"/>
          <c:order val="7"/>
          <c:tx>
            <c:strRef>
              <c:f>'Vergleich Einspritzmenge'!$I$2</c:f>
              <c:strCache>
                <c:ptCount val="1"/>
                <c:pt idx="0">
                  <c:v>100,0%</c:v>
                </c:pt>
              </c:strCache>
            </c:strRef>
          </c:tx>
          <c:spPr>
            <a:solidFill>
              <a:schemeClr val="accent2">
                <a:shade val="68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Einspritzmenge'!$A$23:$A$34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Einspritzmenge'!$I$23:$I$34</c:f>
              <c:numCache>
                <c:formatCode>0.00" mm³"</c:formatCode>
                <c:ptCount val="12"/>
                <c:pt idx="0">
                  <c:v>55.67</c:v>
                </c:pt>
                <c:pt idx="1">
                  <c:v>55.67</c:v>
                </c:pt>
                <c:pt idx="2">
                  <c:v>60.12</c:v>
                </c:pt>
                <c:pt idx="3">
                  <c:v>64.150000000000006</c:v>
                </c:pt>
                <c:pt idx="4">
                  <c:v>68.36</c:v>
                </c:pt>
                <c:pt idx="5">
                  <c:v>72.739999999999995</c:v>
                </c:pt>
                <c:pt idx="6">
                  <c:v>75.58</c:v>
                </c:pt>
                <c:pt idx="7">
                  <c:v>75.58</c:v>
                </c:pt>
                <c:pt idx="8">
                  <c:v>75.58</c:v>
                </c:pt>
                <c:pt idx="9">
                  <c:v>75.349999999999994</c:v>
                </c:pt>
                <c:pt idx="10">
                  <c:v>71.02</c:v>
                </c:pt>
                <c:pt idx="11">
                  <c:v>70.69</c:v>
                </c:pt>
              </c:numCache>
            </c:numRef>
          </c:val>
        </c:ser>
        <c:bandFmts>
          <c:bandFmt>
            <c:idx val="0"/>
            <c:spPr>
              <a:solidFill>
                <a:schemeClr val="accent2">
                  <a:tint val="54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"/>
            <c:spPr>
              <a:solidFill>
                <a:schemeClr val="accent2">
                  <a:tint val="77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2"/>
            <c:spPr>
              <a:solidFill>
                <a:schemeClr val="accent2"/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3"/>
            <c:spPr>
              <a:solidFill>
                <a:schemeClr val="accent2">
                  <a:shade val="76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4"/>
            <c:spPr>
              <a:solidFill>
                <a:schemeClr val="accent2">
                  <a:shade val="53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5"/>
            <c:spPr>
              <a:solidFill>
                <a:schemeClr val="accent2">
                  <a:shade val="53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6"/>
            <c:spPr>
              <a:solidFill>
                <a:schemeClr val="accent2">
                  <a:shade val="53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7"/>
            <c:spPr>
              <a:solidFill>
                <a:schemeClr val="accent2">
                  <a:shade val="53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8"/>
            <c:spPr>
              <a:solidFill>
                <a:schemeClr val="accent2">
                  <a:shade val="53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9"/>
            <c:spPr>
              <a:solidFill>
                <a:schemeClr val="accent2">
                  <a:shade val="53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0"/>
            <c:spPr>
              <a:solidFill>
                <a:schemeClr val="accent2">
                  <a:shade val="53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1"/>
            <c:spPr>
              <a:solidFill>
                <a:schemeClr val="accent2">
                  <a:shade val="53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2"/>
            <c:spPr>
              <a:solidFill>
                <a:schemeClr val="accent2">
                  <a:shade val="53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3"/>
            <c:spPr>
              <a:solidFill>
                <a:schemeClr val="accent2">
                  <a:shade val="53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4"/>
            <c:spPr>
              <a:solidFill>
                <a:schemeClr val="accent2">
                  <a:shade val="53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</c:bandFmts>
        <c:axId val="379744848"/>
        <c:axId val="379745240"/>
        <c:axId val="379997224"/>
      </c:surface3DChart>
      <c:catAx>
        <c:axId val="379744848"/>
        <c:scaling>
          <c:orientation val="minMax"/>
        </c:scaling>
        <c:delete val="0"/>
        <c:axPos val="b"/>
        <c:numFmt formatCode="#,##0&quot; 1/min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50000"/>
                <a:lumOff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9745240"/>
        <c:crosses val="autoZero"/>
        <c:auto val="1"/>
        <c:lblAlgn val="ctr"/>
        <c:lblOffset val="100"/>
        <c:noMultiLvlLbl val="0"/>
      </c:catAx>
      <c:valAx>
        <c:axId val="379745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</c:majorGridlines>
        <c:numFmt formatCode="0.00&quot; mm³&quot;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9744848"/>
        <c:crosses val="autoZero"/>
        <c:crossBetween val="midCat"/>
      </c:valAx>
      <c:serAx>
        <c:axId val="379997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50000"/>
                <a:lumOff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9745240"/>
        <c:crosses val="autoZero"/>
      </c:ser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/>
              <a:t>Vergleich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view3D>
      <c:rotX val="20"/>
      <c:rotY val="33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129578262944405"/>
          <c:y val="0.1541130604288499"/>
          <c:w val="0.87165876282510146"/>
          <c:h val="0.53534711669813206"/>
        </c:manualLayout>
      </c:layout>
      <c:surface3DChart>
        <c:wireframe val="0"/>
        <c:ser>
          <c:idx val="0"/>
          <c:order val="0"/>
          <c:tx>
            <c:strRef>
              <c:f>'Vergleich Einspritzmenge'!$B$2</c:f>
              <c:strCache>
                <c:ptCount val="1"/>
                <c:pt idx="0">
                  <c:v>1,2%</c:v>
                </c:pt>
              </c:strCache>
            </c:strRef>
          </c:tx>
          <c:spPr>
            <a:solidFill>
              <a:schemeClr val="accent6">
                <a:tint val="43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Einspritzmenge'!$A$42:$A$53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Einspritzmenge'!$B$42:$B$53</c:f>
              <c:numCache>
                <c:formatCode>#,##0.0" mbar"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'Vergleich Einspritzmenge'!$C$2</c:f>
              <c:strCache>
                <c:ptCount val="1"/>
                <c:pt idx="0">
                  <c:v>5,1%</c:v>
                </c:pt>
              </c:strCache>
            </c:strRef>
          </c:tx>
          <c:spPr>
            <a:solidFill>
              <a:schemeClr val="accent6">
                <a:tint val="56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Einspritzmenge'!$A$42:$A$53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Einspritzmenge'!$C$42:$C$53</c:f>
              <c:numCache>
                <c:formatCode>#,##0.0" mbar"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'Vergleich Einspritzmenge'!$D$2</c:f>
              <c:strCache>
                <c:ptCount val="1"/>
                <c:pt idx="0">
                  <c:v>10,2%</c:v>
                </c:pt>
              </c:strCache>
            </c:strRef>
          </c:tx>
          <c:spPr>
            <a:solidFill>
              <a:schemeClr val="accent6">
                <a:tint val="69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Einspritzmenge'!$A$42:$A$53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Einspritzmenge'!$D$42:$D$53</c:f>
              <c:numCache>
                <c:formatCode>#,##0.0" mbar"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'Vergleich Einspritzmenge'!$E$2</c:f>
              <c:strCache>
                <c:ptCount val="1"/>
                <c:pt idx="0">
                  <c:v>20,0%</c:v>
                </c:pt>
              </c:strCache>
            </c:strRef>
          </c:tx>
          <c:spPr>
            <a:solidFill>
              <a:schemeClr val="accent6">
                <a:tint val="81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Einspritzmenge'!$A$42:$A$53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Einspritzmenge'!$E$42:$E$53</c:f>
              <c:numCache>
                <c:formatCode>#,##0.0" mbar"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'Vergleich Einspritzmenge'!$F$2</c:f>
              <c:strCache>
                <c:ptCount val="1"/>
                <c:pt idx="0">
                  <c:v>30,2%</c:v>
                </c:pt>
              </c:strCache>
            </c:strRef>
          </c:tx>
          <c:spPr>
            <a:solidFill>
              <a:schemeClr val="accent6">
                <a:tint val="94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Einspritzmenge'!$A$42:$A$53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Einspritzmenge'!$F$42:$F$53</c:f>
              <c:numCache>
                <c:formatCode>#,##0.0" mbar"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'Vergleich Einspritzmenge'!$G$2</c:f>
              <c:strCache>
                <c:ptCount val="1"/>
                <c:pt idx="0">
                  <c:v>53,3%</c:v>
                </c:pt>
              </c:strCache>
            </c:strRef>
          </c:tx>
          <c:spPr>
            <a:solidFill>
              <a:schemeClr val="accent6">
                <a:shade val="93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Einspritzmenge'!$A$42:$A$53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Einspritzmenge'!$G$42:$G$53</c:f>
              <c:numCache>
                <c:formatCode>#,##0.0" mbar"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3.4400000000000048</c:v>
                </c:pt>
                <c:pt idx="3">
                  <c:v>5.8099999999999952</c:v>
                </c:pt>
                <c:pt idx="4">
                  <c:v>8.0500000000000043</c:v>
                </c:pt>
                <c:pt idx="5">
                  <c:v>10.060000000000002</c:v>
                </c:pt>
                <c:pt idx="6">
                  <c:v>10.630000000000003</c:v>
                </c:pt>
                <c:pt idx="7">
                  <c:v>9.009999999999998</c:v>
                </c:pt>
                <c:pt idx="8">
                  <c:v>7.3299999999999983</c:v>
                </c:pt>
                <c:pt idx="9">
                  <c:v>6.4699999999999989</c:v>
                </c:pt>
                <c:pt idx="10">
                  <c:v>4.4600000000000009</c:v>
                </c:pt>
                <c:pt idx="11">
                  <c:v>4.4600000000000009</c:v>
                </c:pt>
              </c:numCache>
            </c:numRef>
          </c:val>
        </c:ser>
        <c:ser>
          <c:idx val="6"/>
          <c:order val="6"/>
          <c:tx>
            <c:strRef>
              <c:f>'Vergleich Einspritzmenge'!$H$2</c:f>
              <c:strCache>
                <c:ptCount val="1"/>
                <c:pt idx="0">
                  <c:v>80,0%</c:v>
                </c:pt>
              </c:strCache>
            </c:strRef>
          </c:tx>
          <c:spPr>
            <a:solidFill>
              <a:schemeClr val="accent6">
                <a:shade val="80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Einspritzmenge'!$A$42:$A$53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Einspritzmenge'!$H$42:$H$53</c:f>
              <c:numCache>
                <c:formatCode>#,##0.0" mbar"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3.9299999999999997</c:v>
                </c:pt>
                <c:pt idx="3">
                  <c:v>6.9000000000000057</c:v>
                </c:pt>
                <c:pt idx="4">
                  <c:v>9.9100000000000037</c:v>
                </c:pt>
                <c:pt idx="5">
                  <c:v>12.920000000000002</c:v>
                </c:pt>
                <c:pt idx="6">
                  <c:v>14.54</c:v>
                </c:pt>
                <c:pt idx="7">
                  <c:v>13.809999999999995</c:v>
                </c:pt>
                <c:pt idx="8">
                  <c:v>13.270000000000003</c:v>
                </c:pt>
                <c:pt idx="9">
                  <c:v>12.939999999999998</c:v>
                </c:pt>
                <c:pt idx="10">
                  <c:v>11.14</c:v>
                </c:pt>
                <c:pt idx="11">
                  <c:v>11.14</c:v>
                </c:pt>
              </c:numCache>
            </c:numRef>
          </c:val>
        </c:ser>
        <c:ser>
          <c:idx val="7"/>
          <c:order val="7"/>
          <c:tx>
            <c:strRef>
              <c:f>'Vergleich Einspritzmenge'!$I$2</c:f>
              <c:strCache>
                <c:ptCount val="1"/>
                <c:pt idx="0">
                  <c:v>100,0%</c:v>
                </c:pt>
              </c:strCache>
            </c:strRef>
          </c:tx>
          <c:spPr>
            <a:solidFill>
              <a:schemeClr val="accent6">
                <a:shade val="68000"/>
              </a:schemeClr>
            </a:soli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'Vergleich Einspritzmenge'!$A$42:$A$53</c:f>
              <c:numCache>
                <c:formatCode>#,##0" 1/min"</c:formatCode>
                <c:ptCount val="12"/>
                <c:pt idx="0">
                  <c:v>0</c:v>
                </c:pt>
                <c:pt idx="1">
                  <c:v>409</c:v>
                </c:pt>
                <c:pt idx="2">
                  <c:v>591</c:v>
                </c:pt>
                <c:pt idx="3">
                  <c:v>796</c:v>
                </c:pt>
                <c:pt idx="4">
                  <c:v>101</c:v>
                </c:pt>
                <c:pt idx="5">
                  <c:v>1205</c:v>
                </c:pt>
                <c:pt idx="6">
                  <c:v>1502</c:v>
                </c:pt>
                <c:pt idx="7">
                  <c:v>2002</c:v>
                </c:pt>
                <c:pt idx="8">
                  <c:v>2502</c:v>
                </c:pt>
                <c:pt idx="9">
                  <c:v>3002</c:v>
                </c:pt>
                <c:pt idx="10">
                  <c:v>4003</c:v>
                </c:pt>
                <c:pt idx="11">
                  <c:v>4845</c:v>
                </c:pt>
              </c:numCache>
            </c:numRef>
          </c:cat>
          <c:val>
            <c:numRef>
              <c:f>'Vergleich Einspritzmenge'!$I$42:$I$53</c:f>
              <c:numCache>
                <c:formatCode>#,##0.0" mbar"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4.4499999999999957</c:v>
                </c:pt>
                <c:pt idx="3">
                  <c:v>7.980000000000004</c:v>
                </c:pt>
                <c:pt idx="4">
                  <c:v>11.689999999999998</c:v>
                </c:pt>
                <c:pt idx="5">
                  <c:v>15.569999999999993</c:v>
                </c:pt>
                <c:pt idx="6">
                  <c:v>18.079999999999998</c:v>
                </c:pt>
                <c:pt idx="7">
                  <c:v>18.079999999999998</c:v>
                </c:pt>
                <c:pt idx="8">
                  <c:v>18.079999999999998</c:v>
                </c:pt>
                <c:pt idx="9">
                  <c:v>17.849999999999994</c:v>
                </c:pt>
                <c:pt idx="10">
                  <c:v>13.519999999999996</c:v>
                </c:pt>
                <c:pt idx="11">
                  <c:v>13.189999999999998</c:v>
                </c:pt>
              </c:numCache>
            </c:numRef>
          </c:val>
        </c:ser>
        <c:bandFmts>
          <c:bandFmt>
            <c:idx val="0"/>
            <c:spPr>
              <a:solidFill>
                <a:schemeClr val="accent6">
                  <a:tint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"/>
            <c:spPr>
              <a:solidFill>
                <a:schemeClr val="accent6">
                  <a:tint val="86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2"/>
            <c:spPr>
              <a:solidFill>
                <a:schemeClr val="accent6">
                  <a:shade val="86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3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4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5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6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7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8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9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0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1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2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3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4"/>
            <c:spPr>
              <a:solidFill>
                <a:schemeClr val="accent6">
                  <a:shade val="58000"/>
                </a:schemeClr>
              </a:soli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</c:bandFmts>
        <c:axId val="379746024"/>
        <c:axId val="379746416"/>
        <c:axId val="380001040"/>
      </c:surface3DChart>
      <c:catAx>
        <c:axId val="379746024"/>
        <c:scaling>
          <c:orientation val="minMax"/>
        </c:scaling>
        <c:delete val="0"/>
        <c:axPos val="b"/>
        <c:numFmt formatCode="#,##0&quot; 1/min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50000"/>
                <a:lumOff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9746416"/>
        <c:crosses val="autoZero"/>
        <c:auto val="1"/>
        <c:lblAlgn val="ctr"/>
        <c:lblOffset val="100"/>
        <c:noMultiLvlLbl val="0"/>
      </c:catAx>
      <c:valAx>
        <c:axId val="37974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</c:majorGridlines>
        <c:numFmt formatCode="#,##0.0&quot; mbar&quot;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9746024"/>
        <c:crosses val="autoZero"/>
        <c:crossBetween val="midCat"/>
      </c:valAx>
      <c:serAx>
        <c:axId val="380001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50000"/>
                <a:lumOff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9746416"/>
        <c:crosses val="autoZero"/>
      </c:ser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/>
              <a:t>VTG-Map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20"/>
      <c:rotY val="16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2581674043991257E-2"/>
          <c:y val="0.10424019607843137"/>
          <c:w val="0.90139579955103011"/>
          <c:h val="0.72083777211672073"/>
        </c:manualLayout>
      </c:layout>
      <c:surface3DChart>
        <c:wireframe val="0"/>
        <c:ser>
          <c:idx val="0"/>
          <c:order val="0"/>
          <c:tx>
            <c:strRef>
              <c:f>'VTG-Map'!$A$3</c:f>
              <c:strCache>
                <c:ptCount val="1"/>
                <c:pt idx="0">
                  <c:v>0,00 mm³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43000"/>
                    <a:shade val="51000"/>
                    <a:satMod val="130000"/>
                  </a:schemeClr>
                </a:gs>
                <a:gs pos="80000">
                  <a:schemeClr val="accent2">
                    <a:tint val="43000"/>
                    <a:shade val="93000"/>
                    <a:satMod val="130000"/>
                  </a:schemeClr>
                </a:gs>
                <a:gs pos="100000">
                  <a:schemeClr val="accent2">
                    <a:tint val="43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'VTG-Map'!$B$2:$L$2</c:f>
              <c:numCache>
                <c:formatCode>#,##0" 1/min"</c:formatCode>
                <c:ptCount val="11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</c:numCache>
            </c:numRef>
          </c:cat>
          <c:val>
            <c:numRef>
              <c:f>'VTG-Map'!$B$3:$L$3</c:f>
              <c:numCache>
                <c:formatCode>0.0%</c:formatCode>
                <c:ptCount val="11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0.65</c:v>
                </c:pt>
                <c:pt idx="4">
                  <c:v>0.63</c:v>
                </c:pt>
                <c:pt idx="5">
                  <c:v>0.58420000000000005</c:v>
                </c:pt>
                <c:pt idx="6">
                  <c:v>0.5343</c:v>
                </c:pt>
                <c:pt idx="7">
                  <c:v>0.47899999999999998</c:v>
                </c:pt>
                <c:pt idx="8">
                  <c:v>0.40500000000000003</c:v>
                </c:pt>
                <c:pt idx="9">
                  <c:v>0.34210000000000002</c:v>
                </c:pt>
                <c:pt idx="10">
                  <c:v>0.33600000000000002</c:v>
                </c:pt>
              </c:numCache>
            </c:numRef>
          </c:val>
        </c:ser>
        <c:ser>
          <c:idx val="1"/>
          <c:order val="1"/>
          <c:tx>
            <c:strRef>
              <c:f>'VTG-Map'!$A$4</c:f>
              <c:strCache>
                <c:ptCount val="1"/>
                <c:pt idx="0">
                  <c:v>2,50 mm³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6000"/>
                    <a:shade val="51000"/>
                    <a:satMod val="130000"/>
                  </a:schemeClr>
                </a:gs>
                <a:gs pos="80000">
                  <a:schemeClr val="accent2">
                    <a:tint val="56000"/>
                    <a:shade val="93000"/>
                    <a:satMod val="130000"/>
                  </a:schemeClr>
                </a:gs>
                <a:gs pos="100000">
                  <a:schemeClr val="accent2">
                    <a:tint val="56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'VTG-Map'!$B$2:$L$2</c:f>
              <c:numCache>
                <c:formatCode>#,##0" 1/min"</c:formatCode>
                <c:ptCount val="11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</c:numCache>
            </c:numRef>
          </c:cat>
          <c:val>
            <c:numRef>
              <c:f>'VTG-Map'!$B$4:$L$4</c:f>
              <c:numCache>
                <c:formatCode>0.0%</c:formatCode>
                <c:ptCount val="11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0.64600000000000002</c:v>
                </c:pt>
                <c:pt idx="4">
                  <c:v>0.62450000000000006</c:v>
                </c:pt>
                <c:pt idx="5">
                  <c:v>0.57599999999999996</c:v>
                </c:pt>
                <c:pt idx="6">
                  <c:v>0.53659999999999997</c:v>
                </c:pt>
                <c:pt idx="7">
                  <c:v>0.48949999999999999</c:v>
                </c:pt>
                <c:pt idx="8">
                  <c:v>0.42470000000000002</c:v>
                </c:pt>
                <c:pt idx="9">
                  <c:v>0.38540000000000002</c:v>
                </c:pt>
                <c:pt idx="10">
                  <c:v>0.38400000000000001</c:v>
                </c:pt>
              </c:numCache>
            </c:numRef>
          </c:val>
        </c:ser>
        <c:ser>
          <c:idx val="2"/>
          <c:order val="2"/>
          <c:tx>
            <c:strRef>
              <c:f>'VTG-Map'!$A$5</c:f>
              <c:strCache>
                <c:ptCount val="1"/>
                <c:pt idx="0">
                  <c:v>15,00 mm³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69000"/>
                    <a:shade val="51000"/>
                    <a:satMod val="130000"/>
                  </a:schemeClr>
                </a:gs>
                <a:gs pos="80000">
                  <a:schemeClr val="accent2">
                    <a:tint val="69000"/>
                    <a:shade val="93000"/>
                    <a:satMod val="130000"/>
                  </a:schemeClr>
                </a:gs>
                <a:gs pos="100000">
                  <a:schemeClr val="accent2">
                    <a:tint val="69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'VTG-Map'!$B$2:$L$2</c:f>
              <c:numCache>
                <c:formatCode>#,##0" 1/min"</c:formatCode>
                <c:ptCount val="11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</c:numCache>
            </c:numRef>
          </c:cat>
          <c:val>
            <c:numRef>
              <c:f>'VTG-Map'!$B$5:$L$5</c:f>
              <c:numCache>
                <c:formatCode>0.0%</c:formatCode>
                <c:ptCount val="11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0.64400000000000002</c:v>
                </c:pt>
                <c:pt idx="4">
                  <c:v>0.62250000000000005</c:v>
                </c:pt>
                <c:pt idx="5">
                  <c:v>0.57789999999999997</c:v>
                </c:pt>
                <c:pt idx="6">
                  <c:v>0.57299999999999995</c:v>
                </c:pt>
                <c:pt idx="7">
                  <c:v>0.54500000000000004</c:v>
                </c:pt>
                <c:pt idx="8">
                  <c:v>0.50860000000000005</c:v>
                </c:pt>
                <c:pt idx="9">
                  <c:v>0.4854</c:v>
                </c:pt>
                <c:pt idx="10">
                  <c:v>0.47399999999999998</c:v>
                </c:pt>
              </c:numCache>
            </c:numRef>
          </c:val>
        </c:ser>
        <c:ser>
          <c:idx val="3"/>
          <c:order val="3"/>
          <c:tx>
            <c:strRef>
              <c:f>'VTG-Map'!$A$6</c:f>
              <c:strCache>
                <c:ptCount val="1"/>
                <c:pt idx="0">
                  <c:v>20,00 mm³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81000"/>
                    <a:shade val="51000"/>
                    <a:satMod val="130000"/>
                  </a:schemeClr>
                </a:gs>
                <a:gs pos="80000">
                  <a:schemeClr val="accent2">
                    <a:tint val="81000"/>
                    <a:shade val="93000"/>
                    <a:satMod val="130000"/>
                  </a:schemeClr>
                </a:gs>
                <a:gs pos="100000">
                  <a:schemeClr val="accent2">
                    <a:tint val="81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'VTG-Map'!$B$2:$L$2</c:f>
              <c:numCache>
                <c:formatCode>#,##0" 1/min"</c:formatCode>
                <c:ptCount val="11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</c:numCache>
            </c:numRef>
          </c:cat>
          <c:val>
            <c:numRef>
              <c:f>'VTG-Map'!$B$6:$L$6</c:f>
              <c:numCache>
                <c:formatCode>0.0%</c:formatCode>
                <c:ptCount val="11"/>
                <c:pt idx="0">
                  <c:v>0.85</c:v>
                </c:pt>
                <c:pt idx="1">
                  <c:v>0.85</c:v>
                </c:pt>
                <c:pt idx="2">
                  <c:v>0.8</c:v>
                </c:pt>
                <c:pt idx="3">
                  <c:v>0.64300000000000002</c:v>
                </c:pt>
                <c:pt idx="4">
                  <c:v>0.621</c:v>
                </c:pt>
                <c:pt idx="5">
                  <c:v>0.61</c:v>
                </c:pt>
                <c:pt idx="6">
                  <c:v>0.61</c:v>
                </c:pt>
                <c:pt idx="7">
                  <c:v>0.61</c:v>
                </c:pt>
                <c:pt idx="8">
                  <c:v>0.58199999999999996</c:v>
                </c:pt>
                <c:pt idx="9">
                  <c:v>0.53800000000000003</c:v>
                </c:pt>
                <c:pt idx="10">
                  <c:v>0.52900000000000003</c:v>
                </c:pt>
              </c:numCache>
            </c:numRef>
          </c:val>
        </c:ser>
        <c:ser>
          <c:idx val="4"/>
          <c:order val="4"/>
          <c:tx>
            <c:strRef>
              <c:f>'VTG-Map'!$A$7</c:f>
              <c:strCache>
                <c:ptCount val="1"/>
                <c:pt idx="0">
                  <c:v>25,00 mm³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94000"/>
                    <a:shade val="51000"/>
                    <a:satMod val="130000"/>
                  </a:schemeClr>
                </a:gs>
                <a:gs pos="80000">
                  <a:schemeClr val="accent2">
                    <a:tint val="94000"/>
                    <a:shade val="93000"/>
                    <a:satMod val="130000"/>
                  </a:schemeClr>
                </a:gs>
                <a:gs pos="100000">
                  <a:schemeClr val="accent2">
                    <a:tint val="94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'VTG-Map'!$B$2:$L$2</c:f>
              <c:numCache>
                <c:formatCode>#,##0" 1/min"</c:formatCode>
                <c:ptCount val="11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</c:numCache>
            </c:numRef>
          </c:cat>
          <c:val>
            <c:numRef>
              <c:f>'VTG-Map'!$B$7:$L$7</c:f>
              <c:numCache>
                <c:formatCode>0.0%</c:formatCode>
                <c:ptCount val="11"/>
                <c:pt idx="0">
                  <c:v>0.85</c:v>
                </c:pt>
                <c:pt idx="1">
                  <c:v>0.85</c:v>
                </c:pt>
                <c:pt idx="2">
                  <c:v>0.75</c:v>
                </c:pt>
                <c:pt idx="3">
                  <c:v>0.67349999999999999</c:v>
                </c:pt>
                <c:pt idx="4">
                  <c:v>0.66500000000000004</c:v>
                </c:pt>
                <c:pt idx="5">
                  <c:v>0.67</c:v>
                </c:pt>
                <c:pt idx="6">
                  <c:v>0.69</c:v>
                </c:pt>
                <c:pt idx="7">
                  <c:v>0.69</c:v>
                </c:pt>
                <c:pt idx="8">
                  <c:v>0.63500000000000001</c:v>
                </c:pt>
                <c:pt idx="9">
                  <c:v>0.59599999999999997</c:v>
                </c:pt>
                <c:pt idx="10">
                  <c:v>0.54800000000000004</c:v>
                </c:pt>
              </c:numCache>
            </c:numRef>
          </c:val>
        </c:ser>
        <c:ser>
          <c:idx val="5"/>
          <c:order val="5"/>
          <c:tx>
            <c:strRef>
              <c:f>'VTG-Map'!$A$8</c:f>
              <c:strCache>
                <c:ptCount val="1"/>
                <c:pt idx="0">
                  <c:v>30,00 mm³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93000"/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hade val="93000"/>
                    <a:satMod val="130000"/>
                  </a:schemeClr>
                </a:gs>
                <a:gs pos="100000">
                  <a:schemeClr val="accent2">
                    <a:shade val="93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'VTG-Map'!$B$2:$L$2</c:f>
              <c:numCache>
                <c:formatCode>#,##0" 1/min"</c:formatCode>
                <c:ptCount val="11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</c:numCache>
            </c:numRef>
          </c:cat>
          <c:val>
            <c:numRef>
              <c:f>'VTG-Map'!$B$8:$L$8</c:f>
              <c:numCache>
                <c:formatCode>0.0%</c:formatCode>
                <c:ptCount val="11"/>
                <c:pt idx="0">
                  <c:v>0.85</c:v>
                </c:pt>
                <c:pt idx="1">
                  <c:v>0.85</c:v>
                </c:pt>
                <c:pt idx="2">
                  <c:v>0.8</c:v>
                </c:pt>
                <c:pt idx="3">
                  <c:v>0.71499999999999997</c:v>
                </c:pt>
                <c:pt idx="4">
                  <c:v>0.7</c:v>
                </c:pt>
                <c:pt idx="5">
                  <c:v>0.71399999999999997</c:v>
                </c:pt>
                <c:pt idx="6">
                  <c:v>0.71</c:v>
                </c:pt>
                <c:pt idx="7">
                  <c:v>0.66400000000000003</c:v>
                </c:pt>
                <c:pt idx="8">
                  <c:v>0.63200000000000001</c:v>
                </c:pt>
                <c:pt idx="9">
                  <c:v>0.57499999999999996</c:v>
                </c:pt>
                <c:pt idx="10">
                  <c:v>0.53400000000000003</c:v>
                </c:pt>
              </c:numCache>
            </c:numRef>
          </c:val>
        </c:ser>
        <c:ser>
          <c:idx val="6"/>
          <c:order val="6"/>
          <c:tx>
            <c:strRef>
              <c:f>'VTG-Map'!$A$9</c:f>
              <c:strCache>
                <c:ptCount val="1"/>
                <c:pt idx="0">
                  <c:v>40,00 mm³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80000"/>
                    <a:shade val="51000"/>
                    <a:satMod val="130000"/>
                  </a:schemeClr>
                </a:gs>
                <a:gs pos="80000">
                  <a:schemeClr val="accent2">
                    <a:shade val="80000"/>
                    <a:shade val="93000"/>
                    <a:satMod val="130000"/>
                  </a:schemeClr>
                </a:gs>
                <a:gs pos="100000">
                  <a:schemeClr val="accent2">
                    <a:shade val="80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'VTG-Map'!$B$2:$L$2</c:f>
              <c:numCache>
                <c:formatCode>#,##0" 1/min"</c:formatCode>
                <c:ptCount val="11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</c:numCache>
            </c:numRef>
          </c:cat>
          <c:val>
            <c:numRef>
              <c:f>'VTG-Map'!$B$9:$L$9</c:f>
              <c:numCache>
                <c:formatCode>0.0%</c:formatCode>
                <c:ptCount val="11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0.7</c:v>
                </c:pt>
                <c:pt idx="4">
                  <c:v>0.7</c:v>
                </c:pt>
                <c:pt idx="5">
                  <c:v>0.67</c:v>
                </c:pt>
                <c:pt idx="6">
                  <c:v>0.63600000000000001</c:v>
                </c:pt>
                <c:pt idx="7">
                  <c:v>0.58499999999999996</c:v>
                </c:pt>
                <c:pt idx="8">
                  <c:v>0.56200000000000006</c:v>
                </c:pt>
                <c:pt idx="9">
                  <c:v>0.52100000000000002</c:v>
                </c:pt>
                <c:pt idx="10">
                  <c:v>0.49199999999999999</c:v>
                </c:pt>
              </c:numCache>
            </c:numRef>
          </c:val>
        </c:ser>
        <c:ser>
          <c:idx val="7"/>
          <c:order val="7"/>
          <c:tx>
            <c:strRef>
              <c:f>'VTG-Map'!$A$10</c:f>
              <c:strCache>
                <c:ptCount val="1"/>
                <c:pt idx="0">
                  <c:v>50,00 mm³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68000"/>
                    <a:shade val="51000"/>
                    <a:satMod val="130000"/>
                  </a:schemeClr>
                </a:gs>
                <a:gs pos="80000">
                  <a:schemeClr val="accent2">
                    <a:shade val="68000"/>
                    <a:shade val="93000"/>
                    <a:satMod val="130000"/>
                  </a:schemeClr>
                </a:gs>
                <a:gs pos="100000">
                  <a:schemeClr val="accent2">
                    <a:shade val="68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'VTG-Map'!$B$2:$L$2</c:f>
              <c:numCache>
                <c:formatCode>#,##0" 1/min"</c:formatCode>
                <c:ptCount val="11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</c:numCache>
            </c:numRef>
          </c:cat>
          <c:val>
            <c:numRef>
              <c:f>'VTG-Map'!$B$10:$L$10</c:f>
              <c:numCache>
                <c:formatCode>0.0%</c:formatCode>
                <c:ptCount val="11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0.71</c:v>
                </c:pt>
                <c:pt idx="4">
                  <c:v>0.7</c:v>
                </c:pt>
                <c:pt idx="5">
                  <c:v>0.64</c:v>
                </c:pt>
                <c:pt idx="6">
                  <c:v>0.60199999999999998</c:v>
                </c:pt>
                <c:pt idx="7">
                  <c:v>0.56499999999999995</c:v>
                </c:pt>
                <c:pt idx="8">
                  <c:v>0.51200000000000001</c:v>
                </c:pt>
                <c:pt idx="9">
                  <c:v>0.47599999999999998</c:v>
                </c:pt>
                <c:pt idx="10">
                  <c:v>0.44</c:v>
                </c:pt>
              </c:numCache>
            </c:numRef>
          </c:val>
        </c:ser>
        <c:ser>
          <c:idx val="8"/>
          <c:order val="8"/>
          <c:tx>
            <c:strRef>
              <c:f>'VTG-Map'!$A$11</c:f>
              <c:strCache>
                <c:ptCount val="1"/>
                <c:pt idx="0">
                  <c:v>55,00 mm³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5000"/>
                    <a:shade val="51000"/>
                    <a:satMod val="130000"/>
                  </a:schemeClr>
                </a:gs>
                <a:gs pos="80000">
                  <a:schemeClr val="accent2">
                    <a:shade val="55000"/>
                    <a:shade val="93000"/>
                    <a:satMod val="130000"/>
                  </a:schemeClr>
                </a:gs>
                <a:gs pos="100000">
                  <a:schemeClr val="accent2">
                    <a:shade val="55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'VTG-Map'!$B$2:$L$2</c:f>
              <c:numCache>
                <c:formatCode>#,##0" 1/min"</c:formatCode>
                <c:ptCount val="11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</c:numCache>
            </c:numRef>
          </c:cat>
          <c:val>
            <c:numRef>
              <c:f>'VTG-Map'!$B$11:$L$11</c:f>
              <c:numCache>
                <c:formatCode>0.0%</c:formatCode>
                <c:ptCount val="11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0.75</c:v>
                </c:pt>
                <c:pt idx="4">
                  <c:v>0.66</c:v>
                </c:pt>
                <c:pt idx="5">
                  <c:v>0.6</c:v>
                </c:pt>
                <c:pt idx="6">
                  <c:v>0.56000000000000005</c:v>
                </c:pt>
                <c:pt idx="7">
                  <c:v>0.51</c:v>
                </c:pt>
                <c:pt idx="8">
                  <c:v>0.45</c:v>
                </c:pt>
                <c:pt idx="9">
                  <c:v>0.41</c:v>
                </c:pt>
                <c:pt idx="10">
                  <c:v>0.4</c:v>
                </c:pt>
              </c:numCache>
            </c:numRef>
          </c:val>
        </c:ser>
        <c:ser>
          <c:idx val="9"/>
          <c:order val="9"/>
          <c:tx>
            <c:strRef>
              <c:f>'VTG-Map'!$A$12</c:f>
              <c:strCache>
                <c:ptCount val="1"/>
                <c:pt idx="0">
                  <c:v>60,00 mm³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42000"/>
                    <a:shade val="51000"/>
                    <a:satMod val="130000"/>
                  </a:schemeClr>
                </a:gs>
                <a:gs pos="80000">
                  <a:schemeClr val="accent2">
                    <a:shade val="42000"/>
                    <a:shade val="93000"/>
                    <a:satMod val="130000"/>
                  </a:schemeClr>
                </a:gs>
                <a:gs pos="100000">
                  <a:schemeClr val="accent2">
                    <a:shade val="42000"/>
                    <a:shade val="94000"/>
                    <a:satMod val="135000"/>
                  </a:schemeClr>
                </a:gs>
              </a:gsLst>
              <a:lin ang="16200000" scaled="0"/>
            </a:gradFill>
            <a:ln/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numRef>
              <c:f>'VTG-Map'!$B$2:$L$2</c:f>
              <c:numCache>
                <c:formatCode>#,##0" 1/min"</c:formatCode>
                <c:ptCount val="11"/>
                <c:pt idx="0">
                  <c:v>0</c:v>
                </c:pt>
                <c:pt idx="1">
                  <c:v>850</c:v>
                </c:pt>
                <c:pt idx="2">
                  <c:v>1008</c:v>
                </c:pt>
                <c:pt idx="3">
                  <c:v>1250</c:v>
                </c:pt>
                <c:pt idx="4">
                  <c:v>1500</c:v>
                </c:pt>
                <c:pt idx="5">
                  <c:v>1750</c:v>
                </c:pt>
                <c:pt idx="6">
                  <c:v>2000</c:v>
                </c:pt>
                <c:pt idx="7">
                  <c:v>2250</c:v>
                </c:pt>
                <c:pt idx="8">
                  <c:v>2500</c:v>
                </c:pt>
                <c:pt idx="9">
                  <c:v>2750</c:v>
                </c:pt>
                <c:pt idx="10">
                  <c:v>3003</c:v>
                </c:pt>
              </c:numCache>
            </c:numRef>
          </c:cat>
          <c:val>
            <c:numRef>
              <c:f>'VTG-Map'!$B$12:$L$12</c:f>
              <c:numCache>
                <c:formatCode>0.0%</c:formatCode>
                <c:ptCount val="11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0.75</c:v>
                </c:pt>
                <c:pt idx="4">
                  <c:v>0.66</c:v>
                </c:pt>
                <c:pt idx="5">
                  <c:v>0.6</c:v>
                </c:pt>
                <c:pt idx="6">
                  <c:v>0.56000000000000005</c:v>
                </c:pt>
                <c:pt idx="7">
                  <c:v>0.51</c:v>
                </c:pt>
                <c:pt idx="8">
                  <c:v>0.45</c:v>
                </c:pt>
                <c:pt idx="9">
                  <c:v>0.41</c:v>
                </c:pt>
                <c:pt idx="10">
                  <c:v>0.4</c:v>
                </c:pt>
              </c:numCache>
            </c:numRef>
          </c:val>
        </c:ser>
        <c:bandFmts>
          <c:bandFmt>
            <c:idx val="0"/>
            <c:spPr>
              <a:gradFill rotWithShape="1">
                <a:gsLst>
                  <a:gs pos="0">
                    <a:schemeClr val="accent2">
                      <a:tint val="43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43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43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"/>
            <c:spPr>
              <a:gradFill rotWithShape="1">
                <a:gsLst>
                  <a:gs pos="0">
                    <a:schemeClr val="accent2">
                      <a:tint val="56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56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5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2"/>
            <c:spPr>
              <a:gradFill rotWithShape="1">
                <a:gsLst>
                  <a:gs pos="0">
                    <a:schemeClr val="accent2">
                      <a:tint val="69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69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69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3"/>
            <c:spPr>
              <a:gradFill rotWithShape="1">
                <a:gsLst>
                  <a:gs pos="0">
                    <a:schemeClr val="accent2">
                      <a:tint val="81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81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81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4"/>
            <c:spPr>
              <a:gradFill rotWithShape="1">
                <a:gsLst>
                  <a:gs pos="0">
                    <a:schemeClr val="accent2">
                      <a:tint val="94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94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94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5"/>
            <c:spPr>
              <a:gradFill rotWithShape="1">
                <a:gsLst>
                  <a:gs pos="0">
                    <a:schemeClr val="accent2">
                      <a:shade val="93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93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6"/>
            <c:spPr>
              <a:gradFill rotWithShape="1">
                <a:gsLst>
                  <a:gs pos="0">
                    <a:schemeClr val="accent2">
                      <a:shade val="80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80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8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7"/>
            <c:spPr>
              <a:gradFill rotWithShape="1">
                <a:gsLst>
                  <a:gs pos="0">
                    <a:schemeClr val="accent2">
                      <a:shade val="68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68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6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8"/>
            <c:spPr>
              <a:gradFill rotWithShape="1">
                <a:gsLst>
                  <a:gs pos="0">
                    <a:schemeClr val="accent2">
                      <a:shade val="55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55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55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9"/>
            <c:spPr>
              <a:gradFill rotWithShape="1">
                <a:gsLst>
                  <a:gs pos="0">
                    <a:schemeClr val="accent2">
                      <a:shade val="42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42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42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0"/>
            <c:spPr>
              <a:gradFill rotWithShape="1">
                <a:gsLst>
                  <a:gs pos="0">
                    <a:schemeClr val="accent2">
                      <a:shade val="42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42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42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1"/>
            <c:spPr>
              <a:gradFill rotWithShape="1">
                <a:gsLst>
                  <a:gs pos="0">
                    <a:schemeClr val="accent2">
                      <a:shade val="42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42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42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2"/>
            <c:spPr>
              <a:gradFill rotWithShape="1">
                <a:gsLst>
                  <a:gs pos="0">
                    <a:schemeClr val="accent2">
                      <a:shade val="42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42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42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3"/>
            <c:spPr>
              <a:gradFill rotWithShape="1">
                <a:gsLst>
                  <a:gs pos="0">
                    <a:schemeClr val="accent2">
                      <a:shade val="42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42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42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  <c:bandFmt>
            <c:idx val="14"/>
            <c:spPr>
              <a:gradFill rotWithShape="1">
                <a:gsLst>
                  <a:gs pos="0">
                    <a:schemeClr val="accent2">
                      <a:shade val="42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42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42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/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bandFmt>
        </c:bandFmts>
        <c:axId val="379746808"/>
        <c:axId val="379747200"/>
        <c:axId val="380005704"/>
      </c:surface3DChart>
      <c:catAx>
        <c:axId val="379746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&quot; 1/min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50000"/>
                <a:lumOff val="50000"/>
              </a:schemeClr>
            </a:solidFill>
            <a:round/>
          </a:ln>
          <a:effectLst/>
        </c:spPr>
        <c:txPr>
          <a:bodyPr rot="108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9747200"/>
        <c:crosses val="autoZero"/>
        <c:auto val="1"/>
        <c:lblAlgn val="ctr"/>
        <c:lblOffset val="100"/>
        <c:noMultiLvlLbl val="0"/>
      </c:catAx>
      <c:valAx>
        <c:axId val="37974720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9746808"/>
        <c:crosses val="autoZero"/>
        <c:crossBetween val="midCat"/>
      </c:valAx>
      <c:serAx>
        <c:axId val="380005704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9747200"/>
        <c:crosses val="autoZero"/>
      </c:ser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2"/>
          <c:order val="5"/>
          <c:tx>
            <c:strRef>
              <c:f>'Test 01.07.2015 VTG'!$AG$5</c:f>
              <c:strCache>
                <c:ptCount val="1"/>
                <c:pt idx="0">
                  <c:v>Vorförderdruck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'Test 01.07.2015 VTG'!$X$6:$X$94</c:f>
              <c:numCache>
                <c:formatCode>0.000" s"</c:formatCode>
                <c:ptCount val="89"/>
                <c:pt idx="0">
                  <c:v>2.3E-2</c:v>
                </c:pt>
                <c:pt idx="1">
                  <c:v>0.249</c:v>
                </c:pt>
                <c:pt idx="2">
                  <c:v>0.54400000000000004</c:v>
                </c:pt>
                <c:pt idx="3">
                  <c:v>0.9</c:v>
                </c:pt>
                <c:pt idx="4">
                  <c:v>1.1259999999999999</c:v>
                </c:pt>
                <c:pt idx="5">
                  <c:v>1.4219999999999999</c:v>
                </c:pt>
                <c:pt idx="6">
                  <c:v>1.7689999999999999</c:v>
                </c:pt>
                <c:pt idx="7">
                  <c:v>2.0049999999999999</c:v>
                </c:pt>
                <c:pt idx="8">
                  <c:v>2.2509999999999999</c:v>
                </c:pt>
                <c:pt idx="9">
                  <c:v>2.6059999999999999</c:v>
                </c:pt>
                <c:pt idx="10">
                  <c:v>2.8519999999999999</c:v>
                </c:pt>
                <c:pt idx="11">
                  <c:v>3.129</c:v>
                </c:pt>
                <c:pt idx="12">
                  <c:v>3.4239999999999999</c:v>
                </c:pt>
                <c:pt idx="13">
                  <c:v>3.7010000000000001</c:v>
                </c:pt>
                <c:pt idx="14">
                  <c:v>3.9769999999999999</c:v>
                </c:pt>
                <c:pt idx="15">
                  <c:v>4.3120000000000003</c:v>
                </c:pt>
                <c:pt idx="16">
                  <c:v>4.5780000000000003</c:v>
                </c:pt>
                <c:pt idx="17">
                  <c:v>4.8540000000000001</c:v>
                </c:pt>
                <c:pt idx="18">
                  <c:v>5.1130000000000004</c:v>
                </c:pt>
                <c:pt idx="19">
                  <c:v>5.4279999999999999</c:v>
                </c:pt>
                <c:pt idx="20">
                  <c:v>5.6950000000000003</c:v>
                </c:pt>
                <c:pt idx="21">
                  <c:v>5.9960000000000004</c:v>
                </c:pt>
                <c:pt idx="22">
                  <c:v>6.266</c:v>
                </c:pt>
                <c:pt idx="23">
                  <c:v>6.5519999999999996</c:v>
                </c:pt>
                <c:pt idx="24">
                  <c:v>6.9459999999999997</c:v>
                </c:pt>
                <c:pt idx="25">
                  <c:v>7.2320000000000002</c:v>
                </c:pt>
                <c:pt idx="26">
                  <c:v>7.5179999999999998</c:v>
                </c:pt>
                <c:pt idx="27">
                  <c:v>7.7560000000000002</c:v>
                </c:pt>
                <c:pt idx="28">
                  <c:v>7.9720000000000004</c:v>
                </c:pt>
                <c:pt idx="29">
                  <c:v>8.2840000000000007</c:v>
                </c:pt>
                <c:pt idx="30">
                  <c:v>8.6549999999999994</c:v>
                </c:pt>
                <c:pt idx="31">
                  <c:v>8.86</c:v>
                </c:pt>
                <c:pt idx="32">
                  <c:v>9.1259999999999994</c:v>
                </c:pt>
                <c:pt idx="33">
                  <c:v>9.4329999999999998</c:v>
                </c:pt>
                <c:pt idx="34">
                  <c:v>9.6989999999999998</c:v>
                </c:pt>
                <c:pt idx="35">
                  <c:v>9.9849999999999994</c:v>
                </c:pt>
                <c:pt idx="36">
                  <c:v>10.292</c:v>
                </c:pt>
                <c:pt idx="37">
                  <c:v>10.568</c:v>
                </c:pt>
                <c:pt idx="38">
                  <c:v>10.848000000000001</c:v>
                </c:pt>
                <c:pt idx="39">
                  <c:v>11.131</c:v>
                </c:pt>
                <c:pt idx="40">
                  <c:v>11.417</c:v>
                </c:pt>
                <c:pt idx="41">
                  <c:v>11.702999999999999</c:v>
                </c:pt>
                <c:pt idx="42">
                  <c:v>12.009</c:v>
                </c:pt>
                <c:pt idx="43">
                  <c:v>12.284000000000001</c:v>
                </c:pt>
                <c:pt idx="44">
                  <c:v>12.552</c:v>
                </c:pt>
                <c:pt idx="45">
                  <c:v>12.837</c:v>
                </c:pt>
                <c:pt idx="46">
                  <c:v>13.132</c:v>
                </c:pt>
                <c:pt idx="47">
                  <c:v>13.425000000000001</c:v>
                </c:pt>
                <c:pt idx="48">
                  <c:v>13.724</c:v>
                </c:pt>
                <c:pt idx="49">
                  <c:v>14.031000000000001</c:v>
                </c:pt>
                <c:pt idx="50">
                  <c:v>14.295999999999999</c:v>
                </c:pt>
                <c:pt idx="51">
                  <c:v>14.593</c:v>
                </c:pt>
                <c:pt idx="52">
                  <c:v>14.868</c:v>
                </c:pt>
                <c:pt idx="53">
                  <c:v>15.145</c:v>
                </c:pt>
                <c:pt idx="54">
                  <c:v>15.452999999999999</c:v>
                </c:pt>
                <c:pt idx="55">
                  <c:v>15.738</c:v>
                </c:pt>
                <c:pt idx="56">
                  <c:v>16.013999999999999</c:v>
                </c:pt>
                <c:pt idx="57">
                  <c:v>16.28</c:v>
                </c:pt>
                <c:pt idx="58">
                  <c:v>16.556000000000001</c:v>
                </c:pt>
                <c:pt idx="59">
                  <c:v>16.902000000000001</c:v>
                </c:pt>
                <c:pt idx="60">
                  <c:v>17.138000000000002</c:v>
                </c:pt>
                <c:pt idx="61">
                  <c:v>17.495000000000001</c:v>
                </c:pt>
                <c:pt idx="62">
                  <c:v>17.710999999999999</c:v>
                </c:pt>
              </c:numCache>
            </c:numRef>
          </c:xVal>
          <c:yVal>
            <c:numRef>
              <c:f>'Test 01.07.2015 VTG'!$AG$6:$AG$94</c:f>
              <c:numCache>
                <c:formatCode>#,##0.00" bar"</c:formatCode>
                <c:ptCount val="89"/>
                <c:pt idx="0">
                  <c:v>3.8460000000000001</c:v>
                </c:pt>
                <c:pt idx="1">
                  <c:v>3.8460000000000001</c:v>
                </c:pt>
                <c:pt idx="2">
                  <c:v>3.8540000000000001</c:v>
                </c:pt>
                <c:pt idx="3">
                  <c:v>3.8460000000000001</c:v>
                </c:pt>
                <c:pt idx="4">
                  <c:v>3.85</c:v>
                </c:pt>
                <c:pt idx="5">
                  <c:v>3.8540000000000001</c:v>
                </c:pt>
                <c:pt idx="6">
                  <c:v>3.85</c:v>
                </c:pt>
                <c:pt idx="7">
                  <c:v>3.85</c:v>
                </c:pt>
                <c:pt idx="8">
                  <c:v>3.8540000000000001</c:v>
                </c:pt>
                <c:pt idx="9">
                  <c:v>3.8540000000000001</c:v>
                </c:pt>
                <c:pt idx="10">
                  <c:v>3.85</c:v>
                </c:pt>
                <c:pt idx="11">
                  <c:v>3.8540000000000001</c:v>
                </c:pt>
                <c:pt idx="12">
                  <c:v>3.85</c:v>
                </c:pt>
                <c:pt idx="13">
                  <c:v>3.8460000000000001</c:v>
                </c:pt>
                <c:pt idx="14">
                  <c:v>3.85</c:v>
                </c:pt>
                <c:pt idx="15">
                  <c:v>3.85</c:v>
                </c:pt>
                <c:pt idx="16">
                  <c:v>3.85</c:v>
                </c:pt>
                <c:pt idx="17">
                  <c:v>3.85</c:v>
                </c:pt>
                <c:pt idx="18">
                  <c:v>3.85</c:v>
                </c:pt>
                <c:pt idx="19">
                  <c:v>3.85</c:v>
                </c:pt>
                <c:pt idx="20">
                  <c:v>3.8540000000000001</c:v>
                </c:pt>
                <c:pt idx="21">
                  <c:v>3.8580000000000001</c:v>
                </c:pt>
                <c:pt idx="22">
                  <c:v>3.85</c:v>
                </c:pt>
                <c:pt idx="23">
                  <c:v>3.85</c:v>
                </c:pt>
                <c:pt idx="24">
                  <c:v>3.8540000000000001</c:v>
                </c:pt>
                <c:pt idx="25">
                  <c:v>3.8460000000000001</c:v>
                </c:pt>
                <c:pt idx="26">
                  <c:v>3.85</c:v>
                </c:pt>
                <c:pt idx="27">
                  <c:v>3.8540000000000001</c:v>
                </c:pt>
                <c:pt idx="28">
                  <c:v>3.8540000000000001</c:v>
                </c:pt>
                <c:pt idx="29">
                  <c:v>3.8540000000000001</c:v>
                </c:pt>
                <c:pt idx="30">
                  <c:v>3.85</c:v>
                </c:pt>
                <c:pt idx="31">
                  <c:v>3.85</c:v>
                </c:pt>
                <c:pt idx="32">
                  <c:v>3.8460000000000001</c:v>
                </c:pt>
                <c:pt idx="33">
                  <c:v>3.8540000000000001</c:v>
                </c:pt>
                <c:pt idx="34">
                  <c:v>3.85</c:v>
                </c:pt>
                <c:pt idx="35">
                  <c:v>3.8460000000000001</c:v>
                </c:pt>
                <c:pt idx="36">
                  <c:v>3.8540000000000001</c:v>
                </c:pt>
                <c:pt idx="37">
                  <c:v>3.8540000000000001</c:v>
                </c:pt>
                <c:pt idx="38">
                  <c:v>3.8460000000000001</c:v>
                </c:pt>
                <c:pt idx="39">
                  <c:v>3.85</c:v>
                </c:pt>
                <c:pt idx="40">
                  <c:v>3.8540000000000001</c:v>
                </c:pt>
                <c:pt idx="41">
                  <c:v>3.8460000000000001</c:v>
                </c:pt>
                <c:pt idx="42">
                  <c:v>3.8540000000000001</c:v>
                </c:pt>
                <c:pt idx="43">
                  <c:v>3.85</c:v>
                </c:pt>
                <c:pt idx="44">
                  <c:v>3.8460000000000001</c:v>
                </c:pt>
                <c:pt idx="45">
                  <c:v>3.85</c:v>
                </c:pt>
                <c:pt idx="46">
                  <c:v>3.8540000000000001</c:v>
                </c:pt>
                <c:pt idx="47">
                  <c:v>3.85</c:v>
                </c:pt>
                <c:pt idx="48">
                  <c:v>3.8460000000000001</c:v>
                </c:pt>
                <c:pt idx="49">
                  <c:v>3.8540000000000001</c:v>
                </c:pt>
                <c:pt idx="50">
                  <c:v>3.85</c:v>
                </c:pt>
                <c:pt idx="51">
                  <c:v>3.8460000000000001</c:v>
                </c:pt>
                <c:pt idx="52">
                  <c:v>3.8540000000000001</c:v>
                </c:pt>
                <c:pt idx="53">
                  <c:v>3.85</c:v>
                </c:pt>
                <c:pt idx="54">
                  <c:v>3.8460000000000001</c:v>
                </c:pt>
                <c:pt idx="55">
                  <c:v>3.85</c:v>
                </c:pt>
                <c:pt idx="56">
                  <c:v>3.8460000000000001</c:v>
                </c:pt>
                <c:pt idx="57">
                  <c:v>3.8460000000000001</c:v>
                </c:pt>
                <c:pt idx="58">
                  <c:v>3.85</c:v>
                </c:pt>
                <c:pt idx="59">
                  <c:v>3.85</c:v>
                </c:pt>
                <c:pt idx="60">
                  <c:v>3.8460000000000001</c:v>
                </c:pt>
                <c:pt idx="61">
                  <c:v>3.8460000000000001</c:v>
                </c:pt>
                <c:pt idx="62">
                  <c:v>3.8460000000000001</c:v>
                </c:pt>
              </c:numCache>
            </c:numRef>
          </c:yVal>
          <c:smooth val="1"/>
        </c:ser>
        <c:ser>
          <c:idx val="1"/>
          <c:order val="6"/>
          <c:tx>
            <c:strRef>
              <c:f>'Test 01.07.2015 VTG'!$AF$5</c:f>
              <c:strCache>
                <c:ptCount val="1"/>
                <c:pt idx="0">
                  <c:v>Fahrstufe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'Test 01.07.2015 VTG'!$X$6:$X$94</c:f>
              <c:numCache>
                <c:formatCode>0.000" s"</c:formatCode>
                <c:ptCount val="89"/>
                <c:pt idx="0">
                  <c:v>2.3E-2</c:v>
                </c:pt>
                <c:pt idx="1">
                  <c:v>0.249</c:v>
                </c:pt>
                <c:pt idx="2">
                  <c:v>0.54400000000000004</c:v>
                </c:pt>
                <c:pt idx="3">
                  <c:v>0.9</c:v>
                </c:pt>
                <c:pt idx="4">
                  <c:v>1.1259999999999999</c:v>
                </c:pt>
                <c:pt idx="5">
                  <c:v>1.4219999999999999</c:v>
                </c:pt>
                <c:pt idx="6">
                  <c:v>1.7689999999999999</c:v>
                </c:pt>
                <c:pt idx="7">
                  <c:v>2.0049999999999999</c:v>
                </c:pt>
                <c:pt idx="8">
                  <c:v>2.2509999999999999</c:v>
                </c:pt>
                <c:pt idx="9">
                  <c:v>2.6059999999999999</c:v>
                </c:pt>
                <c:pt idx="10">
                  <c:v>2.8519999999999999</c:v>
                </c:pt>
                <c:pt idx="11">
                  <c:v>3.129</c:v>
                </c:pt>
                <c:pt idx="12">
                  <c:v>3.4239999999999999</c:v>
                </c:pt>
                <c:pt idx="13">
                  <c:v>3.7010000000000001</c:v>
                </c:pt>
                <c:pt idx="14">
                  <c:v>3.9769999999999999</c:v>
                </c:pt>
                <c:pt idx="15">
                  <c:v>4.3120000000000003</c:v>
                </c:pt>
                <c:pt idx="16">
                  <c:v>4.5780000000000003</c:v>
                </c:pt>
                <c:pt idx="17">
                  <c:v>4.8540000000000001</c:v>
                </c:pt>
                <c:pt idx="18">
                  <c:v>5.1130000000000004</c:v>
                </c:pt>
                <c:pt idx="19">
                  <c:v>5.4279999999999999</c:v>
                </c:pt>
                <c:pt idx="20">
                  <c:v>5.6950000000000003</c:v>
                </c:pt>
                <c:pt idx="21">
                  <c:v>5.9960000000000004</c:v>
                </c:pt>
                <c:pt idx="22">
                  <c:v>6.266</c:v>
                </c:pt>
                <c:pt idx="23">
                  <c:v>6.5519999999999996</c:v>
                </c:pt>
                <c:pt idx="24">
                  <c:v>6.9459999999999997</c:v>
                </c:pt>
                <c:pt idx="25">
                  <c:v>7.2320000000000002</c:v>
                </c:pt>
                <c:pt idx="26">
                  <c:v>7.5179999999999998</c:v>
                </c:pt>
                <c:pt idx="27">
                  <c:v>7.7560000000000002</c:v>
                </c:pt>
                <c:pt idx="28">
                  <c:v>7.9720000000000004</c:v>
                </c:pt>
                <c:pt idx="29">
                  <c:v>8.2840000000000007</c:v>
                </c:pt>
                <c:pt idx="30">
                  <c:v>8.6549999999999994</c:v>
                </c:pt>
                <c:pt idx="31">
                  <c:v>8.86</c:v>
                </c:pt>
                <c:pt idx="32">
                  <c:v>9.1259999999999994</c:v>
                </c:pt>
                <c:pt idx="33">
                  <c:v>9.4329999999999998</c:v>
                </c:pt>
                <c:pt idx="34">
                  <c:v>9.6989999999999998</c:v>
                </c:pt>
                <c:pt idx="35">
                  <c:v>9.9849999999999994</c:v>
                </c:pt>
                <c:pt idx="36">
                  <c:v>10.292</c:v>
                </c:pt>
                <c:pt idx="37">
                  <c:v>10.568</c:v>
                </c:pt>
                <c:pt idx="38">
                  <c:v>10.848000000000001</c:v>
                </c:pt>
                <c:pt idx="39">
                  <c:v>11.131</c:v>
                </c:pt>
                <c:pt idx="40">
                  <c:v>11.417</c:v>
                </c:pt>
                <c:pt idx="41">
                  <c:v>11.702999999999999</c:v>
                </c:pt>
                <c:pt idx="42">
                  <c:v>12.009</c:v>
                </c:pt>
                <c:pt idx="43">
                  <c:v>12.284000000000001</c:v>
                </c:pt>
                <c:pt idx="44">
                  <c:v>12.552</c:v>
                </c:pt>
                <c:pt idx="45">
                  <c:v>12.837</c:v>
                </c:pt>
                <c:pt idx="46">
                  <c:v>13.132</c:v>
                </c:pt>
                <c:pt idx="47">
                  <c:v>13.425000000000001</c:v>
                </c:pt>
                <c:pt idx="48">
                  <c:v>13.724</c:v>
                </c:pt>
                <c:pt idx="49">
                  <c:v>14.031000000000001</c:v>
                </c:pt>
                <c:pt idx="50">
                  <c:v>14.295999999999999</c:v>
                </c:pt>
                <c:pt idx="51">
                  <c:v>14.593</c:v>
                </c:pt>
                <c:pt idx="52">
                  <c:v>14.868</c:v>
                </c:pt>
                <c:pt idx="53">
                  <c:v>15.145</c:v>
                </c:pt>
                <c:pt idx="54">
                  <c:v>15.452999999999999</c:v>
                </c:pt>
                <c:pt idx="55">
                  <c:v>15.738</c:v>
                </c:pt>
                <c:pt idx="56">
                  <c:v>16.013999999999999</c:v>
                </c:pt>
                <c:pt idx="57">
                  <c:v>16.28</c:v>
                </c:pt>
                <c:pt idx="58">
                  <c:v>16.556000000000001</c:v>
                </c:pt>
                <c:pt idx="59">
                  <c:v>16.902000000000001</c:v>
                </c:pt>
                <c:pt idx="60">
                  <c:v>17.138000000000002</c:v>
                </c:pt>
                <c:pt idx="61">
                  <c:v>17.495000000000001</c:v>
                </c:pt>
                <c:pt idx="62">
                  <c:v>17.710999999999999</c:v>
                </c:pt>
              </c:numCache>
            </c:numRef>
          </c:xVal>
          <c:yVal>
            <c:numRef>
              <c:f>'Test 01.07.2015 VTG'!$AF$6:$AF$94</c:f>
              <c:numCache>
                <c:formatCode>0.0" mm³"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yVal>
          <c:smooth val="1"/>
        </c:ser>
        <c:ser>
          <c:idx val="0"/>
          <c:order val="7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Rene!$W$3:$AD$91</c:f>
              <c:multiLvlStrCache>
                <c:ptCount val="89"/>
                <c:lvl>
                  <c:pt idx="0">
                    <c:v>-18 mbar</c:v>
                  </c:pt>
                  <c:pt idx="1">
                    <c:v>18 mbar</c:v>
                  </c:pt>
                  <c:pt idx="2">
                    <c:v>72 mbar</c:v>
                  </c:pt>
                  <c:pt idx="3">
                    <c:v>45 mbar</c:v>
                  </c:pt>
                  <c:pt idx="4">
                    <c:v>65 mbar</c:v>
                  </c:pt>
                  <c:pt idx="5">
                    <c:v>87 mbar</c:v>
                  </c:pt>
                  <c:pt idx="6">
                    <c:v>61 mbar</c:v>
                  </c:pt>
                  <c:pt idx="7">
                    <c:v>56 mbar</c:v>
                  </c:pt>
                  <c:pt idx="8">
                    <c:v>44 mbar</c:v>
                  </c:pt>
                  <c:pt idx="9">
                    <c:v>32 mbar</c:v>
                  </c:pt>
                  <c:pt idx="10">
                    <c:v>-22 mbar</c:v>
                  </c:pt>
                  <c:pt idx="11">
                    <c:v>-21 mbar</c:v>
                  </c:pt>
                  <c:pt idx="12">
                    <c:v>-56 mbar</c:v>
                  </c:pt>
                  <c:pt idx="13">
                    <c:v>-107 mbar</c:v>
                  </c:pt>
                  <c:pt idx="14">
                    <c:v>-245 mbar</c:v>
                  </c:pt>
                  <c:pt idx="15">
                    <c:v>-246 mbar</c:v>
                  </c:pt>
                  <c:pt idx="16">
                    <c:v>-139 mbar</c:v>
                  </c:pt>
                  <c:pt idx="17">
                    <c:v>-28 mbar</c:v>
                  </c:pt>
                  <c:pt idx="18">
                    <c:v>42 mbar</c:v>
                  </c:pt>
                  <c:pt idx="19">
                    <c:v>82 mbar</c:v>
                  </c:pt>
                  <c:pt idx="20">
                    <c:v>180 mbar</c:v>
                  </c:pt>
                  <c:pt idx="21">
                    <c:v>193 mbar</c:v>
                  </c:pt>
                  <c:pt idx="22">
                    <c:v>192 mbar</c:v>
                  </c:pt>
                  <c:pt idx="23">
                    <c:v>240 mbar</c:v>
                  </c:pt>
                  <c:pt idx="24">
                    <c:v>254 mbar</c:v>
                  </c:pt>
                  <c:pt idx="25">
                    <c:v>338 mbar</c:v>
                  </c:pt>
                  <c:pt idx="26">
                    <c:v>367 mbar</c:v>
                  </c:pt>
                  <c:pt idx="27">
                    <c:v>397 mbar</c:v>
                  </c:pt>
                  <c:pt idx="28">
                    <c:v>448 mbar</c:v>
                  </c:pt>
                  <c:pt idx="29">
                    <c:v>478 mbar</c:v>
                  </c:pt>
                  <c:pt idx="30">
                    <c:v>524 mbar</c:v>
                  </c:pt>
                  <c:pt idx="31">
                    <c:v>555 mbar</c:v>
                  </c:pt>
                  <c:pt idx="32">
                    <c:v>568 mbar</c:v>
                  </c:pt>
                  <c:pt idx="33">
                    <c:v>617 mbar</c:v>
                  </c:pt>
                  <c:pt idx="34">
                    <c:v>640 mbar</c:v>
                  </c:pt>
                  <c:pt idx="35">
                    <c:v>655 mbar</c:v>
                  </c:pt>
                  <c:pt idx="36">
                    <c:v>674 mbar</c:v>
                  </c:pt>
                  <c:pt idx="37">
                    <c:v>679 mbar</c:v>
                  </c:pt>
                  <c:pt idx="38">
                    <c:v>694 mbar</c:v>
                  </c:pt>
                  <c:pt idx="39">
                    <c:v>689 mbar</c:v>
                  </c:pt>
                  <c:pt idx="40">
                    <c:v>659 mbar</c:v>
                  </c:pt>
                  <c:pt idx="41">
                    <c:v>592 mbar</c:v>
                  </c:pt>
                  <c:pt idx="42">
                    <c:v>516 mbar</c:v>
                  </c:pt>
                  <c:pt idx="43">
                    <c:v>422 mbar</c:v>
                  </c:pt>
                  <c:pt idx="44">
                    <c:v>298 mbar</c:v>
                  </c:pt>
                  <c:pt idx="45">
                    <c:v>132 mbar</c:v>
                  </c:pt>
                  <c:pt idx="46">
                    <c:v>4 mbar</c:v>
                  </c:pt>
                  <c:pt idx="47">
                    <c:v>-36 mbar</c:v>
                  </c:pt>
                  <c:pt idx="48">
                    <c:v>39 mbar</c:v>
                  </c:pt>
                  <c:pt idx="49">
                    <c:v>56 mbar</c:v>
                  </c:pt>
                  <c:pt idx="50">
                    <c:v>45 mbar</c:v>
                  </c:pt>
                  <c:pt idx="51">
                    <c:v>48 mbar</c:v>
                  </c:pt>
                  <c:pt idx="52">
                    <c:v>52 mbar</c:v>
                  </c:pt>
                  <c:pt idx="53">
                    <c:v>61 mbar</c:v>
                  </c:pt>
                  <c:pt idx="54">
                    <c:v>58 mbar</c:v>
                  </c:pt>
                  <c:pt idx="55">
                    <c:v>51 mbar</c:v>
                  </c:pt>
                  <c:pt idx="56">
                    <c:v>36 mbar</c:v>
                  </c:pt>
                  <c:pt idx="57">
                    <c:v>13 mbar</c:v>
                  </c:pt>
                  <c:pt idx="58">
                    <c:v>-1 mbar</c:v>
                  </c:pt>
                  <c:pt idx="59">
                    <c:v>-4 mbar</c:v>
                  </c:pt>
                  <c:pt idx="60">
                    <c:v>3 mbar</c:v>
                  </c:pt>
                  <c:pt idx="61">
                    <c:v>12 mbar</c:v>
                  </c:pt>
                  <c:pt idx="62">
                    <c:v>13 mbar</c:v>
                  </c:pt>
                  <c:pt idx="63">
                    <c:v>4 mbar</c:v>
                  </c:pt>
                  <c:pt idx="64">
                    <c:v>-2 mbar</c:v>
                  </c:pt>
                  <c:pt idx="65">
                    <c:v>-6 mbar</c:v>
                  </c:pt>
                  <c:pt idx="66">
                    <c:v>-15 mbar</c:v>
                  </c:pt>
                  <c:pt idx="67">
                    <c:v>-12 mbar</c:v>
                  </c:pt>
                  <c:pt idx="68">
                    <c:v>-15 mbar</c:v>
                  </c:pt>
                  <c:pt idx="69">
                    <c:v>-15 mbar</c:v>
                  </c:pt>
                  <c:pt idx="70">
                    <c:v>-26 mbar</c:v>
                  </c:pt>
                  <c:pt idx="71">
                    <c:v>-39 mbar</c:v>
                  </c:pt>
                  <c:pt idx="72">
                    <c:v>-884 mbar</c:v>
                  </c:pt>
                  <c:pt idx="73">
                    <c:v>-335 mbar</c:v>
                  </c:pt>
                  <c:pt idx="74">
                    <c:v>-107 mbar</c:v>
                  </c:pt>
                  <c:pt idx="75">
                    <c:v>-16 mbar</c:v>
                  </c:pt>
                  <c:pt idx="76">
                    <c:v>21 mbar</c:v>
                  </c:pt>
                  <c:pt idx="77">
                    <c:v>29 mbar</c:v>
                  </c:pt>
                  <c:pt idx="78">
                    <c:v>16 mbar</c:v>
                  </c:pt>
                  <c:pt idx="79">
                    <c:v>3 mbar</c:v>
                  </c:pt>
                  <c:pt idx="80">
                    <c:v>-64 mbar</c:v>
                  </c:pt>
                  <c:pt idx="81">
                    <c:v>-141 mbar</c:v>
                  </c:pt>
                  <c:pt idx="82">
                    <c:v>-176 mbar</c:v>
                  </c:pt>
                  <c:pt idx="83">
                    <c:v>-174 mbar</c:v>
                  </c:pt>
                  <c:pt idx="84">
                    <c:v>-140 mbar</c:v>
                  </c:pt>
                  <c:pt idx="85">
                    <c:v>-80 mbar</c:v>
                  </c:pt>
                  <c:pt idx="86">
                    <c:v>-68 mbar</c:v>
                  </c:pt>
                  <c:pt idx="87">
                    <c:v>-58 mbar</c:v>
                  </c:pt>
                  <c:pt idx="88">
                    <c:v>-52 mbar</c:v>
                  </c:pt>
                </c:lvl>
                <c:lvl>
                  <c:pt idx="0">
                    <c:v>1.027 mbar</c:v>
                  </c:pt>
                  <c:pt idx="1">
                    <c:v>1.027 mbar</c:v>
                  </c:pt>
                  <c:pt idx="2">
                    <c:v>1.022 mbar</c:v>
                  </c:pt>
                  <c:pt idx="3">
                    <c:v>1.028 mbar</c:v>
                  </c:pt>
                  <c:pt idx="4">
                    <c:v>1.059 mbar</c:v>
                  </c:pt>
                  <c:pt idx="5">
                    <c:v>1.098 mbar</c:v>
                  </c:pt>
                  <c:pt idx="6">
                    <c:v>1.122 mbar</c:v>
                  </c:pt>
                  <c:pt idx="7">
                    <c:v>1.135 mbar</c:v>
                  </c:pt>
                  <c:pt idx="8">
                    <c:v>1.143 mbar</c:v>
                  </c:pt>
                  <c:pt idx="9">
                    <c:v>1.145 mbar</c:v>
                  </c:pt>
                  <c:pt idx="10">
                    <c:v>1.145 mbar</c:v>
                  </c:pt>
                  <c:pt idx="11">
                    <c:v>1.156 mbar</c:v>
                  </c:pt>
                  <c:pt idx="12">
                    <c:v>1.178 mbar</c:v>
                  </c:pt>
                  <c:pt idx="13">
                    <c:v>1.195 mbar</c:v>
                  </c:pt>
                  <c:pt idx="14">
                    <c:v>1.201 mbar</c:v>
                  </c:pt>
                  <c:pt idx="15">
                    <c:v>1.172 mbar</c:v>
                  </c:pt>
                  <c:pt idx="16">
                    <c:v>1.145 mbar</c:v>
                  </c:pt>
                  <c:pt idx="17">
                    <c:v>1.112 mbar</c:v>
                  </c:pt>
                  <c:pt idx="18">
                    <c:v>1.056 mbar</c:v>
                  </c:pt>
                  <c:pt idx="19">
                    <c:v>1.057 mbar</c:v>
                  </c:pt>
                  <c:pt idx="20">
                    <c:v>1.061 mbar</c:v>
                  </c:pt>
                  <c:pt idx="21">
                    <c:v>1.067 mbar</c:v>
                  </c:pt>
                  <c:pt idx="22">
                    <c:v>1.074 mbar</c:v>
                  </c:pt>
                  <c:pt idx="23">
                    <c:v>1.082 mbar</c:v>
                  </c:pt>
                  <c:pt idx="24">
                    <c:v>1.090 mbar</c:v>
                  </c:pt>
                  <c:pt idx="25">
                    <c:v>1.099 mbar</c:v>
                  </c:pt>
                  <c:pt idx="26">
                    <c:v>1.109 mbar</c:v>
                  </c:pt>
                  <c:pt idx="27">
                    <c:v>1.119 mbar</c:v>
                  </c:pt>
                  <c:pt idx="28">
                    <c:v>1.133 mbar</c:v>
                  </c:pt>
                  <c:pt idx="29">
                    <c:v>1.144 mbar</c:v>
                  </c:pt>
                  <c:pt idx="30">
                    <c:v>1.159 mbar</c:v>
                  </c:pt>
                  <c:pt idx="31">
                    <c:v>1.173 mbar</c:v>
                  </c:pt>
                  <c:pt idx="32">
                    <c:v>1.192 mbar</c:v>
                  </c:pt>
                  <c:pt idx="33">
                    <c:v>1.211 mbar</c:v>
                  </c:pt>
                  <c:pt idx="34">
                    <c:v>1.233 mbar</c:v>
                  </c:pt>
                  <c:pt idx="35">
                    <c:v>1.263 mbar</c:v>
                  </c:pt>
                  <c:pt idx="36">
                    <c:v>1.295 mbar</c:v>
                  </c:pt>
                  <c:pt idx="37">
                    <c:v>1.331 mbar</c:v>
                  </c:pt>
                  <c:pt idx="38">
                    <c:v>1.373 mbar</c:v>
                  </c:pt>
                  <c:pt idx="39">
                    <c:v>1.425 mbar</c:v>
                  </c:pt>
                  <c:pt idx="40">
                    <c:v>1.485 mbar</c:v>
                  </c:pt>
                  <c:pt idx="41">
                    <c:v>1.562 mbar</c:v>
                  </c:pt>
                  <c:pt idx="42">
                    <c:v>1.646 mbar</c:v>
                  </c:pt>
                  <c:pt idx="43">
                    <c:v>1.749 mbar</c:v>
                  </c:pt>
                  <c:pt idx="44">
                    <c:v>1.881 mbar</c:v>
                  </c:pt>
                  <c:pt idx="45">
                    <c:v>2.052 mbar</c:v>
                  </c:pt>
                  <c:pt idx="46">
                    <c:v>2.184 mbar</c:v>
                  </c:pt>
                  <c:pt idx="47">
                    <c:v>2.227 mbar</c:v>
                  </c:pt>
                  <c:pt idx="48">
                    <c:v>2.156 mbar</c:v>
                  </c:pt>
                  <c:pt idx="49">
                    <c:v>2.139 mbar</c:v>
                  </c:pt>
                  <c:pt idx="50">
                    <c:v>2.150 mbar</c:v>
                  </c:pt>
                  <c:pt idx="51">
                    <c:v>2.147 mbar</c:v>
                  </c:pt>
                  <c:pt idx="52">
                    <c:v>2.143 mbar</c:v>
                  </c:pt>
                  <c:pt idx="53">
                    <c:v>2.134 mbar</c:v>
                  </c:pt>
                  <c:pt idx="54">
                    <c:v>2.137 mbar</c:v>
                  </c:pt>
                  <c:pt idx="55">
                    <c:v>2.144 mbar</c:v>
                  </c:pt>
                  <c:pt idx="56">
                    <c:v>2.160 mbar</c:v>
                  </c:pt>
                  <c:pt idx="57">
                    <c:v>2.187 mbar</c:v>
                  </c:pt>
                  <c:pt idx="58">
                    <c:v>2.204 mbar</c:v>
                  </c:pt>
                  <c:pt idx="59">
                    <c:v>2.212 mbar</c:v>
                  </c:pt>
                  <c:pt idx="60">
                    <c:v>2.209 mbar</c:v>
                  </c:pt>
                  <c:pt idx="61">
                    <c:v>2.204 mbar</c:v>
                  </c:pt>
                  <c:pt idx="62">
                    <c:v>2.206 mbar</c:v>
                  </c:pt>
                  <c:pt idx="63">
                    <c:v>2.204 mbar</c:v>
                  </c:pt>
                  <c:pt idx="64">
                    <c:v>2.199 mbar</c:v>
                  </c:pt>
                  <c:pt idx="65">
                    <c:v>2.196 mbar</c:v>
                  </c:pt>
                  <c:pt idx="66">
                    <c:v>2.192 mbar</c:v>
                  </c:pt>
                  <c:pt idx="67">
                    <c:v>2.180 mbar</c:v>
                  </c:pt>
                  <c:pt idx="68">
                    <c:v>2.175 mbar</c:v>
                  </c:pt>
                  <c:pt idx="69">
                    <c:v>2.164 mbar</c:v>
                  </c:pt>
                  <c:pt idx="70">
                    <c:v>2.152 mbar</c:v>
                  </c:pt>
                  <c:pt idx="71">
                    <c:v>2.136 mbar</c:v>
                  </c:pt>
                  <c:pt idx="72">
                    <c:v>1.970 mbar</c:v>
                  </c:pt>
                  <c:pt idx="73">
                    <c:v>1.386 mbar</c:v>
                  </c:pt>
                  <c:pt idx="74">
                    <c:v>1.165 mbar</c:v>
                  </c:pt>
                  <c:pt idx="75">
                    <c:v>1.079 mbar</c:v>
                  </c:pt>
                  <c:pt idx="76">
                    <c:v>1.047 mbar</c:v>
                  </c:pt>
                  <c:pt idx="77">
                    <c:v>1.032 mbar</c:v>
                  </c:pt>
                  <c:pt idx="78">
                    <c:v>1.030 mbar</c:v>
                  </c:pt>
                  <c:pt idx="79">
                    <c:v>1.028 mbar</c:v>
                  </c:pt>
                  <c:pt idx="80">
                    <c:v>1.044 mbar</c:v>
                  </c:pt>
                  <c:pt idx="81">
                    <c:v>1.073 mbar</c:v>
                  </c:pt>
                  <c:pt idx="82">
                    <c:v>1.094 mbar</c:v>
                  </c:pt>
                  <c:pt idx="83">
                    <c:v>1.102 mbar</c:v>
                  </c:pt>
                  <c:pt idx="84">
                    <c:v>1.100 mbar</c:v>
                  </c:pt>
                  <c:pt idx="85">
                    <c:v>1.086 mbar</c:v>
                  </c:pt>
                  <c:pt idx="86">
                    <c:v>1.073 mbar</c:v>
                  </c:pt>
                  <c:pt idx="87">
                    <c:v>1.063 mbar</c:v>
                  </c:pt>
                  <c:pt idx="88">
                    <c:v>1.056 mbar</c:v>
                  </c:pt>
                </c:lvl>
                <c:lvl>
                  <c:pt idx="0">
                    <c:v>1.009 mbar</c:v>
                  </c:pt>
                  <c:pt idx="1">
                    <c:v>1.045 mbar</c:v>
                  </c:pt>
                  <c:pt idx="2">
                    <c:v>1.094 mbar</c:v>
                  </c:pt>
                  <c:pt idx="3">
                    <c:v>1.073 mbar</c:v>
                  </c:pt>
                  <c:pt idx="4">
                    <c:v>1.124 mbar</c:v>
                  </c:pt>
                  <c:pt idx="5">
                    <c:v>1.185 mbar</c:v>
                  </c:pt>
                  <c:pt idx="6">
                    <c:v>1.183 mbar</c:v>
                  </c:pt>
                  <c:pt idx="7">
                    <c:v>1.191 mbar</c:v>
                  </c:pt>
                  <c:pt idx="8">
                    <c:v>1.187 mbar</c:v>
                  </c:pt>
                  <c:pt idx="9">
                    <c:v>1.177 mbar</c:v>
                  </c:pt>
                  <c:pt idx="10">
                    <c:v>1.123 mbar</c:v>
                  </c:pt>
                  <c:pt idx="11">
                    <c:v>1.135 mbar</c:v>
                  </c:pt>
                  <c:pt idx="12">
                    <c:v>1.122 mbar</c:v>
                  </c:pt>
                  <c:pt idx="13">
                    <c:v>1.088 mbar</c:v>
                  </c:pt>
                  <c:pt idx="14">
                    <c:v>956 mbar</c:v>
                  </c:pt>
                  <c:pt idx="15">
                    <c:v>926 mbar</c:v>
                  </c:pt>
                  <c:pt idx="16">
                    <c:v>1.006 mbar</c:v>
                  </c:pt>
                  <c:pt idx="17">
                    <c:v>1.084 mbar</c:v>
                  </c:pt>
                  <c:pt idx="18">
                    <c:v>1.098 mbar</c:v>
                  </c:pt>
                  <c:pt idx="19">
                    <c:v>1.139 mbar</c:v>
                  </c:pt>
                  <c:pt idx="20">
                    <c:v>1.241 mbar</c:v>
                  </c:pt>
                  <c:pt idx="21">
                    <c:v>1.260 mbar</c:v>
                  </c:pt>
                  <c:pt idx="22">
                    <c:v>1.266 mbar</c:v>
                  </c:pt>
                  <c:pt idx="23">
                    <c:v>1.322 mbar</c:v>
                  </c:pt>
                  <c:pt idx="24">
                    <c:v>1.344 mbar</c:v>
                  </c:pt>
                  <c:pt idx="25">
                    <c:v>1.437 mbar</c:v>
                  </c:pt>
                  <c:pt idx="26">
                    <c:v>1.476 mbar</c:v>
                  </c:pt>
                  <c:pt idx="27">
                    <c:v>1.516 mbar</c:v>
                  </c:pt>
                  <c:pt idx="28">
                    <c:v>1.581 mbar</c:v>
                  </c:pt>
                  <c:pt idx="29">
                    <c:v>1.622 mbar</c:v>
                  </c:pt>
                  <c:pt idx="30">
                    <c:v>1.683 mbar</c:v>
                  </c:pt>
                  <c:pt idx="31">
                    <c:v>1.728 mbar</c:v>
                  </c:pt>
                  <c:pt idx="32">
                    <c:v>1.760 mbar</c:v>
                  </c:pt>
                  <c:pt idx="33">
                    <c:v>1.828 mbar</c:v>
                  </c:pt>
                  <c:pt idx="34">
                    <c:v>1.873 mbar</c:v>
                  </c:pt>
                  <c:pt idx="35">
                    <c:v>1.918 mbar</c:v>
                  </c:pt>
                  <c:pt idx="36">
                    <c:v>1.969 mbar</c:v>
                  </c:pt>
                  <c:pt idx="37">
                    <c:v>2.010 mbar</c:v>
                  </c:pt>
                  <c:pt idx="38">
                    <c:v>2.067 mbar</c:v>
                  </c:pt>
                  <c:pt idx="39">
                    <c:v>2.114 mbar</c:v>
                  </c:pt>
                  <c:pt idx="40">
                    <c:v>2.144 mbar</c:v>
                  </c:pt>
                  <c:pt idx="41">
                    <c:v>2.154 mbar</c:v>
                  </c:pt>
                  <c:pt idx="42">
                    <c:v>2.162 mbar</c:v>
                  </c:pt>
                  <c:pt idx="43">
                    <c:v>2.171 mbar</c:v>
                  </c:pt>
                  <c:pt idx="44">
                    <c:v>2.179 mbar</c:v>
                  </c:pt>
                  <c:pt idx="45">
                    <c:v>2.184 mbar</c:v>
                  </c:pt>
                  <c:pt idx="46">
                    <c:v>2.188 mbar</c:v>
                  </c:pt>
                  <c:pt idx="47">
                    <c:v>2.191 mbar</c:v>
                  </c:pt>
                  <c:pt idx="48">
                    <c:v>2.195 mbar</c:v>
                  </c:pt>
                  <c:pt idx="49">
                    <c:v>2.195 mbar</c:v>
                  </c:pt>
                  <c:pt idx="50">
                    <c:v>2.195 mbar</c:v>
                  </c:pt>
                  <c:pt idx="51">
                    <c:v>2.195 mbar</c:v>
                  </c:pt>
                  <c:pt idx="52">
                    <c:v>2.195 mbar</c:v>
                  </c:pt>
                  <c:pt idx="53">
                    <c:v>2.195 mbar</c:v>
                  </c:pt>
                  <c:pt idx="54">
                    <c:v>2.195 mbar</c:v>
                  </c:pt>
                  <c:pt idx="55">
                    <c:v>2.195 mbar</c:v>
                  </c:pt>
                  <c:pt idx="56">
                    <c:v>2.196 mbar</c:v>
                  </c:pt>
                  <c:pt idx="57">
                    <c:v>2.200 mbar</c:v>
                  </c:pt>
                  <c:pt idx="58">
                    <c:v>2.203 mbar</c:v>
                  </c:pt>
                  <c:pt idx="59">
                    <c:v>2.208 mbar</c:v>
                  </c:pt>
                  <c:pt idx="60">
                    <c:v>2.212 mbar</c:v>
                  </c:pt>
                  <c:pt idx="61">
                    <c:v>2.216 mbar</c:v>
                  </c:pt>
                  <c:pt idx="62">
                    <c:v>2.219 mbar</c:v>
                  </c:pt>
                  <c:pt idx="63">
                    <c:v>2.208 mbar</c:v>
                  </c:pt>
                  <c:pt idx="64">
                    <c:v>2.197 mbar</c:v>
                  </c:pt>
                  <c:pt idx="65">
                    <c:v>2.190 mbar</c:v>
                  </c:pt>
                  <c:pt idx="66">
                    <c:v>2.177 mbar</c:v>
                  </c:pt>
                  <c:pt idx="67">
                    <c:v>2.168 mbar</c:v>
                  </c:pt>
                  <c:pt idx="68">
                    <c:v>2.160 mbar</c:v>
                  </c:pt>
                  <c:pt idx="69">
                    <c:v>2.149 mbar</c:v>
                  </c:pt>
                  <c:pt idx="70">
                    <c:v>2.126 mbar</c:v>
                  </c:pt>
                  <c:pt idx="71">
                    <c:v>2.097 mbar</c:v>
                  </c:pt>
                  <c:pt idx="72">
                    <c:v>1.086 mbar</c:v>
                  </c:pt>
                  <c:pt idx="73">
                    <c:v>1.051 mbar</c:v>
                  </c:pt>
                  <c:pt idx="74">
                    <c:v>1.058 mbar</c:v>
                  </c:pt>
                  <c:pt idx="75">
                    <c:v>1.063 mbar</c:v>
                  </c:pt>
                  <c:pt idx="76">
                    <c:v>1.068 mbar</c:v>
                  </c:pt>
                  <c:pt idx="77">
                    <c:v>1.061 mbar</c:v>
                  </c:pt>
                  <c:pt idx="78">
                    <c:v>1.046 mbar</c:v>
                  </c:pt>
                  <c:pt idx="79">
                    <c:v>1.031 mbar</c:v>
                  </c:pt>
                  <c:pt idx="80">
                    <c:v>980 mbar</c:v>
                  </c:pt>
                  <c:pt idx="81">
                    <c:v>932 mbar</c:v>
                  </c:pt>
                  <c:pt idx="82">
                    <c:v>918 mbar</c:v>
                  </c:pt>
                  <c:pt idx="83">
                    <c:v>928 mbar</c:v>
                  </c:pt>
                  <c:pt idx="84">
                    <c:v>960 mbar</c:v>
                  </c:pt>
                  <c:pt idx="85">
                    <c:v>1.006 mbar</c:v>
                  </c:pt>
                  <c:pt idx="86">
                    <c:v>1.005 mbar</c:v>
                  </c:pt>
                  <c:pt idx="87">
                    <c:v>1.005 mbar</c:v>
                  </c:pt>
                  <c:pt idx="88">
                    <c:v>1.004 mbar</c:v>
                  </c:pt>
                </c:lvl>
                <c:lvl>
                  <c:pt idx="0">
                    <c:v>21,0 km/h</c:v>
                  </c:pt>
                  <c:pt idx="1">
                    <c:v>21,6 km/h</c:v>
                  </c:pt>
                  <c:pt idx="2">
                    <c:v>33,7 km/h</c:v>
                  </c:pt>
                  <c:pt idx="3">
                    <c:v>42,5 km/h</c:v>
                  </c:pt>
                  <c:pt idx="4">
                    <c:v>43,0 km/h</c:v>
                  </c:pt>
                  <c:pt idx="5">
                    <c:v>38,3 km/h</c:v>
                  </c:pt>
                  <c:pt idx="6">
                    <c:v>36,6 km/h</c:v>
                  </c:pt>
                  <c:pt idx="7">
                    <c:v>35,6 km/h</c:v>
                  </c:pt>
                  <c:pt idx="8">
                    <c:v>34,9 km/h</c:v>
                  </c:pt>
                  <c:pt idx="9">
                    <c:v>36,9 km/h</c:v>
                  </c:pt>
                  <c:pt idx="10">
                    <c:v>41,7 km/h</c:v>
                  </c:pt>
                  <c:pt idx="11">
                    <c:v>46,0 km/h</c:v>
                  </c:pt>
                  <c:pt idx="12">
                    <c:v>49,4 km/h</c:v>
                  </c:pt>
                  <c:pt idx="13">
                    <c:v>52,6 km/h</c:v>
                  </c:pt>
                  <c:pt idx="14">
                    <c:v>51,0 km/h</c:v>
                  </c:pt>
                  <c:pt idx="15">
                    <c:v>40,8 km/h</c:v>
                  </c:pt>
                  <c:pt idx="16">
                    <c:v>28,6 km/h</c:v>
                  </c:pt>
                  <c:pt idx="17">
                    <c:v>37,2 km/h</c:v>
                  </c:pt>
                  <c:pt idx="18">
                    <c:v>24,3 km/h</c:v>
                  </c:pt>
                  <c:pt idx="19">
                    <c:v>25,3 km/h</c:v>
                  </c:pt>
                  <c:pt idx="20">
                    <c:v>26,3 km/h</c:v>
                  </c:pt>
                  <c:pt idx="21">
                    <c:v>27,4 km/h</c:v>
                  </c:pt>
                  <c:pt idx="22">
                    <c:v>27,9 km/h</c:v>
                  </c:pt>
                  <c:pt idx="23">
                    <c:v>29,1 km/h</c:v>
                  </c:pt>
                  <c:pt idx="24">
                    <c:v>29,6 km/h</c:v>
                  </c:pt>
                  <c:pt idx="25">
                    <c:v>31,5 km/h</c:v>
                  </c:pt>
                  <c:pt idx="26">
                    <c:v>32,3 km/h</c:v>
                  </c:pt>
                  <c:pt idx="27">
                    <c:v>33,2 km/h</c:v>
                  </c:pt>
                  <c:pt idx="28">
                    <c:v>34,6 km/h</c:v>
                  </c:pt>
                  <c:pt idx="29">
                    <c:v>35,5 km/h</c:v>
                  </c:pt>
                  <c:pt idx="30">
                    <c:v>36,8 km/h</c:v>
                  </c:pt>
                  <c:pt idx="31">
                    <c:v>37,9 km/h</c:v>
                  </c:pt>
                  <c:pt idx="32">
                    <c:v>38,7 km/h</c:v>
                  </c:pt>
                  <c:pt idx="33">
                    <c:v>40,3 km/h</c:v>
                  </c:pt>
                  <c:pt idx="34">
                    <c:v>41,3 km/h</c:v>
                  </c:pt>
                  <c:pt idx="35">
                    <c:v>42,5 km/h</c:v>
                  </c:pt>
                  <c:pt idx="36">
                    <c:v>44,0 km/h</c:v>
                  </c:pt>
                  <c:pt idx="37">
                    <c:v>45,2 km/h</c:v>
                  </c:pt>
                  <c:pt idx="38">
                    <c:v>46,7 km/h</c:v>
                  </c:pt>
                  <c:pt idx="39">
                    <c:v>48,1 km/h</c:v>
                  </c:pt>
                  <c:pt idx="40">
                    <c:v>49,8 km/h</c:v>
                  </c:pt>
                  <c:pt idx="41">
                    <c:v>51,7 km/h</c:v>
                  </c:pt>
                  <c:pt idx="42">
                    <c:v>53,4 km/h</c:v>
                  </c:pt>
                  <c:pt idx="43">
                    <c:v>55,2 km/h</c:v>
                  </c:pt>
                  <c:pt idx="44">
                    <c:v>57,6 km/h</c:v>
                  </c:pt>
                  <c:pt idx="45">
                    <c:v>59,3 km/h</c:v>
                  </c:pt>
                  <c:pt idx="46">
                    <c:v>62,2 km/h</c:v>
                  </c:pt>
                  <c:pt idx="47">
                    <c:v>63,9 km/h</c:v>
                  </c:pt>
                  <c:pt idx="48">
                    <c:v>66,5 km/h</c:v>
                  </c:pt>
                  <c:pt idx="49">
                    <c:v>68,8 km/h</c:v>
                  </c:pt>
                  <c:pt idx="50">
                    <c:v>71,4 km/h</c:v>
                  </c:pt>
                  <c:pt idx="51">
                    <c:v>73,6 km/h</c:v>
                  </c:pt>
                  <c:pt idx="52">
                    <c:v>75,7 km/h</c:v>
                  </c:pt>
                  <c:pt idx="53">
                    <c:v>77,8 km/h</c:v>
                  </c:pt>
                  <c:pt idx="54">
                    <c:v>80,3 km/h</c:v>
                  </c:pt>
                  <c:pt idx="55">
                    <c:v>82,2 km/h</c:v>
                  </c:pt>
                  <c:pt idx="56">
                    <c:v>84,4 km/h</c:v>
                  </c:pt>
                  <c:pt idx="57">
                    <c:v>87,5 km/h</c:v>
                  </c:pt>
                  <c:pt idx="58">
                    <c:v>89,0 km/h</c:v>
                  </c:pt>
                  <c:pt idx="59">
                    <c:v>91,4 km/h</c:v>
                  </c:pt>
                  <c:pt idx="60">
                    <c:v>93,5 km/h</c:v>
                  </c:pt>
                  <c:pt idx="61">
                    <c:v>95,7 km/h</c:v>
                  </c:pt>
                  <c:pt idx="62">
                    <c:v>97,3 km/h</c:v>
                  </c:pt>
                  <c:pt idx="63">
                    <c:v>100,0 km/h</c:v>
                  </c:pt>
                  <c:pt idx="64">
                    <c:v>101,7 km/h</c:v>
                  </c:pt>
                  <c:pt idx="65">
                    <c:v>103,7 km/h</c:v>
                  </c:pt>
                  <c:pt idx="66">
                    <c:v>105,8 km/h</c:v>
                  </c:pt>
                  <c:pt idx="67">
                    <c:v>107,6 km/h</c:v>
                  </c:pt>
                  <c:pt idx="68">
                    <c:v>109,3 km/h</c:v>
                  </c:pt>
                  <c:pt idx="69">
                    <c:v>111,0 km/h</c:v>
                  </c:pt>
                  <c:pt idx="70">
                    <c:v>113,0 km/h</c:v>
                  </c:pt>
                  <c:pt idx="71">
                    <c:v>114,5 km/h</c:v>
                  </c:pt>
                  <c:pt idx="72">
                    <c:v>113,1 km/h</c:v>
                  </c:pt>
                  <c:pt idx="73">
                    <c:v>112,6 km/h</c:v>
                  </c:pt>
                  <c:pt idx="74">
                    <c:v>109,3 km/h</c:v>
                  </c:pt>
                  <c:pt idx="75">
                    <c:v>104,8 km/h</c:v>
                  </c:pt>
                  <c:pt idx="76">
                    <c:v>99,7 km/h</c:v>
                  </c:pt>
                  <c:pt idx="77">
                    <c:v>94,9 km/h</c:v>
                  </c:pt>
                  <c:pt idx="78">
                    <c:v>89,2 km/h</c:v>
                  </c:pt>
                  <c:pt idx="79">
                    <c:v>84,1 km/h</c:v>
                  </c:pt>
                  <c:pt idx="80">
                    <c:v>73,5 km/h</c:v>
                  </c:pt>
                  <c:pt idx="81">
                    <c:v>61,0 km/h</c:v>
                  </c:pt>
                  <c:pt idx="82">
                    <c:v>48,8 km/h</c:v>
                  </c:pt>
                  <c:pt idx="83">
                    <c:v>39,0 km/h</c:v>
                  </c:pt>
                  <c:pt idx="84">
                    <c:v>28,5 km/h</c:v>
                  </c:pt>
                  <c:pt idx="85">
                    <c:v>22,4 km/h</c:v>
                  </c:pt>
                  <c:pt idx="86">
                    <c:v>22,3 km/h</c:v>
                  </c:pt>
                  <c:pt idx="87">
                    <c:v>22,1 km/h</c:v>
                  </c:pt>
                  <c:pt idx="88">
                    <c:v>21,8 km/h</c:v>
                  </c:pt>
                </c:lvl>
                <c:lvl>
                  <c:pt idx="0">
                    <c:v>754 1/min</c:v>
                  </c:pt>
                  <c:pt idx="1">
                    <c:v>776 1/min</c:v>
                  </c:pt>
                  <c:pt idx="2">
                    <c:v>1.208 1/min</c:v>
                  </c:pt>
                  <c:pt idx="3">
                    <c:v>1.523 1/min</c:v>
                  </c:pt>
                  <c:pt idx="4">
                    <c:v>1.541 1/min</c:v>
                  </c:pt>
                  <c:pt idx="5">
                    <c:v>1.374 1/min</c:v>
                  </c:pt>
                  <c:pt idx="6">
                    <c:v>1.314 1/min</c:v>
                  </c:pt>
                  <c:pt idx="7">
                    <c:v>1.276 1/min</c:v>
                  </c:pt>
                  <c:pt idx="8">
                    <c:v>1.250 1/min</c:v>
                  </c:pt>
                  <c:pt idx="9">
                    <c:v>1.322 1/min</c:v>
                  </c:pt>
                  <c:pt idx="10">
                    <c:v>1.494 1/min</c:v>
                  </c:pt>
                  <c:pt idx="11">
                    <c:v>1.650 1/min</c:v>
                  </c:pt>
                  <c:pt idx="12">
                    <c:v>1.771 1/min</c:v>
                  </c:pt>
                  <c:pt idx="13">
                    <c:v>1.886 1/min</c:v>
                  </c:pt>
                  <c:pt idx="14">
                    <c:v>1.828 1/min</c:v>
                  </c:pt>
                  <c:pt idx="15">
                    <c:v>1.463 1/min</c:v>
                  </c:pt>
                  <c:pt idx="16">
                    <c:v>1.025 1/min</c:v>
                  </c:pt>
                  <c:pt idx="17">
                    <c:v>1.333 1/min</c:v>
                  </c:pt>
                  <c:pt idx="18">
                    <c:v>870 1/min</c:v>
                  </c:pt>
                  <c:pt idx="19">
                    <c:v>908 1/min</c:v>
                  </c:pt>
                  <c:pt idx="20">
                    <c:v>943 1/min</c:v>
                  </c:pt>
                  <c:pt idx="21">
                    <c:v>981 1/min</c:v>
                  </c:pt>
                  <c:pt idx="22">
                    <c:v>1.000 1/min</c:v>
                  </c:pt>
                  <c:pt idx="23">
                    <c:v>1.043 1/min</c:v>
                  </c:pt>
                  <c:pt idx="24">
                    <c:v>1.060 1/min</c:v>
                  </c:pt>
                  <c:pt idx="25">
                    <c:v>1.129 1/min</c:v>
                  </c:pt>
                  <c:pt idx="26">
                    <c:v>1.158 1/min</c:v>
                  </c:pt>
                  <c:pt idx="27">
                    <c:v>1.192 1/min</c:v>
                  </c:pt>
                  <c:pt idx="28">
                    <c:v>1.240 1/min</c:v>
                  </c:pt>
                  <c:pt idx="29">
                    <c:v>1.273 1/min</c:v>
                  </c:pt>
                  <c:pt idx="30">
                    <c:v>1.319 1/min</c:v>
                  </c:pt>
                  <c:pt idx="31">
                    <c:v>1.359 1/min</c:v>
                  </c:pt>
                  <c:pt idx="32">
                    <c:v>1.386 1/min</c:v>
                  </c:pt>
                  <c:pt idx="33">
                    <c:v>1.444 1/min</c:v>
                  </c:pt>
                  <c:pt idx="34">
                    <c:v>1.482 1/min</c:v>
                  </c:pt>
                  <c:pt idx="35">
                    <c:v>1.524 1/min</c:v>
                  </c:pt>
                  <c:pt idx="36">
                    <c:v>1.576 1/min</c:v>
                  </c:pt>
                  <c:pt idx="37">
                    <c:v>1.620 1/min</c:v>
                  </c:pt>
                  <c:pt idx="38">
                    <c:v>1.676 1/min</c:v>
                  </c:pt>
                  <c:pt idx="39">
                    <c:v>1.724 1/min</c:v>
                  </c:pt>
                  <c:pt idx="40">
                    <c:v>1.786 1/min</c:v>
                  </c:pt>
                  <c:pt idx="41">
                    <c:v>1.855 1/min</c:v>
                  </c:pt>
                  <c:pt idx="42">
                    <c:v>1.913 1/min</c:v>
                  </c:pt>
                  <c:pt idx="43">
                    <c:v>1.981 1/min</c:v>
                  </c:pt>
                  <c:pt idx="44">
                    <c:v>2.064 1/min</c:v>
                  </c:pt>
                  <c:pt idx="45">
                    <c:v>2.128 1/min</c:v>
                  </c:pt>
                  <c:pt idx="46">
                    <c:v>2.230 1/min</c:v>
                  </c:pt>
                  <c:pt idx="47">
                    <c:v>2.290 1/min</c:v>
                  </c:pt>
                  <c:pt idx="48">
                    <c:v>2.384 1/min</c:v>
                  </c:pt>
                  <c:pt idx="49">
                    <c:v>2.468 1/min</c:v>
                  </c:pt>
                  <c:pt idx="50">
                    <c:v>2.561 1/min</c:v>
                  </c:pt>
                  <c:pt idx="51">
                    <c:v>2.638 1/min</c:v>
                  </c:pt>
                  <c:pt idx="52">
                    <c:v>2.716 1/min</c:v>
                  </c:pt>
                  <c:pt idx="53">
                    <c:v>2.791 1/min</c:v>
                  </c:pt>
                  <c:pt idx="54">
                    <c:v>2.878 1/min</c:v>
                  </c:pt>
                  <c:pt idx="55">
                    <c:v>2.947 1/min</c:v>
                  </c:pt>
                  <c:pt idx="56">
                    <c:v>3.026 1/min</c:v>
                  </c:pt>
                  <c:pt idx="57">
                    <c:v>3.137 1/min</c:v>
                  </c:pt>
                  <c:pt idx="58">
                    <c:v>3.193 1/min</c:v>
                  </c:pt>
                  <c:pt idx="59">
                    <c:v>3.276 1/min</c:v>
                  </c:pt>
                  <c:pt idx="60">
                    <c:v>3.351 1/min</c:v>
                  </c:pt>
                  <c:pt idx="61">
                    <c:v>3.430 1/min</c:v>
                  </c:pt>
                  <c:pt idx="62">
                    <c:v>3.490 1/min</c:v>
                  </c:pt>
                  <c:pt idx="63">
                    <c:v>3.586 1/min</c:v>
                  </c:pt>
                  <c:pt idx="64">
                    <c:v>3.648 1/min</c:v>
                  </c:pt>
                  <c:pt idx="65">
                    <c:v>3.717 1/min</c:v>
                  </c:pt>
                  <c:pt idx="66">
                    <c:v>3.794 1/min</c:v>
                  </c:pt>
                  <c:pt idx="67">
                    <c:v>3.858 1/min</c:v>
                  </c:pt>
                  <c:pt idx="68">
                    <c:v>3.918 1/min</c:v>
                  </c:pt>
                  <c:pt idx="69">
                    <c:v>3.980 1/min</c:v>
                  </c:pt>
                  <c:pt idx="70">
                    <c:v>4.053 1/min</c:v>
                  </c:pt>
                  <c:pt idx="71">
                    <c:v>4.106 1/min</c:v>
                  </c:pt>
                  <c:pt idx="72">
                    <c:v>4.055 1/min</c:v>
                  </c:pt>
                  <c:pt idx="73">
                    <c:v>4.037 1/min</c:v>
                  </c:pt>
                  <c:pt idx="74">
                    <c:v>3.918 1/min</c:v>
                  </c:pt>
                  <c:pt idx="75">
                    <c:v>3.759 1/min</c:v>
                  </c:pt>
                  <c:pt idx="76">
                    <c:v>3.574 1/min</c:v>
                  </c:pt>
                  <c:pt idx="77">
                    <c:v>3.403 1/min</c:v>
                  </c:pt>
                  <c:pt idx="78">
                    <c:v>3.198 1/min</c:v>
                  </c:pt>
                  <c:pt idx="79">
                    <c:v>3.015 1/min</c:v>
                  </c:pt>
                  <c:pt idx="80">
                    <c:v>2.635 1/min</c:v>
                  </c:pt>
                  <c:pt idx="81">
                    <c:v>2.188 1/min</c:v>
                  </c:pt>
                  <c:pt idx="82">
                    <c:v>1.749 1/min</c:v>
                  </c:pt>
                  <c:pt idx="83">
                    <c:v>1.398 1/min</c:v>
                  </c:pt>
                  <c:pt idx="84">
                    <c:v>1.022 1/min</c:v>
                  </c:pt>
                  <c:pt idx="85">
                    <c:v>803 1/min</c:v>
                  </c:pt>
                  <c:pt idx="86">
                    <c:v>798 1/min</c:v>
                  </c:pt>
                  <c:pt idx="87">
                    <c:v>791 1/min</c:v>
                  </c:pt>
                  <c:pt idx="88">
                    <c:v>782 1/min</c:v>
                  </c:pt>
                </c:lvl>
                <c:lvl>
                  <c:pt idx="0">
                    <c:v>0,171 s</c:v>
                  </c:pt>
                  <c:pt idx="1">
                    <c:v>0,471 s</c:v>
                  </c:pt>
                  <c:pt idx="2">
                    <c:v>0,761 s</c:v>
                  </c:pt>
                  <c:pt idx="3">
                    <c:v>1,042 s</c:v>
                  </c:pt>
                  <c:pt idx="4">
                    <c:v>1,322 s</c:v>
                  </c:pt>
                  <c:pt idx="5">
                    <c:v>1,603 s</c:v>
                  </c:pt>
                  <c:pt idx="6">
                    <c:v>1,933 s</c:v>
                  </c:pt>
                  <c:pt idx="7">
                    <c:v>2,203 s</c:v>
                  </c:pt>
                  <c:pt idx="8">
                    <c:v>2,504 s</c:v>
                  </c:pt>
                  <c:pt idx="9">
                    <c:v>2,764 s</c:v>
                  </c:pt>
                  <c:pt idx="10">
                    <c:v>3,085 s</c:v>
                  </c:pt>
                  <c:pt idx="11">
                    <c:v>3,365 s</c:v>
                  </c:pt>
                  <c:pt idx="12">
                    <c:v>3,646 s</c:v>
                  </c:pt>
                  <c:pt idx="13">
                    <c:v>3,926 s</c:v>
                  </c:pt>
                  <c:pt idx="14">
                    <c:v>4,246 s</c:v>
                  </c:pt>
                  <c:pt idx="15">
                    <c:v>4,507 s</c:v>
                  </c:pt>
                  <c:pt idx="16">
                    <c:v>4,787 s</c:v>
                  </c:pt>
                  <c:pt idx="17">
                    <c:v>5,078 s</c:v>
                  </c:pt>
                  <c:pt idx="18">
                    <c:v>5,348 s</c:v>
                  </c:pt>
                  <c:pt idx="19">
                    <c:v>7,751 s</c:v>
                  </c:pt>
                  <c:pt idx="20">
                    <c:v>8,052 s</c:v>
                  </c:pt>
                  <c:pt idx="21">
                    <c:v>8,322 s</c:v>
                  </c:pt>
                  <c:pt idx="22">
                    <c:v>8,613 s</c:v>
                  </c:pt>
                  <c:pt idx="23">
                    <c:v>8,883 s</c:v>
                  </c:pt>
                  <c:pt idx="24">
                    <c:v>9,193 s</c:v>
                  </c:pt>
                  <c:pt idx="25">
                    <c:v>9,494 s</c:v>
                  </c:pt>
                  <c:pt idx="26">
                    <c:v>9,764 s</c:v>
                  </c:pt>
                  <c:pt idx="27">
                    <c:v>10,045 s</c:v>
                  </c:pt>
                  <c:pt idx="28">
                    <c:v>10,315 s</c:v>
                  </c:pt>
                  <c:pt idx="29">
                    <c:v>10,676 s</c:v>
                  </c:pt>
                  <c:pt idx="30">
                    <c:v>10,926 s</c:v>
                  </c:pt>
                  <c:pt idx="31">
                    <c:v>11,256 s</c:v>
                  </c:pt>
                  <c:pt idx="32">
                    <c:v>11,517 s</c:v>
                  </c:pt>
                  <c:pt idx="33">
                    <c:v>11,807 s</c:v>
                  </c:pt>
                  <c:pt idx="34">
                    <c:v>12,088 s</c:v>
                  </c:pt>
                  <c:pt idx="35">
                    <c:v>12,358 s</c:v>
                  </c:pt>
                  <c:pt idx="36">
                    <c:v>12,638 s</c:v>
                  </c:pt>
                  <c:pt idx="37">
                    <c:v>12,939 s</c:v>
                  </c:pt>
                  <c:pt idx="38">
                    <c:v>13,229 s</c:v>
                  </c:pt>
                  <c:pt idx="39">
                    <c:v>13,530 s</c:v>
                  </c:pt>
                  <c:pt idx="40">
                    <c:v>13,800 s</c:v>
                  </c:pt>
                  <c:pt idx="41">
                    <c:v>14,081 s</c:v>
                  </c:pt>
                  <c:pt idx="42">
                    <c:v>14,381 s</c:v>
                  </c:pt>
                  <c:pt idx="43">
                    <c:v>14,661 s</c:v>
                  </c:pt>
                  <c:pt idx="44">
                    <c:v>14,962 s</c:v>
                  </c:pt>
                  <c:pt idx="45">
                    <c:v>15,222 s</c:v>
                  </c:pt>
                  <c:pt idx="46">
                    <c:v>15,493 s</c:v>
                  </c:pt>
                  <c:pt idx="47">
                    <c:v>15,813 s</c:v>
                  </c:pt>
                  <c:pt idx="48">
                    <c:v>16,063 s</c:v>
                  </c:pt>
                  <c:pt idx="49">
                    <c:v>16,384 s</c:v>
                  </c:pt>
                  <c:pt idx="50">
                    <c:v>16,664 s</c:v>
                  </c:pt>
                  <c:pt idx="51">
                    <c:v>16,935 s</c:v>
                  </c:pt>
                  <c:pt idx="52">
                    <c:v>17,215 s</c:v>
                  </c:pt>
                  <c:pt idx="53">
                    <c:v>17,545 s</c:v>
                  </c:pt>
                  <c:pt idx="54">
                    <c:v>17,816 s</c:v>
                  </c:pt>
                  <c:pt idx="55">
                    <c:v>18,086 s</c:v>
                  </c:pt>
                  <c:pt idx="56">
                    <c:v>18,377 s</c:v>
                  </c:pt>
                  <c:pt idx="57">
                    <c:v>18,677 s</c:v>
                  </c:pt>
                  <c:pt idx="58">
                    <c:v>18,937 s</c:v>
                  </c:pt>
                  <c:pt idx="59">
                    <c:v>19,238 s</c:v>
                  </c:pt>
                  <c:pt idx="60">
                    <c:v>19,498 s</c:v>
                  </c:pt>
                  <c:pt idx="61">
                    <c:v>19,809 s</c:v>
                  </c:pt>
                  <c:pt idx="62">
                    <c:v>20,129 s</c:v>
                  </c:pt>
                  <c:pt idx="63">
                    <c:v>20,410 s</c:v>
                  </c:pt>
                  <c:pt idx="64">
                    <c:v>20,760 s</c:v>
                  </c:pt>
                  <c:pt idx="65">
                    <c:v>21,010 s</c:v>
                  </c:pt>
                  <c:pt idx="66">
                    <c:v>21,331 s</c:v>
                  </c:pt>
                  <c:pt idx="67">
                    <c:v>21,611 s</c:v>
                  </c:pt>
                  <c:pt idx="68">
                    <c:v>21,902 s</c:v>
                  </c:pt>
                  <c:pt idx="69">
                    <c:v>22,182 s</c:v>
                  </c:pt>
                  <c:pt idx="70">
                    <c:v>22,503 s</c:v>
                  </c:pt>
                  <c:pt idx="71">
                    <c:v>22,773 s</c:v>
                  </c:pt>
                  <c:pt idx="72">
                    <c:v>23,043 s</c:v>
                  </c:pt>
                  <c:pt idx="73">
                    <c:v>23,324 s</c:v>
                  </c:pt>
                  <c:pt idx="74">
                    <c:v>23,604 s</c:v>
                  </c:pt>
                  <c:pt idx="75">
                    <c:v>23,895 s</c:v>
                  </c:pt>
                  <c:pt idx="76">
                    <c:v>24,195 s</c:v>
                  </c:pt>
                  <c:pt idx="77">
                    <c:v>24,485 s</c:v>
                  </c:pt>
                  <c:pt idx="78">
                    <c:v>24,776 s</c:v>
                  </c:pt>
                  <c:pt idx="79">
                    <c:v>25,106 s</c:v>
                  </c:pt>
                  <c:pt idx="80">
                    <c:v>25,377 s</c:v>
                  </c:pt>
                  <c:pt idx="81">
                    <c:v>25,657 s</c:v>
                  </c:pt>
                  <c:pt idx="82">
                    <c:v>25,948 s</c:v>
                  </c:pt>
                  <c:pt idx="83">
                    <c:v>26,268 s</c:v>
                  </c:pt>
                  <c:pt idx="84">
                    <c:v>26,518 s</c:v>
                  </c:pt>
                  <c:pt idx="85">
                    <c:v>26,809 s</c:v>
                  </c:pt>
                  <c:pt idx="86">
                    <c:v>27,089 s</c:v>
                  </c:pt>
                  <c:pt idx="87">
                    <c:v>27,360 s</c:v>
                  </c:pt>
                  <c:pt idx="88">
                    <c:v>27,680 s</c:v>
                  </c:pt>
                </c:lvl>
              </c:multiLvlStrCache>
            </c:multiLvlStrRef>
          </c:xVal>
          <c:yVal>
            <c:numRef>
              <c:f>Rene!$AE$3:$AE$91</c:f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666480"/>
        <c:axId val="289666872"/>
      </c:scatterChart>
      <c:scatterChart>
        <c:scatterStyle val="smoothMarker"/>
        <c:varyColors val="0"/>
        <c:ser>
          <c:idx val="5"/>
          <c:order val="0"/>
          <c:tx>
            <c:strRef>
              <c:f>'Test 01.07.2015 VTG'!$Y$5</c:f>
              <c:strCache>
                <c:ptCount val="1"/>
                <c:pt idx="0">
                  <c:v>n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'Test 01.07.2015 VTG'!$X$6:$X$94</c:f>
              <c:numCache>
                <c:formatCode>0.000" s"</c:formatCode>
                <c:ptCount val="89"/>
                <c:pt idx="0">
                  <c:v>2.3E-2</c:v>
                </c:pt>
                <c:pt idx="1">
                  <c:v>0.249</c:v>
                </c:pt>
                <c:pt idx="2">
                  <c:v>0.54400000000000004</c:v>
                </c:pt>
                <c:pt idx="3">
                  <c:v>0.9</c:v>
                </c:pt>
                <c:pt idx="4">
                  <c:v>1.1259999999999999</c:v>
                </c:pt>
                <c:pt idx="5">
                  <c:v>1.4219999999999999</c:v>
                </c:pt>
                <c:pt idx="6">
                  <c:v>1.7689999999999999</c:v>
                </c:pt>
                <c:pt idx="7">
                  <c:v>2.0049999999999999</c:v>
                </c:pt>
                <c:pt idx="8">
                  <c:v>2.2509999999999999</c:v>
                </c:pt>
                <c:pt idx="9">
                  <c:v>2.6059999999999999</c:v>
                </c:pt>
                <c:pt idx="10">
                  <c:v>2.8519999999999999</c:v>
                </c:pt>
                <c:pt idx="11">
                  <c:v>3.129</c:v>
                </c:pt>
                <c:pt idx="12">
                  <c:v>3.4239999999999999</c:v>
                </c:pt>
                <c:pt idx="13">
                  <c:v>3.7010000000000001</c:v>
                </c:pt>
                <c:pt idx="14">
                  <c:v>3.9769999999999999</c:v>
                </c:pt>
                <c:pt idx="15">
                  <c:v>4.3120000000000003</c:v>
                </c:pt>
                <c:pt idx="16">
                  <c:v>4.5780000000000003</c:v>
                </c:pt>
                <c:pt idx="17">
                  <c:v>4.8540000000000001</c:v>
                </c:pt>
                <c:pt idx="18">
                  <c:v>5.1130000000000004</c:v>
                </c:pt>
                <c:pt idx="19">
                  <c:v>5.4279999999999999</c:v>
                </c:pt>
                <c:pt idx="20">
                  <c:v>5.6950000000000003</c:v>
                </c:pt>
                <c:pt idx="21">
                  <c:v>5.9960000000000004</c:v>
                </c:pt>
                <c:pt idx="22">
                  <c:v>6.266</c:v>
                </c:pt>
                <c:pt idx="23">
                  <c:v>6.5519999999999996</c:v>
                </c:pt>
                <c:pt idx="24">
                  <c:v>6.9459999999999997</c:v>
                </c:pt>
                <c:pt idx="25">
                  <c:v>7.2320000000000002</c:v>
                </c:pt>
                <c:pt idx="26">
                  <c:v>7.5179999999999998</c:v>
                </c:pt>
                <c:pt idx="27">
                  <c:v>7.7560000000000002</c:v>
                </c:pt>
                <c:pt idx="28">
                  <c:v>7.9720000000000004</c:v>
                </c:pt>
                <c:pt idx="29">
                  <c:v>8.2840000000000007</c:v>
                </c:pt>
                <c:pt idx="30">
                  <c:v>8.6549999999999994</c:v>
                </c:pt>
                <c:pt idx="31">
                  <c:v>8.86</c:v>
                </c:pt>
                <c:pt idx="32">
                  <c:v>9.1259999999999994</c:v>
                </c:pt>
                <c:pt idx="33">
                  <c:v>9.4329999999999998</c:v>
                </c:pt>
                <c:pt idx="34">
                  <c:v>9.6989999999999998</c:v>
                </c:pt>
                <c:pt idx="35">
                  <c:v>9.9849999999999994</c:v>
                </c:pt>
                <c:pt idx="36">
                  <c:v>10.292</c:v>
                </c:pt>
                <c:pt idx="37">
                  <c:v>10.568</c:v>
                </c:pt>
                <c:pt idx="38">
                  <c:v>10.848000000000001</c:v>
                </c:pt>
                <c:pt idx="39">
                  <c:v>11.131</c:v>
                </c:pt>
                <c:pt idx="40">
                  <c:v>11.417</c:v>
                </c:pt>
                <c:pt idx="41">
                  <c:v>11.702999999999999</c:v>
                </c:pt>
                <c:pt idx="42">
                  <c:v>12.009</c:v>
                </c:pt>
                <c:pt idx="43">
                  <c:v>12.284000000000001</c:v>
                </c:pt>
                <c:pt idx="44">
                  <c:v>12.552</c:v>
                </c:pt>
                <c:pt idx="45">
                  <c:v>12.837</c:v>
                </c:pt>
                <c:pt idx="46">
                  <c:v>13.132</c:v>
                </c:pt>
                <c:pt idx="47">
                  <c:v>13.425000000000001</c:v>
                </c:pt>
                <c:pt idx="48">
                  <c:v>13.724</c:v>
                </c:pt>
                <c:pt idx="49">
                  <c:v>14.031000000000001</c:v>
                </c:pt>
                <c:pt idx="50">
                  <c:v>14.295999999999999</c:v>
                </c:pt>
                <c:pt idx="51">
                  <c:v>14.593</c:v>
                </c:pt>
                <c:pt idx="52">
                  <c:v>14.868</c:v>
                </c:pt>
                <c:pt idx="53">
                  <c:v>15.145</c:v>
                </c:pt>
                <c:pt idx="54">
                  <c:v>15.452999999999999</c:v>
                </c:pt>
                <c:pt idx="55">
                  <c:v>15.738</c:v>
                </c:pt>
                <c:pt idx="56">
                  <c:v>16.013999999999999</c:v>
                </c:pt>
                <c:pt idx="57">
                  <c:v>16.28</c:v>
                </c:pt>
                <c:pt idx="58">
                  <c:v>16.556000000000001</c:v>
                </c:pt>
                <c:pt idx="59">
                  <c:v>16.902000000000001</c:v>
                </c:pt>
                <c:pt idx="60">
                  <c:v>17.138000000000002</c:v>
                </c:pt>
                <c:pt idx="61">
                  <c:v>17.495000000000001</c:v>
                </c:pt>
                <c:pt idx="62">
                  <c:v>17.710999999999999</c:v>
                </c:pt>
              </c:numCache>
            </c:numRef>
          </c:xVal>
          <c:yVal>
            <c:numRef>
              <c:f>'Test 01.07.2015 VTG'!$Y$6:$Y$94</c:f>
              <c:numCache>
                <c:formatCode>#,##0" 1/min"</c:formatCode>
                <c:ptCount val="89"/>
                <c:pt idx="0">
                  <c:v>749</c:v>
                </c:pt>
                <c:pt idx="1">
                  <c:v>751</c:v>
                </c:pt>
                <c:pt idx="2">
                  <c:v>750</c:v>
                </c:pt>
                <c:pt idx="3">
                  <c:v>748</c:v>
                </c:pt>
                <c:pt idx="4">
                  <c:v>750</c:v>
                </c:pt>
                <c:pt idx="5">
                  <c:v>751</c:v>
                </c:pt>
                <c:pt idx="6">
                  <c:v>750</c:v>
                </c:pt>
                <c:pt idx="7">
                  <c:v>749</c:v>
                </c:pt>
                <c:pt idx="8">
                  <c:v>751</c:v>
                </c:pt>
                <c:pt idx="9">
                  <c:v>748</c:v>
                </c:pt>
                <c:pt idx="10">
                  <c:v>752</c:v>
                </c:pt>
                <c:pt idx="11">
                  <c:v>749</c:v>
                </c:pt>
                <c:pt idx="12">
                  <c:v>752</c:v>
                </c:pt>
                <c:pt idx="13">
                  <c:v>750</c:v>
                </c:pt>
                <c:pt idx="14">
                  <c:v>748</c:v>
                </c:pt>
                <c:pt idx="15">
                  <c:v>750</c:v>
                </c:pt>
                <c:pt idx="16">
                  <c:v>749</c:v>
                </c:pt>
                <c:pt idx="17">
                  <c:v>750</c:v>
                </c:pt>
                <c:pt idx="18">
                  <c:v>751</c:v>
                </c:pt>
                <c:pt idx="19">
                  <c:v>750</c:v>
                </c:pt>
                <c:pt idx="20">
                  <c:v>750</c:v>
                </c:pt>
                <c:pt idx="21">
                  <c:v>749</c:v>
                </c:pt>
                <c:pt idx="22">
                  <c:v>748</c:v>
                </c:pt>
                <c:pt idx="23">
                  <c:v>753</c:v>
                </c:pt>
                <c:pt idx="24">
                  <c:v>750</c:v>
                </c:pt>
                <c:pt idx="25">
                  <c:v>748</c:v>
                </c:pt>
                <c:pt idx="26">
                  <c:v>753</c:v>
                </c:pt>
                <c:pt idx="27">
                  <c:v>749</c:v>
                </c:pt>
                <c:pt idx="28">
                  <c:v>748</c:v>
                </c:pt>
                <c:pt idx="29">
                  <c:v>752</c:v>
                </c:pt>
                <c:pt idx="30">
                  <c:v>751</c:v>
                </c:pt>
                <c:pt idx="31">
                  <c:v>748</c:v>
                </c:pt>
                <c:pt idx="32">
                  <c:v>750</c:v>
                </c:pt>
                <c:pt idx="33">
                  <c:v>749</c:v>
                </c:pt>
                <c:pt idx="34">
                  <c:v>750</c:v>
                </c:pt>
                <c:pt idx="35">
                  <c:v>747</c:v>
                </c:pt>
                <c:pt idx="36">
                  <c:v>749</c:v>
                </c:pt>
                <c:pt idx="37">
                  <c:v>751</c:v>
                </c:pt>
                <c:pt idx="38">
                  <c:v>748</c:v>
                </c:pt>
                <c:pt idx="39">
                  <c:v>751</c:v>
                </c:pt>
                <c:pt idx="40">
                  <c:v>750</c:v>
                </c:pt>
                <c:pt idx="41">
                  <c:v>750</c:v>
                </c:pt>
                <c:pt idx="42">
                  <c:v>751</c:v>
                </c:pt>
                <c:pt idx="43">
                  <c:v>750</c:v>
                </c:pt>
                <c:pt idx="44">
                  <c:v>751</c:v>
                </c:pt>
                <c:pt idx="45">
                  <c:v>749</c:v>
                </c:pt>
                <c:pt idx="46">
                  <c:v>750</c:v>
                </c:pt>
                <c:pt idx="47">
                  <c:v>750</c:v>
                </c:pt>
                <c:pt idx="48">
                  <c:v>750</c:v>
                </c:pt>
                <c:pt idx="49">
                  <c:v>752</c:v>
                </c:pt>
                <c:pt idx="50">
                  <c:v>750</c:v>
                </c:pt>
                <c:pt idx="51">
                  <c:v>750</c:v>
                </c:pt>
                <c:pt idx="52">
                  <c:v>751</c:v>
                </c:pt>
                <c:pt idx="53">
                  <c:v>749</c:v>
                </c:pt>
                <c:pt idx="54">
                  <c:v>751</c:v>
                </c:pt>
                <c:pt idx="55">
                  <c:v>749</c:v>
                </c:pt>
                <c:pt idx="56">
                  <c:v>749</c:v>
                </c:pt>
                <c:pt idx="57">
                  <c:v>750</c:v>
                </c:pt>
                <c:pt idx="58">
                  <c:v>751</c:v>
                </c:pt>
                <c:pt idx="59">
                  <c:v>751</c:v>
                </c:pt>
                <c:pt idx="60">
                  <c:v>750</c:v>
                </c:pt>
                <c:pt idx="61">
                  <c:v>751</c:v>
                </c:pt>
                <c:pt idx="62">
                  <c:v>750</c:v>
                </c:pt>
              </c:numCache>
            </c:numRef>
          </c:yVal>
          <c:smooth val="1"/>
        </c:ser>
        <c:ser>
          <c:idx val="7"/>
          <c:order val="1"/>
          <c:tx>
            <c:strRef>
              <c:f>'Test 01.07.2015 VTG'!$AB$5</c:f>
              <c:strCache>
                <c:ptCount val="1"/>
                <c:pt idx="0">
                  <c:v>Soll Ladedruck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01.07.2015 VTG'!$X$6:$X$94</c:f>
              <c:numCache>
                <c:formatCode>0.000" s"</c:formatCode>
                <c:ptCount val="89"/>
                <c:pt idx="0">
                  <c:v>2.3E-2</c:v>
                </c:pt>
                <c:pt idx="1">
                  <c:v>0.249</c:v>
                </c:pt>
                <c:pt idx="2">
                  <c:v>0.54400000000000004</c:v>
                </c:pt>
                <c:pt idx="3">
                  <c:v>0.9</c:v>
                </c:pt>
                <c:pt idx="4">
                  <c:v>1.1259999999999999</c:v>
                </c:pt>
                <c:pt idx="5">
                  <c:v>1.4219999999999999</c:v>
                </c:pt>
                <c:pt idx="6">
                  <c:v>1.7689999999999999</c:v>
                </c:pt>
                <c:pt idx="7">
                  <c:v>2.0049999999999999</c:v>
                </c:pt>
                <c:pt idx="8">
                  <c:v>2.2509999999999999</c:v>
                </c:pt>
                <c:pt idx="9">
                  <c:v>2.6059999999999999</c:v>
                </c:pt>
                <c:pt idx="10">
                  <c:v>2.8519999999999999</c:v>
                </c:pt>
                <c:pt idx="11">
                  <c:v>3.129</c:v>
                </c:pt>
                <c:pt idx="12">
                  <c:v>3.4239999999999999</c:v>
                </c:pt>
                <c:pt idx="13">
                  <c:v>3.7010000000000001</c:v>
                </c:pt>
                <c:pt idx="14">
                  <c:v>3.9769999999999999</c:v>
                </c:pt>
                <c:pt idx="15">
                  <c:v>4.3120000000000003</c:v>
                </c:pt>
                <c:pt idx="16">
                  <c:v>4.5780000000000003</c:v>
                </c:pt>
                <c:pt idx="17">
                  <c:v>4.8540000000000001</c:v>
                </c:pt>
                <c:pt idx="18">
                  <c:v>5.1130000000000004</c:v>
                </c:pt>
                <c:pt idx="19">
                  <c:v>5.4279999999999999</c:v>
                </c:pt>
                <c:pt idx="20">
                  <c:v>5.6950000000000003</c:v>
                </c:pt>
                <c:pt idx="21">
                  <c:v>5.9960000000000004</c:v>
                </c:pt>
                <c:pt idx="22">
                  <c:v>6.266</c:v>
                </c:pt>
                <c:pt idx="23">
                  <c:v>6.5519999999999996</c:v>
                </c:pt>
                <c:pt idx="24">
                  <c:v>6.9459999999999997</c:v>
                </c:pt>
                <c:pt idx="25">
                  <c:v>7.2320000000000002</c:v>
                </c:pt>
                <c:pt idx="26">
                  <c:v>7.5179999999999998</c:v>
                </c:pt>
                <c:pt idx="27">
                  <c:v>7.7560000000000002</c:v>
                </c:pt>
                <c:pt idx="28">
                  <c:v>7.9720000000000004</c:v>
                </c:pt>
                <c:pt idx="29">
                  <c:v>8.2840000000000007</c:v>
                </c:pt>
                <c:pt idx="30">
                  <c:v>8.6549999999999994</c:v>
                </c:pt>
                <c:pt idx="31">
                  <c:v>8.86</c:v>
                </c:pt>
                <c:pt idx="32">
                  <c:v>9.1259999999999994</c:v>
                </c:pt>
                <c:pt idx="33">
                  <c:v>9.4329999999999998</c:v>
                </c:pt>
                <c:pt idx="34">
                  <c:v>9.6989999999999998</c:v>
                </c:pt>
                <c:pt idx="35">
                  <c:v>9.9849999999999994</c:v>
                </c:pt>
                <c:pt idx="36">
                  <c:v>10.292</c:v>
                </c:pt>
                <c:pt idx="37">
                  <c:v>10.568</c:v>
                </c:pt>
                <c:pt idx="38">
                  <c:v>10.848000000000001</c:v>
                </c:pt>
                <c:pt idx="39">
                  <c:v>11.131</c:v>
                </c:pt>
                <c:pt idx="40">
                  <c:v>11.417</c:v>
                </c:pt>
                <c:pt idx="41">
                  <c:v>11.702999999999999</c:v>
                </c:pt>
                <c:pt idx="42">
                  <c:v>12.009</c:v>
                </c:pt>
                <c:pt idx="43">
                  <c:v>12.284000000000001</c:v>
                </c:pt>
                <c:pt idx="44">
                  <c:v>12.552</c:v>
                </c:pt>
                <c:pt idx="45">
                  <c:v>12.837</c:v>
                </c:pt>
                <c:pt idx="46">
                  <c:v>13.132</c:v>
                </c:pt>
                <c:pt idx="47">
                  <c:v>13.425000000000001</c:v>
                </c:pt>
                <c:pt idx="48">
                  <c:v>13.724</c:v>
                </c:pt>
                <c:pt idx="49">
                  <c:v>14.031000000000001</c:v>
                </c:pt>
                <c:pt idx="50">
                  <c:v>14.295999999999999</c:v>
                </c:pt>
                <c:pt idx="51">
                  <c:v>14.593</c:v>
                </c:pt>
                <c:pt idx="52">
                  <c:v>14.868</c:v>
                </c:pt>
                <c:pt idx="53">
                  <c:v>15.145</c:v>
                </c:pt>
                <c:pt idx="54">
                  <c:v>15.452999999999999</c:v>
                </c:pt>
                <c:pt idx="55">
                  <c:v>15.738</c:v>
                </c:pt>
                <c:pt idx="56">
                  <c:v>16.013999999999999</c:v>
                </c:pt>
                <c:pt idx="57">
                  <c:v>16.28</c:v>
                </c:pt>
                <c:pt idx="58">
                  <c:v>16.556000000000001</c:v>
                </c:pt>
                <c:pt idx="59">
                  <c:v>16.902000000000001</c:v>
                </c:pt>
                <c:pt idx="60">
                  <c:v>17.138000000000002</c:v>
                </c:pt>
                <c:pt idx="61">
                  <c:v>17.495000000000001</c:v>
                </c:pt>
                <c:pt idx="62">
                  <c:v>17.710999999999999</c:v>
                </c:pt>
              </c:numCache>
            </c:numRef>
          </c:xVal>
          <c:yVal>
            <c:numRef>
              <c:f>'Test 01.07.2015 VTG'!$AB$6:$AB$94</c:f>
              <c:numCache>
                <c:formatCode>#,##0" mbar"</c:formatCode>
                <c:ptCount val="89"/>
                <c:pt idx="0">
                  <c:v>1006</c:v>
                </c:pt>
                <c:pt idx="1">
                  <c:v>1005</c:v>
                </c:pt>
                <c:pt idx="2">
                  <c:v>1005</c:v>
                </c:pt>
                <c:pt idx="3">
                  <c:v>1006</c:v>
                </c:pt>
                <c:pt idx="4">
                  <c:v>1005</c:v>
                </c:pt>
                <c:pt idx="5">
                  <c:v>1005</c:v>
                </c:pt>
                <c:pt idx="6">
                  <c:v>1005</c:v>
                </c:pt>
                <c:pt idx="7">
                  <c:v>1006</c:v>
                </c:pt>
                <c:pt idx="8">
                  <c:v>1005</c:v>
                </c:pt>
                <c:pt idx="9">
                  <c:v>1006</c:v>
                </c:pt>
                <c:pt idx="10">
                  <c:v>1005</c:v>
                </c:pt>
                <c:pt idx="11">
                  <c:v>1006</c:v>
                </c:pt>
                <c:pt idx="12">
                  <c:v>1005</c:v>
                </c:pt>
                <c:pt idx="13">
                  <c:v>1005</c:v>
                </c:pt>
                <c:pt idx="14">
                  <c:v>1006</c:v>
                </c:pt>
                <c:pt idx="15">
                  <c:v>1005</c:v>
                </c:pt>
                <c:pt idx="16">
                  <c:v>1006</c:v>
                </c:pt>
                <c:pt idx="17">
                  <c:v>1005</c:v>
                </c:pt>
                <c:pt idx="18">
                  <c:v>1005</c:v>
                </c:pt>
                <c:pt idx="19">
                  <c:v>1005</c:v>
                </c:pt>
                <c:pt idx="20">
                  <c:v>1005</c:v>
                </c:pt>
                <c:pt idx="21">
                  <c:v>1006</c:v>
                </c:pt>
                <c:pt idx="22">
                  <c:v>1006</c:v>
                </c:pt>
                <c:pt idx="23">
                  <c:v>1005</c:v>
                </c:pt>
                <c:pt idx="24">
                  <c:v>1005</c:v>
                </c:pt>
                <c:pt idx="25">
                  <c:v>1006</c:v>
                </c:pt>
                <c:pt idx="26">
                  <c:v>1005</c:v>
                </c:pt>
                <c:pt idx="27">
                  <c:v>1006</c:v>
                </c:pt>
                <c:pt idx="28">
                  <c:v>1006</c:v>
                </c:pt>
                <c:pt idx="29">
                  <c:v>1005</c:v>
                </c:pt>
                <c:pt idx="30">
                  <c:v>1005</c:v>
                </c:pt>
                <c:pt idx="31">
                  <c:v>1006</c:v>
                </c:pt>
                <c:pt idx="32">
                  <c:v>1005</c:v>
                </c:pt>
                <c:pt idx="33">
                  <c:v>1006</c:v>
                </c:pt>
                <c:pt idx="34">
                  <c:v>1005</c:v>
                </c:pt>
                <c:pt idx="35">
                  <c:v>1006</c:v>
                </c:pt>
                <c:pt idx="36">
                  <c:v>1006</c:v>
                </c:pt>
                <c:pt idx="37">
                  <c:v>1005</c:v>
                </c:pt>
                <c:pt idx="38">
                  <c:v>1006</c:v>
                </c:pt>
                <c:pt idx="39">
                  <c:v>1005</c:v>
                </c:pt>
                <c:pt idx="40">
                  <c:v>1005</c:v>
                </c:pt>
                <c:pt idx="41">
                  <c:v>1005</c:v>
                </c:pt>
                <c:pt idx="42">
                  <c:v>1005</c:v>
                </c:pt>
                <c:pt idx="43">
                  <c:v>1005</c:v>
                </c:pt>
                <c:pt idx="44">
                  <c:v>1005</c:v>
                </c:pt>
                <c:pt idx="45">
                  <c:v>1006</c:v>
                </c:pt>
                <c:pt idx="46">
                  <c:v>1005</c:v>
                </c:pt>
                <c:pt idx="47">
                  <c:v>1005</c:v>
                </c:pt>
                <c:pt idx="48">
                  <c:v>1005</c:v>
                </c:pt>
                <c:pt idx="49">
                  <c:v>1005</c:v>
                </c:pt>
                <c:pt idx="50">
                  <c:v>1005</c:v>
                </c:pt>
                <c:pt idx="51">
                  <c:v>1005</c:v>
                </c:pt>
                <c:pt idx="52">
                  <c:v>1005</c:v>
                </c:pt>
                <c:pt idx="53">
                  <c:v>1006</c:v>
                </c:pt>
                <c:pt idx="54">
                  <c:v>1005</c:v>
                </c:pt>
                <c:pt idx="55">
                  <c:v>1006</c:v>
                </c:pt>
                <c:pt idx="56">
                  <c:v>1006</c:v>
                </c:pt>
                <c:pt idx="57">
                  <c:v>1005</c:v>
                </c:pt>
                <c:pt idx="58">
                  <c:v>1005</c:v>
                </c:pt>
                <c:pt idx="59">
                  <c:v>1005</c:v>
                </c:pt>
                <c:pt idx="60">
                  <c:v>1005</c:v>
                </c:pt>
                <c:pt idx="61">
                  <c:v>1005</c:v>
                </c:pt>
                <c:pt idx="62">
                  <c:v>1005</c:v>
                </c:pt>
              </c:numCache>
            </c:numRef>
          </c:yVal>
          <c:smooth val="1"/>
        </c:ser>
        <c:ser>
          <c:idx val="6"/>
          <c:order val="2"/>
          <c:tx>
            <c:strRef>
              <c:f>'Test 01.07.2015 VTG'!$AA$5</c:f>
              <c:strCache>
                <c:ptCount val="1"/>
                <c:pt idx="0">
                  <c:v>akt. Ladedruck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01.07.2015 VTG'!$X$6:$X$94</c:f>
              <c:numCache>
                <c:formatCode>0.000" s"</c:formatCode>
                <c:ptCount val="89"/>
                <c:pt idx="0">
                  <c:v>2.3E-2</c:v>
                </c:pt>
                <c:pt idx="1">
                  <c:v>0.249</c:v>
                </c:pt>
                <c:pt idx="2">
                  <c:v>0.54400000000000004</c:v>
                </c:pt>
                <c:pt idx="3">
                  <c:v>0.9</c:v>
                </c:pt>
                <c:pt idx="4">
                  <c:v>1.1259999999999999</c:v>
                </c:pt>
                <c:pt idx="5">
                  <c:v>1.4219999999999999</c:v>
                </c:pt>
                <c:pt idx="6">
                  <c:v>1.7689999999999999</c:v>
                </c:pt>
                <c:pt idx="7">
                  <c:v>2.0049999999999999</c:v>
                </c:pt>
                <c:pt idx="8">
                  <c:v>2.2509999999999999</c:v>
                </c:pt>
                <c:pt idx="9">
                  <c:v>2.6059999999999999</c:v>
                </c:pt>
                <c:pt idx="10">
                  <c:v>2.8519999999999999</c:v>
                </c:pt>
                <c:pt idx="11">
                  <c:v>3.129</c:v>
                </c:pt>
                <c:pt idx="12">
                  <c:v>3.4239999999999999</c:v>
                </c:pt>
                <c:pt idx="13">
                  <c:v>3.7010000000000001</c:v>
                </c:pt>
                <c:pt idx="14">
                  <c:v>3.9769999999999999</c:v>
                </c:pt>
                <c:pt idx="15">
                  <c:v>4.3120000000000003</c:v>
                </c:pt>
                <c:pt idx="16">
                  <c:v>4.5780000000000003</c:v>
                </c:pt>
                <c:pt idx="17">
                  <c:v>4.8540000000000001</c:v>
                </c:pt>
                <c:pt idx="18">
                  <c:v>5.1130000000000004</c:v>
                </c:pt>
                <c:pt idx="19">
                  <c:v>5.4279999999999999</c:v>
                </c:pt>
                <c:pt idx="20">
                  <c:v>5.6950000000000003</c:v>
                </c:pt>
                <c:pt idx="21">
                  <c:v>5.9960000000000004</c:v>
                </c:pt>
                <c:pt idx="22">
                  <c:v>6.266</c:v>
                </c:pt>
                <c:pt idx="23">
                  <c:v>6.5519999999999996</c:v>
                </c:pt>
                <c:pt idx="24">
                  <c:v>6.9459999999999997</c:v>
                </c:pt>
                <c:pt idx="25">
                  <c:v>7.2320000000000002</c:v>
                </c:pt>
                <c:pt idx="26">
                  <c:v>7.5179999999999998</c:v>
                </c:pt>
                <c:pt idx="27">
                  <c:v>7.7560000000000002</c:v>
                </c:pt>
                <c:pt idx="28">
                  <c:v>7.9720000000000004</c:v>
                </c:pt>
                <c:pt idx="29">
                  <c:v>8.2840000000000007</c:v>
                </c:pt>
                <c:pt idx="30">
                  <c:v>8.6549999999999994</c:v>
                </c:pt>
                <c:pt idx="31">
                  <c:v>8.86</c:v>
                </c:pt>
                <c:pt idx="32">
                  <c:v>9.1259999999999994</c:v>
                </c:pt>
                <c:pt idx="33">
                  <c:v>9.4329999999999998</c:v>
                </c:pt>
                <c:pt idx="34">
                  <c:v>9.6989999999999998</c:v>
                </c:pt>
                <c:pt idx="35">
                  <c:v>9.9849999999999994</c:v>
                </c:pt>
                <c:pt idx="36">
                  <c:v>10.292</c:v>
                </c:pt>
                <c:pt idx="37">
                  <c:v>10.568</c:v>
                </c:pt>
                <c:pt idx="38">
                  <c:v>10.848000000000001</c:v>
                </c:pt>
                <c:pt idx="39">
                  <c:v>11.131</c:v>
                </c:pt>
                <c:pt idx="40">
                  <c:v>11.417</c:v>
                </c:pt>
                <c:pt idx="41">
                  <c:v>11.702999999999999</c:v>
                </c:pt>
                <c:pt idx="42">
                  <c:v>12.009</c:v>
                </c:pt>
                <c:pt idx="43">
                  <c:v>12.284000000000001</c:v>
                </c:pt>
                <c:pt idx="44">
                  <c:v>12.552</c:v>
                </c:pt>
                <c:pt idx="45">
                  <c:v>12.837</c:v>
                </c:pt>
                <c:pt idx="46">
                  <c:v>13.132</c:v>
                </c:pt>
                <c:pt idx="47">
                  <c:v>13.425000000000001</c:v>
                </c:pt>
                <c:pt idx="48">
                  <c:v>13.724</c:v>
                </c:pt>
                <c:pt idx="49">
                  <c:v>14.031000000000001</c:v>
                </c:pt>
                <c:pt idx="50">
                  <c:v>14.295999999999999</c:v>
                </c:pt>
                <c:pt idx="51">
                  <c:v>14.593</c:v>
                </c:pt>
                <c:pt idx="52">
                  <c:v>14.868</c:v>
                </c:pt>
                <c:pt idx="53">
                  <c:v>15.145</c:v>
                </c:pt>
                <c:pt idx="54">
                  <c:v>15.452999999999999</c:v>
                </c:pt>
                <c:pt idx="55">
                  <c:v>15.738</c:v>
                </c:pt>
                <c:pt idx="56">
                  <c:v>16.013999999999999</c:v>
                </c:pt>
                <c:pt idx="57">
                  <c:v>16.28</c:v>
                </c:pt>
                <c:pt idx="58">
                  <c:v>16.556000000000001</c:v>
                </c:pt>
                <c:pt idx="59">
                  <c:v>16.902000000000001</c:v>
                </c:pt>
                <c:pt idx="60">
                  <c:v>17.138000000000002</c:v>
                </c:pt>
                <c:pt idx="61">
                  <c:v>17.495000000000001</c:v>
                </c:pt>
                <c:pt idx="62">
                  <c:v>17.710999999999999</c:v>
                </c:pt>
              </c:numCache>
            </c:numRef>
          </c:xVal>
          <c:yVal>
            <c:numRef>
              <c:f>'Test 01.07.2015 VTG'!$AA$6:$AA$94</c:f>
              <c:numCache>
                <c:formatCode>#,##0" mbar"</c:formatCode>
                <c:ptCount val="89"/>
                <c:pt idx="0">
                  <c:v>1027</c:v>
                </c:pt>
                <c:pt idx="1">
                  <c:v>1027</c:v>
                </c:pt>
                <c:pt idx="2">
                  <c:v>1027</c:v>
                </c:pt>
                <c:pt idx="3">
                  <c:v>1027</c:v>
                </c:pt>
                <c:pt idx="4">
                  <c:v>1027</c:v>
                </c:pt>
                <c:pt idx="5">
                  <c:v>1027</c:v>
                </c:pt>
                <c:pt idx="6">
                  <c:v>1027</c:v>
                </c:pt>
                <c:pt idx="7">
                  <c:v>1027</c:v>
                </c:pt>
                <c:pt idx="8">
                  <c:v>1027</c:v>
                </c:pt>
                <c:pt idx="9">
                  <c:v>1027</c:v>
                </c:pt>
                <c:pt idx="10">
                  <c:v>1027</c:v>
                </c:pt>
                <c:pt idx="11">
                  <c:v>1027</c:v>
                </c:pt>
                <c:pt idx="12">
                  <c:v>1027</c:v>
                </c:pt>
                <c:pt idx="13">
                  <c:v>1027</c:v>
                </c:pt>
                <c:pt idx="14">
                  <c:v>1027</c:v>
                </c:pt>
                <c:pt idx="15">
                  <c:v>1027</c:v>
                </c:pt>
                <c:pt idx="16">
                  <c:v>1027</c:v>
                </c:pt>
                <c:pt idx="17">
                  <c:v>1027</c:v>
                </c:pt>
                <c:pt idx="18">
                  <c:v>1027</c:v>
                </c:pt>
                <c:pt idx="19">
                  <c:v>1027</c:v>
                </c:pt>
                <c:pt idx="20">
                  <c:v>1027</c:v>
                </c:pt>
                <c:pt idx="21">
                  <c:v>1027</c:v>
                </c:pt>
                <c:pt idx="22">
                  <c:v>1027</c:v>
                </c:pt>
                <c:pt idx="23">
                  <c:v>1027</c:v>
                </c:pt>
                <c:pt idx="24">
                  <c:v>1027</c:v>
                </c:pt>
                <c:pt idx="25">
                  <c:v>1027</c:v>
                </c:pt>
                <c:pt idx="26">
                  <c:v>1027</c:v>
                </c:pt>
                <c:pt idx="27">
                  <c:v>1027</c:v>
                </c:pt>
                <c:pt idx="28">
                  <c:v>1027</c:v>
                </c:pt>
                <c:pt idx="29">
                  <c:v>1027</c:v>
                </c:pt>
                <c:pt idx="30">
                  <c:v>1027</c:v>
                </c:pt>
                <c:pt idx="31">
                  <c:v>1027</c:v>
                </c:pt>
                <c:pt idx="32">
                  <c:v>1027</c:v>
                </c:pt>
                <c:pt idx="33">
                  <c:v>1027</c:v>
                </c:pt>
                <c:pt idx="34">
                  <c:v>1027</c:v>
                </c:pt>
                <c:pt idx="35">
                  <c:v>1027</c:v>
                </c:pt>
                <c:pt idx="36">
                  <c:v>1027</c:v>
                </c:pt>
                <c:pt idx="37">
                  <c:v>1027</c:v>
                </c:pt>
                <c:pt idx="38">
                  <c:v>1027</c:v>
                </c:pt>
                <c:pt idx="39">
                  <c:v>1027</c:v>
                </c:pt>
                <c:pt idx="40">
                  <c:v>1027</c:v>
                </c:pt>
                <c:pt idx="41">
                  <c:v>1027</c:v>
                </c:pt>
                <c:pt idx="42">
                  <c:v>1027</c:v>
                </c:pt>
                <c:pt idx="43">
                  <c:v>1027</c:v>
                </c:pt>
                <c:pt idx="44">
                  <c:v>1027</c:v>
                </c:pt>
                <c:pt idx="45">
                  <c:v>1027</c:v>
                </c:pt>
                <c:pt idx="46">
                  <c:v>1027</c:v>
                </c:pt>
                <c:pt idx="47">
                  <c:v>1027</c:v>
                </c:pt>
                <c:pt idx="48">
                  <c:v>1027</c:v>
                </c:pt>
                <c:pt idx="49">
                  <c:v>1027</c:v>
                </c:pt>
                <c:pt idx="50">
                  <c:v>1027</c:v>
                </c:pt>
                <c:pt idx="51">
                  <c:v>1027</c:v>
                </c:pt>
                <c:pt idx="52">
                  <c:v>1027</c:v>
                </c:pt>
                <c:pt idx="53">
                  <c:v>1027</c:v>
                </c:pt>
                <c:pt idx="54">
                  <c:v>1027</c:v>
                </c:pt>
                <c:pt idx="55">
                  <c:v>1027</c:v>
                </c:pt>
                <c:pt idx="56">
                  <c:v>1027</c:v>
                </c:pt>
                <c:pt idx="57">
                  <c:v>1027</c:v>
                </c:pt>
                <c:pt idx="58">
                  <c:v>1027</c:v>
                </c:pt>
                <c:pt idx="59">
                  <c:v>1027</c:v>
                </c:pt>
                <c:pt idx="60">
                  <c:v>1027</c:v>
                </c:pt>
                <c:pt idx="61">
                  <c:v>1027</c:v>
                </c:pt>
                <c:pt idx="62">
                  <c:v>1027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'Test 01.07.2015 VTG'!$AI$5</c:f>
              <c:strCache>
                <c:ptCount val="1"/>
                <c:pt idx="0">
                  <c:v>Raildruck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'Test 01.07.2015 VTG'!$X$6:$X$94</c:f>
              <c:numCache>
                <c:formatCode>0.000" s"</c:formatCode>
                <c:ptCount val="89"/>
                <c:pt idx="0">
                  <c:v>2.3E-2</c:v>
                </c:pt>
                <c:pt idx="1">
                  <c:v>0.249</c:v>
                </c:pt>
                <c:pt idx="2">
                  <c:v>0.54400000000000004</c:v>
                </c:pt>
                <c:pt idx="3">
                  <c:v>0.9</c:v>
                </c:pt>
                <c:pt idx="4">
                  <c:v>1.1259999999999999</c:v>
                </c:pt>
                <c:pt idx="5">
                  <c:v>1.4219999999999999</c:v>
                </c:pt>
                <c:pt idx="6">
                  <c:v>1.7689999999999999</c:v>
                </c:pt>
                <c:pt idx="7">
                  <c:v>2.0049999999999999</c:v>
                </c:pt>
                <c:pt idx="8">
                  <c:v>2.2509999999999999</c:v>
                </c:pt>
                <c:pt idx="9">
                  <c:v>2.6059999999999999</c:v>
                </c:pt>
                <c:pt idx="10">
                  <c:v>2.8519999999999999</c:v>
                </c:pt>
                <c:pt idx="11">
                  <c:v>3.129</c:v>
                </c:pt>
                <c:pt idx="12">
                  <c:v>3.4239999999999999</c:v>
                </c:pt>
                <c:pt idx="13">
                  <c:v>3.7010000000000001</c:v>
                </c:pt>
                <c:pt idx="14">
                  <c:v>3.9769999999999999</c:v>
                </c:pt>
                <c:pt idx="15">
                  <c:v>4.3120000000000003</c:v>
                </c:pt>
                <c:pt idx="16">
                  <c:v>4.5780000000000003</c:v>
                </c:pt>
                <c:pt idx="17">
                  <c:v>4.8540000000000001</c:v>
                </c:pt>
                <c:pt idx="18">
                  <c:v>5.1130000000000004</c:v>
                </c:pt>
                <c:pt idx="19">
                  <c:v>5.4279999999999999</c:v>
                </c:pt>
                <c:pt idx="20">
                  <c:v>5.6950000000000003</c:v>
                </c:pt>
                <c:pt idx="21">
                  <c:v>5.9960000000000004</c:v>
                </c:pt>
                <c:pt idx="22">
                  <c:v>6.266</c:v>
                </c:pt>
                <c:pt idx="23">
                  <c:v>6.5519999999999996</c:v>
                </c:pt>
                <c:pt idx="24">
                  <c:v>6.9459999999999997</c:v>
                </c:pt>
                <c:pt idx="25">
                  <c:v>7.2320000000000002</c:v>
                </c:pt>
                <c:pt idx="26">
                  <c:v>7.5179999999999998</c:v>
                </c:pt>
                <c:pt idx="27">
                  <c:v>7.7560000000000002</c:v>
                </c:pt>
                <c:pt idx="28">
                  <c:v>7.9720000000000004</c:v>
                </c:pt>
                <c:pt idx="29">
                  <c:v>8.2840000000000007</c:v>
                </c:pt>
                <c:pt idx="30">
                  <c:v>8.6549999999999994</c:v>
                </c:pt>
                <c:pt idx="31">
                  <c:v>8.86</c:v>
                </c:pt>
                <c:pt idx="32">
                  <c:v>9.1259999999999994</c:v>
                </c:pt>
                <c:pt idx="33">
                  <c:v>9.4329999999999998</c:v>
                </c:pt>
                <c:pt idx="34">
                  <c:v>9.6989999999999998</c:v>
                </c:pt>
                <c:pt idx="35">
                  <c:v>9.9849999999999994</c:v>
                </c:pt>
                <c:pt idx="36">
                  <c:v>10.292</c:v>
                </c:pt>
                <c:pt idx="37">
                  <c:v>10.568</c:v>
                </c:pt>
                <c:pt idx="38">
                  <c:v>10.848000000000001</c:v>
                </c:pt>
                <c:pt idx="39">
                  <c:v>11.131</c:v>
                </c:pt>
                <c:pt idx="40">
                  <c:v>11.417</c:v>
                </c:pt>
                <c:pt idx="41">
                  <c:v>11.702999999999999</c:v>
                </c:pt>
                <c:pt idx="42">
                  <c:v>12.009</c:v>
                </c:pt>
                <c:pt idx="43">
                  <c:v>12.284000000000001</c:v>
                </c:pt>
                <c:pt idx="44">
                  <c:v>12.552</c:v>
                </c:pt>
                <c:pt idx="45">
                  <c:v>12.837</c:v>
                </c:pt>
                <c:pt idx="46">
                  <c:v>13.132</c:v>
                </c:pt>
                <c:pt idx="47">
                  <c:v>13.425000000000001</c:v>
                </c:pt>
                <c:pt idx="48">
                  <c:v>13.724</c:v>
                </c:pt>
                <c:pt idx="49">
                  <c:v>14.031000000000001</c:v>
                </c:pt>
                <c:pt idx="50">
                  <c:v>14.295999999999999</c:v>
                </c:pt>
                <c:pt idx="51">
                  <c:v>14.593</c:v>
                </c:pt>
                <c:pt idx="52">
                  <c:v>14.868</c:v>
                </c:pt>
                <c:pt idx="53">
                  <c:v>15.145</c:v>
                </c:pt>
                <c:pt idx="54">
                  <c:v>15.452999999999999</c:v>
                </c:pt>
                <c:pt idx="55">
                  <c:v>15.738</c:v>
                </c:pt>
                <c:pt idx="56">
                  <c:v>16.013999999999999</c:v>
                </c:pt>
                <c:pt idx="57">
                  <c:v>16.28</c:v>
                </c:pt>
                <c:pt idx="58">
                  <c:v>16.556000000000001</c:v>
                </c:pt>
                <c:pt idx="59">
                  <c:v>16.902000000000001</c:v>
                </c:pt>
                <c:pt idx="60">
                  <c:v>17.138000000000002</c:v>
                </c:pt>
                <c:pt idx="61">
                  <c:v>17.495000000000001</c:v>
                </c:pt>
                <c:pt idx="62">
                  <c:v>17.710999999999999</c:v>
                </c:pt>
              </c:numCache>
            </c:numRef>
          </c:xVal>
          <c:yVal>
            <c:numRef>
              <c:f>'Test 01.07.2015 VTG'!$AI$6:$AI$94</c:f>
              <c:numCache>
                <c:formatCode>#,##0" bar"</c:formatCode>
                <c:ptCount val="89"/>
                <c:pt idx="0">
                  <c:v>337.76900000000001</c:v>
                </c:pt>
                <c:pt idx="1">
                  <c:v>337.76900000000001</c:v>
                </c:pt>
                <c:pt idx="2">
                  <c:v>337.76900000000001</c:v>
                </c:pt>
                <c:pt idx="3">
                  <c:v>337.76900000000001</c:v>
                </c:pt>
                <c:pt idx="4">
                  <c:v>337.76900000000001</c:v>
                </c:pt>
                <c:pt idx="5">
                  <c:v>337.76900000000001</c:v>
                </c:pt>
                <c:pt idx="6">
                  <c:v>337.76900000000001</c:v>
                </c:pt>
                <c:pt idx="7">
                  <c:v>337.76900000000001</c:v>
                </c:pt>
                <c:pt idx="8">
                  <c:v>337.76900000000001</c:v>
                </c:pt>
                <c:pt idx="9">
                  <c:v>337.76900000000001</c:v>
                </c:pt>
                <c:pt idx="10">
                  <c:v>337.76900000000001</c:v>
                </c:pt>
                <c:pt idx="11">
                  <c:v>337.76900000000001</c:v>
                </c:pt>
                <c:pt idx="12">
                  <c:v>337.76900000000001</c:v>
                </c:pt>
                <c:pt idx="13">
                  <c:v>337.76900000000001</c:v>
                </c:pt>
                <c:pt idx="14">
                  <c:v>337.76900000000001</c:v>
                </c:pt>
                <c:pt idx="15">
                  <c:v>337.76900000000001</c:v>
                </c:pt>
                <c:pt idx="16">
                  <c:v>337.76900000000001</c:v>
                </c:pt>
                <c:pt idx="17">
                  <c:v>337.76900000000001</c:v>
                </c:pt>
                <c:pt idx="18">
                  <c:v>337.76900000000001</c:v>
                </c:pt>
                <c:pt idx="19">
                  <c:v>337.76900000000001</c:v>
                </c:pt>
                <c:pt idx="20">
                  <c:v>337.76900000000001</c:v>
                </c:pt>
                <c:pt idx="21">
                  <c:v>337.76900000000001</c:v>
                </c:pt>
                <c:pt idx="22">
                  <c:v>337.76900000000001</c:v>
                </c:pt>
                <c:pt idx="23">
                  <c:v>337.76900000000001</c:v>
                </c:pt>
                <c:pt idx="24">
                  <c:v>337.76900000000001</c:v>
                </c:pt>
                <c:pt idx="25">
                  <c:v>337.76900000000001</c:v>
                </c:pt>
                <c:pt idx="26">
                  <c:v>337.76900000000001</c:v>
                </c:pt>
                <c:pt idx="27">
                  <c:v>337.76900000000001</c:v>
                </c:pt>
                <c:pt idx="28">
                  <c:v>337.76900000000001</c:v>
                </c:pt>
                <c:pt idx="29">
                  <c:v>337.76900000000001</c:v>
                </c:pt>
                <c:pt idx="30">
                  <c:v>337.76900000000001</c:v>
                </c:pt>
                <c:pt idx="31">
                  <c:v>337.76900000000001</c:v>
                </c:pt>
                <c:pt idx="32">
                  <c:v>337.76900000000001</c:v>
                </c:pt>
                <c:pt idx="33">
                  <c:v>337.76900000000001</c:v>
                </c:pt>
                <c:pt idx="34">
                  <c:v>337.76900000000001</c:v>
                </c:pt>
                <c:pt idx="35">
                  <c:v>337.76900000000001</c:v>
                </c:pt>
                <c:pt idx="36">
                  <c:v>337.76900000000001</c:v>
                </c:pt>
                <c:pt idx="37">
                  <c:v>337.76900000000001</c:v>
                </c:pt>
                <c:pt idx="38">
                  <c:v>337.76900000000001</c:v>
                </c:pt>
                <c:pt idx="39">
                  <c:v>337.76900000000001</c:v>
                </c:pt>
                <c:pt idx="40">
                  <c:v>337.76900000000001</c:v>
                </c:pt>
                <c:pt idx="41">
                  <c:v>337.76900000000001</c:v>
                </c:pt>
                <c:pt idx="42">
                  <c:v>337.76900000000001</c:v>
                </c:pt>
                <c:pt idx="43">
                  <c:v>337.76900000000001</c:v>
                </c:pt>
                <c:pt idx="44">
                  <c:v>337.76900000000001</c:v>
                </c:pt>
                <c:pt idx="45">
                  <c:v>337.76900000000001</c:v>
                </c:pt>
                <c:pt idx="46">
                  <c:v>337.76900000000001</c:v>
                </c:pt>
                <c:pt idx="47">
                  <c:v>337.76900000000001</c:v>
                </c:pt>
                <c:pt idx="48">
                  <c:v>337.76900000000001</c:v>
                </c:pt>
                <c:pt idx="49">
                  <c:v>337.76900000000001</c:v>
                </c:pt>
                <c:pt idx="50">
                  <c:v>337.76900000000001</c:v>
                </c:pt>
                <c:pt idx="51">
                  <c:v>337.76900000000001</c:v>
                </c:pt>
                <c:pt idx="52">
                  <c:v>337.76900000000001</c:v>
                </c:pt>
                <c:pt idx="53">
                  <c:v>337.76900000000001</c:v>
                </c:pt>
                <c:pt idx="54">
                  <c:v>337.76900000000001</c:v>
                </c:pt>
                <c:pt idx="55">
                  <c:v>337.76900000000001</c:v>
                </c:pt>
                <c:pt idx="56">
                  <c:v>337.76900000000001</c:v>
                </c:pt>
                <c:pt idx="57">
                  <c:v>327.53300000000002</c:v>
                </c:pt>
                <c:pt idx="58">
                  <c:v>337.76900000000001</c:v>
                </c:pt>
                <c:pt idx="59">
                  <c:v>337.76900000000001</c:v>
                </c:pt>
                <c:pt idx="60">
                  <c:v>337.76900000000001</c:v>
                </c:pt>
                <c:pt idx="61">
                  <c:v>337.76900000000001</c:v>
                </c:pt>
                <c:pt idx="62">
                  <c:v>337.76900000000001</c:v>
                </c:pt>
              </c:numCache>
            </c:numRef>
          </c:yVal>
          <c:smooth val="1"/>
        </c:ser>
        <c:ser>
          <c:idx val="3"/>
          <c:order val="4"/>
          <c:tx>
            <c:strRef>
              <c:f>'Test 01.07.2015 VTG'!$AH$5</c:f>
              <c:strCache>
                <c:ptCount val="1"/>
                <c:pt idx="0">
                  <c:v>Raildruck Sollwert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'Test 01.07.2015 VTG'!$X$6:$X$94</c:f>
              <c:numCache>
                <c:formatCode>0.000" s"</c:formatCode>
                <c:ptCount val="89"/>
                <c:pt idx="0">
                  <c:v>2.3E-2</c:v>
                </c:pt>
                <c:pt idx="1">
                  <c:v>0.249</c:v>
                </c:pt>
                <c:pt idx="2">
                  <c:v>0.54400000000000004</c:v>
                </c:pt>
                <c:pt idx="3">
                  <c:v>0.9</c:v>
                </c:pt>
                <c:pt idx="4">
                  <c:v>1.1259999999999999</c:v>
                </c:pt>
                <c:pt idx="5">
                  <c:v>1.4219999999999999</c:v>
                </c:pt>
                <c:pt idx="6">
                  <c:v>1.7689999999999999</c:v>
                </c:pt>
                <c:pt idx="7">
                  <c:v>2.0049999999999999</c:v>
                </c:pt>
                <c:pt idx="8">
                  <c:v>2.2509999999999999</c:v>
                </c:pt>
                <c:pt idx="9">
                  <c:v>2.6059999999999999</c:v>
                </c:pt>
                <c:pt idx="10">
                  <c:v>2.8519999999999999</c:v>
                </c:pt>
                <c:pt idx="11">
                  <c:v>3.129</c:v>
                </c:pt>
                <c:pt idx="12">
                  <c:v>3.4239999999999999</c:v>
                </c:pt>
                <c:pt idx="13">
                  <c:v>3.7010000000000001</c:v>
                </c:pt>
                <c:pt idx="14">
                  <c:v>3.9769999999999999</c:v>
                </c:pt>
                <c:pt idx="15">
                  <c:v>4.3120000000000003</c:v>
                </c:pt>
                <c:pt idx="16">
                  <c:v>4.5780000000000003</c:v>
                </c:pt>
                <c:pt idx="17">
                  <c:v>4.8540000000000001</c:v>
                </c:pt>
                <c:pt idx="18">
                  <c:v>5.1130000000000004</c:v>
                </c:pt>
                <c:pt idx="19">
                  <c:v>5.4279999999999999</c:v>
                </c:pt>
                <c:pt idx="20">
                  <c:v>5.6950000000000003</c:v>
                </c:pt>
                <c:pt idx="21">
                  <c:v>5.9960000000000004</c:v>
                </c:pt>
                <c:pt idx="22">
                  <c:v>6.266</c:v>
                </c:pt>
                <c:pt idx="23">
                  <c:v>6.5519999999999996</c:v>
                </c:pt>
                <c:pt idx="24">
                  <c:v>6.9459999999999997</c:v>
                </c:pt>
                <c:pt idx="25">
                  <c:v>7.2320000000000002</c:v>
                </c:pt>
                <c:pt idx="26">
                  <c:v>7.5179999999999998</c:v>
                </c:pt>
                <c:pt idx="27">
                  <c:v>7.7560000000000002</c:v>
                </c:pt>
                <c:pt idx="28">
                  <c:v>7.9720000000000004</c:v>
                </c:pt>
                <c:pt idx="29">
                  <c:v>8.2840000000000007</c:v>
                </c:pt>
                <c:pt idx="30">
                  <c:v>8.6549999999999994</c:v>
                </c:pt>
                <c:pt idx="31">
                  <c:v>8.86</c:v>
                </c:pt>
                <c:pt idx="32">
                  <c:v>9.1259999999999994</c:v>
                </c:pt>
                <c:pt idx="33">
                  <c:v>9.4329999999999998</c:v>
                </c:pt>
                <c:pt idx="34">
                  <c:v>9.6989999999999998</c:v>
                </c:pt>
                <c:pt idx="35">
                  <c:v>9.9849999999999994</c:v>
                </c:pt>
                <c:pt idx="36">
                  <c:v>10.292</c:v>
                </c:pt>
                <c:pt idx="37">
                  <c:v>10.568</c:v>
                </c:pt>
                <c:pt idx="38">
                  <c:v>10.848000000000001</c:v>
                </c:pt>
                <c:pt idx="39">
                  <c:v>11.131</c:v>
                </c:pt>
                <c:pt idx="40">
                  <c:v>11.417</c:v>
                </c:pt>
                <c:pt idx="41">
                  <c:v>11.702999999999999</c:v>
                </c:pt>
                <c:pt idx="42">
                  <c:v>12.009</c:v>
                </c:pt>
                <c:pt idx="43">
                  <c:v>12.284000000000001</c:v>
                </c:pt>
                <c:pt idx="44">
                  <c:v>12.552</c:v>
                </c:pt>
                <c:pt idx="45">
                  <c:v>12.837</c:v>
                </c:pt>
                <c:pt idx="46">
                  <c:v>13.132</c:v>
                </c:pt>
                <c:pt idx="47">
                  <c:v>13.425000000000001</c:v>
                </c:pt>
                <c:pt idx="48">
                  <c:v>13.724</c:v>
                </c:pt>
                <c:pt idx="49">
                  <c:v>14.031000000000001</c:v>
                </c:pt>
                <c:pt idx="50">
                  <c:v>14.295999999999999</c:v>
                </c:pt>
                <c:pt idx="51">
                  <c:v>14.593</c:v>
                </c:pt>
                <c:pt idx="52">
                  <c:v>14.868</c:v>
                </c:pt>
                <c:pt idx="53">
                  <c:v>15.145</c:v>
                </c:pt>
                <c:pt idx="54">
                  <c:v>15.452999999999999</c:v>
                </c:pt>
                <c:pt idx="55">
                  <c:v>15.738</c:v>
                </c:pt>
                <c:pt idx="56">
                  <c:v>16.013999999999999</c:v>
                </c:pt>
                <c:pt idx="57">
                  <c:v>16.28</c:v>
                </c:pt>
                <c:pt idx="58">
                  <c:v>16.556000000000001</c:v>
                </c:pt>
                <c:pt idx="59">
                  <c:v>16.902000000000001</c:v>
                </c:pt>
                <c:pt idx="60">
                  <c:v>17.138000000000002</c:v>
                </c:pt>
                <c:pt idx="61">
                  <c:v>17.495000000000001</c:v>
                </c:pt>
                <c:pt idx="62">
                  <c:v>17.710999999999999</c:v>
                </c:pt>
              </c:numCache>
            </c:numRef>
          </c:xVal>
          <c:yVal>
            <c:numRef>
              <c:f>'Test 01.07.2015 VTG'!$AH$6:$AH$94</c:f>
              <c:numCache>
                <c:formatCode>#,##0" bar"</c:formatCode>
                <c:ptCount val="89"/>
                <c:pt idx="0">
                  <c:v>337.76900000000001</c:v>
                </c:pt>
                <c:pt idx="1">
                  <c:v>337.76900000000001</c:v>
                </c:pt>
                <c:pt idx="2">
                  <c:v>337.76900000000001</c:v>
                </c:pt>
                <c:pt idx="3">
                  <c:v>337.76900000000001</c:v>
                </c:pt>
                <c:pt idx="4">
                  <c:v>337.76900000000001</c:v>
                </c:pt>
                <c:pt idx="5">
                  <c:v>337.76900000000001</c:v>
                </c:pt>
                <c:pt idx="6">
                  <c:v>337.76900000000001</c:v>
                </c:pt>
                <c:pt idx="7">
                  <c:v>337.76900000000001</c:v>
                </c:pt>
                <c:pt idx="8">
                  <c:v>337.76900000000001</c:v>
                </c:pt>
                <c:pt idx="9">
                  <c:v>337.76900000000001</c:v>
                </c:pt>
                <c:pt idx="10">
                  <c:v>337.76900000000001</c:v>
                </c:pt>
                <c:pt idx="11">
                  <c:v>337.76900000000001</c:v>
                </c:pt>
                <c:pt idx="12">
                  <c:v>337.76900000000001</c:v>
                </c:pt>
                <c:pt idx="13">
                  <c:v>337.76900000000001</c:v>
                </c:pt>
                <c:pt idx="14">
                  <c:v>337.76900000000001</c:v>
                </c:pt>
                <c:pt idx="15">
                  <c:v>337.76900000000001</c:v>
                </c:pt>
                <c:pt idx="16">
                  <c:v>337.76900000000001</c:v>
                </c:pt>
                <c:pt idx="17">
                  <c:v>337.76900000000001</c:v>
                </c:pt>
                <c:pt idx="18">
                  <c:v>337.76900000000001</c:v>
                </c:pt>
                <c:pt idx="19">
                  <c:v>337.76900000000001</c:v>
                </c:pt>
                <c:pt idx="20">
                  <c:v>337.76900000000001</c:v>
                </c:pt>
                <c:pt idx="21">
                  <c:v>337.76900000000001</c:v>
                </c:pt>
                <c:pt idx="22">
                  <c:v>337.76900000000001</c:v>
                </c:pt>
                <c:pt idx="23">
                  <c:v>337.76900000000001</c:v>
                </c:pt>
                <c:pt idx="24">
                  <c:v>337.76900000000001</c:v>
                </c:pt>
                <c:pt idx="25">
                  <c:v>337.76900000000001</c:v>
                </c:pt>
                <c:pt idx="26">
                  <c:v>337.76900000000001</c:v>
                </c:pt>
                <c:pt idx="27">
                  <c:v>337.76900000000001</c:v>
                </c:pt>
                <c:pt idx="28">
                  <c:v>337.76900000000001</c:v>
                </c:pt>
                <c:pt idx="29">
                  <c:v>337.76900000000001</c:v>
                </c:pt>
                <c:pt idx="30">
                  <c:v>337.76900000000001</c:v>
                </c:pt>
                <c:pt idx="31">
                  <c:v>337.76900000000001</c:v>
                </c:pt>
                <c:pt idx="32">
                  <c:v>337.76900000000001</c:v>
                </c:pt>
                <c:pt idx="33">
                  <c:v>337.76900000000001</c:v>
                </c:pt>
                <c:pt idx="34">
                  <c:v>337.76900000000001</c:v>
                </c:pt>
                <c:pt idx="35">
                  <c:v>337.76900000000001</c:v>
                </c:pt>
                <c:pt idx="36">
                  <c:v>337.76900000000001</c:v>
                </c:pt>
                <c:pt idx="37">
                  <c:v>337.76900000000001</c:v>
                </c:pt>
                <c:pt idx="38">
                  <c:v>337.76900000000001</c:v>
                </c:pt>
                <c:pt idx="39">
                  <c:v>337.76900000000001</c:v>
                </c:pt>
                <c:pt idx="40">
                  <c:v>337.76900000000001</c:v>
                </c:pt>
                <c:pt idx="41">
                  <c:v>337.76900000000001</c:v>
                </c:pt>
                <c:pt idx="42">
                  <c:v>337.76900000000001</c:v>
                </c:pt>
                <c:pt idx="43">
                  <c:v>337.76900000000001</c:v>
                </c:pt>
                <c:pt idx="44">
                  <c:v>337.76900000000001</c:v>
                </c:pt>
                <c:pt idx="45">
                  <c:v>337.76900000000001</c:v>
                </c:pt>
                <c:pt idx="46">
                  <c:v>337.76900000000001</c:v>
                </c:pt>
                <c:pt idx="47">
                  <c:v>337.76900000000001</c:v>
                </c:pt>
                <c:pt idx="48">
                  <c:v>337.76900000000001</c:v>
                </c:pt>
                <c:pt idx="49">
                  <c:v>337.76900000000001</c:v>
                </c:pt>
                <c:pt idx="50">
                  <c:v>337.76900000000001</c:v>
                </c:pt>
                <c:pt idx="51">
                  <c:v>337.76900000000001</c:v>
                </c:pt>
                <c:pt idx="52">
                  <c:v>337.76900000000001</c:v>
                </c:pt>
                <c:pt idx="53">
                  <c:v>337.76900000000001</c:v>
                </c:pt>
                <c:pt idx="54">
                  <c:v>337.76900000000001</c:v>
                </c:pt>
                <c:pt idx="55">
                  <c:v>337.76900000000001</c:v>
                </c:pt>
                <c:pt idx="56">
                  <c:v>337.76900000000001</c:v>
                </c:pt>
                <c:pt idx="57">
                  <c:v>337.76900000000001</c:v>
                </c:pt>
                <c:pt idx="58">
                  <c:v>337.76900000000001</c:v>
                </c:pt>
                <c:pt idx="59">
                  <c:v>337.76900000000001</c:v>
                </c:pt>
                <c:pt idx="60">
                  <c:v>337.76900000000001</c:v>
                </c:pt>
                <c:pt idx="61">
                  <c:v>337.76900000000001</c:v>
                </c:pt>
                <c:pt idx="62">
                  <c:v>337.76900000000001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'Test 01.07.2015 VTG'!$AD$5</c:f>
              <c:strCache>
                <c:ptCount val="1"/>
                <c:pt idx="0">
                  <c:v>Ansteuerung VTG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01.07.2015 VTG'!$X$6:$X$68</c:f>
              <c:numCache>
                <c:formatCode>0.000" s"</c:formatCode>
                <c:ptCount val="63"/>
                <c:pt idx="0">
                  <c:v>2.3E-2</c:v>
                </c:pt>
                <c:pt idx="1">
                  <c:v>0.249</c:v>
                </c:pt>
                <c:pt idx="2">
                  <c:v>0.54400000000000004</c:v>
                </c:pt>
                <c:pt idx="3">
                  <c:v>0.9</c:v>
                </c:pt>
                <c:pt idx="4">
                  <c:v>1.1259999999999999</c:v>
                </c:pt>
                <c:pt idx="5">
                  <c:v>1.4219999999999999</c:v>
                </c:pt>
                <c:pt idx="6">
                  <c:v>1.7689999999999999</c:v>
                </c:pt>
                <c:pt idx="7">
                  <c:v>2.0049999999999999</c:v>
                </c:pt>
                <c:pt idx="8">
                  <c:v>2.2509999999999999</c:v>
                </c:pt>
                <c:pt idx="9">
                  <c:v>2.6059999999999999</c:v>
                </c:pt>
                <c:pt idx="10">
                  <c:v>2.8519999999999999</c:v>
                </c:pt>
                <c:pt idx="11">
                  <c:v>3.129</c:v>
                </c:pt>
                <c:pt idx="12">
                  <c:v>3.4239999999999999</c:v>
                </c:pt>
                <c:pt idx="13">
                  <c:v>3.7010000000000001</c:v>
                </c:pt>
                <c:pt idx="14">
                  <c:v>3.9769999999999999</c:v>
                </c:pt>
                <c:pt idx="15">
                  <c:v>4.3120000000000003</c:v>
                </c:pt>
                <c:pt idx="16">
                  <c:v>4.5780000000000003</c:v>
                </c:pt>
                <c:pt idx="17">
                  <c:v>4.8540000000000001</c:v>
                </c:pt>
                <c:pt idx="18">
                  <c:v>5.1130000000000004</c:v>
                </c:pt>
                <c:pt idx="19">
                  <c:v>5.4279999999999999</c:v>
                </c:pt>
                <c:pt idx="20">
                  <c:v>5.6950000000000003</c:v>
                </c:pt>
                <c:pt idx="21">
                  <c:v>5.9960000000000004</c:v>
                </c:pt>
                <c:pt idx="22">
                  <c:v>6.266</c:v>
                </c:pt>
                <c:pt idx="23">
                  <c:v>6.5519999999999996</c:v>
                </c:pt>
                <c:pt idx="24">
                  <c:v>6.9459999999999997</c:v>
                </c:pt>
                <c:pt idx="25">
                  <c:v>7.2320000000000002</c:v>
                </c:pt>
                <c:pt idx="26">
                  <c:v>7.5179999999999998</c:v>
                </c:pt>
                <c:pt idx="27">
                  <c:v>7.7560000000000002</c:v>
                </c:pt>
                <c:pt idx="28">
                  <c:v>7.9720000000000004</c:v>
                </c:pt>
                <c:pt idx="29">
                  <c:v>8.2840000000000007</c:v>
                </c:pt>
                <c:pt idx="30">
                  <c:v>8.6549999999999994</c:v>
                </c:pt>
                <c:pt idx="31">
                  <c:v>8.86</c:v>
                </c:pt>
                <c:pt idx="32">
                  <c:v>9.1259999999999994</c:v>
                </c:pt>
                <c:pt idx="33">
                  <c:v>9.4329999999999998</c:v>
                </c:pt>
                <c:pt idx="34">
                  <c:v>9.6989999999999998</c:v>
                </c:pt>
                <c:pt idx="35">
                  <c:v>9.9849999999999994</c:v>
                </c:pt>
                <c:pt idx="36">
                  <c:v>10.292</c:v>
                </c:pt>
                <c:pt idx="37">
                  <c:v>10.568</c:v>
                </c:pt>
                <c:pt idx="38">
                  <c:v>10.848000000000001</c:v>
                </c:pt>
                <c:pt idx="39">
                  <c:v>11.131</c:v>
                </c:pt>
                <c:pt idx="40">
                  <c:v>11.417</c:v>
                </c:pt>
                <c:pt idx="41">
                  <c:v>11.702999999999999</c:v>
                </c:pt>
                <c:pt idx="42">
                  <c:v>12.009</c:v>
                </c:pt>
                <c:pt idx="43">
                  <c:v>12.284000000000001</c:v>
                </c:pt>
                <c:pt idx="44">
                  <c:v>12.552</c:v>
                </c:pt>
                <c:pt idx="45">
                  <c:v>12.837</c:v>
                </c:pt>
                <c:pt idx="46">
                  <c:v>13.132</c:v>
                </c:pt>
                <c:pt idx="47">
                  <c:v>13.425000000000001</c:v>
                </c:pt>
                <c:pt idx="48">
                  <c:v>13.724</c:v>
                </c:pt>
                <c:pt idx="49">
                  <c:v>14.031000000000001</c:v>
                </c:pt>
                <c:pt idx="50">
                  <c:v>14.295999999999999</c:v>
                </c:pt>
                <c:pt idx="51">
                  <c:v>14.593</c:v>
                </c:pt>
                <c:pt idx="52">
                  <c:v>14.868</c:v>
                </c:pt>
                <c:pt idx="53">
                  <c:v>15.145</c:v>
                </c:pt>
                <c:pt idx="54">
                  <c:v>15.452999999999999</c:v>
                </c:pt>
                <c:pt idx="55">
                  <c:v>15.738</c:v>
                </c:pt>
                <c:pt idx="56">
                  <c:v>16.013999999999999</c:v>
                </c:pt>
                <c:pt idx="57">
                  <c:v>16.28</c:v>
                </c:pt>
                <c:pt idx="58">
                  <c:v>16.556000000000001</c:v>
                </c:pt>
                <c:pt idx="59">
                  <c:v>16.902000000000001</c:v>
                </c:pt>
                <c:pt idx="60">
                  <c:v>17.138000000000002</c:v>
                </c:pt>
                <c:pt idx="61">
                  <c:v>17.495000000000001</c:v>
                </c:pt>
                <c:pt idx="62">
                  <c:v>17.710999999999999</c:v>
                </c:pt>
              </c:numCache>
            </c:numRef>
          </c:xVal>
          <c:yVal>
            <c:numRef>
              <c:f>'Test 01.07.2015 VTG'!$AD$6:$AD$68</c:f>
              <c:numCache>
                <c:formatCode>0%</c:formatCode>
                <c:ptCount val="63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  <c:pt idx="12">
                  <c:v>0.85</c:v>
                </c:pt>
                <c:pt idx="13">
                  <c:v>0.85</c:v>
                </c:pt>
                <c:pt idx="14">
                  <c:v>0.85</c:v>
                </c:pt>
                <c:pt idx="15">
                  <c:v>0.85</c:v>
                </c:pt>
                <c:pt idx="16">
                  <c:v>0.85</c:v>
                </c:pt>
                <c:pt idx="17">
                  <c:v>0.85</c:v>
                </c:pt>
                <c:pt idx="18">
                  <c:v>0.85</c:v>
                </c:pt>
                <c:pt idx="19">
                  <c:v>0.85</c:v>
                </c:pt>
                <c:pt idx="20">
                  <c:v>0.85</c:v>
                </c:pt>
                <c:pt idx="21">
                  <c:v>0.85</c:v>
                </c:pt>
                <c:pt idx="22">
                  <c:v>0.85</c:v>
                </c:pt>
                <c:pt idx="23">
                  <c:v>0.85</c:v>
                </c:pt>
                <c:pt idx="24">
                  <c:v>0.85</c:v>
                </c:pt>
                <c:pt idx="25">
                  <c:v>0.85</c:v>
                </c:pt>
                <c:pt idx="26">
                  <c:v>0.85</c:v>
                </c:pt>
                <c:pt idx="27">
                  <c:v>0.85</c:v>
                </c:pt>
                <c:pt idx="28">
                  <c:v>0.85</c:v>
                </c:pt>
                <c:pt idx="29">
                  <c:v>0.85</c:v>
                </c:pt>
                <c:pt idx="30">
                  <c:v>0.85</c:v>
                </c:pt>
                <c:pt idx="31">
                  <c:v>0.85</c:v>
                </c:pt>
                <c:pt idx="32">
                  <c:v>0.85</c:v>
                </c:pt>
                <c:pt idx="33">
                  <c:v>0.85</c:v>
                </c:pt>
                <c:pt idx="34">
                  <c:v>0.85</c:v>
                </c:pt>
                <c:pt idx="35">
                  <c:v>0.85</c:v>
                </c:pt>
                <c:pt idx="36">
                  <c:v>0.85</c:v>
                </c:pt>
                <c:pt idx="37">
                  <c:v>0.85</c:v>
                </c:pt>
                <c:pt idx="38">
                  <c:v>0.85</c:v>
                </c:pt>
                <c:pt idx="39">
                  <c:v>0.85</c:v>
                </c:pt>
                <c:pt idx="40">
                  <c:v>0.85</c:v>
                </c:pt>
                <c:pt idx="41">
                  <c:v>0.85</c:v>
                </c:pt>
                <c:pt idx="42">
                  <c:v>0.85</c:v>
                </c:pt>
                <c:pt idx="43">
                  <c:v>0.85</c:v>
                </c:pt>
                <c:pt idx="44">
                  <c:v>0.85</c:v>
                </c:pt>
                <c:pt idx="45">
                  <c:v>0.85</c:v>
                </c:pt>
                <c:pt idx="46">
                  <c:v>0.85</c:v>
                </c:pt>
                <c:pt idx="47">
                  <c:v>0.85</c:v>
                </c:pt>
                <c:pt idx="48">
                  <c:v>0.85</c:v>
                </c:pt>
                <c:pt idx="49">
                  <c:v>0.85</c:v>
                </c:pt>
                <c:pt idx="50">
                  <c:v>0.85</c:v>
                </c:pt>
                <c:pt idx="51">
                  <c:v>0.85</c:v>
                </c:pt>
                <c:pt idx="52">
                  <c:v>0.85</c:v>
                </c:pt>
                <c:pt idx="53">
                  <c:v>0.85</c:v>
                </c:pt>
                <c:pt idx="54">
                  <c:v>0.85</c:v>
                </c:pt>
                <c:pt idx="55">
                  <c:v>0.85</c:v>
                </c:pt>
                <c:pt idx="56">
                  <c:v>0.85</c:v>
                </c:pt>
                <c:pt idx="57">
                  <c:v>0.85</c:v>
                </c:pt>
                <c:pt idx="58">
                  <c:v>0.85</c:v>
                </c:pt>
                <c:pt idx="59">
                  <c:v>0.85</c:v>
                </c:pt>
                <c:pt idx="60">
                  <c:v>0.85</c:v>
                </c:pt>
                <c:pt idx="61">
                  <c:v>0.85</c:v>
                </c:pt>
                <c:pt idx="62">
                  <c:v>0.85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'Test 01.07.2015 VTG'!$AE$5</c:f>
              <c:strCache>
                <c:ptCount val="1"/>
                <c:pt idx="0">
                  <c:v>Beschleunigung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01.07.2015 VTG'!$X$6:$X$68</c:f>
              <c:numCache>
                <c:formatCode>0.000" s"</c:formatCode>
                <c:ptCount val="63"/>
                <c:pt idx="0">
                  <c:v>2.3E-2</c:v>
                </c:pt>
                <c:pt idx="1">
                  <c:v>0.249</c:v>
                </c:pt>
                <c:pt idx="2">
                  <c:v>0.54400000000000004</c:v>
                </c:pt>
                <c:pt idx="3">
                  <c:v>0.9</c:v>
                </c:pt>
                <c:pt idx="4">
                  <c:v>1.1259999999999999</c:v>
                </c:pt>
                <c:pt idx="5">
                  <c:v>1.4219999999999999</c:v>
                </c:pt>
                <c:pt idx="6">
                  <c:v>1.7689999999999999</c:v>
                </c:pt>
                <c:pt idx="7">
                  <c:v>2.0049999999999999</c:v>
                </c:pt>
                <c:pt idx="8">
                  <c:v>2.2509999999999999</c:v>
                </c:pt>
                <c:pt idx="9">
                  <c:v>2.6059999999999999</c:v>
                </c:pt>
                <c:pt idx="10">
                  <c:v>2.8519999999999999</c:v>
                </c:pt>
                <c:pt idx="11">
                  <c:v>3.129</c:v>
                </c:pt>
                <c:pt idx="12">
                  <c:v>3.4239999999999999</c:v>
                </c:pt>
                <c:pt idx="13">
                  <c:v>3.7010000000000001</c:v>
                </c:pt>
                <c:pt idx="14">
                  <c:v>3.9769999999999999</c:v>
                </c:pt>
                <c:pt idx="15">
                  <c:v>4.3120000000000003</c:v>
                </c:pt>
                <c:pt idx="16">
                  <c:v>4.5780000000000003</c:v>
                </c:pt>
                <c:pt idx="17">
                  <c:v>4.8540000000000001</c:v>
                </c:pt>
                <c:pt idx="18">
                  <c:v>5.1130000000000004</c:v>
                </c:pt>
                <c:pt idx="19">
                  <c:v>5.4279999999999999</c:v>
                </c:pt>
                <c:pt idx="20">
                  <c:v>5.6950000000000003</c:v>
                </c:pt>
                <c:pt idx="21">
                  <c:v>5.9960000000000004</c:v>
                </c:pt>
                <c:pt idx="22">
                  <c:v>6.266</c:v>
                </c:pt>
                <c:pt idx="23">
                  <c:v>6.5519999999999996</c:v>
                </c:pt>
                <c:pt idx="24">
                  <c:v>6.9459999999999997</c:v>
                </c:pt>
                <c:pt idx="25">
                  <c:v>7.2320000000000002</c:v>
                </c:pt>
                <c:pt idx="26">
                  <c:v>7.5179999999999998</c:v>
                </c:pt>
                <c:pt idx="27">
                  <c:v>7.7560000000000002</c:v>
                </c:pt>
                <c:pt idx="28">
                  <c:v>7.9720000000000004</c:v>
                </c:pt>
                <c:pt idx="29">
                  <c:v>8.2840000000000007</c:v>
                </c:pt>
                <c:pt idx="30">
                  <c:v>8.6549999999999994</c:v>
                </c:pt>
                <c:pt idx="31">
                  <c:v>8.86</c:v>
                </c:pt>
                <c:pt idx="32">
                  <c:v>9.1259999999999994</c:v>
                </c:pt>
                <c:pt idx="33">
                  <c:v>9.4329999999999998</c:v>
                </c:pt>
                <c:pt idx="34">
                  <c:v>9.6989999999999998</c:v>
                </c:pt>
                <c:pt idx="35">
                  <c:v>9.9849999999999994</c:v>
                </c:pt>
                <c:pt idx="36">
                  <c:v>10.292</c:v>
                </c:pt>
                <c:pt idx="37">
                  <c:v>10.568</c:v>
                </c:pt>
                <c:pt idx="38">
                  <c:v>10.848000000000001</c:v>
                </c:pt>
                <c:pt idx="39">
                  <c:v>11.131</c:v>
                </c:pt>
                <c:pt idx="40">
                  <c:v>11.417</c:v>
                </c:pt>
                <c:pt idx="41">
                  <c:v>11.702999999999999</c:v>
                </c:pt>
                <c:pt idx="42">
                  <c:v>12.009</c:v>
                </c:pt>
                <c:pt idx="43">
                  <c:v>12.284000000000001</c:v>
                </c:pt>
                <c:pt idx="44">
                  <c:v>12.552</c:v>
                </c:pt>
                <c:pt idx="45">
                  <c:v>12.837</c:v>
                </c:pt>
                <c:pt idx="46">
                  <c:v>13.132</c:v>
                </c:pt>
                <c:pt idx="47">
                  <c:v>13.425000000000001</c:v>
                </c:pt>
                <c:pt idx="48">
                  <c:v>13.724</c:v>
                </c:pt>
                <c:pt idx="49">
                  <c:v>14.031000000000001</c:v>
                </c:pt>
                <c:pt idx="50">
                  <c:v>14.295999999999999</c:v>
                </c:pt>
                <c:pt idx="51">
                  <c:v>14.593</c:v>
                </c:pt>
                <c:pt idx="52">
                  <c:v>14.868</c:v>
                </c:pt>
                <c:pt idx="53">
                  <c:v>15.145</c:v>
                </c:pt>
                <c:pt idx="54">
                  <c:v>15.452999999999999</c:v>
                </c:pt>
                <c:pt idx="55">
                  <c:v>15.738</c:v>
                </c:pt>
                <c:pt idx="56">
                  <c:v>16.013999999999999</c:v>
                </c:pt>
                <c:pt idx="57">
                  <c:v>16.28</c:v>
                </c:pt>
                <c:pt idx="58">
                  <c:v>16.556000000000001</c:v>
                </c:pt>
                <c:pt idx="59">
                  <c:v>16.902000000000001</c:v>
                </c:pt>
                <c:pt idx="60">
                  <c:v>17.138000000000002</c:v>
                </c:pt>
                <c:pt idx="61">
                  <c:v>17.495000000000001</c:v>
                </c:pt>
                <c:pt idx="62">
                  <c:v>17.710999999999999</c:v>
                </c:pt>
              </c:numCache>
            </c:numRef>
          </c:xVal>
          <c:yVal>
            <c:numRef>
              <c:f>'Test 01.07.2015 VTG'!$AE$6:$AE$68</c:f>
              <c:numCache>
                <c:formatCode>#,##0.0" m/s2²"</c:formatCode>
                <c:ptCount val="63"/>
                <c:pt idx="0">
                  <c:v>-8.4764699999999998E-2</c:v>
                </c:pt>
                <c:pt idx="1">
                  <c:v>-8.4764699999999998E-2</c:v>
                </c:pt>
                <c:pt idx="2">
                  <c:v>-8.4764699999999998E-2</c:v>
                </c:pt>
                <c:pt idx="3">
                  <c:v>-8.4764699999999998E-2</c:v>
                </c:pt>
                <c:pt idx="4">
                  <c:v>-8.4764699999999998E-2</c:v>
                </c:pt>
                <c:pt idx="5">
                  <c:v>-8.4764699999999998E-2</c:v>
                </c:pt>
                <c:pt idx="6">
                  <c:v>-8.4764699999999998E-2</c:v>
                </c:pt>
                <c:pt idx="7">
                  <c:v>-8.4764699999999998E-2</c:v>
                </c:pt>
                <c:pt idx="8">
                  <c:v>-8.4764699999999998E-2</c:v>
                </c:pt>
                <c:pt idx="9">
                  <c:v>-8.4764699999999998E-2</c:v>
                </c:pt>
                <c:pt idx="10">
                  <c:v>-8.4764699999999998E-2</c:v>
                </c:pt>
                <c:pt idx="11">
                  <c:v>-8.4764699999999998E-2</c:v>
                </c:pt>
                <c:pt idx="12">
                  <c:v>-8.4764699999999998E-2</c:v>
                </c:pt>
                <c:pt idx="13">
                  <c:v>-8.4764699999999998E-2</c:v>
                </c:pt>
                <c:pt idx="14">
                  <c:v>-8.4764699999999998E-2</c:v>
                </c:pt>
                <c:pt idx="15">
                  <c:v>-8.4764699999999998E-2</c:v>
                </c:pt>
                <c:pt idx="16">
                  <c:v>-8.4764699999999998E-2</c:v>
                </c:pt>
                <c:pt idx="17">
                  <c:v>-8.4764699999999998E-2</c:v>
                </c:pt>
                <c:pt idx="18">
                  <c:v>-8.4764699999999998E-2</c:v>
                </c:pt>
                <c:pt idx="19">
                  <c:v>-8.4764699999999998E-2</c:v>
                </c:pt>
                <c:pt idx="20">
                  <c:v>-8.4764699999999998E-2</c:v>
                </c:pt>
                <c:pt idx="21">
                  <c:v>-8.4764699999999998E-2</c:v>
                </c:pt>
                <c:pt idx="22">
                  <c:v>-8.4764699999999998E-2</c:v>
                </c:pt>
                <c:pt idx="23">
                  <c:v>-8.4764699999999998E-2</c:v>
                </c:pt>
                <c:pt idx="24">
                  <c:v>-8.4764699999999998E-2</c:v>
                </c:pt>
                <c:pt idx="25">
                  <c:v>-8.4764699999999998E-2</c:v>
                </c:pt>
                <c:pt idx="26">
                  <c:v>-8.4764699999999998E-2</c:v>
                </c:pt>
                <c:pt idx="27">
                  <c:v>-8.4764699999999998E-2</c:v>
                </c:pt>
                <c:pt idx="28">
                  <c:v>-8.4764699999999998E-2</c:v>
                </c:pt>
                <c:pt idx="29">
                  <c:v>-8.4764699999999998E-2</c:v>
                </c:pt>
                <c:pt idx="30">
                  <c:v>-8.4764699999999998E-2</c:v>
                </c:pt>
                <c:pt idx="31">
                  <c:v>-8.4764699999999998E-2</c:v>
                </c:pt>
                <c:pt idx="32">
                  <c:v>-8.4764699999999998E-2</c:v>
                </c:pt>
                <c:pt idx="33">
                  <c:v>-8.4764699999999998E-2</c:v>
                </c:pt>
                <c:pt idx="34">
                  <c:v>-8.4764699999999998E-2</c:v>
                </c:pt>
                <c:pt idx="35">
                  <c:v>-8.4764699999999998E-2</c:v>
                </c:pt>
                <c:pt idx="36">
                  <c:v>-8.4764699999999998E-2</c:v>
                </c:pt>
                <c:pt idx="37">
                  <c:v>-8.4764699999999998E-2</c:v>
                </c:pt>
                <c:pt idx="38">
                  <c:v>-8.4764699999999998E-2</c:v>
                </c:pt>
                <c:pt idx="39">
                  <c:v>-8.4764699999999998E-2</c:v>
                </c:pt>
                <c:pt idx="40">
                  <c:v>-8.4764699999999998E-2</c:v>
                </c:pt>
                <c:pt idx="41">
                  <c:v>-8.4764699999999998E-2</c:v>
                </c:pt>
                <c:pt idx="42">
                  <c:v>-8.4764699999999998E-2</c:v>
                </c:pt>
                <c:pt idx="43">
                  <c:v>-8.4764699999999998E-2</c:v>
                </c:pt>
                <c:pt idx="44">
                  <c:v>-8.4764699999999998E-2</c:v>
                </c:pt>
                <c:pt idx="45">
                  <c:v>-8.4764699999999998E-2</c:v>
                </c:pt>
                <c:pt idx="46">
                  <c:v>-8.4764699999999998E-2</c:v>
                </c:pt>
                <c:pt idx="47">
                  <c:v>-8.4764699999999998E-2</c:v>
                </c:pt>
                <c:pt idx="48">
                  <c:v>-8.4764699999999998E-2</c:v>
                </c:pt>
                <c:pt idx="49">
                  <c:v>-8.4764699999999998E-2</c:v>
                </c:pt>
                <c:pt idx="50">
                  <c:v>-8.4764699999999998E-2</c:v>
                </c:pt>
                <c:pt idx="51">
                  <c:v>-8.4764699999999998E-2</c:v>
                </c:pt>
                <c:pt idx="52">
                  <c:v>-8.4764699999999998E-2</c:v>
                </c:pt>
                <c:pt idx="53">
                  <c:v>-8.4764699999999998E-2</c:v>
                </c:pt>
                <c:pt idx="54">
                  <c:v>-8.4764699999999998E-2</c:v>
                </c:pt>
                <c:pt idx="55">
                  <c:v>-8.4764699999999998E-2</c:v>
                </c:pt>
                <c:pt idx="56">
                  <c:v>-8.4764699999999998E-2</c:v>
                </c:pt>
                <c:pt idx="57">
                  <c:v>-8.4764699999999998E-2</c:v>
                </c:pt>
                <c:pt idx="58">
                  <c:v>-8.4764699999999998E-2</c:v>
                </c:pt>
                <c:pt idx="59">
                  <c:v>-8.4764699999999998E-2</c:v>
                </c:pt>
                <c:pt idx="60">
                  <c:v>-8.4764699999999998E-2</c:v>
                </c:pt>
                <c:pt idx="61">
                  <c:v>-8.4764699999999998E-2</c:v>
                </c:pt>
                <c:pt idx="62">
                  <c:v>-8.4764699999999998E-2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667656"/>
        <c:axId val="289667264"/>
      </c:scatterChart>
      <c:valAx>
        <c:axId val="289666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&quot; s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66872"/>
        <c:crosses val="autoZero"/>
        <c:crossBetween val="midCat"/>
      </c:valAx>
      <c:valAx>
        <c:axId val="289666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&quot; bar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66480"/>
        <c:crosses val="autoZero"/>
        <c:crossBetween val="midCat"/>
      </c:valAx>
      <c:valAx>
        <c:axId val="289667264"/>
        <c:scaling>
          <c:orientation val="minMax"/>
        </c:scaling>
        <c:delete val="0"/>
        <c:axPos val="r"/>
        <c:numFmt formatCode="#,##0&quot; 1/min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67656"/>
        <c:crosses val="max"/>
        <c:crossBetween val="midCat"/>
      </c:valAx>
      <c:valAx>
        <c:axId val="289667656"/>
        <c:scaling>
          <c:orientation val="minMax"/>
        </c:scaling>
        <c:delete val="1"/>
        <c:axPos val="b"/>
        <c:numFmt formatCode="0.000&quot; s&quot;" sourceLinked="1"/>
        <c:majorTickMark val="out"/>
        <c:minorTickMark val="none"/>
        <c:tickLblPos val="nextTo"/>
        <c:crossAx val="289667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'Test 01.07.2015 VTG'!$AA$5</c:f>
              <c:strCache>
                <c:ptCount val="1"/>
                <c:pt idx="0">
                  <c:v>akt. Ladedruck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'Test 01.07.2015 VTG'!$Y$24:$Y$77</c:f>
              <c:numCache>
                <c:formatCode>#,##0" 1/min"</c:formatCode>
                <c:ptCount val="54"/>
                <c:pt idx="0">
                  <c:v>751</c:v>
                </c:pt>
                <c:pt idx="1">
                  <c:v>750</c:v>
                </c:pt>
                <c:pt idx="2">
                  <c:v>750</c:v>
                </c:pt>
                <c:pt idx="3">
                  <c:v>749</c:v>
                </c:pt>
                <c:pt idx="4">
                  <c:v>748</c:v>
                </c:pt>
                <c:pt idx="5">
                  <c:v>753</c:v>
                </c:pt>
                <c:pt idx="6">
                  <c:v>750</c:v>
                </c:pt>
                <c:pt idx="7">
                  <c:v>748</c:v>
                </c:pt>
                <c:pt idx="8">
                  <c:v>753</c:v>
                </c:pt>
                <c:pt idx="9">
                  <c:v>749</c:v>
                </c:pt>
                <c:pt idx="10">
                  <c:v>748</c:v>
                </c:pt>
                <c:pt idx="11">
                  <c:v>752</c:v>
                </c:pt>
                <c:pt idx="12">
                  <c:v>751</c:v>
                </c:pt>
                <c:pt idx="13">
                  <c:v>748</c:v>
                </c:pt>
                <c:pt idx="14">
                  <c:v>750</c:v>
                </c:pt>
                <c:pt idx="15">
                  <c:v>749</c:v>
                </c:pt>
                <c:pt idx="16">
                  <c:v>750</c:v>
                </c:pt>
                <c:pt idx="17">
                  <c:v>747</c:v>
                </c:pt>
                <c:pt idx="18">
                  <c:v>749</c:v>
                </c:pt>
                <c:pt idx="19">
                  <c:v>751</c:v>
                </c:pt>
                <c:pt idx="20">
                  <c:v>748</c:v>
                </c:pt>
                <c:pt idx="21">
                  <c:v>751</c:v>
                </c:pt>
                <c:pt idx="22">
                  <c:v>750</c:v>
                </c:pt>
                <c:pt idx="23">
                  <c:v>750</c:v>
                </c:pt>
                <c:pt idx="24">
                  <c:v>751</c:v>
                </c:pt>
                <c:pt idx="25">
                  <c:v>750</c:v>
                </c:pt>
                <c:pt idx="26">
                  <c:v>751</c:v>
                </c:pt>
                <c:pt idx="27">
                  <c:v>749</c:v>
                </c:pt>
                <c:pt idx="28">
                  <c:v>750</c:v>
                </c:pt>
                <c:pt idx="29">
                  <c:v>750</c:v>
                </c:pt>
                <c:pt idx="30">
                  <c:v>750</c:v>
                </c:pt>
                <c:pt idx="31">
                  <c:v>752</c:v>
                </c:pt>
                <c:pt idx="32">
                  <c:v>750</c:v>
                </c:pt>
                <c:pt idx="33">
                  <c:v>750</c:v>
                </c:pt>
                <c:pt idx="34">
                  <c:v>751</c:v>
                </c:pt>
                <c:pt idx="35">
                  <c:v>749</c:v>
                </c:pt>
                <c:pt idx="36">
                  <c:v>751</c:v>
                </c:pt>
                <c:pt idx="37">
                  <c:v>749</c:v>
                </c:pt>
                <c:pt idx="38">
                  <c:v>749</c:v>
                </c:pt>
                <c:pt idx="39">
                  <c:v>750</c:v>
                </c:pt>
                <c:pt idx="40">
                  <c:v>751</c:v>
                </c:pt>
                <c:pt idx="41">
                  <c:v>751</c:v>
                </c:pt>
                <c:pt idx="42">
                  <c:v>750</c:v>
                </c:pt>
                <c:pt idx="43">
                  <c:v>751</c:v>
                </c:pt>
                <c:pt idx="44">
                  <c:v>750</c:v>
                </c:pt>
              </c:numCache>
            </c:numRef>
          </c:xVal>
          <c:yVal>
            <c:numRef>
              <c:f>'Test 01.07.2015 VTG'!$AA$24:$AA$77</c:f>
              <c:numCache>
                <c:formatCode>#,##0" mbar"</c:formatCode>
                <c:ptCount val="54"/>
                <c:pt idx="0">
                  <c:v>1027</c:v>
                </c:pt>
                <c:pt idx="1">
                  <c:v>1027</c:v>
                </c:pt>
                <c:pt idx="2">
                  <c:v>1027</c:v>
                </c:pt>
                <c:pt idx="3">
                  <c:v>1027</c:v>
                </c:pt>
                <c:pt idx="4">
                  <c:v>1027</c:v>
                </c:pt>
                <c:pt idx="5">
                  <c:v>1027</c:v>
                </c:pt>
                <c:pt idx="6">
                  <c:v>1027</c:v>
                </c:pt>
                <c:pt idx="7">
                  <c:v>1027</c:v>
                </c:pt>
                <c:pt idx="8">
                  <c:v>1027</c:v>
                </c:pt>
                <c:pt idx="9">
                  <c:v>1027</c:v>
                </c:pt>
                <c:pt idx="10">
                  <c:v>1027</c:v>
                </c:pt>
                <c:pt idx="11">
                  <c:v>1027</c:v>
                </c:pt>
                <c:pt idx="12">
                  <c:v>1027</c:v>
                </c:pt>
                <c:pt idx="13">
                  <c:v>1027</c:v>
                </c:pt>
                <c:pt idx="14">
                  <c:v>1027</c:v>
                </c:pt>
                <c:pt idx="15">
                  <c:v>1027</c:v>
                </c:pt>
                <c:pt idx="16">
                  <c:v>1027</c:v>
                </c:pt>
                <c:pt idx="17">
                  <c:v>1027</c:v>
                </c:pt>
                <c:pt idx="18">
                  <c:v>1027</c:v>
                </c:pt>
                <c:pt idx="19">
                  <c:v>1027</c:v>
                </c:pt>
                <c:pt idx="20">
                  <c:v>1027</c:v>
                </c:pt>
                <c:pt idx="21">
                  <c:v>1027</c:v>
                </c:pt>
                <c:pt idx="22">
                  <c:v>1027</c:v>
                </c:pt>
                <c:pt idx="23">
                  <c:v>1027</c:v>
                </c:pt>
                <c:pt idx="24">
                  <c:v>1027</c:v>
                </c:pt>
                <c:pt idx="25">
                  <c:v>1027</c:v>
                </c:pt>
                <c:pt idx="26">
                  <c:v>1027</c:v>
                </c:pt>
                <c:pt idx="27">
                  <c:v>1027</c:v>
                </c:pt>
                <c:pt idx="28">
                  <c:v>1027</c:v>
                </c:pt>
                <c:pt idx="29">
                  <c:v>1027</c:v>
                </c:pt>
                <c:pt idx="30">
                  <c:v>1027</c:v>
                </c:pt>
                <c:pt idx="31">
                  <c:v>1027</c:v>
                </c:pt>
                <c:pt idx="32">
                  <c:v>1027</c:v>
                </c:pt>
                <c:pt idx="33">
                  <c:v>1027</c:v>
                </c:pt>
                <c:pt idx="34">
                  <c:v>1027</c:v>
                </c:pt>
                <c:pt idx="35">
                  <c:v>1027</c:v>
                </c:pt>
                <c:pt idx="36">
                  <c:v>1027</c:v>
                </c:pt>
                <c:pt idx="37">
                  <c:v>1027</c:v>
                </c:pt>
                <c:pt idx="38">
                  <c:v>1027</c:v>
                </c:pt>
                <c:pt idx="39">
                  <c:v>1027</c:v>
                </c:pt>
                <c:pt idx="40">
                  <c:v>1027</c:v>
                </c:pt>
                <c:pt idx="41">
                  <c:v>1027</c:v>
                </c:pt>
                <c:pt idx="42">
                  <c:v>1027</c:v>
                </c:pt>
                <c:pt idx="43">
                  <c:v>1027</c:v>
                </c:pt>
                <c:pt idx="44">
                  <c:v>1027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'Test 01.07.2015 VTG'!$AB$5</c:f>
              <c:strCache>
                <c:ptCount val="1"/>
                <c:pt idx="0">
                  <c:v>Soll Ladedruck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'Test 01.07.2015 VTG'!$Y$24:$Y$77</c:f>
              <c:numCache>
                <c:formatCode>#,##0" 1/min"</c:formatCode>
                <c:ptCount val="54"/>
                <c:pt idx="0">
                  <c:v>751</c:v>
                </c:pt>
                <c:pt idx="1">
                  <c:v>750</c:v>
                </c:pt>
                <c:pt idx="2">
                  <c:v>750</c:v>
                </c:pt>
                <c:pt idx="3">
                  <c:v>749</c:v>
                </c:pt>
                <c:pt idx="4">
                  <c:v>748</c:v>
                </c:pt>
                <c:pt idx="5">
                  <c:v>753</c:v>
                </c:pt>
                <c:pt idx="6">
                  <c:v>750</c:v>
                </c:pt>
                <c:pt idx="7">
                  <c:v>748</c:v>
                </c:pt>
                <c:pt idx="8">
                  <c:v>753</c:v>
                </c:pt>
                <c:pt idx="9">
                  <c:v>749</c:v>
                </c:pt>
                <c:pt idx="10">
                  <c:v>748</c:v>
                </c:pt>
                <c:pt idx="11">
                  <c:v>752</c:v>
                </c:pt>
                <c:pt idx="12">
                  <c:v>751</c:v>
                </c:pt>
                <c:pt idx="13">
                  <c:v>748</c:v>
                </c:pt>
                <c:pt idx="14">
                  <c:v>750</c:v>
                </c:pt>
                <c:pt idx="15">
                  <c:v>749</c:v>
                </c:pt>
                <c:pt idx="16">
                  <c:v>750</c:v>
                </c:pt>
                <c:pt idx="17">
                  <c:v>747</c:v>
                </c:pt>
                <c:pt idx="18">
                  <c:v>749</c:v>
                </c:pt>
                <c:pt idx="19">
                  <c:v>751</c:v>
                </c:pt>
                <c:pt idx="20">
                  <c:v>748</c:v>
                </c:pt>
                <c:pt idx="21">
                  <c:v>751</c:v>
                </c:pt>
                <c:pt idx="22">
                  <c:v>750</c:v>
                </c:pt>
                <c:pt idx="23">
                  <c:v>750</c:v>
                </c:pt>
                <c:pt idx="24">
                  <c:v>751</c:v>
                </c:pt>
                <c:pt idx="25">
                  <c:v>750</c:v>
                </c:pt>
                <c:pt idx="26">
                  <c:v>751</c:v>
                </c:pt>
                <c:pt idx="27">
                  <c:v>749</c:v>
                </c:pt>
                <c:pt idx="28">
                  <c:v>750</c:v>
                </c:pt>
                <c:pt idx="29">
                  <c:v>750</c:v>
                </c:pt>
                <c:pt idx="30">
                  <c:v>750</c:v>
                </c:pt>
                <c:pt idx="31">
                  <c:v>752</c:v>
                </c:pt>
                <c:pt idx="32">
                  <c:v>750</c:v>
                </c:pt>
                <c:pt idx="33">
                  <c:v>750</c:v>
                </c:pt>
                <c:pt idx="34">
                  <c:v>751</c:v>
                </c:pt>
                <c:pt idx="35">
                  <c:v>749</c:v>
                </c:pt>
                <c:pt idx="36">
                  <c:v>751</c:v>
                </c:pt>
                <c:pt idx="37">
                  <c:v>749</c:v>
                </c:pt>
                <c:pt idx="38">
                  <c:v>749</c:v>
                </c:pt>
                <c:pt idx="39">
                  <c:v>750</c:v>
                </c:pt>
                <c:pt idx="40">
                  <c:v>751</c:v>
                </c:pt>
                <c:pt idx="41">
                  <c:v>751</c:v>
                </c:pt>
                <c:pt idx="42">
                  <c:v>750</c:v>
                </c:pt>
                <c:pt idx="43">
                  <c:v>751</c:v>
                </c:pt>
                <c:pt idx="44">
                  <c:v>750</c:v>
                </c:pt>
              </c:numCache>
            </c:numRef>
          </c:xVal>
          <c:yVal>
            <c:numRef>
              <c:f>'Test 01.07.2015 VTG'!$AB$6:$AB$94</c:f>
              <c:numCache>
                <c:formatCode>#,##0" mbar"</c:formatCode>
                <c:ptCount val="89"/>
                <c:pt idx="0">
                  <c:v>1006</c:v>
                </c:pt>
                <c:pt idx="1">
                  <c:v>1005</c:v>
                </c:pt>
                <c:pt idx="2">
                  <c:v>1005</c:v>
                </c:pt>
                <c:pt idx="3">
                  <c:v>1006</c:v>
                </c:pt>
                <c:pt idx="4">
                  <c:v>1005</c:v>
                </c:pt>
                <c:pt idx="5">
                  <c:v>1005</c:v>
                </c:pt>
                <c:pt idx="6">
                  <c:v>1005</c:v>
                </c:pt>
                <c:pt idx="7">
                  <c:v>1006</c:v>
                </c:pt>
                <c:pt idx="8">
                  <c:v>1005</c:v>
                </c:pt>
                <c:pt idx="9">
                  <c:v>1006</c:v>
                </c:pt>
                <c:pt idx="10">
                  <c:v>1005</c:v>
                </c:pt>
                <c:pt idx="11">
                  <c:v>1006</c:v>
                </c:pt>
                <c:pt idx="12">
                  <c:v>1005</c:v>
                </c:pt>
                <c:pt idx="13">
                  <c:v>1005</c:v>
                </c:pt>
                <c:pt idx="14">
                  <c:v>1006</c:v>
                </c:pt>
                <c:pt idx="15">
                  <c:v>1005</c:v>
                </c:pt>
                <c:pt idx="16">
                  <c:v>1006</c:v>
                </c:pt>
                <c:pt idx="17">
                  <c:v>1005</c:v>
                </c:pt>
                <c:pt idx="18">
                  <c:v>1005</c:v>
                </c:pt>
                <c:pt idx="19">
                  <c:v>1005</c:v>
                </c:pt>
                <c:pt idx="20">
                  <c:v>1005</c:v>
                </c:pt>
                <c:pt idx="21">
                  <c:v>1006</c:v>
                </c:pt>
                <c:pt idx="22">
                  <c:v>1006</c:v>
                </c:pt>
                <c:pt idx="23">
                  <c:v>1005</c:v>
                </c:pt>
                <c:pt idx="24">
                  <c:v>1005</c:v>
                </c:pt>
                <c:pt idx="25">
                  <c:v>1006</c:v>
                </c:pt>
                <c:pt idx="26">
                  <c:v>1005</c:v>
                </c:pt>
                <c:pt idx="27">
                  <c:v>1006</c:v>
                </c:pt>
                <c:pt idx="28">
                  <c:v>1006</c:v>
                </c:pt>
                <c:pt idx="29">
                  <c:v>1005</c:v>
                </c:pt>
                <c:pt idx="30">
                  <c:v>1005</c:v>
                </c:pt>
                <c:pt idx="31">
                  <c:v>1006</c:v>
                </c:pt>
                <c:pt idx="32">
                  <c:v>1005</c:v>
                </c:pt>
                <c:pt idx="33">
                  <c:v>1006</c:v>
                </c:pt>
                <c:pt idx="34">
                  <c:v>1005</c:v>
                </c:pt>
                <c:pt idx="35">
                  <c:v>1006</c:v>
                </c:pt>
                <c:pt idx="36">
                  <c:v>1006</c:v>
                </c:pt>
                <c:pt idx="37">
                  <c:v>1005</c:v>
                </c:pt>
                <c:pt idx="38">
                  <c:v>1006</c:v>
                </c:pt>
                <c:pt idx="39">
                  <c:v>1005</c:v>
                </c:pt>
                <c:pt idx="40">
                  <c:v>1005</c:v>
                </c:pt>
                <c:pt idx="41">
                  <c:v>1005</c:v>
                </c:pt>
                <c:pt idx="42">
                  <c:v>1005</c:v>
                </c:pt>
                <c:pt idx="43">
                  <c:v>1005</c:v>
                </c:pt>
                <c:pt idx="44">
                  <c:v>1005</c:v>
                </c:pt>
                <c:pt idx="45">
                  <c:v>1006</c:v>
                </c:pt>
                <c:pt idx="46">
                  <c:v>1005</c:v>
                </c:pt>
                <c:pt idx="47">
                  <c:v>1005</c:v>
                </c:pt>
                <c:pt idx="48">
                  <c:v>1005</c:v>
                </c:pt>
                <c:pt idx="49">
                  <c:v>1005</c:v>
                </c:pt>
                <c:pt idx="50">
                  <c:v>1005</c:v>
                </c:pt>
                <c:pt idx="51">
                  <c:v>1005</c:v>
                </c:pt>
                <c:pt idx="52">
                  <c:v>1005</c:v>
                </c:pt>
                <c:pt idx="53">
                  <c:v>1006</c:v>
                </c:pt>
                <c:pt idx="54">
                  <c:v>1005</c:v>
                </c:pt>
                <c:pt idx="55">
                  <c:v>1006</c:v>
                </c:pt>
                <c:pt idx="56">
                  <c:v>1006</c:v>
                </c:pt>
                <c:pt idx="57">
                  <c:v>1005</c:v>
                </c:pt>
                <c:pt idx="58">
                  <c:v>1005</c:v>
                </c:pt>
                <c:pt idx="59">
                  <c:v>1005</c:v>
                </c:pt>
                <c:pt idx="60">
                  <c:v>1005</c:v>
                </c:pt>
                <c:pt idx="61">
                  <c:v>1005</c:v>
                </c:pt>
                <c:pt idx="62">
                  <c:v>1005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'Test 01.07.2015 VTG'!$AH$5</c:f>
              <c:strCache>
                <c:ptCount val="1"/>
                <c:pt idx="0">
                  <c:v>Raildruck Sollwert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'Test 01.07.2015 VTG'!$Y$24:$Y$77</c:f>
              <c:numCache>
                <c:formatCode>#,##0" 1/min"</c:formatCode>
                <c:ptCount val="54"/>
                <c:pt idx="0">
                  <c:v>751</c:v>
                </c:pt>
                <c:pt idx="1">
                  <c:v>750</c:v>
                </c:pt>
                <c:pt idx="2">
                  <c:v>750</c:v>
                </c:pt>
                <c:pt idx="3">
                  <c:v>749</c:v>
                </c:pt>
                <c:pt idx="4">
                  <c:v>748</c:v>
                </c:pt>
                <c:pt idx="5">
                  <c:v>753</c:v>
                </c:pt>
                <c:pt idx="6">
                  <c:v>750</c:v>
                </c:pt>
                <c:pt idx="7">
                  <c:v>748</c:v>
                </c:pt>
                <c:pt idx="8">
                  <c:v>753</c:v>
                </c:pt>
                <c:pt idx="9">
                  <c:v>749</c:v>
                </c:pt>
                <c:pt idx="10">
                  <c:v>748</c:v>
                </c:pt>
                <c:pt idx="11">
                  <c:v>752</c:v>
                </c:pt>
                <c:pt idx="12">
                  <c:v>751</c:v>
                </c:pt>
                <c:pt idx="13">
                  <c:v>748</c:v>
                </c:pt>
                <c:pt idx="14">
                  <c:v>750</c:v>
                </c:pt>
                <c:pt idx="15">
                  <c:v>749</c:v>
                </c:pt>
                <c:pt idx="16">
                  <c:v>750</c:v>
                </c:pt>
                <c:pt idx="17">
                  <c:v>747</c:v>
                </c:pt>
                <c:pt idx="18">
                  <c:v>749</c:v>
                </c:pt>
                <c:pt idx="19">
                  <c:v>751</c:v>
                </c:pt>
                <c:pt idx="20">
                  <c:v>748</c:v>
                </c:pt>
                <c:pt idx="21">
                  <c:v>751</c:v>
                </c:pt>
                <c:pt idx="22">
                  <c:v>750</c:v>
                </c:pt>
                <c:pt idx="23">
                  <c:v>750</c:v>
                </c:pt>
                <c:pt idx="24">
                  <c:v>751</c:v>
                </c:pt>
                <c:pt idx="25">
                  <c:v>750</c:v>
                </c:pt>
                <c:pt idx="26">
                  <c:v>751</c:v>
                </c:pt>
                <c:pt idx="27">
                  <c:v>749</c:v>
                </c:pt>
                <c:pt idx="28">
                  <c:v>750</c:v>
                </c:pt>
                <c:pt idx="29">
                  <c:v>750</c:v>
                </c:pt>
                <c:pt idx="30">
                  <c:v>750</c:v>
                </c:pt>
                <c:pt idx="31">
                  <c:v>752</c:v>
                </c:pt>
                <c:pt idx="32">
                  <c:v>750</c:v>
                </c:pt>
                <c:pt idx="33">
                  <c:v>750</c:v>
                </c:pt>
                <c:pt idx="34">
                  <c:v>751</c:v>
                </c:pt>
                <c:pt idx="35">
                  <c:v>749</c:v>
                </c:pt>
                <c:pt idx="36">
                  <c:v>751</c:v>
                </c:pt>
                <c:pt idx="37">
                  <c:v>749</c:v>
                </c:pt>
                <c:pt idx="38">
                  <c:v>749</c:v>
                </c:pt>
                <c:pt idx="39">
                  <c:v>750</c:v>
                </c:pt>
                <c:pt idx="40">
                  <c:v>751</c:v>
                </c:pt>
                <c:pt idx="41">
                  <c:v>751</c:v>
                </c:pt>
                <c:pt idx="42">
                  <c:v>750</c:v>
                </c:pt>
                <c:pt idx="43">
                  <c:v>751</c:v>
                </c:pt>
                <c:pt idx="44">
                  <c:v>750</c:v>
                </c:pt>
              </c:numCache>
            </c:numRef>
          </c:xVal>
          <c:yVal>
            <c:numRef>
              <c:f>'Test 01.07.2015 VTG'!$AH$6:$AH$94</c:f>
              <c:numCache>
                <c:formatCode>#,##0" bar"</c:formatCode>
                <c:ptCount val="89"/>
                <c:pt idx="0">
                  <c:v>337.76900000000001</c:v>
                </c:pt>
                <c:pt idx="1">
                  <c:v>337.76900000000001</c:v>
                </c:pt>
                <c:pt idx="2">
                  <c:v>337.76900000000001</c:v>
                </c:pt>
                <c:pt idx="3">
                  <c:v>337.76900000000001</c:v>
                </c:pt>
                <c:pt idx="4">
                  <c:v>337.76900000000001</c:v>
                </c:pt>
                <c:pt idx="5">
                  <c:v>337.76900000000001</c:v>
                </c:pt>
                <c:pt idx="6">
                  <c:v>337.76900000000001</c:v>
                </c:pt>
                <c:pt idx="7">
                  <c:v>337.76900000000001</c:v>
                </c:pt>
                <c:pt idx="8">
                  <c:v>337.76900000000001</c:v>
                </c:pt>
                <c:pt idx="9">
                  <c:v>337.76900000000001</c:v>
                </c:pt>
                <c:pt idx="10">
                  <c:v>337.76900000000001</c:v>
                </c:pt>
                <c:pt idx="11">
                  <c:v>337.76900000000001</c:v>
                </c:pt>
                <c:pt idx="12">
                  <c:v>337.76900000000001</c:v>
                </c:pt>
                <c:pt idx="13">
                  <c:v>337.76900000000001</c:v>
                </c:pt>
                <c:pt idx="14">
                  <c:v>337.76900000000001</c:v>
                </c:pt>
                <c:pt idx="15">
                  <c:v>337.76900000000001</c:v>
                </c:pt>
                <c:pt idx="16">
                  <c:v>337.76900000000001</c:v>
                </c:pt>
                <c:pt idx="17">
                  <c:v>337.76900000000001</c:v>
                </c:pt>
                <c:pt idx="18">
                  <c:v>337.76900000000001</c:v>
                </c:pt>
                <c:pt idx="19">
                  <c:v>337.76900000000001</c:v>
                </c:pt>
                <c:pt idx="20">
                  <c:v>337.76900000000001</c:v>
                </c:pt>
                <c:pt idx="21">
                  <c:v>337.76900000000001</c:v>
                </c:pt>
                <c:pt idx="22">
                  <c:v>337.76900000000001</c:v>
                </c:pt>
                <c:pt idx="23">
                  <c:v>337.76900000000001</c:v>
                </c:pt>
                <c:pt idx="24">
                  <c:v>337.76900000000001</c:v>
                </c:pt>
                <c:pt idx="25">
                  <c:v>337.76900000000001</c:v>
                </c:pt>
                <c:pt idx="26">
                  <c:v>337.76900000000001</c:v>
                </c:pt>
                <c:pt idx="27">
                  <c:v>337.76900000000001</c:v>
                </c:pt>
                <c:pt idx="28">
                  <c:v>337.76900000000001</c:v>
                </c:pt>
                <c:pt idx="29">
                  <c:v>337.76900000000001</c:v>
                </c:pt>
                <c:pt idx="30">
                  <c:v>337.76900000000001</c:v>
                </c:pt>
                <c:pt idx="31">
                  <c:v>337.76900000000001</c:v>
                </c:pt>
                <c:pt idx="32">
                  <c:v>337.76900000000001</c:v>
                </c:pt>
                <c:pt idx="33">
                  <c:v>337.76900000000001</c:v>
                </c:pt>
                <c:pt idx="34">
                  <c:v>337.76900000000001</c:v>
                </c:pt>
                <c:pt idx="35">
                  <c:v>337.76900000000001</c:v>
                </c:pt>
                <c:pt idx="36">
                  <c:v>337.76900000000001</c:v>
                </c:pt>
                <c:pt idx="37">
                  <c:v>337.76900000000001</c:v>
                </c:pt>
                <c:pt idx="38">
                  <c:v>337.76900000000001</c:v>
                </c:pt>
                <c:pt idx="39">
                  <c:v>337.76900000000001</c:v>
                </c:pt>
                <c:pt idx="40">
                  <c:v>337.76900000000001</c:v>
                </c:pt>
                <c:pt idx="41">
                  <c:v>337.76900000000001</c:v>
                </c:pt>
                <c:pt idx="42">
                  <c:v>337.76900000000001</c:v>
                </c:pt>
                <c:pt idx="43">
                  <c:v>337.76900000000001</c:v>
                </c:pt>
                <c:pt idx="44">
                  <c:v>337.76900000000001</c:v>
                </c:pt>
                <c:pt idx="45">
                  <c:v>337.76900000000001</c:v>
                </c:pt>
                <c:pt idx="46">
                  <c:v>337.76900000000001</c:v>
                </c:pt>
                <c:pt idx="47">
                  <c:v>337.76900000000001</c:v>
                </c:pt>
                <c:pt idx="48">
                  <c:v>337.76900000000001</c:v>
                </c:pt>
                <c:pt idx="49">
                  <c:v>337.76900000000001</c:v>
                </c:pt>
                <c:pt idx="50">
                  <c:v>337.76900000000001</c:v>
                </c:pt>
                <c:pt idx="51">
                  <c:v>337.76900000000001</c:v>
                </c:pt>
                <c:pt idx="52">
                  <c:v>337.76900000000001</c:v>
                </c:pt>
                <c:pt idx="53">
                  <c:v>337.76900000000001</c:v>
                </c:pt>
                <c:pt idx="54">
                  <c:v>337.76900000000001</c:v>
                </c:pt>
                <c:pt idx="55">
                  <c:v>337.76900000000001</c:v>
                </c:pt>
                <c:pt idx="56">
                  <c:v>337.76900000000001</c:v>
                </c:pt>
                <c:pt idx="57">
                  <c:v>337.76900000000001</c:v>
                </c:pt>
                <c:pt idx="58">
                  <c:v>337.76900000000001</c:v>
                </c:pt>
                <c:pt idx="59">
                  <c:v>337.76900000000001</c:v>
                </c:pt>
                <c:pt idx="60">
                  <c:v>337.76900000000001</c:v>
                </c:pt>
                <c:pt idx="61">
                  <c:v>337.76900000000001</c:v>
                </c:pt>
                <c:pt idx="62">
                  <c:v>337.76900000000001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'Test 01.07.2015 VTG'!$AI$5</c:f>
              <c:strCache>
                <c:ptCount val="1"/>
                <c:pt idx="0">
                  <c:v>Raildruck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'Test 01.07.2015 VTG'!$Y$24:$Y$77</c:f>
              <c:numCache>
                <c:formatCode>#,##0" 1/min"</c:formatCode>
                <c:ptCount val="54"/>
                <c:pt idx="0">
                  <c:v>751</c:v>
                </c:pt>
                <c:pt idx="1">
                  <c:v>750</c:v>
                </c:pt>
                <c:pt idx="2">
                  <c:v>750</c:v>
                </c:pt>
                <c:pt idx="3">
                  <c:v>749</c:v>
                </c:pt>
                <c:pt idx="4">
                  <c:v>748</c:v>
                </c:pt>
                <c:pt idx="5">
                  <c:v>753</c:v>
                </c:pt>
                <c:pt idx="6">
                  <c:v>750</c:v>
                </c:pt>
                <c:pt idx="7">
                  <c:v>748</c:v>
                </c:pt>
                <c:pt idx="8">
                  <c:v>753</c:v>
                </c:pt>
                <c:pt idx="9">
                  <c:v>749</c:v>
                </c:pt>
                <c:pt idx="10">
                  <c:v>748</c:v>
                </c:pt>
                <c:pt idx="11">
                  <c:v>752</c:v>
                </c:pt>
                <c:pt idx="12">
                  <c:v>751</c:v>
                </c:pt>
                <c:pt idx="13">
                  <c:v>748</c:v>
                </c:pt>
                <c:pt idx="14">
                  <c:v>750</c:v>
                </c:pt>
                <c:pt idx="15">
                  <c:v>749</c:v>
                </c:pt>
                <c:pt idx="16">
                  <c:v>750</c:v>
                </c:pt>
                <c:pt idx="17">
                  <c:v>747</c:v>
                </c:pt>
                <c:pt idx="18">
                  <c:v>749</c:v>
                </c:pt>
                <c:pt idx="19">
                  <c:v>751</c:v>
                </c:pt>
                <c:pt idx="20">
                  <c:v>748</c:v>
                </c:pt>
                <c:pt idx="21">
                  <c:v>751</c:v>
                </c:pt>
                <c:pt idx="22">
                  <c:v>750</c:v>
                </c:pt>
                <c:pt idx="23">
                  <c:v>750</c:v>
                </c:pt>
                <c:pt idx="24">
                  <c:v>751</c:v>
                </c:pt>
                <c:pt idx="25">
                  <c:v>750</c:v>
                </c:pt>
                <c:pt idx="26">
                  <c:v>751</c:v>
                </c:pt>
                <c:pt idx="27">
                  <c:v>749</c:v>
                </c:pt>
                <c:pt idx="28">
                  <c:v>750</c:v>
                </c:pt>
                <c:pt idx="29">
                  <c:v>750</c:v>
                </c:pt>
                <c:pt idx="30">
                  <c:v>750</c:v>
                </c:pt>
                <c:pt idx="31">
                  <c:v>752</c:v>
                </c:pt>
                <c:pt idx="32">
                  <c:v>750</c:v>
                </c:pt>
                <c:pt idx="33">
                  <c:v>750</c:v>
                </c:pt>
                <c:pt idx="34">
                  <c:v>751</c:v>
                </c:pt>
                <c:pt idx="35">
                  <c:v>749</c:v>
                </c:pt>
                <c:pt idx="36">
                  <c:v>751</c:v>
                </c:pt>
                <c:pt idx="37">
                  <c:v>749</c:v>
                </c:pt>
                <c:pt idx="38">
                  <c:v>749</c:v>
                </c:pt>
                <c:pt idx="39">
                  <c:v>750</c:v>
                </c:pt>
                <c:pt idx="40">
                  <c:v>751</c:v>
                </c:pt>
                <c:pt idx="41">
                  <c:v>751</c:v>
                </c:pt>
                <c:pt idx="42">
                  <c:v>750</c:v>
                </c:pt>
                <c:pt idx="43">
                  <c:v>751</c:v>
                </c:pt>
                <c:pt idx="44">
                  <c:v>750</c:v>
                </c:pt>
              </c:numCache>
            </c:numRef>
          </c:xVal>
          <c:yVal>
            <c:numRef>
              <c:f>'Test 01.07.2015 VTG'!$AI$6:$AI$94</c:f>
              <c:numCache>
                <c:formatCode>#,##0" bar"</c:formatCode>
                <c:ptCount val="89"/>
                <c:pt idx="0">
                  <c:v>337.76900000000001</c:v>
                </c:pt>
                <c:pt idx="1">
                  <c:v>337.76900000000001</c:v>
                </c:pt>
                <c:pt idx="2">
                  <c:v>337.76900000000001</c:v>
                </c:pt>
                <c:pt idx="3">
                  <c:v>337.76900000000001</c:v>
                </c:pt>
                <c:pt idx="4">
                  <c:v>337.76900000000001</c:v>
                </c:pt>
                <c:pt idx="5">
                  <c:v>337.76900000000001</c:v>
                </c:pt>
                <c:pt idx="6">
                  <c:v>337.76900000000001</c:v>
                </c:pt>
                <c:pt idx="7">
                  <c:v>337.76900000000001</c:v>
                </c:pt>
                <c:pt idx="8">
                  <c:v>337.76900000000001</c:v>
                </c:pt>
                <c:pt idx="9">
                  <c:v>337.76900000000001</c:v>
                </c:pt>
                <c:pt idx="10">
                  <c:v>337.76900000000001</c:v>
                </c:pt>
                <c:pt idx="11">
                  <c:v>337.76900000000001</c:v>
                </c:pt>
                <c:pt idx="12">
                  <c:v>337.76900000000001</c:v>
                </c:pt>
                <c:pt idx="13">
                  <c:v>337.76900000000001</c:v>
                </c:pt>
                <c:pt idx="14">
                  <c:v>337.76900000000001</c:v>
                </c:pt>
                <c:pt idx="15">
                  <c:v>337.76900000000001</c:v>
                </c:pt>
                <c:pt idx="16">
                  <c:v>337.76900000000001</c:v>
                </c:pt>
                <c:pt idx="17">
                  <c:v>337.76900000000001</c:v>
                </c:pt>
                <c:pt idx="18">
                  <c:v>337.76900000000001</c:v>
                </c:pt>
                <c:pt idx="19">
                  <c:v>337.76900000000001</c:v>
                </c:pt>
                <c:pt idx="20">
                  <c:v>337.76900000000001</c:v>
                </c:pt>
                <c:pt idx="21">
                  <c:v>337.76900000000001</c:v>
                </c:pt>
                <c:pt idx="22">
                  <c:v>337.76900000000001</c:v>
                </c:pt>
                <c:pt idx="23">
                  <c:v>337.76900000000001</c:v>
                </c:pt>
                <c:pt idx="24">
                  <c:v>337.76900000000001</c:v>
                </c:pt>
                <c:pt idx="25">
                  <c:v>337.76900000000001</c:v>
                </c:pt>
                <c:pt idx="26">
                  <c:v>337.76900000000001</c:v>
                </c:pt>
                <c:pt idx="27">
                  <c:v>337.76900000000001</c:v>
                </c:pt>
                <c:pt idx="28">
                  <c:v>337.76900000000001</c:v>
                </c:pt>
                <c:pt idx="29">
                  <c:v>337.76900000000001</c:v>
                </c:pt>
                <c:pt idx="30">
                  <c:v>337.76900000000001</c:v>
                </c:pt>
                <c:pt idx="31">
                  <c:v>337.76900000000001</c:v>
                </c:pt>
                <c:pt idx="32">
                  <c:v>337.76900000000001</c:v>
                </c:pt>
                <c:pt idx="33">
                  <c:v>337.76900000000001</c:v>
                </c:pt>
                <c:pt idx="34">
                  <c:v>337.76900000000001</c:v>
                </c:pt>
                <c:pt idx="35">
                  <c:v>337.76900000000001</c:v>
                </c:pt>
                <c:pt idx="36">
                  <c:v>337.76900000000001</c:v>
                </c:pt>
                <c:pt idx="37">
                  <c:v>337.76900000000001</c:v>
                </c:pt>
                <c:pt idx="38">
                  <c:v>337.76900000000001</c:v>
                </c:pt>
                <c:pt idx="39">
                  <c:v>337.76900000000001</c:v>
                </c:pt>
                <c:pt idx="40">
                  <c:v>337.76900000000001</c:v>
                </c:pt>
                <c:pt idx="41">
                  <c:v>337.76900000000001</c:v>
                </c:pt>
                <c:pt idx="42">
                  <c:v>337.76900000000001</c:v>
                </c:pt>
                <c:pt idx="43">
                  <c:v>337.76900000000001</c:v>
                </c:pt>
                <c:pt idx="44">
                  <c:v>337.76900000000001</c:v>
                </c:pt>
                <c:pt idx="45">
                  <c:v>337.76900000000001</c:v>
                </c:pt>
                <c:pt idx="46">
                  <c:v>337.76900000000001</c:v>
                </c:pt>
                <c:pt idx="47">
                  <c:v>337.76900000000001</c:v>
                </c:pt>
                <c:pt idx="48">
                  <c:v>337.76900000000001</c:v>
                </c:pt>
                <c:pt idx="49">
                  <c:v>337.76900000000001</c:v>
                </c:pt>
                <c:pt idx="50">
                  <c:v>337.76900000000001</c:v>
                </c:pt>
                <c:pt idx="51">
                  <c:v>337.76900000000001</c:v>
                </c:pt>
                <c:pt idx="52">
                  <c:v>337.76900000000001</c:v>
                </c:pt>
                <c:pt idx="53">
                  <c:v>337.76900000000001</c:v>
                </c:pt>
                <c:pt idx="54">
                  <c:v>337.76900000000001</c:v>
                </c:pt>
                <c:pt idx="55">
                  <c:v>337.76900000000001</c:v>
                </c:pt>
                <c:pt idx="56">
                  <c:v>337.76900000000001</c:v>
                </c:pt>
                <c:pt idx="57">
                  <c:v>327.53300000000002</c:v>
                </c:pt>
                <c:pt idx="58">
                  <c:v>337.76900000000001</c:v>
                </c:pt>
                <c:pt idx="59">
                  <c:v>337.76900000000001</c:v>
                </c:pt>
                <c:pt idx="60">
                  <c:v>337.76900000000001</c:v>
                </c:pt>
                <c:pt idx="61">
                  <c:v>337.76900000000001</c:v>
                </c:pt>
                <c:pt idx="62">
                  <c:v>337.76900000000001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668440"/>
        <c:axId val="289668832"/>
      </c:scatterChart>
      <c:scatterChart>
        <c:scatterStyle val="smoothMarker"/>
        <c:varyColors val="0"/>
        <c:ser>
          <c:idx val="2"/>
          <c:order val="2"/>
          <c:tx>
            <c:strRef>
              <c:f>'Test 01.07.2015 VTG'!$AF$5</c:f>
              <c:strCache>
                <c:ptCount val="1"/>
                <c:pt idx="0">
                  <c:v>Fahrstufe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'Test 01.07.2015 VTG'!$Y$24:$Y$77</c:f>
              <c:numCache>
                <c:formatCode>#,##0" 1/min"</c:formatCode>
                <c:ptCount val="54"/>
                <c:pt idx="0">
                  <c:v>751</c:v>
                </c:pt>
                <c:pt idx="1">
                  <c:v>750</c:v>
                </c:pt>
                <c:pt idx="2">
                  <c:v>750</c:v>
                </c:pt>
                <c:pt idx="3">
                  <c:v>749</c:v>
                </c:pt>
                <c:pt idx="4">
                  <c:v>748</c:v>
                </c:pt>
                <c:pt idx="5">
                  <c:v>753</c:v>
                </c:pt>
                <c:pt idx="6">
                  <c:v>750</c:v>
                </c:pt>
                <c:pt idx="7">
                  <c:v>748</c:v>
                </c:pt>
                <c:pt idx="8">
                  <c:v>753</c:v>
                </c:pt>
                <c:pt idx="9">
                  <c:v>749</c:v>
                </c:pt>
                <c:pt idx="10">
                  <c:v>748</c:v>
                </c:pt>
                <c:pt idx="11">
                  <c:v>752</c:v>
                </c:pt>
                <c:pt idx="12">
                  <c:v>751</c:v>
                </c:pt>
                <c:pt idx="13">
                  <c:v>748</c:v>
                </c:pt>
                <c:pt idx="14">
                  <c:v>750</c:v>
                </c:pt>
                <c:pt idx="15">
                  <c:v>749</c:v>
                </c:pt>
                <c:pt idx="16">
                  <c:v>750</c:v>
                </c:pt>
                <c:pt idx="17">
                  <c:v>747</c:v>
                </c:pt>
                <c:pt idx="18">
                  <c:v>749</c:v>
                </c:pt>
                <c:pt idx="19">
                  <c:v>751</c:v>
                </c:pt>
                <c:pt idx="20">
                  <c:v>748</c:v>
                </c:pt>
                <c:pt idx="21">
                  <c:v>751</c:v>
                </c:pt>
                <c:pt idx="22">
                  <c:v>750</c:v>
                </c:pt>
                <c:pt idx="23">
                  <c:v>750</c:v>
                </c:pt>
                <c:pt idx="24">
                  <c:v>751</c:v>
                </c:pt>
                <c:pt idx="25">
                  <c:v>750</c:v>
                </c:pt>
                <c:pt idx="26">
                  <c:v>751</c:v>
                </c:pt>
                <c:pt idx="27">
                  <c:v>749</c:v>
                </c:pt>
                <c:pt idx="28">
                  <c:v>750</c:v>
                </c:pt>
                <c:pt idx="29">
                  <c:v>750</c:v>
                </c:pt>
                <c:pt idx="30">
                  <c:v>750</c:v>
                </c:pt>
                <c:pt idx="31">
                  <c:v>752</c:v>
                </c:pt>
                <c:pt idx="32">
                  <c:v>750</c:v>
                </c:pt>
                <c:pt idx="33">
                  <c:v>750</c:v>
                </c:pt>
                <c:pt idx="34">
                  <c:v>751</c:v>
                </c:pt>
                <c:pt idx="35">
                  <c:v>749</c:v>
                </c:pt>
                <c:pt idx="36">
                  <c:v>751</c:v>
                </c:pt>
                <c:pt idx="37">
                  <c:v>749</c:v>
                </c:pt>
                <c:pt idx="38">
                  <c:v>749</c:v>
                </c:pt>
                <c:pt idx="39">
                  <c:v>750</c:v>
                </c:pt>
                <c:pt idx="40">
                  <c:v>751</c:v>
                </c:pt>
                <c:pt idx="41">
                  <c:v>751</c:v>
                </c:pt>
                <c:pt idx="42">
                  <c:v>750</c:v>
                </c:pt>
                <c:pt idx="43">
                  <c:v>751</c:v>
                </c:pt>
                <c:pt idx="44">
                  <c:v>750</c:v>
                </c:pt>
              </c:numCache>
            </c:numRef>
          </c:xVal>
          <c:yVal>
            <c:numRef>
              <c:f>'Test 01.07.2015 VTG'!$AF$6:$AF$94</c:f>
              <c:numCache>
                <c:formatCode>0.0" mm³"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'Test 01.07.2015 VTG'!$AG$5</c:f>
              <c:strCache>
                <c:ptCount val="1"/>
                <c:pt idx="0">
                  <c:v>Vorförderdruck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'Test 01.07.2015 VTG'!$Y$24:$Y$77</c:f>
              <c:numCache>
                <c:formatCode>#,##0" 1/min"</c:formatCode>
                <c:ptCount val="54"/>
                <c:pt idx="0">
                  <c:v>751</c:v>
                </c:pt>
                <c:pt idx="1">
                  <c:v>750</c:v>
                </c:pt>
                <c:pt idx="2">
                  <c:v>750</c:v>
                </c:pt>
                <c:pt idx="3">
                  <c:v>749</c:v>
                </c:pt>
                <c:pt idx="4">
                  <c:v>748</c:v>
                </c:pt>
                <c:pt idx="5">
                  <c:v>753</c:v>
                </c:pt>
                <c:pt idx="6">
                  <c:v>750</c:v>
                </c:pt>
                <c:pt idx="7">
                  <c:v>748</c:v>
                </c:pt>
                <c:pt idx="8">
                  <c:v>753</c:v>
                </c:pt>
                <c:pt idx="9">
                  <c:v>749</c:v>
                </c:pt>
                <c:pt idx="10">
                  <c:v>748</c:v>
                </c:pt>
                <c:pt idx="11">
                  <c:v>752</c:v>
                </c:pt>
                <c:pt idx="12">
                  <c:v>751</c:v>
                </c:pt>
                <c:pt idx="13">
                  <c:v>748</c:v>
                </c:pt>
                <c:pt idx="14">
                  <c:v>750</c:v>
                </c:pt>
                <c:pt idx="15">
                  <c:v>749</c:v>
                </c:pt>
                <c:pt idx="16">
                  <c:v>750</c:v>
                </c:pt>
                <c:pt idx="17">
                  <c:v>747</c:v>
                </c:pt>
                <c:pt idx="18">
                  <c:v>749</c:v>
                </c:pt>
                <c:pt idx="19">
                  <c:v>751</c:v>
                </c:pt>
                <c:pt idx="20">
                  <c:v>748</c:v>
                </c:pt>
                <c:pt idx="21">
                  <c:v>751</c:v>
                </c:pt>
                <c:pt idx="22">
                  <c:v>750</c:v>
                </c:pt>
                <c:pt idx="23">
                  <c:v>750</c:v>
                </c:pt>
                <c:pt idx="24">
                  <c:v>751</c:v>
                </c:pt>
                <c:pt idx="25">
                  <c:v>750</c:v>
                </c:pt>
                <c:pt idx="26">
                  <c:v>751</c:v>
                </c:pt>
                <c:pt idx="27">
                  <c:v>749</c:v>
                </c:pt>
                <c:pt idx="28">
                  <c:v>750</c:v>
                </c:pt>
                <c:pt idx="29">
                  <c:v>750</c:v>
                </c:pt>
                <c:pt idx="30">
                  <c:v>750</c:v>
                </c:pt>
                <c:pt idx="31">
                  <c:v>752</c:v>
                </c:pt>
                <c:pt idx="32">
                  <c:v>750</c:v>
                </c:pt>
                <c:pt idx="33">
                  <c:v>750</c:v>
                </c:pt>
                <c:pt idx="34">
                  <c:v>751</c:v>
                </c:pt>
                <c:pt idx="35">
                  <c:v>749</c:v>
                </c:pt>
                <c:pt idx="36">
                  <c:v>751</c:v>
                </c:pt>
                <c:pt idx="37">
                  <c:v>749</c:v>
                </c:pt>
                <c:pt idx="38">
                  <c:v>749</c:v>
                </c:pt>
                <c:pt idx="39">
                  <c:v>750</c:v>
                </c:pt>
                <c:pt idx="40">
                  <c:v>751</c:v>
                </c:pt>
                <c:pt idx="41">
                  <c:v>751</c:v>
                </c:pt>
                <c:pt idx="42">
                  <c:v>750</c:v>
                </c:pt>
                <c:pt idx="43">
                  <c:v>751</c:v>
                </c:pt>
                <c:pt idx="44">
                  <c:v>750</c:v>
                </c:pt>
              </c:numCache>
            </c:numRef>
          </c:xVal>
          <c:yVal>
            <c:numRef>
              <c:f>'Test 01.07.2015 VTG'!$AG$6:$AG$94</c:f>
              <c:numCache>
                <c:formatCode>#,##0.00" bar"</c:formatCode>
                <c:ptCount val="89"/>
                <c:pt idx="0">
                  <c:v>3.8460000000000001</c:v>
                </c:pt>
                <c:pt idx="1">
                  <c:v>3.8460000000000001</c:v>
                </c:pt>
                <c:pt idx="2">
                  <c:v>3.8540000000000001</c:v>
                </c:pt>
                <c:pt idx="3">
                  <c:v>3.8460000000000001</c:v>
                </c:pt>
                <c:pt idx="4">
                  <c:v>3.85</c:v>
                </c:pt>
                <c:pt idx="5">
                  <c:v>3.8540000000000001</c:v>
                </c:pt>
                <c:pt idx="6">
                  <c:v>3.85</c:v>
                </c:pt>
                <c:pt idx="7">
                  <c:v>3.85</c:v>
                </c:pt>
                <c:pt idx="8">
                  <c:v>3.8540000000000001</c:v>
                </c:pt>
                <c:pt idx="9">
                  <c:v>3.8540000000000001</c:v>
                </c:pt>
                <c:pt idx="10">
                  <c:v>3.85</c:v>
                </c:pt>
                <c:pt idx="11">
                  <c:v>3.8540000000000001</c:v>
                </c:pt>
                <c:pt idx="12">
                  <c:v>3.85</c:v>
                </c:pt>
                <c:pt idx="13">
                  <c:v>3.8460000000000001</c:v>
                </c:pt>
                <c:pt idx="14">
                  <c:v>3.85</c:v>
                </c:pt>
                <c:pt idx="15">
                  <c:v>3.85</c:v>
                </c:pt>
                <c:pt idx="16">
                  <c:v>3.85</c:v>
                </c:pt>
                <c:pt idx="17">
                  <c:v>3.85</c:v>
                </c:pt>
                <c:pt idx="18">
                  <c:v>3.85</c:v>
                </c:pt>
                <c:pt idx="19">
                  <c:v>3.85</c:v>
                </c:pt>
                <c:pt idx="20">
                  <c:v>3.8540000000000001</c:v>
                </c:pt>
                <c:pt idx="21">
                  <c:v>3.8580000000000001</c:v>
                </c:pt>
                <c:pt idx="22">
                  <c:v>3.85</c:v>
                </c:pt>
                <c:pt idx="23">
                  <c:v>3.85</c:v>
                </c:pt>
                <c:pt idx="24">
                  <c:v>3.8540000000000001</c:v>
                </c:pt>
                <c:pt idx="25">
                  <c:v>3.8460000000000001</c:v>
                </c:pt>
                <c:pt idx="26">
                  <c:v>3.85</c:v>
                </c:pt>
                <c:pt idx="27">
                  <c:v>3.8540000000000001</c:v>
                </c:pt>
                <c:pt idx="28">
                  <c:v>3.8540000000000001</c:v>
                </c:pt>
                <c:pt idx="29">
                  <c:v>3.8540000000000001</c:v>
                </c:pt>
                <c:pt idx="30">
                  <c:v>3.85</c:v>
                </c:pt>
                <c:pt idx="31">
                  <c:v>3.85</c:v>
                </c:pt>
                <c:pt idx="32">
                  <c:v>3.8460000000000001</c:v>
                </c:pt>
                <c:pt idx="33">
                  <c:v>3.8540000000000001</c:v>
                </c:pt>
                <c:pt idx="34">
                  <c:v>3.85</c:v>
                </c:pt>
                <c:pt idx="35">
                  <c:v>3.8460000000000001</c:v>
                </c:pt>
                <c:pt idx="36">
                  <c:v>3.8540000000000001</c:v>
                </c:pt>
                <c:pt idx="37">
                  <c:v>3.8540000000000001</c:v>
                </c:pt>
                <c:pt idx="38">
                  <c:v>3.8460000000000001</c:v>
                </c:pt>
                <c:pt idx="39">
                  <c:v>3.85</c:v>
                </c:pt>
                <c:pt idx="40">
                  <c:v>3.8540000000000001</c:v>
                </c:pt>
                <c:pt idx="41">
                  <c:v>3.8460000000000001</c:v>
                </c:pt>
                <c:pt idx="42">
                  <c:v>3.8540000000000001</c:v>
                </c:pt>
                <c:pt idx="43">
                  <c:v>3.85</c:v>
                </c:pt>
                <c:pt idx="44">
                  <c:v>3.8460000000000001</c:v>
                </c:pt>
                <c:pt idx="45">
                  <c:v>3.85</c:v>
                </c:pt>
                <c:pt idx="46">
                  <c:v>3.8540000000000001</c:v>
                </c:pt>
                <c:pt idx="47">
                  <c:v>3.85</c:v>
                </c:pt>
                <c:pt idx="48">
                  <c:v>3.8460000000000001</c:v>
                </c:pt>
                <c:pt idx="49">
                  <c:v>3.8540000000000001</c:v>
                </c:pt>
                <c:pt idx="50">
                  <c:v>3.85</c:v>
                </c:pt>
                <c:pt idx="51">
                  <c:v>3.8460000000000001</c:v>
                </c:pt>
                <c:pt idx="52">
                  <c:v>3.8540000000000001</c:v>
                </c:pt>
                <c:pt idx="53">
                  <c:v>3.85</c:v>
                </c:pt>
                <c:pt idx="54">
                  <c:v>3.8460000000000001</c:v>
                </c:pt>
                <c:pt idx="55">
                  <c:v>3.85</c:v>
                </c:pt>
                <c:pt idx="56">
                  <c:v>3.8460000000000001</c:v>
                </c:pt>
                <c:pt idx="57">
                  <c:v>3.8460000000000001</c:v>
                </c:pt>
                <c:pt idx="58">
                  <c:v>3.85</c:v>
                </c:pt>
                <c:pt idx="59">
                  <c:v>3.85</c:v>
                </c:pt>
                <c:pt idx="60">
                  <c:v>3.8460000000000001</c:v>
                </c:pt>
                <c:pt idx="61">
                  <c:v>3.8460000000000001</c:v>
                </c:pt>
                <c:pt idx="62">
                  <c:v>3.8460000000000001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'Test 01.07.2015 VTG'!$AD$5</c:f>
              <c:strCache>
                <c:ptCount val="1"/>
                <c:pt idx="0">
                  <c:v>Ansteuerung VTG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01.07.2015 VTG'!$Y$6:$Y$68</c:f>
              <c:numCache>
                <c:formatCode>#,##0" 1/min"</c:formatCode>
                <c:ptCount val="63"/>
                <c:pt idx="0">
                  <c:v>749</c:v>
                </c:pt>
                <c:pt idx="1">
                  <c:v>751</c:v>
                </c:pt>
                <c:pt idx="2">
                  <c:v>750</c:v>
                </c:pt>
                <c:pt idx="3">
                  <c:v>748</c:v>
                </c:pt>
                <c:pt idx="4">
                  <c:v>750</c:v>
                </c:pt>
                <c:pt idx="5">
                  <c:v>751</c:v>
                </c:pt>
                <c:pt idx="6">
                  <c:v>750</c:v>
                </c:pt>
                <c:pt idx="7">
                  <c:v>749</c:v>
                </c:pt>
                <c:pt idx="8">
                  <c:v>751</c:v>
                </c:pt>
                <c:pt idx="9">
                  <c:v>748</c:v>
                </c:pt>
                <c:pt idx="10">
                  <c:v>752</c:v>
                </c:pt>
                <c:pt idx="11">
                  <c:v>749</c:v>
                </c:pt>
                <c:pt idx="12">
                  <c:v>752</c:v>
                </c:pt>
                <c:pt idx="13">
                  <c:v>750</c:v>
                </c:pt>
                <c:pt idx="14">
                  <c:v>748</c:v>
                </c:pt>
                <c:pt idx="15">
                  <c:v>750</c:v>
                </c:pt>
                <c:pt idx="16">
                  <c:v>749</c:v>
                </c:pt>
                <c:pt idx="17">
                  <c:v>750</c:v>
                </c:pt>
                <c:pt idx="18">
                  <c:v>751</c:v>
                </c:pt>
                <c:pt idx="19">
                  <c:v>750</c:v>
                </c:pt>
                <c:pt idx="20">
                  <c:v>750</c:v>
                </c:pt>
                <c:pt idx="21">
                  <c:v>749</c:v>
                </c:pt>
                <c:pt idx="22">
                  <c:v>748</c:v>
                </c:pt>
                <c:pt idx="23">
                  <c:v>753</c:v>
                </c:pt>
                <c:pt idx="24">
                  <c:v>750</c:v>
                </c:pt>
                <c:pt idx="25">
                  <c:v>748</c:v>
                </c:pt>
                <c:pt idx="26">
                  <c:v>753</c:v>
                </c:pt>
                <c:pt idx="27">
                  <c:v>749</c:v>
                </c:pt>
                <c:pt idx="28">
                  <c:v>748</c:v>
                </c:pt>
                <c:pt idx="29">
                  <c:v>752</c:v>
                </c:pt>
                <c:pt idx="30">
                  <c:v>751</c:v>
                </c:pt>
                <c:pt idx="31">
                  <c:v>748</c:v>
                </c:pt>
                <c:pt idx="32">
                  <c:v>750</c:v>
                </c:pt>
                <c:pt idx="33">
                  <c:v>749</c:v>
                </c:pt>
                <c:pt idx="34">
                  <c:v>750</c:v>
                </c:pt>
                <c:pt idx="35">
                  <c:v>747</c:v>
                </c:pt>
                <c:pt idx="36">
                  <c:v>749</c:v>
                </c:pt>
                <c:pt idx="37">
                  <c:v>751</c:v>
                </c:pt>
                <c:pt idx="38">
                  <c:v>748</c:v>
                </c:pt>
                <c:pt idx="39">
                  <c:v>751</c:v>
                </c:pt>
                <c:pt idx="40">
                  <c:v>750</c:v>
                </c:pt>
                <c:pt idx="41">
                  <c:v>750</c:v>
                </c:pt>
                <c:pt idx="42">
                  <c:v>751</c:v>
                </c:pt>
                <c:pt idx="43">
                  <c:v>750</c:v>
                </c:pt>
                <c:pt idx="44">
                  <c:v>751</c:v>
                </c:pt>
                <c:pt idx="45">
                  <c:v>749</c:v>
                </c:pt>
                <c:pt idx="46">
                  <c:v>750</c:v>
                </c:pt>
                <c:pt idx="47">
                  <c:v>750</c:v>
                </c:pt>
                <c:pt idx="48">
                  <c:v>750</c:v>
                </c:pt>
                <c:pt idx="49">
                  <c:v>752</c:v>
                </c:pt>
                <c:pt idx="50">
                  <c:v>750</c:v>
                </c:pt>
                <c:pt idx="51">
                  <c:v>750</c:v>
                </c:pt>
                <c:pt idx="52">
                  <c:v>751</c:v>
                </c:pt>
                <c:pt idx="53">
                  <c:v>749</c:v>
                </c:pt>
                <c:pt idx="54">
                  <c:v>751</c:v>
                </c:pt>
                <c:pt idx="55">
                  <c:v>749</c:v>
                </c:pt>
                <c:pt idx="56">
                  <c:v>749</c:v>
                </c:pt>
                <c:pt idx="57">
                  <c:v>750</c:v>
                </c:pt>
                <c:pt idx="58">
                  <c:v>751</c:v>
                </c:pt>
                <c:pt idx="59">
                  <c:v>751</c:v>
                </c:pt>
                <c:pt idx="60">
                  <c:v>750</c:v>
                </c:pt>
                <c:pt idx="61">
                  <c:v>751</c:v>
                </c:pt>
                <c:pt idx="62">
                  <c:v>750</c:v>
                </c:pt>
              </c:numCache>
            </c:numRef>
          </c:xVal>
          <c:yVal>
            <c:numRef>
              <c:f>'Test 01.07.2015 VTG'!$AD$6:$AD$68</c:f>
              <c:numCache>
                <c:formatCode>0%</c:formatCode>
                <c:ptCount val="63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  <c:pt idx="12">
                  <c:v>0.85</c:v>
                </c:pt>
                <c:pt idx="13">
                  <c:v>0.85</c:v>
                </c:pt>
                <c:pt idx="14">
                  <c:v>0.85</c:v>
                </c:pt>
                <c:pt idx="15">
                  <c:v>0.85</c:v>
                </c:pt>
                <c:pt idx="16">
                  <c:v>0.85</c:v>
                </c:pt>
                <c:pt idx="17">
                  <c:v>0.85</c:v>
                </c:pt>
                <c:pt idx="18">
                  <c:v>0.85</c:v>
                </c:pt>
                <c:pt idx="19">
                  <c:v>0.85</c:v>
                </c:pt>
                <c:pt idx="20">
                  <c:v>0.85</c:v>
                </c:pt>
                <c:pt idx="21">
                  <c:v>0.85</c:v>
                </c:pt>
                <c:pt idx="22">
                  <c:v>0.85</c:v>
                </c:pt>
                <c:pt idx="23">
                  <c:v>0.85</c:v>
                </c:pt>
                <c:pt idx="24">
                  <c:v>0.85</c:v>
                </c:pt>
                <c:pt idx="25">
                  <c:v>0.85</c:v>
                </c:pt>
                <c:pt idx="26">
                  <c:v>0.85</c:v>
                </c:pt>
                <c:pt idx="27">
                  <c:v>0.85</c:v>
                </c:pt>
                <c:pt idx="28">
                  <c:v>0.85</c:v>
                </c:pt>
                <c:pt idx="29">
                  <c:v>0.85</c:v>
                </c:pt>
                <c:pt idx="30">
                  <c:v>0.85</c:v>
                </c:pt>
                <c:pt idx="31">
                  <c:v>0.85</c:v>
                </c:pt>
                <c:pt idx="32">
                  <c:v>0.85</c:v>
                </c:pt>
                <c:pt idx="33">
                  <c:v>0.85</c:v>
                </c:pt>
                <c:pt idx="34">
                  <c:v>0.85</c:v>
                </c:pt>
                <c:pt idx="35">
                  <c:v>0.85</c:v>
                </c:pt>
                <c:pt idx="36">
                  <c:v>0.85</c:v>
                </c:pt>
                <c:pt idx="37">
                  <c:v>0.85</c:v>
                </c:pt>
                <c:pt idx="38">
                  <c:v>0.85</c:v>
                </c:pt>
                <c:pt idx="39">
                  <c:v>0.85</c:v>
                </c:pt>
                <c:pt idx="40">
                  <c:v>0.85</c:v>
                </c:pt>
                <c:pt idx="41">
                  <c:v>0.85</c:v>
                </c:pt>
                <c:pt idx="42">
                  <c:v>0.85</c:v>
                </c:pt>
                <c:pt idx="43">
                  <c:v>0.85</c:v>
                </c:pt>
                <c:pt idx="44">
                  <c:v>0.85</c:v>
                </c:pt>
                <c:pt idx="45">
                  <c:v>0.85</c:v>
                </c:pt>
                <c:pt idx="46">
                  <c:v>0.85</c:v>
                </c:pt>
                <c:pt idx="47">
                  <c:v>0.85</c:v>
                </c:pt>
                <c:pt idx="48">
                  <c:v>0.85</c:v>
                </c:pt>
                <c:pt idx="49">
                  <c:v>0.85</c:v>
                </c:pt>
                <c:pt idx="50">
                  <c:v>0.85</c:v>
                </c:pt>
                <c:pt idx="51">
                  <c:v>0.85</c:v>
                </c:pt>
                <c:pt idx="52">
                  <c:v>0.85</c:v>
                </c:pt>
                <c:pt idx="53">
                  <c:v>0.85</c:v>
                </c:pt>
                <c:pt idx="54">
                  <c:v>0.85</c:v>
                </c:pt>
                <c:pt idx="55">
                  <c:v>0.85</c:v>
                </c:pt>
                <c:pt idx="56">
                  <c:v>0.85</c:v>
                </c:pt>
                <c:pt idx="57">
                  <c:v>0.85</c:v>
                </c:pt>
                <c:pt idx="58">
                  <c:v>0.85</c:v>
                </c:pt>
                <c:pt idx="59">
                  <c:v>0.85</c:v>
                </c:pt>
                <c:pt idx="60">
                  <c:v>0.85</c:v>
                </c:pt>
                <c:pt idx="61">
                  <c:v>0.85</c:v>
                </c:pt>
                <c:pt idx="62">
                  <c:v>0.85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'Test 01.07.2015 VTG'!$AE$5</c:f>
              <c:strCache>
                <c:ptCount val="1"/>
                <c:pt idx="0">
                  <c:v>Beschleunigung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01.07.2015 VTG'!$Y$6:$Y$68</c:f>
              <c:numCache>
                <c:formatCode>#,##0" 1/min"</c:formatCode>
                <c:ptCount val="63"/>
                <c:pt idx="0">
                  <c:v>749</c:v>
                </c:pt>
                <c:pt idx="1">
                  <c:v>751</c:v>
                </c:pt>
                <c:pt idx="2">
                  <c:v>750</c:v>
                </c:pt>
                <c:pt idx="3">
                  <c:v>748</c:v>
                </c:pt>
                <c:pt idx="4">
                  <c:v>750</c:v>
                </c:pt>
                <c:pt idx="5">
                  <c:v>751</c:v>
                </c:pt>
                <c:pt idx="6">
                  <c:v>750</c:v>
                </c:pt>
                <c:pt idx="7">
                  <c:v>749</c:v>
                </c:pt>
                <c:pt idx="8">
                  <c:v>751</c:v>
                </c:pt>
                <c:pt idx="9">
                  <c:v>748</c:v>
                </c:pt>
                <c:pt idx="10">
                  <c:v>752</c:v>
                </c:pt>
                <c:pt idx="11">
                  <c:v>749</c:v>
                </c:pt>
                <c:pt idx="12">
                  <c:v>752</c:v>
                </c:pt>
                <c:pt idx="13">
                  <c:v>750</c:v>
                </c:pt>
                <c:pt idx="14">
                  <c:v>748</c:v>
                </c:pt>
                <c:pt idx="15">
                  <c:v>750</c:v>
                </c:pt>
                <c:pt idx="16">
                  <c:v>749</c:v>
                </c:pt>
                <c:pt idx="17">
                  <c:v>750</c:v>
                </c:pt>
                <c:pt idx="18">
                  <c:v>751</c:v>
                </c:pt>
                <c:pt idx="19">
                  <c:v>750</c:v>
                </c:pt>
                <c:pt idx="20">
                  <c:v>750</c:v>
                </c:pt>
                <c:pt idx="21">
                  <c:v>749</c:v>
                </c:pt>
                <c:pt idx="22">
                  <c:v>748</c:v>
                </c:pt>
                <c:pt idx="23">
                  <c:v>753</c:v>
                </c:pt>
                <c:pt idx="24">
                  <c:v>750</c:v>
                </c:pt>
                <c:pt idx="25">
                  <c:v>748</c:v>
                </c:pt>
                <c:pt idx="26">
                  <c:v>753</c:v>
                </c:pt>
                <c:pt idx="27">
                  <c:v>749</c:v>
                </c:pt>
                <c:pt idx="28">
                  <c:v>748</c:v>
                </c:pt>
                <c:pt idx="29">
                  <c:v>752</c:v>
                </c:pt>
                <c:pt idx="30">
                  <c:v>751</c:v>
                </c:pt>
                <c:pt idx="31">
                  <c:v>748</c:v>
                </c:pt>
                <c:pt idx="32">
                  <c:v>750</c:v>
                </c:pt>
                <c:pt idx="33">
                  <c:v>749</c:v>
                </c:pt>
                <c:pt idx="34">
                  <c:v>750</c:v>
                </c:pt>
                <c:pt idx="35">
                  <c:v>747</c:v>
                </c:pt>
                <c:pt idx="36">
                  <c:v>749</c:v>
                </c:pt>
                <c:pt idx="37">
                  <c:v>751</c:v>
                </c:pt>
                <c:pt idx="38">
                  <c:v>748</c:v>
                </c:pt>
                <c:pt idx="39">
                  <c:v>751</c:v>
                </c:pt>
                <c:pt idx="40">
                  <c:v>750</c:v>
                </c:pt>
                <c:pt idx="41">
                  <c:v>750</c:v>
                </c:pt>
                <c:pt idx="42">
                  <c:v>751</c:v>
                </c:pt>
                <c:pt idx="43">
                  <c:v>750</c:v>
                </c:pt>
                <c:pt idx="44">
                  <c:v>751</c:v>
                </c:pt>
                <c:pt idx="45">
                  <c:v>749</c:v>
                </c:pt>
                <c:pt idx="46">
                  <c:v>750</c:v>
                </c:pt>
                <c:pt idx="47">
                  <c:v>750</c:v>
                </c:pt>
                <c:pt idx="48">
                  <c:v>750</c:v>
                </c:pt>
                <c:pt idx="49">
                  <c:v>752</c:v>
                </c:pt>
                <c:pt idx="50">
                  <c:v>750</c:v>
                </c:pt>
                <c:pt idx="51">
                  <c:v>750</c:v>
                </c:pt>
                <c:pt idx="52">
                  <c:v>751</c:v>
                </c:pt>
                <c:pt idx="53">
                  <c:v>749</c:v>
                </c:pt>
                <c:pt idx="54">
                  <c:v>751</c:v>
                </c:pt>
                <c:pt idx="55">
                  <c:v>749</c:v>
                </c:pt>
                <c:pt idx="56">
                  <c:v>749</c:v>
                </c:pt>
                <c:pt idx="57">
                  <c:v>750</c:v>
                </c:pt>
                <c:pt idx="58">
                  <c:v>751</c:v>
                </c:pt>
                <c:pt idx="59">
                  <c:v>751</c:v>
                </c:pt>
                <c:pt idx="60">
                  <c:v>750</c:v>
                </c:pt>
                <c:pt idx="61">
                  <c:v>751</c:v>
                </c:pt>
                <c:pt idx="62">
                  <c:v>750</c:v>
                </c:pt>
              </c:numCache>
            </c:numRef>
          </c:xVal>
          <c:yVal>
            <c:numRef>
              <c:f>'Test 01.07.2015 VTG'!$AE$6:$AE$68</c:f>
              <c:numCache>
                <c:formatCode>#,##0.0" m/s2²"</c:formatCode>
                <c:ptCount val="63"/>
                <c:pt idx="0">
                  <c:v>-8.4764699999999998E-2</c:v>
                </c:pt>
                <c:pt idx="1">
                  <c:v>-8.4764699999999998E-2</c:v>
                </c:pt>
                <c:pt idx="2">
                  <c:v>-8.4764699999999998E-2</c:v>
                </c:pt>
                <c:pt idx="3">
                  <c:v>-8.4764699999999998E-2</c:v>
                </c:pt>
                <c:pt idx="4">
                  <c:v>-8.4764699999999998E-2</c:v>
                </c:pt>
                <c:pt idx="5">
                  <c:v>-8.4764699999999998E-2</c:v>
                </c:pt>
                <c:pt idx="6">
                  <c:v>-8.4764699999999998E-2</c:v>
                </c:pt>
                <c:pt idx="7">
                  <c:v>-8.4764699999999998E-2</c:v>
                </c:pt>
                <c:pt idx="8">
                  <c:v>-8.4764699999999998E-2</c:v>
                </c:pt>
                <c:pt idx="9">
                  <c:v>-8.4764699999999998E-2</c:v>
                </c:pt>
                <c:pt idx="10">
                  <c:v>-8.4764699999999998E-2</c:v>
                </c:pt>
                <c:pt idx="11">
                  <c:v>-8.4764699999999998E-2</c:v>
                </c:pt>
                <c:pt idx="12">
                  <c:v>-8.4764699999999998E-2</c:v>
                </c:pt>
                <c:pt idx="13">
                  <c:v>-8.4764699999999998E-2</c:v>
                </c:pt>
                <c:pt idx="14">
                  <c:v>-8.4764699999999998E-2</c:v>
                </c:pt>
                <c:pt idx="15">
                  <c:v>-8.4764699999999998E-2</c:v>
                </c:pt>
                <c:pt idx="16">
                  <c:v>-8.4764699999999998E-2</c:v>
                </c:pt>
                <c:pt idx="17">
                  <c:v>-8.4764699999999998E-2</c:v>
                </c:pt>
                <c:pt idx="18">
                  <c:v>-8.4764699999999998E-2</c:v>
                </c:pt>
                <c:pt idx="19">
                  <c:v>-8.4764699999999998E-2</c:v>
                </c:pt>
                <c:pt idx="20">
                  <c:v>-8.4764699999999998E-2</c:v>
                </c:pt>
                <c:pt idx="21">
                  <c:v>-8.4764699999999998E-2</c:v>
                </c:pt>
                <c:pt idx="22">
                  <c:v>-8.4764699999999998E-2</c:v>
                </c:pt>
                <c:pt idx="23">
                  <c:v>-8.4764699999999998E-2</c:v>
                </c:pt>
                <c:pt idx="24">
                  <c:v>-8.4764699999999998E-2</c:v>
                </c:pt>
                <c:pt idx="25">
                  <c:v>-8.4764699999999998E-2</c:v>
                </c:pt>
                <c:pt idx="26">
                  <c:v>-8.4764699999999998E-2</c:v>
                </c:pt>
                <c:pt idx="27">
                  <c:v>-8.4764699999999998E-2</c:v>
                </c:pt>
                <c:pt idx="28">
                  <c:v>-8.4764699999999998E-2</c:v>
                </c:pt>
                <c:pt idx="29">
                  <c:v>-8.4764699999999998E-2</c:v>
                </c:pt>
                <c:pt idx="30">
                  <c:v>-8.4764699999999998E-2</c:v>
                </c:pt>
                <c:pt idx="31">
                  <c:v>-8.4764699999999998E-2</c:v>
                </c:pt>
                <c:pt idx="32">
                  <c:v>-8.4764699999999998E-2</c:v>
                </c:pt>
                <c:pt idx="33">
                  <c:v>-8.4764699999999998E-2</c:v>
                </c:pt>
                <c:pt idx="34">
                  <c:v>-8.4764699999999998E-2</c:v>
                </c:pt>
                <c:pt idx="35">
                  <c:v>-8.4764699999999998E-2</c:v>
                </c:pt>
                <c:pt idx="36">
                  <c:v>-8.4764699999999998E-2</c:v>
                </c:pt>
                <c:pt idx="37">
                  <c:v>-8.4764699999999998E-2</c:v>
                </c:pt>
                <c:pt idx="38">
                  <c:v>-8.4764699999999998E-2</c:v>
                </c:pt>
                <c:pt idx="39">
                  <c:v>-8.4764699999999998E-2</c:v>
                </c:pt>
                <c:pt idx="40">
                  <c:v>-8.4764699999999998E-2</c:v>
                </c:pt>
                <c:pt idx="41">
                  <c:v>-8.4764699999999998E-2</c:v>
                </c:pt>
                <c:pt idx="42">
                  <c:v>-8.4764699999999998E-2</c:v>
                </c:pt>
                <c:pt idx="43">
                  <c:v>-8.4764699999999998E-2</c:v>
                </c:pt>
                <c:pt idx="44">
                  <c:v>-8.4764699999999998E-2</c:v>
                </c:pt>
                <c:pt idx="45">
                  <c:v>-8.4764699999999998E-2</c:v>
                </c:pt>
                <c:pt idx="46">
                  <c:v>-8.4764699999999998E-2</c:v>
                </c:pt>
                <c:pt idx="47">
                  <c:v>-8.4764699999999998E-2</c:v>
                </c:pt>
                <c:pt idx="48">
                  <c:v>-8.4764699999999998E-2</c:v>
                </c:pt>
                <c:pt idx="49">
                  <c:v>-8.4764699999999998E-2</c:v>
                </c:pt>
                <c:pt idx="50">
                  <c:v>-8.4764699999999998E-2</c:v>
                </c:pt>
                <c:pt idx="51">
                  <c:v>-8.4764699999999998E-2</c:v>
                </c:pt>
                <c:pt idx="52">
                  <c:v>-8.4764699999999998E-2</c:v>
                </c:pt>
                <c:pt idx="53">
                  <c:v>-8.4764699999999998E-2</c:v>
                </c:pt>
                <c:pt idx="54">
                  <c:v>-8.4764699999999998E-2</c:v>
                </c:pt>
                <c:pt idx="55">
                  <c:v>-8.4764699999999998E-2</c:v>
                </c:pt>
                <c:pt idx="56">
                  <c:v>-8.4764699999999998E-2</c:v>
                </c:pt>
                <c:pt idx="57">
                  <c:v>-8.4764699999999998E-2</c:v>
                </c:pt>
                <c:pt idx="58">
                  <c:v>-8.4764699999999998E-2</c:v>
                </c:pt>
                <c:pt idx="59">
                  <c:v>-8.4764699999999998E-2</c:v>
                </c:pt>
                <c:pt idx="60">
                  <c:v>-8.4764699999999998E-2</c:v>
                </c:pt>
                <c:pt idx="61">
                  <c:v>-8.4764699999999998E-2</c:v>
                </c:pt>
                <c:pt idx="62">
                  <c:v>-8.4764699999999998E-2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669616"/>
        <c:axId val="289669224"/>
      </c:scatterChart>
      <c:valAx>
        <c:axId val="289668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 1/min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68832"/>
        <c:crosses val="autoZero"/>
        <c:crossBetween val="midCat"/>
      </c:valAx>
      <c:valAx>
        <c:axId val="28966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 mbar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68440"/>
        <c:crosses val="autoZero"/>
        <c:crossBetween val="midCat"/>
      </c:valAx>
      <c:valAx>
        <c:axId val="289669224"/>
        <c:scaling>
          <c:orientation val="minMax"/>
        </c:scaling>
        <c:delete val="0"/>
        <c:axPos val="r"/>
        <c:numFmt formatCode="0.0&quot; mm³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69616"/>
        <c:crosses val="max"/>
        <c:crossBetween val="midCat"/>
      </c:valAx>
      <c:valAx>
        <c:axId val="289669616"/>
        <c:scaling>
          <c:orientation val="minMax"/>
        </c:scaling>
        <c:delete val="1"/>
        <c:axPos val="b"/>
        <c:numFmt formatCode="#,##0&quot; 1/min&quot;" sourceLinked="1"/>
        <c:majorTickMark val="out"/>
        <c:minorTickMark val="none"/>
        <c:tickLblPos val="nextTo"/>
        <c:crossAx val="289669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2"/>
          <c:order val="5"/>
          <c:tx>
            <c:strRef>
              <c:f>Rene!$AG$2</c:f>
              <c:strCache>
                <c:ptCount val="1"/>
                <c:pt idx="0">
                  <c:v>Vorförderdruck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Rene!$W$3:$W$91</c:f>
              <c:numCache>
                <c:formatCode>0.000" s"</c:formatCode>
                <c:ptCount val="89"/>
                <c:pt idx="0">
                  <c:v>0.17100000000000001</c:v>
                </c:pt>
                <c:pt idx="1">
                  <c:v>0.47099999999999997</c:v>
                </c:pt>
                <c:pt idx="2">
                  <c:v>0.76100000000000001</c:v>
                </c:pt>
                <c:pt idx="3">
                  <c:v>1.042</c:v>
                </c:pt>
                <c:pt idx="4">
                  <c:v>1.3220000000000001</c:v>
                </c:pt>
                <c:pt idx="5">
                  <c:v>1.603</c:v>
                </c:pt>
                <c:pt idx="6">
                  <c:v>1.9330000000000001</c:v>
                </c:pt>
                <c:pt idx="7">
                  <c:v>2.2029999999999998</c:v>
                </c:pt>
                <c:pt idx="8">
                  <c:v>2.504</c:v>
                </c:pt>
                <c:pt idx="9">
                  <c:v>2.7639999999999998</c:v>
                </c:pt>
                <c:pt idx="10">
                  <c:v>3.085</c:v>
                </c:pt>
                <c:pt idx="11">
                  <c:v>3.3650000000000002</c:v>
                </c:pt>
                <c:pt idx="12">
                  <c:v>3.6459999999999999</c:v>
                </c:pt>
                <c:pt idx="13">
                  <c:v>3.9260000000000002</c:v>
                </c:pt>
                <c:pt idx="14">
                  <c:v>4.2460000000000004</c:v>
                </c:pt>
                <c:pt idx="15">
                  <c:v>4.5069999999999997</c:v>
                </c:pt>
                <c:pt idx="16">
                  <c:v>4.7869999999999999</c:v>
                </c:pt>
                <c:pt idx="17">
                  <c:v>5.0780000000000003</c:v>
                </c:pt>
                <c:pt idx="18">
                  <c:v>5.3479999999999999</c:v>
                </c:pt>
                <c:pt idx="19">
                  <c:v>7.7510000000000003</c:v>
                </c:pt>
                <c:pt idx="20">
                  <c:v>8.0519999999999996</c:v>
                </c:pt>
                <c:pt idx="21">
                  <c:v>8.3219999999999992</c:v>
                </c:pt>
                <c:pt idx="22">
                  <c:v>8.6129999999999995</c:v>
                </c:pt>
                <c:pt idx="23">
                  <c:v>8.8829999999999991</c:v>
                </c:pt>
                <c:pt idx="24">
                  <c:v>9.1929999999999996</c:v>
                </c:pt>
                <c:pt idx="25">
                  <c:v>9.4939999999999998</c:v>
                </c:pt>
                <c:pt idx="26">
                  <c:v>9.7639999999999993</c:v>
                </c:pt>
                <c:pt idx="27">
                  <c:v>10.045</c:v>
                </c:pt>
                <c:pt idx="28">
                  <c:v>10.315</c:v>
                </c:pt>
                <c:pt idx="29">
                  <c:v>10.676</c:v>
                </c:pt>
                <c:pt idx="30">
                  <c:v>10.926</c:v>
                </c:pt>
                <c:pt idx="31">
                  <c:v>11.256</c:v>
                </c:pt>
                <c:pt idx="32">
                  <c:v>11.516999999999999</c:v>
                </c:pt>
                <c:pt idx="33">
                  <c:v>11.807</c:v>
                </c:pt>
                <c:pt idx="34">
                  <c:v>12.087999999999999</c:v>
                </c:pt>
                <c:pt idx="35">
                  <c:v>12.358000000000001</c:v>
                </c:pt>
                <c:pt idx="36">
                  <c:v>12.638</c:v>
                </c:pt>
                <c:pt idx="37">
                  <c:v>12.939</c:v>
                </c:pt>
                <c:pt idx="38">
                  <c:v>13.228999999999999</c:v>
                </c:pt>
                <c:pt idx="39">
                  <c:v>13.53</c:v>
                </c:pt>
                <c:pt idx="40">
                  <c:v>13.8</c:v>
                </c:pt>
                <c:pt idx="41">
                  <c:v>14.081</c:v>
                </c:pt>
                <c:pt idx="42">
                  <c:v>14.381</c:v>
                </c:pt>
                <c:pt idx="43">
                  <c:v>14.661</c:v>
                </c:pt>
                <c:pt idx="44">
                  <c:v>14.962</c:v>
                </c:pt>
                <c:pt idx="45">
                  <c:v>15.222</c:v>
                </c:pt>
                <c:pt idx="46">
                  <c:v>15.493</c:v>
                </c:pt>
                <c:pt idx="47">
                  <c:v>15.813000000000001</c:v>
                </c:pt>
                <c:pt idx="48">
                  <c:v>16.062999999999999</c:v>
                </c:pt>
                <c:pt idx="49">
                  <c:v>16.384</c:v>
                </c:pt>
                <c:pt idx="50">
                  <c:v>16.664000000000001</c:v>
                </c:pt>
                <c:pt idx="51">
                  <c:v>16.934999999999999</c:v>
                </c:pt>
                <c:pt idx="52">
                  <c:v>17.215</c:v>
                </c:pt>
                <c:pt idx="53">
                  <c:v>17.545000000000002</c:v>
                </c:pt>
                <c:pt idx="54">
                  <c:v>17.815999999999999</c:v>
                </c:pt>
                <c:pt idx="55">
                  <c:v>18.085999999999999</c:v>
                </c:pt>
                <c:pt idx="56">
                  <c:v>18.376999999999999</c:v>
                </c:pt>
                <c:pt idx="57">
                  <c:v>18.677</c:v>
                </c:pt>
                <c:pt idx="58">
                  <c:v>18.937000000000001</c:v>
                </c:pt>
                <c:pt idx="59">
                  <c:v>19.238</c:v>
                </c:pt>
                <c:pt idx="60">
                  <c:v>19.498000000000001</c:v>
                </c:pt>
                <c:pt idx="61">
                  <c:v>19.809000000000001</c:v>
                </c:pt>
                <c:pt idx="62">
                  <c:v>20.129000000000001</c:v>
                </c:pt>
                <c:pt idx="63">
                  <c:v>20.41</c:v>
                </c:pt>
                <c:pt idx="64">
                  <c:v>20.76</c:v>
                </c:pt>
                <c:pt idx="65">
                  <c:v>21.01</c:v>
                </c:pt>
                <c:pt idx="66">
                  <c:v>21.331</c:v>
                </c:pt>
                <c:pt idx="67">
                  <c:v>21.611000000000001</c:v>
                </c:pt>
                <c:pt idx="68">
                  <c:v>21.902000000000001</c:v>
                </c:pt>
                <c:pt idx="69">
                  <c:v>22.181999999999999</c:v>
                </c:pt>
                <c:pt idx="70">
                  <c:v>22.503</c:v>
                </c:pt>
                <c:pt idx="71">
                  <c:v>22.773</c:v>
                </c:pt>
                <c:pt idx="72">
                  <c:v>23.042999999999999</c:v>
                </c:pt>
                <c:pt idx="73">
                  <c:v>23.324000000000002</c:v>
                </c:pt>
                <c:pt idx="74">
                  <c:v>23.603999999999999</c:v>
                </c:pt>
                <c:pt idx="75">
                  <c:v>23.895</c:v>
                </c:pt>
                <c:pt idx="76">
                  <c:v>24.195</c:v>
                </c:pt>
                <c:pt idx="77">
                  <c:v>24.484999999999999</c:v>
                </c:pt>
                <c:pt idx="78">
                  <c:v>24.776</c:v>
                </c:pt>
                <c:pt idx="79">
                  <c:v>25.106000000000002</c:v>
                </c:pt>
                <c:pt idx="80">
                  <c:v>25.376999999999999</c:v>
                </c:pt>
                <c:pt idx="81">
                  <c:v>25.657</c:v>
                </c:pt>
                <c:pt idx="82">
                  <c:v>25.948</c:v>
                </c:pt>
                <c:pt idx="83">
                  <c:v>26.268000000000001</c:v>
                </c:pt>
                <c:pt idx="84">
                  <c:v>26.518000000000001</c:v>
                </c:pt>
                <c:pt idx="85">
                  <c:v>26.809000000000001</c:v>
                </c:pt>
                <c:pt idx="86">
                  <c:v>27.088999999999999</c:v>
                </c:pt>
                <c:pt idx="87">
                  <c:v>27.36</c:v>
                </c:pt>
                <c:pt idx="88">
                  <c:v>27.68</c:v>
                </c:pt>
              </c:numCache>
            </c:numRef>
          </c:xVal>
          <c:yVal>
            <c:numRef>
              <c:f>Rene!$AG$3:$AG$91</c:f>
              <c:numCache>
                <c:formatCode>#,##0.00" bar"</c:formatCode>
                <c:ptCount val="89"/>
                <c:pt idx="0">
                  <c:v>3.9009999999999998</c:v>
                </c:pt>
                <c:pt idx="1">
                  <c:v>3.8969999999999998</c:v>
                </c:pt>
                <c:pt idx="2">
                  <c:v>3.8580000000000001</c:v>
                </c:pt>
                <c:pt idx="3">
                  <c:v>3.8330000000000002</c:v>
                </c:pt>
                <c:pt idx="4">
                  <c:v>3.82</c:v>
                </c:pt>
                <c:pt idx="5">
                  <c:v>3.8239999999999998</c:v>
                </c:pt>
                <c:pt idx="6">
                  <c:v>3.8239999999999998</c:v>
                </c:pt>
                <c:pt idx="7">
                  <c:v>3.8290000000000002</c:v>
                </c:pt>
                <c:pt idx="8">
                  <c:v>3.8330000000000002</c:v>
                </c:pt>
                <c:pt idx="9">
                  <c:v>3.8330000000000002</c:v>
                </c:pt>
                <c:pt idx="10">
                  <c:v>3.82</c:v>
                </c:pt>
                <c:pt idx="11">
                  <c:v>3.8159999999999998</c:v>
                </c:pt>
                <c:pt idx="12">
                  <c:v>3.8109999999999999</c:v>
                </c:pt>
                <c:pt idx="13">
                  <c:v>3.8029999999999999</c:v>
                </c:pt>
                <c:pt idx="14">
                  <c:v>3.8290000000000002</c:v>
                </c:pt>
                <c:pt idx="15">
                  <c:v>3.863</c:v>
                </c:pt>
                <c:pt idx="16">
                  <c:v>3.8879999999999999</c:v>
                </c:pt>
                <c:pt idx="17">
                  <c:v>3.85</c:v>
                </c:pt>
                <c:pt idx="18">
                  <c:v>3.88</c:v>
                </c:pt>
                <c:pt idx="19">
                  <c:v>3.8759999999999999</c:v>
                </c:pt>
                <c:pt idx="20">
                  <c:v>3.863</c:v>
                </c:pt>
                <c:pt idx="21">
                  <c:v>3.863</c:v>
                </c:pt>
                <c:pt idx="22">
                  <c:v>3.8580000000000001</c:v>
                </c:pt>
                <c:pt idx="23">
                  <c:v>3.867</c:v>
                </c:pt>
                <c:pt idx="24">
                  <c:v>3.8580000000000001</c:v>
                </c:pt>
                <c:pt idx="25">
                  <c:v>3.8540000000000001</c:v>
                </c:pt>
                <c:pt idx="26">
                  <c:v>3.8460000000000001</c:v>
                </c:pt>
                <c:pt idx="27">
                  <c:v>3.8460000000000001</c:v>
                </c:pt>
                <c:pt idx="28">
                  <c:v>3.8410000000000002</c:v>
                </c:pt>
                <c:pt idx="29">
                  <c:v>3.8370000000000002</c:v>
                </c:pt>
                <c:pt idx="30">
                  <c:v>3.8370000000000002</c:v>
                </c:pt>
                <c:pt idx="31">
                  <c:v>3.8330000000000002</c:v>
                </c:pt>
                <c:pt idx="32">
                  <c:v>3.8290000000000002</c:v>
                </c:pt>
                <c:pt idx="33">
                  <c:v>3.8239999999999998</c:v>
                </c:pt>
                <c:pt idx="34">
                  <c:v>3.82</c:v>
                </c:pt>
                <c:pt idx="35">
                  <c:v>3.8159999999999998</c:v>
                </c:pt>
                <c:pt idx="36">
                  <c:v>3.8109999999999999</c:v>
                </c:pt>
                <c:pt idx="37">
                  <c:v>3.8069999999999999</c:v>
                </c:pt>
                <c:pt idx="38">
                  <c:v>3.7989999999999999</c:v>
                </c:pt>
                <c:pt idx="39">
                  <c:v>3.79</c:v>
                </c:pt>
                <c:pt idx="40">
                  <c:v>3.782</c:v>
                </c:pt>
                <c:pt idx="41">
                  <c:v>3.7730000000000001</c:v>
                </c:pt>
                <c:pt idx="42">
                  <c:v>3.7639999999999998</c:v>
                </c:pt>
                <c:pt idx="43">
                  <c:v>3.7559999999999998</c:v>
                </c:pt>
                <c:pt idx="44">
                  <c:v>3.7519999999999998</c:v>
                </c:pt>
                <c:pt idx="45">
                  <c:v>3.7469999999999999</c:v>
                </c:pt>
                <c:pt idx="46">
                  <c:v>3.7349999999999999</c:v>
                </c:pt>
                <c:pt idx="47">
                  <c:v>3.722</c:v>
                </c:pt>
                <c:pt idx="48">
                  <c:v>3.7170000000000001</c:v>
                </c:pt>
                <c:pt idx="49">
                  <c:v>3.7050000000000001</c:v>
                </c:pt>
                <c:pt idx="50">
                  <c:v>3.7</c:v>
                </c:pt>
                <c:pt idx="51">
                  <c:v>3.6960000000000002</c:v>
                </c:pt>
                <c:pt idx="52">
                  <c:v>3.6789999999999998</c:v>
                </c:pt>
                <c:pt idx="53">
                  <c:v>3.6749999999999998</c:v>
                </c:pt>
                <c:pt idx="54">
                  <c:v>3.6659999999999999</c:v>
                </c:pt>
                <c:pt idx="55">
                  <c:v>3.6619999999999999</c:v>
                </c:pt>
                <c:pt idx="56">
                  <c:v>3.653</c:v>
                </c:pt>
                <c:pt idx="57">
                  <c:v>3.641</c:v>
                </c:pt>
                <c:pt idx="58">
                  <c:v>3.6360000000000001</c:v>
                </c:pt>
                <c:pt idx="59">
                  <c:v>3.6280000000000001</c:v>
                </c:pt>
                <c:pt idx="60">
                  <c:v>3.6230000000000002</c:v>
                </c:pt>
                <c:pt idx="61">
                  <c:v>3.6110000000000002</c:v>
                </c:pt>
                <c:pt idx="62">
                  <c:v>3.6019999999999999</c:v>
                </c:pt>
                <c:pt idx="63">
                  <c:v>3.589</c:v>
                </c:pt>
                <c:pt idx="64">
                  <c:v>3.5939999999999999</c:v>
                </c:pt>
                <c:pt idx="65">
                  <c:v>3.5760000000000001</c:v>
                </c:pt>
                <c:pt idx="66">
                  <c:v>3.581</c:v>
                </c:pt>
                <c:pt idx="67">
                  <c:v>3.5720000000000001</c:v>
                </c:pt>
                <c:pt idx="68">
                  <c:v>3.5640000000000001</c:v>
                </c:pt>
                <c:pt idx="69">
                  <c:v>3.5640000000000001</c:v>
                </c:pt>
                <c:pt idx="70">
                  <c:v>3.5550000000000002</c:v>
                </c:pt>
                <c:pt idx="71">
                  <c:v>3.5470000000000002</c:v>
                </c:pt>
                <c:pt idx="72">
                  <c:v>3.6960000000000002</c:v>
                </c:pt>
                <c:pt idx="73">
                  <c:v>3.649</c:v>
                </c:pt>
                <c:pt idx="74">
                  <c:v>3.7130000000000001</c:v>
                </c:pt>
                <c:pt idx="75">
                  <c:v>3.7429999999999999</c:v>
                </c:pt>
                <c:pt idx="76">
                  <c:v>3.782</c:v>
                </c:pt>
                <c:pt idx="77">
                  <c:v>3.8029999999999999</c:v>
                </c:pt>
                <c:pt idx="78">
                  <c:v>3.8239999999999998</c:v>
                </c:pt>
                <c:pt idx="79">
                  <c:v>3.8330000000000002</c:v>
                </c:pt>
                <c:pt idx="80">
                  <c:v>3.863</c:v>
                </c:pt>
                <c:pt idx="81">
                  <c:v>3.8969999999999998</c:v>
                </c:pt>
                <c:pt idx="82">
                  <c:v>3.931</c:v>
                </c:pt>
                <c:pt idx="83">
                  <c:v>3.931</c:v>
                </c:pt>
                <c:pt idx="84">
                  <c:v>3.931</c:v>
                </c:pt>
                <c:pt idx="85">
                  <c:v>3.91</c:v>
                </c:pt>
                <c:pt idx="86">
                  <c:v>3.927</c:v>
                </c:pt>
                <c:pt idx="87">
                  <c:v>3.9350000000000001</c:v>
                </c:pt>
                <c:pt idx="88">
                  <c:v>3.94</c:v>
                </c:pt>
              </c:numCache>
            </c:numRef>
          </c:yVal>
          <c:smooth val="1"/>
        </c:ser>
        <c:ser>
          <c:idx val="1"/>
          <c:order val="6"/>
          <c:tx>
            <c:strRef>
              <c:f>Rene!$AF$2</c:f>
              <c:strCache>
                <c:ptCount val="1"/>
                <c:pt idx="0">
                  <c:v>Einspritzmenge nach ARD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Rene!$W$3:$W$91</c:f>
              <c:numCache>
                <c:formatCode>0.000" s"</c:formatCode>
                <c:ptCount val="89"/>
                <c:pt idx="0">
                  <c:v>0.17100000000000001</c:v>
                </c:pt>
                <c:pt idx="1">
                  <c:v>0.47099999999999997</c:v>
                </c:pt>
                <c:pt idx="2">
                  <c:v>0.76100000000000001</c:v>
                </c:pt>
                <c:pt idx="3">
                  <c:v>1.042</c:v>
                </c:pt>
                <c:pt idx="4">
                  <c:v>1.3220000000000001</c:v>
                </c:pt>
                <c:pt idx="5">
                  <c:v>1.603</c:v>
                </c:pt>
                <c:pt idx="6">
                  <c:v>1.9330000000000001</c:v>
                </c:pt>
                <c:pt idx="7">
                  <c:v>2.2029999999999998</c:v>
                </c:pt>
                <c:pt idx="8">
                  <c:v>2.504</c:v>
                </c:pt>
                <c:pt idx="9">
                  <c:v>2.7639999999999998</c:v>
                </c:pt>
                <c:pt idx="10">
                  <c:v>3.085</c:v>
                </c:pt>
                <c:pt idx="11">
                  <c:v>3.3650000000000002</c:v>
                </c:pt>
                <c:pt idx="12">
                  <c:v>3.6459999999999999</c:v>
                </c:pt>
                <c:pt idx="13">
                  <c:v>3.9260000000000002</c:v>
                </c:pt>
                <c:pt idx="14">
                  <c:v>4.2460000000000004</c:v>
                </c:pt>
                <c:pt idx="15">
                  <c:v>4.5069999999999997</c:v>
                </c:pt>
                <c:pt idx="16">
                  <c:v>4.7869999999999999</c:v>
                </c:pt>
                <c:pt idx="17">
                  <c:v>5.0780000000000003</c:v>
                </c:pt>
                <c:pt idx="18">
                  <c:v>5.3479999999999999</c:v>
                </c:pt>
                <c:pt idx="19">
                  <c:v>7.7510000000000003</c:v>
                </c:pt>
                <c:pt idx="20">
                  <c:v>8.0519999999999996</c:v>
                </c:pt>
                <c:pt idx="21">
                  <c:v>8.3219999999999992</c:v>
                </c:pt>
                <c:pt idx="22">
                  <c:v>8.6129999999999995</c:v>
                </c:pt>
                <c:pt idx="23">
                  <c:v>8.8829999999999991</c:v>
                </c:pt>
                <c:pt idx="24">
                  <c:v>9.1929999999999996</c:v>
                </c:pt>
                <c:pt idx="25">
                  <c:v>9.4939999999999998</c:v>
                </c:pt>
                <c:pt idx="26">
                  <c:v>9.7639999999999993</c:v>
                </c:pt>
                <c:pt idx="27">
                  <c:v>10.045</c:v>
                </c:pt>
                <c:pt idx="28">
                  <c:v>10.315</c:v>
                </c:pt>
                <c:pt idx="29">
                  <c:v>10.676</c:v>
                </c:pt>
                <c:pt idx="30">
                  <c:v>10.926</c:v>
                </c:pt>
                <c:pt idx="31">
                  <c:v>11.256</c:v>
                </c:pt>
                <c:pt idx="32">
                  <c:v>11.516999999999999</c:v>
                </c:pt>
                <c:pt idx="33">
                  <c:v>11.807</c:v>
                </c:pt>
                <c:pt idx="34">
                  <c:v>12.087999999999999</c:v>
                </c:pt>
                <c:pt idx="35">
                  <c:v>12.358000000000001</c:v>
                </c:pt>
                <c:pt idx="36">
                  <c:v>12.638</c:v>
                </c:pt>
                <c:pt idx="37">
                  <c:v>12.939</c:v>
                </c:pt>
                <c:pt idx="38">
                  <c:v>13.228999999999999</c:v>
                </c:pt>
                <c:pt idx="39">
                  <c:v>13.53</c:v>
                </c:pt>
                <c:pt idx="40">
                  <c:v>13.8</c:v>
                </c:pt>
                <c:pt idx="41">
                  <c:v>14.081</c:v>
                </c:pt>
                <c:pt idx="42">
                  <c:v>14.381</c:v>
                </c:pt>
                <c:pt idx="43">
                  <c:v>14.661</c:v>
                </c:pt>
                <c:pt idx="44">
                  <c:v>14.962</c:v>
                </c:pt>
                <c:pt idx="45">
                  <c:v>15.222</c:v>
                </c:pt>
                <c:pt idx="46">
                  <c:v>15.493</c:v>
                </c:pt>
                <c:pt idx="47">
                  <c:v>15.813000000000001</c:v>
                </c:pt>
                <c:pt idx="48">
                  <c:v>16.062999999999999</c:v>
                </c:pt>
                <c:pt idx="49">
                  <c:v>16.384</c:v>
                </c:pt>
                <c:pt idx="50">
                  <c:v>16.664000000000001</c:v>
                </c:pt>
                <c:pt idx="51">
                  <c:v>16.934999999999999</c:v>
                </c:pt>
                <c:pt idx="52">
                  <c:v>17.215</c:v>
                </c:pt>
                <c:pt idx="53">
                  <c:v>17.545000000000002</c:v>
                </c:pt>
                <c:pt idx="54">
                  <c:v>17.815999999999999</c:v>
                </c:pt>
                <c:pt idx="55">
                  <c:v>18.085999999999999</c:v>
                </c:pt>
                <c:pt idx="56">
                  <c:v>18.376999999999999</c:v>
                </c:pt>
                <c:pt idx="57">
                  <c:v>18.677</c:v>
                </c:pt>
                <c:pt idx="58">
                  <c:v>18.937000000000001</c:v>
                </c:pt>
                <c:pt idx="59">
                  <c:v>19.238</c:v>
                </c:pt>
                <c:pt idx="60">
                  <c:v>19.498000000000001</c:v>
                </c:pt>
                <c:pt idx="61">
                  <c:v>19.809000000000001</c:v>
                </c:pt>
                <c:pt idx="62">
                  <c:v>20.129000000000001</c:v>
                </c:pt>
                <c:pt idx="63">
                  <c:v>20.41</c:v>
                </c:pt>
                <c:pt idx="64">
                  <c:v>20.76</c:v>
                </c:pt>
                <c:pt idx="65">
                  <c:v>21.01</c:v>
                </c:pt>
                <c:pt idx="66">
                  <c:v>21.331</c:v>
                </c:pt>
                <c:pt idx="67">
                  <c:v>21.611000000000001</c:v>
                </c:pt>
                <c:pt idx="68">
                  <c:v>21.902000000000001</c:v>
                </c:pt>
                <c:pt idx="69">
                  <c:v>22.181999999999999</c:v>
                </c:pt>
                <c:pt idx="70">
                  <c:v>22.503</c:v>
                </c:pt>
                <c:pt idx="71">
                  <c:v>22.773</c:v>
                </c:pt>
                <c:pt idx="72">
                  <c:v>23.042999999999999</c:v>
                </c:pt>
                <c:pt idx="73">
                  <c:v>23.324000000000002</c:v>
                </c:pt>
                <c:pt idx="74">
                  <c:v>23.603999999999999</c:v>
                </c:pt>
                <c:pt idx="75">
                  <c:v>23.895</c:v>
                </c:pt>
                <c:pt idx="76">
                  <c:v>24.195</c:v>
                </c:pt>
                <c:pt idx="77">
                  <c:v>24.484999999999999</c:v>
                </c:pt>
                <c:pt idx="78">
                  <c:v>24.776</c:v>
                </c:pt>
                <c:pt idx="79">
                  <c:v>25.106000000000002</c:v>
                </c:pt>
                <c:pt idx="80">
                  <c:v>25.376999999999999</c:v>
                </c:pt>
                <c:pt idx="81">
                  <c:v>25.657</c:v>
                </c:pt>
                <c:pt idx="82">
                  <c:v>25.948</c:v>
                </c:pt>
                <c:pt idx="83">
                  <c:v>26.268000000000001</c:v>
                </c:pt>
                <c:pt idx="84">
                  <c:v>26.518000000000001</c:v>
                </c:pt>
                <c:pt idx="85">
                  <c:v>26.809000000000001</c:v>
                </c:pt>
                <c:pt idx="86">
                  <c:v>27.088999999999999</c:v>
                </c:pt>
                <c:pt idx="87">
                  <c:v>27.36</c:v>
                </c:pt>
                <c:pt idx="88">
                  <c:v>27.68</c:v>
                </c:pt>
              </c:numCache>
            </c:numRef>
          </c:xVal>
          <c:yVal>
            <c:numRef>
              <c:f>Rene!$AF$3:$AF$91</c:f>
              <c:numCache>
                <c:formatCode>0.0" mm³"</c:formatCode>
                <c:ptCount val="89"/>
                <c:pt idx="0">
                  <c:v>7.67</c:v>
                </c:pt>
                <c:pt idx="1">
                  <c:v>12.71</c:v>
                </c:pt>
                <c:pt idx="2">
                  <c:v>16.82</c:v>
                </c:pt>
                <c:pt idx="3">
                  <c:v>12.77</c:v>
                </c:pt>
                <c:pt idx="4">
                  <c:v>15.76</c:v>
                </c:pt>
                <c:pt idx="5">
                  <c:v>20.5</c:v>
                </c:pt>
                <c:pt idx="6">
                  <c:v>21.04</c:v>
                </c:pt>
                <c:pt idx="7">
                  <c:v>21.83</c:v>
                </c:pt>
                <c:pt idx="8">
                  <c:v>22.15</c:v>
                </c:pt>
                <c:pt idx="9">
                  <c:v>20.239999999999998</c:v>
                </c:pt>
                <c:pt idx="10">
                  <c:v>16.260000000000002</c:v>
                </c:pt>
                <c:pt idx="11">
                  <c:v>15.44</c:v>
                </c:pt>
                <c:pt idx="12">
                  <c:v>14.7</c:v>
                </c:pt>
                <c:pt idx="13">
                  <c:v>13.43</c:v>
                </c:pt>
                <c:pt idx="14">
                  <c:v>3.93</c:v>
                </c:pt>
                <c:pt idx="15">
                  <c:v>0.79</c:v>
                </c:pt>
                <c:pt idx="16">
                  <c:v>5.97</c:v>
                </c:pt>
                <c:pt idx="17">
                  <c:v>14.06</c:v>
                </c:pt>
                <c:pt idx="18">
                  <c:v>19.420000000000002</c:v>
                </c:pt>
                <c:pt idx="19">
                  <c:v>21.07</c:v>
                </c:pt>
                <c:pt idx="20">
                  <c:v>29.51</c:v>
                </c:pt>
                <c:pt idx="21">
                  <c:v>28.87</c:v>
                </c:pt>
                <c:pt idx="22">
                  <c:v>29.86</c:v>
                </c:pt>
                <c:pt idx="23">
                  <c:v>29.96</c:v>
                </c:pt>
                <c:pt idx="24">
                  <c:v>30.33</c:v>
                </c:pt>
                <c:pt idx="25">
                  <c:v>30.02</c:v>
                </c:pt>
                <c:pt idx="26">
                  <c:v>30.34</c:v>
                </c:pt>
                <c:pt idx="27">
                  <c:v>30.94</c:v>
                </c:pt>
                <c:pt idx="28">
                  <c:v>31.15</c:v>
                </c:pt>
                <c:pt idx="29">
                  <c:v>31.79</c:v>
                </c:pt>
                <c:pt idx="30">
                  <c:v>32.11</c:v>
                </c:pt>
                <c:pt idx="31">
                  <c:v>32.549999999999997</c:v>
                </c:pt>
                <c:pt idx="32">
                  <c:v>33.31</c:v>
                </c:pt>
                <c:pt idx="33">
                  <c:v>32.9</c:v>
                </c:pt>
                <c:pt idx="34">
                  <c:v>33.659999999999997</c:v>
                </c:pt>
                <c:pt idx="35">
                  <c:v>34.700000000000003</c:v>
                </c:pt>
                <c:pt idx="36">
                  <c:v>34.590000000000003</c:v>
                </c:pt>
                <c:pt idx="37">
                  <c:v>36.49</c:v>
                </c:pt>
                <c:pt idx="38">
                  <c:v>37.64</c:v>
                </c:pt>
                <c:pt idx="39">
                  <c:v>40.19</c:v>
                </c:pt>
                <c:pt idx="40">
                  <c:v>43.32</c:v>
                </c:pt>
                <c:pt idx="41">
                  <c:v>48.78</c:v>
                </c:pt>
                <c:pt idx="42">
                  <c:v>53.55</c:v>
                </c:pt>
                <c:pt idx="43">
                  <c:v>54.86</c:v>
                </c:pt>
                <c:pt idx="44">
                  <c:v>54.12</c:v>
                </c:pt>
                <c:pt idx="45">
                  <c:v>55</c:v>
                </c:pt>
                <c:pt idx="46">
                  <c:v>54.01</c:v>
                </c:pt>
                <c:pt idx="47">
                  <c:v>55.44</c:v>
                </c:pt>
                <c:pt idx="48">
                  <c:v>55.4</c:v>
                </c:pt>
                <c:pt idx="49">
                  <c:v>56.34</c:v>
                </c:pt>
                <c:pt idx="50">
                  <c:v>56.04</c:v>
                </c:pt>
                <c:pt idx="51">
                  <c:v>55.98</c:v>
                </c:pt>
                <c:pt idx="52">
                  <c:v>55.78</c:v>
                </c:pt>
                <c:pt idx="53">
                  <c:v>55.21</c:v>
                </c:pt>
                <c:pt idx="54">
                  <c:v>54.83</c:v>
                </c:pt>
                <c:pt idx="55">
                  <c:v>54.27</c:v>
                </c:pt>
                <c:pt idx="56">
                  <c:v>53.97</c:v>
                </c:pt>
                <c:pt idx="57">
                  <c:v>52.83</c:v>
                </c:pt>
                <c:pt idx="58">
                  <c:v>53.63</c:v>
                </c:pt>
                <c:pt idx="59">
                  <c:v>53.52</c:v>
                </c:pt>
                <c:pt idx="60">
                  <c:v>53.66</c:v>
                </c:pt>
                <c:pt idx="61">
                  <c:v>53.24</c:v>
                </c:pt>
                <c:pt idx="62">
                  <c:v>53.47</c:v>
                </c:pt>
                <c:pt idx="63">
                  <c:v>52.61</c:v>
                </c:pt>
                <c:pt idx="64">
                  <c:v>52.12</c:v>
                </c:pt>
                <c:pt idx="65">
                  <c:v>51.48</c:v>
                </c:pt>
                <c:pt idx="66">
                  <c:v>50.89</c:v>
                </c:pt>
                <c:pt idx="67">
                  <c:v>50.39</c:v>
                </c:pt>
                <c:pt idx="68">
                  <c:v>49.73</c:v>
                </c:pt>
                <c:pt idx="69">
                  <c:v>49.01</c:v>
                </c:pt>
                <c:pt idx="70">
                  <c:v>48.67</c:v>
                </c:pt>
                <c:pt idx="71">
                  <c:v>48</c:v>
                </c:pt>
                <c:pt idx="72">
                  <c:v>6.57</c:v>
                </c:pt>
                <c:pt idx="73">
                  <c:v>3.03</c:v>
                </c:pt>
                <c:pt idx="74">
                  <c:v>1.48</c:v>
                </c:pt>
                <c:pt idx="75">
                  <c:v>0.65</c:v>
                </c:pt>
                <c:pt idx="76">
                  <c:v>0.62</c:v>
                </c:pt>
                <c:pt idx="77">
                  <c:v>0.06</c:v>
                </c:pt>
                <c:pt idx="78">
                  <c:v>0.22</c:v>
                </c:pt>
                <c:pt idx="79">
                  <c:v>0.02</c:v>
                </c:pt>
                <c:pt idx="80">
                  <c:v>0.28999999999999998</c:v>
                </c:pt>
                <c:pt idx="81">
                  <c:v>0.03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5.32</c:v>
                </c:pt>
                <c:pt idx="86">
                  <c:v>5.79</c:v>
                </c:pt>
                <c:pt idx="87">
                  <c:v>5.93</c:v>
                </c:pt>
                <c:pt idx="88">
                  <c:v>5.93</c:v>
                </c:pt>
              </c:numCache>
            </c:numRef>
          </c:yVal>
          <c:smooth val="1"/>
        </c:ser>
        <c:ser>
          <c:idx val="0"/>
          <c:order val="7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Rene!$W$3:$AD$91</c:f>
              <c:multiLvlStrCache>
                <c:ptCount val="89"/>
                <c:lvl>
                  <c:pt idx="0">
                    <c:v>-18 mbar</c:v>
                  </c:pt>
                  <c:pt idx="1">
                    <c:v>18 mbar</c:v>
                  </c:pt>
                  <c:pt idx="2">
                    <c:v>72 mbar</c:v>
                  </c:pt>
                  <c:pt idx="3">
                    <c:v>45 mbar</c:v>
                  </c:pt>
                  <c:pt idx="4">
                    <c:v>65 mbar</c:v>
                  </c:pt>
                  <c:pt idx="5">
                    <c:v>87 mbar</c:v>
                  </c:pt>
                  <c:pt idx="6">
                    <c:v>61 mbar</c:v>
                  </c:pt>
                  <c:pt idx="7">
                    <c:v>56 mbar</c:v>
                  </c:pt>
                  <c:pt idx="8">
                    <c:v>44 mbar</c:v>
                  </c:pt>
                  <c:pt idx="9">
                    <c:v>32 mbar</c:v>
                  </c:pt>
                  <c:pt idx="10">
                    <c:v>-22 mbar</c:v>
                  </c:pt>
                  <c:pt idx="11">
                    <c:v>-21 mbar</c:v>
                  </c:pt>
                  <c:pt idx="12">
                    <c:v>-56 mbar</c:v>
                  </c:pt>
                  <c:pt idx="13">
                    <c:v>-107 mbar</c:v>
                  </c:pt>
                  <c:pt idx="14">
                    <c:v>-245 mbar</c:v>
                  </c:pt>
                  <c:pt idx="15">
                    <c:v>-246 mbar</c:v>
                  </c:pt>
                  <c:pt idx="16">
                    <c:v>-139 mbar</c:v>
                  </c:pt>
                  <c:pt idx="17">
                    <c:v>-28 mbar</c:v>
                  </c:pt>
                  <c:pt idx="18">
                    <c:v>42 mbar</c:v>
                  </c:pt>
                  <c:pt idx="19">
                    <c:v>82 mbar</c:v>
                  </c:pt>
                  <c:pt idx="20">
                    <c:v>180 mbar</c:v>
                  </c:pt>
                  <c:pt idx="21">
                    <c:v>193 mbar</c:v>
                  </c:pt>
                  <c:pt idx="22">
                    <c:v>192 mbar</c:v>
                  </c:pt>
                  <c:pt idx="23">
                    <c:v>240 mbar</c:v>
                  </c:pt>
                  <c:pt idx="24">
                    <c:v>254 mbar</c:v>
                  </c:pt>
                  <c:pt idx="25">
                    <c:v>338 mbar</c:v>
                  </c:pt>
                  <c:pt idx="26">
                    <c:v>367 mbar</c:v>
                  </c:pt>
                  <c:pt idx="27">
                    <c:v>397 mbar</c:v>
                  </c:pt>
                  <c:pt idx="28">
                    <c:v>448 mbar</c:v>
                  </c:pt>
                  <c:pt idx="29">
                    <c:v>478 mbar</c:v>
                  </c:pt>
                  <c:pt idx="30">
                    <c:v>524 mbar</c:v>
                  </c:pt>
                  <c:pt idx="31">
                    <c:v>555 mbar</c:v>
                  </c:pt>
                  <c:pt idx="32">
                    <c:v>568 mbar</c:v>
                  </c:pt>
                  <c:pt idx="33">
                    <c:v>617 mbar</c:v>
                  </c:pt>
                  <c:pt idx="34">
                    <c:v>640 mbar</c:v>
                  </c:pt>
                  <c:pt idx="35">
                    <c:v>655 mbar</c:v>
                  </c:pt>
                  <c:pt idx="36">
                    <c:v>674 mbar</c:v>
                  </c:pt>
                  <c:pt idx="37">
                    <c:v>679 mbar</c:v>
                  </c:pt>
                  <c:pt idx="38">
                    <c:v>694 mbar</c:v>
                  </c:pt>
                  <c:pt idx="39">
                    <c:v>689 mbar</c:v>
                  </c:pt>
                  <c:pt idx="40">
                    <c:v>659 mbar</c:v>
                  </c:pt>
                  <c:pt idx="41">
                    <c:v>592 mbar</c:v>
                  </c:pt>
                  <c:pt idx="42">
                    <c:v>516 mbar</c:v>
                  </c:pt>
                  <c:pt idx="43">
                    <c:v>422 mbar</c:v>
                  </c:pt>
                  <c:pt idx="44">
                    <c:v>298 mbar</c:v>
                  </c:pt>
                  <c:pt idx="45">
                    <c:v>132 mbar</c:v>
                  </c:pt>
                  <c:pt idx="46">
                    <c:v>4 mbar</c:v>
                  </c:pt>
                  <c:pt idx="47">
                    <c:v>-36 mbar</c:v>
                  </c:pt>
                  <c:pt idx="48">
                    <c:v>39 mbar</c:v>
                  </c:pt>
                  <c:pt idx="49">
                    <c:v>56 mbar</c:v>
                  </c:pt>
                  <c:pt idx="50">
                    <c:v>45 mbar</c:v>
                  </c:pt>
                  <c:pt idx="51">
                    <c:v>48 mbar</c:v>
                  </c:pt>
                  <c:pt idx="52">
                    <c:v>52 mbar</c:v>
                  </c:pt>
                  <c:pt idx="53">
                    <c:v>61 mbar</c:v>
                  </c:pt>
                  <c:pt idx="54">
                    <c:v>58 mbar</c:v>
                  </c:pt>
                  <c:pt idx="55">
                    <c:v>51 mbar</c:v>
                  </c:pt>
                  <c:pt idx="56">
                    <c:v>36 mbar</c:v>
                  </c:pt>
                  <c:pt idx="57">
                    <c:v>13 mbar</c:v>
                  </c:pt>
                  <c:pt idx="58">
                    <c:v>-1 mbar</c:v>
                  </c:pt>
                  <c:pt idx="59">
                    <c:v>-4 mbar</c:v>
                  </c:pt>
                  <c:pt idx="60">
                    <c:v>3 mbar</c:v>
                  </c:pt>
                  <c:pt idx="61">
                    <c:v>12 mbar</c:v>
                  </c:pt>
                  <c:pt idx="62">
                    <c:v>13 mbar</c:v>
                  </c:pt>
                  <c:pt idx="63">
                    <c:v>4 mbar</c:v>
                  </c:pt>
                  <c:pt idx="64">
                    <c:v>-2 mbar</c:v>
                  </c:pt>
                  <c:pt idx="65">
                    <c:v>-6 mbar</c:v>
                  </c:pt>
                  <c:pt idx="66">
                    <c:v>-15 mbar</c:v>
                  </c:pt>
                  <c:pt idx="67">
                    <c:v>-12 mbar</c:v>
                  </c:pt>
                  <c:pt idx="68">
                    <c:v>-15 mbar</c:v>
                  </c:pt>
                  <c:pt idx="69">
                    <c:v>-15 mbar</c:v>
                  </c:pt>
                  <c:pt idx="70">
                    <c:v>-26 mbar</c:v>
                  </c:pt>
                  <c:pt idx="71">
                    <c:v>-39 mbar</c:v>
                  </c:pt>
                  <c:pt idx="72">
                    <c:v>-884 mbar</c:v>
                  </c:pt>
                  <c:pt idx="73">
                    <c:v>-335 mbar</c:v>
                  </c:pt>
                  <c:pt idx="74">
                    <c:v>-107 mbar</c:v>
                  </c:pt>
                  <c:pt idx="75">
                    <c:v>-16 mbar</c:v>
                  </c:pt>
                  <c:pt idx="76">
                    <c:v>21 mbar</c:v>
                  </c:pt>
                  <c:pt idx="77">
                    <c:v>29 mbar</c:v>
                  </c:pt>
                  <c:pt idx="78">
                    <c:v>16 mbar</c:v>
                  </c:pt>
                  <c:pt idx="79">
                    <c:v>3 mbar</c:v>
                  </c:pt>
                  <c:pt idx="80">
                    <c:v>-64 mbar</c:v>
                  </c:pt>
                  <c:pt idx="81">
                    <c:v>-141 mbar</c:v>
                  </c:pt>
                  <c:pt idx="82">
                    <c:v>-176 mbar</c:v>
                  </c:pt>
                  <c:pt idx="83">
                    <c:v>-174 mbar</c:v>
                  </c:pt>
                  <c:pt idx="84">
                    <c:v>-140 mbar</c:v>
                  </c:pt>
                  <c:pt idx="85">
                    <c:v>-80 mbar</c:v>
                  </c:pt>
                  <c:pt idx="86">
                    <c:v>-68 mbar</c:v>
                  </c:pt>
                  <c:pt idx="87">
                    <c:v>-58 mbar</c:v>
                  </c:pt>
                  <c:pt idx="88">
                    <c:v>-52 mbar</c:v>
                  </c:pt>
                </c:lvl>
                <c:lvl>
                  <c:pt idx="0">
                    <c:v>1.027 mbar</c:v>
                  </c:pt>
                  <c:pt idx="1">
                    <c:v>1.027 mbar</c:v>
                  </c:pt>
                  <c:pt idx="2">
                    <c:v>1.022 mbar</c:v>
                  </c:pt>
                  <c:pt idx="3">
                    <c:v>1.028 mbar</c:v>
                  </c:pt>
                  <c:pt idx="4">
                    <c:v>1.059 mbar</c:v>
                  </c:pt>
                  <c:pt idx="5">
                    <c:v>1.098 mbar</c:v>
                  </c:pt>
                  <c:pt idx="6">
                    <c:v>1.122 mbar</c:v>
                  </c:pt>
                  <c:pt idx="7">
                    <c:v>1.135 mbar</c:v>
                  </c:pt>
                  <c:pt idx="8">
                    <c:v>1.143 mbar</c:v>
                  </c:pt>
                  <c:pt idx="9">
                    <c:v>1.145 mbar</c:v>
                  </c:pt>
                  <c:pt idx="10">
                    <c:v>1.145 mbar</c:v>
                  </c:pt>
                  <c:pt idx="11">
                    <c:v>1.156 mbar</c:v>
                  </c:pt>
                  <c:pt idx="12">
                    <c:v>1.178 mbar</c:v>
                  </c:pt>
                  <c:pt idx="13">
                    <c:v>1.195 mbar</c:v>
                  </c:pt>
                  <c:pt idx="14">
                    <c:v>1.201 mbar</c:v>
                  </c:pt>
                  <c:pt idx="15">
                    <c:v>1.172 mbar</c:v>
                  </c:pt>
                  <c:pt idx="16">
                    <c:v>1.145 mbar</c:v>
                  </c:pt>
                  <c:pt idx="17">
                    <c:v>1.112 mbar</c:v>
                  </c:pt>
                  <c:pt idx="18">
                    <c:v>1.056 mbar</c:v>
                  </c:pt>
                  <c:pt idx="19">
                    <c:v>1.057 mbar</c:v>
                  </c:pt>
                  <c:pt idx="20">
                    <c:v>1.061 mbar</c:v>
                  </c:pt>
                  <c:pt idx="21">
                    <c:v>1.067 mbar</c:v>
                  </c:pt>
                  <c:pt idx="22">
                    <c:v>1.074 mbar</c:v>
                  </c:pt>
                  <c:pt idx="23">
                    <c:v>1.082 mbar</c:v>
                  </c:pt>
                  <c:pt idx="24">
                    <c:v>1.090 mbar</c:v>
                  </c:pt>
                  <c:pt idx="25">
                    <c:v>1.099 mbar</c:v>
                  </c:pt>
                  <c:pt idx="26">
                    <c:v>1.109 mbar</c:v>
                  </c:pt>
                  <c:pt idx="27">
                    <c:v>1.119 mbar</c:v>
                  </c:pt>
                  <c:pt idx="28">
                    <c:v>1.133 mbar</c:v>
                  </c:pt>
                  <c:pt idx="29">
                    <c:v>1.144 mbar</c:v>
                  </c:pt>
                  <c:pt idx="30">
                    <c:v>1.159 mbar</c:v>
                  </c:pt>
                  <c:pt idx="31">
                    <c:v>1.173 mbar</c:v>
                  </c:pt>
                  <c:pt idx="32">
                    <c:v>1.192 mbar</c:v>
                  </c:pt>
                  <c:pt idx="33">
                    <c:v>1.211 mbar</c:v>
                  </c:pt>
                  <c:pt idx="34">
                    <c:v>1.233 mbar</c:v>
                  </c:pt>
                  <c:pt idx="35">
                    <c:v>1.263 mbar</c:v>
                  </c:pt>
                  <c:pt idx="36">
                    <c:v>1.295 mbar</c:v>
                  </c:pt>
                  <c:pt idx="37">
                    <c:v>1.331 mbar</c:v>
                  </c:pt>
                  <c:pt idx="38">
                    <c:v>1.373 mbar</c:v>
                  </c:pt>
                  <c:pt idx="39">
                    <c:v>1.425 mbar</c:v>
                  </c:pt>
                  <c:pt idx="40">
                    <c:v>1.485 mbar</c:v>
                  </c:pt>
                  <c:pt idx="41">
                    <c:v>1.562 mbar</c:v>
                  </c:pt>
                  <c:pt idx="42">
                    <c:v>1.646 mbar</c:v>
                  </c:pt>
                  <c:pt idx="43">
                    <c:v>1.749 mbar</c:v>
                  </c:pt>
                  <c:pt idx="44">
                    <c:v>1.881 mbar</c:v>
                  </c:pt>
                  <c:pt idx="45">
                    <c:v>2.052 mbar</c:v>
                  </c:pt>
                  <c:pt idx="46">
                    <c:v>2.184 mbar</c:v>
                  </c:pt>
                  <c:pt idx="47">
                    <c:v>2.227 mbar</c:v>
                  </c:pt>
                  <c:pt idx="48">
                    <c:v>2.156 mbar</c:v>
                  </c:pt>
                  <c:pt idx="49">
                    <c:v>2.139 mbar</c:v>
                  </c:pt>
                  <c:pt idx="50">
                    <c:v>2.150 mbar</c:v>
                  </c:pt>
                  <c:pt idx="51">
                    <c:v>2.147 mbar</c:v>
                  </c:pt>
                  <c:pt idx="52">
                    <c:v>2.143 mbar</c:v>
                  </c:pt>
                  <c:pt idx="53">
                    <c:v>2.134 mbar</c:v>
                  </c:pt>
                  <c:pt idx="54">
                    <c:v>2.137 mbar</c:v>
                  </c:pt>
                  <c:pt idx="55">
                    <c:v>2.144 mbar</c:v>
                  </c:pt>
                  <c:pt idx="56">
                    <c:v>2.160 mbar</c:v>
                  </c:pt>
                  <c:pt idx="57">
                    <c:v>2.187 mbar</c:v>
                  </c:pt>
                  <c:pt idx="58">
                    <c:v>2.204 mbar</c:v>
                  </c:pt>
                  <c:pt idx="59">
                    <c:v>2.212 mbar</c:v>
                  </c:pt>
                  <c:pt idx="60">
                    <c:v>2.209 mbar</c:v>
                  </c:pt>
                  <c:pt idx="61">
                    <c:v>2.204 mbar</c:v>
                  </c:pt>
                  <c:pt idx="62">
                    <c:v>2.206 mbar</c:v>
                  </c:pt>
                  <c:pt idx="63">
                    <c:v>2.204 mbar</c:v>
                  </c:pt>
                  <c:pt idx="64">
                    <c:v>2.199 mbar</c:v>
                  </c:pt>
                  <c:pt idx="65">
                    <c:v>2.196 mbar</c:v>
                  </c:pt>
                  <c:pt idx="66">
                    <c:v>2.192 mbar</c:v>
                  </c:pt>
                  <c:pt idx="67">
                    <c:v>2.180 mbar</c:v>
                  </c:pt>
                  <c:pt idx="68">
                    <c:v>2.175 mbar</c:v>
                  </c:pt>
                  <c:pt idx="69">
                    <c:v>2.164 mbar</c:v>
                  </c:pt>
                  <c:pt idx="70">
                    <c:v>2.152 mbar</c:v>
                  </c:pt>
                  <c:pt idx="71">
                    <c:v>2.136 mbar</c:v>
                  </c:pt>
                  <c:pt idx="72">
                    <c:v>1.970 mbar</c:v>
                  </c:pt>
                  <c:pt idx="73">
                    <c:v>1.386 mbar</c:v>
                  </c:pt>
                  <c:pt idx="74">
                    <c:v>1.165 mbar</c:v>
                  </c:pt>
                  <c:pt idx="75">
                    <c:v>1.079 mbar</c:v>
                  </c:pt>
                  <c:pt idx="76">
                    <c:v>1.047 mbar</c:v>
                  </c:pt>
                  <c:pt idx="77">
                    <c:v>1.032 mbar</c:v>
                  </c:pt>
                  <c:pt idx="78">
                    <c:v>1.030 mbar</c:v>
                  </c:pt>
                  <c:pt idx="79">
                    <c:v>1.028 mbar</c:v>
                  </c:pt>
                  <c:pt idx="80">
                    <c:v>1.044 mbar</c:v>
                  </c:pt>
                  <c:pt idx="81">
                    <c:v>1.073 mbar</c:v>
                  </c:pt>
                  <c:pt idx="82">
                    <c:v>1.094 mbar</c:v>
                  </c:pt>
                  <c:pt idx="83">
                    <c:v>1.102 mbar</c:v>
                  </c:pt>
                  <c:pt idx="84">
                    <c:v>1.100 mbar</c:v>
                  </c:pt>
                  <c:pt idx="85">
                    <c:v>1.086 mbar</c:v>
                  </c:pt>
                  <c:pt idx="86">
                    <c:v>1.073 mbar</c:v>
                  </c:pt>
                  <c:pt idx="87">
                    <c:v>1.063 mbar</c:v>
                  </c:pt>
                  <c:pt idx="88">
                    <c:v>1.056 mbar</c:v>
                  </c:pt>
                </c:lvl>
                <c:lvl>
                  <c:pt idx="0">
                    <c:v>1.009 mbar</c:v>
                  </c:pt>
                  <c:pt idx="1">
                    <c:v>1.045 mbar</c:v>
                  </c:pt>
                  <c:pt idx="2">
                    <c:v>1.094 mbar</c:v>
                  </c:pt>
                  <c:pt idx="3">
                    <c:v>1.073 mbar</c:v>
                  </c:pt>
                  <c:pt idx="4">
                    <c:v>1.124 mbar</c:v>
                  </c:pt>
                  <c:pt idx="5">
                    <c:v>1.185 mbar</c:v>
                  </c:pt>
                  <c:pt idx="6">
                    <c:v>1.183 mbar</c:v>
                  </c:pt>
                  <c:pt idx="7">
                    <c:v>1.191 mbar</c:v>
                  </c:pt>
                  <c:pt idx="8">
                    <c:v>1.187 mbar</c:v>
                  </c:pt>
                  <c:pt idx="9">
                    <c:v>1.177 mbar</c:v>
                  </c:pt>
                  <c:pt idx="10">
                    <c:v>1.123 mbar</c:v>
                  </c:pt>
                  <c:pt idx="11">
                    <c:v>1.135 mbar</c:v>
                  </c:pt>
                  <c:pt idx="12">
                    <c:v>1.122 mbar</c:v>
                  </c:pt>
                  <c:pt idx="13">
                    <c:v>1.088 mbar</c:v>
                  </c:pt>
                  <c:pt idx="14">
                    <c:v>956 mbar</c:v>
                  </c:pt>
                  <c:pt idx="15">
                    <c:v>926 mbar</c:v>
                  </c:pt>
                  <c:pt idx="16">
                    <c:v>1.006 mbar</c:v>
                  </c:pt>
                  <c:pt idx="17">
                    <c:v>1.084 mbar</c:v>
                  </c:pt>
                  <c:pt idx="18">
                    <c:v>1.098 mbar</c:v>
                  </c:pt>
                  <c:pt idx="19">
                    <c:v>1.139 mbar</c:v>
                  </c:pt>
                  <c:pt idx="20">
                    <c:v>1.241 mbar</c:v>
                  </c:pt>
                  <c:pt idx="21">
                    <c:v>1.260 mbar</c:v>
                  </c:pt>
                  <c:pt idx="22">
                    <c:v>1.266 mbar</c:v>
                  </c:pt>
                  <c:pt idx="23">
                    <c:v>1.322 mbar</c:v>
                  </c:pt>
                  <c:pt idx="24">
                    <c:v>1.344 mbar</c:v>
                  </c:pt>
                  <c:pt idx="25">
                    <c:v>1.437 mbar</c:v>
                  </c:pt>
                  <c:pt idx="26">
                    <c:v>1.476 mbar</c:v>
                  </c:pt>
                  <c:pt idx="27">
                    <c:v>1.516 mbar</c:v>
                  </c:pt>
                  <c:pt idx="28">
                    <c:v>1.581 mbar</c:v>
                  </c:pt>
                  <c:pt idx="29">
                    <c:v>1.622 mbar</c:v>
                  </c:pt>
                  <c:pt idx="30">
                    <c:v>1.683 mbar</c:v>
                  </c:pt>
                  <c:pt idx="31">
                    <c:v>1.728 mbar</c:v>
                  </c:pt>
                  <c:pt idx="32">
                    <c:v>1.760 mbar</c:v>
                  </c:pt>
                  <c:pt idx="33">
                    <c:v>1.828 mbar</c:v>
                  </c:pt>
                  <c:pt idx="34">
                    <c:v>1.873 mbar</c:v>
                  </c:pt>
                  <c:pt idx="35">
                    <c:v>1.918 mbar</c:v>
                  </c:pt>
                  <c:pt idx="36">
                    <c:v>1.969 mbar</c:v>
                  </c:pt>
                  <c:pt idx="37">
                    <c:v>2.010 mbar</c:v>
                  </c:pt>
                  <c:pt idx="38">
                    <c:v>2.067 mbar</c:v>
                  </c:pt>
                  <c:pt idx="39">
                    <c:v>2.114 mbar</c:v>
                  </c:pt>
                  <c:pt idx="40">
                    <c:v>2.144 mbar</c:v>
                  </c:pt>
                  <c:pt idx="41">
                    <c:v>2.154 mbar</c:v>
                  </c:pt>
                  <c:pt idx="42">
                    <c:v>2.162 mbar</c:v>
                  </c:pt>
                  <c:pt idx="43">
                    <c:v>2.171 mbar</c:v>
                  </c:pt>
                  <c:pt idx="44">
                    <c:v>2.179 mbar</c:v>
                  </c:pt>
                  <c:pt idx="45">
                    <c:v>2.184 mbar</c:v>
                  </c:pt>
                  <c:pt idx="46">
                    <c:v>2.188 mbar</c:v>
                  </c:pt>
                  <c:pt idx="47">
                    <c:v>2.191 mbar</c:v>
                  </c:pt>
                  <c:pt idx="48">
                    <c:v>2.195 mbar</c:v>
                  </c:pt>
                  <c:pt idx="49">
                    <c:v>2.195 mbar</c:v>
                  </c:pt>
                  <c:pt idx="50">
                    <c:v>2.195 mbar</c:v>
                  </c:pt>
                  <c:pt idx="51">
                    <c:v>2.195 mbar</c:v>
                  </c:pt>
                  <c:pt idx="52">
                    <c:v>2.195 mbar</c:v>
                  </c:pt>
                  <c:pt idx="53">
                    <c:v>2.195 mbar</c:v>
                  </c:pt>
                  <c:pt idx="54">
                    <c:v>2.195 mbar</c:v>
                  </c:pt>
                  <c:pt idx="55">
                    <c:v>2.195 mbar</c:v>
                  </c:pt>
                  <c:pt idx="56">
                    <c:v>2.196 mbar</c:v>
                  </c:pt>
                  <c:pt idx="57">
                    <c:v>2.200 mbar</c:v>
                  </c:pt>
                  <c:pt idx="58">
                    <c:v>2.203 mbar</c:v>
                  </c:pt>
                  <c:pt idx="59">
                    <c:v>2.208 mbar</c:v>
                  </c:pt>
                  <c:pt idx="60">
                    <c:v>2.212 mbar</c:v>
                  </c:pt>
                  <c:pt idx="61">
                    <c:v>2.216 mbar</c:v>
                  </c:pt>
                  <c:pt idx="62">
                    <c:v>2.219 mbar</c:v>
                  </c:pt>
                  <c:pt idx="63">
                    <c:v>2.208 mbar</c:v>
                  </c:pt>
                  <c:pt idx="64">
                    <c:v>2.197 mbar</c:v>
                  </c:pt>
                  <c:pt idx="65">
                    <c:v>2.190 mbar</c:v>
                  </c:pt>
                  <c:pt idx="66">
                    <c:v>2.177 mbar</c:v>
                  </c:pt>
                  <c:pt idx="67">
                    <c:v>2.168 mbar</c:v>
                  </c:pt>
                  <c:pt idx="68">
                    <c:v>2.160 mbar</c:v>
                  </c:pt>
                  <c:pt idx="69">
                    <c:v>2.149 mbar</c:v>
                  </c:pt>
                  <c:pt idx="70">
                    <c:v>2.126 mbar</c:v>
                  </c:pt>
                  <c:pt idx="71">
                    <c:v>2.097 mbar</c:v>
                  </c:pt>
                  <c:pt idx="72">
                    <c:v>1.086 mbar</c:v>
                  </c:pt>
                  <c:pt idx="73">
                    <c:v>1.051 mbar</c:v>
                  </c:pt>
                  <c:pt idx="74">
                    <c:v>1.058 mbar</c:v>
                  </c:pt>
                  <c:pt idx="75">
                    <c:v>1.063 mbar</c:v>
                  </c:pt>
                  <c:pt idx="76">
                    <c:v>1.068 mbar</c:v>
                  </c:pt>
                  <c:pt idx="77">
                    <c:v>1.061 mbar</c:v>
                  </c:pt>
                  <c:pt idx="78">
                    <c:v>1.046 mbar</c:v>
                  </c:pt>
                  <c:pt idx="79">
                    <c:v>1.031 mbar</c:v>
                  </c:pt>
                  <c:pt idx="80">
                    <c:v>980 mbar</c:v>
                  </c:pt>
                  <c:pt idx="81">
                    <c:v>932 mbar</c:v>
                  </c:pt>
                  <c:pt idx="82">
                    <c:v>918 mbar</c:v>
                  </c:pt>
                  <c:pt idx="83">
                    <c:v>928 mbar</c:v>
                  </c:pt>
                  <c:pt idx="84">
                    <c:v>960 mbar</c:v>
                  </c:pt>
                  <c:pt idx="85">
                    <c:v>1.006 mbar</c:v>
                  </c:pt>
                  <c:pt idx="86">
                    <c:v>1.005 mbar</c:v>
                  </c:pt>
                  <c:pt idx="87">
                    <c:v>1.005 mbar</c:v>
                  </c:pt>
                  <c:pt idx="88">
                    <c:v>1.004 mbar</c:v>
                  </c:pt>
                </c:lvl>
                <c:lvl>
                  <c:pt idx="0">
                    <c:v>21,0 km/h</c:v>
                  </c:pt>
                  <c:pt idx="1">
                    <c:v>21,6 km/h</c:v>
                  </c:pt>
                  <c:pt idx="2">
                    <c:v>33,7 km/h</c:v>
                  </c:pt>
                  <c:pt idx="3">
                    <c:v>42,5 km/h</c:v>
                  </c:pt>
                  <c:pt idx="4">
                    <c:v>43,0 km/h</c:v>
                  </c:pt>
                  <c:pt idx="5">
                    <c:v>38,3 km/h</c:v>
                  </c:pt>
                  <c:pt idx="6">
                    <c:v>36,6 km/h</c:v>
                  </c:pt>
                  <c:pt idx="7">
                    <c:v>35,6 km/h</c:v>
                  </c:pt>
                  <c:pt idx="8">
                    <c:v>34,9 km/h</c:v>
                  </c:pt>
                  <c:pt idx="9">
                    <c:v>36,9 km/h</c:v>
                  </c:pt>
                  <c:pt idx="10">
                    <c:v>41,7 km/h</c:v>
                  </c:pt>
                  <c:pt idx="11">
                    <c:v>46,0 km/h</c:v>
                  </c:pt>
                  <c:pt idx="12">
                    <c:v>49,4 km/h</c:v>
                  </c:pt>
                  <c:pt idx="13">
                    <c:v>52,6 km/h</c:v>
                  </c:pt>
                  <c:pt idx="14">
                    <c:v>51,0 km/h</c:v>
                  </c:pt>
                  <c:pt idx="15">
                    <c:v>40,8 km/h</c:v>
                  </c:pt>
                  <c:pt idx="16">
                    <c:v>28,6 km/h</c:v>
                  </c:pt>
                  <c:pt idx="17">
                    <c:v>37,2 km/h</c:v>
                  </c:pt>
                  <c:pt idx="18">
                    <c:v>24,3 km/h</c:v>
                  </c:pt>
                  <c:pt idx="19">
                    <c:v>25,3 km/h</c:v>
                  </c:pt>
                  <c:pt idx="20">
                    <c:v>26,3 km/h</c:v>
                  </c:pt>
                  <c:pt idx="21">
                    <c:v>27,4 km/h</c:v>
                  </c:pt>
                  <c:pt idx="22">
                    <c:v>27,9 km/h</c:v>
                  </c:pt>
                  <c:pt idx="23">
                    <c:v>29,1 km/h</c:v>
                  </c:pt>
                  <c:pt idx="24">
                    <c:v>29,6 km/h</c:v>
                  </c:pt>
                  <c:pt idx="25">
                    <c:v>31,5 km/h</c:v>
                  </c:pt>
                  <c:pt idx="26">
                    <c:v>32,3 km/h</c:v>
                  </c:pt>
                  <c:pt idx="27">
                    <c:v>33,2 km/h</c:v>
                  </c:pt>
                  <c:pt idx="28">
                    <c:v>34,6 km/h</c:v>
                  </c:pt>
                  <c:pt idx="29">
                    <c:v>35,5 km/h</c:v>
                  </c:pt>
                  <c:pt idx="30">
                    <c:v>36,8 km/h</c:v>
                  </c:pt>
                  <c:pt idx="31">
                    <c:v>37,9 km/h</c:v>
                  </c:pt>
                  <c:pt idx="32">
                    <c:v>38,7 km/h</c:v>
                  </c:pt>
                  <c:pt idx="33">
                    <c:v>40,3 km/h</c:v>
                  </c:pt>
                  <c:pt idx="34">
                    <c:v>41,3 km/h</c:v>
                  </c:pt>
                  <c:pt idx="35">
                    <c:v>42,5 km/h</c:v>
                  </c:pt>
                  <c:pt idx="36">
                    <c:v>44,0 km/h</c:v>
                  </c:pt>
                  <c:pt idx="37">
                    <c:v>45,2 km/h</c:v>
                  </c:pt>
                  <c:pt idx="38">
                    <c:v>46,7 km/h</c:v>
                  </c:pt>
                  <c:pt idx="39">
                    <c:v>48,1 km/h</c:v>
                  </c:pt>
                  <c:pt idx="40">
                    <c:v>49,8 km/h</c:v>
                  </c:pt>
                  <c:pt idx="41">
                    <c:v>51,7 km/h</c:v>
                  </c:pt>
                  <c:pt idx="42">
                    <c:v>53,4 km/h</c:v>
                  </c:pt>
                  <c:pt idx="43">
                    <c:v>55,2 km/h</c:v>
                  </c:pt>
                  <c:pt idx="44">
                    <c:v>57,6 km/h</c:v>
                  </c:pt>
                  <c:pt idx="45">
                    <c:v>59,3 km/h</c:v>
                  </c:pt>
                  <c:pt idx="46">
                    <c:v>62,2 km/h</c:v>
                  </c:pt>
                  <c:pt idx="47">
                    <c:v>63,9 km/h</c:v>
                  </c:pt>
                  <c:pt idx="48">
                    <c:v>66,5 km/h</c:v>
                  </c:pt>
                  <c:pt idx="49">
                    <c:v>68,8 km/h</c:v>
                  </c:pt>
                  <c:pt idx="50">
                    <c:v>71,4 km/h</c:v>
                  </c:pt>
                  <c:pt idx="51">
                    <c:v>73,6 km/h</c:v>
                  </c:pt>
                  <c:pt idx="52">
                    <c:v>75,7 km/h</c:v>
                  </c:pt>
                  <c:pt idx="53">
                    <c:v>77,8 km/h</c:v>
                  </c:pt>
                  <c:pt idx="54">
                    <c:v>80,3 km/h</c:v>
                  </c:pt>
                  <c:pt idx="55">
                    <c:v>82,2 km/h</c:v>
                  </c:pt>
                  <c:pt idx="56">
                    <c:v>84,4 km/h</c:v>
                  </c:pt>
                  <c:pt idx="57">
                    <c:v>87,5 km/h</c:v>
                  </c:pt>
                  <c:pt idx="58">
                    <c:v>89,0 km/h</c:v>
                  </c:pt>
                  <c:pt idx="59">
                    <c:v>91,4 km/h</c:v>
                  </c:pt>
                  <c:pt idx="60">
                    <c:v>93,5 km/h</c:v>
                  </c:pt>
                  <c:pt idx="61">
                    <c:v>95,7 km/h</c:v>
                  </c:pt>
                  <c:pt idx="62">
                    <c:v>97,3 km/h</c:v>
                  </c:pt>
                  <c:pt idx="63">
                    <c:v>100,0 km/h</c:v>
                  </c:pt>
                  <c:pt idx="64">
                    <c:v>101,7 km/h</c:v>
                  </c:pt>
                  <c:pt idx="65">
                    <c:v>103,7 km/h</c:v>
                  </c:pt>
                  <c:pt idx="66">
                    <c:v>105,8 km/h</c:v>
                  </c:pt>
                  <c:pt idx="67">
                    <c:v>107,6 km/h</c:v>
                  </c:pt>
                  <c:pt idx="68">
                    <c:v>109,3 km/h</c:v>
                  </c:pt>
                  <c:pt idx="69">
                    <c:v>111,0 km/h</c:v>
                  </c:pt>
                  <c:pt idx="70">
                    <c:v>113,0 km/h</c:v>
                  </c:pt>
                  <c:pt idx="71">
                    <c:v>114,5 km/h</c:v>
                  </c:pt>
                  <c:pt idx="72">
                    <c:v>113,1 km/h</c:v>
                  </c:pt>
                  <c:pt idx="73">
                    <c:v>112,6 km/h</c:v>
                  </c:pt>
                  <c:pt idx="74">
                    <c:v>109,3 km/h</c:v>
                  </c:pt>
                  <c:pt idx="75">
                    <c:v>104,8 km/h</c:v>
                  </c:pt>
                  <c:pt idx="76">
                    <c:v>99,7 km/h</c:v>
                  </c:pt>
                  <c:pt idx="77">
                    <c:v>94,9 km/h</c:v>
                  </c:pt>
                  <c:pt idx="78">
                    <c:v>89,2 km/h</c:v>
                  </c:pt>
                  <c:pt idx="79">
                    <c:v>84,1 km/h</c:v>
                  </c:pt>
                  <c:pt idx="80">
                    <c:v>73,5 km/h</c:v>
                  </c:pt>
                  <c:pt idx="81">
                    <c:v>61,0 km/h</c:v>
                  </c:pt>
                  <c:pt idx="82">
                    <c:v>48,8 km/h</c:v>
                  </c:pt>
                  <c:pt idx="83">
                    <c:v>39,0 km/h</c:v>
                  </c:pt>
                  <c:pt idx="84">
                    <c:v>28,5 km/h</c:v>
                  </c:pt>
                  <c:pt idx="85">
                    <c:v>22,4 km/h</c:v>
                  </c:pt>
                  <c:pt idx="86">
                    <c:v>22,3 km/h</c:v>
                  </c:pt>
                  <c:pt idx="87">
                    <c:v>22,1 km/h</c:v>
                  </c:pt>
                  <c:pt idx="88">
                    <c:v>21,8 km/h</c:v>
                  </c:pt>
                </c:lvl>
                <c:lvl>
                  <c:pt idx="0">
                    <c:v>754 1/min</c:v>
                  </c:pt>
                  <c:pt idx="1">
                    <c:v>776 1/min</c:v>
                  </c:pt>
                  <c:pt idx="2">
                    <c:v>1.208 1/min</c:v>
                  </c:pt>
                  <c:pt idx="3">
                    <c:v>1.523 1/min</c:v>
                  </c:pt>
                  <c:pt idx="4">
                    <c:v>1.541 1/min</c:v>
                  </c:pt>
                  <c:pt idx="5">
                    <c:v>1.374 1/min</c:v>
                  </c:pt>
                  <c:pt idx="6">
                    <c:v>1.314 1/min</c:v>
                  </c:pt>
                  <c:pt idx="7">
                    <c:v>1.276 1/min</c:v>
                  </c:pt>
                  <c:pt idx="8">
                    <c:v>1.250 1/min</c:v>
                  </c:pt>
                  <c:pt idx="9">
                    <c:v>1.322 1/min</c:v>
                  </c:pt>
                  <c:pt idx="10">
                    <c:v>1.494 1/min</c:v>
                  </c:pt>
                  <c:pt idx="11">
                    <c:v>1.650 1/min</c:v>
                  </c:pt>
                  <c:pt idx="12">
                    <c:v>1.771 1/min</c:v>
                  </c:pt>
                  <c:pt idx="13">
                    <c:v>1.886 1/min</c:v>
                  </c:pt>
                  <c:pt idx="14">
                    <c:v>1.828 1/min</c:v>
                  </c:pt>
                  <c:pt idx="15">
                    <c:v>1.463 1/min</c:v>
                  </c:pt>
                  <c:pt idx="16">
                    <c:v>1.025 1/min</c:v>
                  </c:pt>
                  <c:pt idx="17">
                    <c:v>1.333 1/min</c:v>
                  </c:pt>
                  <c:pt idx="18">
                    <c:v>870 1/min</c:v>
                  </c:pt>
                  <c:pt idx="19">
                    <c:v>908 1/min</c:v>
                  </c:pt>
                  <c:pt idx="20">
                    <c:v>943 1/min</c:v>
                  </c:pt>
                  <c:pt idx="21">
                    <c:v>981 1/min</c:v>
                  </c:pt>
                  <c:pt idx="22">
                    <c:v>1.000 1/min</c:v>
                  </c:pt>
                  <c:pt idx="23">
                    <c:v>1.043 1/min</c:v>
                  </c:pt>
                  <c:pt idx="24">
                    <c:v>1.060 1/min</c:v>
                  </c:pt>
                  <c:pt idx="25">
                    <c:v>1.129 1/min</c:v>
                  </c:pt>
                  <c:pt idx="26">
                    <c:v>1.158 1/min</c:v>
                  </c:pt>
                  <c:pt idx="27">
                    <c:v>1.192 1/min</c:v>
                  </c:pt>
                  <c:pt idx="28">
                    <c:v>1.240 1/min</c:v>
                  </c:pt>
                  <c:pt idx="29">
                    <c:v>1.273 1/min</c:v>
                  </c:pt>
                  <c:pt idx="30">
                    <c:v>1.319 1/min</c:v>
                  </c:pt>
                  <c:pt idx="31">
                    <c:v>1.359 1/min</c:v>
                  </c:pt>
                  <c:pt idx="32">
                    <c:v>1.386 1/min</c:v>
                  </c:pt>
                  <c:pt idx="33">
                    <c:v>1.444 1/min</c:v>
                  </c:pt>
                  <c:pt idx="34">
                    <c:v>1.482 1/min</c:v>
                  </c:pt>
                  <c:pt idx="35">
                    <c:v>1.524 1/min</c:v>
                  </c:pt>
                  <c:pt idx="36">
                    <c:v>1.576 1/min</c:v>
                  </c:pt>
                  <c:pt idx="37">
                    <c:v>1.620 1/min</c:v>
                  </c:pt>
                  <c:pt idx="38">
                    <c:v>1.676 1/min</c:v>
                  </c:pt>
                  <c:pt idx="39">
                    <c:v>1.724 1/min</c:v>
                  </c:pt>
                  <c:pt idx="40">
                    <c:v>1.786 1/min</c:v>
                  </c:pt>
                  <c:pt idx="41">
                    <c:v>1.855 1/min</c:v>
                  </c:pt>
                  <c:pt idx="42">
                    <c:v>1.913 1/min</c:v>
                  </c:pt>
                  <c:pt idx="43">
                    <c:v>1.981 1/min</c:v>
                  </c:pt>
                  <c:pt idx="44">
                    <c:v>2.064 1/min</c:v>
                  </c:pt>
                  <c:pt idx="45">
                    <c:v>2.128 1/min</c:v>
                  </c:pt>
                  <c:pt idx="46">
                    <c:v>2.230 1/min</c:v>
                  </c:pt>
                  <c:pt idx="47">
                    <c:v>2.290 1/min</c:v>
                  </c:pt>
                  <c:pt idx="48">
                    <c:v>2.384 1/min</c:v>
                  </c:pt>
                  <c:pt idx="49">
                    <c:v>2.468 1/min</c:v>
                  </c:pt>
                  <c:pt idx="50">
                    <c:v>2.561 1/min</c:v>
                  </c:pt>
                  <c:pt idx="51">
                    <c:v>2.638 1/min</c:v>
                  </c:pt>
                  <c:pt idx="52">
                    <c:v>2.716 1/min</c:v>
                  </c:pt>
                  <c:pt idx="53">
                    <c:v>2.791 1/min</c:v>
                  </c:pt>
                  <c:pt idx="54">
                    <c:v>2.878 1/min</c:v>
                  </c:pt>
                  <c:pt idx="55">
                    <c:v>2.947 1/min</c:v>
                  </c:pt>
                  <c:pt idx="56">
                    <c:v>3.026 1/min</c:v>
                  </c:pt>
                  <c:pt idx="57">
                    <c:v>3.137 1/min</c:v>
                  </c:pt>
                  <c:pt idx="58">
                    <c:v>3.193 1/min</c:v>
                  </c:pt>
                  <c:pt idx="59">
                    <c:v>3.276 1/min</c:v>
                  </c:pt>
                  <c:pt idx="60">
                    <c:v>3.351 1/min</c:v>
                  </c:pt>
                  <c:pt idx="61">
                    <c:v>3.430 1/min</c:v>
                  </c:pt>
                  <c:pt idx="62">
                    <c:v>3.490 1/min</c:v>
                  </c:pt>
                  <c:pt idx="63">
                    <c:v>3.586 1/min</c:v>
                  </c:pt>
                  <c:pt idx="64">
                    <c:v>3.648 1/min</c:v>
                  </c:pt>
                  <c:pt idx="65">
                    <c:v>3.717 1/min</c:v>
                  </c:pt>
                  <c:pt idx="66">
                    <c:v>3.794 1/min</c:v>
                  </c:pt>
                  <c:pt idx="67">
                    <c:v>3.858 1/min</c:v>
                  </c:pt>
                  <c:pt idx="68">
                    <c:v>3.918 1/min</c:v>
                  </c:pt>
                  <c:pt idx="69">
                    <c:v>3.980 1/min</c:v>
                  </c:pt>
                  <c:pt idx="70">
                    <c:v>4.053 1/min</c:v>
                  </c:pt>
                  <c:pt idx="71">
                    <c:v>4.106 1/min</c:v>
                  </c:pt>
                  <c:pt idx="72">
                    <c:v>4.055 1/min</c:v>
                  </c:pt>
                  <c:pt idx="73">
                    <c:v>4.037 1/min</c:v>
                  </c:pt>
                  <c:pt idx="74">
                    <c:v>3.918 1/min</c:v>
                  </c:pt>
                  <c:pt idx="75">
                    <c:v>3.759 1/min</c:v>
                  </c:pt>
                  <c:pt idx="76">
                    <c:v>3.574 1/min</c:v>
                  </c:pt>
                  <c:pt idx="77">
                    <c:v>3.403 1/min</c:v>
                  </c:pt>
                  <c:pt idx="78">
                    <c:v>3.198 1/min</c:v>
                  </c:pt>
                  <c:pt idx="79">
                    <c:v>3.015 1/min</c:v>
                  </c:pt>
                  <c:pt idx="80">
                    <c:v>2.635 1/min</c:v>
                  </c:pt>
                  <c:pt idx="81">
                    <c:v>2.188 1/min</c:v>
                  </c:pt>
                  <c:pt idx="82">
                    <c:v>1.749 1/min</c:v>
                  </c:pt>
                  <c:pt idx="83">
                    <c:v>1.398 1/min</c:v>
                  </c:pt>
                  <c:pt idx="84">
                    <c:v>1.022 1/min</c:v>
                  </c:pt>
                  <c:pt idx="85">
                    <c:v>803 1/min</c:v>
                  </c:pt>
                  <c:pt idx="86">
                    <c:v>798 1/min</c:v>
                  </c:pt>
                  <c:pt idx="87">
                    <c:v>791 1/min</c:v>
                  </c:pt>
                  <c:pt idx="88">
                    <c:v>782 1/min</c:v>
                  </c:pt>
                </c:lvl>
                <c:lvl>
                  <c:pt idx="0">
                    <c:v>0,171 s</c:v>
                  </c:pt>
                  <c:pt idx="1">
                    <c:v>0,471 s</c:v>
                  </c:pt>
                  <c:pt idx="2">
                    <c:v>0,761 s</c:v>
                  </c:pt>
                  <c:pt idx="3">
                    <c:v>1,042 s</c:v>
                  </c:pt>
                  <c:pt idx="4">
                    <c:v>1,322 s</c:v>
                  </c:pt>
                  <c:pt idx="5">
                    <c:v>1,603 s</c:v>
                  </c:pt>
                  <c:pt idx="6">
                    <c:v>1,933 s</c:v>
                  </c:pt>
                  <c:pt idx="7">
                    <c:v>2,203 s</c:v>
                  </c:pt>
                  <c:pt idx="8">
                    <c:v>2,504 s</c:v>
                  </c:pt>
                  <c:pt idx="9">
                    <c:v>2,764 s</c:v>
                  </c:pt>
                  <c:pt idx="10">
                    <c:v>3,085 s</c:v>
                  </c:pt>
                  <c:pt idx="11">
                    <c:v>3,365 s</c:v>
                  </c:pt>
                  <c:pt idx="12">
                    <c:v>3,646 s</c:v>
                  </c:pt>
                  <c:pt idx="13">
                    <c:v>3,926 s</c:v>
                  </c:pt>
                  <c:pt idx="14">
                    <c:v>4,246 s</c:v>
                  </c:pt>
                  <c:pt idx="15">
                    <c:v>4,507 s</c:v>
                  </c:pt>
                  <c:pt idx="16">
                    <c:v>4,787 s</c:v>
                  </c:pt>
                  <c:pt idx="17">
                    <c:v>5,078 s</c:v>
                  </c:pt>
                  <c:pt idx="18">
                    <c:v>5,348 s</c:v>
                  </c:pt>
                  <c:pt idx="19">
                    <c:v>7,751 s</c:v>
                  </c:pt>
                  <c:pt idx="20">
                    <c:v>8,052 s</c:v>
                  </c:pt>
                  <c:pt idx="21">
                    <c:v>8,322 s</c:v>
                  </c:pt>
                  <c:pt idx="22">
                    <c:v>8,613 s</c:v>
                  </c:pt>
                  <c:pt idx="23">
                    <c:v>8,883 s</c:v>
                  </c:pt>
                  <c:pt idx="24">
                    <c:v>9,193 s</c:v>
                  </c:pt>
                  <c:pt idx="25">
                    <c:v>9,494 s</c:v>
                  </c:pt>
                  <c:pt idx="26">
                    <c:v>9,764 s</c:v>
                  </c:pt>
                  <c:pt idx="27">
                    <c:v>10,045 s</c:v>
                  </c:pt>
                  <c:pt idx="28">
                    <c:v>10,315 s</c:v>
                  </c:pt>
                  <c:pt idx="29">
                    <c:v>10,676 s</c:v>
                  </c:pt>
                  <c:pt idx="30">
                    <c:v>10,926 s</c:v>
                  </c:pt>
                  <c:pt idx="31">
                    <c:v>11,256 s</c:v>
                  </c:pt>
                  <c:pt idx="32">
                    <c:v>11,517 s</c:v>
                  </c:pt>
                  <c:pt idx="33">
                    <c:v>11,807 s</c:v>
                  </c:pt>
                  <c:pt idx="34">
                    <c:v>12,088 s</c:v>
                  </c:pt>
                  <c:pt idx="35">
                    <c:v>12,358 s</c:v>
                  </c:pt>
                  <c:pt idx="36">
                    <c:v>12,638 s</c:v>
                  </c:pt>
                  <c:pt idx="37">
                    <c:v>12,939 s</c:v>
                  </c:pt>
                  <c:pt idx="38">
                    <c:v>13,229 s</c:v>
                  </c:pt>
                  <c:pt idx="39">
                    <c:v>13,530 s</c:v>
                  </c:pt>
                  <c:pt idx="40">
                    <c:v>13,800 s</c:v>
                  </c:pt>
                  <c:pt idx="41">
                    <c:v>14,081 s</c:v>
                  </c:pt>
                  <c:pt idx="42">
                    <c:v>14,381 s</c:v>
                  </c:pt>
                  <c:pt idx="43">
                    <c:v>14,661 s</c:v>
                  </c:pt>
                  <c:pt idx="44">
                    <c:v>14,962 s</c:v>
                  </c:pt>
                  <c:pt idx="45">
                    <c:v>15,222 s</c:v>
                  </c:pt>
                  <c:pt idx="46">
                    <c:v>15,493 s</c:v>
                  </c:pt>
                  <c:pt idx="47">
                    <c:v>15,813 s</c:v>
                  </c:pt>
                  <c:pt idx="48">
                    <c:v>16,063 s</c:v>
                  </c:pt>
                  <c:pt idx="49">
                    <c:v>16,384 s</c:v>
                  </c:pt>
                  <c:pt idx="50">
                    <c:v>16,664 s</c:v>
                  </c:pt>
                  <c:pt idx="51">
                    <c:v>16,935 s</c:v>
                  </c:pt>
                  <c:pt idx="52">
                    <c:v>17,215 s</c:v>
                  </c:pt>
                  <c:pt idx="53">
                    <c:v>17,545 s</c:v>
                  </c:pt>
                  <c:pt idx="54">
                    <c:v>17,816 s</c:v>
                  </c:pt>
                  <c:pt idx="55">
                    <c:v>18,086 s</c:v>
                  </c:pt>
                  <c:pt idx="56">
                    <c:v>18,377 s</c:v>
                  </c:pt>
                  <c:pt idx="57">
                    <c:v>18,677 s</c:v>
                  </c:pt>
                  <c:pt idx="58">
                    <c:v>18,937 s</c:v>
                  </c:pt>
                  <c:pt idx="59">
                    <c:v>19,238 s</c:v>
                  </c:pt>
                  <c:pt idx="60">
                    <c:v>19,498 s</c:v>
                  </c:pt>
                  <c:pt idx="61">
                    <c:v>19,809 s</c:v>
                  </c:pt>
                  <c:pt idx="62">
                    <c:v>20,129 s</c:v>
                  </c:pt>
                  <c:pt idx="63">
                    <c:v>20,410 s</c:v>
                  </c:pt>
                  <c:pt idx="64">
                    <c:v>20,760 s</c:v>
                  </c:pt>
                  <c:pt idx="65">
                    <c:v>21,010 s</c:v>
                  </c:pt>
                  <c:pt idx="66">
                    <c:v>21,331 s</c:v>
                  </c:pt>
                  <c:pt idx="67">
                    <c:v>21,611 s</c:v>
                  </c:pt>
                  <c:pt idx="68">
                    <c:v>21,902 s</c:v>
                  </c:pt>
                  <c:pt idx="69">
                    <c:v>22,182 s</c:v>
                  </c:pt>
                  <c:pt idx="70">
                    <c:v>22,503 s</c:v>
                  </c:pt>
                  <c:pt idx="71">
                    <c:v>22,773 s</c:v>
                  </c:pt>
                  <c:pt idx="72">
                    <c:v>23,043 s</c:v>
                  </c:pt>
                  <c:pt idx="73">
                    <c:v>23,324 s</c:v>
                  </c:pt>
                  <c:pt idx="74">
                    <c:v>23,604 s</c:v>
                  </c:pt>
                  <c:pt idx="75">
                    <c:v>23,895 s</c:v>
                  </c:pt>
                  <c:pt idx="76">
                    <c:v>24,195 s</c:v>
                  </c:pt>
                  <c:pt idx="77">
                    <c:v>24,485 s</c:v>
                  </c:pt>
                  <c:pt idx="78">
                    <c:v>24,776 s</c:v>
                  </c:pt>
                  <c:pt idx="79">
                    <c:v>25,106 s</c:v>
                  </c:pt>
                  <c:pt idx="80">
                    <c:v>25,377 s</c:v>
                  </c:pt>
                  <c:pt idx="81">
                    <c:v>25,657 s</c:v>
                  </c:pt>
                  <c:pt idx="82">
                    <c:v>25,948 s</c:v>
                  </c:pt>
                  <c:pt idx="83">
                    <c:v>26,268 s</c:v>
                  </c:pt>
                  <c:pt idx="84">
                    <c:v>26,518 s</c:v>
                  </c:pt>
                  <c:pt idx="85">
                    <c:v>26,809 s</c:v>
                  </c:pt>
                  <c:pt idx="86">
                    <c:v>27,089 s</c:v>
                  </c:pt>
                  <c:pt idx="87">
                    <c:v>27,360 s</c:v>
                  </c:pt>
                  <c:pt idx="88">
                    <c:v>27,680 s</c:v>
                  </c:pt>
                </c:lvl>
              </c:multiLvlStrCache>
            </c:multiLvlStrRef>
          </c:xVal>
          <c:yVal>
            <c:numRef>
              <c:f>Rene!$AE$3:$AE$91</c:f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14816"/>
        <c:axId val="289670008"/>
      </c:scatterChart>
      <c:scatterChart>
        <c:scatterStyle val="smoothMarker"/>
        <c:varyColors val="0"/>
        <c:ser>
          <c:idx val="5"/>
          <c:order val="0"/>
          <c:tx>
            <c:strRef>
              <c:f>Rene!$X$2</c:f>
              <c:strCache>
                <c:ptCount val="1"/>
                <c:pt idx="0">
                  <c:v>n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Rene!$W$3:$W$91</c:f>
              <c:numCache>
                <c:formatCode>0.000" s"</c:formatCode>
                <c:ptCount val="89"/>
                <c:pt idx="0">
                  <c:v>0.17100000000000001</c:v>
                </c:pt>
                <c:pt idx="1">
                  <c:v>0.47099999999999997</c:v>
                </c:pt>
                <c:pt idx="2">
                  <c:v>0.76100000000000001</c:v>
                </c:pt>
                <c:pt idx="3">
                  <c:v>1.042</c:v>
                </c:pt>
                <c:pt idx="4">
                  <c:v>1.3220000000000001</c:v>
                </c:pt>
                <c:pt idx="5">
                  <c:v>1.603</c:v>
                </c:pt>
                <c:pt idx="6">
                  <c:v>1.9330000000000001</c:v>
                </c:pt>
                <c:pt idx="7">
                  <c:v>2.2029999999999998</c:v>
                </c:pt>
                <c:pt idx="8">
                  <c:v>2.504</c:v>
                </c:pt>
                <c:pt idx="9">
                  <c:v>2.7639999999999998</c:v>
                </c:pt>
                <c:pt idx="10">
                  <c:v>3.085</c:v>
                </c:pt>
                <c:pt idx="11">
                  <c:v>3.3650000000000002</c:v>
                </c:pt>
                <c:pt idx="12">
                  <c:v>3.6459999999999999</c:v>
                </c:pt>
                <c:pt idx="13">
                  <c:v>3.9260000000000002</c:v>
                </c:pt>
                <c:pt idx="14">
                  <c:v>4.2460000000000004</c:v>
                </c:pt>
                <c:pt idx="15">
                  <c:v>4.5069999999999997</c:v>
                </c:pt>
                <c:pt idx="16">
                  <c:v>4.7869999999999999</c:v>
                </c:pt>
                <c:pt idx="17">
                  <c:v>5.0780000000000003</c:v>
                </c:pt>
                <c:pt idx="18">
                  <c:v>5.3479999999999999</c:v>
                </c:pt>
                <c:pt idx="19">
                  <c:v>7.7510000000000003</c:v>
                </c:pt>
                <c:pt idx="20">
                  <c:v>8.0519999999999996</c:v>
                </c:pt>
                <c:pt idx="21">
                  <c:v>8.3219999999999992</c:v>
                </c:pt>
                <c:pt idx="22">
                  <c:v>8.6129999999999995</c:v>
                </c:pt>
                <c:pt idx="23">
                  <c:v>8.8829999999999991</c:v>
                </c:pt>
                <c:pt idx="24">
                  <c:v>9.1929999999999996</c:v>
                </c:pt>
                <c:pt idx="25">
                  <c:v>9.4939999999999998</c:v>
                </c:pt>
                <c:pt idx="26">
                  <c:v>9.7639999999999993</c:v>
                </c:pt>
                <c:pt idx="27">
                  <c:v>10.045</c:v>
                </c:pt>
                <c:pt idx="28">
                  <c:v>10.315</c:v>
                </c:pt>
                <c:pt idx="29">
                  <c:v>10.676</c:v>
                </c:pt>
                <c:pt idx="30">
                  <c:v>10.926</c:v>
                </c:pt>
                <c:pt idx="31">
                  <c:v>11.256</c:v>
                </c:pt>
                <c:pt idx="32">
                  <c:v>11.516999999999999</c:v>
                </c:pt>
                <c:pt idx="33">
                  <c:v>11.807</c:v>
                </c:pt>
                <c:pt idx="34">
                  <c:v>12.087999999999999</c:v>
                </c:pt>
                <c:pt idx="35">
                  <c:v>12.358000000000001</c:v>
                </c:pt>
                <c:pt idx="36">
                  <c:v>12.638</c:v>
                </c:pt>
                <c:pt idx="37">
                  <c:v>12.939</c:v>
                </c:pt>
                <c:pt idx="38">
                  <c:v>13.228999999999999</c:v>
                </c:pt>
                <c:pt idx="39">
                  <c:v>13.53</c:v>
                </c:pt>
                <c:pt idx="40">
                  <c:v>13.8</c:v>
                </c:pt>
                <c:pt idx="41">
                  <c:v>14.081</c:v>
                </c:pt>
                <c:pt idx="42">
                  <c:v>14.381</c:v>
                </c:pt>
                <c:pt idx="43">
                  <c:v>14.661</c:v>
                </c:pt>
                <c:pt idx="44">
                  <c:v>14.962</c:v>
                </c:pt>
                <c:pt idx="45">
                  <c:v>15.222</c:v>
                </c:pt>
                <c:pt idx="46">
                  <c:v>15.493</c:v>
                </c:pt>
                <c:pt idx="47">
                  <c:v>15.813000000000001</c:v>
                </c:pt>
                <c:pt idx="48">
                  <c:v>16.062999999999999</c:v>
                </c:pt>
                <c:pt idx="49">
                  <c:v>16.384</c:v>
                </c:pt>
                <c:pt idx="50">
                  <c:v>16.664000000000001</c:v>
                </c:pt>
                <c:pt idx="51">
                  <c:v>16.934999999999999</c:v>
                </c:pt>
                <c:pt idx="52">
                  <c:v>17.215</c:v>
                </c:pt>
                <c:pt idx="53">
                  <c:v>17.545000000000002</c:v>
                </c:pt>
                <c:pt idx="54">
                  <c:v>17.815999999999999</c:v>
                </c:pt>
                <c:pt idx="55">
                  <c:v>18.085999999999999</c:v>
                </c:pt>
                <c:pt idx="56">
                  <c:v>18.376999999999999</c:v>
                </c:pt>
                <c:pt idx="57">
                  <c:v>18.677</c:v>
                </c:pt>
                <c:pt idx="58">
                  <c:v>18.937000000000001</c:v>
                </c:pt>
                <c:pt idx="59">
                  <c:v>19.238</c:v>
                </c:pt>
                <c:pt idx="60">
                  <c:v>19.498000000000001</c:v>
                </c:pt>
                <c:pt idx="61">
                  <c:v>19.809000000000001</c:v>
                </c:pt>
                <c:pt idx="62">
                  <c:v>20.129000000000001</c:v>
                </c:pt>
                <c:pt idx="63">
                  <c:v>20.41</c:v>
                </c:pt>
                <c:pt idx="64">
                  <c:v>20.76</c:v>
                </c:pt>
                <c:pt idx="65">
                  <c:v>21.01</c:v>
                </c:pt>
                <c:pt idx="66">
                  <c:v>21.331</c:v>
                </c:pt>
                <c:pt idx="67">
                  <c:v>21.611000000000001</c:v>
                </c:pt>
                <c:pt idx="68">
                  <c:v>21.902000000000001</c:v>
                </c:pt>
                <c:pt idx="69">
                  <c:v>22.181999999999999</c:v>
                </c:pt>
                <c:pt idx="70">
                  <c:v>22.503</c:v>
                </c:pt>
                <c:pt idx="71">
                  <c:v>22.773</c:v>
                </c:pt>
                <c:pt idx="72">
                  <c:v>23.042999999999999</c:v>
                </c:pt>
                <c:pt idx="73">
                  <c:v>23.324000000000002</c:v>
                </c:pt>
                <c:pt idx="74">
                  <c:v>23.603999999999999</c:v>
                </c:pt>
                <c:pt idx="75">
                  <c:v>23.895</c:v>
                </c:pt>
                <c:pt idx="76">
                  <c:v>24.195</c:v>
                </c:pt>
                <c:pt idx="77">
                  <c:v>24.484999999999999</c:v>
                </c:pt>
                <c:pt idx="78">
                  <c:v>24.776</c:v>
                </c:pt>
                <c:pt idx="79">
                  <c:v>25.106000000000002</c:v>
                </c:pt>
                <c:pt idx="80">
                  <c:v>25.376999999999999</c:v>
                </c:pt>
                <c:pt idx="81">
                  <c:v>25.657</c:v>
                </c:pt>
                <c:pt idx="82">
                  <c:v>25.948</c:v>
                </c:pt>
                <c:pt idx="83">
                  <c:v>26.268000000000001</c:v>
                </c:pt>
                <c:pt idx="84">
                  <c:v>26.518000000000001</c:v>
                </c:pt>
                <c:pt idx="85">
                  <c:v>26.809000000000001</c:v>
                </c:pt>
                <c:pt idx="86">
                  <c:v>27.088999999999999</c:v>
                </c:pt>
                <c:pt idx="87">
                  <c:v>27.36</c:v>
                </c:pt>
                <c:pt idx="88">
                  <c:v>27.68</c:v>
                </c:pt>
              </c:numCache>
            </c:numRef>
          </c:xVal>
          <c:yVal>
            <c:numRef>
              <c:f>Rene!$X$3:$X$91</c:f>
              <c:numCache>
                <c:formatCode>#,##0" 1/min"</c:formatCode>
                <c:ptCount val="89"/>
                <c:pt idx="0">
                  <c:v>754</c:v>
                </c:pt>
                <c:pt idx="1">
                  <c:v>776</c:v>
                </c:pt>
                <c:pt idx="2">
                  <c:v>1208</c:v>
                </c:pt>
                <c:pt idx="3">
                  <c:v>1523</c:v>
                </c:pt>
                <c:pt idx="4">
                  <c:v>1541</c:v>
                </c:pt>
                <c:pt idx="5">
                  <c:v>1374</c:v>
                </c:pt>
                <c:pt idx="6">
                  <c:v>1314</c:v>
                </c:pt>
                <c:pt idx="7">
                  <c:v>1276</c:v>
                </c:pt>
                <c:pt idx="8">
                  <c:v>1250</c:v>
                </c:pt>
                <c:pt idx="9">
                  <c:v>1322</c:v>
                </c:pt>
                <c:pt idx="10">
                  <c:v>1494</c:v>
                </c:pt>
                <c:pt idx="11">
                  <c:v>1650</c:v>
                </c:pt>
                <c:pt idx="12">
                  <c:v>1771</c:v>
                </c:pt>
                <c:pt idx="13">
                  <c:v>1886</c:v>
                </c:pt>
                <c:pt idx="14">
                  <c:v>1828</c:v>
                </c:pt>
                <c:pt idx="15">
                  <c:v>1463</c:v>
                </c:pt>
                <c:pt idx="16">
                  <c:v>1025</c:v>
                </c:pt>
                <c:pt idx="17">
                  <c:v>1333</c:v>
                </c:pt>
                <c:pt idx="18">
                  <c:v>870</c:v>
                </c:pt>
                <c:pt idx="19">
                  <c:v>908</c:v>
                </c:pt>
                <c:pt idx="20">
                  <c:v>943</c:v>
                </c:pt>
                <c:pt idx="21">
                  <c:v>981</c:v>
                </c:pt>
                <c:pt idx="22">
                  <c:v>1000</c:v>
                </c:pt>
                <c:pt idx="23">
                  <c:v>1043</c:v>
                </c:pt>
                <c:pt idx="24">
                  <c:v>1060</c:v>
                </c:pt>
                <c:pt idx="25">
                  <c:v>1129</c:v>
                </c:pt>
                <c:pt idx="26">
                  <c:v>1158</c:v>
                </c:pt>
                <c:pt idx="27">
                  <c:v>1192</c:v>
                </c:pt>
                <c:pt idx="28">
                  <c:v>1240</c:v>
                </c:pt>
                <c:pt idx="29">
                  <c:v>1273</c:v>
                </c:pt>
                <c:pt idx="30">
                  <c:v>1319</c:v>
                </c:pt>
                <c:pt idx="31">
                  <c:v>1359</c:v>
                </c:pt>
                <c:pt idx="32">
                  <c:v>1386</c:v>
                </c:pt>
                <c:pt idx="33">
                  <c:v>1444</c:v>
                </c:pt>
                <c:pt idx="34">
                  <c:v>1482</c:v>
                </c:pt>
                <c:pt idx="35">
                  <c:v>1524</c:v>
                </c:pt>
                <c:pt idx="36">
                  <c:v>1576</c:v>
                </c:pt>
                <c:pt idx="37">
                  <c:v>1620</c:v>
                </c:pt>
                <c:pt idx="38">
                  <c:v>1676</c:v>
                </c:pt>
                <c:pt idx="39">
                  <c:v>1724</c:v>
                </c:pt>
                <c:pt idx="40">
                  <c:v>1786</c:v>
                </c:pt>
                <c:pt idx="41">
                  <c:v>1855</c:v>
                </c:pt>
                <c:pt idx="42">
                  <c:v>1913</c:v>
                </c:pt>
                <c:pt idx="43">
                  <c:v>1981</c:v>
                </c:pt>
                <c:pt idx="44">
                  <c:v>2064</c:v>
                </c:pt>
                <c:pt idx="45">
                  <c:v>2128</c:v>
                </c:pt>
                <c:pt idx="46">
                  <c:v>2230</c:v>
                </c:pt>
                <c:pt idx="47">
                  <c:v>2290</c:v>
                </c:pt>
                <c:pt idx="48">
                  <c:v>2384</c:v>
                </c:pt>
                <c:pt idx="49">
                  <c:v>2468</c:v>
                </c:pt>
                <c:pt idx="50">
                  <c:v>2561</c:v>
                </c:pt>
                <c:pt idx="51">
                  <c:v>2638</c:v>
                </c:pt>
                <c:pt idx="52">
                  <c:v>2716</c:v>
                </c:pt>
                <c:pt idx="53">
                  <c:v>2791</c:v>
                </c:pt>
                <c:pt idx="54">
                  <c:v>2878</c:v>
                </c:pt>
                <c:pt idx="55">
                  <c:v>2947</c:v>
                </c:pt>
                <c:pt idx="56">
                  <c:v>3026</c:v>
                </c:pt>
                <c:pt idx="57">
                  <c:v>3137</c:v>
                </c:pt>
                <c:pt idx="58">
                  <c:v>3193</c:v>
                </c:pt>
                <c:pt idx="59">
                  <c:v>3276</c:v>
                </c:pt>
                <c:pt idx="60">
                  <c:v>3351</c:v>
                </c:pt>
                <c:pt idx="61">
                  <c:v>3430</c:v>
                </c:pt>
                <c:pt idx="62">
                  <c:v>3490</c:v>
                </c:pt>
                <c:pt idx="63">
                  <c:v>3586</c:v>
                </c:pt>
                <c:pt idx="64">
                  <c:v>3648</c:v>
                </c:pt>
                <c:pt idx="65">
                  <c:v>3717</c:v>
                </c:pt>
                <c:pt idx="66">
                  <c:v>3794</c:v>
                </c:pt>
                <c:pt idx="67">
                  <c:v>3858</c:v>
                </c:pt>
                <c:pt idx="68">
                  <c:v>3918</c:v>
                </c:pt>
                <c:pt idx="69">
                  <c:v>3980</c:v>
                </c:pt>
                <c:pt idx="70">
                  <c:v>4053</c:v>
                </c:pt>
                <c:pt idx="71">
                  <c:v>4106</c:v>
                </c:pt>
                <c:pt idx="72">
                  <c:v>4055</c:v>
                </c:pt>
                <c:pt idx="73">
                  <c:v>4037</c:v>
                </c:pt>
                <c:pt idx="74">
                  <c:v>3918</c:v>
                </c:pt>
                <c:pt idx="75">
                  <c:v>3759</c:v>
                </c:pt>
                <c:pt idx="76">
                  <c:v>3574</c:v>
                </c:pt>
                <c:pt idx="77">
                  <c:v>3403</c:v>
                </c:pt>
                <c:pt idx="78">
                  <c:v>3198</c:v>
                </c:pt>
                <c:pt idx="79">
                  <c:v>3015</c:v>
                </c:pt>
                <c:pt idx="80">
                  <c:v>2635</c:v>
                </c:pt>
                <c:pt idx="81">
                  <c:v>2188</c:v>
                </c:pt>
                <c:pt idx="82">
                  <c:v>1749</c:v>
                </c:pt>
                <c:pt idx="83">
                  <c:v>1398</c:v>
                </c:pt>
                <c:pt idx="84">
                  <c:v>1022</c:v>
                </c:pt>
                <c:pt idx="85">
                  <c:v>803</c:v>
                </c:pt>
                <c:pt idx="86">
                  <c:v>798</c:v>
                </c:pt>
                <c:pt idx="87">
                  <c:v>791</c:v>
                </c:pt>
                <c:pt idx="88">
                  <c:v>782</c:v>
                </c:pt>
              </c:numCache>
            </c:numRef>
          </c:yVal>
          <c:smooth val="1"/>
        </c:ser>
        <c:ser>
          <c:idx val="7"/>
          <c:order val="1"/>
          <c:tx>
            <c:strRef>
              <c:f>Rene!$AA$2</c:f>
              <c:strCache>
                <c:ptCount val="1"/>
                <c:pt idx="0">
                  <c:v>akt. Ladedruck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Rene!$W$3:$W$91</c:f>
              <c:numCache>
                <c:formatCode>0.000" s"</c:formatCode>
                <c:ptCount val="89"/>
                <c:pt idx="0">
                  <c:v>0.17100000000000001</c:v>
                </c:pt>
                <c:pt idx="1">
                  <c:v>0.47099999999999997</c:v>
                </c:pt>
                <c:pt idx="2">
                  <c:v>0.76100000000000001</c:v>
                </c:pt>
                <c:pt idx="3">
                  <c:v>1.042</c:v>
                </c:pt>
                <c:pt idx="4">
                  <c:v>1.3220000000000001</c:v>
                </c:pt>
                <c:pt idx="5">
                  <c:v>1.603</c:v>
                </c:pt>
                <c:pt idx="6">
                  <c:v>1.9330000000000001</c:v>
                </c:pt>
                <c:pt idx="7">
                  <c:v>2.2029999999999998</c:v>
                </c:pt>
                <c:pt idx="8">
                  <c:v>2.504</c:v>
                </c:pt>
                <c:pt idx="9">
                  <c:v>2.7639999999999998</c:v>
                </c:pt>
                <c:pt idx="10">
                  <c:v>3.085</c:v>
                </c:pt>
                <c:pt idx="11">
                  <c:v>3.3650000000000002</c:v>
                </c:pt>
                <c:pt idx="12">
                  <c:v>3.6459999999999999</c:v>
                </c:pt>
                <c:pt idx="13">
                  <c:v>3.9260000000000002</c:v>
                </c:pt>
                <c:pt idx="14">
                  <c:v>4.2460000000000004</c:v>
                </c:pt>
                <c:pt idx="15">
                  <c:v>4.5069999999999997</c:v>
                </c:pt>
                <c:pt idx="16">
                  <c:v>4.7869999999999999</c:v>
                </c:pt>
                <c:pt idx="17">
                  <c:v>5.0780000000000003</c:v>
                </c:pt>
                <c:pt idx="18">
                  <c:v>5.3479999999999999</c:v>
                </c:pt>
                <c:pt idx="19">
                  <c:v>7.7510000000000003</c:v>
                </c:pt>
                <c:pt idx="20">
                  <c:v>8.0519999999999996</c:v>
                </c:pt>
                <c:pt idx="21">
                  <c:v>8.3219999999999992</c:v>
                </c:pt>
                <c:pt idx="22">
                  <c:v>8.6129999999999995</c:v>
                </c:pt>
                <c:pt idx="23">
                  <c:v>8.8829999999999991</c:v>
                </c:pt>
                <c:pt idx="24">
                  <c:v>9.1929999999999996</c:v>
                </c:pt>
                <c:pt idx="25">
                  <c:v>9.4939999999999998</c:v>
                </c:pt>
                <c:pt idx="26">
                  <c:v>9.7639999999999993</c:v>
                </c:pt>
                <c:pt idx="27">
                  <c:v>10.045</c:v>
                </c:pt>
                <c:pt idx="28">
                  <c:v>10.315</c:v>
                </c:pt>
                <c:pt idx="29">
                  <c:v>10.676</c:v>
                </c:pt>
                <c:pt idx="30">
                  <c:v>10.926</c:v>
                </c:pt>
                <c:pt idx="31">
                  <c:v>11.256</c:v>
                </c:pt>
                <c:pt idx="32">
                  <c:v>11.516999999999999</c:v>
                </c:pt>
                <c:pt idx="33">
                  <c:v>11.807</c:v>
                </c:pt>
                <c:pt idx="34">
                  <c:v>12.087999999999999</c:v>
                </c:pt>
                <c:pt idx="35">
                  <c:v>12.358000000000001</c:v>
                </c:pt>
                <c:pt idx="36">
                  <c:v>12.638</c:v>
                </c:pt>
                <c:pt idx="37">
                  <c:v>12.939</c:v>
                </c:pt>
                <c:pt idx="38">
                  <c:v>13.228999999999999</c:v>
                </c:pt>
                <c:pt idx="39">
                  <c:v>13.53</c:v>
                </c:pt>
                <c:pt idx="40">
                  <c:v>13.8</c:v>
                </c:pt>
                <c:pt idx="41">
                  <c:v>14.081</c:v>
                </c:pt>
                <c:pt idx="42">
                  <c:v>14.381</c:v>
                </c:pt>
                <c:pt idx="43">
                  <c:v>14.661</c:v>
                </c:pt>
                <c:pt idx="44">
                  <c:v>14.962</c:v>
                </c:pt>
                <c:pt idx="45">
                  <c:v>15.222</c:v>
                </c:pt>
                <c:pt idx="46">
                  <c:v>15.493</c:v>
                </c:pt>
                <c:pt idx="47">
                  <c:v>15.813000000000001</c:v>
                </c:pt>
                <c:pt idx="48">
                  <c:v>16.062999999999999</c:v>
                </c:pt>
                <c:pt idx="49">
                  <c:v>16.384</c:v>
                </c:pt>
                <c:pt idx="50">
                  <c:v>16.664000000000001</c:v>
                </c:pt>
                <c:pt idx="51">
                  <c:v>16.934999999999999</c:v>
                </c:pt>
                <c:pt idx="52">
                  <c:v>17.215</c:v>
                </c:pt>
                <c:pt idx="53">
                  <c:v>17.545000000000002</c:v>
                </c:pt>
                <c:pt idx="54">
                  <c:v>17.815999999999999</c:v>
                </c:pt>
                <c:pt idx="55">
                  <c:v>18.085999999999999</c:v>
                </c:pt>
                <c:pt idx="56">
                  <c:v>18.376999999999999</c:v>
                </c:pt>
                <c:pt idx="57">
                  <c:v>18.677</c:v>
                </c:pt>
                <c:pt idx="58">
                  <c:v>18.937000000000001</c:v>
                </c:pt>
                <c:pt idx="59">
                  <c:v>19.238</c:v>
                </c:pt>
                <c:pt idx="60">
                  <c:v>19.498000000000001</c:v>
                </c:pt>
                <c:pt idx="61">
                  <c:v>19.809000000000001</c:v>
                </c:pt>
                <c:pt idx="62">
                  <c:v>20.129000000000001</c:v>
                </c:pt>
                <c:pt idx="63">
                  <c:v>20.41</c:v>
                </c:pt>
                <c:pt idx="64">
                  <c:v>20.76</c:v>
                </c:pt>
                <c:pt idx="65">
                  <c:v>21.01</c:v>
                </c:pt>
                <c:pt idx="66">
                  <c:v>21.331</c:v>
                </c:pt>
                <c:pt idx="67">
                  <c:v>21.611000000000001</c:v>
                </c:pt>
                <c:pt idx="68">
                  <c:v>21.902000000000001</c:v>
                </c:pt>
                <c:pt idx="69">
                  <c:v>22.181999999999999</c:v>
                </c:pt>
                <c:pt idx="70">
                  <c:v>22.503</c:v>
                </c:pt>
                <c:pt idx="71">
                  <c:v>22.773</c:v>
                </c:pt>
                <c:pt idx="72">
                  <c:v>23.042999999999999</c:v>
                </c:pt>
                <c:pt idx="73">
                  <c:v>23.324000000000002</c:v>
                </c:pt>
                <c:pt idx="74">
                  <c:v>23.603999999999999</c:v>
                </c:pt>
                <c:pt idx="75">
                  <c:v>23.895</c:v>
                </c:pt>
                <c:pt idx="76">
                  <c:v>24.195</c:v>
                </c:pt>
                <c:pt idx="77">
                  <c:v>24.484999999999999</c:v>
                </c:pt>
                <c:pt idx="78">
                  <c:v>24.776</c:v>
                </c:pt>
                <c:pt idx="79">
                  <c:v>25.106000000000002</c:v>
                </c:pt>
                <c:pt idx="80">
                  <c:v>25.376999999999999</c:v>
                </c:pt>
                <c:pt idx="81">
                  <c:v>25.657</c:v>
                </c:pt>
                <c:pt idx="82">
                  <c:v>25.948</c:v>
                </c:pt>
                <c:pt idx="83">
                  <c:v>26.268000000000001</c:v>
                </c:pt>
                <c:pt idx="84">
                  <c:v>26.518000000000001</c:v>
                </c:pt>
                <c:pt idx="85">
                  <c:v>26.809000000000001</c:v>
                </c:pt>
                <c:pt idx="86">
                  <c:v>27.088999999999999</c:v>
                </c:pt>
                <c:pt idx="87">
                  <c:v>27.36</c:v>
                </c:pt>
                <c:pt idx="88">
                  <c:v>27.68</c:v>
                </c:pt>
              </c:numCache>
            </c:numRef>
          </c:xVal>
          <c:yVal>
            <c:numRef>
              <c:f>Rene!$AA$3:$AA$91</c:f>
              <c:numCache>
                <c:formatCode>#,##0" mbar"</c:formatCode>
                <c:ptCount val="89"/>
                <c:pt idx="0">
                  <c:v>1027</c:v>
                </c:pt>
                <c:pt idx="1">
                  <c:v>1027</c:v>
                </c:pt>
                <c:pt idx="2">
                  <c:v>1022</c:v>
                </c:pt>
                <c:pt idx="3">
                  <c:v>1028</c:v>
                </c:pt>
                <c:pt idx="4">
                  <c:v>1059</c:v>
                </c:pt>
                <c:pt idx="5">
                  <c:v>1098</c:v>
                </c:pt>
                <c:pt idx="6">
                  <c:v>1122</c:v>
                </c:pt>
                <c:pt idx="7">
                  <c:v>1135</c:v>
                </c:pt>
                <c:pt idx="8">
                  <c:v>1143</c:v>
                </c:pt>
                <c:pt idx="9">
                  <c:v>1145</c:v>
                </c:pt>
                <c:pt idx="10">
                  <c:v>1145</c:v>
                </c:pt>
                <c:pt idx="11">
                  <c:v>1156</c:v>
                </c:pt>
                <c:pt idx="12">
                  <c:v>1178</c:v>
                </c:pt>
                <c:pt idx="13">
                  <c:v>1195</c:v>
                </c:pt>
                <c:pt idx="14">
                  <c:v>1201</c:v>
                </c:pt>
                <c:pt idx="15">
                  <c:v>1172</c:v>
                </c:pt>
                <c:pt idx="16">
                  <c:v>1145</c:v>
                </c:pt>
                <c:pt idx="17">
                  <c:v>1112</c:v>
                </c:pt>
                <c:pt idx="18">
                  <c:v>1056</c:v>
                </c:pt>
                <c:pt idx="19">
                  <c:v>1057</c:v>
                </c:pt>
                <c:pt idx="20">
                  <c:v>1061</c:v>
                </c:pt>
                <c:pt idx="21">
                  <c:v>1067</c:v>
                </c:pt>
                <c:pt idx="22">
                  <c:v>1074</c:v>
                </c:pt>
                <c:pt idx="23">
                  <c:v>1082</c:v>
                </c:pt>
                <c:pt idx="24">
                  <c:v>1090</c:v>
                </c:pt>
                <c:pt idx="25">
                  <c:v>1099</c:v>
                </c:pt>
                <c:pt idx="26">
                  <c:v>1109</c:v>
                </c:pt>
                <c:pt idx="27">
                  <c:v>1119</c:v>
                </c:pt>
                <c:pt idx="28">
                  <c:v>1133</c:v>
                </c:pt>
                <c:pt idx="29">
                  <c:v>1144</c:v>
                </c:pt>
                <c:pt idx="30">
                  <c:v>1159</c:v>
                </c:pt>
                <c:pt idx="31">
                  <c:v>1173</c:v>
                </c:pt>
                <c:pt idx="32">
                  <c:v>1192</c:v>
                </c:pt>
                <c:pt idx="33">
                  <c:v>1211</c:v>
                </c:pt>
                <c:pt idx="34">
                  <c:v>1233</c:v>
                </c:pt>
                <c:pt idx="35">
                  <c:v>1263</c:v>
                </c:pt>
                <c:pt idx="36">
                  <c:v>1295</c:v>
                </c:pt>
                <c:pt idx="37">
                  <c:v>1331</c:v>
                </c:pt>
                <c:pt idx="38">
                  <c:v>1373</c:v>
                </c:pt>
                <c:pt idx="39">
                  <c:v>1425</c:v>
                </c:pt>
                <c:pt idx="40">
                  <c:v>1485</c:v>
                </c:pt>
                <c:pt idx="41">
                  <c:v>1562</c:v>
                </c:pt>
                <c:pt idx="42">
                  <c:v>1646</c:v>
                </c:pt>
                <c:pt idx="43">
                  <c:v>1749</c:v>
                </c:pt>
                <c:pt idx="44">
                  <c:v>1881</c:v>
                </c:pt>
                <c:pt idx="45">
                  <c:v>2052</c:v>
                </c:pt>
                <c:pt idx="46">
                  <c:v>2184</c:v>
                </c:pt>
                <c:pt idx="47">
                  <c:v>2227</c:v>
                </c:pt>
                <c:pt idx="48">
                  <c:v>2156</c:v>
                </c:pt>
                <c:pt idx="49">
                  <c:v>2139</c:v>
                </c:pt>
                <c:pt idx="50">
                  <c:v>2150</c:v>
                </c:pt>
                <c:pt idx="51">
                  <c:v>2147</c:v>
                </c:pt>
                <c:pt idx="52">
                  <c:v>2143</c:v>
                </c:pt>
                <c:pt idx="53">
                  <c:v>2134</c:v>
                </c:pt>
                <c:pt idx="54">
                  <c:v>2137</c:v>
                </c:pt>
                <c:pt idx="55">
                  <c:v>2144</c:v>
                </c:pt>
                <c:pt idx="56">
                  <c:v>2160</c:v>
                </c:pt>
                <c:pt idx="57">
                  <c:v>2187</c:v>
                </c:pt>
                <c:pt idx="58">
                  <c:v>2204</c:v>
                </c:pt>
                <c:pt idx="59">
                  <c:v>2212</c:v>
                </c:pt>
                <c:pt idx="60">
                  <c:v>2209</c:v>
                </c:pt>
                <c:pt idx="61">
                  <c:v>2204</c:v>
                </c:pt>
                <c:pt idx="62">
                  <c:v>2206</c:v>
                </c:pt>
                <c:pt idx="63">
                  <c:v>2204</c:v>
                </c:pt>
                <c:pt idx="64">
                  <c:v>2199</c:v>
                </c:pt>
                <c:pt idx="65">
                  <c:v>2196</c:v>
                </c:pt>
                <c:pt idx="66">
                  <c:v>2192</c:v>
                </c:pt>
                <c:pt idx="67">
                  <c:v>2180</c:v>
                </c:pt>
                <c:pt idx="68">
                  <c:v>2175</c:v>
                </c:pt>
                <c:pt idx="69">
                  <c:v>2164</c:v>
                </c:pt>
                <c:pt idx="70">
                  <c:v>2152</c:v>
                </c:pt>
                <c:pt idx="71">
                  <c:v>2136</c:v>
                </c:pt>
                <c:pt idx="72">
                  <c:v>1970</c:v>
                </c:pt>
                <c:pt idx="73">
                  <c:v>1386</c:v>
                </c:pt>
                <c:pt idx="74">
                  <c:v>1165</c:v>
                </c:pt>
                <c:pt idx="75">
                  <c:v>1079</c:v>
                </c:pt>
                <c:pt idx="76">
                  <c:v>1047</c:v>
                </c:pt>
                <c:pt idx="77">
                  <c:v>1032</c:v>
                </c:pt>
                <c:pt idx="78">
                  <c:v>1030</c:v>
                </c:pt>
                <c:pt idx="79">
                  <c:v>1028</c:v>
                </c:pt>
                <c:pt idx="80">
                  <c:v>1044</c:v>
                </c:pt>
                <c:pt idx="81">
                  <c:v>1073</c:v>
                </c:pt>
                <c:pt idx="82">
                  <c:v>1094</c:v>
                </c:pt>
                <c:pt idx="83">
                  <c:v>1102</c:v>
                </c:pt>
                <c:pt idx="84">
                  <c:v>1100</c:v>
                </c:pt>
                <c:pt idx="85">
                  <c:v>1086</c:v>
                </c:pt>
                <c:pt idx="86">
                  <c:v>1073</c:v>
                </c:pt>
                <c:pt idx="87">
                  <c:v>1063</c:v>
                </c:pt>
                <c:pt idx="88">
                  <c:v>1056</c:v>
                </c:pt>
              </c:numCache>
            </c:numRef>
          </c:yVal>
          <c:smooth val="1"/>
        </c:ser>
        <c:ser>
          <c:idx val="6"/>
          <c:order val="2"/>
          <c:tx>
            <c:strRef>
              <c:f>Rene!$Z$2</c:f>
              <c:strCache>
                <c:ptCount val="1"/>
                <c:pt idx="0">
                  <c:v>Soll Ladedruck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Rene!$W$3:$W$91</c:f>
              <c:numCache>
                <c:formatCode>0.000" s"</c:formatCode>
                <c:ptCount val="89"/>
                <c:pt idx="0">
                  <c:v>0.17100000000000001</c:v>
                </c:pt>
                <c:pt idx="1">
                  <c:v>0.47099999999999997</c:v>
                </c:pt>
                <c:pt idx="2">
                  <c:v>0.76100000000000001</c:v>
                </c:pt>
                <c:pt idx="3">
                  <c:v>1.042</c:v>
                </c:pt>
                <c:pt idx="4">
                  <c:v>1.3220000000000001</c:v>
                </c:pt>
                <c:pt idx="5">
                  <c:v>1.603</c:v>
                </c:pt>
                <c:pt idx="6">
                  <c:v>1.9330000000000001</c:v>
                </c:pt>
                <c:pt idx="7">
                  <c:v>2.2029999999999998</c:v>
                </c:pt>
                <c:pt idx="8">
                  <c:v>2.504</c:v>
                </c:pt>
                <c:pt idx="9">
                  <c:v>2.7639999999999998</c:v>
                </c:pt>
                <c:pt idx="10">
                  <c:v>3.085</c:v>
                </c:pt>
                <c:pt idx="11">
                  <c:v>3.3650000000000002</c:v>
                </c:pt>
                <c:pt idx="12">
                  <c:v>3.6459999999999999</c:v>
                </c:pt>
                <c:pt idx="13">
                  <c:v>3.9260000000000002</c:v>
                </c:pt>
                <c:pt idx="14">
                  <c:v>4.2460000000000004</c:v>
                </c:pt>
                <c:pt idx="15">
                  <c:v>4.5069999999999997</c:v>
                </c:pt>
                <c:pt idx="16">
                  <c:v>4.7869999999999999</c:v>
                </c:pt>
                <c:pt idx="17">
                  <c:v>5.0780000000000003</c:v>
                </c:pt>
                <c:pt idx="18">
                  <c:v>5.3479999999999999</c:v>
                </c:pt>
                <c:pt idx="19">
                  <c:v>7.7510000000000003</c:v>
                </c:pt>
                <c:pt idx="20">
                  <c:v>8.0519999999999996</c:v>
                </c:pt>
                <c:pt idx="21">
                  <c:v>8.3219999999999992</c:v>
                </c:pt>
                <c:pt idx="22">
                  <c:v>8.6129999999999995</c:v>
                </c:pt>
                <c:pt idx="23">
                  <c:v>8.8829999999999991</c:v>
                </c:pt>
                <c:pt idx="24">
                  <c:v>9.1929999999999996</c:v>
                </c:pt>
                <c:pt idx="25">
                  <c:v>9.4939999999999998</c:v>
                </c:pt>
                <c:pt idx="26">
                  <c:v>9.7639999999999993</c:v>
                </c:pt>
                <c:pt idx="27">
                  <c:v>10.045</c:v>
                </c:pt>
                <c:pt idx="28">
                  <c:v>10.315</c:v>
                </c:pt>
                <c:pt idx="29">
                  <c:v>10.676</c:v>
                </c:pt>
                <c:pt idx="30">
                  <c:v>10.926</c:v>
                </c:pt>
                <c:pt idx="31">
                  <c:v>11.256</c:v>
                </c:pt>
                <c:pt idx="32">
                  <c:v>11.516999999999999</c:v>
                </c:pt>
                <c:pt idx="33">
                  <c:v>11.807</c:v>
                </c:pt>
                <c:pt idx="34">
                  <c:v>12.087999999999999</c:v>
                </c:pt>
                <c:pt idx="35">
                  <c:v>12.358000000000001</c:v>
                </c:pt>
                <c:pt idx="36">
                  <c:v>12.638</c:v>
                </c:pt>
                <c:pt idx="37">
                  <c:v>12.939</c:v>
                </c:pt>
                <c:pt idx="38">
                  <c:v>13.228999999999999</c:v>
                </c:pt>
                <c:pt idx="39">
                  <c:v>13.53</c:v>
                </c:pt>
                <c:pt idx="40">
                  <c:v>13.8</c:v>
                </c:pt>
                <c:pt idx="41">
                  <c:v>14.081</c:v>
                </c:pt>
                <c:pt idx="42">
                  <c:v>14.381</c:v>
                </c:pt>
                <c:pt idx="43">
                  <c:v>14.661</c:v>
                </c:pt>
                <c:pt idx="44">
                  <c:v>14.962</c:v>
                </c:pt>
                <c:pt idx="45">
                  <c:v>15.222</c:v>
                </c:pt>
                <c:pt idx="46">
                  <c:v>15.493</c:v>
                </c:pt>
                <c:pt idx="47">
                  <c:v>15.813000000000001</c:v>
                </c:pt>
                <c:pt idx="48">
                  <c:v>16.062999999999999</c:v>
                </c:pt>
                <c:pt idx="49">
                  <c:v>16.384</c:v>
                </c:pt>
                <c:pt idx="50">
                  <c:v>16.664000000000001</c:v>
                </c:pt>
                <c:pt idx="51">
                  <c:v>16.934999999999999</c:v>
                </c:pt>
                <c:pt idx="52">
                  <c:v>17.215</c:v>
                </c:pt>
                <c:pt idx="53">
                  <c:v>17.545000000000002</c:v>
                </c:pt>
                <c:pt idx="54">
                  <c:v>17.815999999999999</c:v>
                </c:pt>
                <c:pt idx="55">
                  <c:v>18.085999999999999</c:v>
                </c:pt>
                <c:pt idx="56">
                  <c:v>18.376999999999999</c:v>
                </c:pt>
                <c:pt idx="57">
                  <c:v>18.677</c:v>
                </c:pt>
                <c:pt idx="58">
                  <c:v>18.937000000000001</c:v>
                </c:pt>
                <c:pt idx="59">
                  <c:v>19.238</c:v>
                </c:pt>
                <c:pt idx="60">
                  <c:v>19.498000000000001</c:v>
                </c:pt>
                <c:pt idx="61">
                  <c:v>19.809000000000001</c:v>
                </c:pt>
                <c:pt idx="62">
                  <c:v>20.129000000000001</c:v>
                </c:pt>
                <c:pt idx="63">
                  <c:v>20.41</c:v>
                </c:pt>
                <c:pt idx="64">
                  <c:v>20.76</c:v>
                </c:pt>
                <c:pt idx="65">
                  <c:v>21.01</c:v>
                </c:pt>
                <c:pt idx="66">
                  <c:v>21.331</c:v>
                </c:pt>
                <c:pt idx="67">
                  <c:v>21.611000000000001</c:v>
                </c:pt>
                <c:pt idx="68">
                  <c:v>21.902000000000001</c:v>
                </c:pt>
                <c:pt idx="69">
                  <c:v>22.181999999999999</c:v>
                </c:pt>
                <c:pt idx="70">
                  <c:v>22.503</c:v>
                </c:pt>
                <c:pt idx="71">
                  <c:v>22.773</c:v>
                </c:pt>
                <c:pt idx="72">
                  <c:v>23.042999999999999</c:v>
                </c:pt>
                <c:pt idx="73">
                  <c:v>23.324000000000002</c:v>
                </c:pt>
                <c:pt idx="74">
                  <c:v>23.603999999999999</c:v>
                </c:pt>
                <c:pt idx="75">
                  <c:v>23.895</c:v>
                </c:pt>
                <c:pt idx="76">
                  <c:v>24.195</c:v>
                </c:pt>
                <c:pt idx="77">
                  <c:v>24.484999999999999</c:v>
                </c:pt>
                <c:pt idx="78">
                  <c:v>24.776</c:v>
                </c:pt>
                <c:pt idx="79">
                  <c:v>25.106000000000002</c:v>
                </c:pt>
                <c:pt idx="80">
                  <c:v>25.376999999999999</c:v>
                </c:pt>
                <c:pt idx="81">
                  <c:v>25.657</c:v>
                </c:pt>
                <c:pt idx="82">
                  <c:v>25.948</c:v>
                </c:pt>
                <c:pt idx="83">
                  <c:v>26.268000000000001</c:v>
                </c:pt>
                <c:pt idx="84">
                  <c:v>26.518000000000001</c:v>
                </c:pt>
                <c:pt idx="85">
                  <c:v>26.809000000000001</c:v>
                </c:pt>
                <c:pt idx="86">
                  <c:v>27.088999999999999</c:v>
                </c:pt>
                <c:pt idx="87">
                  <c:v>27.36</c:v>
                </c:pt>
                <c:pt idx="88">
                  <c:v>27.68</c:v>
                </c:pt>
              </c:numCache>
            </c:numRef>
          </c:xVal>
          <c:yVal>
            <c:numRef>
              <c:f>Rene!$Z$3:$Z$91</c:f>
              <c:numCache>
                <c:formatCode>#,##0" mbar"</c:formatCode>
                <c:ptCount val="89"/>
                <c:pt idx="0">
                  <c:v>1009</c:v>
                </c:pt>
                <c:pt idx="1">
                  <c:v>1045</c:v>
                </c:pt>
                <c:pt idx="2">
                  <c:v>1094</c:v>
                </c:pt>
                <c:pt idx="3">
                  <c:v>1073</c:v>
                </c:pt>
                <c:pt idx="4">
                  <c:v>1124</c:v>
                </c:pt>
                <c:pt idx="5">
                  <c:v>1185</c:v>
                </c:pt>
                <c:pt idx="6">
                  <c:v>1183</c:v>
                </c:pt>
                <c:pt idx="7">
                  <c:v>1191</c:v>
                </c:pt>
                <c:pt idx="8">
                  <c:v>1187</c:v>
                </c:pt>
                <c:pt idx="9">
                  <c:v>1177</c:v>
                </c:pt>
                <c:pt idx="10">
                  <c:v>1123</c:v>
                </c:pt>
                <c:pt idx="11">
                  <c:v>1135</c:v>
                </c:pt>
                <c:pt idx="12">
                  <c:v>1122</c:v>
                </c:pt>
                <c:pt idx="13">
                  <c:v>1088</c:v>
                </c:pt>
                <c:pt idx="14">
                  <c:v>956</c:v>
                </c:pt>
                <c:pt idx="15">
                  <c:v>926</c:v>
                </c:pt>
                <c:pt idx="16">
                  <c:v>1006</c:v>
                </c:pt>
                <c:pt idx="17">
                  <c:v>1084</c:v>
                </c:pt>
                <c:pt idx="18">
                  <c:v>1098</c:v>
                </c:pt>
                <c:pt idx="19">
                  <c:v>1139</c:v>
                </c:pt>
                <c:pt idx="20">
                  <c:v>1241</c:v>
                </c:pt>
                <c:pt idx="21">
                  <c:v>1260</c:v>
                </c:pt>
                <c:pt idx="22">
                  <c:v>1266</c:v>
                </c:pt>
                <c:pt idx="23">
                  <c:v>1322</c:v>
                </c:pt>
                <c:pt idx="24">
                  <c:v>1344</c:v>
                </c:pt>
                <c:pt idx="25">
                  <c:v>1437</c:v>
                </c:pt>
                <c:pt idx="26">
                  <c:v>1476</c:v>
                </c:pt>
                <c:pt idx="27">
                  <c:v>1516</c:v>
                </c:pt>
                <c:pt idx="28">
                  <c:v>1581</c:v>
                </c:pt>
                <c:pt idx="29">
                  <c:v>1622</c:v>
                </c:pt>
                <c:pt idx="30">
                  <c:v>1683</c:v>
                </c:pt>
                <c:pt idx="31">
                  <c:v>1728</c:v>
                </c:pt>
                <c:pt idx="32">
                  <c:v>1760</c:v>
                </c:pt>
                <c:pt idx="33">
                  <c:v>1828</c:v>
                </c:pt>
                <c:pt idx="34">
                  <c:v>1873</c:v>
                </c:pt>
                <c:pt idx="35">
                  <c:v>1918</c:v>
                </c:pt>
                <c:pt idx="36">
                  <c:v>1969</c:v>
                </c:pt>
                <c:pt idx="37">
                  <c:v>2010</c:v>
                </c:pt>
                <c:pt idx="38">
                  <c:v>2067</c:v>
                </c:pt>
                <c:pt idx="39">
                  <c:v>2114</c:v>
                </c:pt>
                <c:pt idx="40">
                  <c:v>2144</c:v>
                </c:pt>
                <c:pt idx="41">
                  <c:v>2154</c:v>
                </c:pt>
                <c:pt idx="42">
                  <c:v>2162</c:v>
                </c:pt>
                <c:pt idx="43">
                  <c:v>2171</c:v>
                </c:pt>
                <c:pt idx="44">
                  <c:v>2179</c:v>
                </c:pt>
                <c:pt idx="45">
                  <c:v>2184</c:v>
                </c:pt>
                <c:pt idx="46">
                  <c:v>2188</c:v>
                </c:pt>
                <c:pt idx="47">
                  <c:v>2191</c:v>
                </c:pt>
                <c:pt idx="48">
                  <c:v>2195</c:v>
                </c:pt>
                <c:pt idx="49">
                  <c:v>2195</c:v>
                </c:pt>
                <c:pt idx="50">
                  <c:v>2195</c:v>
                </c:pt>
                <c:pt idx="51">
                  <c:v>2195</c:v>
                </c:pt>
                <c:pt idx="52">
                  <c:v>2195</c:v>
                </c:pt>
                <c:pt idx="53">
                  <c:v>2195</c:v>
                </c:pt>
                <c:pt idx="54">
                  <c:v>2195</c:v>
                </c:pt>
                <c:pt idx="55">
                  <c:v>2195</c:v>
                </c:pt>
                <c:pt idx="56">
                  <c:v>2196</c:v>
                </c:pt>
                <c:pt idx="57">
                  <c:v>2200</c:v>
                </c:pt>
                <c:pt idx="58">
                  <c:v>2203</c:v>
                </c:pt>
                <c:pt idx="59">
                  <c:v>2208</c:v>
                </c:pt>
                <c:pt idx="60">
                  <c:v>2212</c:v>
                </c:pt>
                <c:pt idx="61">
                  <c:v>2216</c:v>
                </c:pt>
                <c:pt idx="62">
                  <c:v>2219</c:v>
                </c:pt>
                <c:pt idx="63">
                  <c:v>2208</c:v>
                </c:pt>
                <c:pt idx="64">
                  <c:v>2197</c:v>
                </c:pt>
                <c:pt idx="65">
                  <c:v>2190</c:v>
                </c:pt>
                <c:pt idx="66">
                  <c:v>2177</c:v>
                </c:pt>
                <c:pt idx="67">
                  <c:v>2168</c:v>
                </c:pt>
                <c:pt idx="68">
                  <c:v>2160</c:v>
                </c:pt>
                <c:pt idx="69">
                  <c:v>2149</c:v>
                </c:pt>
                <c:pt idx="70">
                  <c:v>2126</c:v>
                </c:pt>
                <c:pt idx="71">
                  <c:v>2097</c:v>
                </c:pt>
                <c:pt idx="72">
                  <c:v>1086</c:v>
                </c:pt>
                <c:pt idx="73">
                  <c:v>1051</c:v>
                </c:pt>
                <c:pt idx="74">
                  <c:v>1058</c:v>
                </c:pt>
                <c:pt idx="75">
                  <c:v>1063</c:v>
                </c:pt>
                <c:pt idx="76">
                  <c:v>1068</c:v>
                </c:pt>
                <c:pt idx="77">
                  <c:v>1061</c:v>
                </c:pt>
                <c:pt idx="78">
                  <c:v>1046</c:v>
                </c:pt>
                <c:pt idx="79">
                  <c:v>1031</c:v>
                </c:pt>
                <c:pt idx="80">
                  <c:v>980</c:v>
                </c:pt>
                <c:pt idx="81">
                  <c:v>932</c:v>
                </c:pt>
                <c:pt idx="82">
                  <c:v>918</c:v>
                </c:pt>
                <c:pt idx="83">
                  <c:v>928</c:v>
                </c:pt>
                <c:pt idx="84">
                  <c:v>960</c:v>
                </c:pt>
                <c:pt idx="85">
                  <c:v>1006</c:v>
                </c:pt>
                <c:pt idx="86">
                  <c:v>1005</c:v>
                </c:pt>
                <c:pt idx="87">
                  <c:v>1005</c:v>
                </c:pt>
                <c:pt idx="88">
                  <c:v>1004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Rene!$AI$2</c:f>
              <c:strCache>
                <c:ptCount val="1"/>
                <c:pt idx="0">
                  <c:v>Raildruck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Rene!$W$3:$W$91</c:f>
              <c:numCache>
                <c:formatCode>0.000" s"</c:formatCode>
                <c:ptCount val="89"/>
                <c:pt idx="0">
                  <c:v>0.17100000000000001</c:v>
                </c:pt>
                <c:pt idx="1">
                  <c:v>0.47099999999999997</c:v>
                </c:pt>
                <c:pt idx="2">
                  <c:v>0.76100000000000001</c:v>
                </c:pt>
                <c:pt idx="3">
                  <c:v>1.042</c:v>
                </c:pt>
                <c:pt idx="4">
                  <c:v>1.3220000000000001</c:v>
                </c:pt>
                <c:pt idx="5">
                  <c:v>1.603</c:v>
                </c:pt>
                <c:pt idx="6">
                  <c:v>1.9330000000000001</c:v>
                </c:pt>
                <c:pt idx="7">
                  <c:v>2.2029999999999998</c:v>
                </c:pt>
                <c:pt idx="8">
                  <c:v>2.504</c:v>
                </c:pt>
                <c:pt idx="9">
                  <c:v>2.7639999999999998</c:v>
                </c:pt>
                <c:pt idx="10">
                  <c:v>3.085</c:v>
                </c:pt>
                <c:pt idx="11">
                  <c:v>3.3650000000000002</c:v>
                </c:pt>
                <c:pt idx="12">
                  <c:v>3.6459999999999999</c:v>
                </c:pt>
                <c:pt idx="13">
                  <c:v>3.9260000000000002</c:v>
                </c:pt>
                <c:pt idx="14">
                  <c:v>4.2460000000000004</c:v>
                </c:pt>
                <c:pt idx="15">
                  <c:v>4.5069999999999997</c:v>
                </c:pt>
                <c:pt idx="16">
                  <c:v>4.7869999999999999</c:v>
                </c:pt>
                <c:pt idx="17">
                  <c:v>5.0780000000000003</c:v>
                </c:pt>
                <c:pt idx="18">
                  <c:v>5.3479999999999999</c:v>
                </c:pt>
                <c:pt idx="19">
                  <c:v>7.7510000000000003</c:v>
                </c:pt>
                <c:pt idx="20">
                  <c:v>8.0519999999999996</c:v>
                </c:pt>
                <c:pt idx="21">
                  <c:v>8.3219999999999992</c:v>
                </c:pt>
                <c:pt idx="22">
                  <c:v>8.6129999999999995</c:v>
                </c:pt>
                <c:pt idx="23">
                  <c:v>8.8829999999999991</c:v>
                </c:pt>
                <c:pt idx="24">
                  <c:v>9.1929999999999996</c:v>
                </c:pt>
                <c:pt idx="25">
                  <c:v>9.4939999999999998</c:v>
                </c:pt>
                <c:pt idx="26">
                  <c:v>9.7639999999999993</c:v>
                </c:pt>
                <c:pt idx="27">
                  <c:v>10.045</c:v>
                </c:pt>
                <c:pt idx="28">
                  <c:v>10.315</c:v>
                </c:pt>
                <c:pt idx="29">
                  <c:v>10.676</c:v>
                </c:pt>
                <c:pt idx="30">
                  <c:v>10.926</c:v>
                </c:pt>
                <c:pt idx="31">
                  <c:v>11.256</c:v>
                </c:pt>
                <c:pt idx="32">
                  <c:v>11.516999999999999</c:v>
                </c:pt>
                <c:pt idx="33">
                  <c:v>11.807</c:v>
                </c:pt>
                <c:pt idx="34">
                  <c:v>12.087999999999999</c:v>
                </c:pt>
                <c:pt idx="35">
                  <c:v>12.358000000000001</c:v>
                </c:pt>
                <c:pt idx="36">
                  <c:v>12.638</c:v>
                </c:pt>
                <c:pt idx="37">
                  <c:v>12.939</c:v>
                </c:pt>
                <c:pt idx="38">
                  <c:v>13.228999999999999</c:v>
                </c:pt>
                <c:pt idx="39">
                  <c:v>13.53</c:v>
                </c:pt>
                <c:pt idx="40">
                  <c:v>13.8</c:v>
                </c:pt>
                <c:pt idx="41">
                  <c:v>14.081</c:v>
                </c:pt>
                <c:pt idx="42">
                  <c:v>14.381</c:v>
                </c:pt>
                <c:pt idx="43">
                  <c:v>14.661</c:v>
                </c:pt>
                <c:pt idx="44">
                  <c:v>14.962</c:v>
                </c:pt>
                <c:pt idx="45">
                  <c:v>15.222</c:v>
                </c:pt>
                <c:pt idx="46">
                  <c:v>15.493</c:v>
                </c:pt>
                <c:pt idx="47">
                  <c:v>15.813000000000001</c:v>
                </c:pt>
                <c:pt idx="48">
                  <c:v>16.062999999999999</c:v>
                </c:pt>
                <c:pt idx="49">
                  <c:v>16.384</c:v>
                </c:pt>
                <c:pt idx="50">
                  <c:v>16.664000000000001</c:v>
                </c:pt>
                <c:pt idx="51">
                  <c:v>16.934999999999999</c:v>
                </c:pt>
                <c:pt idx="52">
                  <c:v>17.215</c:v>
                </c:pt>
                <c:pt idx="53">
                  <c:v>17.545000000000002</c:v>
                </c:pt>
                <c:pt idx="54">
                  <c:v>17.815999999999999</c:v>
                </c:pt>
                <c:pt idx="55">
                  <c:v>18.085999999999999</c:v>
                </c:pt>
                <c:pt idx="56">
                  <c:v>18.376999999999999</c:v>
                </c:pt>
                <c:pt idx="57">
                  <c:v>18.677</c:v>
                </c:pt>
                <c:pt idx="58">
                  <c:v>18.937000000000001</c:v>
                </c:pt>
                <c:pt idx="59">
                  <c:v>19.238</c:v>
                </c:pt>
                <c:pt idx="60">
                  <c:v>19.498000000000001</c:v>
                </c:pt>
                <c:pt idx="61">
                  <c:v>19.809000000000001</c:v>
                </c:pt>
                <c:pt idx="62">
                  <c:v>20.129000000000001</c:v>
                </c:pt>
                <c:pt idx="63">
                  <c:v>20.41</c:v>
                </c:pt>
                <c:pt idx="64">
                  <c:v>20.76</c:v>
                </c:pt>
                <c:pt idx="65">
                  <c:v>21.01</c:v>
                </c:pt>
                <c:pt idx="66">
                  <c:v>21.331</c:v>
                </c:pt>
                <c:pt idx="67">
                  <c:v>21.611000000000001</c:v>
                </c:pt>
                <c:pt idx="68">
                  <c:v>21.902000000000001</c:v>
                </c:pt>
                <c:pt idx="69">
                  <c:v>22.181999999999999</c:v>
                </c:pt>
                <c:pt idx="70">
                  <c:v>22.503</c:v>
                </c:pt>
                <c:pt idx="71">
                  <c:v>22.773</c:v>
                </c:pt>
                <c:pt idx="72">
                  <c:v>23.042999999999999</c:v>
                </c:pt>
                <c:pt idx="73">
                  <c:v>23.324000000000002</c:v>
                </c:pt>
                <c:pt idx="74">
                  <c:v>23.603999999999999</c:v>
                </c:pt>
                <c:pt idx="75">
                  <c:v>23.895</c:v>
                </c:pt>
                <c:pt idx="76">
                  <c:v>24.195</c:v>
                </c:pt>
                <c:pt idx="77">
                  <c:v>24.484999999999999</c:v>
                </c:pt>
                <c:pt idx="78">
                  <c:v>24.776</c:v>
                </c:pt>
                <c:pt idx="79">
                  <c:v>25.106000000000002</c:v>
                </c:pt>
                <c:pt idx="80">
                  <c:v>25.376999999999999</c:v>
                </c:pt>
                <c:pt idx="81">
                  <c:v>25.657</c:v>
                </c:pt>
                <c:pt idx="82">
                  <c:v>25.948</c:v>
                </c:pt>
                <c:pt idx="83">
                  <c:v>26.268000000000001</c:v>
                </c:pt>
                <c:pt idx="84">
                  <c:v>26.518000000000001</c:v>
                </c:pt>
                <c:pt idx="85">
                  <c:v>26.809000000000001</c:v>
                </c:pt>
                <c:pt idx="86">
                  <c:v>27.088999999999999</c:v>
                </c:pt>
                <c:pt idx="87">
                  <c:v>27.36</c:v>
                </c:pt>
                <c:pt idx="88">
                  <c:v>27.68</c:v>
                </c:pt>
              </c:numCache>
            </c:numRef>
          </c:xVal>
          <c:yVal>
            <c:numRef>
              <c:f>Rene!$AI$3:$AI$91</c:f>
              <c:numCache>
                <c:formatCode>#,##0" bar"</c:formatCode>
                <c:ptCount val="89"/>
                <c:pt idx="0">
                  <c:v>337.76900000000001</c:v>
                </c:pt>
                <c:pt idx="1">
                  <c:v>337.76900000000001</c:v>
                </c:pt>
                <c:pt idx="2">
                  <c:v>409.41699999999997</c:v>
                </c:pt>
                <c:pt idx="3">
                  <c:v>481.065</c:v>
                </c:pt>
                <c:pt idx="4">
                  <c:v>522.00599999999997</c:v>
                </c:pt>
                <c:pt idx="5">
                  <c:v>522.00599999999997</c:v>
                </c:pt>
                <c:pt idx="6">
                  <c:v>552.71199999999999</c:v>
                </c:pt>
                <c:pt idx="7">
                  <c:v>562.94799999999998</c:v>
                </c:pt>
                <c:pt idx="8">
                  <c:v>562.94799999999998</c:v>
                </c:pt>
                <c:pt idx="9">
                  <c:v>562.94799999999998</c:v>
                </c:pt>
                <c:pt idx="10">
                  <c:v>562.94799999999998</c:v>
                </c:pt>
                <c:pt idx="11">
                  <c:v>562.94799999999998</c:v>
                </c:pt>
                <c:pt idx="12">
                  <c:v>573.18299999999999</c:v>
                </c:pt>
                <c:pt idx="13">
                  <c:v>573.18299999999999</c:v>
                </c:pt>
                <c:pt idx="14">
                  <c:v>522.00599999999997</c:v>
                </c:pt>
                <c:pt idx="15">
                  <c:v>440.12299999999999</c:v>
                </c:pt>
                <c:pt idx="16">
                  <c:v>378.71</c:v>
                </c:pt>
                <c:pt idx="17">
                  <c:v>419.65199999999999</c:v>
                </c:pt>
                <c:pt idx="18">
                  <c:v>388.94600000000003</c:v>
                </c:pt>
                <c:pt idx="19">
                  <c:v>429.887</c:v>
                </c:pt>
                <c:pt idx="20">
                  <c:v>501.53500000000003</c:v>
                </c:pt>
                <c:pt idx="21">
                  <c:v>603.88900000000001</c:v>
                </c:pt>
                <c:pt idx="22">
                  <c:v>614.125</c:v>
                </c:pt>
                <c:pt idx="23">
                  <c:v>634.596</c:v>
                </c:pt>
                <c:pt idx="24">
                  <c:v>644.83100000000002</c:v>
                </c:pt>
                <c:pt idx="25">
                  <c:v>655.06700000000001</c:v>
                </c:pt>
                <c:pt idx="26">
                  <c:v>665.30200000000002</c:v>
                </c:pt>
                <c:pt idx="27">
                  <c:v>685.77300000000002</c:v>
                </c:pt>
                <c:pt idx="28">
                  <c:v>706.24400000000003</c:v>
                </c:pt>
                <c:pt idx="29">
                  <c:v>736.95</c:v>
                </c:pt>
                <c:pt idx="30">
                  <c:v>736.95</c:v>
                </c:pt>
                <c:pt idx="31">
                  <c:v>767.65599999999995</c:v>
                </c:pt>
                <c:pt idx="32">
                  <c:v>777.89099999999996</c:v>
                </c:pt>
                <c:pt idx="33">
                  <c:v>798.36199999999997</c:v>
                </c:pt>
                <c:pt idx="34">
                  <c:v>818.83299999999997</c:v>
                </c:pt>
                <c:pt idx="35">
                  <c:v>829.06799999999998</c:v>
                </c:pt>
                <c:pt idx="36">
                  <c:v>849.53899999999999</c:v>
                </c:pt>
                <c:pt idx="37">
                  <c:v>880.24599999999998</c:v>
                </c:pt>
                <c:pt idx="38">
                  <c:v>910.952</c:v>
                </c:pt>
                <c:pt idx="39">
                  <c:v>931.423</c:v>
                </c:pt>
                <c:pt idx="40">
                  <c:v>962.12900000000002</c:v>
                </c:pt>
                <c:pt idx="41">
                  <c:v>982.6</c:v>
                </c:pt>
                <c:pt idx="42">
                  <c:v>1003.07</c:v>
                </c:pt>
                <c:pt idx="43">
                  <c:v>1033.78</c:v>
                </c:pt>
                <c:pt idx="44">
                  <c:v>1033.78</c:v>
                </c:pt>
                <c:pt idx="45">
                  <c:v>1064.48</c:v>
                </c:pt>
                <c:pt idx="46">
                  <c:v>1074.72</c:v>
                </c:pt>
                <c:pt idx="47">
                  <c:v>1095.19</c:v>
                </c:pt>
                <c:pt idx="48">
                  <c:v>1125.9000000000001</c:v>
                </c:pt>
                <c:pt idx="49">
                  <c:v>1146.3699999999999</c:v>
                </c:pt>
                <c:pt idx="50">
                  <c:v>1156.5999999999999</c:v>
                </c:pt>
                <c:pt idx="51">
                  <c:v>1187.31</c:v>
                </c:pt>
                <c:pt idx="52">
                  <c:v>1207.78</c:v>
                </c:pt>
                <c:pt idx="53">
                  <c:v>1218.01</c:v>
                </c:pt>
                <c:pt idx="54">
                  <c:v>1228.25</c:v>
                </c:pt>
                <c:pt idx="55">
                  <c:v>1248.72</c:v>
                </c:pt>
                <c:pt idx="56">
                  <c:v>1269.19</c:v>
                </c:pt>
                <c:pt idx="57">
                  <c:v>1279.43</c:v>
                </c:pt>
                <c:pt idx="58">
                  <c:v>1289.6600000000001</c:v>
                </c:pt>
                <c:pt idx="59">
                  <c:v>1289.6600000000001</c:v>
                </c:pt>
                <c:pt idx="60">
                  <c:v>1310.1300000000001</c:v>
                </c:pt>
                <c:pt idx="61">
                  <c:v>1320.37</c:v>
                </c:pt>
                <c:pt idx="62">
                  <c:v>1330.6</c:v>
                </c:pt>
                <c:pt idx="63">
                  <c:v>1340.84</c:v>
                </c:pt>
                <c:pt idx="64">
                  <c:v>1340.84</c:v>
                </c:pt>
                <c:pt idx="65">
                  <c:v>1361.31</c:v>
                </c:pt>
                <c:pt idx="66">
                  <c:v>1392.02</c:v>
                </c:pt>
                <c:pt idx="67">
                  <c:v>1371.55</c:v>
                </c:pt>
                <c:pt idx="68">
                  <c:v>1361.31</c:v>
                </c:pt>
                <c:pt idx="69">
                  <c:v>1351.07</c:v>
                </c:pt>
                <c:pt idx="70">
                  <c:v>1351.07</c:v>
                </c:pt>
                <c:pt idx="71">
                  <c:v>1340.84</c:v>
                </c:pt>
                <c:pt idx="72">
                  <c:v>962.12900000000002</c:v>
                </c:pt>
                <c:pt idx="73">
                  <c:v>634.596</c:v>
                </c:pt>
                <c:pt idx="74">
                  <c:v>614.125</c:v>
                </c:pt>
                <c:pt idx="75">
                  <c:v>603.88900000000001</c:v>
                </c:pt>
                <c:pt idx="76">
                  <c:v>603.88900000000001</c:v>
                </c:pt>
                <c:pt idx="77">
                  <c:v>603.88900000000001</c:v>
                </c:pt>
                <c:pt idx="78">
                  <c:v>593.654</c:v>
                </c:pt>
                <c:pt idx="79">
                  <c:v>593.654</c:v>
                </c:pt>
                <c:pt idx="80">
                  <c:v>573.18299999999999</c:v>
                </c:pt>
                <c:pt idx="81">
                  <c:v>532.24199999999996</c:v>
                </c:pt>
                <c:pt idx="82">
                  <c:v>481.065</c:v>
                </c:pt>
                <c:pt idx="83">
                  <c:v>429.887</c:v>
                </c:pt>
                <c:pt idx="84">
                  <c:v>378.71</c:v>
                </c:pt>
                <c:pt idx="85">
                  <c:v>358.24</c:v>
                </c:pt>
                <c:pt idx="86">
                  <c:v>358.24</c:v>
                </c:pt>
                <c:pt idx="87">
                  <c:v>348.00400000000002</c:v>
                </c:pt>
                <c:pt idx="88">
                  <c:v>337.76900000000001</c:v>
                </c:pt>
              </c:numCache>
            </c:numRef>
          </c:yVal>
          <c:smooth val="1"/>
        </c:ser>
        <c:ser>
          <c:idx val="3"/>
          <c:order val="4"/>
          <c:tx>
            <c:strRef>
              <c:f>Rene!$AH$2</c:f>
              <c:strCache>
                <c:ptCount val="1"/>
                <c:pt idx="0">
                  <c:v>Raildruck Sollwert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Rene!$W$3:$W$91</c:f>
              <c:numCache>
                <c:formatCode>0.000" s"</c:formatCode>
                <c:ptCount val="89"/>
                <c:pt idx="0">
                  <c:v>0.17100000000000001</c:v>
                </c:pt>
                <c:pt idx="1">
                  <c:v>0.47099999999999997</c:v>
                </c:pt>
                <c:pt idx="2">
                  <c:v>0.76100000000000001</c:v>
                </c:pt>
                <c:pt idx="3">
                  <c:v>1.042</c:v>
                </c:pt>
                <c:pt idx="4">
                  <c:v>1.3220000000000001</c:v>
                </c:pt>
                <c:pt idx="5">
                  <c:v>1.603</c:v>
                </c:pt>
                <c:pt idx="6">
                  <c:v>1.9330000000000001</c:v>
                </c:pt>
                <c:pt idx="7">
                  <c:v>2.2029999999999998</c:v>
                </c:pt>
                <c:pt idx="8">
                  <c:v>2.504</c:v>
                </c:pt>
                <c:pt idx="9">
                  <c:v>2.7639999999999998</c:v>
                </c:pt>
                <c:pt idx="10">
                  <c:v>3.085</c:v>
                </c:pt>
                <c:pt idx="11">
                  <c:v>3.3650000000000002</c:v>
                </c:pt>
                <c:pt idx="12">
                  <c:v>3.6459999999999999</c:v>
                </c:pt>
                <c:pt idx="13">
                  <c:v>3.9260000000000002</c:v>
                </c:pt>
                <c:pt idx="14">
                  <c:v>4.2460000000000004</c:v>
                </c:pt>
                <c:pt idx="15">
                  <c:v>4.5069999999999997</c:v>
                </c:pt>
                <c:pt idx="16">
                  <c:v>4.7869999999999999</c:v>
                </c:pt>
                <c:pt idx="17">
                  <c:v>5.0780000000000003</c:v>
                </c:pt>
                <c:pt idx="18">
                  <c:v>5.3479999999999999</c:v>
                </c:pt>
                <c:pt idx="19">
                  <c:v>7.7510000000000003</c:v>
                </c:pt>
                <c:pt idx="20">
                  <c:v>8.0519999999999996</c:v>
                </c:pt>
                <c:pt idx="21">
                  <c:v>8.3219999999999992</c:v>
                </c:pt>
                <c:pt idx="22">
                  <c:v>8.6129999999999995</c:v>
                </c:pt>
                <c:pt idx="23">
                  <c:v>8.8829999999999991</c:v>
                </c:pt>
                <c:pt idx="24">
                  <c:v>9.1929999999999996</c:v>
                </c:pt>
                <c:pt idx="25">
                  <c:v>9.4939999999999998</c:v>
                </c:pt>
                <c:pt idx="26">
                  <c:v>9.7639999999999993</c:v>
                </c:pt>
                <c:pt idx="27">
                  <c:v>10.045</c:v>
                </c:pt>
                <c:pt idx="28">
                  <c:v>10.315</c:v>
                </c:pt>
                <c:pt idx="29">
                  <c:v>10.676</c:v>
                </c:pt>
                <c:pt idx="30">
                  <c:v>10.926</c:v>
                </c:pt>
                <c:pt idx="31">
                  <c:v>11.256</c:v>
                </c:pt>
                <c:pt idx="32">
                  <c:v>11.516999999999999</c:v>
                </c:pt>
                <c:pt idx="33">
                  <c:v>11.807</c:v>
                </c:pt>
                <c:pt idx="34">
                  <c:v>12.087999999999999</c:v>
                </c:pt>
                <c:pt idx="35">
                  <c:v>12.358000000000001</c:v>
                </c:pt>
                <c:pt idx="36">
                  <c:v>12.638</c:v>
                </c:pt>
                <c:pt idx="37">
                  <c:v>12.939</c:v>
                </c:pt>
                <c:pt idx="38">
                  <c:v>13.228999999999999</c:v>
                </c:pt>
                <c:pt idx="39">
                  <c:v>13.53</c:v>
                </c:pt>
                <c:pt idx="40">
                  <c:v>13.8</c:v>
                </c:pt>
                <c:pt idx="41">
                  <c:v>14.081</c:v>
                </c:pt>
                <c:pt idx="42">
                  <c:v>14.381</c:v>
                </c:pt>
                <c:pt idx="43">
                  <c:v>14.661</c:v>
                </c:pt>
                <c:pt idx="44">
                  <c:v>14.962</c:v>
                </c:pt>
                <c:pt idx="45">
                  <c:v>15.222</c:v>
                </c:pt>
                <c:pt idx="46">
                  <c:v>15.493</c:v>
                </c:pt>
                <c:pt idx="47">
                  <c:v>15.813000000000001</c:v>
                </c:pt>
                <c:pt idx="48">
                  <c:v>16.062999999999999</c:v>
                </c:pt>
                <c:pt idx="49">
                  <c:v>16.384</c:v>
                </c:pt>
                <c:pt idx="50">
                  <c:v>16.664000000000001</c:v>
                </c:pt>
                <c:pt idx="51">
                  <c:v>16.934999999999999</c:v>
                </c:pt>
                <c:pt idx="52">
                  <c:v>17.215</c:v>
                </c:pt>
                <c:pt idx="53">
                  <c:v>17.545000000000002</c:v>
                </c:pt>
                <c:pt idx="54">
                  <c:v>17.815999999999999</c:v>
                </c:pt>
                <c:pt idx="55">
                  <c:v>18.085999999999999</c:v>
                </c:pt>
                <c:pt idx="56">
                  <c:v>18.376999999999999</c:v>
                </c:pt>
                <c:pt idx="57">
                  <c:v>18.677</c:v>
                </c:pt>
                <c:pt idx="58">
                  <c:v>18.937000000000001</c:v>
                </c:pt>
                <c:pt idx="59">
                  <c:v>19.238</c:v>
                </c:pt>
                <c:pt idx="60">
                  <c:v>19.498000000000001</c:v>
                </c:pt>
                <c:pt idx="61">
                  <c:v>19.809000000000001</c:v>
                </c:pt>
                <c:pt idx="62">
                  <c:v>20.129000000000001</c:v>
                </c:pt>
                <c:pt idx="63">
                  <c:v>20.41</c:v>
                </c:pt>
                <c:pt idx="64">
                  <c:v>20.76</c:v>
                </c:pt>
                <c:pt idx="65">
                  <c:v>21.01</c:v>
                </c:pt>
                <c:pt idx="66">
                  <c:v>21.331</c:v>
                </c:pt>
                <c:pt idx="67">
                  <c:v>21.611000000000001</c:v>
                </c:pt>
                <c:pt idx="68">
                  <c:v>21.902000000000001</c:v>
                </c:pt>
                <c:pt idx="69">
                  <c:v>22.181999999999999</c:v>
                </c:pt>
                <c:pt idx="70">
                  <c:v>22.503</c:v>
                </c:pt>
                <c:pt idx="71">
                  <c:v>22.773</c:v>
                </c:pt>
                <c:pt idx="72">
                  <c:v>23.042999999999999</c:v>
                </c:pt>
                <c:pt idx="73">
                  <c:v>23.324000000000002</c:v>
                </c:pt>
                <c:pt idx="74">
                  <c:v>23.603999999999999</c:v>
                </c:pt>
                <c:pt idx="75">
                  <c:v>23.895</c:v>
                </c:pt>
                <c:pt idx="76">
                  <c:v>24.195</c:v>
                </c:pt>
                <c:pt idx="77">
                  <c:v>24.484999999999999</c:v>
                </c:pt>
                <c:pt idx="78">
                  <c:v>24.776</c:v>
                </c:pt>
                <c:pt idx="79">
                  <c:v>25.106000000000002</c:v>
                </c:pt>
                <c:pt idx="80">
                  <c:v>25.376999999999999</c:v>
                </c:pt>
                <c:pt idx="81">
                  <c:v>25.657</c:v>
                </c:pt>
                <c:pt idx="82">
                  <c:v>25.948</c:v>
                </c:pt>
                <c:pt idx="83">
                  <c:v>26.268000000000001</c:v>
                </c:pt>
                <c:pt idx="84">
                  <c:v>26.518000000000001</c:v>
                </c:pt>
                <c:pt idx="85">
                  <c:v>26.809000000000001</c:v>
                </c:pt>
                <c:pt idx="86">
                  <c:v>27.088999999999999</c:v>
                </c:pt>
                <c:pt idx="87">
                  <c:v>27.36</c:v>
                </c:pt>
                <c:pt idx="88">
                  <c:v>27.68</c:v>
                </c:pt>
              </c:numCache>
            </c:numRef>
          </c:xVal>
          <c:yVal>
            <c:numRef>
              <c:f>Rene!$AH$3:$AH$91</c:f>
              <c:numCache>
                <c:formatCode>#,##0" bar"</c:formatCode>
                <c:ptCount val="89"/>
                <c:pt idx="0">
                  <c:v>337.76900000000001</c:v>
                </c:pt>
                <c:pt idx="1">
                  <c:v>348.00400000000002</c:v>
                </c:pt>
                <c:pt idx="2">
                  <c:v>460.59399999999999</c:v>
                </c:pt>
                <c:pt idx="3">
                  <c:v>491.3</c:v>
                </c:pt>
                <c:pt idx="4">
                  <c:v>542.47699999999998</c:v>
                </c:pt>
                <c:pt idx="5">
                  <c:v>562.94799999999998</c:v>
                </c:pt>
                <c:pt idx="6">
                  <c:v>562.94799999999998</c:v>
                </c:pt>
                <c:pt idx="7">
                  <c:v>562.94799999999998</c:v>
                </c:pt>
                <c:pt idx="8">
                  <c:v>562.94799999999998</c:v>
                </c:pt>
                <c:pt idx="9">
                  <c:v>562.94799999999998</c:v>
                </c:pt>
                <c:pt idx="10">
                  <c:v>542.47699999999998</c:v>
                </c:pt>
                <c:pt idx="11">
                  <c:v>562.94799999999998</c:v>
                </c:pt>
                <c:pt idx="12">
                  <c:v>562.94799999999998</c:v>
                </c:pt>
                <c:pt idx="13">
                  <c:v>573.18299999999999</c:v>
                </c:pt>
                <c:pt idx="14">
                  <c:v>491.3</c:v>
                </c:pt>
                <c:pt idx="15">
                  <c:v>419.65199999999999</c:v>
                </c:pt>
                <c:pt idx="16">
                  <c:v>368.47500000000002</c:v>
                </c:pt>
                <c:pt idx="17">
                  <c:v>460.59399999999999</c:v>
                </c:pt>
                <c:pt idx="18">
                  <c:v>409.41699999999997</c:v>
                </c:pt>
                <c:pt idx="19">
                  <c:v>450.358</c:v>
                </c:pt>
                <c:pt idx="20">
                  <c:v>573.18299999999999</c:v>
                </c:pt>
                <c:pt idx="21">
                  <c:v>614.125</c:v>
                </c:pt>
                <c:pt idx="22">
                  <c:v>603.88900000000001</c:v>
                </c:pt>
                <c:pt idx="23">
                  <c:v>644.83100000000002</c:v>
                </c:pt>
                <c:pt idx="24">
                  <c:v>644.83100000000002</c:v>
                </c:pt>
                <c:pt idx="25">
                  <c:v>665.30200000000002</c:v>
                </c:pt>
                <c:pt idx="26">
                  <c:v>675.53700000000003</c:v>
                </c:pt>
                <c:pt idx="27">
                  <c:v>675.53700000000003</c:v>
                </c:pt>
                <c:pt idx="28">
                  <c:v>736.95</c:v>
                </c:pt>
                <c:pt idx="29">
                  <c:v>736.95</c:v>
                </c:pt>
                <c:pt idx="30">
                  <c:v>767.65599999999995</c:v>
                </c:pt>
                <c:pt idx="31">
                  <c:v>777.89099999999996</c:v>
                </c:pt>
                <c:pt idx="32">
                  <c:v>788.12699999999995</c:v>
                </c:pt>
                <c:pt idx="33">
                  <c:v>808.59799999999996</c:v>
                </c:pt>
                <c:pt idx="34">
                  <c:v>829.06799999999998</c:v>
                </c:pt>
                <c:pt idx="35">
                  <c:v>849.53899999999999</c:v>
                </c:pt>
                <c:pt idx="36">
                  <c:v>859.77499999999998</c:v>
                </c:pt>
                <c:pt idx="37">
                  <c:v>900.71600000000001</c:v>
                </c:pt>
                <c:pt idx="38">
                  <c:v>931.423</c:v>
                </c:pt>
                <c:pt idx="39">
                  <c:v>951.89300000000003</c:v>
                </c:pt>
                <c:pt idx="40">
                  <c:v>982.6</c:v>
                </c:pt>
                <c:pt idx="41">
                  <c:v>1003.07</c:v>
                </c:pt>
                <c:pt idx="42">
                  <c:v>1013.31</c:v>
                </c:pt>
                <c:pt idx="43">
                  <c:v>1033.78</c:v>
                </c:pt>
                <c:pt idx="44">
                  <c:v>1054.25</c:v>
                </c:pt>
                <c:pt idx="45">
                  <c:v>1064.48</c:v>
                </c:pt>
                <c:pt idx="46">
                  <c:v>1095.19</c:v>
                </c:pt>
                <c:pt idx="47">
                  <c:v>1115.6600000000001</c:v>
                </c:pt>
                <c:pt idx="48">
                  <c:v>1136.1300000000001</c:v>
                </c:pt>
                <c:pt idx="49">
                  <c:v>1166.8399999999999</c:v>
                </c:pt>
                <c:pt idx="50">
                  <c:v>1187.31</c:v>
                </c:pt>
                <c:pt idx="51">
                  <c:v>1207.78</c:v>
                </c:pt>
                <c:pt idx="52">
                  <c:v>1218.01</c:v>
                </c:pt>
                <c:pt idx="53">
                  <c:v>1238.48</c:v>
                </c:pt>
                <c:pt idx="54">
                  <c:v>1258.96</c:v>
                </c:pt>
                <c:pt idx="55">
                  <c:v>1279.43</c:v>
                </c:pt>
                <c:pt idx="56">
                  <c:v>1289.6600000000001</c:v>
                </c:pt>
                <c:pt idx="57">
                  <c:v>1299.9000000000001</c:v>
                </c:pt>
                <c:pt idx="58">
                  <c:v>1310.1300000000001</c:v>
                </c:pt>
                <c:pt idx="59">
                  <c:v>1310.1300000000001</c:v>
                </c:pt>
                <c:pt idx="60">
                  <c:v>1320.37</c:v>
                </c:pt>
                <c:pt idx="61">
                  <c:v>1330.6</c:v>
                </c:pt>
                <c:pt idx="62">
                  <c:v>1330.6</c:v>
                </c:pt>
                <c:pt idx="63">
                  <c:v>1340.84</c:v>
                </c:pt>
                <c:pt idx="64">
                  <c:v>1340.84</c:v>
                </c:pt>
                <c:pt idx="65">
                  <c:v>1340.84</c:v>
                </c:pt>
                <c:pt idx="66">
                  <c:v>1340.84</c:v>
                </c:pt>
                <c:pt idx="67">
                  <c:v>1340.84</c:v>
                </c:pt>
                <c:pt idx="68">
                  <c:v>1340.84</c:v>
                </c:pt>
                <c:pt idx="69">
                  <c:v>1340.84</c:v>
                </c:pt>
                <c:pt idx="70">
                  <c:v>1340.84</c:v>
                </c:pt>
                <c:pt idx="71">
                  <c:v>1340.84</c:v>
                </c:pt>
                <c:pt idx="72">
                  <c:v>747.18499999999995</c:v>
                </c:pt>
                <c:pt idx="73">
                  <c:v>614.125</c:v>
                </c:pt>
                <c:pt idx="74">
                  <c:v>614.125</c:v>
                </c:pt>
                <c:pt idx="75">
                  <c:v>614.125</c:v>
                </c:pt>
                <c:pt idx="76">
                  <c:v>603.88900000000001</c:v>
                </c:pt>
                <c:pt idx="77">
                  <c:v>603.88900000000001</c:v>
                </c:pt>
                <c:pt idx="78">
                  <c:v>593.654</c:v>
                </c:pt>
                <c:pt idx="79">
                  <c:v>593.654</c:v>
                </c:pt>
                <c:pt idx="80">
                  <c:v>573.18299999999999</c:v>
                </c:pt>
                <c:pt idx="81">
                  <c:v>522.00599999999997</c:v>
                </c:pt>
                <c:pt idx="82">
                  <c:v>460.59399999999999</c:v>
                </c:pt>
                <c:pt idx="83">
                  <c:v>409.41699999999997</c:v>
                </c:pt>
                <c:pt idx="84">
                  <c:v>368.47500000000002</c:v>
                </c:pt>
                <c:pt idx="85">
                  <c:v>348.00400000000002</c:v>
                </c:pt>
                <c:pt idx="86">
                  <c:v>348.00400000000002</c:v>
                </c:pt>
                <c:pt idx="87">
                  <c:v>348.00400000000002</c:v>
                </c:pt>
                <c:pt idx="88">
                  <c:v>337.76900000000001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670792"/>
        <c:axId val="289670400"/>
      </c:scatterChart>
      <c:valAx>
        <c:axId val="283814816"/>
        <c:scaling>
          <c:orientation val="minMax"/>
          <c:max val="23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&quot; s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70008"/>
        <c:crosses val="autoZero"/>
        <c:crossBetween val="midCat"/>
      </c:valAx>
      <c:valAx>
        <c:axId val="289670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&quot; bar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3814816"/>
        <c:crosses val="autoZero"/>
        <c:crossBetween val="midCat"/>
      </c:valAx>
      <c:valAx>
        <c:axId val="289670400"/>
        <c:scaling>
          <c:orientation val="minMax"/>
        </c:scaling>
        <c:delete val="0"/>
        <c:axPos val="r"/>
        <c:numFmt formatCode="#,##0&quot; 1/min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70792"/>
        <c:crosses val="max"/>
        <c:crossBetween val="midCat"/>
      </c:valAx>
      <c:valAx>
        <c:axId val="289670792"/>
        <c:scaling>
          <c:orientation val="minMax"/>
        </c:scaling>
        <c:delete val="1"/>
        <c:axPos val="b"/>
        <c:numFmt formatCode="0.000&quot; s&quot;" sourceLinked="1"/>
        <c:majorTickMark val="out"/>
        <c:minorTickMark val="none"/>
        <c:tickLblPos val="nextTo"/>
        <c:crossAx val="289670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Rene!$Z$2</c:f>
              <c:strCache>
                <c:ptCount val="1"/>
                <c:pt idx="0">
                  <c:v>Soll Ladedruck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Rene!$X$21:$X$74</c:f>
              <c:numCache>
                <c:formatCode>#,##0" 1/min"</c:formatCode>
                <c:ptCount val="54"/>
                <c:pt idx="0">
                  <c:v>870</c:v>
                </c:pt>
                <c:pt idx="1">
                  <c:v>908</c:v>
                </c:pt>
                <c:pt idx="2">
                  <c:v>943</c:v>
                </c:pt>
                <c:pt idx="3">
                  <c:v>981</c:v>
                </c:pt>
                <c:pt idx="4">
                  <c:v>1000</c:v>
                </c:pt>
                <c:pt idx="5">
                  <c:v>1043</c:v>
                </c:pt>
                <c:pt idx="6">
                  <c:v>1060</c:v>
                </c:pt>
                <c:pt idx="7">
                  <c:v>1129</c:v>
                </c:pt>
                <c:pt idx="8">
                  <c:v>1158</c:v>
                </c:pt>
                <c:pt idx="9">
                  <c:v>1192</c:v>
                </c:pt>
                <c:pt idx="10">
                  <c:v>1240</c:v>
                </c:pt>
                <c:pt idx="11">
                  <c:v>1273</c:v>
                </c:pt>
                <c:pt idx="12">
                  <c:v>1319</c:v>
                </c:pt>
                <c:pt idx="13">
                  <c:v>1359</c:v>
                </c:pt>
                <c:pt idx="14">
                  <c:v>1386</c:v>
                </c:pt>
                <c:pt idx="15">
                  <c:v>1444</c:v>
                </c:pt>
                <c:pt idx="16">
                  <c:v>1482</c:v>
                </c:pt>
                <c:pt idx="17">
                  <c:v>1524</c:v>
                </c:pt>
                <c:pt idx="18">
                  <c:v>1576</c:v>
                </c:pt>
                <c:pt idx="19">
                  <c:v>1620</c:v>
                </c:pt>
                <c:pt idx="20">
                  <c:v>1676</c:v>
                </c:pt>
                <c:pt idx="21">
                  <c:v>1724</c:v>
                </c:pt>
                <c:pt idx="22">
                  <c:v>1786</c:v>
                </c:pt>
                <c:pt idx="23">
                  <c:v>1855</c:v>
                </c:pt>
                <c:pt idx="24">
                  <c:v>1913</c:v>
                </c:pt>
                <c:pt idx="25">
                  <c:v>1981</c:v>
                </c:pt>
                <c:pt idx="26">
                  <c:v>2064</c:v>
                </c:pt>
                <c:pt idx="27">
                  <c:v>2128</c:v>
                </c:pt>
                <c:pt idx="28">
                  <c:v>2230</c:v>
                </c:pt>
                <c:pt idx="29">
                  <c:v>2290</c:v>
                </c:pt>
                <c:pt idx="30">
                  <c:v>2384</c:v>
                </c:pt>
                <c:pt idx="31">
                  <c:v>2468</c:v>
                </c:pt>
                <c:pt idx="32">
                  <c:v>2561</c:v>
                </c:pt>
                <c:pt idx="33">
                  <c:v>2638</c:v>
                </c:pt>
                <c:pt idx="34">
                  <c:v>2716</c:v>
                </c:pt>
                <c:pt idx="35">
                  <c:v>2791</c:v>
                </c:pt>
                <c:pt idx="36">
                  <c:v>2878</c:v>
                </c:pt>
                <c:pt idx="37">
                  <c:v>2947</c:v>
                </c:pt>
                <c:pt idx="38">
                  <c:v>3026</c:v>
                </c:pt>
                <c:pt idx="39">
                  <c:v>3137</c:v>
                </c:pt>
                <c:pt idx="40">
                  <c:v>3193</c:v>
                </c:pt>
                <c:pt idx="41">
                  <c:v>3276</c:v>
                </c:pt>
                <c:pt idx="42">
                  <c:v>3351</c:v>
                </c:pt>
                <c:pt idx="43">
                  <c:v>3430</c:v>
                </c:pt>
                <c:pt idx="44">
                  <c:v>3490</c:v>
                </c:pt>
                <c:pt idx="45">
                  <c:v>3586</c:v>
                </c:pt>
                <c:pt idx="46">
                  <c:v>3648</c:v>
                </c:pt>
                <c:pt idx="47">
                  <c:v>3717</c:v>
                </c:pt>
                <c:pt idx="48">
                  <c:v>3794</c:v>
                </c:pt>
                <c:pt idx="49">
                  <c:v>3858</c:v>
                </c:pt>
                <c:pt idx="50">
                  <c:v>3918</c:v>
                </c:pt>
                <c:pt idx="51">
                  <c:v>3980</c:v>
                </c:pt>
                <c:pt idx="52">
                  <c:v>4053</c:v>
                </c:pt>
                <c:pt idx="53">
                  <c:v>4106</c:v>
                </c:pt>
              </c:numCache>
            </c:numRef>
          </c:xVal>
          <c:yVal>
            <c:numRef>
              <c:f>Rene!$Z$21:$Z$74</c:f>
              <c:numCache>
                <c:formatCode>#,##0" mbar"</c:formatCode>
                <c:ptCount val="54"/>
                <c:pt idx="0">
                  <c:v>1098</c:v>
                </c:pt>
                <c:pt idx="1">
                  <c:v>1139</c:v>
                </c:pt>
                <c:pt idx="2">
                  <c:v>1241</c:v>
                </c:pt>
                <c:pt idx="3">
                  <c:v>1260</c:v>
                </c:pt>
                <c:pt idx="4">
                  <c:v>1266</c:v>
                </c:pt>
                <c:pt idx="5">
                  <c:v>1322</c:v>
                </c:pt>
                <c:pt idx="6">
                  <c:v>1344</c:v>
                </c:pt>
                <c:pt idx="7">
                  <c:v>1437</c:v>
                </c:pt>
                <c:pt idx="8">
                  <c:v>1476</c:v>
                </c:pt>
                <c:pt idx="9">
                  <c:v>1516</c:v>
                </c:pt>
                <c:pt idx="10">
                  <c:v>1581</c:v>
                </c:pt>
                <c:pt idx="11">
                  <c:v>1622</c:v>
                </c:pt>
                <c:pt idx="12">
                  <c:v>1683</c:v>
                </c:pt>
                <c:pt idx="13">
                  <c:v>1728</c:v>
                </c:pt>
                <c:pt idx="14">
                  <c:v>1760</c:v>
                </c:pt>
                <c:pt idx="15">
                  <c:v>1828</c:v>
                </c:pt>
                <c:pt idx="16">
                  <c:v>1873</c:v>
                </c:pt>
                <c:pt idx="17">
                  <c:v>1918</c:v>
                </c:pt>
                <c:pt idx="18">
                  <c:v>1969</c:v>
                </c:pt>
                <c:pt idx="19">
                  <c:v>2010</c:v>
                </c:pt>
                <c:pt idx="20">
                  <c:v>2067</c:v>
                </c:pt>
                <c:pt idx="21">
                  <c:v>2114</c:v>
                </c:pt>
                <c:pt idx="22">
                  <c:v>2144</c:v>
                </c:pt>
                <c:pt idx="23">
                  <c:v>2154</c:v>
                </c:pt>
                <c:pt idx="24">
                  <c:v>2162</c:v>
                </c:pt>
                <c:pt idx="25">
                  <c:v>2171</c:v>
                </c:pt>
                <c:pt idx="26">
                  <c:v>2179</c:v>
                </c:pt>
                <c:pt idx="27">
                  <c:v>2184</c:v>
                </c:pt>
                <c:pt idx="28">
                  <c:v>2188</c:v>
                </c:pt>
                <c:pt idx="29">
                  <c:v>2191</c:v>
                </c:pt>
                <c:pt idx="30">
                  <c:v>2195</c:v>
                </c:pt>
                <c:pt idx="31">
                  <c:v>2195</c:v>
                </c:pt>
                <c:pt idx="32">
                  <c:v>2195</c:v>
                </c:pt>
                <c:pt idx="33">
                  <c:v>2195</c:v>
                </c:pt>
                <c:pt idx="34">
                  <c:v>2195</c:v>
                </c:pt>
                <c:pt idx="35">
                  <c:v>2195</c:v>
                </c:pt>
                <c:pt idx="36">
                  <c:v>2195</c:v>
                </c:pt>
                <c:pt idx="37">
                  <c:v>2195</c:v>
                </c:pt>
                <c:pt idx="38">
                  <c:v>2196</c:v>
                </c:pt>
                <c:pt idx="39">
                  <c:v>2200</c:v>
                </c:pt>
                <c:pt idx="40">
                  <c:v>2203</c:v>
                </c:pt>
                <c:pt idx="41">
                  <c:v>2208</c:v>
                </c:pt>
                <c:pt idx="42">
                  <c:v>2212</c:v>
                </c:pt>
                <c:pt idx="43">
                  <c:v>2216</c:v>
                </c:pt>
                <c:pt idx="44">
                  <c:v>2219</c:v>
                </c:pt>
                <c:pt idx="45">
                  <c:v>2208</c:v>
                </c:pt>
                <c:pt idx="46">
                  <c:v>2197</c:v>
                </c:pt>
                <c:pt idx="47">
                  <c:v>2190</c:v>
                </c:pt>
                <c:pt idx="48">
                  <c:v>2177</c:v>
                </c:pt>
                <c:pt idx="49">
                  <c:v>2168</c:v>
                </c:pt>
                <c:pt idx="50">
                  <c:v>2160</c:v>
                </c:pt>
                <c:pt idx="51">
                  <c:v>2149</c:v>
                </c:pt>
                <c:pt idx="52">
                  <c:v>2126</c:v>
                </c:pt>
                <c:pt idx="53">
                  <c:v>2097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Rene!$AA$2</c:f>
              <c:strCache>
                <c:ptCount val="1"/>
                <c:pt idx="0">
                  <c:v>akt. Ladedruck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Rene!$X$21:$X$74</c:f>
              <c:numCache>
                <c:formatCode>#,##0" 1/min"</c:formatCode>
                <c:ptCount val="54"/>
                <c:pt idx="0">
                  <c:v>870</c:v>
                </c:pt>
                <c:pt idx="1">
                  <c:v>908</c:v>
                </c:pt>
                <c:pt idx="2">
                  <c:v>943</c:v>
                </c:pt>
                <c:pt idx="3">
                  <c:v>981</c:v>
                </c:pt>
                <c:pt idx="4">
                  <c:v>1000</c:v>
                </c:pt>
                <c:pt idx="5">
                  <c:v>1043</c:v>
                </c:pt>
                <c:pt idx="6">
                  <c:v>1060</c:v>
                </c:pt>
                <c:pt idx="7">
                  <c:v>1129</c:v>
                </c:pt>
                <c:pt idx="8">
                  <c:v>1158</c:v>
                </c:pt>
                <c:pt idx="9">
                  <c:v>1192</c:v>
                </c:pt>
                <c:pt idx="10">
                  <c:v>1240</c:v>
                </c:pt>
                <c:pt idx="11">
                  <c:v>1273</c:v>
                </c:pt>
                <c:pt idx="12">
                  <c:v>1319</c:v>
                </c:pt>
                <c:pt idx="13">
                  <c:v>1359</c:v>
                </c:pt>
                <c:pt idx="14">
                  <c:v>1386</c:v>
                </c:pt>
                <c:pt idx="15">
                  <c:v>1444</c:v>
                </c:pt>
                <c:pt idx="16">
                  <c:v>1482</c:v>
                </c:pt>
                <c:pt idx="17">
                  <c:v>1524</c:v>
                </c:pt>
                <c:pt idx="18">
                  <c:v>1576</c:v>
                </c:pt>
                <c:pt idx="19">
                  <c:v>1620</c:v>
                </c:pt>
                <c:pt idx="20">
                  <c:v>1676</c:v>
                </c:pt>
                <c:pt idx="21">
                  <c:v>1724</c:v>
                </c:pt>
                <c:pt idx="22">
                  <c:v>1786</c:v>
                </c:pt>
                <c:pt idx="23">
                  <c:v>1855</c:v>
                </c:pt>
                <c:pt idx="24">
                  <c:v>1913</c:v>
                </c:pt>
                <c:pt idx="25">
                  <c:v>1981</c:v>
                </c:pt>
                <c:pt idx="26">
                  <c:v>2064</c:v>
                </c:pt>
                <c:pt idx="27">
                  <c:v>2128</c:v>
                </c:pt>
                <c:pt idx="28">
                  <c:v>2230</c:v>
                </c:pt>
                <c:pt idx="29">
                  <c:v>2290</c:v>
                </c:pt>
                <c:pt idx="30">
                  <c:v>2384</c:v>
                </c:pt>
                <c:pt idx="31">
                  <c:v>2468</c:v>
                </c:pt>
                <c:pt idx="32">
                  <c:v>2561</c:v>
                </c:pt>
                <c:pt idx="33">
                  <c:v>2638</c:v>
                </c:pt>
                <c:pt idx="34">
                  <c:v>2716</c:v>
                </c:pt>
                <c:pt idx="35">
                  <c:v>2791</c:v>
                </c:pt>
                <c:pt idx="36">
                  <c:v>2878</c:v>
                </c:pt>
                <c:pt idx="37">
                  <c:v>2947</c:v>
                </c:pt>
                <c:pt idx="38">
                  <c:v>3026</c:v>
                </c:pt>
                <c:pt idx="39">
                  <c:v>3137</c:v>
                </c:pt>
                <c:pt idx="40">
                  <c:v>3193</c:v>
                </c:pt>
                <c:pt idx="41">
                  <c:v>3276</c:v>
                </c:pt>
                <c:pt idx="42">
                  <c:v>3351</c:v>
                </c:pt>
                <c:pt idx="43">
                  <c:v>3430</c:v>
                </c:pt>
                <c:pt idx="44">
                  <c:v>3490</c:v>
                </c:pt>
                <c:pt idx="45">
                  <c:v>3586</c:v>
                </c:pt>
                <c:pt idx="46">
                  <c:v>3648</c:v>
                </c:pt>
                <c:pt idx="47">
                  <c:v>3717</c:v>
                </c:pt>
                <c:pt idx="48">
                  <c:v>3794</c:v>
                </c:pt>
                <c:pt idx="49">
                  <c:v>3858</c:v>
                </c:pt>
                <c:pt idx="50">
                  <c:v>3918</c:v>
                </c:pt>
                <c:pt idx="51">
                  <c:v>3980</c:v>
                </c:pt>
                <c:pt idx="52">
                  <c:v>4053</c:v>
                </c:pt>
                <c:pt idx="53">
                  <c:v>4106</c:v>
                </c:pt>
              </c:numCache>
            </c:numRef>
          </c:xVal>
          <c:yVal>
            <c:numRef>
              <c:f>Rene!$AA$3:$AA$91</c:f>
              <c:numCache>
                <c:formatCode>#,##0" mbar"</c:formatCode>
                <c:ptCount val="89"/>
                <c:pt idx="0">
                  <c:v>1027</c:v>
                </c:pt>
                <c:pt idx="1">
                  <c:v>1027</c:v>
                </c:pt>
                <c:pt idx="2">
                  <c:v>1022</c:v>
                </c:pt>
                <c:pt idx="3">
                  <c:v>1028</c:v>
                </c:pt>
                <c:pt idx="4">
                  <c:v>1059</c:v>
                </c:pt>
                <c:pt idx="5">
                  <c:v>1098</c:v>
                </c:pt>
                <c:pt idx="6">
                  <c:v>1122</c:v>
                </c:pt>
                <c:pt idx="7">
                  <c:v>1135</c:v>
                </c:pt>
                <c:pt idx="8">
                  <c:v>1143</c:v>
                </c:pt>
                <c:pt idx="9">
                  <c:v>1145</c:v>
                </c:pt>
                <c:pt idx="10">
                  <c:v>1145</c:v>
                </c:pt>
                <c:pt idx="11">
                  <c:v>1156</c:v>
                </c:pt>
                <c:pt idx="12">
                  <c:v>1178</c:v>
                </c:pt>
                <c:pt idx="13">
                  <c:v>1195</c:v>
                </c:pt>
                <c:pt idx="14">
                  <c:v>1201</c:v>
                </c:pt>
                <c:pt idx="15">
                  <c:v>1172</c:v>
                </c:pt>
                <c:pt idx="16">
                  <c:v>1145</c:v>
                </c:pt>
                <c:pt idx="17">
                  <c:v>1112</c:v>
                </c:pt>
                <c:pt idx="18">
                  <c:v>1056</c:v>
                </c:pt>
                <c:pt idx="19">
                  <c:v>1057</c:v>
                </c:pt>
                <c:pt idx="20">
                  <c:v>1061</c:v>
                </c:pt>
                <c:pt idx="21">
                  <c:v>1067</c:v>
                </c:pt>
                <c:pt idx="22">
                  <c:v>1074</c:v>
                </c:pt>
                <c:pt idx="23">
                  <c:v>1082</c:v>
                </c:pt>
                <c:pt idx="24">
                  <c:v>1090</c:v>
                </c:pt>
                <c:pt idx="25">
                  <c:v>1099</c:v>
                </c:pt>
                <c:pt idx="26">
                  <c:v>1109</c:v>
                </c:pt>
                <c:pt idx="27">
                  <c:v>1119</c:v>
                </c:pt>
                <c:pt idx="28">
                  <c:v>1133</c:v>
                </c:pt>
                <c:pt idx="29">
                  <c:v>1144</c:v>
                </c:pt>
                <c:pt idx="30">
                  <c:v>1159</c:v>
                </c:pt>
                <c:pt idx="31">
                  <c:v>1173</c:v>
                </c:pt>
                <c:pt idx="32">
                  <c:v>1192</c:v>
                </c:pt>
                <c:pt idx="33">
                  <c:v>1211</c:v>
                </c:pt>
                <c:pt idx="34">
                  <c:v>1233</c:v>
                </c:pt>
                <c:pt idx="35">
                  <c:v>1263</c:v>
                </c:pt>
                <c:pt idx="36">
                  <c:v>1295</c:v>
                </c:pt>
                <c:pt idx="37">
                  <c:v>1331</c:v>
                </c:pt>
                <c:pt idx="38">
                  <c:v>1373</c:v>
                </c:pt>
                <c:pt idx="39">
                  <c:v>1425</c:v>
                </c:pt>
                <c:pt idx="40">
                  <c:v>1485</c:v>
                </c:pt>
                <c:pt idx="41">
                  <c:v>1562</c:v>
                </c:pt>
                <c:pt idx="42">
                  <c:v>1646</c:v>
                </c:pt>
                <c:pt idx="43">
                  <c:v>1749</c:v>
                </c:pt>
                <c:pt idx="44">
                  <c:v>1881</c:v>
                </c:pt>
                <c:pt idx="45">
                  <c:v>2052</c:v>
                </c:pt>
                <c:pt idx="46">
                  <c:v>2184</c:v>
                </c:pt>
                <c:pt idx="47">
                  <c:v>2227</c:v>
                </c:pt>
                <c:pt idx="48">
                  <c:v>2156</c:v>
                </c:pt>
                <c:pt idx="49">
                  <c:v>2139</c:v>
                </c:pt>
                <c:pt idx="50">
                  <c:v>2150</c:v>
                </c:pt>
                <c:pt idx="51">
                  <c:v>2147</c:v>
                </c:pt>
                <c:pt idx="52">
                  <c:v>2143</c:v>
                </c:pt>
                <c:pt idx="53">
                  <c:v>2134</c:v>
                </c:pt>
                <c:pt idx="54">
                  <c:v>2137</c:v>
                </c:pt>
                <c:pt idx="55">
                  <c:v>2144</c:v>
                </c:pt>
                <c:pt idx="56">
                  <c:v>2160</c:v>
                </c:pt>
                <c:pt idx="57">
                  <c:v>2187</c:v>
                </c:pt>
                <c:pt idx="58">
                  <c:v>2204</c:v>
                </c:pt>
                <c:pt idx="59">
                  <c:v>2212</c:v>
                </c:pt>
                <c:pt idx="60">
                  <c:v>2209</c:v>
                </c:pt>
                <c:pt idx="61">
                  <c:v>2204</c:v>
                </c:pt>
                <c:pt idx="62">
                  <c:v>2206</c:v>
                </c:pt>
                <c:pt idx="63">
                  <c:v>2204</c:v>
                </c:pt>
                <c:pt idx="64">
                  <c:v>2199</c:v>
                </c:pt>
                <c:pt idx="65">
                  <c:v>2196</c:v>
                </c:pt>
                <c:pt idx="66">
                  <c:v>2192</c:v>
                </c:pt>
                <c:pt idx="67">
                  <c:v>2180</c:v>
                </c:pt>
                <c:pt idx="68">
                  <c:v>2175</c:v>
                </c:pt>
                <c:pt idx="69">
                  <c:v>2164</c:v>
                </c:pt>
                <c:pt idx="70">
                  <c:v>2152</c:v>
                </c:pt>
                <c:pt idx="71">
                  <c:v>2136</c:v>
                </c:pt>
                <c:pt idx="72">
                  <c:v>1970</c:v>
                </c:pt>
                <c:pt idx="73">
                  <c:v>1386</c:v>
                </c:pt>
                <c:pt idx="74">
                  <c:v>1165</c:v>
                </c:pt>
                <c:pt idx="75">
                  <c:v>1079</c:v>
                </c:pt>
                <c:pt idx="76">
                  <c:v>1047</c:v>
                </c:pt>
                <c:pt idx="77">
                  <c:v>1032</c:v>
                </c:pt>
                <c:pt idx="78">
                  <c:v>1030</c:v>
                </c:pt>
                <c:pt idx="79">
                  <c:v>1028</c:v>
                </c:pt>
                <c:pt idx="80">
                  <c:v>1044</c:v>
                </c:pt>
                <c:pt idx="81">
                  <c:v>1073</c:v>
                </c:pt>
                <c:pt idx="82">
                  <c:v>1094</c:v>
                </c:pt>
                <c:pt idx="83">
                  <c:v>1102</c:v>
                </c:pt>
                <c:pt idx="84">
                  <c:v>1100</c:v>
                </c:pt>
                <c:pt idx="85">
                  <c:v>1086</c:v>
                </c:pt>
                <c:pt idx="86">
                  <c:v>1073</c:v>
                </c:pt>
                <c:pt idx="87">
                  <c:v>1063</c:v>
                </c:pt>
                <c:pt idx="88">
                  <c:v>1056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Rene!$AH$2</c:f>
              <c:strCache>
                <c:ptCount val="1"/>
                <c:pt idx="0">
                  <c:v>Raildruck Sollwert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Rene!$X$21:$X$74</c:f>
              <c:numCache>
                <c:formatCode>#,##0" 1/min"</c:formatCode>
                <c:ptCount val="54"/>
                <c:pt idx="0">
                  <c:v>870</c:v>
                </c:pt>
                <c:pt idx="1">
                  <c:v>908</c:v>
                </c:pt>
                <c:pt idx="2">
                  <c:v>943</c:v>
                </c:pt>
                <c:pt idx="3">
                  <c:v>981</c:v>
                </c:pt>
                <c:pt idx="4">
                  <c:v>1000</c:v>
                </c:pt>
                <c:pt idx="5">
                  <c:v>1043</c:v>
                </c:pt>
                <c:pt idx="6">
                  <c:v>1060</c:v>
                </c:pt>
                <c:pt idx="7">
                  <c:v>1129</c:v>
                </c:pt>
                <c:pt idx="8">
                  <c:v>1158</c:v>
                </c:pt>
                <c:pt idx="9">
                  <c:v>1192</c:v>
                </c:pt>
                <c:pt idx="10">
                  <c:v>1240</c:v>
                </c:pt>
                <c:pt idx="11">
                  <c:v>1273</c:v>
                </c:pt>
                <c:pt idx="12">
                  <c:v>1319</c:v>
                </c:pt>
                <c:pt idx="13">
                  <c:v>1359</c:v>
                </c:pt>
                <c:pt idx="14">
                  <c:v>1386</c:v>
                </c:pt>
                <c:pt idx="15">
                  <c:v>1444</c:v>
                </c:pt>
                <c:pt idx="16">
                  <c:v>1482</c:v>
                </c:pt>
                <c:pt idx="17">
                  <c:v>1524</c:v>
                </c:pt>
                <c:pt idx="18">
                  <c:v>1576</c:v>
                </c:pt>
                <c:pt idx="19">
                  <c:v>1620</c:v>
                </c:pt>
                <c:pt idx="20">
                  <c:v>1676</c:v>
                </c:pt>
                <c:pt idx="21">
                  <c:v>1724</c:v>
                </c:pt>
                <c:pt idx="22">
                  <c:v>1786</c:v>
                </c:pt>
                <c:pt idx="23">
                  <c:v>1855</c:v>
                </c:pt>
                <c:pt idx="24">
                  <c:v>1913</c:v>
                </c:pt>
                <c:pt idx="25">
                  <c:v>1981</c:v>
                </c:pt>
                <c:pt idx="26">
                  <c:v>2064</c:v>
                </c:pt>
                <c:pt idx="27">
                  <c:v>2128</c:v>
                </c:pt>
                <c:pt idx="28">
                  <c:v>2230</c:v>
                </c:pt>
                <c:pt idx="29">
                  <c:v>2290</c:v>
                </c:pt>
                <c:pt idx="30">
                  <c:v>2384</c:v>
                </c:pt>
                <c:pt idx="31">
                  <c:v>2468</c:v>
                </c:pt>
                <c:pt idx="32">
                  <c:v>2561</c:v>
                </c:pt>
                <c:pt idx="33">
                  <c:v>2638</c:v>
                </c:pt>
                <c:pt idx="34">
                  <c:v>2716</c:v>
                </c:pt>
                <c:pt idx="35">
                  <c:v>2791</c:v>
                </c:pt>
                <c:pt idx="36">
                  <c:v>2878</c:v>
                </c:pt>
                <c:pt idx="37">
                  <c:v>2947</c:v>
                </c:pt>
                <c:pt idx="38">
                  <c:v>3026</c:v>
                </c:pt>
                <c:pt idx="39">
                  <c:v>3137</c:v>
                </c:pt>
                <c:pt idx="40">
                  <c:v>3193</c:v>
                </c:pt>
                <c:pt idx="41">
                  <c:v>3276</c:v>
                </c:pt>
                <c:pt idx="42">
                  <c:v>3351</c:v>
                </c:pt>
                <c:pt idx="43">
                  <c:v>3430</c:v>
                </c:pt>
                <c:pt idx="44">
                  <c:v>3490</c:v>
                </c:pt>
                <c:pt idx="45">
                  <c:v>3586</c:v>
                </c:pt>
                <c:pt idx="46">
                  <c:v>3648</c:v>
                </c:pt>
                <c:pt idx="47">
                  <c:v>3717</c:v>
                </c:pt>
                <c:pt idx="48">
                  <c:v>3794</c:v>
                </c:pt>
                <c:pt idx="49">
                  <c:v>3858</c:v>
                </c:pt>
                <c:pt idx="50">
                  <c:v>3918</c:v>
                </c:pt>
                <c:pt idx="51">
                  <c:v>3980</c:v>
                </c:pt>
                <c:pt idx="52">
                  <c:v>4053</c:v>
                </c:pt>
                <c:pt idx="53">
                  <c:v>4106</c:v>
                </c:pt>
              </c:numCache>
            </c:numRef>
          </c:xVal>
          <c:yVal>
            <c:numRef>
              <c:f>Rene!$AH$3:$AH$91</c:f>
              <c:numCache>
                <c:formatCode>#,##0" bar"</c:formatCode>
                <c:ptCount val="89"/>
                <c:pt idx="0">
                  <c:v>337.76900000000001</c:v>
                </c:pt>
                <c:pt idx="1">
                  <c:v>348.00400000000002</c:v>
                </c:pt>
                <c:pt idx="2">
                  <c:v>460.59399999999999</c:v>
                </c:pt>
                <c:pt idx="3">
                  <c:v>491.3</c:v>
                </c:pt>
                <c:pt idx="4">
                  <c:v>542.47699999999998</c:v>
                </c:pt>
                <c:pt idx="5">
                  <c:v>562.94799999999998</c:v>
                </c:pt>
                <c:pt idx="6">
                  <c:v>562.94799999999998</c:v>
                </c:pt>
                <c:pt idx="7">
                  <c:v>562.94799999999998</c:v>
                </c:pt>
                <c:pt idx="8">
                  <c:v>562.94799999999998</c:v>
                </c:pt>
                <c:pt idx="9">
                  <c:v>562.94799999999998</c:v>
                </c:pt>
                <c:pt idx="10">
                  <c:v>542.47699999999998</c:v>
                </c:pt>
                <c:pt idx="11">
                  <c:v>562.94799999999998</c:v>
                </c:pt>
                <c:pt idx="12">
                  <c:v>562.94799999999998</c:v>
                </c:pt>
                <c:pt idx="13">
                  <c:v>573.18299999999999</c:v>
                </c:pt>
                <c:pt idx="14">
                  <c:v>491.3</c:v>
                </c:pt>
                <c:pt idx="15">
                  <c:v>419.65199999999999</c:v>
                </c:pt>
                <c:pt idx="16">
                  <c:v>368.47500000000002</c:v>
                </c:pt>
                <c:pt idx="17">
                  <c:v>460.59399999999999</c:v>
                </c:pt>
                <c:pt idx="18">
                  <c:v>409.41699999999997</c:v>
                </c:pt>
                <c:pt idx="19">
                  <c:v>450.358</c:v>
                </c:pt>
                <c:pt idx="20">
                  <c:v>573.18299999999999</c:v>
                </c:pt>
                <c:pt idx="21">
                  <c:v>614.125</c:v>
                </c:pt>
                <c:pt idx="22">
                  <c:v>603.88900000000001</c:v>
                </c:pt>
                <c:pt idx="23">
                  <c:v>644.83100000000002</c:v>
                </c:pt>
                <c:pt idx="24">
                  <c:v>644.83100000000002</c:v>
                </c:pt>
                <c:pt idx="25">
                  <c:v>665.30200000000002</c:v>
                </c:pt>
                <c:pt idx="26">
                  <c:v>675.53700000000003</c:v>
                </c:pt>
                <c:pt idx="27">
                  <c:v>675.53700000000003</c:v>
                </c:pt>
                <c:pt idx="28">
                  <c:v>736.95</c:v>
                </c:pt>
                <c:pt idx="29">
                  <c:v>736.95</c:v>
                </c:pt>
                <c:pt idx="30">
                  <c:v>767.65599999999995</c:v>
                </c:pt>
                <c:pt idx="31">
                  <c:v>777.89099999999996</c:v>
                </c:pt>
                <c:pt idx="32">
                  <c:v>788.12699999999995</c:v>
                </c:pt>
                <c:pt idx="33">
                  <c:v>808.59799999999996</c:v>
                </c:pt>
                <c:pt idx="34">
                  <c:v>829.06799999999998</c:v>
                </c:pt>
                <c:pt idx="35">
                  <c:v>849.53899999999999</c:v>
                </c:pt>
                <c:pt idx="36">
                  <c:v>859.77499999999998</c:v>
                </c:pt>
                <c:pt idx="37">
                  <c:v>900.71600000000001</c:v>
                </c:pt>
                <c:pt idx="38">
                  <c:v>931.423</c:v>
                </c:pt>
                <c:pt idx="39">
                  <c:v>951.89300000000003</c:v>
                </c:pt>
                <c:pt idx="40">
                  <c:v>982.6</c:v>
                </c:pt>
                <c:pt idx="41">
                  <c:v>1003.07</c:v>
                </c:pt>
                <c:pt idx="42">
                  <c:v>1013.31</c:v>
                </c:pt>
                <c:pt idx="43">
                  <c:v>1033.78</c:v>
                </c:pt>
                <c:pt idx="44">
                  <c:v>1054.25</c:v>
                </c:pt>
                <c:pt idx="45">
                  <c:v>1064.48</c:v>
                </c:pt>
                <c:pt idx="46">
                  <c:v>1095.19</c:v>
                </c:pt>
                <c:pt idx="47">
                  <c:v>1115.6600000000001</c:v>
                </c:pt>
                <c:pt idx="48">
                  <c:v>1136.1300000000001</c:v>
                </c:pt>
                <c:pt idx="49">
                  <c:v>1166.8399999999999</c:v>
                </c:pt>
                <c:pt idx="50">
                  <c:v>1187.31</c:v>
                </c:pt>
                <c:pt idx="51">
                  <c:v>1207.78</c:v>
                </c:pt>
                <c:pt idx="52">
                  <c:v>1218.01</c:v>
                </c:pt>
                <c:pt idx="53">
                  <c:v>1238.48</c:v>
                </c:pt>
                <c:pt idx="54">
                  <c:v>1258.96</c:v>
                </c:pt>
                <c:pt idx="55">
                  <c:v>1279.43</c:v>
                </c:pt>
                <c:pt idx="56">
                  <c:v>1289.6600000000001</c:v>
                </c:pt>
                <c:pt idx="57">
                  <c:v>1299.9000000000001</c:v>
                </c:pt>
                <c:pt idx="58">
                  <c:v>1310.1300000000001</c:v>
                </c:pt>
                <c:pt idx="59">
                  <c:v>1310.1300000000001</c:v>
                </c:pt>
                <c:pt idx="60">
                  <c:v>1320.37</c:v>
                </c:pt>
                <c:pt idx="61">
                  <c:v>1330.6</c:v>
                </c:pt>
                <c:pt idx="62">
                  <c:v>1330.6</c:v>
                </c:pt>
                <c:pt idx="63">
                  <c:v>1340.84</c:v>
                </c:pt>
                <c:pt idx="64">
                  <c:v>1340.84</c:v>
                </c:pt>
                <c:pt idx="65">
                  <c:v>1340.84</c:v>
                </c:pt>
                <c:pt idx="66">
                  <c:v>1340.84</c:v>
                </c:pt>
                <c:pt idx="67">
                  <c:v>1340.84</c:v>
                </c:pt>
                <c:pt idx="68">
                  <c:v>1340.84</c:v>
                </c:pt>
                <c:pt idx="69">
                  <c:v>1340.84</c:v>
                </c:pt>
                <c:pt idx="70">
                  <c:v>1340.84</c:v>
                </c:pt>
                <c:pt idx="71">
                  <c:v>1340.84</c:v>
                </c:pt>
                <c:pt idx="72">
                  <c:v>747.18499999999995</c:v>
                </c:pt>
                <c:pt idx="73">
                  <c:v>614.125</c:v>
                </c:pt>
                <c:pt idx="74">
                  <c:v>614.125</c:v>
                </c:pt>
                <c:pt idx="75">
                  <c:v>614.125</c:v>
                </c:pt>
                <c:pt idx="76">
                  <c:v>603.88900000000001</c:v>
                </c:pt>
                <c:pt idx="77">
                  <c:v>603.88900000000001</c:v>
                </c:pt>
                <c:pt idx="78">
                  <c:v>593.654</c:v>
                </c:pt>
                <c:pt idx="79">
                  <c:v>593.654</c:v>
                </c:pt>
                <c:pt idx="80">
                  <c:v>573.18299999999999</c:v>
                </c:pt>
                <c:pt idx="81">
                  <c:v>522.00599999999997</c:v>
                </c:pt>
                <c:pt idx="82">
                  <c:v>460.59399999999999</c:v>
                </c:pt>
                <c:pt idx="83">
                  <c:v>409.41699999999997</c:v>
                </c:pt>
                <c:pt idx="84">
                  <c:v>368.47500000000002</c:v>
                </c:pt>
                <c:pt idx="85">
                  <c:v>348.00400000000002</c:v>
                </c:pt>
                <c:pt idx="86">
                  <c:v>348.00400000000002</c:v>
                </c:pt>
                <c:pt idx="87">
                  <c:v>348.00400000000002</c:v>
                </c:pt>
                <c:pt idx="88">
                  <c:v>337.76900000000001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Rene!$AI$2</c:f>
              <c:strCache>
                <c:ptCount val="1"/>
                <c:pt idx="0">
                  <c:v>Raildruck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Rene!$X$21:$X$74</c:f>
              <c:numCache>
                <c:formatCode>#,##0" 1/min"</c:formatCode>
                <c:ptCount val="54"/>
                <c:pt idx="0">
                  <c:v>870</c:v>
                </c:pt>
                <c:pt idx="1">
                  <c:v>908</c:v>
                </c:pt>
                <c:pt idx="2">
                  <c:v>943</c:v>
                </c:pt>
                <c:pt idx="3">
                  <c:v>981</c:v>
                </c:pt>
                <c:pt idx="4">
                  <c:v>1000</c:v>
                </c:pt>
                <c:pt idx="5">
                  <c:v>1043</c:v>
                </c:pt>
                <c:pt idx="6">
                  <c:v>1060</c:v>
                </c:pt>
                <c:pt idx="7">
                  <c:v>1129</c:v>
                </c:pt>
                <c:pt idx="8">
                  <c:v>1158</c:v>
                </c:pt>
                <c:pt idx="9">
                  <c:v>1192</c:v>
                </c:pt>
                <c:pt idx="10">
                  <c:v>1240</c:v>
                </c:pt>
                <c:pt idx="11">
                  <c:v>1273</c:v>
                </c:pt>
                <c:pt idx="12">
                  <c:v>1319</c:v>
                </c:pt>
                <c:pt idx="13">
                  <c:v>1359</c:v>
                </c:pt>
                <c:pt idx="14">
                  <c:v>1386</c:v>
                </c:pt>
                <c:pt idx="15">
                  <c:v>1444</c:v>
                </c:pt>
                <c:pt idx="16">
                  <c:v>1482</c:v>
                </c:pt>
                <c:pt idx="17">
                  <c:v>1524</c:v>
                </c:pt>
                <c:pt idx="18">
                  <c:v>1576</c:v>
                </c:pt>
                <c:pt idx="19">
                  <c:v>1620</c:v>
                </c:pt>
                <c:pt idx="20">
                  <c:v>1676</c:v>
                </c:pt>
                <c:pt idx="21">
                  <c:v>1724</c:v>
                </c:pt>
                <c:pt idx="22">
                  <c:v>1786</c:v>
                </c:pt>
                <c:pt idx="23">
                  <c:v>1855</c:v>
                </c:pt>
                <c:pt idx="24">
                  <c:v>1913</c:v>
                </c:pt>
                <c:pt idx="25">
                  <c:v>1981</c:v>
                </c:pt>
                <c:pt idx="26">
                  <c:v>2064</c:v>
                </c:pt>
                <c:pt idx="27">
                  <c:v>2128</c:v>
                </c:pt>
                <c:pt idx="28">
                  <c:v>2230</c:v>
                </c:pt>
                <c:pt idx="29">
                  <c:v>2290</c:v>
                </c:pt>
                <c:pt idx="30">
                  <c:v>2384</c:v>
                </c:pt>
                <c:pt idx="31">
                  <c:v>2468</c:v>
                </c:pt>
                <c:pt idx="32">
                  <c:v>2561</c:v>
                </c:pt>
                <c:pt idx="33">
                  <c:v>2638</c:v>
                </c:pt>
                <c:pt idx="34">
                  <c:v>2716</c:v>
                </c:pt>
                <c:pt idx="35">
                  <c:v>2791</c:v>
                </c:pt>
                <c:pt idx="36">
                  <c:v>2878</c:v>
                </c:pt>
                <c:pt idx="37">
                  <c:v>2947</c:v>
                </c:pt>
                <c:pt idx="38">
                  <c:v>3026</c:v>
                </c:pt>
                <c:pt idx="39">
                  <c:v>3137</c:v>
                </c:pt>
                <c:pt idx="40">
                  <c:v>3193</c:v>
                </c:pt>
                <c:pt idx="41">
                  <c:v>3276</c:v>
                </c:pt>
                <c:pt idx="42">
                  <c:v>3351</c:v>
                </c:pt>
                <c:pt idx="43">
                  <c:v>3430</c:v>
                </c:pt>
                <c:pt idx="44">
                  <c:v>3490</c:v>
                </c:pt>
                <c:pt idx="45">
                  <c:v>3586</c:v>
                </c:pt>
                <c:pt idx="46">
                  <c:v>3648</c:v>
                </c:pt>
                <c:pt idx="47">
                  <c:v>3717</c:v>
                </c:pt>
                <c:pt idx="48">
                  <c:v>3794</c:v>
                </c:pt>
                <c:pt idx="49">
                  <c:v>3858</c:v>
                </c:pt>
                <c:pt idx="50">
                  <c:v>3918</c:v>
                </c:pt>
                <c:pt idx="51">
                  <c:v>3980</c:v>
                </c:pt>
                <c:pt idx="52">
                  <c:v>4053</c:v>
                </c:pt>
                <c:pt idx="53">
                  <c:v>4106</c:v>
                </c:pt>
              </c:numCache>
            </c:numRef>
          </c:xVal>
          <c:yVal>
            <c:numRef>
              <c:f>Rene!$AI$3:$AI$91</c:f>
              <c:numCache>
                <c:formatCode>#,##0" bar"</c:formatCode>
                <c:ptCount val="89"/>
                <c:pt idx="0">
                  <c:v>337.76900000000001</c:v>
                </c:pt>
                <c:pt idx="1">
                  <c:v>337.76900000000001</c:v>
                </c:pt>
                <c:pt idx="2">
                  <c:v>409.41699999999997</c:v>
                </c:pt>
                <c:pt idx="3">
                  <c:v>481.065</c:v>
                </c:pt>
                <c:pt idx="4">
                  <c:v>522.00599999999997</c:v>
                </c:pt>
                <c:pt idx="5">
                  <c:v>522.00599999999997</c:v>
                </c:pt>
                <c:pt idx="6">
                  <c:v>552.71199999999999</c:v>
                </c:pt>
                <c:pt idx="7">
                  <c:v>562.94799999999998</c:v>
                </c:pt>
                <c:pt idx="8">
                  <c:v>562.94799999999998</c:v>
                </c:pt>
                <c:pt idx="9">
                  <c:v>562.94799999999998</c:v>
                </c:pt>
                <c:pt idx="10">
                  <c:v>562.94799999999998</c:v>
                </c:pt>
                <c:pt idx="11">
                  <c:v>562.94799999999998</c:v>
                </c:pt>
                <c:pt idx="12">
                  <c:v>573.18299999999999</c:v>
                </c:pt>
                <c:pt idx="13">
                  <c:v>573.18299999999999</c:v>
                </c:pt>
                <c:pt idx="14">
                  <c:v>522.00599999999997</c:v>
                </c:pt>
                <c:pt idx="15">
                  <c:v>440.12299999999999</c:v>
                </c:pt>
                <c:pt idx="16">
                  <c:v>378.71</c:v>
                </c:pt>
                <c:pt idx="17">
                  <c:v>419.65199999999999</c:v>
                </c:pt>
                <c:pt idx="18">
                  <c:v>388.94600000000003</c:v>
                </c:pt>
                <c:pt idx="19">
                  <c:v>429.887</c:v>
                </c:pt>
                <c:pt idx="20">
                  <c:v>501.53500000000003</c:v>
                </c:pt>
                <c:pt idx="21">
                  <c:v>603.88900000000001</c:v>
                </c:pt>
                <c:pt idx="22">
                  <c:v>614.125</c:v>
                </c:pt>
                <c:pt idx="23">
                  <c:v>634.596</c:v>
                </c:pt>
                <c:pt idx="24">
                  <c:v>644.83100000000002</c:v>
                </c:pt>
                <c:pt idx="25">
                  <c:v>655.06700000000001</c:v>
                </c:pt>
                <c:pt idx="26">
                  <c:v>665.30200000000002</c:v>
                </c:pt>
                <c:pt idx="27">
                  <c:v>685.77300000000002</c:v>
                </c:pt>
                <c:pt idx="28">
                  <c:v>706.24400000000003</c:v>
                </c:pt>
                <c:pt idx="29">
                  <c:v>736.95</c:v>
                </c:pt>
                <c:pt idx="30">
                  <c:v>736.95</c:v>
                </c:pt>
                <c:pt idx="31">
                  <c:v>767.65599999999995</c:v>
                </c:pt>
                <c:pt idx="32">
                  <c:v>777.89099999999996</c:v>
                </c:pt>
                <c:pt idx="33">
                  <c:v>798.36199999999997</c:v>
                </c:pt>
                <c:pt idx="34">
                  <c:v>818.83299999999997</c:v>
                </c:pt>
                <c:pt idx="35">
                  <c:v>829.06799999999998</c:v>
                </c:pt>
                <c:pt idx="36">
                  <c:v>849.53899999999999</c:v>
                </c:pt>
                <c:pt idx="37">
                  <c:v>880.24599999999998</c:v>
                </c:pt>
                <c:pt idx="38">
                  <c:v>910.952</c:v>
                </c:pt>
                <c:pt idx="39">
                  <c:v>931.423</c:v>
                </c:pt>
                <c:pt idx="40">
                  <c:v>962.12900000000002</c:v>
                </c:pt>
                <c:pt idx="41">
                  <c:v>982.6</c:v>
                </c:pt>
                <c:pt idx="42">
                  <c:v>1003.07</c:v>
                </c:pt>
                <c:pt idx="43">
                  <c:v>1033.78</c:v>
                </c:pt>
                <c:pt idx="44">
                  <c:v>1033.78</c:v>
                </c:pt>
                <c:pt idx="45">
                  <c:v>1064.48</c:v>
                </c:pt>
                <c:pt idx="46">
                  <c:v>1074.72</c:v>
                </c:pt>
                <c:pt idx="47">
                  <c:v>1095.19</c:v>
                </c:pt>
                <c:pt idx="48">
                  <c:v>1125.9000000000001</c:v>
                </c:pt>
                <c:pt idx="49">
                  <c:v>1146.3699999999999</c:v>
                </c:pt>
                <c:pt idx="50">
                  <c:v>1156.5999999999999</c:v>
                </c:pt>
                <c:pt idx="51">
                  <c:v>1187.31</c:v>
                </c:pt>
                <c:pt idx="52">
                  <c:v>1207.78</c:v>
                </c:pt>
                <c:pt idx="53">
                  <c:v>1218.01</c:v>
                </c:pt>
                <c:pt idx="54">
                  <c:v>1228.25</c:v>
                </c:pt>
                <c:pt idx="55">
                  <c:v>1248.72</c:v>
                </c:pt>
                <c:pt idx="56">
                  <c:v>1269.19</c:v>
                </c:pt>
                <c:pt idx="57">
                  <c:v>1279.43</c:v>
                </c:pt>
                <c:pt idx="58">
                  <c:v>1289.6600000000001</c:v>
                </c:pt>
                <c:pt idx="59">
                  <c:v>1289.6600000000001</c:v>
                </c:pt>
                <c:pt idx="60">
                  <c:v>1310.1300000000001</c:v>
                </c:pt>
                <c:pt idx="61">
                  <c:v>1320.37</c:v>
                </c:pt>
                <c:pt idx="62">
                  <c:v>1330.6</c:v>
                </c:pt>
                <c:pt idx="63">
                  <c:v>1340.84</c:v>
                </c:pt>
                <c:pt idx="64">
                  <c:v>1340.84</c:v>
                </c:pt>
                <c:pt idx="65">
                  <c:v>1361.31</c:v>
                </c:pt>
                <c:pt idx="66">
                  <c:v>1392.02</c:v>
                </c:pt>
                <c:pt idx="67">
                  <c:v>1371.55</c:v>
                </c:pt>
                <c:pt idx="68">
                  <c:v>1361.31</c:v>
                </c:pt>
                <c:pt idx="69">
                  <c:v>1351.07</c:v>
                </c:pt>
                <c:pt idx="70">
                  <c:v>1351.07</c:v>
                </c:pt>
                <c:pt idx="71">
                  <c:v>1340.84</c:v>
                </c:pt>
                <c:pt idx="72">
                  <c:v>962.12900000000002</c:v>
                </c:pt>
                <c:pt idx="73">
                  <c:v>634.596</c:v>
                </c:pt>
                <c:pt idx="74">
                  <c:v>614.125</c:v>
                </c:pt>
                <c:pt idx="75">
                  <c:v>603.88900000000001</c:v>
                </c:pt>
                <c:pt idx="76">
                  <c:v>603.88900000000001</c:v>
                </c:pt>
                <c:pt idx="77">
                  <c:v>603.88900000000001</c:v>
                </c:pt>
                <c:pt idx="78">
                  <c:v>593.654</c:v>
                </c:pt>
                <c:pt idx="79">
                  <c:v>593.654</c:v>
                </c:pt>
                <c:pt idx="80">
                  <c:v>573.18299999999999</c:v>
                </c:pt>
                <c:pt idx="81">
                  <c:v>532.24199999999996</c:v>
                </c:pt>
                <c:pt idx="82">
                  <c:v>481.065</c:v>
                </c:pt>
                <c:pt idx="83">
                  <c:v>429.887</c:v>
                </c:pt>
                <c:pt idx="84">
                  <c:v>378.71</c:v>
                </c:pt>
                <c:pt idx="85">
                  <c:v>358.24</c:v>
                </c:pt>
                <c:pt idx="86">
                  <c:v>358.24</c:v>
                </c:pt>
                <c:pt idx="87">
                  <c:v>348.00400000000002</c:v>
                </c:pt>
                <c:pt idx="88">
                  <c:v>337.76900000000001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671184"/>
        <c:axId val="289671576"/>
      </c:scatterChart>
      <c:scatterChart>
        <c:scatterStyle val="smoothMarker"/>
        <c:varyColors val="0"/>
        <c:ser>
          <c:idx val="2"/>
          <c:order val="2"/>
          <c:tx>
            <c:strRef>
              <c:f>Rene!$AF$2</c:f>
              <c:strCache>
                <c:ptCount val="1"/>
                <c:pt idx="0">
                  <c:v>Einspritzmenge nach ARD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Rene!$X$21:$X$74</c:f>
              <c:numCache>
                <c:formatCode>#,##0" 1/min"</c:formatCode>
                <c:ptCount val="54"/>
                <c:pt idx="0">
                  <c:v>870</c:v>
                </c:pt>
                <c:pt idx="1">
                  <c:v>908</c:v>
                </c:pt>
                <c:pt idx="2">
                  <c:v>943</c:v>
                </c:pt>
                <c:pt idx="3">
                  <c:v>981</c:v>
                </c:pt>
                <c:pt idx="4">
                  <c:v>1000</c:v>
                </c:pt>
                <c:pt idx="5">
                  <c:v>1043</c:v>
                </c:pt>
                <c:pt idx="6">
                  <c:v>1060</c:v>
                </c:pt>
                <c:pt idx="7">
                  <c:v>1129</c:v>
                </c:pt>
                <c:pt idx="8">
                  <c:v>1158</c:v>
                </c:pt>
                <c:pt idx="9">
                  <c:v>1192</c:v>
                </c:pt>
                <c:pt idx="10">
                  <c:v>1240</c:v>
                </c:pt>
                <c:pt idx="11">
                  <c:v>1273</c:v>
                </c:pt>
                <c:pt idx="12">
                  <c:v>1319</c:v>
                </c:pt>
                <c:pt idx="13">
                  <c:v>1359</c:v>
                </c:pt>
                <c:pt idx="14">
                  <c:v>1386</c:v>
                </c:pt>
                <c:pt idx="15">
                  <c:v>1444</c:v>
                </c:pt>
                <c:pt idx="16">
                  <c:v>1482</c:v>
                </c:pt>
                <c:pt idx="17">
                  <c:v>1524</c:v>
                </c:pt>
                <c:pt idx="18">
                  <c:v>1576</c:v>
                </c:pt>
                <c:pt idx="19">
                  <c:v>1620</c:v>
                </c:pt>
                <c:pt idx="20">
                  <c:v>1676</c:v>
                </c:pt>
                <c:pt idx="21">
                  <c:v>1724</c:v>
                </c:pt>
                <c:pt idx="22">
                  <c:v>1786</c:v>
                </c:pt>
                <c:pt idx="23">
                  <c:v>1855</c:v>
                </c:pt>
                <c:pt idx="24">
                  <c:v>1913</c:v>
                </c:pt>
                <c:pt idx="25">
                  <c:v>1981</c:v>
                </c:pt>
                <c:pt idx="26">
                  <c:v>2064</c:v>
                </c:pt>
                <c:pt idx="27">
                  <c:v>2128</c:v>
                </c:pt>
                <c:pt idx="28">
                  <c:v>2230</c:v>
                </c:pt>
                <c:pt idx="29">
                  <c:v>2290</c:v>
                </c:pt>
                <c:pt idx="30">
                  <c:v>2384</c:v>
                </c:pt>
                <c:pt idx="31">
                  <c:v>2468</c:v>
                </c:pt>
                <c:pt idx="32">
                  <c:v>2561</c:v>
                </c:pt>
                <c:pt idx="33">
                  <c:v>2638</c:v>
                </c:pt>
                <c:pt idx="34">
                  <c:v>2716</c:v>
                </c:pt>
                <c:pt idx="35">
                  <c:v>2791</c:v>
                </c:pt>
                <c:pt idx="36">
                  <c:v>2878</c:v>
                </c:pt>
                <c:pt idx="37">
                  <c:v>2947</c:v>
                </c:pt>
                <c:pt idx="38">
                  <c:v>3026</c:v>
                </c:pt>
                <c:pt idx="39">
                  <c:v>3137</c:v>
                </c:pt>
                <c:pt idx="40">
                  <c:v>3193</c:v>
                </c:pt>
                <c:pt idx="41">
                  <c:v>3276</c:v>
                </c:pt>
                <c:pt idx="42">
                  <c:v>3351</c:v>
                </c:pt>
                <c:pt idx="43">
                  <c:v>3430</c:v>
                </c:pt>
                <c:pt idx="44">
                  <c:v>3490</c:v>
                </c:pt>
                <c:pt idx="45">
                  <c:v>3586</c:v>
                </c:pt>
                <c:pt idx="46">
                  <c:v>3648</c:v>
                </c:pt>
                <c:pt idx="47">
                  <c:v>3717</c:v>
                </c:pt>
                <c:pt idx="48">
                  <c:v>3794</c:v>
                </c:pt>
                <c:pt idx="49">
                  <c:v>3858</c:v>
                </c:pt>
                <c:pt idx="50">
                  <c:v>3918</c:v>
                </c:pt>
                <c:pt idx="51">
                  <c:v>3980</c:v>
                </c:pt>
                <c:pt idx="52">
                  <c:v>4053</c:v>
                </c:pt>
                <c:pt idx="53">
                  <c:v>4106</c:v>
                </c:pt>
              </c:numCache>
            </c:numRef>
          </c:xVal>
          <c:yVal>
            <c:numRef>
              <c:f>Rene!$AF$3:$AF$91</c:f>
              <c:numCache>
                <c:formatCode>0.0" mm³"</c:formatCode>
                <c:ptCount val="89"/>
                <c:pt idx="0">
                  <c:v>7.67</c:v>
                </c:pt>
                <c:pt idx="1">
                  <c:v>12.71</c:v>
                </c:pt>
                <c:pt idx="2">
                  <c:v>16.82</c:v>
                </c:pt>
                <c:pt idx="3">
                  <c:v>12.77</c:v>
                </c:pt>
                <c:pt idx="4">
                  <c:v>15.76</c:v>
                </c:pt>
                <c:pt idx="5">
                  <c:v>20.5</c:v>
                </c:pt>
                <c:pt idx="6">
                  <c:v>21.04</c:v>
                </c:pt>
                <c:pt idx="7">
                  <c:v>21.83</c:v>
                </c:pt>
                <c:pt idx="8">
                  <c:v>22.15</c:v>
                </c:pt>
                <c:pt idx="9">
                  <c:v>20.239999999999998</c:v>
                </c:pt>
                <c:pt idx="10">
                  <c:v>16.260000000000002</c:v>
                </c:pt>
                <c:pt idx="11">
                  <c:v>15.44</c:v>
                </c:pt>
                <c:pt idx="12">
                  <c:v>14.7</c:v>
                </c:pt>
                <c:pt idx="13">
                  <c:v>13.43</c:v>
                </c:pt>
                <c:pt idx="14">
                  <c:v>3.93</c:v>
                </c:pt>
                <c:pt idx="15">
                  <c:v>0.79</c:v>
                </c:pt>
                <c:pt idx="16">
                  <c:v>5.97</c:v>
                </c:pt>
                <c:pt idx="17">
                  <c:v>14.06</c:v>
                </c:pt>
                <c:pt idx="18">
                  <c:v>19.420000000000002</c:v>
                </c:pt>
                <c:pt idx="19">
                  <c:v>21.07</c:v>
                </c:pt>
                <c:pt idx="20">
                  <c:v>29.51</c:v>
                </c:pt>
                <c:pt idx="21">
                  <c:v>28.87</c:v>
                </c:pt>
                <c:pt idx="22">
                  <c:v>29.86</c:v>
                </c:pt>
                <c:pt idx="23">
                  <c:v>29.96</c:v>
                </c:pt>
                <c:pt idx="24">
                  <c:v>30.33</c:v>
                </c:pt>
                <c:pt idx="25">
                  <c:v>30.02</c:v>
                </c:pt>
                <c:pt idx="26">
                  <c:v>30.34</c:v>
                </c:pt>
                <c:pt idx="27">
                  <c:v>30.94</c:v>
                </c:pt>
                <c:pt idx="28">
                  <c:v>31.15</c:v>
                </c:pt>
                <c:pt idx="29">
                  <c:v>31.79</c:v>
                </c:pt>
                <c:pt idx="30">
                  <c:v>32.11</c:v>
                </c:pt>
                <c:pt idx="31">
                  <c:v>32.549999999999997</c:v>
                </c:pt>
                <c:pt idx="32">
                  <c:v>33.31</c:v>
                </c:pt>
                <c:pt idx="33">
                  <c:v>32.9</c:v>
                </c:pt>
                <c:pt idx="34">
                  <c:v>33.659999999999997</c:v>
                </c:pt>
                <c:pt idx="35">
                  <c:v>34.700000000000003</c:v>
                </c:pt>
                <c:pt idx="36">
                  <c:v>34.590000000000003</c:v>
                </c:pt>
                <c:pt idx="37">
                  <c:v>36.49</c:v>
                </c:pt>
                <c:pt idx="38">
                  <c:v>37.64</c:v>
                </c:pt>
                <c:pt idx="39">
                  <c:v>40.19</c:v>
                </c:pt>
                <c:pt idx="40">
                  <c:v>43.32</c:v>
                </c:pt>
                <c:pt idx="41">
                  <c:v>48.78</c:v>
                </c:pt>
                <c:pt idx="42">
                  <c:v>53.55</c:v>
                </c:pt>
                <c:pt idx="43">
                  <c:v>54.86</c:v>
                </c:pt>
                <c:pt idx="44">
                  <c:v>54.12</c:v>
                </c:pt>
                <c:pt idx="45">
                  <c:v>55</c:v>
                </c:pt>
                <c:pt idx="46">
                  <c:v>54.01</c:v>
                </c:pt>
                <c:pt idx="47">
                  <c:v>55.44</c:v>
                </c:pt>
                <c:pt idx="48">
                  <c:v>55.4</c:v>
                </c:pt>
                <c:pt idx="49">
                  <c:v>56.34</c:v>
                </c:pt>
                <c:pt idx="50">
                  <c:v>56.04</c:v>
                </c:pt>
                <c:pt idx="51">
                  <c:v>55.98</c:v>
                </c:pt>
                <c:pt idx="52">
                  <c:v>55.78</c:v>
                </c:pt>
                <c:pt idx="53">
                  <c:v>55.21</c:v>
                </c:pt>
                <c:pt idx="54">
                  <c:v>54.83</c:v>
                </c:pt>
                <c:pt idx="55">
                  <c:v>54.27</c:v>
                </c:pt>
                <c:pt idx="56">
                  <c:v>53.97</c:v>
                </c:pt>
                <c:pt idx="57">
                  <c:v>52.83</c:v>
                </c:pt>
                <c:pt idx="58">
                  <c:v>53.63</c:v>
                </c:pt>
                <c:pt idx="59">
                  <c:v>53.52</c:v>
                </c:pt>
                <c:pt idx="60">
                  <c:v>53.66</c:v>
                </c:pt>
                <c:pt idx="61">
                  <c:v>53.24</c:v>
                </c:pt>
                <c:pt idx="62">
                  <c:v>53.47</c:v>
                </c:pt>
                <c:pt idx="63">
                  <c:v>52.61</c:v>
                </c:pt>
                <c:pt idx="64">
                  <c:v>52.12</c:v>
                </c:pt>
                <c:pt idx="65">
                  <c:v>51.48</c:v>
                </c:pt>
                <c:pt idx="66">
                  <c:v>50.89</c:v>
                </c:pt>
                <c:pt idx="67">
                  <c:v>50.39</c:v>
                </c:pt>
                <c:pt idx="68">
                  <c:v>49.73</c:v>
                </c:pt>
                <c:pt idx="69">
                  <c:v>49.01</c:v>
                </c:pt>
                <c:pt idx="70">
                  <c:v>48.67</c:v>
                </c:pt>
                <c:pt idx="71">
                  <c:v>48</c:v>
                </c:pt>
                <c:pt idx="72">
                  <c:v>6.57</c:v>
                </c:pt>
                <c:pt idx="73">
                  <c:v>3.03</c:v>
                </c:pt>
                <c:pt idx="74">
                  <c:v>1.48</c:v>
                </c:pt>
                <c:pt idx="75">
                  <c:v>0.65</c:v>
                </c:pt>
                <c:pt idx="76">
                  <c:v>0.62</c:v>
                </c:pt>
                <c:pt idx="77">
                  <c:v>0.06</c:v>
                </c:pt>
                <c:pt idx="78">
                  <c:v>0.22</c:v>
                </c:pt>
                <c:pt idx="79">
                  <c:v>0.02</c:v>
                </c:pt>
                <c:pt idx="80">
                  <c:v>0.28999999999999998</c:v>
                </c:pt>
                <c:pt idx="81">
                  <c:v>0.03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5.32</c:v>
                </c:pt>
                <c:pt idx="86">
                  <c:v>5.79</c:v>
                </c:pt>
                <c:pt idx="87">
                  <c:v>5.93</c:v>
                </c:pt>
                <c:pt idx="88">
                  <c:v>5.93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Rene!$AG$2</c:f>
              <c:strCache>
                <c:ptCount val="1"/>
                <c:pt idx="0">
                  <c:v>Vorförderdruck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Rene!$X$21:$X$74</c:f>
              <c:numCache>
                <c:formatCode>#,##0" 1/min"</c:formatCode>
                <c:ptCount val="54"/>
                <c:pt idx="0">
                  <c:v>870</c:v>
                </c:pt>
                <c:pt idx="1">
                  <c:v>908</c:v>
                </c:pt>
                <c:pt idx="2">
                  <c:v>943</c:v>
                </c:pt>
                <c:pt idx="3">
                  <c:v>981</c:v>
                </c:pt>
                <c:pt idx="4">
                  <c:v>1000</c:v>
                </c:pt>
                <c:pt idx="5">
                  <c:v>1043</c:v>
                </c:pt>
                <c:pt idx="6">
                  <c:v>1060</c:v>
                </c:pt>
                <c:pt idx="7">
                  <c:v>1129</c:v>
                </c:pt>
                <c:pt idx="8">
                  <c:v>1158</c:v>
                </c:pt>
                <c:pt idx="9">
                  <c:v>1192</c:v>
                </c:pt>
                <c:pt idx="10">
                  <c:v>1240</c:v>
                </c:pt>
                <c:pt idx="11">
                  <c:v>1273</c:v>
                </c:pt>
                <c:pt idx="12">
                  <c:v>1319</c:v>
                </c:pt>
                <c:pt idx="13">
                  <c:v>1359</c:v>
                </c:pt>
                <c:pt idx="14">
                  <c:v>1386</c:v>
                </c:pt>
                <c:pt idx="15">
                  <c:v>1444</c:v>
                </c:pt>
                <c:pt idx="16">
                  <c:v>1482</c:v>
                </c:pt>
                <c:pt idx="17">
                  <c:v>1524</c:v>
                </c:pt>
                <c:pt idx="18">
                  <c:v>1576</c:v>
                </c:pt>
                <c:pt idx="19">
                  <c:v>1620</c:v>
                </c:pt>
                <c:pt idx="20">
                  <c:v>1676</c:v>
                </c:pt>
                <c:pt idx="21">
                  <c:v>1724</c:v>
                </c:pt>
                <c:pt idx="22">
                  <c:v>1786</c:v>
                </c:pt>
                <c:pt idx="23">
                  <c:v>1855</c:v>
                </c:pt>
                <c:pt idx="24">
                  <c:v>1913</c:v>
                </c:pt>
                <c:pt idx="25">
                  <c:v>1981</c:v>
                </c:pt>
                <c:pt idx="26">
                  <c:v>2064</c:v>
                </c:pt>
                <c:pt idx="27">
                  <c:v>2128</c:v>
                </c:pt>
                <c:pt idx="28">
                  <c:v>2230</c:v>
                </c:pt>
                <c:pt idx="29">
                  <c:v>2290</c:v>
                </c:pt>
                <c:pt idx="30">
                  <c:v>2384</c:v>
                </c:pt>
                <c:pt idx="31">
                  <c:v>2468</c:v>
                </c:pt>
                <c:pt idx="32">
                  <c:v>2561</c:v>
                </c:pt>
                <c:pt idx="33">
                  <c:v>2638</c:v>
                </c:pt>
                <c:pt idx="34">
                  <c:v>2716</c:v>
                </c:pt>
                <c:pt idx="35">
                  <c:v>2791</c:v>
                </c:pt>
                <c:pt idx="36">
                  <c:v>2878</c:v>
                </c:pt>
                <c:pt idx="37">
                  <c:v>2947</c:v>
                </c:pt>
                <c:pt idx="38">
                  <c:v>3026</c:v>
                </c:pt>
                <c:pt idx="39">
                  <c:v>3137</c:v>
                </c:pt>
                <c:pt idx="40">
                  <c:v>3193</c:v>
                </c:pt>
                <c:pt idx="41">
                  <c:v>3276</c:v>
                </c:pt>
                <c:pt idx="42">
                  <c:v>3351</c:v>
                </c:pt>
                <c:pt idx="43">
                  <c:v>3430</c:v>
                </c:pt>
                <c:pt idx="44">
                  <c:v>3490</c:v>
                </c:pt>
                <c:pt idx="45">
                  <c:v>3586</c:v>
                </c:pt>
                <c:pt idx="46">
                  <c:v>3648</c:v>
                </c:pt>
                <c:pt idx="47">
                  <c:v>3717</c:v>
                </c:pt>
                <c:pt idx="48">
                  <c:v>3794</c:v>
                </c:pt>
                <c:pt idx="49">
                  <c:v>3858</c:v>
                </c:pt>
                <c:pt idx="50">
                  <c:v>3918</c:v>
                </c:pt>
                <c:pt idx="51">
                  <c:v>3980</c:v>
                </c:pt>
                <c:pt idx="52">
                  <c:v>4053</c:v>
                </c:pt>
                <c:pt idx="53">
                  <c:v>4106</c:v>
                </c:pt>
              </c:numCache>
            </c:numRef>
          </c:xVal>
          <c:yVal>
            <c:numRef>
              <c:f>Rene!$AG$3:$AG$91</c:f>
              <c:numCache>
                <c:formatCode>#,##0.00" bar"</c:formatCode>
                <c:ptCount val="89"/>
                <c:pt idx="0">
                  <c:v>3.9009999999999998</c:v>
                </c:pt>
                <c:pt idx="1">
                  <c:v>3.8969999999999998</c:v>
                </c:pt>
                <c:pt idx="2">
                  <c:v>3.8580000000000001</c:v>
                </c:pt>
                <c:pt idx="3">
                  <c:v>3.8330000000000002</c:v>
                </c:pt>
                <c:pt idx="4">
                  <c:v>3.82</c:v>
                </c:pt>
                <c:pt idx="5">
                  <c:v>3.8239999999999998</c:v>
                </c:pt>
                <c:pt idx="6">
                  <c:v>3.8239999999999998</c:v>
                </c:pt>
                <c:pt idx="7">
                  <c:v>3.8290000000000002</c:v>
                </c:pt>
                <c:pt idx="8">
                  <c:v>3.8330000000000002</c:v>
                </c:pt>
                <c:pt idx="9">
                  <c:v>3.8330000000000002</c:v>
                </c:pt>
                <c:pt idx="10">
                  <c:v>3.82</c:v>
                </c:pt>
                <c:pt idx="11">
                  <c:v>3.8159999999999998</c:v>
                </c:pt>
                <c:pt idx="12">
                  <c:v>3.8109999999999999</c:v>
                </c:pt>
                <c:pt idx="13">
                  <c:v>3.8029999999999999</c:v>
                </c:pt>
                <c:pt idx="14">
                  <c:v>3.8290000000000002</c:v>
                </c:pt>
                <c:pt idx="15">
                  <c:v>3.863</c:v>
                </c:pt>
                <c:pt idx="16">
                  <c:v>3.8879999999999999</c:v>
                </c:pt>
                <c:pt idx="17">
                  <c:v>3.85</c:v>
                </c:pt>
                <c:pt idx="18">
                  <c:v>3.88</c:v>
                </c:pt>
                <c:pt idx="19">
                  <c:v>3.8759999999999999</c:v>
                </c:pt>
                <c:pt idx="20">
                  <c:v>3.863</c:v>
                </c:pt>
                <c:pt idx="21">
                  <c:v>3.863</c:v>
                </c:pt>
                <c:pt idx="22">
                  <c:v>3.8580000000000001</c:v>
                </c:pt>
                <c:pt idx="23">
                  <c:v>3.867</c:v>
                </c:pt>
                <c:pt idx="24">
                  <c:v>3.8580000000000001</c:v>
                </c:pt>
                <c:pt idx="25">
                  <c:v>3.8540000000000001</c:v>
                </c:pt>
                <c:pt idx="26">
                  <c:v>3.8460000000000001</c:v>
                </c:pt>
                <c:pt idx="27">
                  <c:v>3.8460000000000001</c:v>
                </c:pt>
                <c:pt idx="28">
                  <c:v>3.8410000000000002</c:v>
                </c:pt>
                <c:pt idx="29">
                  <c:v>3.8370000000000002</c:v>
                </c:pt>
                <c:pt idx="30">
                  <c:v>3.8370000000000002</c:v>
                </c:pt>
                <c:pt idx="31">
                  <c:v>3.8330000000000002</c:v>
                </c:pt>
                <c:pt idx="32">
                  <c:v>3.8290000000000002</c:v>
                </c:pt>
                <c:pt idx="33">
                  <c:v>3.8239999999999998</c:v>
                </c:pt>
                <c:pt idx="34">
                  <c:v>3.82</c:v>
                </c:pt>
                <c:pt idx="35">
                  <c:v>3.8159999999999998</c:v>
                </c:pt>
                <c:pt idx="36">
                  <c:v>3.8109999999999999</c:v>
                </c:pt>
                <c:pt idx="37">
                  <c:v>3.8069999999999999</c:v>
                </c:pt>
                <c:pt idx="38">
                  <c:v>3.7989999999999999</c:v>
                </c:pt>
                <c:pt idx="39">
                  <c:v>3.79</c:v>
                </c:pt>
                <c:pt idx="40">
                  <c:v>3.782</c:v>
                </c:pt>
                <c:pt idx="41">
                  <c:v>3.7730000000000001</c:v>
                </c:pt>
                <c:pt idx="42">
                  <c:v>3.7639999999999998</c:v>
                </c:pt>
                <c:pt idx="43">
                  <c:v>3.7559999999999998</c:v>
                </c:pt>
                <c:pt idx="44">
                  <c:v>3.7519999999999998</c:v>
                </c:pt>
                <c:pt idx="45">
                  <c:v>3.7469999999999999</c:v>
                </c:pt>
                <c:pt idx="46">
                  <c:v>3.7349999999999999</c:v>
                </c:pt>
                <c:pt idx="47">
                  <c:v>3.722</c:v>
                </c:pt>
                <c:pt idx="48">
                  <c:v>3.7170000000000001</c:v>
                </c:pt>
                <c:pt idx="49">
                  <c:v>3.7050000000000001</c:v>
                </c:pt>
                <c:pt idx="50">
                  <c:v>3.7</c:v>
                </c:pt>
                <c:pt idx="51">
                  <c:v>3.6960000000000002</c:v>
                </c:pt>
                <c:pt idx="52">
                  <c:v>3.6789999999999998</c:v>
                </c:pt>
                <c:pt idx="53">
                  <c:v>3.6749999999999998</c:v>
                </c:pt>
                <c:pt idx="54">
                  <c:v>3.6659999999999999</c:v>
                </c:pt>
                <c:pt idx="55">
                  <c:v>3.6619999999999999</c:v>
                </c:pt>
                <c:pt idx="56">
                  <c:v>3.653</c:v>
                </c:pt>
                <c:pt idx="57">
                  <c:v>3.641</c:v>
                </c:pt>
                <c:pt idx="58">
                  <c:v>3.6360000000000001</c:v>
                </c:pt>
                <c:pt idx="59">
                  <c:v>3.6280000000000001</c:v>
                </c:pt>
                <c:pt idx="60">
                  <c:v>3.6230000000000002</c:v>
                </c:pt>
                <c:pt idx="61">
                  <c:v>3.6110000000000002</c:v>
                </c:pt>
                <c:pt idx="62">
                  <c:v>3.6019999999999999</c:v>
                </c:pt>
                <c:pt idx="63">
                  <c:v>3.589</c:v>
                </c:pt>
                <c:pt idx="64">
                  <c:v>3.5939999999999999</c:v>
                </c:pt>
                <c:pt idx="65">
                  <c:v>3.5760000000000001</c:v>
                </c:pt>
                <c:pt idx="66">
                  <c:v>3.581</c:v>
                </c:pt>
                <c:pt idx="67">
                  <c:v>3.5720000000000001</c:v>
                </c:pt>
                <c:pt idx="68">
                  <c:v>3.5640000000000001</c:v>
                </c:pt>
                <c:pt idx="69">
                  <c:v>3.5640000000000001</c:v>
                </c:pt>
                <c:pt idx="70">
                  <c:v>3.5550000000000002</c:v>
                </c:pt>
                <c:pt idx="71">
                  <c:v>3.5470000000000002</c:v>
                </c:pt>
                <c:pt idx="72">
                  <c:v>3.6960000000000002</c:v>
                </c:pt>
                <c:pt idx="73">
                  <c:v>3.649</c:v>
                </c:pt>
                <c:pt idx="74">
                  <c:v>3.7130000000000001</c:v>
                </c:pt>
                <c:pt idx="75">
                  <c:v>3.7429999999999999</c:v>
                </c:pt>
                <c:pt idx="76">
                  <c:v>3.782</c:v>
                </c:pt>
                <c:pt idx="77">
                  <c:v>3.8029999999999999</c:v>
                </c:pt>
                <c:pt idx="78">
                  <c:v>3.8239999999999998</c:v>
                </c:pt>
                <c:pt idx="79">
                  <c:v>3.8330000000000002</c:v>
                </c:pt>
                <c:pt idx="80">
                  <c:v>3.863</c:v>
                </c:pt>
                <c:pt idx="81">
                  <c:v>3.8969999999999998</c:v>
                </c:pt>
                <c:pt idx="82">
                  <c:v>3.931</c:v>
                </c:pt>
                <c:pt idx="83">
                  <c:v>3.931</c:v>
                </c:pt>
                <c:pt idx="84">
                  <c:v>3.931</c:v>
                </c:pt>
                <c:pt idx="85">
                  <c:v>3.91</c:v>
                </c:pt>
                <c:pt idx="86">
                  <c:v>3.927</c:v>
                </c:pt>
                <c:pt idx="87">
                  <c:v>3.9350000000000001</c:v>
                </c:pt>
                <c:pt idx="88">
                  <c:v>3.94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672360"/>
        <c:axId val="289671968"/>
      </c:scatterChart>
      <c:valAx>
        <c:axId val="289671184"/>
        <c:scaling>
          <c:orientation val="minMax"/>
          <c:min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 1/min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71576"/>
        <c:crosses val="autoZero"/>
        <c:crossBetween val="midCat"/>
      </c:valAx>
      <c:valAx>
        <c:axId val="289671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 mbar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71184"/>
        <c:crosses val="autoZero"/>
        <c:crossBetween val="midCat"/>
      </c:valAx>
      <c:valAx>
        <c:axId val="289671968"/>
        <c:scaling>
          <c:orientation val="minMax"/>
        </c:scaling>
        <c:delete val="0"/>
        <c:axPos val="r"/>
        <c:numFmt formatCode="0.0&quot; mm³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72360"/>
        <c:crosses val="max"/>
        <c:crossBetween val="midCat"/>
      </c:valAx>
      <c:valAx>
        <c:axId val="289672360"/>
        <c:scaling>
          <c:orientation val="minMax"/>
        </c:scaling>
        <c:delete val="1"/>
        <c:axPos val="b"/>
        <c:numFmt formatCode="#,##0&quot; 1/min&quot;" sourceLinked="1"/>
        <c:majorTickMark val="out"/>
        <c:minorTickMark val="none"/>
        <c:tickLblPos val="nextTo"/>
        <c:crossAx val="289671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Zugkraftverlauf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'Leistungsprüfstand 27.05.20'!$AQ$5</c:f>
              <c:strCache>
                <c:ptCount val="1"/>
                <c:pt idx="0">
                  <c:v>Zugkraft 1. Gang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'Leistungsprüfstand 27.05.20'!$AV$6:$AV$373</c:f>
              <c:numCache>
                <c:formatCode>0.0" km/h"</c:formatCode>
                <c:ptCount val="368"/>
                <c:pt idx="0">
                  <c:v>12.150093777621219</c:v>
                </c:pt>
                <c:pt idx="1">
                  <c:v>12.150184705820955</c:v>
                </c:pt>
                <c:pt idx="2">
                  <c:v>12.150336252820514</c:v>
                </c:pt>
                <c:pt idx="3">
                  <c:v>12.150366562220329</c:v>
                </c:pt>
                <c:pt idx="4">
                  <c:v>12.150457490420065</c:v>
                </c:pt>
                <c:pt idx="5">
                  <c:v>12.150508006086584</c:v>
                </c:pt>
                <c:pt idx="6">
                  <c:v>12.150568624886406</c:v>
                </c:pt>
                <c:pt idx="7">
                  <c:v>12.150659553086044</c:v>
                </c:pt>
                <c:pt idx="8">
                  <c:v>12.150740378152477</c:v>
                </c:pt>
                <c:pt idx="9">
                  <c:v>12.189970844758529</c:v>
                </c:pt>
                <c:pt idx="10">
                  <c:v>12.229130589431549</c:v>
                </c:pt>
                <c:pt idx="11">
                  <c:v>12.287819690774514</c:v>
                </c:pt>
                <c:pt idx="12">
                  <c:v>12.287971237773974</c:v>
                </c:pt>
                <c:pt idx="13">
                  <c:v>12.288052062840405</c:v>
                </c:pt>
                <c:pt idx="14">
                  <c:v>12.346842195516409</c:v>
                </c:pt>
                <c:pt idx="15">
                  <c:v>12.346993742515872</c:v>
                </c:pt>
                <c:pt idx="16">
                  <c:v>12.347034155049087</c:v>
                </c:pt>
                <c:pt idx="17">
                  <c:v>12.347104876982213</c:v>
                </c:pt>
                <c:pt idx="18">
                  <c:v>12.36669485245198</c:v>
                </c:pt>
                <c:pt idx="19">
                  <c:v>12.366745368118499</c:v>
                </c:pt>
                <c:pt idx="20">
                  <c:v>12.366826193184931</c:v>
                </c:pt>
                <c:pt idx="21">
                  <c:v>12.425525397661101</c:v>
                </c:pt>
                <c:pt idx="22">
                  <c:v>12.425586016460924</c:v>
                </c:pt>
                <c:pt idx="23">
                  <c:v>12.445549807862839</c:v>
                </c:pt>
                <c:pt idx="24">
                  <c:v>12.44565083919588</c:v>
                </c:pt>
                <c:pt idx="25">
                  <c:v>12.484426664803447</c:v>
                </c:pt>
                <c:pt idx="26">
                  <c:v>12.484477180469966</c:v>
                </c:pt>
                <c:pt idx="27">
                  <c:v>12.562948216815373</c:v>
                </c:pt>
                <c:pt idx="28">
                  <c:v>12.62169793695816</c:v>
                </c:pt>
                <c:pt idx="29">
                  <c:v>12.699956807504282</c:v>
                </c:pt>
                <c:pt idx="30">
                  <c:v>12.700158870170261</c:v>
                </c:pt>
                <c:pt idx="31">
                  <c:v>12.77836722504996</c:v>
                </c:pt>
                <c:pt idx="32">
                  <c:v>12.973872957549057</c:v>
                </c:pt>
                <c:pt idx="33">
                  <c:v>13.130229048508628</c:v>
                </c:pt>
                <c:pt idx="34">
                  <c:v>13.364692463014665</c:v>
                </c:pt>
                <c:pt idx="35">
                  <c:v>13.423331048691205</c:v>
                </c:pt>
                <c:pt idx="36">
                  <c:v>13.540577910644181</c:v>
                </c:pt>
                <c:pt idx="37">
                  <c:v>13.599216496320622</c:v>
                </c:pt>
                <c:pt idx="38">
                  <c:v>13.716473461406903</c:v>
                </c:pt>
                <c:pt idx="39">
                  <c:v>13.736043230610155</c:v>
                </c:pt>
                <c:pt idx="40">
                  <c:v>13.814221276089846</c:v>
                </c:pt>
                <c:pt idx="41">
                  <c:v>13.93144793177631</c:v>
                </c:pt>
                <c:pt idx="42">
                  <c:v>14.009625977255999</c:v>
                </c:pt>
                <c:pt idx="43">
                  <c:v>14.048725103129195</c:v>
                </c:pt>
                <c:pt idx="44">
                  <c:v>14.107343482539029</c:v>
                </c:pt>
                <c:pt idx="45">
                  <c:v>14.146493124078749</c:v>
                </c:pt>
                <c:pt idx="46">
                  <c:v>14.185531631152118</c:v>
                </c:pt>
                <c:pt idx="47">
                  <c:v>14.302808802505005</c:v>
                </c:pt>
                <c:pt idx="48">
                  <c:v>14.380956538584881</c:v>
                </c:pt>
                <c:pt idx="49">
                  <c:v>14.439574917994717</c:v>
                </c:pt>
                <c:pt idx="50">
                  <c:v>14.537282320144442</c:v>
                </c:pt>
                <c:pt idx="51">
                  <c:v>14.595910802687584</c:v>
                </c:pt>
                <c:pt idx="52">
                  <c:v>14.732727433843815</c:v>
                </c:pt>
                <c:pt idx="53">
                  <c:v>14.791366019520256</c:v>
                </c:pt>
                <c:pt idx="54">
                  <c:v>14.889113834203199</c:v>
                </c:pt>
                <c:pt idx="55">
                  <c:v>14.967271673416281</c:v>
                </c:pt>
                <c:pt idx="56">
                  <c:v>15.045449718896068</c:v>
                </c:pt>
                <c:pt idx="57">
                  <c:v>15.162706683982345</c:v>
                </c:pt>
                <c:pt idx="58">
                  <c:v>15.221385682192006</c:v>
                </c:pt>
                <c:pt idx="59">
                  <c:v>15.240985760795075</c:v>
                </c:pt>
                <c:pt idx="60">
                  <c:v>15.31916380627486</c:v>
                </c:pt>
                <c:pt idx="61">
                  <c:v>15.495039150771074</c:v>
                </c:pt>
                <c:pt idx="62">
                  <c:v>15.573196989984147</c:v>
                </c:pt>
                <c:pt idx="63">
                  <c:v>15.749021818813842</c:v>
                </c:pt>
                <c:pt idx="64">
                  <c:v>15.866258577633516</c:v>
                </c:pt>
                <c:pt idx="65">
                  <c:v>15.944477035646514</c:v>
                </c:pt>
                <c:pt idx="66">
                  <c:v>16.081263357402737</c:v>
                </c:pt>
                <c:pt idx="67">
                  <c:v>16.198570838155629</c:v>
                </c:pt>
                <c:pt idx="68">
                  <c:v>16.257229630098681</c:v>
                </c:pt>
                <c:pt idx="69">
                  <c:v>16.35500775418144</c:v>
                </c:pt>
                <c:pt idx="70">
                  <c:v>16.452674743798053</c:v>
                </c:pt>
                <c:pt idx="71">
                  <c:v>16.472315234934339</c:v>
                </c:pt>
                <c:pt idx="72">
                  <c:v>16.58956209688731</c:v>
                </c:pt>
                <c:pt idx="73">
                  <c:v>16.687309911570253</c:v>
                </c:pt>
                <c:pt idx="74">
                  <c:v>16.785057726253196</c:v>
                </c:pt>
                <c:pt idx="75">
                  <c:v>16.804617392323053</c:v>
                </c:pt>
                <c:pt idx="76">
                  <c:v>16.863266081132799</c:v>
                </c:pt>
                <c:pt idx="77">
                  <c:v>16.921894563675941</c:v>
                </c:pt>
                <c:pt idx="78">
                  <c:v>17.000113021688939</c:v>
                </c:pt>
                <c:pt idx="79">
                  <c:v>17.078321376568542</c:v>
                </c:pt>
                <c:pt idx="80">
                  <c:v>17.136959962244987</c:v>
                </c:pt>
                <c:pt idx="81">
                  <c:v>17.176119706918008</c:v>
                </c:pt>
                <c:pt idx="82">
                  <c:v>17.195709682387776</c:v>
                </c:pt>
                <c:pt idx="83">
                  <c:v>17.254398783730732</c:v>
                </c:pt>
                <c:pt idx="84">
                  <c:v>17.313047472540479</c:v>
                </c:pt>
                <c:pt idx="85">
                  <c:v>17.371696161350229</c:v>
                </c:pt>
                <c:pt idx="86">
                  <c:v>17.430365056426584</c:v>
                </c:pt>
                <c:pt idx="87">
                  <c:v>17.449965135029657</c:v>
                </c:pt>
                <c:pt idx="88">
                  <c:v>17.528183593042659</c:v>
                </c:pt>
                <c:pt idx="89">
                  <c:v>17.664959811665668</c:v>
                </c:pt>
                <c:pt idx="90">
                  <c:v>17.70411955633859</c:v>
                </c:pt>
                <c:pt idx="91">
                  <c:v>17.762808657681553</c:v>
                </c:pt>
                <c:pt idx="92">
                  <c:v>17.821487655891218</c:v>
                </c:pt>
                <c:pt idx="93">
                  <c:v>17.89969601077091</c:v>
                </c:pt>
                <c:pt idx="94">
                  <c:v>17.919326398773894</c:v>
                </c:pt>
                <c:pt idx="95">
                  <c:v>18.01708431659014</c:v>
                </c:pt>
                <c:pt idx="96">
                  <c:v>18.114842234406293</c:v>
                </c:pt>
                <c:pt idx="97">
                  <c:v>18.212650667889065</c:v>
                </c:pt>
                <c:pt idx="98">
                  <c:v>18.369107790181577</c:v>
                </c:pt>
                <c:pt idx="99">
                  <c:v>18.427746375858021</c:v>
                </c:pt>
                <c:pt idx="100">
                  <c:v>18.545144784810553</c:v>
                </c:pt>
                <c:pt idx="101">
                  <c:v>18.623292520890327</c:v>
                </c:pt>
                <c:pt idx="102">
                  <c:v>18.701561494569852</c:v>
                </c:pt>
                <c:pt idx="103">
                  <c:v>18.799369928052521</c:v>
                </c:pt>
                <c:pt idx="104">
                  <c:v>18.838539775858848</c:v>
                </c:pt>
                <c:pt idx="105">
                  <c:v>19.014425223488264</c:v>
                </c:pt>
                <c:pt idx="106">
                  <c:v>19.092583062701447</c:v>
                </c:pt>
                <c:pt idx="107">
                  <c:v>19.151241854644496</c:v>
                </c:pt>
                <c:pt idx="108">
                  <c:v>19.209920852854154</c:v>
                </c:pt>
                <c:pt idx="109">
                  <c:v>19.288139310867059</c:v>
                </c:pt>
                <c:pt idx="110">
                  <c:v>19.288210032800187</c:v>
                </c:pt>
                <c:pt idx="111">
                  <c:v>19.32730915867338</c:v>
                </c:pt>
                <c:pt idx="112">
                  <c:v>19.40547710101977</c:v>
                </c:pt>
                <c:pt idx="113">
                  <c:v>19.50326532823593</c:v>
                </c:pt>
                <c:pt idx="114">
                  <c:v>19.600982833518959</c:v>
                </c:pt>
                <c:pt idx="115">
                  <c:v>19.737870186608216</c:v>
                </c:pt>
                <c:pt idx="116">
                  <c:v>19.83568872322429</c:v>
                </c:pt>
                <c:pt idx="117">
                  <c:v>20.03111363065705</c:v>
                </c:pt>
                <c:pt idx="118">
                  <c:v>20.128932167273121</c:v>
                </c:pt>
                <c:pt idx="119">
                  <c:v>20.285369083298935</c:v>
                </c:pt>
                <c:pt idx="120">
                  <c:v>20.383147207381789</c:v>
                </c:pt>
                <c:pt idx="121">
                  <c:v>20.481046569064294</c:v>
                </c:pt>
                <c:pt idx="122">
                  <c:v>20.578814590013749</c:v>
                </c:pt>
                <c:pt idx="123">
                  <c:v>20.774290013113028</c:v>
                </c:pt>
                <c:pt idx="124">
                  <c:v>20.911167263068979</c:v>
                </c:pt>
                <c:pt idx="125">
                  <c:v>21.106612376768354</c:v>
                </c:pt>
                <c:pt idx="126">
                  <c:v>21.263079602194171</c:v>
                </c:pt>
                <c:pt idx="127">
                  <c:v>21.360837520010421</c:v>
                </c:pt>
                <c:pt idx="128">
                  <c:v>21.556201808643358</c:v>
                </c:pt>
                <c:pt idx="129">
                  <c:v>21.673458773729635</c:v>
                </c:pt>
                <c:pt idx="130">
                  <c:v>21.81028550801917</c:v>
                </c:pt>
                <c:pt idx="131">
                  <c:v>22.005730621718534</c:v>
                </c:pt>
                <c:pt idx="132">
                  <c:v>22.005811446784968</c:v>
                </c:pt>
                <c:pt idx="133">
                  <c:v>22.005932684384518</c:v>
                </c:pt>
                <c:pt idx="134">
                  <c:v>22.142789728073961</c:v>
                </c:pt>
                <c:pt idx="135">
                  <c:v>22.279626565496702</c:v>
                </c:pt>
                <c:pt idx="136">
                  <c:v>22.338295460573061</c:v>
                </c:pt>
                <c:pt idx="137">
                  <c:v>22.533730471139126</c:v>
                </c:pt>
                <c:pt idx="138">
                  <c:v>22.651027848758616</c:v>
                </c:pt>
                <c:pt idx="139">
                  <c:v>22.807343527184972</c:v>
                </c:pt>
                <c:pt idx="140">
                  <c:v>22.983188562281175</c:v>
                </c:pt>
                <c:pt idx="141">
                  <c:v>23.119964780904191</c:v>
                </c:pt>
                <c:pt idx="142">
                  <c:v>23.432545622090288</c:v>
                </c:pt>
                <c:pt idx="143">
                  <c:v>23.49116400150012</c:v>
                </c:pt>
                <c:pt idx="144">
                  <c:v>23.647439267393167</c:v>
                </c:pt>
                <c:pt idx="145">
                  <c:v>23.764665923079626</c:v>
                </c:pt>
                <c:pt idx="146">
                  <c:v>23.920951292105979</c:v>
                </c:pt>
                <c:pt idx="147">
                  <c:v>23.979569671515815</c:v>
                </c:pt>
                <c:pt idx="148">
                  <c:v>24.077277073665538</c:v>
                </c:pt>
                <c:pt idx="149">
                  <c:v>24.214053292288554</c:v>
                </c:pt>
                <c:pt idx="150">
                  <c:v>24.350698170178614</c:v>
                </c:pt>
                <c:pt idx="151">
                  <c:v>24.370187114315435</c:v>
                </c:pt>
                <c:pt idx="152">
                  <c:v>24.48730263553556</c:v>
                </c:pt>
                <c:pt idx="153">
                  <c:v>24.623937410292317</c:v>
                </c:pt>
                <c:pt idx="154">
                  <c:v>24.741073137779047</c:v>
                </c:pt>
                <c:pt idx="155">
                  <c:v>24.858218968399076</c:v>
                </c:pt>
                <c:pt idx="156">
                  <c:v>24.897217062939234</c:v>
                </c:pt>
                <c:pt idx="157">
                  <c:v>25.0729711698358</c:v>
                </c:pt>
                <c:pt idx="158">
                  <c:v>25.151088596515663</c:v>
                </c:pt>
                <c:pt idx="159">
                  <c:v>25.405000542625405</c:v>
                </c:pt>
                <c:pt idx="160">
                  <c:v>25.463588612635327</c:v>
                </c:pt>
                <c:pt idx="161">
                  <c:v>25.600344624991731</c:v>
                </c:pt>
                <c:pt idx="162">
                  <c:v>25.737110740481441</c:v>
                </c:pt>
                <c:pt idx="163">
                  <c:v>25.971493329921142</c:v>
                </c:pt>
                <c:pt idx="164">
                  <c:v>26.244964942100736</c:v>
                </c:pt>
                <c:pt idx="165">
                  <c:v>26.381670438790621</c:v>
                </c:pt>
                <c:pt idx="166">
                  <c:v>26.498785960010743</c:v>
                </c:pt>
                <c:pt idx="167">
                  <c:v>26.557343720620853</c:v>
                </c:pt>
                <c:pt idx="168">
                  <c:v>26.713517955180862</c:v>
                </c:pt>
                <c:pt idx="169">
                  <c:v>26.889332680877246</c:v>
                </c:pt>
                <c:pt idx="170">
                  <c:v>26.967450107557209</c:v>
                </c:pt>
                <c:pt idx="171">
                  <c:v>27.084626247577052</c:v>
                </c:pt>
                <c:pt idx="172">
                  <c:v>27.43610415197027</c:v>
                </c:pt>
                <c:pt idx="173">
                  <c:v>27.553209570057085</c:v>
                </c:pt>
                <c:pt idx="174">
                  <c:v>27.689864551080547</c:v>
                </c:pt>
                <c:pt idx="175">
                  <c:v>27.924166315453817</c:v>
                </c:pt>
                <c:pt idx="176">
                  <c:v>28.177977230230518</c:v>
                </c:pt>
                <c:pt idx="177">
                  <c:v>28.587932070167415</c:v>
                </c:pt>
                <c:pt idx="178">
                  <c:v>28.646520140177334</c:v>
                </c:pt>
                <c:pt idx="179">
                  <c:v>28.998008147703853</c:v>
                </c:pt>
                <c:pt idx="180">
                  <c:v>29.173742048333807</c:v>
                </c:pt>
                <c:pt idx="181">
                  <c:v>29.349475948963761</c:v>
                </c:pt>
                <c:pt idx="182">
                  <c:v>29.583787816470437</c:v>
                </c:pt>
                <c:pt idx="183">
                  <c:v>29.700953853356978</c:v>
                </c:pt>
                <c:pt idx="184">
                  <c:v>30.071951011286934</c:v>
                </c:pt>
                <c:pt idx="185">
                  <c:v>30.16958769150353</c:v>
                </c:pt>
                <c:pt idx="186">
                  <c:v>30.208656507976812</c:v>
                </c:pt>
                <c:pt idx="187">
                  <c:v>30.267244577986734</c:v>
                </c:pt>
                <c:pt idx="188">
                  <c:v>30.364881258203337</c:v>
                </c:pt>
                <c:pt idx="189">
                  <c:v>30.540625261966589</c:v>
                </c:pt>
                <c:pt idx="190">
                  <c:v>30.599183022576703</c:v>
                </c:pt>
                <c:pt idx="191">
                  <c:v>30.813995842813249</c:v>
                </c:pt>
                <c:pt idx="192">
                  <c:v>30.87258391282317</c:v>
                </c:pt>
                <c:pt idx="193">
                  <c:v>31.009299512646361</c:v>
                </c:pt>
                <c:pt idx="194">
                  <c:v>31.126505962066219</c:v>
                </c:pt>
                <c:pt idx="195">
                  <c:v>31.517113301732444</c:v>
                </c:pt>
                <c:pt idx="196">
                  <c:v>31.57571147487576</c:v>
                </c:pt>
                <c:pt idx="197">
                  <c:v>31.771015144708883</c:v>
                </c:pt>
                <c:pt idx="198">
                  <c:v>31.966258195742178</c:v>
                </c:pt>
                <c:pt idx="199">
                  <c:v>32.12242232716897</c:v>
                </c:pt>
                <c:pt idx="200">
                  <c:v>32.239537848389084</c:v>
                </c:pt>
                <c:pt idx="201">
                  <c:v>32.356623060209301</c:v>
                </c:pt>
                <c:pt idx="202">
                  <c:v>32.434669764956134</c:v>
                </c:pt>
                <c:pt idx="203">
                  <c:v>32.668890704263063</c:v>
                </c:pt>
                <c:pt idx="204">
                  <c:v>32.883612596299884</c:v>
                </c:pt>
                <c:pt idx="205">
                  <c:v>33.000738220653311</c:v>
                </c:pt>
                <c:pt idx="206">
                  <c:v>33.156821527013669</c:v>
                </c:pt>
                <c:pt idx="207">
                  <c:v>33.21536918449037</c:v>
                </c:pt>
                <c:pt idx="208">
                  <c:v>33.293425992370508</c:v>
                </c:pt>
                <c:pt idx="209">
                  <c:v>33.410531410457331</c:v>
                </c:pt>
                <c:pt idx="210">
                  <c:v>33.586164279754243</c:v>
                </c:pt>
                <c:pt idx="211">
                  <c:v>33.664180675101264</c:v>
                </c:pt>
                <c:pt idx="212">
                  <c:v>33.722718229444666</c:v>
                </c:pt>
                <c:pt idx="213">
                  <c:v>33.85927217913509</c:v>
                </c:pt>
                <c:pt idx="214">
                  <c:v>33.937349193281833</c:v>
                </c:pt>
                <c:pt idx="215">
                  <c:v>34.171529720055453</c:v>
                </c:pt>
                <c:pt idx="216">
                  <c:v>34.327663542082341</c:v>
                </c:pt>
                <c:pt idx="217">
                  <c:v>34.58141383805922</c:v>
                </c:pt>
                <c:pt idx="218">
                  <c:v>34.718028406549472</c:v>
                </c:pt>
                <c:pt idx="219">
                  <c:v>34.835164134036098</c:v>
                </c:pt>
                <c:pt idx="220">
                  <c:v>34.913251251316154</c:v>
                </c:pt>
                <c:pt idx="221">
                  <c:v>35.030386978802888</c:v>
                </c:pt>
                <c:pt idx="222">
                  <c:v>35.284177687312969</c:v>
                </c:pt>
                <c:pt idx="223">
                  <c:v>35.362315320259555</c:v>
                </c:pt>
                <c:pt idx="224">
                  <c:v>35.479501563412697</c:v>
                </c:pt>
                <c:pt idx="225">
                  <c:v>35.870108903079021</c:v>
                </c:pt>
                <c:pt idx="226">
                  <c:v>35.987285043098957</c:v>
                </c:pt>
                <c:pt idx="227">
                  <c:v>36.026343756438948</c:v>
                </c:pt>
                <c:pt idx="228">
                  <c:v>36.084901517048955</c:v>
                </c:pt>
                <c:pt idx="229">
                  <c:v>36.182528094132259</c:v>
                </c:pt>
                <c:pt idx="230">
                  <c:v>36.377720629499123</c:v>
                </c:pt>
                <c:pt idx="231">
                  <c:v>36.651030591545947</c:v>
                </c:pt>
                <c:pt idx="232">
                  <c:v>36.729107605692604</c:v>
                </c:pt>
                <c:pt idx="233">
                  <c:v>36.924370862992589</c:v>
                </c:pt>
                <c:pt idx="234">
                  <c:v>37.041516693612628</c:v>
                </c:pt>
                <c:pt idx="235">
                  <c:v>37.11956339835946</c:v>
                </c:pt>
                <c:pt idx="236">
                  <c:v>37.295186164523074</c:v>
                </c:pt>
                <c:pt idx="237">
                  <c:v>37.353733821999874</c:v>
                </c:pt>
                <c:pt idx="238">
                  <c:v>37.509847437760051</c:v>
                </c:pt>
                <c:pt idx="239">
                  <c:v>37.587914348773495</c:v>
                </c:pt>
                <c:pt idx="240">
                  <c:v>37.646411490583787</c:v>
                </c:pt>
                <c:pt idx="241">
                  <c:v>37.743957242600743</c:v>
                </c:pt>
                <c:pt idx="242">
                  <c:v>37.822034256747393</c:v>
                </c:pt>
                <c:pt idx="243">
                  <c:v>37.958709444037474</c:v>
                </c:pt>
                <c:pt idx="244">
                  <c:v>38.134402932134208</c:v>
                </c:pt>
                <c:pt idx="245">
                  <c:v>38.212490049414257</c:v>
                </c:pt>
                <c:pt idx="246">
                  <c:v>38.524919343600793</c:v>
                </c:pt>
                <c:pt idx="247">
                  <c:v>38.602955945214326</c:v>
                </c:pt>
                <c:pt idx="248">
                  <c:v>38.681032959361062</c:v>
                </c:pt>
                <c:pt idx="249">
                  <c:v>38.856726447457802</c:v>
                </c:pt>
                <c:pt idx="250">
                  <c:v>38.93478325533794</c:v>
                </c:pt>
                <c:pt idx="251">
                  <c:v>39.012870372618004</c:v>
                </c:pt>
                <c:pt idx="252">
                  <c:v>39.071448339494616</c:v>
                </c:pt>
                <c:pt idx="253">
                  <c:v>39.266741906194433</c:v>
                </c:pt>
                <c:pt idx="254">
                  <c:v>39.325329976204451</c:v>
                </c:pt>
                <c:pt idx="255">
                  <c:v>39.501094186234319</c:v>
                </c:pt>
                <c:pt idx="256">
                  <c:v>39.579211612914285</c:v>
                </c:pt>
                <c:pt idx="257">
                  <c:v>39.735375744340978</c:v>
                </c:pt>
                <c:pt idx="258">
                  <c:v>39.852511471827704</c:v>
                </c:pt>
                <c:pt idx="259">
                  <c:v>40.086742514267939</c:v>
                </c:pt>
                <c:pt idx="260">
                  <c:v>40.301393684371625</c:v>
                </c:pt>
                <c:pt idx="261">
                  <c:v>40.418529411858351</c:v>
                </c:pt>
                <c:pt idx="262">
                  <c:v>40.555083361548682</c:v>
                </c:pt>
                <c:pt idx="263">
                  <c:v>40.633150272562119</c:v>
                </c:pt>
                <c:pt idx="264">
                  <c:v>40.808742729325921</c:v>
                </c:pt>
                <c:pt idx="265">
                  <c:v>40.828221570329447</c:v>
                </c:pt>
                <c:pt idx="266">
                  <c:v>41.023282764963362</c:v>
                </c:pt>
                <c:pt idx="267">
                  <c:v>41.062301065770122</c:v>
                </c:pt>
                <c:pt idx="268">
                  <c:v>41.14030735798373</c:v>
                </c:pt>
                <c:pt idx="269">
                  <c:v>41.198844912327139</c:v>
                </c:pt>
                <c:pt idx="270">
                  <c:v>41.296309839277669</c:v>
                </c:pt>
                <c:pt idx="271">
                  <c:v>41.413395051097886</c:v>
                </c:pt>
                <c:pt idx="272">
                  <c:v>41.491472065244636</c:v>
                </c:pt>
                <c:pt idx="273">
                  <c:v>41.667165553341377</c:v>
                </c:pt>
                <c:pt idx="274">
                  <c:v>41.881857135978365</c:v>
                </c:pt>
                <c:pt idx="275">
                  <c:v>42.03803137053837</c:v>
                </c:pt>
                <c:pt idx="276">
                  <c:v>42.174706557828344</c:v>
                </c:pt>
                <c:pt idx="277">
                  <c:v>42.272353341178345</c:v>
                </c:pt>
                <c:pt idx="278">
                  <c:v>42.506705621218138</c:v>
                </c:pt>
                <c:pt idx="279">
                  <c:v>42.565313897494661</c:v>
                </c:pt>
                <c:pt idx="280">
                  <c:v>42.702029497317845</c:v>
                </c:pt>
                <c:pt idx="281">
                  <c:v>42.760617567327785</c:v>
                </c:pt>
                <c:pt idx="282">
                  <c:v>42.819094502871458</c:v>
                </c:pt>
                <c:pt idx="283">
                  <c:v>42.838563240741664</c:v>
                </c:pt>
                <c:pt idx="284">
                  <c:v>43.014145594372067</c:v>
                </c:pt>
                <c:pt idx="285">
                  <c:v>43.092212505385504</c:v>
                </c:pt>
                <c:pt idx="286">
                  <c:v>43.209287614072409</c:v>
                </c:pt>
                <c:pt idx="287">
                  <c:v>43.228776558209233</c:v>
                </c:pt>
                <c:pt idx="288">
                  <c:v>43.3654517454992</c:v>
                </c:pt>
                <c:pt idx="289">
                  <c:v>43.443609584712391</c:v>
                </c:pt>
                <c:pt idx="290">
                  <c:v>43.560775621598928</c:v>
                </c:pt>
                <c:pt idx="291">
                  <c:v>43.638822326345768</c:v>
                </c:pt>
                <c:pt idx="292">
                  <c:v>43.697369983822568</c:v>
                </c:pt>
                <c:pt idx="293">
                  <c:v>43.794834910773105</c:v>
                </c:pt>
                <c:pt idx="294">
                  <c:v>43.794885426439521</c:v>
                </c:pt>
                <c:pt idx="295">
                  <c:v>43.81432385490983</c:v>
                </c:pt>
                <c:pt idx="296">
                  <c:v>43.83374207711352</c:v>
                </c:pt>
                <c:pt idx="297">
                  <c:v>43.892269528323631</c:v>
                </c:pt>
                <c:pt idx="298">
                  <c:v>43.950726257600678</c:v>
                </c:pt>
                <c:pt idx="299">
                  <c:v>44.02878306548083</c:v>
                </c:pt>
                <c:pt idx="300">
                  <c:v>44.145908689834258</c:v>
                </c:pt>
                <c:pt idx="301">
                  <c:v>44.263024211054379</c:v>
                </c:pt>
                <c:pt idx="302">
                  <c:v>44.341101225201122</c:v>
                </c:pt>
                <c:pt idx="303">
                  <c:v>44.477675381158058</c:v>
                </c:pt>
                <c:pt idx="304">
                  <c:v>44.536202832368254</c:v>
                </c:pt>
                <c:pt idx="305">
                  <c:v>44.653267837921852</c:v>
                </c:pt>
                <c:pt idx="306">
                  <c:v>44.770353049742056</c:v>
                </c:pt>
                <c:pt idx="307">
                  <c:v>44.809351144282218</c:v>
                </c:pt>
                <c:pt idx="308">
                  <c:v>44.92640604670251</c:v>
                </c:pt>
                <c:pt idx="309">
                  <c:v>44.984933497912614</c:v>
                </c:pt>
                <c:pt idx="310">
                  <c:v>45.004422442049439</c:v>
                </c:pt>
                <c:pt idx="311">
                  <c:v>45.121366210003387</c:v>
                </c:pt>
                <c:pt idx="312">
                  <c:v>45.160263273210603</c:v>
                </c:pt>
                <c:pt idx="313">
                  <c:v>45.199231058350847</c:v>
                </c:pt>
                <c:pt idx="314">
                  <c:v>45.257667581361318</c:v>
                </c:pt>
                <c:pt idx="315">
                  <c:v>45.296625263368256</c:v>
                </c:pt>
                <c:pt idx="316">
                  <c:v>45.354960755045674</c:v>
                </c:pt>
                <c:pt idx="317">
                  <c:v>45.355061786378705</c:v>
                </c:pt>
                <c:pt idx="318">
                  <c:v>45.374308255316244</c:v>
                </c:pt>
                <c:pt idx="319">
                  <c:v>45.393706271253322</c:v>
                </c:pt>
                <c:pt idx="320">
                  <c:v>45.491241920136986</c:v>
                </c:pt>
                <c:pt idx="321">
                  <c:v>45.549749165080485</c:v>
                </c:pt>
                <c:pt idx="322">
                  <c:v>45.647214092031007</c:v>
                </c:pt>
                <c:pt idx="323">
                  <c:v>45.705680924441381</c:v>
                </c:pt>
                <c:pt idx="324">
                  <c:v>45.783444741455796</c:v>
                </c:pt>
                <c:pt idx="325">
                  <c:v>45.783525566522236</c:v>
                </c:pt>
                <c:pt idx="326">
                  <c:v>45.783596288455357</c:v>
                </c:pt>
                <c:pt idx="327">
                  <c:v>45.880939977806243</c:v>
                </c:pt>
                <c:pt idx="328">
                  <c:v>45.939416913349831</c:v>
                </c:pt>
                <c:pt idx="329">
                  <c:v>46.017332277363806</c:v>
                </c:pt>
                <c:pt idx="330">
                  <c:v>46.075829419173992</c:v>
                </c:pt>
                <c:pt idx="331">
                  <c:v>46.173294346124521</c:v>
                </c:pt>
                <c:pt idx="332">
                  <c:v>46.212292440664676</c:v>
                </c:pt>
                <c:pt idx="333">
                  <c:v>46.290298732878398</c:v>
                </c:pt>
                <c:pt idx="334">
                  <c:v>46.426802166902206</c:v>
                </c:pt>
                <c:pt idx="335">
                  <c:v>46.426852682568736</c:v>
                </c:pt>
                <c:pt idx="336">
                  <c:v>46.465689126976109</c:v>
                </c:pt>
                <c:pt idx="337">
                  <c:v>46.485036627246686</c:v>
                </c:pt>
                <c:pt idx="338">
                  <c:v>46.485188174246147</c:v>
                </c:pt>
                <c:pt idx="339">
                  <c:v>46.523994309253624</c:v>
                </c:pt>
                <c:pt idx="340">
                  <c:v>46.543281190724372</c:v>
                </c:pt>
                <c:pt idx="341">
                  <c:v>46.543372118924097</c:v>
                </c:pt>
                <c:pt idx="342">
                  <c:v>46.562699412928062</c:v>
                </c:pt>
                <c:pt idx="343">
                  <c:v>46.601667198068306</c:v>
                </c:pt>
                <c:pt idx="344">
                  <c:v>46.660123927345374</c:v>
                </c:pt>
                <c:pt idx="345">
                  <c:v>46.6796027683489</c:v>
                </c:pt>
                <c:pt idx="346">
                  <c:v>46.738029188226058</c:v>
                </c:pt>
                <c:pt idx="347">
                  <c:v>46.757487822962879</c:v>
                </c:pt>
                <c:pt idx="348">
                  <c:v>46.796475814369721</c:v>
                </c:pt>
                <c:pt idx="349">
                  <c:v>46.854962853046707</c:v>
                </c:pt>
                <c:pt idx="350">
                  <c:v>46.932928732727113</c:v>
                </c:pt>
                <c:pt idx="351">
                  <c:v>46.933080279726674</c:v>
                </c:pt>
                <c:pt idx="352">
                  <c:v>46.99143597767069</c:v>
                </c:pt>
                <c:pt idx="353">
                  <c:v>47.049832088147944</c:v>
                </c:pt>
                <c:pt idx="354">
                  <c:v>47.049923016347684</c:v>
                </c:pt>
                <c:pt idx="355">
                  <c:v>47.10823830175849</c:v>
                </c:pt>
                <c:pt idx="356">
                  <c:v>47.108278714291707</c:v>
                </c:pt>
                <c:pt idx="357">
                  <c:v>47.146094742235704</c:v>
                </c:pt>
                <c:pt idx="358">
                  <c:v>47.146155361035518</c:v>
                </c:pt>
                <c:pt idx="359">
                  <c:v>47.146236186101845</c:v>
                </c:pt>
                <c:pt idx="360">
                  <c:v>47.146357423701495</c:v>
                </c:pt>
                <c:pt idx="361">
                  <c:v>47.147165674365517</c:v>
                </c:pt>
                <c:pt idx="362">
                  <c:v>47.185517168374517</c:v>
                </c:pt>
                <c:pt idx="363">
                  <c:v>47.18565861224068</c:v>
                </c:pt>
                <c:pt idx="364">
                  <c:v>47.185719231040494</c:v>
                </c:pt>
                <c:pt idx="365">
                  <c:v>47.185870778039963</c:v>
                </c:pt>
                <c:pt idx="366">
                  <c:v>47.185961706239702</c:v>
                </c:pt>
                <c:pt idx="367">
                  <c:v>47.18615366577238</c:v>
                </c:pt>
              </c:numCache>
            </c:numRef>
          </c:xVal>
          <c:yVal>
            <c:numRef>
              <c:f>'Leistungsprüfstand 27.05.20'!$AQ$6:$AQ$373</c:f>
              <c:numCache>
                <c:formatCode>#,##0.000" kN"</c:formatCode>
                <c:ptCount val="368"/>
                <c:pt idx="0">
                  <c:v>3.0837958535919228</c:v>
                </c:pt>
                <c:pt idx="1">
                  <c:v>3.1816475107959565</c:v>
                </c:pt>
                <c:pt idx="2">
                  <c:v>3.3447336061360011</c:v>
                </c:pt>
                <c:pt idx="3">
                  <c:v>3.3773508252040125</c:v>
                </c:pt>
                <c:pt idx="4">
                  <c:v>3.4752024824080339</c:v>
                </c:pt>
                <c:pt idx="5">
                  <c:v>3.5295645141880523</c:v>
                </c:pt>
                <c:pt idx="6">
                  <c:v>3.5947989523240755</c:v>
                </c:pt>
                <c:pt idx="7">
                  <c:v>3.6926506095280969</c:v>
                </c:pt>
                <c:pt idx="8">
                  <c:v>3.7796298603761267</c:v>
                </c:pt>
                <c:pt idx="9">
                  <c:v>3.9645703692987055</c:v>
                </c:pt>
                <c:pt idx="10">
                  <c:v>4.0734040337292559</c:v>
                </c:pt>
                <c:pt idx="11">
                  <c:v>4.1822924985950767</c:v>
                </c:pt>
                <c:pt idx="12">
                  <c:v>4.3453785939351217</c:v>
                </c:pt>
                <c:pt idx="13">
                  <c:v>4.4323578447831515</c:v>
                </c:pt>
                <c:pt idx="14">
                  <c:v>4.6499703732089976</c:v>
                </c:pt>
                <c:pt idx="15">
                  <c:v>4.8130564685490533</c:v>
                </c:pt>
                <c:pt idx="16">
                  <c:v>4.8565460939730567</c:v>
                </c:pt>
                <c:pt idx="17">
                  <c:v>4.9326529384650835</c:v>
                </c:pt>
                <c:pt idx="18">
                  <c:v>4.9979421770363635</c:v>
                </c:pt>
                <c:pt idx="19">
                  <c:v>5.0523042088163814</c:v>
                </c:pt>
                <c:pt idx="20">
                  <c:v>5.1392834596643988</c:v>
                </c:pt>
                <c:pt idx="21">
                  <c:v>5.2590443308862236</c:v>
                </c:pt>
                <c:pt idx="22">
                  <c:v>5.3242787690222464</c:v>
                </c:pt>
                <c:pt idx="23">
                  <c:v>5.7918470427656414</c:v>
                </c:pt>
                <c:pt idx="24">
                  <c:v>5.9005711063256774</c:v>
                </c:pt>
                <c:pt idx="25">
                  <c:v>5.5962533292281114</c:v>
                </c:pt>
                <c:pt idx="26">
                  <c:v>5.6506153610081293</c:v>
                </c:pt>
                <c:pt idx="27">
                  <c:v>6.0313687852092892</c:v>
                </c:pt>
                <c:pt idx="28">
                  <c:v>6.2054916882111213</c:v>
                </c:pt>
                <c:pt idx="29">
                  <c:v>6.3579245789362133</c:v>
                </c:pt>
                <c:pt idx="30">
                  <c:v>6.5753727060562763</c:v>
                </c:pt>
                <c:pt idx="31">
                  <c:v>6.6734435650013495</c:v>
                </c:pt>
                <c:pt idx="32">
                  <c:v>6.902312102830046</c:v>
                </c:pt>
                <c:pt idx="33">
                  <c:v>7.0332193825841829</c:v>
                </c:pt>
                <c:pt idx="34">
                  <c:v>7.1534734577233552</c:v>
                </c:pt>
                <c:pt idx="35">
                  <c:v>7.2079998908091589</c:v>
                </c:pt>
                <c:pt idx="36">
                  <c:v>7.2844355379127501</c:v>
                </c:pt>
                <c:pt idx="37">
                  <c:v>7.3389619709985512</c:v>
                </c:pt>
                <c:pt idx="38">
                  <c:v>7.4262700244581596</c:v>
                </c:pt>
                <c:pt idx="39">
                  <c:v>7.4698144503174317</c:v>
                </c:pt>
                <c:pt idx="40">
                  <c:v>7.535268090194494</c:v>
                </c:pt>
                <c:pt idx="41">
                  <c:v>7.5899589245860906</c:v>
                </c:pt>
                <c:pt idx="42">
                  <c:v>7.6554125644631545</c:v>
                </c:pt>
                <c:pt idx="43">
                  <c:v>7.6990117907576936</c:v>
                </c:pt>
                <c:pt idx="44">
                  <c:v>7.7317934111314877</c:v>
                </c:pt>
                <c:pt idx="45">
                  <c:v>7.8297546692060349</c:v>
                </c:pt>
                <c:pt idx="46">
                  <c:v>7.8081194573645547</c:v>
                </c:pt>
                <c:pt idx="47">
                  <c:v>7.9171723235361577</c:v>
                </c:pt>
                <c:pt idx="48">
                  <c:v>7.9500087443452205</c:v>
                </c:pt>
                <c:pt idx="49">
                  <c:v>7.9827903647190155</c:v>
                </c:pt>
                <c:pt idx="50">
                  <c:v>8.0482988050313473</c:v>
                </c:pt>
                <c:pt idx="51">
                  <c:v>8.0919528317611444</c:v>
                </c:pt>
                <c:pt idx="52">
                  <c:v>8.2119329047240104</c:v>
                </c:pt>
                <c:pt idx="53">
                  <c:v>8.2664593378098132</c:v>
                </c:pt>
                <c:pt idx="54">
                  <c:v>8.3754574035461573</c:v>
                </c:pt>
                <c:pt idx="55">
                  <c:v>8.4191662307112232</c:v>
                </c:pt>
                <c:pt idx="56">
                  <c:v>8.4846198705882863</c:v>
                </c:pt>
                <c:pt idx="57">
                  <c:v>8.5719279240478823</c:v>
                </c:pt>
                <c:pt idx="58">
                  <c:v>8.6699439825576992</c:v>
                </c:pt>
                <c:pt idx="59">
                  <c:v>8.7461056274849831</c:v>
                </c:pt>
                <c:pt idx="60">
                  <c:v>8.8115592673620569</c:v>
                </c:pt>
                <c:pt idx="61">
                  <c:v>8.9316489411954496</c:v>
                </c:pt>
                <c:pt idx="62">
                  <c:v>8.975357768360503</c:v>
                </c:pt>
                <c:pt idx="63">
                  <c:v>9.0410854104138867</c:v>
                </c:pt>
                <c:pt idx="64">
                  <c:v>9.1066486511614766</c:v>
                </c:pt>
                <c:pt idx="65">
                  <c:v>9.2155919164625537</c:v>
                </c:pt>
                <c:pt idx="66">
                  <c:v>9.3029547703574167</c:v>
                </c:pt>
                <c:pt idx="67">
                  <c:v>9.4446248555970307</c:v>
                </c:pt>
                <c:pt idx="68">
                  <c:v>9.5208961013948414</c:v>
                </c:pt>
                <c:pt idx="69">
                  <c:v>9.6625113861991867</c:v>
                </c:pt>
                <c:pt idx="70">
                  <c:v>9.6845302010875027</c:v>
                </c:pt>
                <c:pt idx="71">
                  <c:v>9.8041814714388007</c:v>
                </c:pt>
                <c:pt idx="72">
                  <c:v>9.8806171185424052</c:v>
                </c:pt>
                <c:pt idx="73">
                  <c:v>9.9896151842787404</c:v>
                </c:pt>
                <c:pt idx="74">
                  <c:v>10.098613250015086</c:v>
                </c:pt>
                <c:pt idx="75">
                  <c:v>10.131285269518356</c:v>
                </c:pt>
                <c:pt idx="76">
                  <c:v>10.196684108960159</c:v>
                </c:pt>
                <c:pt idx="77">
                  <c:v>10.240338135689958</c:v>
                </c:pt>
                <c:pt idx="78">
                  <c:v>10.349281400991035</c:v>
                </c:pt>
                <c:pt idx="79">
                  <c:v>10.447352259936112</c:v>
                </c:pt>
                <c:pt idx="80">
                  <c:v>10.501878693021924</c:v>
                </c:pt>
                <c:pt idx="81">
                  <c:v>10.610712357452476</c:v>
                </c:pt>
                <c:pt idx="82">
                  <c:v>10.676001596023754</c:v>
                </c:pt>
                <c:pt idx="83">
                  <c:v>10.784890060889577</c:v>
                </c:pt>
                <c:pt idx="84">
                  <c:v>10.850288900331382</c:v>
                </c:pt>
                <c:pt idx="85">
                  <c:v>10.915687739773183</c:v>
                </c:pt>
                <c:pt idx="86">
                  <c:v>11.002831391926998</c:v>
                </c:pt>
                <c:pt idx="87">
                  <c:v>11.078993036854282</c:v>
                </c:pt>
                <c:pt idx="88">
                  <c:v>11.187936302155361</c:v>
                </c:pt>
                <c:pt idx="89">
                  <c:v>11.264426749694222</c:v>
                </c:pt>
                <c:pt idx="90">
                  <c:v>11.373260414124774</c:v>
                </c:pt>
                <c:pt idx="91">
                  <c:v>11.482148878990593</c:v>
                </c:pt>
                <c:pt idx="92">
                  <c:v>11.580164937500408</c:v>
                </c:pt>
                <c:pt idx="93">
                  <c:v>11.678235796445497</c:v>
                </c:pt>
                <c:pt idx="94">
                  <c:v>11.787014660440752</c:v>
                </c:pt>
                <c:pt idx="95">
                  <c:v>11.90688513253307</c:v>
                </c:pt>
                <c:pt idx="96">
                  <c:v>12.026755604625501</c:v>
                </c:pt>
                <c:pt idx="97">
                  <c:v>12.200988108497835</c:v>
                </c:pt>
                <c:pt idx="98">
                  <c:v>12.440619451812019</c:v>
                </c:pt>
                <c:pt idx="99">
                  <c:v>12.495145884897822</c:v>
                </c:pt>
                <c:pt idx="100">
                  <c:v>12.734667627341448</c:v>
                </c:pt>
                <c:pt idx="101">
                  <c:v>12.767504048150485</c:v>
                </c:pt>
                <c:pt idx="102">
                  <c:v>12.930809345231548</c:v>
                </c:pt>
                <c:pt idx="103">
                  <c:v>13.105041849103999</c:v>
                </c:pt>
                <c:pt idx="104">
                  <c:v>13.224747919890529</c:v>
                </c:pt>
                <c:pt idx="105">
                  <c:v>13.355710000079904</c:v>
                </c:pt>
                <c:pt idx="106">
                  <c:v>13.399418827244991</c:v>
                </c:pt>
                <c:pt idx="107">
                  <c:v>13.475690073042779</c:v>
                </c:pt>
                <c:pt idx="108">
                  <c:v>13.573706131552548</c:v>
                </c:pt>
                <c:pt idx="109">
                  <c:v>13.682649396853705</c:v>
                </c:pt>
                <c:pt idx="110">
                  <c:v>13.758756241345711</c:v>
                </c:pt>
                <c:pt idx="111">
                  <c:v>13.80235546764024</c:v>
                </c:pt>
                <c:pt idx="112">
                  <c:v>13.856936701161265</c:v>
                </c:pt>
                <c:pt idx="113">
                  <c:v>14.009424392321614</c:v>
                </c:pt>
                <c:pt idx="114">
                  <c:v>14.085805238989961</c:v>
                </c:pt>
                <c:pt idx="115">
                  <c:v>14.28189215644484</c:v>
                </c:pt>
                <c:pt idx="116">
                  <c:v>14.466997066673221</c:v>
                </c:pt>
                <c:pt idx="117">
                  <c:v>14.608886353653865</c:v>
                </c:pt>
                <c:pt idx="118">
                  <c:v>14.793991263882248</c:v>
                </c:pt>
                <c:pt idx="119">
                  <c:v>15.011877794484452</c:v>
                </c:pt>
                <c:pt idx="120">
                  <c:v>15.153493079288753</c:v>
                </c:pt>
                <c:pt idx="121">
                  <c:v>15.42557724036519</c:v>
                </c:pt>
                <c:pt idx="122">
                  <c:v>15.556320118813554</c:v>
                </c:pt>
                <c:pt idx="123">
                  <c:v>15.752571437574215</c:v>
                </c:pt>
                <c:pt idx="124">
                  <c:v>15.937785948673042</c:v>
                </c:pt>
                <c:pt idx="125">
                  <c:v>16.101420048365789</c:v>
                </c:pt>
                <c:pt idx="126">
                  <c:v>16.351923798035909</c:v>
                </c:pt>
                <c:pt idx="127">
                  <c:v>16.471794270128221</c:v>
                </c:pt>
                <c:pt idx="128">
                  <c:v>16.548449118972911</c:v>
                </c:pt>
                <c:pt idx="129">
                  <c:v>16.63575717243253</c:v>
                </c:pt>
                <c:pt idx="130">
                  <c:v>16.766609651751342</c:v>
                </c:pt>
                <c:pt idx="131">
                  <c:v>16.930243751444088</c:v>
                </c:pt>
                <c:pt idx="132">
                  <c:v>17.017223002292027</c:v>
                </c:pt>
                <c:pt idx="133">
                  <c:v>17.147691878564164</c:v>
                </c:pt>
                <c:pt idx="134">
                  <c:v>17.311161576951001</c:v>
                </c:pt>
                <c:pt idx="135">
                  <c:v>17.452886462625866</c:v>
                </c:pt>
                <c:pt idx="136">
                  <c:v>17.540030114779704</c:v>
                </c:pt>
                <c:pt idx="137">
                  <c:v>17.6927918081164</c:v>
                </c:pt>
                <c:pt idx="138">
                  <c:v>17.823589486999982</c:v>
                </c:pt>
                <c:pt idx="139">
                  <c:v>17.911007141330046</c:v>
                </c:pt>
                <c:pt idx="140">
                  <c:v>17.998479596095446</c:v>
                </c:pt>
                <c:pt idx="141">
                  <c:v>18.074970043634359</c:v>
                </c:pt>
                <c:pt idx="142">
                  <c:v>18.195443320514585</c:v>
                </c:pt>
                <c:pt idx="143">
                  <c:v>18.228224940888403</c:v>
                </c:pt>
                <c:pt idx="144">
                  <c:v>18.272152969794497</c:v>
                </c:pt>
                <c:pt idx="145">
                  <c:v>18.32684380418608</c:v>
                </c:pt>
                <c:pt idx="146">
                  <c:v>18.381644239448111</c:v>
                </c:pt>
                <c:pt idx="147">
                  <c:v>18.414425859821929</c:v>
                </c:pt>
                <c:pt idx="148">
                  <c:v>18.479934300134339</c:v>
                </c:pt>
                <c:pt idx="149">
                  <c:v>18.556424747673134</c:v>
                </c:pt>
                <c:pt idx="150">
                  <c:v>18.491573912583963</c:v>
                </c:pt>
                <c:pt idx="151">
                  <c:v>18.448139087595219</c:v>
                </c:pt>
                <c:pt idx="152">
                  <c:v>18.383233452070719</c:v>
                </c:pt>
                <c:pt idx="153">
                  <c:v>18.307510210625615</c:v>
                </c:pt>
                <c:pt idx="154">
                  <c:v>18.264349387813105</c:v>
                </c:pt>
                <c:pt idx="155">
                  <c:v>18.232060971356749</c:v>
                </c:pt>
                <c:pt idx="156">
                  <c:v>18.166936134091241</c:v>
                </c:pt>
                <c:pt idx="157">
                  <c:v>18.156556931652538</c:v>
                </c:pt>
                <c:pt idx="158">
                  <c:v>18.156776133393667</c:v>
                </c:pt>
                <c:pt idx="159">
                  <c:v>18.190105758120051</c:v>
                </c:pt>
                <c:pt idx="160">
                  <c:v>18.190270159425832</c:v>
                </c:pt>
                <c:pt idx="161">
                  <c:v>18.245015794252641</c:v>
                </c:pt>
                <c:pt idx="162">
                  <c:v>18.3106338354355</c:v>
                </c:pt>
                <c:pt idx="163">
                  <c:v>18.343908659726665</c:v>
                </c:pt>
                <c:pt idx="164">
                  <c:v>18.409910303956313</c:v>
                </c:pt>
                <c:pt idx="165">
                  <c:v>18.410293907003215</c:v>
                </c:pt>
                <c:pt idx="166">
                  <c:v>18.345388271478715</c:v>
                </c:pt>
                <c:pt idx="167">
                  <c:v>18.312935453716577</c:v>
                </c:pt>
                <c:pt idx="168">
                  <c:v>18.248139419062639</c:v>
                </c:pt>
                <c:pt idx="169">
                  <c:v>18.302994654760006</c:v>
                </c:pt>
                <c:pt idx="170">
                  <c:v>18.30321385650101</c:v>
                </c:pt>
                <c:pt idx="171">
                  <c:v>18.303542659112573</c:v>
                </c:pt>
                <c:pt idx="172">
                  <c:v>18.250167035167255</c:v>
                </c:pt>
                <c:pt idx="173">
                  <c:v>18.174388993286819</c:v>
                </c:pt>
                <c:pt idx="174">
                  <c:v>18.120410564553705</c:v>
                </c:pt>
                <c:pt idx="175">
                  <c:v>18.066706137996817</c:v>
                </c:pt>
                <c:pt idx="176">
                  <c:v>17.99131169916317</c:v>
                </c:pt>
                <c:pt idx="177">
                  <c:v>17.818504006607661</c:v>
                </c:pt>
                <c:pt idx="178">
                  <c:v>17.818668407913442</c:v>
                </c:pt>
                <c:pt idx="179">
                  <c:v>17.776165190324171</c:v>
                </c:pt>
                <c:pt idx="180">
                  <c:v>17.744041175173489</c:v>
                </c:pt>
                <c:pt idx="181">
                  <c:v>17.7119171600228</c:v>
                </c:pt>
                <c:pt idx="182">
                  <c:v>17.669085139821966</c:v>
                </c:pt>
                <c:pt idx="183">
                  <c:v>17.658541536077482</c:v>
                </c:pt>
                <c:pt idx="184">
                  <c:v>17.594348306211455</c:v>
                </c:pt>
                <c:pt idx="185">
                  <c:v>17.583749902031744</c:v>
                </c:pt>
                <c:pt idx="186">
                  <c:v>17.594731909258353</c:v>
                </c:pt>
                <c:pt idx="187">
                  <c:v>17.594896310564138</c:v>
                </c:pt>
                <c:pt idx="188">
                  <c:v>17.584297906384432</c:v>
                </c:pt>
                <c:pt idx="189">
                  <c:v>17.563046297589793</c:v>
                </c:pt>
                <c:pt idx="190">
                  <c:v>17.530593479827541</c:v>
                </c:pt>
                <c:pt idx="191">
                  <c:v>17.520323878259404</c:v>
                </c:pt>
                <c:pt idx="192">
                  <c:v>17.520488279565189</c:v>
                </c:pt>
                <c:pt idx="193">
                  <c:v>17.531744288968028</c:v>
                </c:pt>
                <c:pt idx="194">
                  <c:v>17.564690310647631</c:v>
                </c:pt>
                <c:pt idx="195">
                  <c:v>17.587531132064871</c:v>
                </c:pt>
                <c:pt idx="196">
                  <c:v>17.598567939726706</c:v>
                </c:pt>
                <c:pt idx="197">
                  <c:v>17.609988350435327</c:v>
                </c:pt>
                <c:pt idx="198">
                  <c:v>17.55617432300788</c:v>
                </c:pt>
                <c:pt idx="199">
                  <c:v>17.480505881998003</c:v>
                </c:pt>
                <c:pt idx="200">
                  <c:v>17.415600246473499</c:v>
                </c:pt>
                <c:pt idx="201">
                  <c:v>17.318077391881076</c:v>
                </c:pt>
                <c:pt idx="202">
                  <c:v>17.242189749130084</c:v>
                </c:pt>
                <c:pt idx="203">
                  <c:v>17.101506071725261</c:v>
                </c:pt>
                <c:pt idx="204">
                  <c:v>16.993384812953018</c:v>
                </c:pt>
                <c:pt idx="205">
                  <c:v>16.939351583784564</c:v>
                </c:pt>
                <c:pt idx="206">
                  <c:v>16.77670389192663</c:v>
                </c:pt>
                <c:pt idx="207">
                  <c:v>16.733378667808449</c:v>
                </c:pt>
                <c:pt idx="208">
                  <c:v>16.6683634314135</c:v>
                </c:pt>
                <c:pt idx="209">
                  <c:v>16.592585389533063</c:v>
                </c:pt>
                <c:pt idx="210">
                  <c:v>16.451737310822342</c:v>
                </c:pt>
                <c:pt idx="211">
                  <c:v>16.34323244900331</c:v>
                </c:pt>
                <c:pt idx="212">
                  <c:v>16.289034818529075</c:v>
                </c:pt>
                <c:pt idx="213">
                  <c:v>16.126332326235921</c:v>
                </c:pt>
                <c:pt idx="214">
                  <c:v>16.083061902552959</c:v>
                </c:pt>
                <c:pt idx="215">
                  <c:v>15.898888599724051</c:v>
                </c:pt>
                <c:pt idx="216">
                  <c:v>15.790602939646142</c:v>
                </c:pt>
                <c:pt idx="217">
                  <c:v>15.649974062676426</c:v>
                </c:pt>
                <c:pt idx="218">
                  <c:v>15.552506008519222</c:v>
                </c:pt>
                <c:pt idx="219">
                  <c:v>15.509345185706824</c:v>
                </c:pt>
                <c:pt idx="220">
                  <c:v>15.476947168379908</c:v>
                </c:pt>
                <c:pt idx="221">
                  <c:v>15.433786345567389</c:v>
                </c:pt>
                <c:pt idx="222">
                  <c:v>15.336647094021755</c:v>
                </c:pt>
                <c:pt idx="223">
                  <c:v>15.358611108474864</c:v>
                </c:pt>
                <c:pt idx="224">
                  <c:v>15.369812317442479</c:v>
                </c:pt>
                <c:pt idx="225">
                  <c:v>15.392653138859723</c:v>
                </c:pt>
                <c:pt idx="226">
                  <c:v>15.392981941471287</c:v>
                </c:pt>
                <c:pt idx="227">
                  <c:v>15.393091542341736</c:v>
                </c:pt>
                <c:pt idx="228">
                  <c:v>15.360638724579598</c:v>
                </c:pt>
                <c:pt idx="229">
                  <c:v>15.33916791404384</c:v>
                </c:pt>
                <c:pt idx="230">
                  <c:v>15.230991854836493</c:v>
                </c:pt>
                <c:pt idx="231">
                  <c:v>15.123034997370146</c:v>
                </c:pt>
                <c:pt idx="232">
                  <c:v>15.079764573687186</c:v>
                </c:pt>
                <c:pt idx="233">
                  <c:v>15.047695358971719</c:v>
                </c:pt>
                <c:pt idx="234">
                  <c:v>15.015406942515252</c:v>
                </c:pt>
                <c:pt idx="235">
                  <c:v>14.939519299764374</c:v>
                </c:pt>
                <c:pt idx="236">
                  <c:v>14.7877988146976</c:v>
                </c:pt>
                <c:pt idx="237">
                  <c:v>14.744473590579416</c:v>
                </c:pt>
                <c:pt idx="238">
                  <c:v>14.61444311778952</c:v>
                </c:pt>
                <c:pt idx="239">
                  <c:v>14.560300287750508</c:v>
                </c:pt>
                <c:pt idx="240">
                  <c:v>14.462613031852301</c:v>
                </c:pt>
                <c:pt idx="241">
                  <c:v>14.354162970468607</c:v>
                </c:pt>
                <c:pt idx="242">
                  <c:v>14.310892546785645</c:v>
                </c:pt>
                <c:pt idx="243">
                  <c:v>14.278658930764401</c:v>
                </c:pt>
                <c:pt idx="244">
                  <c:v>14.203045290189745</c:v>
                </c:pt>
                <c:pt idx="245">
                  <c:v>14.170647272862833</c:v>
                </c:pt>
                <c:pt idx="246">
                  <c:v>14.128034454403004</c:v>
                </c:pt>
                <c:pt idx="247">
                  <c:v>14.041274405295951</c:v>
                </c:pt>
                <c:pt idx="248">
                  <c:v>13.998003981612992</c:v>
                </c:pt>
                <c:pt idx="249">
                  <c:v>13.922390341038337</c:v>
                </c:pt>
                <c:pt idx="250">
                  <c:v>13.857375104643392</c:v>
                </c:pt>
                <c:pt idx="251">
                  <c:v>13.824977087316476</c:v>
                </c:pt>
                <c:pt idx="252">
                  <c:v>13.814269082266211</c:v>
                </c:pt>
                <c:pt idx="253">
                  <c:v>13.814817086618898</c:v>
                </c:pt>
                <c:pt idx="254">
                  <c:v>13.814981487924678</c:v>
                </c:pt>
                <c:pt idx="255">
                  <c:v>13.815474691842031</c:v>
                </c:pt>
                <c:pt idx="256">
                  <c:v>13.815693893583036</c:v>
                </c:pt>
                <c:pt idx="257">
                  <c:v>13.740025452573162</c:v>
                </c:pt>
                <c:pt idx="258">
                  <c:v>13.696864629760642</c:v>
                </c:pt>
                <c:pt idx="259">
                  <c:v>13.567053358711753</c:v>
                </c:pt>
                <c:pt idx="260">
                  <c:v>13.382825255447623</c:v>
                </c:pt>
                <c:pt idx="261">
                  <c:v>13.339664432635219</c:v>
                </c:pt>
                <c:pt idx="262">
                  <c:v>13.17696194034195</c:v>
                </c:pt>
                <c:pt idx="263">
                  <c:v>13.122819110302936</c:v>
                </c:pt>
                <c:pt idx="264">
                  <c:v>12.938481406168249</c:v>
                </c:pt>
                <c:pt idx="265">
                  <c:v>12.884174174823567</c:v>
                </c:pt>
                <c:pt idx="266">
                  <c:v>12.63465683298803</c:v>
                </c:pt>
                <c:pt idx="267">
                  <c:v>12.591276808434621</c:v>
                </c:pt>
                <c:pt idx="268">
                  <c:v>12.471899540259654</c:v>
                </c:pt>
                <c:pt idx="269">
                  <c:v>12.41770190978542</c:v>
                </c:pt>
                <c:pt idx="270">
                  <c:v>12.222272597553674</c:v>
                </c:pt>
                <c:pt idx="271">
                  <c:v>12.124749742961134</c:v>
                </c:pt>
                <c:pt idx="272">
                  <c:v>12.081479319278172</c:v>
                </c:pt>
                <c:pt idx="273">
                  <c:v>12.005865678703518</c:v>
                </c:pt>
                <c:pt idx="274">
                  <c:v>11.865127200863357</c:v>
                </c:pt>
                <c:pt idx="275">
                  <c:v>11.800331166209414</c:v>
                </c:pt>
                <c:pt idx="276">
                  <c:v>11.768097550188285</c:v>
                </c:pt>
                <c:pt idx="277">
                  <c:v>11.768371552364629</c:v>
                </c:pt>
                <c:pt idx="278">
                  <c:v>11.769029157587761</c:v>
                </c:pt>
                <c:pt idx="279">
                  <c:v>11.790938371605529</c:v>
                </c:pt>
                <c:pt idx="280">
                  <c:v>11.802194381008366</c:v>
                </c:pt>
                <c:pt idx="281">
                  <c:v>11.802358782314151</c:v>
                </c:pt>
                <c:pt idx="282">
                  <c:v>11.682926713703964</c:v>
                </c:pt>
                <c:pt idx="283">
                  <c:v>11.617747076003162</c:v>
                </c:pt>
                <c:pt idx="284">
                  <c:v>11.422536965512469</c:v>
                </c:pt>
                <c:pt idx="285">
                  <c:v>11.368394135473499</c:v>
                </c:pt>
                <c:pt idx="286">
                  <c:v>11.25999887452504</c:v>
                </c:pt>
                <c:pt idx="287">
                  <c:v>11.216564049536284</c:v>
                </c:pt>
                <c:pt idx="288">
                  <c:v>11.184330433515118</c:v>
                </c:pt>
                <c:pt idx="289">
                  <c:v>11.228039260680175</c:v>
                </c:pt>
                <c:pt idx="290">
                  <c:v>11.217495656935746</c:v>
                </c:pt>
                <c:pt idx="291">
                  <c:v>11.141608014184772</c:v>
                </c:pt>
                <c:pt idx="292">
                  <c:v>11.098282790066541</c:v>
                </c:pt>
                <c:pt idx="293">
                  <c:v>10.902853477834794</c:v>
                </c:pt>
                <c:pt idx="294">
                  <c:v>10.957215509614812</c:v>
                </c:pt>
                <c:pt idx="295">
                  <c:v>10.859418652846051</c:v>
                </c:pt>
                <c:pt idx="296">
                  <c:v>10.739876983365274</c:v>
                </c:pt>
                <c:pt idx="297">
                  <c:v>10.674806946535039</c:v>
                </c:pt>
                <c:pt idx="298">
                  <c:v>10.533630065212783</c:v>
                </c:pt>
                <c:pt idx="299">
                  <c:v>10.468614828817813</c:v>
                </c:pt>
                <c:pt idx="300">
                  <c:v>10.41458159964937</c:v>
                </c:pt>
                <c:pt idx="301">
                  <c:v>10.349675964124927</c:v>
                </c:pt>
                <c:pt idx="302">
                  <c:v>10.306405540441963</c:v>
                </c:pt>
                <c:pt idx="303">
                  <c:v>10.16544786086075</c:v>
                </c:pt>
                <c:pt idx="304">
                  <c:v>10.100377824030524</c:v>
                </c:pt>
                <c:pt idx="305">
                  <c:v>9.9811101567260607</c:v>
                </c:pt>
                <c:pt idx="306">
                  <c:v>9.8835873021336038</c:v>
                </c:pt>
                <c:pt idx="307">
                  <c:v>9.8184624648681069</c:v>
                </c:pt>
                <c:pt idx="308">
                  <c:v>9.6883223912076417</c:v>
                </c:pt>
                <c:pt idx="309">
                  <c:v>9.6232523543774118</c:v>
                </c:pt>
                <c:pt idx="310">
                  <c:v>9.5798175293886647</c:v>
                </c:pt>
                <c:pt idx="311">
                  <c:v>9.3300809858121578</c:v>
                </c:pt>
                <c:pt idx="312">
                  <c:v>9.1562320849866357</c:v>
                </c:pt>
                <c:pt idx="313">
                  <c:v>9.0584900286531269</c:v>
                </c:pt>
                <c:pt idx="314">
                  <c:v>8.8955683346188668</c:v>
                </c:pt>
                <c:pt idx="315">
                  <c:v>8.7869538719293665</c:v>
                </c:pt>
                <c:pt idx="316">
                  <c:v>8.5153081143350686</c:v>
                </c:pt>
                <c:pt idx="317">
                  <c:v>8.6240321778951063</c:v>
                </c:pt>
                <c:pt idx="318">
                  <c:v>8.3196596003622822</c:v>
                </c:pt>
                <c:pt idx="319">
                  <c:v>8.1783731181694908</c:v>
                </c:pt>
                <c:pt idx="320">
                  <c:v>8.0590506504297679</c:v>
                </c:pt>
                <c:pt idx="321">
                  <c:v>7.9722358008875345</c:v>
                </c:pt>
                <c:pt idx="322">
                  <c:v>7.7768064886557875</c:v>
                </c:pt>
                <c:pt idx="323">
                  <c:v>7.6465020136895374</c:v>
                </c:pt>
                <c:pt idx="324">
                  <c:v>7.2661869929704697</c:v>
                </c:pt>
                <c:pt idx="325">
                  <c:v>7.3531662438184995</c:v>
                </c:pt>
                <c:pt idx="326">
                  <c:v>7.4292730883105129</c:v>
                </c:pt>
                <c:pt idx="327">
                  <c:v>7.1033748998067328</c:v>
                </c:pt>
                <c:pt idx="328">
                  <c:v>6.9839428311964884</c:v>
                </c:pt>
                <c:pt idx="329">
                  <c:v>6.7667139058174772</c:v>
                </c:pt>
                <c:pt idx="330">
                  <c:v>6.6690266499192257</c:v>
                </c:pt>
                <c:pt idx="331">
                  <c:v>6.4735973376874787</c:v>
                </c:pt>
                <c:pt idx="332">
                  <c:v>6.4084725004219827</c:v>
                </c:pt>
                <c:pt idx="333">
                  <c:v>6.2890952322470053</c:v>
                </c:pt>
                <c:pt idx="334">
                  <c:v>6.0720307081737772</c:v>
                </c:pt>
                <c:pt idx="335">
                  <c:v>6.1263927399537836</c:v>
                </c:pt>
                <c:pt idx="336">
                  <c:v>5.8873094009922395</c:v>
                </c:pt>
                <c:pt idx="337">
                  <c:v>5.6916608870194523</c:v>
                </c:pt>
                <c:pt idx="338">
                  <c:v>5.8547469823594973</c:v>
                </c:pt>
                <c:pt idx="339">
                  <c:v>5.5830464243299422</c:v>
                </c:pt>
                <c:pt idx="340">
                  <c:v>5.3221634722211322</c:v>
                </c:pt>
                <c:pt idx="341">
                  <c:v>5.4200151294251553</c:v>
                </c:pt>
                <c:pt idx="342">
                  <c:v>5.202621802740361</c:v>
                </c:pt>
                <c:pt idx="343">
                  <c:v>5.1048797464068523</c:v>
                </c:pt>
                <c:pt idx="344">
                  <c:v>4.9637028650845982</c:v>
                </c:pt>
                <c:pt idx="345">
                  <c:v>4.9093956337398366</c:v>
                </c:pt>
                <c:pt idx="346">
                  <c:v>4.7356015333495831</c:v>
                </c:pt>
                <c:pt idx="347">
                  <c:v>4.6595494892928144</c:v>
                </c:pt>
                <c:pt idx="348">
                  <c:v>4.5835522456713251</c:v>
                </c:pt>
                <c:pt idx="349">
                  <c:v>4.4749925834170696</c:v>
                </c:pt>
                <c:pt idx="350">
                  <c:v>4.3121256898180791</c:v>
                </c:pt>
                <c:pt idx="351">
                  <c:v>4.4752117851581232</c:v>
                </c:pt>
                <c:pt idx="352">
                  <c:v>4.2253108402758315</c:v>
                </c:pt>
                <c:pt idx="353">
                  <c:v>4.0188995208175671</c:v>
                </c:pt>
                <c:pt idx="354">
                  <c:v>4.1167511780215893</c:v>
                </c:pt>
                <c:pt idx="355">
                  <c:v>3.8233606077152946</c:v>
                </c:pt>
                <c:pt idx="356">
                  <c:v>3.8668502331393095</c:v>
                </c:pt>
                <c:pt idx="357">
                  <c:v>2.5296538522214336</c:v>
                </c:pt>
                <c:pt idx="358">
                  <c:v>2.5948882903574564</c:v>
                </c:pt>
                <c:pt idx="359">
                  <c:v>2.6818675412054866</c:v>
                </c:pt>
                <c:pt idx="360">
                  <c:v>2.8123364174775198</c:v>
                </c:pt>
                <c:pt idx="361">
                  <c:v>3.6821289259577719</c:v>
                </c:pt>
                <c:pt idx="362">
                  <c:v>2.921170081908071</c:v>
                </c:pt>
                <c:pt idx="363">
                  <c:v>3.0733837708921232</c:v>
                </c:pt>
                <c:pt idx="364">
                  <c:v>3.138618209028146</c:v>
                </c:pt>
                <c:pt idx="365">
                  <c:v>3.3017043043681897</c:v>
                </c:pt>
                <c:pt idx="366">
                  <c:v>3.3995559615722124</c:v>
                </c:pt>
                <c:pt idx="367">
                  <c:v>3.6061316823362715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'Leistungsprüfstand 27.05.20'!$AR$5</c:f>
              <c:strCache>
                <c:ptCount val="1"/>
                <c:pt idx="0">
                  <c:v>Zugkraft 2. Gang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'Leistungsprüfstand 27.05.20'!$AW$6:$AW$373</c:f>
              <c:numCache>
                <c:formatCode>0.0" km/h"</c:formatCode>
                <c:ptCount val="368"/>
                <c:pt idx="0">
                  <c:v>21.803592943402464</c:v>
                </c:pt>
                <c:pt idx="1">
                  <c:v>21.803756115925278</c:v>
                </c:pt>
                <c:pt idx="2">
                  <c:v>21.804028070129963</c:v>
                </c:pt>
                <c:pt idx="3">
                  <c:v>21.804082460970729</c:v>
                </c:pt>
                <c:pt idx="4">
                  <c:v>21.804245633493544</c:v>
                </c:pt>
                <c:pt idx="5">
                  <c:v>21.804336284895104</c:v>
                </c:pt>
                <c:pt idx="6">
                  <c:v>21.804445066576974</c:v>
                </c:pt>
                <c:pt idx="7">
                  <c:v>21.804608239099615</c:v>
                </c:pt>
                <c:pt idx="8">
                  <c:v>21.804753281342119</c:v>
                </c:pt>
                <c:pt idx="9">
                  <c:v>21.875153159772161</c:v>
                </c:pt>
                <c:pt idx="10">
                  <c:v>21.945426126240182</c:v>
                </c:pt>
                <c:pt idx="11">
                  <c:v>22.050744924540567</c:v>
                </c:pt>
                <c:pt idx="12">
                  <c:v>22.051016878745077</c:v>
                </c:pt>
                <c:pt idx="13">
                  <c:v>22.051161920987578</c:v>
                </c:pt>
                <c:pt idx="14">
                  <c:v>22.156662022091094</c:v>
                </c:pt>
                <c:pt idx="15">
                  <c:v>22.156933976295608</c:v>
                </c:pt>
                <c:pt idx="16">
                  <c:v>22.157006497416859</c:v>
                </c:pt>
                <c:pt idx="17">
                  <c:v>22.157133409379046</c:v>
                </c:pt>
                <c:pt idx="18">
                  <c:v>22.192288022893283</c:v>
                </c:pt>
                <c:pt idx="19">
                  <c:v>22.192378674294844</c:v>
                </c:pt>
                <c:pt idx="20">
                  <c:v>22.192523716537345</c:v>
                </c:pt>
                <c:pt idx="21">
                  <c:v>22.297860645117868</c:v>
                </c:pt>
                <c:pt idx="22">
                  <c:v>22.297969426799742</c:v>
                </c:pt>
                <c:pt idx="23">
                  <c:v>22.333794860685373</c:v>
                </c:pt>
                <c:pt idx="24">
                  <c:v>22.333976163488501</c:v>
                </c:pt>
                <c:pt idx="25">
                  <c:v>22.403560179304819</c:v>
                </c:pt>
                <c:pt idx="26">
                  <c:v>22.403650830706383</c:v>
                </c:pt>
                <c:pt idx="27">
                  <c:v>22.544468717846769</c:v>
                </c:pt>
                <c:pt idx="28">
                  <c:v>22.649896297829031</c:v>
                </c:pt>
                <c:pt idx="29">
                  <c:v>22.790333449083025</c:v>
                </c:pt>
                <c:pt idx="30">
                  <c:v>22.7906960546891</c:v>
                </c:pt>
                <c:pt idx="31">
                  <c:v>22.931042554541715</c:v>
                </c:pt>
                <c:pt idx="32">
                  <c:v>23.281881608752421</c:v>
                </c:pt>
                <c:pt idx="33">
                  <c:v>23.56246582677576</c:v>
                </c:pt>
                <c:pt idx="34">
                  <c:v>23.983215241848239</c:v>
                </c:pt>
                <c:pt idx="35">
                  <c:v>24.088443388747237</c:v>
                </c:pt>
                <c:pt idx="36">
                  <c:v>24.298845291703941</c:v>
                </c:pt>
                <c:pt idx="37">
                  <c:v>24.404073438602765</c:v>
                </c:pt>
                <c:pt idx="38">
                  <c:v>24.614493471839783</c:v>
                </c:pt>
                <c:pt idx="39">
                  <c:v>24.64961182479357</c:v>
                </c:pt>
                <c:pt idx="40">
                  <c:v>24.789903933805068</c:v>
                </c:pt>
                <c:pt idx="41">
                  <c:v>25.000269576201326</c:v>
                </c:pt>
                <c:pt idx="42">
                  <c:v>25.14056168521282</c:v>
                </c:pt>
                <c:pt idx="43">
                  <c:v>25.210725869998967</c:v>
                </c:pt>
                <c:pt idx="44">
                  <c:v>25.315917756337168</c:v>
                </c:pt>
                <c:pt idx="45">
                  <c:v>25.386172592524879</c:v>
                </c:pt>
                <c:pt idx="46">
                  <c:v>25.456227995629149</c:v>
                </c:pt>
                <c:pt idx="47">
                  <c:v>25.666684289426797</c:v>
                </c:pt>
                <c:pt idx="48">
                  <c:v>25.806922007597528</c:v>
                </c:pt>
                <c:pt idx="49">
                  <c:v>25.912113893935729</c:v>
                </c:pt>
                <c:pt idx="50">
                  <c:v>26.08745183477976</c:v>
                </c:pt>
                <c:pt idx="51">
                  <c:v>26.19266185139827</c:v>
                </c:pt>
                <c:pt idx="52">
                  <c:v>26.438182107308762</c:v>
                </c:pt>
                <c:pt idx="53">
                  <c:v>26.543410254207586</c:v>
                </c:pt>
                <c:pt idx="54">
                  <c:v>26.718820716172868</c:v>
                </c:pt>
                <c:pt idx="55">
                  <c:v>26.859076564623741</c:v>
                </c:pt>
                <c:pt idx="56">
                  <c:v>26.999368673635413</c:v>
                </c:pt>
                <c:pt idx="57">
                  <c:v>27.209788706872434</c:v>
                </c:pt>
                <c:pt idx="58">
                  <c:v>27.315089374892505</c:v>
                </c:pt>
                <c:pt idx="59">
                  <c:v>27.350262118687056</c:v>
                </c:pt>
                <c:pt idx="60">
                  <c:v>27.49055422769872</c:v>
                </c:pt>
                <c:pt idx="61">
                  <c:v>27.806166147274112</c:v>
                </c:pt>
                <c:pt idx="62">
                  <c:v>27.946421995724986</c:v>
                </c:pt>
                <c:pt idx="63">
                  <c:v>28.261943263898818</c:v>
                </c:pt>
                <c:pt idx="64">
                  <c:v>28.472327036575216</c:v>
                </c:pt>
                <c:pt idx="65">
                  <c:v>28.61269166670813</c:v>
                </c:pt>
                <c:pt idx="66">
                  <c:v>28.858157531777518</c:v>
                </c:pt>
                <c:pt idx="67">
                  <c:v>29.068668216416274</c:v>
                </c:pt>
                <c:pt idx="68">
                  <c:v>29.173932623875725</c:v>
                </c:pt>
                <c:pt idx="69">
                  <c:v>29.349397476681766</c:v>
                </c:pt>
                <c:pt idx="70">
                  <c:v>29.524662896404724</c:v>
                </c:pt>
                <c:pt idx="71">
                  <c:v>29.559908161320529</c:v>
                </c:pt>
                <c:pt idx="72">
                  <c:v>29.770310064277233</c:v>
                </c:pt>
                <c:pt idx="73">
                  <c:v>29.945720526242518</c:v>
                </c:pt>
                <c:pt idx="74">
                  <c:v>30.121130988207799</c:v>
                </c:pt>
                <c:pt idx="75">
                  <c:v>30.156231210881096</c:v>
                </c:pt>
                <c:pt idx="76">
                  <c:v>30.261477488060237</c:v>
                </c:pt>
                <c:pt idx="77">
                  <c:v>30.366687504678747</c:v>
                </c:pt>
                <c:pt idx="78">
                  <c:v>30.507052134811666</c:v>
                </c:pt>
                <c:pt idx="79">
                  <c:v>30.647398634664093</c:v>
                </c:pt>
                <c:pt idx="80">
                  <c:v>30.75262678156292</c:v>
                </c:pt>
                <c:pt idx="81">
                  <c:v>30.822899748030949</c:v>
                </c:pt>
                <c:pt idx="82">
                  <c:v>30.858054361545186</c:v>
                </c:pt>
                <c:pt idx="83">
                  <c:v>30.96337315984557</c:v>
                </c:pt>
                <c:pt idx="84">
                  <c:v>31.068619437024708</c:v>
                </c:pt>
                <c:pt idx="85">
                  <c:v>31.173865714203842</c:v>
                </c:pt>
                <c:pt idx="86">
                  <c:v>31.279148251943592</c:v>
                </c:pt>
                <c:pt idx="87">
                  <c:v>31.31432099573815</c:v>
                </c:pt>
                <c:pt idx="88">
                  <c:v>31.454685625871072</c:v>
                </c:pt>
                <c:pt idx="89">
                  <c:v>31.700133360660313</c:v>
                </c:pt>
                <c:pt idx="90">
                  <c:v>31.770406327128164</c:v>
                </c:pt>
                <c:pt idx="91">
                  <c:v>31.875725125428549</c:v>
                </c:pt>
                <c:pt idx="92">
                  <c:v>31.981025793448627</c:v>
                </c:pt>
                <c:pt idx="93">
                  <c:v>32.121372293301228</c:v>
                </c:pt>
                <c:pt idx="94">
                  <c:v>32.156599427936719</c:v>
                </c:pt>
                <c:pt idx="95">
                  <c:v>32.332028020182321</c:v>
                </c:pt>
                <c:pt idx="96">
                  <c:v>32.507456612427738</c:v>
                </c:pt>
                <c:pt idx="97">
                  <c:v>32.68297585607489</c:v>
                </c:pt>
                <c:pt idx="98">
                  <c:v>32.96374137690119</c:v>
                </c:pt>
                <c:pt idx="99">
                  <c:v>33.068969523800021</c:v>
                </c:pt>
                <c:pt idx="100">
                  <c:v>33.279643380961403</c:v>
                </c:pt>
                <c:pt idx="101">
                  <c:v>33.419881099131963</c:v>
                </c:pt>
                <c:pt idx="102">
                  <c:v>33.560336380666442</c:v>
                </c:pt>
                <c:pt idx="103">
                  <c:v>33.735855624313437</c:v>
                </c:pt>
                <c:pt idx="104">
                  <c:v>33.806146721061779</c:v>
                </c:pt>
                <c:pt idx="105">
                  <c:v>34.1217767709173</c:v>
                </c:pt>
                <c:pt idx="106">
                  <c:v>34.262032619368348</c:v>
                </c:pt>
                <c:pt idx="107">
                  <c:v>34.367297026827799</c:v>
                </c:pt>
                <c:pt idx="108">
                  <c:v>34.47259769484787</c:v>
                </c:pt>
                <c:pt idx="109">
                  <c:v>34.612962324980614</c:v>
                </c:pt>
                <c:pt idx="110">
                  <c:v>34.613089236942798</c:v>
                </c:pt>
                <c:pt idx="111">
                  <c:v>34.683253421728956</c:v>
                </c:pt>
                <c:pt idx="112">
                  <c:v>34.823527400460137</c:v>
                </c:pt>
                <c:pt idx="113">
                  <c:v>34.999010383546668</c:v>
                </c:pt>
                <c:pt idx="114">
                  <c:v>35.174366454671016</c:v>
                </c:pt>
                <c:pt idx="115">
                  <c:v>35.420013622543522</c:v>
                </c:pt>
                <c:pt idx="116">
                  <c:v>35.59555099647099</c:v>
                </c:pt>
                <c:pt idx="117">
                  <c:v>35.946245008439369</c:v>
                </c:pt>
                <c:pt idx="118">
                  <c:v>36.121782382366845</c:v>
                </c:pt>
                <c:pt idx="119">
                  <c:v>36.402511642632327</c:v>
                </c:pt>
                <c:pt idx="120">
                  <c:v>36.577976495438548</c:v>
                </c:pt>
                <c:pt idx="121">
                  <c:v>36.753658911608532</c:v>
                </c:pt>
                <c:pt idx="122">
                  <c:v>36.929105634134267</c:v>
                </c:pt>
                <c:pt idx="123">
                  <c:v>37.27989029750421</c:v>
                </c:pt>
                <c:pt idx="124">
                  <c:v>37.525519335096398</c:v>
                </c:pt>
                <c:pt idx="125">
                  <c:v>37.876249607625411</c:v>
                </c:pt>
                <c:pt idx="126">
                  <c:v>38.157033258732007</c:v>
                </c:pt>
                <c:pt idx="127">
                  <c:v>38.332461850977595</c:v>
                </c:pt>
                <c:pt idx="128">
                  <c:v>38.683047081264114</c:v>
                </c:pt>
                <c:pt idx="129">
                  <c:v>38.893467114501135</c:v>
                </c:pt>
                <c:pt idx="130">
                  <c:v>39.139005500691944</c:v>
                </c:pt>
                <c:pt idx="131">
                  <c:v>39.489735773220936</c:v>
                </c:pt>
                <c:pt idx="132">
                  <c:v>39.489880815463444</c:v>
                </c:pt>
                <c:pt idx="133">
                  <c:v>39.490098378827021</c:v>
                </c:pt>
                <c:pt idx="134">
                  <c:v>39.735691155858767</c:v>
                </c:pt>
                <c:pt idx="135">
                  <c:v>39.981247672329715</c:v>
                </c:pt>
                <c:pt idx="136">
                  <c:v>40.086530210069469</c:v>
                </c:pt>
                <c:pt idx="137">
                  <c:v>40.437242352318158</c:v>
                </c:pt>
                <c:pt idx="138">
                  <c:v>40.647734906676426</c:v>
                </c:pt>
                <c:pt idx="139">
                  <c:v>40.928246603578515</c:v>
                </c:pt>
                <c:pt idx="140">
                  <c:v>41.243804132312796</c:v>
                </c:pt>
                <c:pt idx="141">
                  <c:v>41.489251867102048</c:v>
                </c:pt>
                <c:pt idx="142">
                  <c:v>42.050184609504491</c:v>
                </c:pt>
                <c:pt idx="143">
                  <c:v>42.155376495842688</c:v>
                </c:pt>
                <c:pt idx="144">
                  <c:v>42.435815671623352</c:v>
                </c:pt>
                <c:pt idx="145">
                  <c:v>42.646181314019614</c:v>
                </c:pt>
                <c:pt idx="146">
                  <c:v>42.926638620080595</c:v>
                </c:pt>
                <c:pt idx="147">
                  <c:v>43.031830506418785</c:v>
                </c:pt>
                <c:pt idx="148">
                  <c:v>43.207168447262831</c:v>
                </c:pt>
                <c:pt idx="149">
                  <c:v>43.452616182052068</c:v>
                </c:pt>
                <c:pt idx="150">
                  <c:v>43.697828223197249</c:v>
                </c:pt>
                <c:pt idx="151">
                  <c:v>43.732801533908528</c:v>
                </c:pt>
                <c:pt idx="152">
                  <c:v>43.942967743221345</c:v>
                </c:pt>
                <c:pt idx="153">
                  <c:v>44.188161654086223</c:v>
                </c:pt>
                <c:pt idx="154">
                  <c:v>44.398364123959666</c:v>
                </c:pt>
                <c:pt idx="155">
                  <c:v>44.608584724113413</c:v>
                </c:pt>
                <c:pt idx="156">
                  <c:v>44.678567606096436</c:v>
                </c:pt>
                <c:pt idx="157">
                  <c:v>44.993961962308084</c:v>
                </c:pt>
                <c:pt idx="158">
                  <c:v>45.134145289637701</c:v>
                </c:pt>
                <c:pt idx="159">
                  <c:v>45.58979549430039</c:v>
                </c:pt>
                <c:pt idx="160">
                  <c:v>45.694932989797643</c:v>
                </c:pt>
                <c:pt idx="161">
                  <c:v>45.940344464026261</c:v>
                </c:pt>
                <c:pt idx="162">
                  <c:v>46.185774068535196</c:v>
                </c:pt>
                <c:pt idx="163">
                  <c:v>46.606378441365351</c:v>
                </c:pt>
                <c:pt idx="164">
                  <c:v>47.097128868701333</c:v>
                </c:pt>
                <c:pt idx="165">
                  <c:v>47.342449691528387</c:v>
                </c:pt>
                <c:pt idx="166">
                  <c:v>47.552615900841204</c:v>
                </c:pt>
                <c:pt idx="167">
                  <c:v>47.657699005497705</c:v>
                </c:pt>
                <c:pt idx="168">
                  <c:v>47.937956878475248</c:v>
                </c:pt>
                <c:pt idx="169">
                  <c:v>48.253460016368756</c:v>
                </c:pt>
                <c:pt idx="170">
                  <c:v>48.393643343698557</c:v>
                </c:pt>
                <c:pt idx="171">
                  <c:v>48.603918334693084</c:v>
                </c:pt>
                <c:pt idx="172">
                  <c:v>49.234652656275422</c:v>
                </c:pt>
                <c:pt idx="173">
                  <c:v>49.444800735307929</c:v>
                </c:pt>
                <c:pt idx="174">
                  <c:v>49.690030906733597</c:v>
                </c:pt>
                <c:pt idx="175">
                  <c:v>50.110490237321244</c:v>
                </c:pt>
                <c:pt idx="176">
                  <c:v>50.565959139180798</c:v>
                </c:pt>
                <c:pt idx="177">
                  <c:v>51.301631523177143</c:v>
                </c:pt>
                <c:pt idx="178">
                  <c:v>51.40676901867441</c:v>
                </c:pt>
                <c:pt idx="179">
                  <c:v>52.037521470537065</c:v>
                </c:pt>
                <c:pt idx="180">
                  <c:v>52.352879566188065</c:v>
                </c:pt>
                <c:pt idx="181">
                  <c:v>52.668237661839093</c:v>
                </c:pt>
                <c:pt idx="182">
                  <c:v>53.088715122707228</c:v>
                </c:pt>
                <c:pt idx="183">
                  <c:v>53.298971983421431</c:v>
                </c:pt>
                <c:pt idx="184">
                  <c:v>53.964734006556</c:v>
                </c:pt>
                <c:pt idx="185">
                  <c:v>54.139945035437847</c:v>
                </c:pt>
                <c:pt idx="186">
                  <c:v>54.210054829383061</c:v>
                </c:pt>
                <c:pt idx="187">
                  <c:v>54.315192324880307</c:v>
                </c:pt>
                <c:pt idx="188">
                  <c:v>54.490403353762161</c:v>
                </c:pt>
                <c:pt idx="189">
                  <c:v>54.805779579693485</c:v>
                </c:pt>
                <c:pt idx="190">
                  <c:v>54.910862684349986</c:v>
                </c:pt>
                <c:pt idx="191">
                  <c:v>55.296348704226517</c:v>
                </c:pt>
                <c:pt idx="192">
                  <c:v>55.401486199723777</c:v>
                </c:pt>
                <c:pt idx="193">
                  <c:v>55.646825152831148</c:v>
                </c:pt>
                <c:pt idx="194">
                  <c:v>55.857154534666783</c:v>
                </c:pt>
                <c:pt idx="195">
                  <c:v>56.558107431876032</c:v>
                </c:pt>
                <c:pt idx="196">
                  <c:v>56.663263057653779</c:v>
                </c:pt>
                <c:pt idx="197">
                  <c:v>57.013739506258418</c:v>
                </c:pt>
                <c:pt idx="198">
                  <c:v>57.364107173181161</c:v>
                </c:pt>
                <c:pt idx="199">
                  <c:v>57.644346915878572</c:v>
                </c:pt>
                <c:pt idx="200">
                  <c:v>57.854513125191389</c:v>
                </c:pt>
                <c:pt idx="201">
                  <c:v>58.064624943663269</c:v>
                </c:pt>
                <c:pt idx="202">
                  <c:v>58.204681359030872</c:v>
                </c:pt>
                <c:pt idx="203">
                  <c:v>58.624995647376196</c:v>
                </c:pt>
                <c:pt idx="204">
                  <c:v>59.010318494729916</c:v>
                </c:pt>
                <c:pt idx="205">
                  <c:v>59.22050283432305</c:v>
                </c:pt>
                <c:pt idx="206">
                  <c:v>59.50059753477796</c:v>
                </c:pt>
                <c:pt idx="207">
                  <c:v>59.605662509153966</c:v>
                </c:pt>
                <c:pt idx="208">
                  <c:v>59.745737054801886</c:v>
                </c:pt>
                <c:pt idx="209">
                  <c:v>59.955885133834393</c:v>
                </c:pt>
                <c:pt idx="210">
                  <c:v>60.271061926682279</c:v>
                </c:pt>
                <c:pt idx="211">
                  <c:v>60.41106395120913</c:v>
                </c:pt>
                <c:pt idx="212">
                  <c:v>60.516110795304819</c:v>
                </c:pt>
                <c:pt idx="213">
                  <c:v>60.761159663927359</c:v>
                </c:pt>
                <c:pt idx="214">
                  <c:v>60.901270470135898</c:v>
                </c:pt>
                <c:pt idx="215">
                  <c:v>61.321512237359805</c:v>
                </c:pt>
                <c:pt idx="216">
                  <c:v>61.601697589216286</c:v>
                </c:pt>
                <c:pt idx="217">
                  <c:v>62.057057709393966</c:v>
                </c:pt>
                <c:pt idx="218">
                  <c:v>62.30221535969838</c:v>
                </c:pt>
                <c:pt idx="219">
                  <c:v>62.512417829571639</c:v>
                </c:pt>
                <c:pt idx="220">
                  <c:v>62.65254676606051</c:v>
                </c:pt>
                <c:pt idx="221">
                  <c:v>62.86274923593394</c:v>
                </c:pt>
                <c:pt idx="222">
                  <c:v>63.318181877232881</c:v>
                </c:pt>
                <c:pt idx="223">
                  <c:v>63.458401465123309</c:v>
                </c:pt>
                <c:pt idx="224">
                  <c:v>63.668694586398139</c:v>
                </c:pt>
                <c:pt idx="225">
                  <c:v>64.369647483607579</c:v>
                </c:pt>
                <c:pt idx="226">
                  <c:v>64.579922474602242</c:v>
                </c:pt>
                <c:pt idx="227">
                  <c:v>64.650014138267153</c:v>
                </c:pt>
                <c:pt idx="228">
                  <c:v>64.755097242923483</c:v>
                </c:pt>
                <c:pt idx="229">
                  <c:v>64.930290141525006</c:v>
                </c:pt>
                <c:pt idx="230">
                  <c:v>65.280567157046377</c:v>
                </c:pt>
                <c:pt idx="231">
                  <c:v>65.771027499897528</c:v>
                </c:pt>
                <c:pt idx="232">
                  <c:v>65.911138306105897</c:v>
                </c:pt>
                <c:pt idx="233">
                  <c:v>66.261542233589452</c:v>
                </c:pt>
                <c:pt idx="234">
                  <c:v>66.471762833743227</c:v>
                </c:pt>
                <c:pt idx="235">
                  <c:v>66.611819249110823</c:v>
                </c:pt>
                <c:pt idx="236">
                  <c:v>66.926977911678406</c:v>
                </c:pt>
                <c:pt idx="237">
                  <c:v>67.032042886054583</c:v>
                </c:pt>
                <c:pt idx="238">
                  <c:v>67.312191977350238</c:v>
                </c:pt>
                <c:pt idx="239">
                  <c:v>67.452284653278483</c:v>
                </c:pt>
                <c:pt idx="240">
                  <c:v>67.557258976253109</c:v>
                </c:pt>
                <c:pt idx="241">
                  <c:v>67.732306832612295</c:v>
                </c:pt>
                <c:pt idx="242">
                  <c:v>67.872417638820679</c:v>
                </c:pt>
                <c:pt idx="243">
                  <c:v>68.117684070806973</c:v>
                </c:pt>
                <c:pt idx="244">
                  <c:v>68.432969645336755</c:v>
                </c:pt>
                <c:pt idx="245">
                  <c:v>68.573098581825576</c:v>
                </c:pt>
                <c:pt idx="246">
                  <c:v>69.133759370023355</c:v>
                </c:pt>
                <c:pt idx="247">
                  <c:v>69.273797655110656</c:v>
                </c:pt>
                <c:pt idx="248">
                  <c:v>69.413908461319195</c:v>
                </c:pt>
                <c:pt idx="249">
                  <c:v>69.729194035848948</c:v>
                </c:pt>
                <c:pt idx="250">
                  <c:v>69.869268581496868</c:v>
                </c:pt>
                <c:pt idx="251">
                  <c:v>70.009397517985732</c:v>
                </c:pt>
                <c:pt idx="252">
                  <c:v>70.114516883202683</c:v>
                </c:pt>
                <c:pt idx="253">
                  <c:v>70.464975201526997</c:v>
                </c:pt>
                <c:pt idx="254">
                  <c:v>70.570112697024427</c:v>
                </c:pt>
                <c:pt idx="255">
                  <c:v>70.885525183516393</c:v>
                </c:pt>
                <c:pt idx="256">
                  <c:v>71.025708510846187</c:v>
                </c:pt>
                <c:pt idx="257">
                  <c:v>71.305948253543406</c:v>
                </c:pt>
                <c:pt idx="258">
                  <c:v>71.516150723416857</c:v>
                </c:pt>
                <c:pt idx="259">
                  <c:v>71.936483142042505</c:v>
                </c:pt>
                <c:pt idx="260">
                  <c:v>72.321679077434041</c:v>
                </c:pt>
                <c:pt idx="261">
                  <c:v>72.531881547307478</c:v>
                </c:pt>
                <c:pt idx="262">
                  <c:v>72.776930415929854</c:v>
                </c:pt>
                <c:pt idx="263">
                  <c:v>72.917023091858056</c:v>
                </c:pt>
                <c:pt idx="264">
                  <c:v>73.23212736358488</c:v>
                </c:pt>
                <c:pt idx="265">
                  <c:v>73.26708254401585</c:v>
                </c:pt>
                <c:pt idx="266">
                  <c:v>73.617123865893163</c:v>
                </c:pt>
                <c:pt idx="267">
                  <c:v>73.687143008436806</c:v>
                </c:pt>
                <c:pt idx="268">
                  <c:v>73.827126902683148</c:v>
                </c:pt>
                <c:pt idx="269">
                  <c:v>73.932173746778872</c:v>
                </c:pt>
                <c:pt idx="270">
                  <c:v>74.10707656089555</c:v>
                </c:pt>
                <c:pt idx="271">
                  <c:v>74.317188379367437</c:v>
                </c:pt>
                <c:pt idx="272">
                  <c:v>74.457299185575991</c:v>
                </c:pt>
                <c:pt idx="273">
                  <c:v>74.772584760105772</c:v>
                </c:pt>
                <c:pt idx="274">
                  <c:v>75.157853216618719</c:v>
                </c:pt>
                <c:pt idx="275">
                  <c:v>75.438111089596276</c:v>
                </c:pt>
                <c:pt idx="276">
                  <c:v>75.683377521582386</c:v>
                </c:pt>
                <c:pt idx="277">
                  <c:v>75.858606680744714</c:v>
                </c:pt>
                <c:pt idx="278">
                  <c:v>76.279156662733925</c:v>
                </c:pt>
                <c:pt idx="279">
                  <c:v>76.384330418791819</c:v>
                </c:pt>
                <c:pt idx="280">
                  <c:v>76.629669371899183</c:v>
                </c:pt>
                <c:pt idx="281">
                  <c:v>76.734806867396443</c:v>
                </c:pt>
                <c:pt idx="282">
                  <c:v>76.839744929810436</c:v>
                </c:pt>
                <c:pt idx="283">
                  <c:v>76.874681979961082</c:v>
                </c:pt>
                <c:pt idx="284">
                  <c:v>77.189768121407411</c:v>
                </c:pt>
                <c:pt idx="285">
                  <c:v>77.329860797335641</c:v>
                </c:pt>
                <c:pt idx="286">
                  <c:v>77.539954485527204</c:v>
                </c:pt>
                <c:pt idx="287">
                  <c:v>77.574927796238498</c:v>
                </c:pt>
                <c:pt idx="288">
                  <c:v>77.820194228224636</c:v>
                </c:pt>
                <c:pt idx="289">
                  <c:v>77.96045007667567</c:v>
                </c:pt>
                <c:pt idx="290">
                  <c:v>78.17070693738988</c:v>
                </c:pt>
                <c:pt idx="291">
                  <c:v>78.310763352757476</c:v>
                </c:pt>
                <c:pt idx="292">
                  <c:v>78.415828327133667</c:v>
                </c:pt>
                <c:pt idx="293">
                  <c:v>78.590731141250359</c:v>
                </c:pt>
                <c:pt idx="294">
                  <c:v>78.590821792651752</c:v>
                </c:pt>
                <c:pt idx="295">
                  <c:v>78.625704451961482</c:v>
                </c:pt>
                <c:pt idx="296">
                  <c:v>78.660550850710578</c:v>
                </c:pt>
                <c:pt idx="297">
                  <c:v>78.765579564525979</c:v>
                </c:pt>
                <c:pt idx="298">
                  <c:v>78.870481366379323</c:v>
                </c:pt>
                <c:pt idx="299">
                  <c:v>79.010555912027257</c:v>
                </c:pt>
                <c:pt idx="300">
                  <c:v>79.22074025162037</c:v>
                </c:pt>
                <c:pt idx="301">
                  <c:v>79.430906460933215</c:v>
                </c:pt>
                <c:pt idx="302">
                  <c:v>79.571017267141755</c:v>
                </c:pt>
                <c:pt idx="303">
                  <c:v>79.816102396324737</c:v>
                </c:pt>
                <c:pt idx="304">
                  <c:v>79.921131110140294</c:v>
                </c:pt>
                <c:pt idx="305">
                  <c:v>80.131206668051547</c:v>
                </c:pt>
                <c:pt idx="306">
                  <c:v>80.34131848652342</c:v>
                </c:pt>
                <c:pt idx="307">
                  <c:v>80.411301368506457</c:v>
                </c:pt>
                <c:pt idx="308">
                  <c:v>80.6213587961374</c:v>
                </c:pt>
                <c:pt idx="309">
                  <c:v>80.726387509952787</c:v>
                </c:pt>
                <c:pt idx="310">
                  <c:v>80.761360820664066</c:v>
                </c:pt>
                <c:pt idx="311">
                  <c:v>80.971218815211586</c:v>
                </c:pt>
                <c:pt idx="312">
                  <c:v>81.041020394391637</c:v>
                </c:pt>
                <c:pt idx="313">
                  <c:v>81.11094888553373</c:v>
                </c:pt>
                <c:pt idx="314">
                  <c:v>81.215814426826483</c:v>
                </c:pt>
                <c:pt idx="315">
                  <c:v>81.285724787688252</c:v>
                </c:pt>
                <c:pt idx="316">
                  <c:v>81.390409026177863</c:v>
                </c:pt>
                <c:pt idx="317">
                  <c:v>81.390590328980991</c:v>
                </c:pt>
                <c:pt idx="318">
                  <c:v>81.425128512964775</c:v>
                </c:pt>
                <c:pt idx="319">
                  <c:v>81.459938651153237</c:v>
                </c:pt>
                <c:pt idx="320">
                  <c:v>81.634968377232141</c:v>
                </c:pt>
                <c:pt idx="321">
                  <c:v>81.739960830486908</c:v>
                </c:pt>
                <c:pt idx="322">
                  <c:v>81.914863644603614</c:v>
                </c:pt>
                <c:pt idx="323">
                  <c:v>82.019783576737268</c:v>
                </c:pt>
                <c:pt idx="324">
                  <c:v>82.159332344256313</c:v>
                </c:pt>
                <c:pt idx="325">
                  <c:v>82.159477386498835</c:v>
                </c:pt>
                <c:pt idx="326">
                  <c:v>82.159604298461005</c:v>
                </c:pt>
                <c:pt idx="327">
                  <c:v>82.334289549213963</c:v>
                </c:pt>
                <c:pt idx="328">
                  <c:v>82.439227611627786</c:v>
                </c:pt>
                <c:pt idx="329">
                  <c:v>82.579048333351494</c:v>
                </c:pt>
                <c:pt idx="330">
                  <c:v>82.684022656325936</c:v>
                </c:pt>
                <c:pt idx="331">
                  <c:v>82.858925470442657</c:v>
                </c:pt>
                <c:pt idx="332">
                  <c:v>82.92890835242568</c:v>
                </c:pt>
                <c:pt idx="333">
                  <c:v>83.068892246672206</c:v>
                </c:pt>
                <c:pt idx="334">
                  <c:v>83.313850463893019</c:v>
                </c:pt>
                <c:pt idx="335">
                  <c:v>83.313941115294568</c:v>
                </c:pt>
                <c:pt idx="336">
                  <c:v>83.38363391279276</c:v>
                </c:pt>
                <c:pt idx="337">
                  <c:v>83.418353399579686</c:v>
                </c:pt>
                <c:pt idx="338">
                  <c:v>83.418625353784208</c:v>
                </c:pt>
                <c:pt idx="339">
                  <c:v>83.488263760441441</c:v>
                </c:pt>
                <c:pt idx="340">
                  <c:v>83.522874465546494</c:v>
                </c:pt>
                <c:pt idx="341">
                  <c:v>83.523037638069312</c:v>
                </c:pt>
                <c:pt idx="342">
                  <c:v>83.557720864295575</c:v>
                </c:pt>
                <c:pt idx="343">
                  <c:v>83.627649355437669</c:v>
                </c:pt>
                <c:pt idx="344">
                  <c:v>83.732551157291027</c:v>
                </c:pt>
                <c:pt idx="345">
                  <c:v>83.767506337722011</c:v>
                </c:pt>
                <c:pt idx="346">
                  <c:v>83.87235374873444</c:v>
                </c:pt>
                <c:pt idx="347">
                  <c:v>83.90727266860462</c:v>
                </c:pt>
                <c:pt idx="348">
                  <c:v>83.977237420307333</c:v>
                </c:pt>
                <c:pt idx="349">
                  <c:v>84.08219361300165</c:v>
                </c:pt>
                <c:pt idx="350">
                  <c:v>84.222104986126737</c:v>
                </c:pt>
                <c:pt idx="351">
                  <c:v>84.222376940331444</c:v>
                </c:pt>
                <c:pt idx="352">
                  <c:v>84.32709743938166</c:v>
                </c:pt>
                <c:pt idx="353">
                  <c:v>84.431890459553173</c:v>
                </c:pt>
                <c:pt idx="354">
                  <c:v>84.432053632075991</c:v>
                </c:pt>
                <c:pt idx="355">
                  <c:v>84.536701610004982</c:v>
                </c:pt>
                <c:pt idx="356">
                  <c:v>84.536774131126236</c:v>
                </c:pt>
                <c:pt idx="357">
                  <c:v>84.604635770313379</c:v>
                </c:pt>
                <c:pt idx="358">
                  <c:v>84.604744551995253</c:v>
                </c:pt>
                <c:pt idx="359">
                  <c:v>84.604889594237562</c:v>
                </c:pt>
                <c:pt idx="360">
                  <c:v>84.60510715760131</c:v>
                </c:pt>
                <c:pt idx="361">
                  <c:v>84.606557580025822</c:v>
                </c:pt>
                <c:pt idx="362">
                  <c:v>84.675380124069363</c:v>
                </c:pt>
                <c:pt idx="363">
                  <c:v>84.67563394799356</c:v>
                </c:pt>
                <c:pt idx="364">
                  <c:v>84.675742729675434</c:v>
                </c:pt>
                <c:pt idx="365">
                  <c:v>84.676014683879941</c:v>
                </c:pt>
                <c:pt idx="366">
                  <c:v>84.676177856402759</c:v>
                </c:pt>
                <c:pt idx="367">
                  <c:v>84.676522331728506</c:v>
                </c:pt>
              </c:numCache>
            </c:numRef>
          </c:xVal>
          <c:yVal>
            <c:numRef>
              <c:f>'Leistungsprüfstand 27.05.20'!$AR$6:$AR$373</c:f>
              <c:numCache>
                <c:formatCode>#,##0.000" kN"</c:formatCode>
                <c:ptCount val="368"/>
                <c:pt idx="0">
                  <c:v>1.7184511245206897</c:v>
                </c:pt>
                <c:pt idx="1">
                  <c:v>1.7729791472374412</c:v>
                </c:pt>
                <c:pt idx="2">
                  <c:v>1.8638591850986872</c:v>
                </c:pt>
                <c:pt idx="3">
                  <c:v>1.8820351926709378</c:v>
                </c:pt>
                <c:pt idx="4">
                  <c:v>1.9365632153876824</c:v>
                </c:pt>
                <c:pt idx="5">
                  <c:v>1.9668565613414337</c:v>
                </c:pt>
                <c:pt idx="6">
                  <c:v>2.0032085764859349</c:v>
                </c:pt>
                <c:pt idx="7">
                  <c:v>2.0577365992026797</c:v>
                </c:pt>
                <c:pt idx="8">
                  <c:v>2.1062059527286809</c:v>
                </c:pt>
                <c:pt idx="9">
                  <c:v>2.2092644042656904</c:v>
                </c:pt>
                <c:pt idx="10">
                  <c:v>2.2699121714674479</c:v>
                </c:pt>
                <c:pt idx="11">
                  <c:v>2.3305904763163401</c:v>
                </c:pt>
                <c:pt idx="12">
                  <c:v>2.4214705141775865</c:v>
                </c:pt>
                <c:pt idx="13">
                  <c:v>2.4699398677035878</c:v>
                </c:pt>
                <c:pt idx="14">
                  <c:v>2.5912048644599754</c:v>
                </c:pt>
                <c:pt idx="15">
                  <c:v>2.6820849023212281</c:v>
                </c:pt>
                <c:pt idx="16">
                  <c:v>2.706319579084222</c:v>
                </c:pt>
                <c:pt idx="17">
                  <c:v>2.7487302634194735</c:v>
                </c:pt>
                <c:pt idx="18">
                  <c:v>2.7851128162111025</c:v>
                </c:pt>
                <c:pt idx="19">
                  <c:v>2.815406162164853</c:v>
                </c:pt>
                <c:pt idx="20">
                  <c:v>2.863875515690848</c:v>
                </c:pt>
                <c:pt idx="21">
                  <c:v>2.9306124897304904</c:v>
                </c:pt>
                <c:pt idx="22">
                  <c:v>2.9669645048749915</c:v>
                </c:pt>
                <c:pt idx="23">
                  <c:v>3.2275178177243649</c:v>
                </c:pt>
                <c:pt idx="24">
                  <c:v>3.2881045096318657</c:v>
                </c:pt>
                <c:pt idx="25">
                  <c:v>3.1185228475851305</c:v>
                </c:pt>
                <c:pt idx="26">
                  <c:v>3.1488161935388805</c:v>
                </c:pt>
                <c:pt idx="27">
                  <c:v>3.3609917658036488</c:v>
                </c:pt>
                <c:pt idx="28">
                  <c:v>3.4580220857970367</c:v>
                </c:pt>
                <c:pt idx="29">
                  <c:v>3.5429656050560574</c:v>
                </c:pt>
                <c:pt idx="30">
                  <c:v>3.6641389888710538</c:v>
                </c:pt>
                <c:pt idx="31">
                  <c:v>3.7187891621763236</c:v>
                </c:pt>
                <c:pt idx="32">
                  <c:v>3.846326591653384</c:v>
                </c:pt>
                <c:pt idx="33">
                  <c:v>3.9192749231194299</c:v>
                </c:pt>
                <c:pt idx="34">
                  <c:v>3.9862867359832435</c:v>
                </c:pt>
                <c:pt idx="35">
                  <c:v>4.0166716948783847</c:v>
                </c:pt>
                <c:pt idx="36">
                  <c:v>4.0592656050964173</c:v>
                </c:pt>
                <c:pt idx="37">
                  <c:v>4.0896505639915581</c:v>
                </c:pt>
                <c:pt idx="38">
                  <c:v>4.1383031434003481</c:v>
                </c:pt>
                <c:pt idx="39">
                  <c:v>4.1625683578104766</c:v>
                </c:pt>
                <c:pt idx="40">
                  <c:v>4.1990425235434961</c:v>
                </c:pt>
                <c:pt idx="41">
                  <c:v>4.2295190953800343</c:v>
                </c:pt>
                <c:pt idx="42">
                  <c:v>4.2659932611130555</c:v>
                </c:pt>
                <c:pt idx="43">
                  <c:v>4.2902890131703177</c:v>
                </c:pt>
                <c:pt idx="44">
                  <c:v>4.308556633683958</c:v>
                </c:pt>
                <c:pt idx="45">
                  <c:v>4.3631457316949662</c:v>
                </c:pt>
                <c:pt idx="46">
                  <c:v>4.3510894686077286</c:v>
                </c:pt>
                <c:pt idx="47">
                  <c:v>4.4118593863980111</c:v>
                </c:pt>
                <c:pt idx="48">
                  <c:v>4.4301575445587869</c:v>
                </c:pt>
                <c:pt idx="49">
                  <c:v>4.448425165072428</c:v>
                </c:pt>
                <c:pt idx="50">
                  <c:v>4.484929868452582</c:v>
                </c:pt>
                <c:pt idx="51">
                  <c:v>4.5092561581569734</c:v>
                </c:pt>
                <c:pt idx="52">
                  <c:v>4.5761152827851346</c:v>
                </c:pt>
                <c:pt idx="53">
                  <c:v>4.6065002416802763</c:v>
                </c:pt>
                <c:pt idx="54">
                  <c:v>4.6672396218234304</c:v>
                </c:pt>
                <c:pt idx="55">
                  <c:v>4.6915964491749564</c:v>
                </c:pt>
                <c:pt idx="56">
                  <c:v>4.7280706149079768</c:v>
                </c:pt>
                <c:pt idx="57">
                  <c:v>4.7767231943167587</c:v>
                </c:pt>
                <c:pt idx="58">
                  <c:v>4.8313428299749006</c:v>
                </c:pt>
                <c:pt idx="59">
                  <c:v>4.8737840519572799</c:v>
                </c:pt>
                <c:pt idx="60">
                  <c:v>4.9102582176903073</c:v>
                </c:pt>
                <c:pt idx="61">
                  <c:v>4.9771784176127305</c:v>
                </c:pt>
                <c:pt idx="62">
                  <c:v>5.0015352449642494</c:v>
                </c:pt>
                <c:pt idx="63">
                  <c:v>5.0381620989329283</c:v>
                </c:pt>
                <c:pt idx="64">
                  <c:v>5.0746973399602116</c:v>
                </c:pt>
                <c:pt idx="65">
                  <c:v>5.1354061824562312</c:v>
                </c:pt>
                <c:pt idx="66">
                  <c:v>5.1840892995121477</c:v>
                </c:pt>
                <c:pt idx="67">
                  <c:v>5.263035224874681</c:v>
                </c:pt>
                <c:pt idx="68">
                  <c:v>5.3055375221513232</c:v>
                </c:pt>
                <c:pt idx="69">
                  <c:v>5.384452909866722</c:v>
                </c:pt>
                <c:pt idx="70">
                  <c:v>5.396722936483874</c:v>
                </c:pt>
                <c:pt idx="71">
                  <c:v>5.4633988352292553</c:v>
                </c:pt>
                <c:pt idx="72">
                  <c:v>5.5059927454472932</c:v>
                </c:pt>
                <c:pt idx="73">
                  <c:v>5.5667321255904421</c:v>
                </c:pt>
                <c:pt idx="74">
                  <c:v>5.6274715057335971</c:v>
                </c:pt>
                <c:pt idx="75">
                  <c:v>5.6456780509529763</c:v>
                </c:pt>
                <c:pt idx="76">
                  <c:v>5.6821216790388682</c:v>
                </c:pt>
                <c:pt idx="77">
                  <c:v>5.7064479687432588</c:v>
                </c:pt>
                <c:pt idx="78">
                  <c:v>5.7671568112392784</c:v>
                </c:pt>
                <c:pt idx="79">
                  <c:v>5.8218069845445495</c:v>
                </c:pt>
                <c:pt idx="80">
                  <c:v>5.8521919434396974</c:v>
                </c:pt>
                <c:pt idx="81">
                  <c:v>5.912839710641455</c:v>
                </c:pt>
                <c:pt idx="82">
                  <c:v>5.949222263433084</c:v>
                </c:pt>
                <c:pt idx="83">
                  <c:v>6.0099005682819771</c:v>
                </c:pt>
                <c:pt idx="84">
                  <c:v>6.0463441963678681</c:v>
                </c:pt>
                <c:pt idx="85">
                  <c:v>6.0827878244537583</c:v>
                </c:pt>
                <c:pt idx="86">
                  <c:v>6.1313487909211508</c:v>
                </c:pt>
                <c:pt idx="87">
                  <c:v>6.173790012903531</c:v>
                </c:pt>
                <c:pt idx="88">
                  <c:v>6.2344988553995506</c:v>
                </c:pt>
                <c:pt idx="89">
                  <c:v>6.2771233032647178</c:v>
                </c:pt>
                <c:pt idx="90">
                  <c:v>6.3377710704664763</c:v>
                </c:pt>
                <c:pt idx="91">
                  <c:v>6.3984493753153666</c:v>
                </c:pt>
                <c:pt idx="92">
                  <c:v>6.4530690109735085</c:v>
                </c:pt>
                <c:pt idx="93">
                  <c:v>6.5077191842787867</c:v>
                </c:pt>
                <c:pt idx="94">
                  <c:v>6.5683364138333964</c:v>
                </c:pt>
                <c:pt idx="95">
                  <c:v>6.6351344631672831</c:v>
                </c:pt>
                <c:pt idx="96">
                  <c:v>6.7019325125012319</c:v>
                </c:pt>
                <c:pt idx="97">
                  <c:v>6.799023907788869</c:v>
                </c:pt>
                <c:pt idx="98">
                  <c:v>6.9325589311624238</c:v>
                </c:pt>
                <c:pt idx="99">
                  <c:v>6.9629438900575646</c:v>
                </c:pt>
                <c:pt idx="100">
                  <c:v>7.0964178381368361</c:v>
                </c:pt>
                <c:pt idx="101">
                  <c:v>7.1147159962975977</c:v>
                </c:pt>
                <c:pt idx="102">
                  <c:v>7.2057181847473508</c:v>
                </c:pt>
                <c:pt idx="103">
                  <c:v>7.3028095800350528</c:v>
                </c:pt>
                <c:pt idx="104">
                  <c:v>7.3695160164275464</c:v>
                </c:pt>
                <c:pt idx="105">
                  <c:v>7.4424948855407074</c:v>
                </c:pt>
                <c:pt idx="106">
                  <c:v>7.4668517128922467</c:v>
                </c:pt>
                <c:pt idx="107">
                  <c:v>7.5093540101688747</c:v>
                </c:pt>
                <c:pt idx="108">
                  <c:v>7.5639736458269917</c:v>
                </c:pt>
                <c:pt idx="109">
                  <c:v>7.6246824883230575</c:v>
                </c:pt>
                <c:pt idx="110">
                  <c:v>7.6670931726582952</c:v>
                </c:pt>
                <c:pt idx="111">
                  <c:v>7.691388924715552</c:v>
                </c:pt>
                <c:pt idx="112">
                  <c:v>7.7218044212578016</c:v>
                </c:pt>
                <c:pt idx="113">
                  <c:v>7.8067784781639524</c:v>
                </c:pt>
                <c:pt idx="114">
                  <c:v>7.8493418507348629</c:v>
                </c:pt>
                <c:pt idx="115">
                  <c:v>7.9586116596982688</c:v>
                </c:pt>
                <c:pt idx="116">
                  <c:v>8.0617617241766801</c:v>
                </c:pt>
                <c:pt idx="117">
                  <c:v>8.1408298001277259</c:v>
                </c:pt>
                <c:pt idx="118">
                  <c:v>8.2439798646061391</c:v>
                </c:pt>
                <c:pt idx="119">
                  <c:v>8.3653975495982049</c:v>
                </c:pt>
                <c:pt idx="120">
                  <c:v>8.4443129373135779</c:v>
                </c:pt>
                <c:pt idx="121">
                  <c:v>8.5959323553180056</c:v>
                </c:pt>
                <c:pt idx="122">
                  <c:v>8.6687890738426656</c:v>
                </c:pt>
                <c:pt idx="123">
                  <c:v>8.7781504957474628</c:v>
                </c:pt>
                <c:pt idx="124">
                  <c:v>8.8813616355200917</c:v>
                </c:pt>
                <c:pt idx="125">
                  <c:v>8.9725470498526896</c:v>
                </c:pt>
                <c:pt idx="126">
                  <c:v>9.1121407424169565</c:v>
                </c:pt>
                <c:pt idx="127">
                  <c:v>9.1789387917508414</c:v>
                </c:pt>
                <c:pt idx="128">
                  <c:v>9.2216548525574229</c:v>
                </c:pt>
                <c:pt idx="129">
                  <c:v>9.27030743196622</c:v>
                </c:pt>
                <c:pt idx="130">
                  <c:v>9.3432252257850976</c:v>
                </c:pt>
                <c:pt idx="131">
                  <c:v>9.4344106401176973</c:v>
                </c:pt>
                <c:pt idx="132">
                  <c:v>9.4828799936436461</c:v>
                </c:pt>
                <c:pt idx="133">
                  <c:v>9.5555840239327008</c:v>
                </c:pt>
                <c:pt idx="134">
                  <c:v>9.6466778253238417</c:v>
                </c:pt>
                <c:pt idx="135">
                  <c:v>9.7256542883334962</c:v>
                </c:pt>
                <c:pt idx="136">
                  <c:v>9.7742152548009003</c:v>
                </c:pt>
                <c:pt idx="137">
                  <c:v>9.8593419999427248</c:v>
                </c:pt>
                <c:pt idx="138">
                  <c:v>9.9322292561144945</c:v>
                </c:pt>
                <c:pt idx="139">
                  <c:v>9.9809429108175056</c:v>
                </c:pt>
                <c:pt idx="140">
                  <c:v>10.029687103167692</c:v>
                </c:pt>
                <c:pt idx="141">
                  <c:v>10.072311551032886</c:v>
                </c:pt>
                <c:pt idx="142">
                  <c:v>10.139445514485226</c:v>
                </c:pt>
                <c:pt idx="143">
                  <c:v>10.157713134998879</c:v>
                </c:pt>
                <c:pt idx="144">
                  <c:v>10.182192112938917</c:v>
                </c:pt>
                <c:pt idx="145">
                  <c:v>10.212668684775448</c:v>
                </c:pt>
                <c:pt idx="146">
                  <c:v>10.243206331906196</c:v>
                </c:pt>
                <c:pt idx="147">
                  <c:v>10.261473952419852</c:v>
                </c:pt>
                <c:pt idx="148">
                  <c:v>10.297978655800053</c:v>
                </c:pt>
                <c:pt idx="149">
                  <c:v>10.340603103665178</c:v>
                </c:pt>
                <c:pt idx="150">
                  <c:v>10.304464852050605</c:v>
                </c:pt>
                <c:pt idx="151">
                  <c:v>10.280260712934739</c:v>
                </c:pt>
                <c:pt idx="152">
                  <c:v>10.244091923672995</c:v>
                </c:pt>
                <c:pt idx="153">
                  <c:v>10.20189500286771</c:v>
                </c:pt>
                <c:pt idx="154">
                  <c:v>10.177843551987452</c:v>
                </c:pt>
                <c:pt idx="155">
                  <c:v>10.159850770298036</c:v>
                </c:pt>
                <c:pt idx="156">
                  <c:v>10.123559830447787</c:v>
                </c:pt>
                <c:pt idx="157">
                  <c:v>10.117776000081186</c:v>
                </c:pt>
                <c:pt idx="158">
                  <c:v>10.117898150669751</c:v>
                </c:pt>
                <c:pt idx="159">
                  <c:v>10.136471147654683</c:v>
                </c:pt>
                <c:pt idx="160">
                  <c:v>10.136562760596075</c:v>
                </c:pt>
                <c:pt idx="161">
                  <c:v>10.167069870079715</c:v>
                </c:pt>
                <c:pt idx="162">
                  <c:v>10.203635648754133</c:v>
                </c:pt>
                <c:pt idx="163">
                  <c:v>10.222178108091958</c:v>
                </c:pt>
                <c:pt idx="164">
                  <c:v>10.258957650296264</c:v>
                </c:pt>
                <c:pt idx="165">
                  <c:v>10.259171413826218</c:v>
                </c:pt>
                <c:pt idx="166">
                  <c:v>10.223002624564472</c:v>
                </c:pt>
                <c:pt idx="167">
                  <c:v>10.204918229933664</c:v>
                </c:pt>
                <c:pt idx="168">
                  <c:v>10.168810515966202</c:v>
                </c:pt>
                <c:pt idx="169">
                  <c:v>10.199378700744123</c:v>
                </c:pt>
                <c:pt idx="170">
                  <c:v>10.199500851332621</c:v>
                </c:pt>
                <c:pt idx="171">
                  <c:v>10.199684077215403</c:v>
                </c:pt>
                <c:pt idx="172">
                  <c:v>10.169940408909996</c:v>
                </c:pt>
                <c:pt idx="173">
                  <c:v>10.127712950457539</c:v>
                </c:pt>
                <c:pt idx="174">
                  <c:v>10.097633368033742</c:v>
                </c:pt>
                <c:pt idx="175">
                  <c:v>10.067706473845552</c:v>
                </c:pt>
                <c:pt idx="176">
                  <c:v>10.025692778922986</c:v>
                </c:pt>
                <c:pt idx="177">
                  <c:v>9.929395362460756</c:v>
                </c:pt>
                <c:pt idx="178">
                  <c:v>9.9294869754021455</c:v>
                </c:pt>
                <c:pt idx="179">
                  <c:v>9.9058019762875134</c:v>
                </c:pt>
                <c:pt idx="180">
                  <c:v>9.8879008075394239</c:v>
                </c:pt>
                <c:pt idx="181">
                  <c:v>9.8699996387913309</c:v>
                </c:pt>
                <c:pt idx="182">
                  <c:v>9.8461314137939198</c:v>
                </c:pt>
                <c:pt idx="183">
                  <c:v>9.8402559704859236</c:v>
                </c:pt>
                <c:pt idx="184">
                  <c:v>9.804484170636913</c:v>
                </c:pt>
                <c:pt idx="185">
                  <c:v>9.7985781896818089</c:v>
                </c:pt>
                <c:pt idx="186">
                  <c:v>9.8046979341668692</c:v>
                </c:pt>
                <c:pt idx="187">
                  <c:v>9.8047895471082587</c:v>
                </c:pt>
                <c:pt idx="188">
                  <c:v>9.7988835661531564</c:v>
                </c:pt>
                <c:pt idx="189">
                  <c:v>9.7870410665958385</c:v>
                </c:pt>
                <c:pt idx="190">
                  <c:v>9.7689566719649665</c:v>
                </c:pt>
                <c:pt idx="191">
                  <c:v>9.763233916892645</c:v>
                </c:pt>
                <c:pt idx="192">
                  <c:v>9.7633255298340345</c:v>
                </c:pt>
                <c:pt idx="193">
                  <c:v>9.7695979625547</c:v>
                </c:pt>
                <c:pt idx="194">
                  <c:v>9.7879571960097476</c:v>
                </c:pt>
                <c:pt idx="195">
                  <c:v>9.8006852873338577</c:v>
                </c:pt>
                <c:pt idx="196">
                  <c:v>9.8068355694660241</c:v>
                </c:pt>
                <c:pt idx="197">
                  <c:v>9.8131996151280809</c:v>
                </c:pt>
                <c:pt idx="198">
                  <c:v>9.7832116456456095</c:v>
                </c:pt>
                <c:pt idx="199">
                  <c:v>9.741045262487436</c:v>
                </c:pt>
                <c:pt idx="200">
                  <c:v>9.7048764732256902</c:v>
                </c:pt>
                <c:pt idx="201">
                  <c:v>9.6505316763917453</c:v>
                </c:pt>
                <c:pt idx="202">
                  <c:v>9.6082431426450068</c:v>
                </c:pt>
                <c:pt idx="203">
                  <c:v>9.5298468949308681</c:v>
                </c:pt>
                <c:pt idx="204">
                  <c:v>9.4695961171417551</c:v>
                </c:pt>
                <c:pt idx="205">
                  <c:v>9.4394859970707863</c:v>
                </c:pt>
                <c:pt idx="206">
                  <c:v>9.3488502603865964</c:v>
                </c:pt>
                <c:pt idx="207">
                  <c:v>9.3247071965650097</c:v>
                </c:pt>
                <c:pt idx="208">
                  <c:v>9.2884773320090499</c:v>
                </c:pt>
                <c:pt idx="209">
                  <c:v>9.2462498735565912</c:v>
                </c:pt>
                <c:pt idx="210">
                  <c:v>9.1677620129009973</c:v>
                </c:pt>
                <c:pt idx="211">
                  <c:v>9.1072974715819939</c:v>
                </c:pt>
                <c:pt idx="212">
                  <c:v>9.0770957385696356</c:v>
                </c:pt>
                <c:pt idx="213">
                  <c:v>8.986429464238336</c:v>
                </c:pt>
                <c:pt idx="214">
                  <c:v>8.962316938063859</c:v>
                </c:pt>
                <c:pt idx="215">
                  <c:v>8.8596860135866837</c:v>
                </c:pt>
                <c:pt idx="216">
                  <c:v>8.7993436228562452</c:v>
                </c:pt>
                <c:pt idx="217">
                  <c:v>8.7209779127891505</c:v>
                </c:pt>
                <c:pt idx="218">
                  <c:v>8.6666636536023152</c:v>
                </c:pt>
                <c:pt idx="219">
                  <c:v>8.6426122027221233</c:v>
                </c:pt>
                <c:pt idx="220">
                  <c:v>8.6245583457384214</c:v>
                </c:pt>
                <c:pt idx="221">
                  <c:v>8.6005068948581638</c:v>
                </c:pt>
                <c:pt idx="222">
                  <c:v>8.5463758615541057</c:v>
                </c:pt>
                <c:pt idx="223">
                  <c:v>8.5586153505241604</c:v>
                </c:pt>
                <c:pt idx="224">
                  <c:v>8.5648572455977181</c:v>
                </c:pt>
                <c:pt idx="225">
                  <c:v>8.57758533692183</c:v>
                </c:pt>
                <c:pt idx="226">
                  <c:v>8.577768562804609</c:v>
                </c:pt>
                <c:pt idx="227">
                  <c:v>8.5778296380988284</c:v>
                </c:pt>
                <c:pt idx="228">
                  <c:v>8.5597452434680186</c:v>
                </c:pt>
                <c:pt idx="229">
                  <c:v>8.5477805933221394</c:v>
                </c:pt>
                <c:pt idx="230">
                  <c:v>8.4874992778859859</c:v>
                </c:pt>
                <c:pt idx="231">
                  <c:v>8.4273401130383245</c:v>
                </c:pt>
                <c:pt idx="232">
                  <c:v>8.4032275868638493</c:v>
                </c:pt>
                <c:pt idx="233">
                  <c:v>8.385356955762866</c:v>
                </c:pt>
                <c:pt idx="234">
                  <c:v>8.3673641740733835</c:v>
                </c:pt>
                <c:pt idx="235">
                  <c:v>8.325075640326709</c:v>
                </c:pt>
                <c:pt idx="236">
                  <c:v>8.24052911048034</c:v>
                </c:pt>
                <c:pt idx="237">
                  <c:v>8.2163860466587568</c:v>
                </c:pt>
                <c:pt idx="238">
                  <c:v>8.1439263175468302</c:v>
                </c:pt>
                <c:pt idx="239">
                  <c:v>8.113755122181578</c:v>
                </c:pt>
                <c:pt idx="240">
                  <c:v>8.0593187124062418</c:v>
                </c:pt>
                <c:pt idx="241">
                  <c:v>7.9988847087344137</c:v>
                </c:pt>
                <c:pt idx="242">
                  <c:v>7.9747721825599385</c:v>
                </c:pt>
                <c:pt idx="243">
                  <c:v>7.9568099385175657</c:v>
                </c:pt>
                <c:pt idx="244">
                  <c:v>7.9146740930064992</c:v>
                </c:pt>
                <c:pt idx="245">
                  <c:v>7.8966202360227999</c:v>
                </c:pt>
                <c:pt idx="246">
                  <c:v>7.8728741616138862</c:v>
                </c:pt>
                <c:pt idx="247">
                  <c:v>7.8245269586763699</c:v>
                </c:pt>
                <c:pt idx="248">
                  <c:v>7.8004144325018965</c:v>
                </c:pt>
                <c:pt idx="249">
                  <c:v>7.7582785869908282</c:v>
                </c:pt>
                <c:pt idx="250">
                  <c:v>7.7220487224348657</c:v>
                </c:pt>
                <c:pt idx="251">
                  <c:v>7.7039948654511656</c:v>
                </c:pt>
                <c:pt idx="252">
                  <c:v>7.6980278092017809</c:v>
                </c:pt>
                <c:pt idx="253">
                  <c:v>7.6983331856731256</c:v>
                </c:pt>
                <c:pt idx="254">
                  <c:v>7.6984247986145142</c:v>
                </c:pt>
                <c:pt idx="255">
                  <c:v>7.6986996374386871</c:v>
                </c:pt>
                <c:pt idx="256">
                  <c:v>7.6988217880271881</c:v>
                </c:pt>
                <c:pt idx="257">
                  <c:v>7.6566554048690127</c:v>
                </c:pt>
                <c:pt idx="258">
                  <c:v>7.6326039539887534</c:v>
                </c:pt>
                <c:pt idx="259">
                  <c:v>7.5602663754653268</c:v>
                </c:pt>
                <c:pt idx="260">
                  <c:v>7.4576049133410409</c:v>
                </c:pt>
                <c:pt idx="261">
                  <c:v>7.4335534624608464</c:v>
                </c:pt>
                <c:pt idx="262">
                  <c:v>7.3428871881294837</c:v>
                </c:pt>
                <c:pt idx="263">
                  <c:v>7.3127159927642307</c:v>
                </c:pt>
                <c:pt idx="264">
                  <c:v>7.2099934553456633</c:v>
                </c:pt>
                <c:pt idx="265">
                  <c:v>7.1797306470390856</c:v>
                </c:pt>
                <c:pt idx="266">
                  <c:v>7.0406866321230996</c:v>
                </c:pt>
                <c:pt idx="267">
                  <c:v>7.016513030654405</c:v>
                </c:pt>
                <c:pt idx="268">
                  <c:v>6.9499898201446921</c:v>
                </c:pt>
                <c:pt idx="269">
                  <c:v>6.9197880871323321</c:v>
                </c:pt>
                <c:pt idx="270">
                  <c:v>6.8108847299344886</c:v>
                </c:pt>
                <c:pt idx="271">
                  <c:v>6.7565399331004778</c:v>
                </c:pt>
                <c:pt idx="272">
                  <c:v>6.7324274069260026</c:v>
                </c:pt>
                <c:pt idx="273">
                  <c:v>6.690291561414937</c:v>
                </c:pt>
                <c:pt idx="274">
                  <c:v>6.6118647760536273</c:v>
                </c:pt>
                <c:pt idx="275">
                  <c:v>6.5757570620861623</c:v>
                </c:pt>
                <c:pt idx="276">
                  <c:v>6.5577948180438526</c:v>
                </c:pt>
                <c:pt idx="277">
                  <c:v>6.5579475062795254</c:v>
                </c:pt>
                <c:pt idx="278">
                  <c:v>6.5583139580450878</c:v>
                </c:pt>
                <c:pt idx="279">
                  <c:v>6.5705229093679653</c:v>
                </c:pt>
                <c:pt idx="280">
                  <c:v>6.5767953420886318</c:v>
                </c:pt>
                <c:pt idx="281">
                  <c:v>6.5768869550300231</c:v>
                </c:pt>
                <c:pt idx="282">
                  <c:v>6.5103332068731996</c:v>
                </c:pt>
                <c:pt idx="283">
                  <c:v>6.4740117293758068</c:v>
                </c:pt>
                <c:pt idx="284">
                  <c:v>6.3652305227664892</c:v>
                </c:pt>
                <c:pt idx="285">
                  <c:v>6.3350593274012628</c:v>
                </c:pt>
                <c:pt idx="286">
                  <c:v>6.2746558613765488</c:v>
                </c:pt>
                <c:pt idx="287">
                  <c:v>6.2504517222606761</c:v>
                </c:pt>
                <c:pt idx="288">
                  <c:v>6.2324894782183486</c:v>
                </c:pt>
                <c:pt idx="289">
                  <c:v>6.2568463055698675</c:v>
                </c:pt>
                <c:pt idx="290">
                  <c:v>6.2509708622619033</c:v>
                </c:pt>
                <c:pt idx="291">
                  <c:v>6.2086823285151782</c:v>
                </c:pt>
                <c:pt idx="292">
                  <c:v>6.1845392646935684</c:v>
                </c:pt>
                <c:pt idx="293">
                  <c:v>6.0756359074957249</c:v>
                </c:pt>
                <c:pt idx="294">
                  <c:v>6.1059292534494745</c:v>
                </c:pt>
                <c:pt idx="295">
                  <c:v>6.0514317683798584</c:v>
                </c:pt>
                <c:pt idx="296">
                  <c:v>5.9848169449287409</c:v>
                </c:pt>
                <c:pt idx="297">
                  <c:v>5.9485565427256306</c:v>
                </c:pt>
                <c:pt idx="298">
                  <c:v>5.8698854561872746</c:v>
                </c:pt>
                <c:pt idx="299">
                  <c:v>5.8336555916312998</c:v>
                </c:pt>
                <c:pt idx="300">
                  <c:v>5.8035454715603354</c:v>
                </c:pt>
                <c:pt idx="301">
                  <c:v>5.7673766822986225</c:v>
                </c:pt>
                <c:pt idx="302">
                  <c:v>5.7432641561241473</c:v>
                </c:pt>
                <c:pt idx="303">
                  <c:v>5.6647152201743101</c:v>
                </c:pt>
                <c:pt idx="304">
                  <c:v>5.6284548179712077</c:v>
                </c:pt>
                <c:pt idx="305">
                  <c:v>5.5619926827557418</c:v>
                </c:pt>
                <c:pt idx="306">
                  <c:v>5.507647885921779</c:v>
                </c:pt>
                <c:pt idx="307">
                  <c:v>5.4713569460715394</c:v>
                </c:pt>
                <c:pt idx="308">
                  <c:v>5.398836141665325</c:v>
                </c:pt>
                <c:pt idx="309">
                  <c:v>5.3625757394622218</c:v>
                </c:pt>
                <c:pt idx="310">
                  <c:v>5.3383716003463544</c:v>
                </c:pt>
                <c:pt idx="311">
                  <c:v>5.1992054348418888</c:v>
                </c:pt>
                <c:pt idx="312">
                  <c:v>5.1023278030841546</c:v>
                </c:pt>
                <c:pt idx="313">
                  <c:v>5.0478608556616651</c:v>
                </c:pt>
                <c:pt idx="314">
                  <c:v>4.9570724307418113</c:v>
                </c:pt>
                <c:pt idx="315">
                  <c:v>4.8965468141285777</c:v>
                </c:pt>
                <c:pt idx="316">
                  <c:v>4.7451716973012203</c:v>
                </c:pt>
                <c:pt idx="317">
                  <c:v>4.8057583892087221</c:v>
                </c:pt>
                <c:pt idx="318">
                  <c:v>4.636146189514859</c:v>
                </c:pt>
                <c:pt idx="319">
                  <c:v>4.5574140276822348</c:v>
                </c:pt>
                <c:pt idx="320">
                  <c:v>4.4909213548196414</c:v>
                </c:pt>
                <c:pt idx="321">
                  <c:v>4.4425436142350376</c:v>
                </c:pt>
                <c:pt idx="322">
                  <c:v>4.333640257037195</c:v>
                </c:pt>
                <c:pt idx="323">
                  <c:v>4.2610278396895893</c:v>
                </c:pt>
                <c:pt idx="324">
                  <c:v>4.0490965686018638</c:v>
                </c:pt>
                <c:pt idx="325">
                  <c:v>4.097565922127866</c:v>
                </c:pt>
                <c:pt idx="326">
                  <c:v>4.1399766064631107</c:v>
                </c:pt>
                <c:pt idx="327">
                  <c:v>3.9583692189762716</c:v>
                </c:pt>
                <c:pt idx="328">
                  <c:v>3.8918154708194166</c:v>
                </c:pt>
                <c:pt idx="329">
                  <c:v>3.7707642375929447</c:v>
                </c:pt>
                <c:pt idx="330">
                  <c:v>3.716327827817584</c:v>
                </c:pt>
                <c:pt idx="331">
                  <c:v>3.60742447061974</c:v>
                </c:pt>
                <c:pt idx="332">
                  <c:v>3.5711335307695018</c:v>
                </c:pt>
                <c:pt idx="333">
                  <c:v>3.5046103202597814</c:v>
                </c:pt>
                <c:pt idx="334">
                  <c:v>3.3836506999747002</c:v>
                </c:pt>
                <c:pt idx="335">
                  <c:v>3.4139440459284436</c:v>
                </c:pt>
                <c:pt idx="336">
                  <c:v>3.2807143990262095</c:v>
                </c:pt>
                <c:pt idx="337">
                  <c:v>3.1716888912398473</c:v>
                </c:pt>
                <c:pt idx="338">
                  <c:v>3.2625689291010938</c:v>
                </c:pt>
                <c:pt idx="339">
                  <c:v>3.111163274626608</c:v>
                </c:pt>
                <c:pt idx="340">
                  <c:v>2.9657857516957447</c:v>
                </c:pt>
                <c:pt idx="341">
                  <c:v>3.0203137744124904</c:v>
                </c:pt>
                <c:pt idx="342">
                  <c:v>2.8991709282446276</c:v>
                </c:pt>
                <c:pt idx="343">
                  <c:v>2.8447039808221386</c:v>
                </c:pt>
                <c:pt idx="344">
                  <c:v>2.7660328942837831</c:v>
                </c:pt>
                <c:pt idx="345">
                  <c:v>2.7357700859771601</c:v>
                </c:pt>
                <c:pt idx="346">
                  <c:v>2.6389229918665613</c:v>
                </c:pt>
                <c:pt idx="347">
                  <c:v>2.5965428451784383</c:v>
                </c:pt>
                <c:pt idx="348">
                  <c:v>2.5541932361374555</c:v>
                </c:pt>
                <c:pt idx="349">
                  <c:v>2.4936981571713446</c:v>
                </c:pt>
                <c:pt idx="350">
                  <c:v>2.4029402698986235</c:v>
                </c:pt>
                <c:pt idx="351">
                  <c:v>2.49382030775987</c:v>
                </c:pt>
                <c:pt idx="352">
                  <c:v>2.3545625293140122</c:v>
                </c:pt>
                <c:pt idx="353">
                  <c:v>2.2395394276311631</c:v>
                </c:pt>
                <c:pt idx="354">
                  <c:v>2.2940674503479079</c:v>
                </c:pt>
                <c:pt idx="355">
                  <c:v>2.1305749951390571</c:v>
                </c:pt>
                <c:pt idx="356">
                  <c:v>2.1548096719020577</c:v>
                </c:pt>
                <c:pt idx="357">
                  <c:v>1.4096544367340811</c:v>
                </c:pt>
                <c:pt idx="358">
                  <c:v>1.4460064518785825</c:v>
                </c:pt>
                <c:pt idx="359">
                  <c:v>1.4944758054045839</c:v>
                </c:pt>
                <c:pt idx="360">
                  <c:v>1.5671798356935793</c:v>
                </c:pt>
                <c:pt idx="361">
                  <c:v>2.051873370953567</c:v>
                </c:pt>
                <c:pt idx="362">
                  <c:v>1.6278276028953371</c:v>
                </c:pt>
                <c:pt idx="363">
                  <c:v>1.7126489715658397</c:v>
                </c:pt>
                <c:pt idx="364">
                  <c:v>1.7490009867103404</c:v>
                </c:pt>
                <c:pt idx="365">
                  <c:v>1.8398810245715864</c:v>
                </c:pt>
                <c:pt idx="366">
                  <c:v>1.8944090472883315</c:v>
                </c:pt>
                <c:pt idx="367">
                  <c:v>2.0095237619125785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'Leistungsprüfstand 27.05.20'!$AS$5</c:f>
              <c:strCache>
                <c:ptCount val="1"/>
                <c:pt idx="0">
                  <c:v>Zugkraft 3. Gang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'Leistungsprüfstand 27.05.20'!$AX$6:$AX$373</c:f>
              <c:numCache>
                <c:formatCode>0.0" km/h"</c:formatCode>
                <c:ptCount val="368"/>
                <c:pt idx="0">
                  <c:v>34.981588678425929</c:v>
                </c:pt>
                <c:pt idx="1">
                  <c:v>34.981850471704291</c:v>
                </c:pt>
                <c:pt idx="2">
                  <c:v>34.982286793834888</c:v>
                </c:pt>
                <c:pt idx="3">
                  <c:v>34.982374058260731</c:v>
                </c:pt>
                <c:pt idx="4">
                  <c:v>34.982635851539094</c:v>
                </c:pt>
                <c:pt idx="5">
                  <c:v>34.982781292249285</c:v>
                </c:pt>
                <c:pt idx="6">
                  <c:v>34.982955821101527</c:v>
                </c:pt>
                <c:pt idx="7">
                  <c:v>34.983217614379605</c:v>
                </c:pt>
                <c:pt idx="8">
                  <c:v>34.983450319515924</c:v>
                </c:pt>
                <c:pt idx="9">
                  <c:v>35.096399575019063</c:v>
                </c:pt>
                <c:pt idx="10">
                  <c:v>35.209145213528203</c:v>
                </c:pt>
                <c:pt idx="11">
                  <c:v>35.378118230581563</c:v>
                </c:pt>
                <c:pt idx="12">
                  <c:v>35.37855455271189</c:v>
                </c:pt>
                <c:pt idx="13">
                  <c:v>35.378787257848202</c:v>
                </c:pt>
                <c:pt idx="14">
                  <c:v>35.548051156321982</c:v>
                </c:pt>
                <c:pt idx="15">
                  <c:v>35.548487478452287</c:v>
                </c:pt>
                <c:pt idx="16">
                  <c:v>35.548603831020444</c:v>
                </c:pt>
                <c:pt idx="17">
                  <c:v>35.548807448014728</c:v>
                </c:pt>
                <c:pt idx="18">
                  <c:v>35.605209355411205</c:v>
                </c:pt>
                <c:pt idx="19">
                  <c:v>35.605354796121397</c:v>
                </c:pt>
                <c:pt idx="20">
                  <c:v>35.605587501257716</c:v>
                </c:pt>
                <c:pt idx="21">
                  <c:v>35.774589606452849</c:v>
                </c:pt>
                <c:pt idx="22">
                  <c:v>35.774764135305091</c:v>
                </c:pt>
                <c:pt idx="23">
                  <c:v>35.832242303956747</c:v>
                </c:pt>
                <c:pt idx="24">
                  <c:v>35.832533185377152</c:v>
                </c:pt>
                <c:pt idx="25">
                  <c:v>35.944173474489048</c:v>
                </c:pt>
                <c:pt idx="26">
                  <c:v>35.944318915199247</c:v>
                </c:pt>
                <c:pt idx="27">
                  <c:v>36.170246514347561</c:v>
                </c:pt>
                <c:pt idx="28">
                  <c:v>36.33939406025317</c:v>
                </c:pt>
                <c:pt idx="29">
                  <c:v>36.564710808418923</c:v>
                </c:pt>
                <c:pt idx="30">
                  <c:v>36.565292571259441</c:v>
                </c:pt>
                <c:pt idx="31">
                  <c:v>36.790463878715279</c:v>
                </c:pt>
                <c:pt idx="32">
                  <c:v>37.353348515141242</c:v>
                </c:pt>
                <c:pt idx="33">
                  <c:v>37.80351660120067</c:v>
                </c:pt>
                <c:pt idx="34">
                  <c:v>38.47856511329497</c:v>
                </c:pt>
                <c:pt idx="35">
                  <c:v>38.647392689638416</c:v>
                </c:pt>
                <c:pt idx="36">
                  <c:v>38.984960577898633</c:v>
                </c:pt>
                <c:pt idx="37">
                  <c:v>39.153788154241802</c:v>
                </c:pt>
                <c:pt idx="38">
                  <c:v>39.491385130644048</c:v>
                </c:pt>
                <c:pt idx="39">
                  <c:v>39.547728861756724</c:v>
                </c:pt>
                <c:pt idx="40">
                  <c:v>39.772812904786157</c:v>
                </c:pt>
                <c:pt idx="41">
                  <c:v>40.110322616762573</c:v>
                </c:pt>
                <c:pt idx="42">
                  <c:v>40.335406659791992</c:v>
                </c:pt>
                <c:pt idx="43">
                  <c:v>40.44797776944889</c:v>
                </c:pt>
                <c:pt idx="44">
                  <c:v>40.616747169507981</c:v>
                </c:pt>
                <c:pt idx="45">
                  <c:v>40.729463719875085</c:v>
                </c:pt>
                <c:pt idx="46">
                  <c:v>40.841860300679734</c:v>
                </c:pt>
                <c:pt idx="47">
                  <c:v>41.179515453366072</c:v>
                </c:pt>
                <c:pt idx="48">
                  <c:v>41.404512231969662</c:v>
                </c:pt>
                <c:pt idx="49">
                  <c:v>41.573281632028753</c:v>
                </c:pt>
                <c:pt idx="50">
                  <c:v>41.854593053602684</c:v>
                </c:pt>
                <c:pt idx="51">
                  <c:v>42.023391541803811</c:v>
                </c:pt>
                <c:pt idx="52">
                  <c:v>42.417303161176697</c:v>
                </c:pt>
                <c:pt idx="53">
                  <c:v>42.586130737519859</c:v>
                </c:pt>
                <c:pt idx="54">
                  <c:v>42.867558511661969</c:v>
                </c:pt>
                <c:pt idx="55">
                  <c:v>43.092584378407317</c:v>
                </c:pt>
                <c:pt idx="56">
                  <c:v>43.317668421437034</c:v>
                </c:pt>
                <c:pt idx="57">
                  <c:v>43.65526539783928</c:v>
                </c:pt>
                <c:pt idx="58">
                  <c:v>43.824209326750619</c:v>
                </c:pt>
                <c:pt idx="59">
                  <c:v>43.880640322289125</c:v>
                </c:pt>
                <c:pt idx="60">
                  <c:v>44.105724365318835</c:v>
                </c:pt>
                <c:pt idx="61">
                  <c:v>44.612090741780449</c:v>
                </c:pt>
                <c:pt idx="62">
                  <c:v>44.837116608525804</c:v>
                </c:pt>
                <c:pt idx="63">
                  <c:v>45.343337544277226</c:v>
                </c:pt>
                <c:pt idx="64">
                  <c:v>45.680876344395394</c:v>
                </c:pt>
                <c:pt idx="65">
                  <c:v>45.906076739993267</c:v>
                </c:pt>
                <c:pt idx="66">
                  <c:v>46.299901094939756</c:v>
                </c:pt>
                <c:pt idx="67">
                  <c:v>46.637643512052477</c:v>
                </c:pt>
                <c:pt idx="68">
                  <c:v>46.806529264679732</c:v>
                </c:pt>
                <c:pt idx="69">
                  <c:v>47.088044303247671</c:v>
                </c:pt>
                <c:pt idx="70">
                  <c:v>47.369239372253737</c:v>
                </c:pt>
                <c:pt idx="71">
                  <c:v>47.425786720360406</c:v>
                </c:pt>
                <c:pt idx="72">
                  <c:v>47.763354608620617</c:v>
                </c:pt>
                <c:pt idx="73">
                  <c:v>48.044782382762705</c:v>
                </c:pt>
                <c:pt idx="74">
                  <c:v>48.326210156904821</c:v>
                </c:pt>
                <c:pt idx="75">
                  <c:v>48.382524799875164</c:v>
                </c:pt>
                <c:pt idx="76">
                  <c:v>48.551381464360375</c:v>
                </c:pt>
                <c:pt idx="77">
                  <c:v>48.720179952561502</c:v>
                </c:pt>
                <c:pt idx="78">
                  <c:v>48.945380348159382</c:v>
                </c:pt>
                <c:pt idx="79">
                  <c:v>49.170551655614929</c:v>
                </c:pt>
                <c:pt idx="80">
                  <c:v>49.339379231958091</c:v>
                </c:pt>
                <c:pt idx="81">
                  <c:v>49.45212487046723</c:v>
                </c:pt>
                <c:pt idx="82">
                  <c:v>49.5085267778637</c:v>
                </c:pt>
                <c:pt idx="83">
                  <c:v>49.677499794917068</c:v>
                </c:pt>
                <c:pt idx="84">
                  <c:v>49.846356459402266</c:v>
                </c:pt>
                <c:pt idx="85">
                  <c:v>50.015213123887477</c:v>
                </c:pt>
                <c:pt idx="86">
                  <c:v>50.18412796465676</c:v>
                </c:pt>
                <c:pt idx="87">
                  <c:v>50.240558960195273</c:v>
                </c:pt>
                <c:pt idx="88">
                  <c:v>50.465759355793146</c:v>
                </c:pt>
                <c:pt idx="89">
                  <c:v>50.859554622597869</c:v>
                </c:pt>
                <c:pt idx="90">
                  <c:v>50.972300261106717</c:v>
                </c:pt>
                <c:pt idx="91">
                  <c:v>51.141273278160092</c:v>
                </c:pt>
                <c:pt idx="92">
                  <c:v>51.31021720707141</c:v>
                </c:pt>
                <c:pt idx="93">
                  <c:v>51.535388514527249</c:v>
                </c:pt>
                <c:pt idx="94">
                  <c:v>51.591906774491875</c:v>
                </c:pt>
                <c:pt idx="95">
                  <c:v>51.873363636776027</c:v>
                </c:pt>
                <c:pt idx="96">
                  <c:v>52.154820499059888</c:v>
                </c:pt>
                <c:pt idx="97">
                  <c:v>52.436422802054224</c:v>
                </c:pt>
                <c:pt idx="98">
                  <c:v>52.886881769533773</c:v>
                </c:pt>
                <c:pt idx="99">
                  <c:v>53.055709345876942</c:v>
                </c:pt>
                <c:pt idx="100">
                  <c:v>53.393713556267748</c:v>
                </c:pt>
                <c:pt idx="101">
                  <c:v>53.618710334871068</c:v>
                </c:pt>
                <c:pt idx="102">
                  <c:v>53.84405617117914</c:v>
                </c:pt>
                <c:pt idx="103">
                  <c:v>54.1256584741732</c:v>
                </c:pt>
                <c:pt idx="104">
                  <c:v>54.238433200824382</c:v>
                </c:pt>
                <c:pt idx="105">
                  <c:v>54.744828665427754</c:v>
                </c:pt>
                <c:pt idx="106">
                  <c:v>54.9698545321734</c:v>
                </c:pt>
                <c:pt idx="107">
                  <c:v>55.13874028480064</c:v>
                </c:pt>
                <c:pt idx="108">
                  <c:v>55.307684213711966</c:v>
                </c:pt>
                <c:pt idx="109">
                  <c:v>55.532884609309555</c:v>
                </c:pt>
                <c:pt idx="110">
                  <c:v>55.533088226303832</c:v>
                </c:pt>
                <c:pt idx="111">
                  <c:v>55.645659335960737</c:v>
                </c:pt>
                <c:pt idx="112">
                  <c:v>55.870714290848127</c:v>
                </c:pt>
                <c:pt idx="113">
                  <c:v>56.152258417558386</c:v>
                </c:pt>
                <c:pt idx="114">
                  <c:v>56.433598927274375</c:v>
                </c:pt>
                <c:pt idx="115">
                  <c:v>56.827714163641247</c:v>
                </c:pt>
                <c:pt idx="116">
                  <c:v>57.109345554777647</c:v>
                </c:pt>
                <c:pt idx="117">
                  <c:v>57.671997486067553</c:v>
                </c:pt>
                <c:pt idx="118">
                  <c:v>57.95362887720394</c:v>
                </c:pt>
                <c:pt idx="119">
                  <c:v>58.404029668399133</c:v>
                </c:pt>
                <c:pt idx="120">
                  <c:v>58.685544706967349</c:v>
                </c:pt>
                <c:pt idx="121">
                  <c:v>58.967408803240062</c:v>
                </c:pt>
                <c:pt idx="122">
                  <c:v>59.248894753665965</c:v>
                </c:pt>
                <c:pt idx="123">
                  <c:v>59.811692125666092</c:v>
                </c:pt>
                <c:pt idx="124">
                  <c:v>60.205778273890928</c:v>
                </c:pt>
                <c:pt idx="125">
                  <c:v>60.768488381464934</c:v>
                </c:pt>
                <c:pt idx="126">
                  <c:v>61.218976437086518</c:v>
                </c:pt>
                <c:pt idx="127">
                  <c:v>61.500433299370656</c:v>
                </c:pt>
                <c:pt idx="128">
                  <c:v>62.062910701808349</c:v>
                </c:pt>
                <c:pt idx="129">
                  <c:v>62.400507678210609</c:v>
                </c:pt>
                <c:pt idx="130">
                  <c:v>62.794448385725531</c:v>
                </c:pt>
                <c:pt idx="131">
                  <c:v>63.357158493299536</c:v>
                </c:pt>
                <c:pt idx="132">
                  <c:v>63.357391198435856</c:v>
                </c:pt>
                <c:pt idx="133">
                  <c:v>63.357740256140048</c:v>
                </c:pt>
                <c:pt idx="134">
                  <c:v>63.75176822808109</c:v>
                </c:pt>
                <c:pt idx="135">
                  <c:v>64.145738023737763</c:v>
                </c:pt>
                <c:pt idx="136">
                  <c:v>64.314652864507053</c:v>
                </c:pt>
                <c:pt idx="137">
                  <c:v>64.877333883939031</c:v>
                </c:pt>
                <c:pt idx="138">
                  <c:v>65.21504721290944</c:v>
                </c:pt>
                <c:pt idx="139">
                  <c:v>65.665098946400704</c:v>
                </c:pt>
                <c:pt idx="140">
                  <c:v>66.17137805843592</c:v>
                </c:pt>
                <c:pt idx="141">
                  <c:v>66.565173325240636</c:v>
                </c:pt>
                <c:pt idx="142">
                  <c:v>67.465131351512696</c:v>
                </c:pt>
                <c:pt idx="143">
                  <c:v>67.633900751571787</c:v>
                </c:pt>
                <c:pt idx="144">
                  <c:v>68.083836132494625</c:v>
                </c:pt>
                <c:pt idx="145">
                  <c:v>68.421345844471006</c:v>
                </c:pt>
                <c:pt idx="146">
                  <c:v>68.871310313535901</c:v>
                </c:pt>
                <c:pt idx="147">
                  <c:v>69.040079713594977</c:v>
                </c:pt>
                <c:pt idx="148">
                  <c:v>69.321391135168923</c:v>
                </c:pt>
                <c:pt idx="149">
                  <c:v>69.715186401973639</c:v>
                </c:pt>
                <c:pt idx="150">
                  <c:v>70.108603522931844</c:v>
                </c:pt>
                <c:pt idx="151">
                  <c:v>70.164714548908208</c:v>
                </c:pt>
                <c:pt idx="152">
                  <c:v>70.501904291322148</c:v>
                </c:pt>
                <c:pt idx="153">
                  <c:v>70.895292324138325</c:v>
                </c:pt>
                <c:pt idx="154">
                  <c:v>71.232540242836393</c:v>
                </c:pt>
                <c:pt idx="155">
                  <c:v>71.569817249676461</c:v>
                </c:pt>
                <c:pt idx="156">
                  <c:v>71.682097477912961</c:v>
                </c:pt>
                <c:pt idx="157">
                  <c:v>72.188114796670106</c:v>
                </c:pt>
                <c:pt idx="158">
                  <c:v>72.413024310847277</c:v>
                </c:pt>
                <c:pt idx="159">
                  <c:v>73.144067496350075</c:v>
                </c:pt>
                <c:pt idx="160">
                  <c:v>73.312749631983053</c:v>
                </c:pt>
                <c:pt idx="161">
                  <c:v>73.706486722503669</c:v>
                </c:pt>
                <c:pt idx="162">
                  <c:v>74.100252901166343</c:v>
                </c:pt>
                <c:pt idx="163">
                  <c:v>74.775068708124621</c:v>
                </c:pt>
                <c:pt idx="164">
                  <c:v>75.562426536597727</c:v>
                </c:pt>
                <c:pt idx="165">
                  <c:v>75.956018186408187</c:v>
                </c:pt>
                <c:pt idx="166">
                  <c:v>76.293207928822142</c:v>
                </c:pt>
                <c:pt idx="167">
                  <c:v>76.461802800029275</c:v>
                </c:pt>
                <c:pt idx="168">
                  <c:v>76.911447299531716</c:v>
                </c:pt>
                <c:pt idx="169">
                  <c:v>77.417639147141088</c:v>
                </c:pt>
                <c:pt idx="170">
                  <c:v>77.642548661318571</c:v>
                </c:pt>
                <c:pt idx="171">
                  <c:v>77.979912932584497</c:v>
                </c:pt>
                <c:pt idx="172">
                  <c:v>78.99186030567266</c:v>
                </c:pt>
                <c:pt idx="173">
                  <c:v>79.329020959944572</c:v>
                </c:pt>
                <c:pt idx="174">
                  <c:v>79.722467169045117</c:v>
                </c:pt>
                <c:pt idx="175">
                  <c:v>80.397050270867055</c:v>
                </c:pt>
                <c:pt idx="176">
                  <c:v>81.127802574949413</c:v>
                </c:pt>
                <c:pt idx="177">
                  <c:v>82.308112114108397</c:v>
                </c:pt>
                <c:pt idx="178">
                  <c:v>82.476794249741346</c:v>
                </c:pt>
                <c:pt idx="179">
                  <c:v>83.488770710971551</c:v>
                </c:pt>
                <c:pt idx="180">
                  <c:v>83.994729853444596</c:v>
                </c:pt>
                <c:pt idx="181">
                  <c:v>84.500688995917656</c:v>
                </c:pt>
                <c:pt idx="182">
                  <c:v>85.175301185881906</c:v>
                </c:pt>
                <c:pt idx="183">
                  <c:v>85.512636369005818</c:v>
                </c:pt>
                <c:pt idx="184">
                  <c:v>86.580782032496444</c:v>
                </c:pt>
                <c:pt idx="185">
                  <c:v>86.861889837076092</c:v>
                </c:pt>
                <c:pt idx="186">
                  <c:v>86.974373682306876</c:v>
                </c:pt>
                <c:pt idx="187">
                  <c:v>87.143055817939839</c:v>
                </c:pt>
                <c:pt idx="188">
                  <c:v>87.424163622519515</c:v>
                </c:pt>
                <c:pt idx="189">
                  <c:v>87.930151853134603</c:v>
                </c:pt>
                <c:pt idx="190">
                  <c:v>88.098746724341737</c:v>
                </c:pt>
                <c:pt idx="191">
                  <c:v>88.717218800187595</c:v>
                </c:pt>
                <c:pt idx="192">
                  <c:v>88.885900935820572</c:v>
                </c:pt>
                <c:pt idx="193">
                  <c:v>89.279521673773047</c:v>
                </c:pt>
                <c:pt idx="194">
                  <c:v>89.616973209465385</c:v>
                </c:pt>
                <c:pt idx="195">
                  <c:v>90.741578956636275</c:v>
                </c:pt>
                <c:pt idx="196">
                  <c:v>90.910290180411565</c:v>
                </c:pt>
                <c:pt idx="197">
                  <c:v>91.472593053997016</c:v>
                </c:pt>
                <c:pt idx="198">
                  <c:v>92.034721398730227</c:v>
                </c:pt>
                <c:pt idx="199">
                  <c:v>92.484336810090895</c:v>
                </c:pt>
                <c:pt idx="200">
                  <c:v>92.821526552504864</c:v>
                </c:pt>
                <c:pt idx="201">
                  <c:v>93.158629030492705</c:v>
                </c:pt>
                <c:pt idx="202">
                  <c:v>93.383334927675904</c:v>
                </c:pt>
                <c:pt idx="203">
                  <c:v>94.057685324361813</c:v>
                </c:pt>
                <c:pt idx="204">
                  <c:v>94.675895606929316</c:v>
                </c:pt>
                <c:pt idx="205">
                  <c:v>95.013114437485342</c:v>
                </c:pt>
                <c:pt idx="206">
                  <c:v>95.462497143709683</c:v>
                </c:pt>
                <c:pt idx="207">
                  <c:v>95.63106292677449</c:v>
                </c:pt>
                <c:pt idx="208">
                  <c:v>95.855797912099732</c:v>
                </c:pt>
                <c:pt idx="209">
                  <c:v>96.192958566371658</c:v>
                </c:pt>
                <c:pt idx="210">
                  <c:v>96.698626827424306</c:v>
                </c:pt>
                <c:pt idx="211">
                  <c:v>96.923245460181661</c:v>
                </c:pt>
                <c:pt idx="212">
                  <c:v>97.09178215510444</c:v>
                </c:pt>
                <c:pt idx="213">
                  <c:v>97.484937482784545</c:v>
                </c:pt>
                <c:pt idx="214">
                  <c:v>97.709730644393872</c:v>
                </c:pt>
                <c:pt idx="215">
                  <c:v>98.383964688511341</c:v>
                </c:pt>
                <c:pt idx="216">
                  <c:v>98.833492835445895</c:v>
                </c:pt>
                <c:pt idx="217">
                  <c:v>99.564070610676012</c:v>
                </c:pt>
                <c:pt idx="218">
                  <c:v>99.957400467208387</c:v>
                </c:pt>
                <c:pt idx="219">
                  <c:v>100.29464838590616</c:v>
                </c:pt>
                <c:pt idx="220">
                  <c:v>100.51947063565751</c:v>
                </c:pt>
                <c:pt idx="221">
                  <c:v>100.85671855435555</c:v>
                </c:pt>
                <c:pt idx="222">
                  <c:v>101.58741268215385</c:v>
                </c:pt>
                <c:pt idx="223">
                  <c:v>101.81238037261539</c:v>
                </c:pt>
                <c:pt idx="224">
                  <c:v>102.14977373202339</c:v>
                </c:pt>
                <c:pt idx="225">
                  <c:v>103.27437947919454</c:v>
                </c:pt>
                <c:pt idx="226">
                  <c:v>103.61174375046076</c:v>
                </c:pt>
                <c:pt idx="227">
                  <c:v>103.7241985075495</c:v>
                </c:pt>
                <c:pt idx="228">
                  <c:v>103.89279337875635</c:v>
                </c:pt>
                <c:pt idx="229">
                  <c:v>104.17387209519397</c:v>
                </c:pt>
                <c:pt idx="230">
                  <c:v>104.73585499921727</c:v>
                </c:pt>
                <c:pt idx="231">
                  <c:v>105.52274741741803</c:v>
                </c:pt>
                <c:pt idx="232">
                  <c:v>105.74754057902705</c:v>
                </c:pt>
                <c:pt idx="233">
                  <c:v>106.30972710004463</c:v>
                </c:pt>
                <c:pt idx="234">
                  <c:v>106.64700410688471</c:v>
                </c:pt>
                <c:pt idx="235">
                  <c:v>106.87171000406791</c:v>
                </c:pt>
                <c:pt idx="236">
                  <c:v>107.37734917697854</c:v>
                </c:pt>
                <c:pt idx="237">
                  <c:v>107.54591496004362</c:v>
                </c:pt>
                <c:pt idx="238">
                  <c:v>107.9953849306938</c:v>
                </c:pt>
                <c:pt idx="239">
                  <c:v>108.22014900416107</c:v>
                </c:pt>
                <c:pt idx="240">
                  <c:v>108.38856934651596</c:v>
                </c:pt>
                <c:pt idx="241">
                  <c:v>108.66941535781753</c:v>
                </c:pt>
                <c:pt idx="242">
                  <c:v>108.89420851942657</c:v>
                </c:pt>
                <c:pt idx="243">
                  <c:v>109.28771290481119</c:v>
                </c:pt>
                <c:pt idx="244">
                  <c:v>109.79355569471606</c:v>
                </c:pt>
                <c:pt idx="245">
                  <c:v>110.01837794446742</c:v>
                </c:pt>
                <c:pt idx="246">
                  <c:v>110.91789964860888</c:v>
                </c:pt>
                <c:pt idx="247">
                  <c:v>111.14257645765005</c:v>
                </c:pt>
                <c:pt idx="248">
                  <c:v>111.36736961925936</c:v>
                </c:pt>
                <c:pt idx="249">
                  <c:v>111.87321240916425</c:v>
                </c:pt>
                <c:pt idx="250">
                  <c:v>112.09794739448948</c:v>
                </c:pt>
                <c:pt idx="251">
                  <c:v>112.32276964424085</c:v>
                </c:pt>
                <c:pt idx="252">
                  <c:v>112.49142269173178</c:v>
                </c:pt>
                <c:pt idx="253">
                  <c:v>113.05369647717517</c:v>
                </c:pt>
                <c:pt idx="254">
                  <c:v>113.22237861280843</c:v>
                </c:pt>
                <c:pt idx="255">
                  <c:v>113.7284250197076</c:v>
                </c:pt>
                <c:pt idx="256">
                  <c:v>113.95333453388508</c:v>
                </c:pt>
                <c:pt idx="257">
                  <c:v>114.40294994524545</c:v>
                </c:pt>
                <c:pt idx="258">
                  <c:v>114.74019786394352</c:v>
                </c:pt>
                <c:pt idx="259">
                  <c:v>115.41457734877147</c:v>
                </c:pt>
                <c:pt idx="260">
                  <c:v>116.03258401434469</c:v>
                </c:pt>
                <c:pt idx="261">
                  <c:v>116.36983193304276</c:v>
                </c:pt>
                <c:pt idx="262">
                  <c:v>116.76298726072261</c:v>
                </c:pt>
                <c:pt idx="263">
                  <c:v>116.98775133418985</c:v>
                </c:pt>
                <c:pt idx="264">
                  <c:v>117.49330324267466</c:v>
                </c:pt>
                <c:pt idx="265">
                  <c:v>117.54938518050893</c:v>
                </c:pt>
                <c:pt idx="266">
                  <c:v>118.11098993868573</c:v>
                </c:pt>
                <c:pt idx="267">
                  <c:v>118.2233283432063</c:v>
                </c:pt>
                <c:pt idx="268">
                  <c:v>118.44791788782132</c:v>
                </c:pt>
                <c:pt idx="269">
                  <c:v>118.61645458274411</c:v>
                </c:pt>
                <c:pt idx="270">
                  <c:v>118.89706788890935</c:v>
                </c:pt>
                <c:pt idx="271">
                  <c:v>119.23417036689722</c:v>
                </c:pt>
                <c:pt idx="272">
                  <c:v>119.45896352850653</c:v>
                </c:pt>
                <c:pt idx="273">
                  <c:v>119.96480631841145</c:v>
                </c:pt>
                <c:pt idx="274">
                  <c:v>120.58292933655311</c:v>
                </c:pt>
                <c:pt idx="275">
                  <c:v>121.03257383605555</c:v>
                </c:pt>
                <c:pt idx="276">
                  <c:v>121.42607822143982</c:v>
                </c:pt>
                <c:pt idx="277">
                  <c:v>121.70721511416187</c:v>
                </c:pt>
                <c:pt idx="278">
                  <c:v>122.38194365669398</c:v>
                </c:pt>
                <c:pt idx="279">
                  <c:v>122.55068396861103</c:v>
                </c:pt>
                <c:pt idx="280">
                  <c:v>122.9443047065635</c:v>
                </c:pt>
                <c:pt idx="281">
                  <c:v>123.11298684219648</c:v>
                </c:pt>
                <c:pt idx="282">
                  <c:v>123.28134900826728</c:v>
                </c:pt>
                <c:pt idx="283">
                  <c:v>123.33740185795953</c:v>
                </c:pt>
                <c:pt idx="284">
                  <c:v>123.842924678302</c:v>
                </c:pt>
                <c:pt idx="285">
                  <c:v>124.06768875176924</c:v>
                </c:pt>
                <c:pt idx="286">
                  <c:v>124.40476214161509</c:v>
                </c:pt>
                <c:pt idx="287">
                  <c:v>124.46087316759144</c:v>
                </c:pt>
                <c:pt idx="288">
                  <c:v>124.85437755297575</c:v>
                </c:pt>
                <c:pt idx="289">
                  <c:v>125.07940341972142</c:v>
                </c:pt>
                <c:pt idx="290">
                  <c:v>125.41673860284527</c:v>
                </c:pt>
                <c:pt idx="291">
                  <c:v>125.64144450002846</c:v>
                </c:pt>
                <c:pt idx="292">
                  <c:v>125.81001028309359</c:v>
                </c:pt>
                <c:pt idx="293">
                  <c:v>126.09062358925885</c:v>
                </c:pt>
                <c:pt idx="294">
                  <c:v>126.09076902996875</c:v>
                </c:pt>
                <c:pt idx="295">
                  <c:v>126.14673461523489</c:v>
                </c:pt>
                <c:pt idx="296">
                  <c:v>126.20264202421696</c:v>
                </c:pt>
                <c:pt idx="297">
                  <c:v>126.37114963099771</c:v>
                </c:pt>
                <c:pt idx="298">
                  <c:v>126.5394536207844</c:v>
                </c:pt>
                <c:pt idx="299">
                  <c:v>126.76418860610967</c:v>
                </c:pt>
                <c:pt idx="300">
                  <c:v>127.10140743666565</c:v>
                </c:pt>
                <c:pt idx="301">
                  <c:v>127.43859717907965</c:v>
                </c:pt>
                <c:pt idx="302">
                  <c:v>127.66339034068895</c:v>
                </c:pt>
                <c:pt idx="303">
                  <c:v>128.0566038446529</c:v>
                </c:pt>
                <c:pt idx="304">
                  <c:v>128.22511145143386</c:v>
                </c:pt>
                <c:pt idx="305">
                  <c:v>128.56215575313763</c:v>
                </c:pt>
                <c:pt idx="306">
                  <c:v>128.89925823112549</c:v>
                </c:pt>
                <c:pt idx="307">
                  <c:v>129.01153845936196</c:v>
                </c:pt>
                <c:pt idx="308">
                  <c:v>129.34855367292374</c:v>
                </c:pt>
                <c:pt idx="309">
                  <c:v>129.51706127970445</c:v>
                </c:pt>
                <c:pt idx="310">
                  <c:v>129.5731723056808</c:v>
                </c:pt>
                <c:pt idx="311">
                  <c:v>129.90986754968011</c:v>
                </c:pt>
                <c:pt idx="312">
                  <c:v>130.02185689649647</c:v>
                </c:pt>
                <c:pt idx="313">
                  <c:v>130.13404986030685</c:v>
                </c:pt>
                <c:pt idx="314">
                  <c:v>130.30229567380951</c:v>
                </c:pt>
                <c:pt idx="315">
                  <c:v>130.41445954947784</c:v>
                </c:pt>
                <c:pt idx="316">
                  <c:v>130.58241448156008</c:v>
                </c:pt>
                <c:pt idx="317">
                  <c:v>130.58270536298051</c:v>
                </c:pt>
                <c:pt idx="318">
                  <c:v>130.63811827354789</c:v>
                </c:pt>
                <c:pt idx="319">
                  <c:v>130.69396750624585</c:v>
                </c:pt>
                <c:pt idx="320">
                  <c:v>130.97478442940542</c:v>
                </c:pt>
                <c:pt idx="321">
                  <c:v>131.14323385990207</c:v>
                </c:pt>
                <c:pt idx="322">
                  <c:v>131.42384716606733</c:v>
                </c:pt>
                <c:pt idx="323">
                  <c:v>131.59218024399607</c:v>
                </c:pt>
                <c:pt idx="324">
                  <c:v>131.81607167320243</c:v>
                </c:pt>
                <c:pt idx="325">
                  <c:v>131.81630437833877</c:v>
                </c:pt>
                <c:pt idx="326">
                  <c:v>131.81650799533304</c:v>
                </c:pt>
                <c:pt idx="327">
                  <c:v>132.09677224379382</c:v>
                </c:pt>
                <c:pt idx="328">
                  <c:v>132.26513440986434</c:v>
                </c:pt>
                <c:pt idx="329">
                  <c:v>132.48946216120126</c:v>
                </c:pt>
                <c:pt idx="330">
                  <c:v>132.65788250355592</c:v>
                </c:pt>
                <c:pt idx="331">
                  <c:v>132.93849580972119</c:v>
                </c:pt>
                <c:pt idx="332">
                  <c:v>133.05077603795766</c:v>
                </c:pt>
                <c:pt idx="333">
                  <c:v>133.27536558257299</c:v>
                </c:pt>
                <c:pt idx="334">
                  <c:v>133.66837546954261</c:v>
                </c:pt>
                <c:pt idx="335">
                  <c:v>133.66852091025285</c:v>
                </c:pt>
                <c:pt idx="336">
                  <c:v>133.78033572821695</c:v>
                </c:pt>
                <c:pt idx="337">
                  <c:v>133.83603952020476</c:v>
                </c:pt>
                <c:pt idx="338">
                  <c:v>133.83647584233506</c:v>
                </c:pt>
                <c:pt idx="339">
                  <c:v>133.94820339587309</c:v>
                </c:pt>
                <c:pt idx="340">
                  <c:v>134.00373265900862</c:v>
                </c:pt>
                <c:pt idx="341">
                  <c:v>134.00399445228703</c:v>
                </c:pt>
                <c:pt idx="342">
                  <c:v>134.0596400679907</c:v>
                </c:pt>
                <c:pt idx="343">
                  <c:v>134.17183303180107</c:v>
                </c:pt>
                <c:pt idx="344">
                  <c:v>134.34013702158782</c:v>
                </c:pt>
                <c:pt idx="345">
                  <c:v>134.39621895942213</c:v>
                </c:pt>
                <c:pt idx="346">
                  <c:v>134.56443568478272</c:v>
                </c:pt>
                <c:pt idx="347">
                  <c:v>134.62045944633269</c:v>
                </c:pt>
                <c:pt idx="348">
                  <c:v>134.73271058642715</c:v>
                </c:pt>
                <c:pt idx="349">
                  <c:v>134.90110184063997</c:v>
                </c:pt>
                <c:pt idx="350">
                  <c:v>135.12557503268687</c:v>
                </c:pt>
                <c:pt idx="351">
                  <c:v>135.12601135481748</c:v>
                </c:pt>
                <c:pt idx="352">
                  <c:v>135.29402446318377</c:v>
                </c:pt>
                <c:pt idx="353">
                  <c:v>135.46215392411827</c:v>
                </c:pt>
                <c:pt idx="354">
                  <c:v>135.46241571739662</c:v>
                </c:pt>
                <c:pt idx="355">
                  <c:v>135.63031247319481</c:v>
                </c:pt>
                <c:pt idx="356">
                  <c:v>135.63042882576295</c:v>
                </c:pt>
                <c:pt idx="357">
                  <c:v>135.73930574138191</c:v>
                </c:pt>
                <c:pt idx="358">
                  <c:v>135.73948027023414</c:v>
                </c:pt>
                <c:pt idx="359">
                  <c:v>135.73971297537017</c:v>
                </c:pt>
                <c:pt idx="360">
                  <c:v>135.74006203307468</c:v>
                </c:pt>
                <c:pt idx="361">
                  <c:v>135.74238908443704</c:v>
                </c:pt>
                <c:pt idx="362">
                  <c:v>135.85280767158378</c:v>
                </c:pt>
                <c:pt idx="363">
                  <c:v>135.85321490557209</c:v>
                </c:pt>
                <c:pt idx="364">
                  <c:v>135.85338943442432</c:v>
                </c:pt>
                <c:pt idx="365">
                  <c:v>135.85382575655458</c:v>
                </c:pt>
                <c:pt idx="366">
                  <c:v>135.854087549833</c:v>
                </c:pt>
                <c:pt idx="367">
                  <c:v>135.85464022453147</c:v>
                </c:pt>
              </c:numCache>
            </c:numRef>
          </c:xVal>
          <c:yVal>
            <c:numRef>
              <c:f>'Leistungsprüfstand 27.05.20'!$AS$6:$AS$373</c:f>
              <c:numCache>
                <c:formatCode>#,##0.000" kN"</c:formatCode>
                <c:ptCount val="368"/>
                <c:pt idx="0">
                  <c:v>1.0710893995300188</c:v>
                </c:pt>
                <c:pt idx="1">
                  <c:v>1.1050760438260763</c:v>
                </c:pt>
                <c:pt idx="2">
                  <c:v>1.1617204509861681</c:v>
                </c:pt>
                <c:pt idx="3">
                  <c:v>1.1730493324181872</c:v>
                </c:pt>
                <c:pt idx="4">
                  <c:v>1.2070359767142407</c:v>
                </c:pt>
                <c:pt idx="5">
                  <c:v>1.2259174457676061</c:v>
                </c:pt>
                <c:pt idx="6">
                  <c:v>1.2485752086316442</c:v>
                </c:pt>
                <c:pt idx="7">
                  <c:v>1.2825618529276976</c:v>
                </c:pt>
                <c:pt idx="8">
                  <c:v>1.312772203413082</c:v>
                </c:pt>
                <c:pt idx="9">
                  <c:v>1.3770072656724508</c:v>
                </c:pt>
                <c:pt idx="10">
                  <c:v>1.4148082712571082</c:v>
                </c:pt>
                <c:pt idx="11">
                  <c:v>1.4526283105807327</c:v>
                </c:pt>
                <c:pt idx="12">
                  <c:v>1.5092727177408247</c:v>
                </c:pt>
                <c:pt idx="13">
                  <c:v>1.5394830682262091</c:v>
                </c:pt>
                <c:pt idx="14">
                  <c:v>1.61506604565656</c:v>
                </c:pt>
                <c:pt idx="15">
                  <c:v>1.671710452816656</c:v>
                </c:pt>
                <c:pt idx="16">
                  <c:v>1.6868156280593438</c:v>
                </c:pt>
                <c:pt idx="17">
                  <c:v>1.7132496847340555</c:v>
                </c:pt>
                <c:pt idx="18">
                  <c:v>1.7359264813370574</c:v>
                </c:pt>
                <c:pt idx="19">
                  <c:v>1.7548079503904221</c:v>
                </c:pt>
                <c:pt idx="20">
                  <c:v>1.7850183008758023</c:v>
                </c:pt>
                <c:pt idx="21">
                  <c:v>1.8266146340101004</c:v>
                </c:pt>
                <c:pt idx="22">
                  <c:v>1.8492723968741389</c:v>
                </c:pt>
                <c:pt idx="23">
                  <c:v>2.0116720644720356</c:v>
                </c:pt>
                <c:pt idx="24">
                  <c:v>2.0494350025787655</c:v>
                </c:pt>
                <c:pt idx="25">
                  <c:v>1.9437368433578555</c:v>
                </c:pt>
                <c:pt idx="26">
                  <c:v>1.9626183124112202</c:v>
                </c:pt>
                <c:pt idx="27">
                  <c:v>2.0948647307406305</c:v>
                </c:pt>
                <c:pt idx="28">
                  <c:v>2.15534253292829</c:v>
                </c:pt>
                <c:pt idx="29">
                  <c:v>2.20828678123357</c:v>
                </c:pt>
                <c:pt idx="30">
                  <c:v>2.2838126574470272</c:v>
                </c:pt>
                <c:pt idx="31">
                  <c:v>2.3178754366989414</c:v>
                </c:pt>
                <c:pt idx="32">
                  <c:v>2.3973679441127258</c:v>
                </c:pt>
                <c:pt idx="33">
                  <c:v>2.4428357397525216</c:v>
                </c:pt>
                <c:pt idx="34">
                  <c:v>2.4846033765375011</c:v>
                </c:pt>
                <c:pt idx="35">
                  <c:v>2.5035419468077609</c:v>
                </c:pt>
                <c:pt idx="36">
                  <c:v>2.53009020591626</c:v>
                </c:pt>
                <c:pt idx="37">
                  <c:v>2.5490287761865194</c:v>
                </c:pt>
                <c:pt idx="38">
                  <c:v>2.5793533291056967</c:v>
                </c:pt>
                <c:pt idx="39">
                  <c:v>2.5944775380873519</c:v>
                </c:pt>
                <c:pt idx="40">
                  <c:v>2.6172114359072474</c:v>
                </c:pt>
                <c:pt idx="41">
                  <c:v>2.6362071073944051</c:v>
                </c:pt>
                <c:pt idx="42">
                  <c:v>2.6589410052143014</c:v>
                </c:pt>
                <c:pt idx="43">
                  <c:v>2.6740842479349238</c:v>
                </c:pt>
                <c:pt idx="44">
                  <c:v>2.6854702305838369</c:v>
                </c:pt>
                <c:pt idx="45">
                  <c:v>2.7194949423578212</c:v>
                </c:pt>
                <c:pt idx="46">
                  <c:v>2.7119804222144062</c:v>
                </c:pt>
                <c:pt idx="47">
                  <c:v>2.7498575627549249</c:v>
                </c:pt>
                <c:pt idx="48">
                  <c:v>2.7612625791428056</c:v>
                </c:pt>
                <c:pt idx="49">
                  <c:v>2.7726485617917187</c:v>
                </c:pt>
                <c:pt idx="50">
                  <c:v>2.7954014933505822</c:v>
                </c:pt>
                <c:pt idx="51">
                  <c:v>2.8105637698101682</c:v>
                </c:pt>
                <c:pt idx="52">
                  <c:v>2.8522362379003239</c:v>
                </c:pt>
                <c:pt idx="53">
                  <c:v>2.8711748081705832</c:v>
                </c:pt>
                <c:pt idx="54">
                  <c:v>2.9090329149721388</c:v>
                </c:pt>
                <c:pt idx="55">
                  <c:v>2.924214225170692</c:v>
                </c:pt>
                <c:pt idx="56">
                  <c:v>2.9469481229905883</c:v>
                </c:pt>
                <c:pt idx="57">
                  <c:v>2.9772726759097603</c:v>
                </c:pt>
                <c:pt idx="58">
                  <c:v>3.0113164214227117</c:v>
                </c:pt>
                <c:pt idx="59">
                  <c:v>3.0377695118363865</c:v>
                </c:pt>
                <c:pt idx="60">
                  <c:v>3.0605034096562873</c:v>
                </c:pt>
                <c:pt idx="61">
                  <c:v>3.1022139452243733</c:v>
                </c:pt>
                <c:pt idx="62">
                  <c:v>3.1173952554229225</c:v>
                </c:pt>
                <c:pt idx="63">
                  <c:v>3.1402243219376476</c:v>
                </c:pt>
                <c:pt idx="64">
                  <c:v>3.1629962872354742</c:v>
                </c:pt>
                <c:pt idx="65">
                  <c:v>3.2008353602980617</c:v>
                </c:pt>
                <c:pt idx="66">
                  <c:v>3.2311789469562018</c:v>
                </c:pt>
                <c:pt idx="67">
                  <c:v>3.2803849689287401</c:v>
                </c:pt>
                <c:pt idx="68">
                  <c:v>3.3068761268203453</c:v>
                </c:pt>
                <c:pt idx="69">
                  <c:v>3.3560631150539155</c:v>
                </c:pt>
                <c:pt idx="70">
                  <c:v>3.3637108713700865</c:v>
                </c:pt>
                <c:pt idx="71">
                  <c:v>3.4052691370264538</c:v>
                </c:pt>
                <c:pt idx="72">
                  <c:v>3.4318173961349565</c:v>
                </c:pt>
                <c:pt idx="73">
                  <c:v>3.4696755029365081</c:v>
                </c:pt>
                <c:pt idx="74">
                  <c:v>3.5075336097380641</c:v>
                </c:pt>
                <c:pt idx="75">
                  <c:v>3.5188815249090473</c:v>
                </c:pt>
                <c:pt idx="76">
                  <c:v>3.5415963889899791</c:v>
                </c:pt>
                <c:pt idx="77">
                  <c:v>3.556758665449566</c:v>
                </c:pt>
                <c:pt idx="78">
                  <c:v>3.594597738512153</c:v>
                </c:pt>
                <c:pt idx="79">
                  <c:v>3.6286605177640685</c:v>
                </c:pt>
                <c:pt idx="80">
                  <c:v>3.6475990880343319</c:v>
                </c:pt>
                <c:pt idx="81">
                  <c:v>3.685400093618989</c:v>
                </c:pt>
                <c:pt idx="82">
                  <c:v>3.7080768902219905</c:v>
                </c:pt>
                <c:pt idx="83">
                  <c:v>3.7458969295456153</c:v>
                </c:pt>
                <c:pt idx="84">
                  <c:v>3.7686117936265484</c:v>
                </c:pt>
                <c:pt idx="85">
                  <c:v>3.7913266577074802</c:v>
                </c:pt>
                <c:pt idx="86">
                  <c:v>3.8215941094097583</c:v>
                </c:pt>
                <c:pt idx="87">
                  <c:v>3.8480471998234336</c:v>
                </c:pt>
                <c:pt idx="88">
                  <c:v>3.885886272886022</c:v>
                </c:pt>
                <c:pt idx="89">
                  <c:v>3.9124535657334887</c:v>
                </c:pt>
                <c:pt idx="90">
                  <c:v>3.9502545713181458</c:v>
                </c:pt>
                <c:pt idx="91">
                  <c:v>3.9880746106417697</c:v>
                </c:pt>
                <c:pt idx="92">
                  <c:v>4.0221183561547216</c:v>
                </c:pt>
                <c:pt idx="93">
                  <c:v>4.056181135406641</c:v>
                </c:pt>
                <c:pt idx="94">
                  <c:v>4.0939631072523222</c:v>
                </c:pt>
                <c:pt idx="95">
                  <c:v>4.1355975078645395</c:v>
                </c:pt>
                <c:pt idx="96">
                  <c:v>4.1772319084767959</c:v>
                </c:pt>
                <c:pt idx="97">
                  <c:v>4.2377477781423778</c:v>
                </c:pt>
                <c:pt idx="98">
                  <c:v>4.3209785118889066</c:v>
                </c:pt>
                <c:pt idx="99">
                  <c:v>4.3399170821591673</c:v>
                </c:pt>
                <c:pt idx="100">
                  <c:v>4.4231097484277546</c:v>
                </c:pt>
                <c:pt idx="101">
                  <c:v>4.434514764815626</c:v>
                </c:pt>
                <c:pt idx="102">
                  <c:v>4.4912353069315678</c:v>
                </c:pt>
                <c:pt idx="103">
                  <c:v>4.5517511765971905</c:v>
                </c:pt>
                <c:pt idx="104">
                  <c:v>4.5933284759925117</c:v>
                </c:pt>
                <c:pt idx="105">
                  <c:v>4.6388153053712635</c:v>
                </c:pt>
                <c:pt idx="106">
                  <c:v>4.6539966155698247</c:v>
                </c:pt>
                <c:pt idx="107">
                  <c:v>4.6804877734614223</c:v>
                </c:pt>
                <c:pt idx="108">
                  <c:v>4.7145315189743568</c:v>
                </c:pt>
                <c:pt idx="109">
                  <c:v>4.7523705920369741</c:v>
                </c:pt>
                <c:pt idx="110">
                  <c:v>4.7788046487116773</c:v>
                </c:pt>
                <c:pt idx="111">
                  <c:v>4.7939478914322962</c:v>
                </c:pt>
                <c:pt idx="112">
                  <c:v>4.8129054954415071</c:v>
                </c:pt>
                <c:pt idx="113">
                  <c:v>4.8658687774857512</c:v>
                </c:pt>
                <c:pt idx="114">
                  <c:v>4.8923980028552911</c:v>
                </c:pt>
                <c:pt idx="115">
                  <c:v>4.9605045276201531</c:v>
                </c:pt>
                <c:pt idx="116">
                  <c:v>5.0247966910964239</c:v>
                </c:pt>
                <c:pt idx="117">
                  <c:v>5.0740788480248149</c:v>
                </c:pt>
                <c:pt idx="118">
                  <c:v>5.1383710115010865</c:v>
                </c:pt>
                <c:pt idx="119">
                  <c:v>5.2140491576262775</c:v>
                </c:pt>
                <c:pt idx="120">
                  <c:v>5.2632361458598336</c:v>
                </c:pt>
                <c:pt idx="121">
                  <c:v>5.3577386598214964</c:v>
                </c:pt>
                <c:pt idx="122">
                  <c:v>5.4031493542444018</c:v>
                </c:pt>
                <c:pt idx="123">
                  <c:v>5.4713129802261582</c:v>
                </c:pt>
                <c:pt idx="124">
                  <c:v>5.5356432111803313</c:v>
                </c:pt>
                <c:pt idx="125">
                  <c:v>5.5924779557301019</c:v>
                </c:pt>
                <c:pt idx="126">
                  <c:v>5.6794849832872805</c:v>
                </c:pt>
                <c:pt idx="127">
                  <c:v>5.7211193838994969</c:v>
                </c:pt>
                <c:pt idx="128">
                  <c:v>5.7477437779638745</c:v>
                </c:pt>
                <c:pt idx="129">
                  <c:v>5.7780683308830545</c:v>
                </c:pt>
                <c:pt idx="130">
                  <c:v>5.8235170927838622</c:v>
                </c:pt>
                <c:pt idx="131">
                  <c:v>5.8803518373336328</c:v>
                </c:pt>
                <c:pt idx="132">
                  <c:v>5.9105621878189849</c:v>
                </c:pt>
                <c:pt idx="133">
                  <c:v>5.9558777135470944</c:v>
                </c:pt>
                <c:pt idx="134">
                  <c:v>6.0126553568799279</c:v>
                </c:pt>
                <c:pt idx="135">
                  <c:v>6.0618804125914263</c:v>
                </c:pt>
                <c:pt idx="136">
                  <c:v>6.0921478642937128</c:v>
                </c:pt>
                <c:pt idx="137">
                  <c:v>6.1452063150327936</c:v>
                </c:pt>
                <c:pt idx="138">
                  <c:v>6.1906360431946501</c:v>
                </c:pt>
                <c:pt idx="139">
                  <c:v>6.2209986635917334</c:v>
                </c:pt>
                <c:pt idx="140">
                  <c:v>6.2513803177278087</c:v>
                </c:pt>
                <c:pt idx="141">
                  <c:v>6.2779476105752918</c:v>
                </c:pt>
                <c:pt idx="142">
                  <c:v>6.3197913823161338</c:v>
                </c:pt>
                <c:pt idx="143">
                  <c:v>6.3311773649650549</c:v>
                </c:pt>
                <c:pt idx="144">
                  <c:v>6.3464348101194616</c:v>
                </c:pt>
                <c:pt idx="145">
                  <c:v>6.365430481606615</c:v>
                </c:pt>
                <c:pt idx="146">
                  <c:v>6.3844642205716706</c:v>
                </c:pt>
                <c:pt idx="147">
                  <c:v>6.3958502032205926</c:v>
                </c:pt>
                <c:pt idx="148">
                  <c:v>6.4186031347794836</c:v>
                </c:pt>
                <c:pt idx="149">
                  <c:v>6.4451704276269277</c:v>
                </c:pt>
                <c:pt idx="150">
                  <c:v>6.4226459009356516</c:v>
                </c:pt>
                <c:pt idx="151">
                  <c:v>6.4075597594319271</c:v>
                </c:pt>
                <c:pt idx="152">
                  <c:v>6.3850161990016616</c:v>
                </c:pt>
                <c:pt idx="153">
                  <c:v>6.3587153784997374</c:v>
                </c:pt>
                <c:pt idx="154">
                  <c:v>6.3437244056908098</c:v>
                </c:pt>
                <c:pt idx="155">
                  <c:v>6.3325097266926118</c:v>
                </c:pt>
                <c:pt idx="156">
                  <c:v>6.3098900313064989</c:v>
                </c:pt>
                <c:pt idx="157">
                  <c:v>6.3062850411464915</c:v>
                </c:pt>
                <c:pt idx="158">
                  <c:v>6.3063611761023788</c:v>
                </c:pt>
                <c:pt idx="159">
                  <c:v>6.3179374961409334</c:v>
                </c:pt>
                <c:pt idx="160">
                  <c:v>6.3179945973578269</c:v>
                </c:pt>
                <c:pt idx="161">
                  <c:v>6.3370093025839314</c:v>
                </c:pt>
                <c:pt idx="162">
                  <c:v>6.3598003016207256</c:v>
                </c:pt>
                <c:pt idx="163">
                  <c:v>6.371357587920329</c:v>
                </c:pt>
                <c:pt idx="164">
                  <c:v>6.3942818231298633</c:v>
                </c:pt>
                <c:pt idx="165">
                  <c:v>6.3944150593026423</c:v>
                </c:pt>
                <c:pt idx="166">
                  <c:v>6.3718714988723768</c:v>
                </c:pt>
                <c:pt idx="167">
                  <c:v>6.3605997186572845</c:v>
                </c:pt>
                <c:pt idx="168">
                  <c:v>6.3380942257049613</c:v>
                </c:pt>
                <c:pt idx="169">
                  <c:v>6.3571469984090081</c:v>
                </c:pt>
                <c:pt idx="170">
                  <c:v>6.3572231333648528</c:v>
                </c:pt>
                <c:pt idx="171">
                  <c:v>6.3573373357986416</c:v>
                </c:pt>
                <c:pt idx="172">
                  <c:v>6.3387984740466408</c:v>
                </c:pt>
                <c:pt idx="173">
                  <c:v>6.3124786198057263</c:v>
                </c:pt>
                <c:pt idx="174">
                  <c:v>6.2937303869251409</c:v>
                </c:pt>
                <c:pt idx="175">
                  <c:v>6.2750773227393521</c:v>
                </c:pt>
                <c:pt idx="176">
                  <c:v>6.2488907046711759</c:v>
                </c:pt>
                <c:pt idx="177">
                  <c:v>6.1888697122186915</c:v>
                </c:pt>
                <c:pt idx="178">
                  <c:v>6.188926813435585</c:v>
                </c:pt>
                <c:pt idx="179">
                  <c:v>6.1741642454942731</c:v>
                </c:pt>
                <c:pt idx="180">
                  <c:v>6.1630066677129287</c:v>
                </c:pt>
                <c:pt idx="181">
                  <c:v>6.1518490899315816</c:v>
                </c:pt>
                <c:pt idx="182">
                  <c:v>6.1369723195564836</c:v>
                </c:pt>
                <c:pt idx="183">
                  <c:v>6.1333102281795826</c:v>
                </c:pt>
                <c:pt idx="184">
                  <c:v>6.1110141063558849</c:v>
                </c:pt>
                <c:pt idx="185">
                  <c:v>6.1073329812400337</c:v>
                </c:pt>
                <c:pt idx="186">
                  <c:v>6.111147342528664</c:v>
                </c:pt>
                <c:pt idx="187">
                  <c:v>6.1112044437455584</c:v>
                </c:pt>
                <c:pt idx="188">
                  <c:v>6.1075233186297062</c:v>
                </c:pt>
                <c:pt idx="189">
                  <c:v>6.1001420346590507</c:v>
                </c:pt>
                <c:pt idx="190">
                  <c:v>6.0888702544439166</c:v>
                </c:pt>
                <c:pt idx="191">
                  <c:v>6.0853033317618541</c:v>
                </c:pt>
                <c:pt idx="192">
                  <c:v>6.0853604329787476</c:v>
                </c:pt>
                <c:pt idx="193">
                  <c:v>6.0892699629621765</c:v>
                </c:pt>
                <c:pt idx="194">
                  <c:v>6.1007130468279929</c:v>
                </c:pt>
                <c:pt idx="195">
                  <c:v>6.1086463092286376</c:v>
                </c:pt>
                <c:pt idx="196">
                  <c:v>6.11247970425622</c:v>
                </c:pt>
                <c:pt idx="197">
                  <c:v>6.1164463354565433</c:v>
                </c:pt>
                <c:pt idx="198">
                  <c:v>6.0977552037928113</c:v>
                </c:pt>
                <c:pt idx="199">
                  <c:v>6.0714734170298401</c:v>
                </c:pt>
                <c:pt idx="200">
                  <c:v>6.0489298565995728</c:v>
                </c:pt>
                <c:pt idx="201">
                  <c:v>6.0150574147373206</c:v>
                </c:pt>
                <c:pt idx="202">
                  <c:v>5.9886994930184629</c:v>
                </c:pt>
                <c:pt idx="203">
                  <c:v>5.939836078347323</c:v>
                </c:pt>
                <c:pt idx="204">
                  <c:v>5.9022825113691768</c:v>
                </c:pt>
                <c:pt idx="205">
                  <c:v>5.8835152447496002</c:v>
                </c:pt>
                <c:pt idx="206">
                  <c:v>5.8270231075012342</c:v>
                </c:pt>
                <c:pt idx="207">
                  <c:v>5.811975033475453</c:v>
                </c:pt>
                <c:pt idx="208">
                  <c:v>5.7893934055672842</c:v>
                </c:pt>
                <c:pt idx="209">
                  <c:v>5.763073551326368</c:v>
                </c:pt>
                <c:pt idx="210">
                  <c:v>5.7141530354382928</c:v>
                </c:pt>
                <c:pt idx="211">
                  <c:v>5.6764662322874075</c:v>
                </c:pt>
                <c:pt idx="212">
                  <c:v>5.6576418644509365</c:v>
                </c:pt>
                <c:pt idx="213">
                  <c:v>5.6011306934636211</c:v>
                </c:pt>
                <c:pt idx="214">
                  <c:v>5.5861016531767902</c:v>
                </c:pt>
                <c:pt idx="215">
                  <c:v>5.5221330632629337</c:v>
                </c:pt>
                <c:pt idx="216">
                  <c:v>5.484522395067934</c:v>
                </c:pt>
                <c:pt idx="217">
                  <c:v>5.4356780141357053</c:v>
                </c:pt>
                <c:pt idx="218">
                  <c:v>5.4018246060124024</c:v>
                </c:pt>
                <c:pt idx="219">
                  <c:v>5.3868336332035138</c:v>
                </c:pt>
                <c:pt idx="220">
                  <c:v>5.3755808867273727</c:v>
                </c:pt>
                <c:pt idx="221">
                  <c:v>5.3605899139184441</c:v>
                </c:pt>
                <c:pt idx="222">
                  <c:v>5.32685070822893</c:v>
                </c:pt>
                <c:pt idx="223">
                  <c:v>5.3344794308061543</c:v>
                </c:pt>
                <c:pt idx="224">
                  <c:v>5.3383699270506311</c:v>
                </c:pt>
                <c:pt idx="225">
                  <c:v>5.3463031894512776</c:v>
                </c:pt>
                <c:pt idx="226">
                  <c:v>5.3464173918850655</c:v>
                </c:pt>
                <c:pt idx="227">
                  <c:v>5.3464554593629678</c:v>
                </c:pt>
                <c:pt idx="228">
                  <c:v>5.3351836791478755</c:v>
                </c:pt>
                <c:pt idx="229">
                  <c:v>5.3277262602213327</c:v>
                </c:pt>
                <c:pt idx="230">
                  <c:v>5.290153659504278</c:v>
                </c:pt>
                <c:pt idx="231">
                  <c:v>5.2526571937430653</c:v>
                </c:pt>
                <c:pt idx="232">
                  <c:v>5.2376281534562352</c:v>
                </c:pt>
                <c:pt idx="233">
                  <c:v>5.2264896094138411</c:v>
                </c:pt>
                <c:pt idx="234">
                  <c:v>5.2152749304156023</c:v>
                </c:pt>
                <c:pt idx="235">
                  <c:v>5.1889170086967855</c:v>
                </c:pt>
                <c:pt idx="236">
                  <c:v>5.1362201989980205</c:v>
                </c:pt>
                <c:pt idx="237">
                  <c:v>5.1211721249722393</c:v>
                </c:pt>
                <c:pt idx="238">
                  <c:v>5.0760088691559009</c:v>
                </c:pt>
                <c:pt idx="239">
                  <c:v>5.0572035350583819</c:v>
                </c:pt>
                <c:pt idx="240">
                  <c:v>5.0232739919792335</c:v>
                </c:pt>
                <c:pt idx="241">
                  <c:v>4.9856062225673403</c:v>
                </c:pt>
                <c:pt idx="242">
                  <c:v>4.9705771822805103</c:v>
                </c:pt>
                <c:pt idx="243">
                  <c:v>4.9593815370212226</c:v>
                </c:pt>
                <c:pt idx="244">
                  <c:v>4.9331187839972017</c:v>
                </c:pt>
                <c:pt idx="245">
                  <c:v>4.9218660375210606</c:v>
                </c:pt>
                <c:pt idx="246">
                  <c:v>4.9070654021018054</c:v>
                </c:pt>
                <c:pt idx="247">
                  <c:v>4.876931186572258</c:v>
                </c:pt>
                <c:pt idx="248">
                  <c:v>4.8619021462854279</c:v>
                </c:pt>
                <c:pt idx="249">
                  <c:v>4.8356393932614061</c:v>
                </c:pt>
                <c:pt idx="250">
                  <c:v>4.8130577653532383</c:v>
                </c:pt>
                <c:pt idx="251">
                  <c:v>4.8018050188770962</c:v>
                </c:pt>
                <c:pt idx="252">
                  <c:v>4.7980858262833017</c:v>
                </c:pt>
                <c:pt idx="253">
                  <c:v>4.7982761636729752</c:v>
                </c:pt>
                <c:pt idx="254">
                  <c:v>4.7983332648898696</c:v>
                </c:pt>
                <c:pt idx="255">
                  <c:v>4.7985045685405519</c:v>
                </c:pt>
                <c:pt idx="256">
                  <c:v>4.7985807034963974</c:v>
                </c:pt>
                <c:pt idx="257">
                  <c:v>4.7722989167334253</c:v>
                </c:pt>
                <c:pt idx="258">
                  <c:v>4.7573079439244976</c:v>
                </c:pt>
                <c:pt idx="259">
                  <c:v>4.7122208230640048</c:v>
                </c:pt>
                <c:pt idx="260">
                  <c:v>4.6482331994111963</c:v>
                </c:pt>
                <c:pt idx="261">
                  <c:v>4.6332422266023086</c:v>
                </c:pt>
                <c:pt idx="262">
                  <c:v>4.5767310556149523</c:v>
                </c:pt>
                <c:pt idx="263">
                  <c:v>4.5579257215174325</c:v>
                </c:pt>
                <c:pt idx="264">
                  <c:v>4.4939000303866807</c:v>
                </c:pt>
                <c:pt idx="265">
                  <c:v>4.4750375950723074</c:v>
                </c:pt>
                <c:pt idx="266">
                  <c:v>4.3883731748164525</c:v>
                </c:pt>
                <c:pt idx="267">
                  <c:v>4.3733060670517192</c:v>
                </c:pt>
                <c:pt idx="268">
                  <c:v>4.331842970090185</c:v>
                </c:pt>
                <c:pt idx="269">
                  <c:v>4.313018602253714</c:v>
                </c:pt>
                <c:pt idx="270">
                  <c:v>4.2451404823564278</c:v>
                </c:pt>
                <c:pt idx="271">
                  <c:v>4.2112680404941338</c:v>
                </c:pt>
                <c:pt idx="272">
                  <c:v>4.1962390002073038</c:v>
                </c:pt>
                <c:pt idx="273">
                  <c:v>4.1699762471832829</c:v>
                </c:pt>
                <c:pt idx="274">
                  <c:v>4.1210937987731509</c:v>
                </c:pt>
                <c:pt idx="275">
                  <c:v>4.0985883058208268</c:v>
                </c:pt>
                <c:pt idx="276">
                  <c:v>4.0873926605615791</c:v>
                </c:pt>
                <c:pt idx="277">
                  <c:v>4.0874878292564167</c:v>
                </c:pt>
                <c:pt idx="278">
                  <c:v>4.0877162341239934</c:v>
                </c:pt>
                <c:pt idx="279">
                  <c:v>4.0953259229622256</c:v>
                </c:pt>
                <c:pt idx="280">
                  <c:v>4.0992354529456545</c:v>
                </c:pt>
                <c:pt idx="281">
                  <c:v>4.099292554162548</c:v>
                </c:pt>
                <c:pt idx="282">
                  <c:v>4.0578104234620627</c:v>
                </c:pt>
                <c:pt idx="283">
                  <c:v>4.0351716943369764</c:v>
                </c:pt>
                <c:pt idx="284">
                  <c:v>3.9673697093955518</c:v>
                </c:pt>
                <c:pt idx="285">
                  <c:v>3.948564375298047</c:v>
                </c:pt>
                <c:pt idx="286">
                  <c:v>3.910915639625109</c:v>
                </c:pt>
                <c:pt idx="287">
                  <c:v>3.8958294981213801</c:v>
                </c:pt>
                <c:pt idx="288">
                  <c:v>3.8846338528621214</c:v>
                </c:pt>
                <c:pt idx="289">
                  <c:v>3.899815163060671</c:v>
                </c:pt>
                <c:pt idx="290">
                  <c:v>3.8961530716837891</c:v>
                </c:pt>
                <c:pt idx="291">
                  <c:v>3.8697951499649399</c:v>
                </c:pt>
                <c:pt idx="292">
                  <c:v>3.8547470759391422</c:v>
                </c:pt>
                <c:pt idx="293">
                  <c:v>3.786868956041856</c:v>
                </c:pt>
                <c:pt idx="294">
                  <c:v>3.8057504250952201</c:v>
                </c:pt>
                <c:pt idx="295">
                  <c:v>3.7717828145381311</c:v>
                </c:pt>
                <c:pt idx="296">
                  <c:v>3.7302626163596946</c:v>
                </c:pt>
                <c:pt idx="297">
                  <c:v>3.7076619547125507</c:v>
                </c:pt>
                <c:pt idx="298">
                  <c:v>3.6586272363906986</c:v>
                </c:pt>
                <c:pt idx="299">
                  <c:v>3.6360456084825223</c:v>
                </c:pt>
                <c:pt idx="300">
                  <c:v>3.6172783418629488</c:v>
                </c:pt>
                <c:pt idx="301">
                  <c:v>3.5947347814327033</c:v>
                </c:pt>
                <c:pt idx="302">
                  <c:v>3.5797057411458728</c:v>
                </c:pt>
                <c:pt idx="303">
                  <c:v>3.5307471577798784</c:v>
                </c:pt>
                <c:pt idx="304">
                  <c:v>3.5081464961327384</c:v>
                </c:pt>
                <c:pt idx="305">
                  <c:v>3.4667214666491271</c:v>
                </c:pt>
                <c:pt idx="306">
                  <c:v>3.4328490247868624</c:v>
                </c:pt>
                <c:pt idx="307">
                  <c:v>3.4102293294007544</c:v>
                </c:pt>
                <c:pt idx="308">
                  <c:v>3.3650280061064706</c:v>
                </c:pt>
                <c:pt idx="309">
                  <c:v>3.3424273444593298</c:v>
                </c:pt>
                <c:pt idx="310">
                  <c:v>3.3273412029556044</c:v>
                </c:pt>
                <c:pt idx="311">
                  <c:v>3.2406006477439164</c:v>
                </c:pt>
                <c:pt idx="312">
                  <c:v>3.180218014251083</c:v>
                </c:pt>
                <c:pt idx="313">
                  <c:v>3.1462694374329563</c:v>
                </c:pt>
                <c:pt idx="314">
                  <c:v>3.0896821314897589</c:v>
                </c:pt>
                <c:pt idx="315">
                  <c:v>3.0519572608609629</c:v>
                </c:pt>
                <c:pt idx="316">
                  <c:v>2.9576070168110347</c:v>
                </c:pt>
                <c:pt idx="317">
                  <c:v>2.9953699549177659</c:v>
                </c:pt>
                <c:pt idx="318">
                  <c:v>2.8896527619578909</c:v>
                </c:pt>
                <c:pt idx="319">
                  <c:v>2.840579976158105</c:v>
                </c:pt>
                <c:pt idx="320">
                  <c:v>2.7991359129355295</c:v>
                </c:pt>
                <c:pt idx="321">
                  <c:v>2.7689826636670443</c:v>
                </c:pt>
                <c:pt idx="322">
                  <c:v>2.7011045437697581</c:v>
                </c:pt>
                <c:pt idx="323">
                  <c:v>2.6558461192585794</c:v>
                </c:pt>
                <c:pt idx="324">
                  <c:v>2.523751970840888</c:v>
                </c:pt>
                <c:pt idx="325">
                  <c:v>2.5539623213262725</c:v>
                </c:pt>
                <c:pt idx="326">
                  <c:v>2.5803963780009793</c:v>
                </c:pt>
                <c:pt idx="327">
                  <c:v>2.4672027323756209</c:v>
                </c:pt>
                <c:pt idx="328">
                  <c:v>2.4257206016751161</c:v>
                </c:pt>
                <c:pt idx="329">
                  <c:v>2.35027086041752</c:v>
                </c:pt>
                <c:pt idx="330">
                  <c:v>2.3163413173383569</c:v>
                </c:pt>
                <c:pt idx="331">
                  <c:v>2.2484631974410707</c:v>
                </c:pt>
                <c:pt idx="332">
                  <c:v>2.2258435020549636</c:v>
                </c:pt>
                <c:pt idx="333">
                  <c:v>2.1843804050934255</c:v>
                </c:pt>
                <c:pt idx="334">
                  <c:v>2.1089877650527242</c:v>
                </c:pt>
                <c:pt idx="335">
                  <c:v>2.1278692341060852</c:v>
                </c:pt>
                <c:pt idx="336">
                  <c:v>2.0448288377492125</c:v>
                </c:pt>
                <c:pt idx="337">
                  <c:v>1.9768745828960692</c:v>
                </c:pt>
                <c:pt idx="338">
                  <c:v>2.033518990056161</c:v>
                </c:pt>
                <c:pt idx="339">
                  <c:v>1.9391497122672694</c:v>
                </c:pt>
                <c:pt idx="340">
                  <c:v>1.8485376945500873</c:v>
                </c:pt>
                <c:pt idx="341">
                  <c:v>1.882524338846141</c:v>
                </c:pt>
                <c:pt idx="342">
                  <c:v>1.8070174963716514</c:v>
                </c:pt>
                <c:pt idx="343">
                  <c:v>1.7730689195535247</c:v>
                </c:pt>
                <c:pt idx="344">
                  <c:v>1.7240342012316729</c:v>
                </c:pt>
                <c:pt idx="345">
                  <c:v>1.7051717659172709</c:v>
                </c:pt>
                <c:pt idx="346">
                  <c:v>1.6448081661634044</c:v>
                </c:pt>
                <c:pt idx="347">
                  <c:v>1.6183931432276566</c:v>
                </c:pt>
                <c:pt idx="348">
                  <c:v>1.5919971540308799</c:v>
                </c:pt>
                <c:pt idx="349">
                  <c:v>1.5542913171410433</c:v>
                </c:pt>
                <c:pt idx="350">
                  <c:v>1.4977230449368135</c:v>
                </c:pt>
                <c:pt idx="351">
                  <c:v>1.5543674520969053</c:v>
                </c:pt>
                <c:pt idx="352">
                  <c:v>1.4675697956683229</c:v>
                </c:pt>
                <c:pt idx="353">
                  <c:v>1.3958773144824375</c:v>
                </c:pt>
                <c:pt idx="354">
                  <c:v>1.4298639587784907</c:v>
                </c:pt>
                <c:pt idx="355">
                  <c:v>1.3279611271072205</c:v>
                </c:pt>
                <c:pt idx="356">
                  <c:v>1.3430663023499128</c:v>
                </c:pt>
                <c:pt idx="357">
                  <c:v>0.87862023111507803</c:v>
                </c:pt>
                <c:pt idx="358">
                  <c:v>0.90127799397911634</c:v>
                </c:pt>
                <c:pt idx="359">
                  <c:v>0.93148834446450091</c:v>
                </c:pt>
                <c:pt idx="360">
                  <c:v>0.97680387019257353</c:v>
                </c:pt>
                <c:pt idx="361">
                  <c:v>1.2789073750464015</c:v>
                </c:pt>
                <c:pt idx="362">
                  <c:v>1.0146048757772306</c:v>
                </c:pt>
                <c:pt idx="363">
                  <c:v>1.0674729891266537</c:v>
                </c:pt>
                <c:pt idx="364">
                  <c:v>1.0901307519906918</c:v>
                </c:pt>
                <c:pt idx="365">
                  <c:v>1.1467751591507833</c:v>
                </c:pt>
                <c:pt idx="366">
                  <c:v>1.1807618034468368</c:v>
                </c:pt>
                <c:pt idx="367">
                  <c:v>1.2525113858496209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'Leistungsprüfstand 27.05.20'!$AT$5</c:f>
              <c:strCache>
                <c:ptCount val="1"/>
                <c:pt idx="0">
                  <c:v>Zugkraft 4. Gang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'Leistungsprüfstand 27.05.20'!$AY$6:$AY$373</c:f>
              <c:numCache>
                <c:formatCode>0.0" km/h"</c:formatCode>
                <c:ptCount val="368"/>
                <c:pt idx="0">
                  <c:v>50.131095586405657</c:v>
                </c:pt>
                <c:pt idx="1">
                  <c:v>50.131470754725832</c:v>
                </c:pt>
                <c:pt idx="2">
                  <c:v>50.132096035259444</c:v>
                </c:pt>
                <c:pt idx="3">
                  <c:v>50.132221091365764</c:v>
                </c:pt>
                <c:pt idx="4">
                  <c:v>50.13259625968594</c:v>
                </c:pt>
                <c:pt idx="5">
                  <c:v>50.132804686530477</c:v>
                </c:pt>
                <c:pt idx="6">
                  <c:v>50.133054798743913</c:v>
                </c:pt>
                <c:pt idx="7">
                  <c:v>50.133429967063691</c:v>
                </c:pt>
                <c:pt idx="8">
                  <c:v>50.133763450014946</c:v>
                </c:pt>
                <c:pt idx="9">
                  <c:v>50.295627737428902</c:v>
                </c:pt>
                <c:pt idx="10">
                  <c:v>50.457200227260891</c:v>
                </c:pt>
                <c:pt idx="11">
                  <c:v>50.699350535164143</c:v>
                </c:pt>
                <c:pt idx="12">
                  <c:v>50.699975815697343</c:v>
                </c:pt>
                <c:pt idx="13">
                  <c:v>50.700309298648605</c:v>
                </c:pt>
                <c:pt idx="14">
                  <c:v>50.942876460240939</c:v>
                </c:pt>
                <c:pt idx="15">
                  <c:v>50.943501740774146</c:v>
                </c:pt>
                <c:pt idx="16">
                  <c:v>50.943668482249777</c:v>
                </c:pt>
                <c:pt idx="17">
                  <c:v>50.943960279832133</c:v>
                </c:pt>
                <c:pt idx="18">
                  <c:v>51.024788210116839</c:v>
                </c:pt>
                <c:pt idx="19">
                  <c:v>51.024996636961369</c:v>
                </c:pt>
                <c:pt idx="20">
                  <c:v>51.025330119912631</c:v>
                </c:pt>
                <c:pt idx="21">
                  <c:v>51.267522113184398</c:v>
                </c:pt>
                <c:pt idx="22">
                  <c:v>51.267772225397827</c:v>
                </c:pt>
                <c:pt idx="23">
                  <c:v>51.350142514331715</c:v>
                </c:pt>
                <c:pt idx="24">
                  <c:v>51.350559368020804</c:v>
                </c:pt>
                <c:pt idx="25">
                  <c:v>51.510547813834705</c:v>
                </c:pt>
                <c:pt idx="26">
                  <c:v>51.510756240679235</c:v>
                </c:pt>
                <c:pt idx="27">
                  <c:v>51.834526500876045</c:v>
                </c:pt>
                <c:pt idx="28">
                  <c:v>52.076926920992726</c:v>
                </c:pt>
                <c:pt idx="29">
                  <c:v>52.399821788442864</c:v>
                </c:pt>
                <c:pt idx="30">
                  <c:v>52.400655495820615</c:v>
                </c:pt>
                <c:pt idx="31">
                  <c:v>52.723341936426614</c:v>
                </c:pt>
                <c:pt idx="32">
                  <c:v>53.529995509887449</c:v>
                </c:pt>
                <c:pt idx="33">
                  <c:v>54.175118278886004</c:v>
                </c:pt>
                <c:pt idx="34">
                  <c:v>55.142510634800665</c:v>
                </c:pt>
                <c:pt idx="35">
                  <c:v>55.384452515859778</c:v>
                </c:pt>
                <c:pt idx="36">
                  <c:v>55.868211221870475</c:v>
                </c:pt>
                <c:pt idx="37">
                  <c:v>56.110153102929189</c:v>
                </c:pt>
                <c:pt idx="38">
                  <c:v>56.593953494308792</c:v>
                </c:pt>
                <c:pt idx="39">
                  <c:v>56.674698053856083</c:v>
                </c:pt>
                <c:pt idx="40">
                  <c:v>56.997259438354959</c:v>
                </c:pt>
                <c:pt idx="41">
                  <c:v>57.480934773628242</c:v>
                </c:pt>
                <c:pt idx="42">
                  <c:v>57.803496158127118</c:v>
                </c:pt>
                <c:pt idx="43">
                  <c:v>57.964818535745657</c:v>
                </c:pt>
                <c:pt idx="44">
                  <c:v>58.206677046066552</c:v>
                </c:pt>
                <c:pt idx="45">
                  <c:v>58.368207850529643</c:v>
                </c:pt>
                <c:pt idx="46">
                  <c:v>58.529280115934739</c:v>
                </c:pt>
                <c:pt idx="47">
                  <c:v>59.013163878052161</c:v>
                </c:pt>
                <c:pt idx="48">
                  <c:v>59.33560020644471</c:v>
                </c:pt>
                <c:pt idx="49">
                  <c:v>59.577458716765605</c:v>
                </c:pt>
                <c:pt idx="50">
                  <c:v>59.980597919336148</c:v>
                </c:pt>
                <c:pt idx="51">
                  <c:v>60.222498115025935</c:v>
                </c:pt>
                <c:pt idx="52">
                  <c:v>60.787001380583931</c:v>
                </c:pt>
                <c:pt idx="53">
                  <c:v>61.028943261642624</c:v>
                </c:pt>
                <c:pt idx="54">
                  <c:v>61.432249205688791</c:v>
                </c:pt>
                <c:pt idx="55">
                  <c:v>61.754727219449855</c:v>
                </c:pt>
                <c:pt idx="56">
                  <c:v>62.077288603949128</c:v>
                </c:pt>
                <c:pt idx="57">
                  <c:v>62.561088995328738</c:v>
                </c:pt>
                <c:pt idx="58">
                  <c:v>62.803197617863091</c:v>
                </c:pt>
                <c:pt idx="59">
                  <c:v>62.884067233516689</c:v>
                </c:pt>
                <c:pt idx="60">
                  <c:v>63.206628618015969</c:v>
                </c:pt>
                <c:pt idx="61">
                  <c:v>63.932287519716851</c:v>
                </c:pt>
                <c:pt idx="62">
                  <c:v>64.254765533477922</c:v>
                </c:pt>
                <c:pt idx="63">
                  <c:v>64.980216008334295</c:v>
                </c:pt>
                <c:pt idx="64">
                  <c:v>65.463933028976086</c:v>
                </c:pt>
                <c:pt idx="65">
                  <c:v>65.786661154950977</c:v>
                </c:pt>
                <c:pt idx="66">
                  <c:v>66.351039364401856</c:v>
                </c:pt>
                <c:pt idx="67">
                  <c:v>66.83504818262638</c:v>
                </c:pt>
                <c:pt idx="68">
                  <c:v>67.077073434422914</c:v>
                </c:pt>
                <c:pt idx="69">
                  <c:v>67.480504434575408</c:v>
                </c:pt>
                <c:pt idx="70">
                  <c:v>67.883476895670697</c:v>
                </c:pt>
                <c:pt idx="71">
                  <c:v>67.964513252799946</c:v>
                </c:pt>
                <c:pt idx="72">
                  <c:v>68.448271958810651</c:v>
                </c:pt>
                <c:pt idx="73">
                  <c:v>68.851577902856803</c:v>
                </c:pt>
                <c:pt idx="74">
                  <c:v>69.25488384690297</c:v>
                </c:pt>
                <c:pt idx="75">
                  <c:v>69.335586721080944</c:v>
                </c:pt>
                <c:pt idx="76">
                  <c:v>69.577570287508564</c:v>
                </c:pt>
                <c:pt idx="77">
                  <c:v>69.819470483198373</c:v>
                </c:pt>
                <c:pt idx="78">
                  <c:v>70.142198609173278</c:v>
                </c:pt>
                <c:pt idx="79">
                  <c:v>70.464885049778871</c:v>
                </c:pt>
                <c:pt idx="80">
                  <c:v>70.706826930837579</c:v>
                </c:pt>
                <c:pt idx="81">
                  <c:v>70.868399420669562</c:v>
                </c:pt>
                <c:pt idx="82">
                  <c:v>70.949227350954288</c:v>
                </c:pt>
                <c:pt idx="83">
                  <c:v>71.191377658857519</c:v>
                </c:pt>
                <c:pt idx="84">
                  <c:v>71.433361225285154</c:v>
                </c:pt>
                <c:pt idx="85">
                  <c:v>71.675344791712774</c:v>
                </c:pt>
                <c:pt idx="86">
                  <c:v>71.917411728878193</c:v>
                </c:pt>
                <c:pt idx="87">
                  <c:v>71.998281344531804</c:v>
                </c:pt>
                <c:pt idx="88">
                  <c:v>72.321009470506723</c:v>
                </c:pt>
                <c:pt idx="89">
                  <c:v>72.885345994589059</c:v>
                </c:pt>
                <c:pt idx="90">
                  <c:v>73.046918484420658</c:v>
                </c:pt>
                <c:pt idx="91">
                  <c:v>73.289068792323903</c:v>
                </c:pt>
                <c:pt idx="92">
                  <c:v>73.531177414858249</c:v>
                </c:pt>
                <c:pt idx="93">
                  <c:v>73.85386385546424</c:v>
                </c:pt>
                <c:pt idx="94">
                  <c:v>73.934858527224577</c:v>
                </c:pt>
                <c:pt idx="95">
                  <c:v>74.338206156639657</c:v>
                </c:pt>
                <c:pt idx="96">
                  <c:v>74.741553786054311</c:v>
                </c:pt>
                <c:pt idx="97">
                  <c:v>75.145109842313929</c:v>
                </c:pt>
                <c:pt idx="98">
                  <c:v>75.790649465001152</c:v>
                </c:pt>
                <c:pt idx="99">
                  <c:v>76.032591346059874</c:v>
                </c:pt>
                <c:pt idx="100">
                  <c:v>76.516975332604162</c:v>
                </c:pt>
                <c:pt idx="101">
                  <c:v>76.839411660996319</c:v>
                </c:pt>
                <c:pt idx="102">
                  <c:v>77.162348213815775</c:v>
                </c:pt>
                <c:pt idx="103">
                  <c:v>77.565904270074981</c:v>
                </c:pt>
                <c:pt idx="104">
                  <c:v>77.727518445275877</c:v>
                </c:pt>
                <c:pt idx="105">
                  <c:v>78.453219032345288</c:v>
                </c:pt>
                <c:pt idx="106">
                  <c:v>78.775697046106757</c:v>
                </c:pt>
                <c:pt idx="107">
                  <c:v>79.017722297903262</c:v>
                </c:pt>
                <c:pt idx="108">
                  <c:v>79.259830920437608</c:v>
                </c:pt>
                <c:pt idx="109">
                  <c:v>79.582559046412115</c:v>
                </c:pt>
                <c:pt idx="110">
                  <c:v>79.582850843994478</c:v>
                </c:pt>
                <c:pt idx="111">
                  <c:v>79.744173221613011</c:v>
                </c:pt>
                <c:pt idx="112">
                  <c:v>80.06669292074298</c:v>
                </c:pt>
                <c:pt idx="113">
                  <c:v>80.470165606264771</c:v>
                </c:pt>
                <c:pt idx="114">
                  <c:v>80.873346494204227</c:v>
                </c:pt>
                <c:pt idx="115">
                  <c:v>81.438141557344153</c:v>
                </c:pt>
                <c:pt idx="116">
                  <c:v>81.841739298972684</c:v>
                </c:pt>
                <c:pt idx="117">
                  <c:v>82.64805938948264</c:v>
                </c:pt>
                <c:pt idx="118">
                  <c:v>83.05165713111117</c:v>
                </c:pt>
                <c:pt idx="119">
                  <c:v>83.697113383060156</c:v>
                </c:pt>
                <c:pt idx="120">
                  <c:v>84.100544383213062</c:v>
                </c:pt>
                <c:pt idx="121">
                  <c:v>84.504475607792841</c:v>
                </c:pt>
                <c:pt idx="122">
                  <c:v>84.907864922576422</c:v>
                </c:pt>
                <c:pt idx="123">
                  <c:v>85.71439343993093</c:v>
                </c:pt>
                <c:pt idx="124">
                  <c:v>86.279146817701957</c:v>
                </c:pt>
                <c:pt idx="125">
                  <c:v>87.085550278949768</c:v>
                </c:pt>
                <c:pt idx="126">
                  <c:v>87.731131587005876</c:v>
                </c:pt>
                <c:pt idx="127">
                  <c:v>88.134479216420942</c:v>
                </c:pt>
                <c:pt idx="128">
                  <c:v>88.940549194717491</c:v>
                </c:pt>
                <c:pt idx="129">
                  <c:v>89.424349586097108</c:v>
                </c:pt>
                <c:pt idx="130">
                  <c:v>89.988894537023995</c:v>
                </c:pt>
                <c:pt idx="131">
                  <c:v>90.795297998271749</c:v>
                </c:pt>
                <c:pt idx="132">
                  <c:v>90.795631481223012</c:v>
                </c:pt>
                <c:pt idx="133">
                  <c:v>90.796131705649515</c:v>
                </c:pt>
                <c:pt idx="134">
                  <c:v>91.360801712683127</c:v>
                </c:pt>
                <c:pt idx="135">
                  <c:v>91.92538834897853</c:v>
                </c:pt>
                <c:pt idx="136">
                  <c:v>92.167455286143976</c:v>
                </c:pt>
                <c:pt idx="137">
                  <c:v>92.973817062022846</c:v>
                </c:pt>
                <c:pt idx="138">
                  <c:v>93.457784194878087</c:v>
                </c:pt>
                <c:pt idx="139">
                  <c:v>94.102740222400996</c:v>
                </c:pt>
                <c:pt idx="140">
                  <c:v>94.828274067994784</c:v>
                </c:pt>
                <c:pt idx="141">
                  <c:v>95.392610592077148</c:v>
                </c:pt>
                <c:pt idx="142">
                  <c:v>96.68231422027803</c:v>
                </c:pt>
                <c:pt idx="143">
                  <c:v>96.924172730598926</c:v>
                </c:pt>
                <c:pt idx="144">
                  <c:v>97.568962016645827</c:v>
                </c:pt>
                <c:pt idx="145">
                  <c:v>98.052637351919103</c:v>
                </c:pt>
                <c:pt idx="146">
                  <c:v>98.697468323334888</c:v>
                </c:pt>
                <c:pt idx="147">
                  <c:v>98.939326833655784</c:v>
                </c:pt>
                <c:pt idx="148">
                  <c:v>99.342466036226327</c:v>
                </c:pt>
                <c:pt idx="149">
                  <c:v>99.906802560308691</c:v>
                </c:pt>
                <c:pt idx="150">
                  <c:v>100.47059717459524</c:v>
                </c:pt>
                <c:pt idx="151">
                  <c:v>100.55100825119125</c:v>
                </c:pt>
                <c:pt idx="152">
                  <c:v>101.03422504740657</c:v>
                </c:pt>
                <c:pt idx="153">
                  <c:v>101.59797797632423</c:v>
                </c:pt>
                <c:pt idx="154">
                  <c:v>102.08127814327733</c:v>
                </c:pt>
                <c:pt idx="155">
                  <c:v>102.56461999559934</c:v>
                </c:pt>
                <c:pt idx="156">
                  <c:v>102.7255255195288</c:v>
                </c:pt>
                <c:pt idx="157">
                  <c:v>103.45068419680283</c:v>
                </c:pt>
                <c:pt idx="158">
                  <c:v>103.77299546908824</c:v>
                </c:pt>
                <c:pt idx="159">
                  <c:v>104.82063216012372</c:v>
                </c:pt>
                <c:pt idx="160">
                  <c:v>105.06236561433791</c:v>
                </c:pt>
                <c:pt idx="161">
                  <c:v>105.62661876768243</c:v>
                </c:pt>
                <c:pt idx="162">
                  <c:v>106.19091360639587</c:v>
                </c:pt>
                <c:pt idx="163">
                  <c:v>107.1579724793597</c:v>
                </c:pt>
                <c:pt idx="164">
                  <c:v>108.28631204457314</c:v>
                </c:pt>
                <c:pt idx="165">
                  <c:v>108.85035677107314</c:v>
                </c:pt>
                <c:pt idx="166">
                  <c:v>109.33357356728844</c:v>
                </c:pt>
                <c:pt idx="167">
                  <c:v>109.5751819653963</c:v>
                </c:pt>
                <c:pt idx="168">
                  <c:v>110.21955439775411</c:v>
                </c:pt>
                <c:pt idx="169">
                  <c:v>110.94496318724156</c:v>
                </c:pt>
                <c:pt idx="170">
                  <c:v>111.26727445952739</c:v>
                </c:pt>
                <c:pt idx="171">
                  <c:v>111.75074136795574</c:v>
                </c:pt>
                <c:pt idx="172">
                  <c:v>113.20093366639702</c:v>
                </c:pt>
                <c:pt idx="173">
                  <c:v>113.68410877724341</c:v>
                </c:pt>
                <c:pt idx="174">
                  <c:v>114.24794507689927</c:v>
                </c:pt>
                <c:pt idx="175">
                  <c:v>115.21467046691183</c:v>
                </c:pt>
                <c:pt idx="176">
                  <c:v>116.26189030425823</c:v>
                </c:pt>
                <c:pt idx="177">
                  <c:v>117.95335751785612</c:v>
                </c:pt>
                <c:pt idx="178">
                  <c:v>118.19509097207028</c:v>
                </c:pt>
                <c:pt idx="179">
                  <c:v>119.64532495588048</c:v>
                </c:pt>
                <c:pt idx="180">
                  <c:v>120.37040026241665</c:v>
                </c:pt>
                <c:pt idx="181">
                  <c:v>121.09547556895286</c:v>
                </c:pt>
                <c:pt idx="182">
                  <c:v>122.0622426443347</c:v>
                </c:pt>
                <c:pt idx="183">
                  <c:v>122.54566786739416</c:v>
                </c:pt>
                <c:pt idx="184">
                  <c:v>124.0763962985382</c:v>
                </c:pt>
                <c:pt idx="185">
                  <c:v>124.47924370352638</c:v>
                </c:pt>
                <c:pt idx="186">
                  <c:v>124.64044102503821</c:v>
                </c:pt>
                <c:pt idx="187">
                  <c:v>124.88217447925236</c:v>
                </c:pt>
                <c:pt idx="188">
                  <c:v>125.28502188424059</c:v>
                </c:pt>
                <c:pt idx="189">
                  <c:v>126.01013887614565</c:v>
                </c:pt>
                <c:pt idx="190">
                  <c:v>126.25174727425352</c:v>
                </c:pt>
                <c:pt idx="191">
                  <c:v>127.13806158767041</c:v>
                </c:pt>
                <c:pt idx="192">
                  <c:v>127.37979504188461</c:v>
                </c:pt>
                <c:pt idx="193">
                  <c:v>127.94388145375351</c:v>
                </c:pt>
                <c:pt idx="194">
                  <c:v>128.427473418289</c:v>
                </c:pt>
                <c:pt idx="195">
                  <c:v>130.03911315045511</c:v>
                </c:pt>
                <c:pt idx="196">
                  <c:v>130.2808882900386</c:v>
                </c:pt>
                <c:pt idx="197">
                  <c:v>131.08670815612169</c:v>
                </c:pt>
                <c:pt idx="198">
                  <c:v>131.89227790999132</c:v>
                </c:pt>
                <c:pt idx="199">
                  <c:v>132.53660865698063</c:v>
                </c:pt>
                <c:pt idx="200">
                  <c:v>133.01982545319592</c:v>
                </c:pt>
                <c:pt idx="201">
                  <c:v>133.50291719330448</c:v>
                </c:pt>
                <c:pt idx="202">
                  <c:v>133.82493666800798</c:v>
                </c:pt>
                <c:pt idx="203">
                  <c:v>134.79132857506968</c:v>
                </c:pt>
                <c:pt idx="204">
                  <c:v>135.67726772016641</c:v>
                </c:pt>
                <c:pt idx="205">
                  <c:v>136.16052620175063</c:v>
                </c:pt>
                <c:pt idx="206">
                  <c:v>136.80452346578866</c:v>
                </c:pt>
                <c:pt idx="207">
                  <c:v>137.04609017852724</c:v>
                </c:pt>
                <c:pt idx="208">
                  <c:v>137.3681513385996</c:v>
                </c:pt>
                <c:pt idx="209">
                  <c:v>137.85132644944602</c:v>
                </c:pt>
                <c:pt idx="210">
                  <c:v>138.57598490229307</c:v>
                </c:pt>
                <c:pt idx="211">
                  <c:v>138.89787932089024</c:v>
                </c:pt>
                <c:pt idx="212">
                  <c:v>139.13940434825992</c:v>
                </c:pt>
                <c:pt idx="213">
                  <c:v>139.70282379422667</c:v>
                </c:pt>
                <c:pt idx="214">
                  <c:v>140.02496832503687</c:v>
                </c:pt>
                <c:pt idx="215">
                  <c:v>140.99119349062255</c:v>
                </c:pt>
                <c:pt idx="216">
                  <c:v>141.63539918150514</c:v>
                </c:pt>
                <c:pt idx="217">
                  <c:v>142.68236890663809</c:v>
                </c:pt>
                <c:pt idx="218">
                  <c:v>143.2460384648183</c:v>
                </c:pt>
                <c:pt idx="219">
                  <c:v>143.72933863177104</c:v>
                </c:pt>
                <c:pt idx="220">
                  <c:v>144.05152484795016</c:v>
                </c:pt>
                <c:pt idx="221">
                  <c:v>144.53482501490322</c:v>
                </c:pt>
                <c:pt idx="222">
                  <c:v>145.5819614815118</c:v>
                </c:pt>
                <c:pt idx="223">
                  <c:v>145.9043561245355</c:v>
                </c:pt>
                <c:pt idx="224">
                  <c:v>146.38786471833274</c:v>
                </c:pt>
                <c:pt idx="225">
                  <c:v>147.99950445049927</c:v>
                </c:pt>
                <c:pt idx="226">
                  <c:v>148.48297135892804</c:v>
                </c:pt>
                <c:pt idx="227">
                  <c:v>148.64412699507093</c:v>
                </c:pt>
                <c:pt idx="228">
                  <c:v>148.88573539317838</c:v>
                </c:pt>
                <c:pt idx="229">
                  <c:v>149.28854111279765</c:v>
                </c:pt>
                <c:pt idx="230">
                  <c:v>150.09390243982315</c:v>
                </c:pt>
                <c:pt idx="231">
                  <c:v>151.22157503913448</c:v>
                </c:pt>
                <c:pt idx="232">
                  <c:v>151.54371956994424</c:v>
                </c:pt>
                <c:pt idx="233">
                  <c:v>152.34937269455213</c:v>
                </c:pt>
                <c:pt idx="234">
                  <c:v>152.83271454687417</c:v>
                </c:pt>
                <c:pt idx="235">
                  <c:v>153.15473402157761</c:v>
                </c:pt>
                <c:pt idx="236">
                  <c:v>153.87935078905585</c:v>
                </c:pt>
                <c:pt idx="237">
                  <c:v>154.12091750179479</c:v>
                </c:pt>
                <c:pt idx="238">
                  <c:v>154.76503982193915</c:v>
                </c:pt>
                <c:pt idx="239">
                  <c:v>155.08714266738045</c:v>
                </c:pt>
                <c:pt idx="240">
                  <c:v>155.32850095327484</c:v>
                </c:pt>
                <c:pt idx="241">
                  <c:v>155.73097318994323</c:v>
                </c:pt>
                <c:pt idx="242">
                  <c:v>156.05311772075305</c:v>
                </c:pt>
                <c:pt idx="243">
                  <c:v>156.61703739114674</c:v>
                </c:pt>
                <c:pt idx="244">
                  <c:v>157.34194595620727</c:v>
                </c:pt>
                <c:pt idx="245">
                  <c:v>157.66413217238639</c:v>
                </c:pt>
                <c:pt idx="246">
                  <c:v>158.95321052005369</c:v>
                </c:pt>
                <c:pt idx="247">
                  <c:v>159.27518830938828</c:v>
                </c:pt>
                <c:pt idx="248">
                  <c:v>159.59733284019845</c:v>
                </c:pt>
                <c:pt idx="249">
                  <c:v>160.32224140525904</c:v>
                </c:pt>
                <c:pt idx="250">
                  <c:v>160.6443025653314</c:v>
                </c:pt>
                <c:pt idx="251">
                  <c:v>160.96648878151052</c:v>
                </c:pt>
                <c:pt idx="252">
                  <c:v>161.20818055035576</c:v>
                </c:pt>
                <c:pt idx="253">
                  <c:v>162.01395873106998</c:v>
                </c:pt>
                <c:pt idx="254">
                  <c:v>162.25569218528452</c:v>
                </c:pt>
                <c:pt idx="255">
                  <c:v>162.98089254792745</c:v>
                </c:pt>
                <c:pt idx="256">
                  <c:v>163.30320382021327</c:v>
                </c:pt>
                <c:pt idx="257">
                  <c:v>163.94753456720213</c:v>
                </c:pt>
                <c:pt idx="258">
                  <c:v>164.43083473415527</c:v>
                </c:pt>
                <c:pt idx="259">
                  <c:v>165.39726832658587</c:v>
                </c:pt>
                <c:pt idx="260">
                  <c:v>166.28291567410025</c:v>
                </c:pt>
                <c:pt idx="261">
                  <c:v>166.76621584105339</c:v>
                </c:pt>
                <c:pt idx="262">
                  <c:v>167.32963528701978</c:v>
                </c:pt>
                <c:pt idx="263">
                  <c:v>167.65173813246105</c:v>
                </c:pt>
                <c:pt idx="264">
                  <c:v>168.37622984383299</c:v>
                </c:pt>
                <c:pt idx="265">
                  <c:v>168.45659923506008</c:v>
                </c:pt>
                <c:pt idx="266">
                  <c:v>169.26141865228976</c:v>
                </c:pt>
                <c:pt idx="267">
                  <c:v>169.42240754695709</c:v>
                </c:pt>
                <c:pt idx="268">
                  <c:v>169.74426028018485</c:v>
                </c:pt>
                <c:pt idx="269">
                  <c:v>169.98578530755458</c:v>
                </c:pt>
                <c:pt idx="270">
                  <c:v>170.38792406127166</c:v>
                </c:pt>
                <c:pt idx="271">
                  <c:v>170.87101580138025</c:v>
                </c:pt>
                <c:pt idx="272">
                  <c:v>171.19316033219047</c:v>
                </c:pt>
                <c:pt idx="273">
                  <c:v>171.91806889725103</c:v>
                </c:pt>
                <c:pt idx="274">
                  <c:v>172.80388298624146</c:v>
                </c:pt>
                <c:pt idx="275">
                  <c:v>173.44825541859927</c:v>
                </c:pt>
                <c:pt idx="276">
                  <c:v>174.01217508899254</c:v>
                </c:pt>
                <c:pt idx="277">
                  <c:v>174.41506417935005</c:v>
                </c:pt>
                <c:pt idx="278">
                  <c:v>175.3819979962071</c:v>
                </c:pt>
                <c:pt idx="279">
                  <c:v>175.62381482115913</c:v>
                </c:pt>
                <c:pt idx="280">
                  <c:v>176.18790123302801</c:v>
                </c:pt>
                <c:pt idx="281">
                  <c:v>176.42963468724221</c:v>
                </c:pt>
                <c:pt idx="282">
                  <c:v>176.67090960239881</c:v>
                </c:pt>
                <c:pt idx="283">
                  <c:v>176.75123730825698</c:v>
                </c:pt>
                <c:pt idx="284">
                  <c:v>177.47568733425953</c:v>
                </c:pt>
                <c:pt idx="285">
                  <c:v>177.79779017970083</c:v>
                </c:pt>
                <c:pt idx="286">
                  <c:v>178.28084023444052</c:v>
                </c:pt>
                <c:pt idx="287">
                  <c:v>178.36125131103657</c:v>
                </c:pt>
                <c:pt idx="288">
                  <c:v>178.92517098142983</c:v>
                </c:pt>
                <c:pt idx="289">
                  <c:v>179.2476489951913</c:v>
                </c:pt>
                <c:pt idx="290">
                  <c:v>179.73107421825068</c:v>
                </c:pt>
                <c:pt idx="291">
                  <c:v>180.05309369295423</c:v>
                </c:pt>
                <c:pt idx="292">
                  <c:v>180.29466040569315</c:v>
                </c:pt>
                <c:pt idx="293">
                  <c:v>180.69679915941032</c:v>
                </c:pt>
                <c:pt idx="294">
                  <c:v>180.69700758625444</c:v>
                </c:pt>
                <c:pt idx="295">
                  <c:v>180.77721023600591</c:v>
                </c:pt>
                <c:pt idx="296">
                  <c:v>180.85732951501959</c:v>
                </c:pt>
                <c:pt idx="297">
                  <c:v>181.09881285702033</c:v>
                </c:pt>
                <c:pt idx="298">
                  <c:v>181.34000440143907</c:v>
                </c:pt>
                <c:pt idx="299">
                  <c:v>181.66206556151147</c:v>
                </c:pt>
                <c:pt idx="300">
                  <c:v>182.14532404309568</c:v>
                </c:pt>
                <c:pt idx="301">
                  <c:v>182.628540839311</c:v>
                </c:pt>
                <c:pt idx="302">
                  <c:v>182.95068537012116</c:v>
                </c:pt>
                <c:pt idx="303">
                  <c:v>183.51418818682541</c:v>
                </c:pt>
                <c:pt idx="304">
                  <c:v>183.75567152882653</c:v>
                </c:pt>
                <c:pt idx="305">
                  <c:v>184.23867989819726</c:v>
                </c:pt>
                <c:pt idx="306">
                  <c:v>184.72177163830582</c:v>
                </c:pt>
                <c:pt idx="307">
                  <c:v>184.8826771622353</c:v>
                </c:pt>
                <c:pt idx="308">
                  <c:v>185.36564384623716</c:v>
                </c:pt>
                <c:pt idx="309">
                  <c:v>185.60712718823788</c:v>
                </c:pt>
                <c:pt idx="310">
                  <c:v>185.6875382648339</c:v>
                </c:pt>
                <c:pt idx="311">
                  <c:v>186.17004640977777</c:v>
                </c:pt>
                <c:pt idx="312">
                  <c:v>186.33053508001856</c:v>
                </c:pt>
                <c:pt idx="313">
                  <c:v>186.49131554784128</c:v>
                </c:pt>
                <c:pt idx="314">
                  <c:v>186.73242372152228</c:v>
                </c:pt>
                <c:pt idx="315">
                  <c:v>186.89316250397613</c:v>
                </c:pt>
                <c:pt idx="316">
                  <c:v>187.133853823968</c:v>
                </c:pt>
                <c:pt idx="317">
                  <c:v>187.1342706776571</c:v>
                </c:pt>
                <c:pt idx="318">
                  <c:v>187.21368130539935</c:v>
                </c:pt>
                <c:pt idx="319">
                  <c:v>187.29371721367517</c:v>
                </c:pt>
                <c:pt idx="320">
                  <c:v>187.69614776497468</c:v>
                </c:pt>
                <c:pt idx="321">
                  <c:v>187.93754773623758</c:v>
                </c:pt>
                <c:pt idx="322">
                  <c:v>188.33968648995474</c:v>
                </c:pt>
                <c:pt idx="323">
                  <c:v>188.58091971974241</c:v>
                </c:pt>
                <c:pt idx="324">
                  <c:v>188.90177200411685</c:v>
                </c:pt>
                <c:pt idx="325">
                  <c:v>188.90210548706813</c:v>
                </c:pt>
                <c:pt idx="326">
                  <c:v>188.9023972846505</c:v>
                </c:pt>
                <c:pt idx="327">
                  <c:v>189.30403581394077</c:v>
                </c:pt>
                <c:pt idx="328">
                  <c:v>189.54531072909697</c:v>
                </c:pt>
                <c:pt idx="329">
                  <c:v>189.866788294005</c:v>
                </c:pt>
                <c:pt idx="330">
                  <c:v>190.10814657989906</c:v>
                </c:pt>
                <c:pt idx="331">
                  <c:v>190.51028533361617</c:v>
                </c:pt>
                <c:pt idx="332">
                  <c:v>190.67119085754564</c:v>
                </c:pt>
                <c:pt idx="333">
                  <c:v>190.99304359077388</c:v>
                </c:pt>
                <c:pt idx="334">
                  <c:v>191.55625460989575</c:v>
                </c:pt>
                <c:pt idx="335">
                  <c:v>191.5564630367403</c:v>
                </c:pt>
                <c:pt idx="336">
                  <c:v>191.71670159476764</c:v>
                </c:pt>
                <c:pt idx="337">
                  <c:v>191.79652907619894</c:v>
                </c:pt>
                <c:pt idx="338">
                  <c:v>191.79715435673216</c:v>
                </c:pt>
                <c:pt idx="339">
                  <c:v>191.95726785865278</c:v>
                </c:pt>
                <c:pt idx="340">
                  <c:v>192.03684522787066</c:v>
                </c:pt>
                <c:pt idx="341">
                  <c:v>192.03722039619083</c:v>
                </c:pt>
                <c:pt idx="342">
                  <c:v>192.11696450688433</c:v>
                </c:pt>
                <c:pt idx="343">
                  <c:v>192.27774497470705</c:v>
                </c:pt>
                <c:pt idx="344">
                  <c:v>192.51893651912584</c:v>
                </c:pt>
                <c:pt idx="345">
                  <c:v>192.59930591035297</c:v>
                </c:pt>
                <c:pt idx="346">
                  <c:v>192.84037239866501</c:v>
                </c:pt>
                <c:pt idx="347">
                  <c:v>192.92065841915391</c:v>
                </c:pt>
                <c:pt idx="348">
                  <c:v>193.08152225771445</c:v>
                </c:pt>
                <c:pt idx="349">
                  <c:v>193.32283885824</c:v>
                </c:pt>
                <c:pt idx="350">
                  <c:v>193.64452484999217</c:v>
                </c:pt>
                <c:pt idx="351">
                  <c:v>193.64515013052582</c:v>
                </c:pt>
                <c:pt idx="352">
                  <c:v>193.88592482125549</c:v>
                </c:pt>
                <c:pt idx="353">
                  <c:v>194.12686625346083</c:v>
                </c:pt>
                <c:pt idx="354">
                  <c:v>194.12724142178101</c:v>
                </c:pt>
                <c:pt idx="355">
                  <c:v>194.36784937103505</c:v>
                </c:pt>
                <c:pt idx="356">
                  <c:v>194.3680161125107</c:v>
                </c:pt>
                <c:pt idx="357">
                  <c:v>194.52404444827957</c:v>
                </c:pt>
                <c:pt idx="358">
                  <c:v>194.52429456049305</c:v>
                </c:pt>
                <c:pt idx="359">
                  <c:v>194.52462804344387</c:v>
                </c:pt>
                <c:pt idx="360">
                  <c:v>194.52512826787074</c:v>
                </c:pt>
                <c:pt idx="361">
                  <c:v>194.52846309738217</c:v>
                </c:pt>
                <c:pt idx="362">
                  <c:v>194.68670075770277</c:v>
                </c:pt>
                <c:pt idx="363">
                  <c:v>194.68728435286707</c:v>
                </c:pt>
                <c:pt idx="364">
                  <c:v>194.68753446508052</c:v>
                </c:pt>
                <c:pt idx="365">
                  <c:v>194.68815974561372</c:v>
                </c:pt>
                <c:pt idx="366">
                  <c:v>194.68853491393386</c:v>
                </c:pt>
                <c:pt idx="367">
                  <c:v>194.68932693594274</c:v>
                </c:pt>
              </c:numCache>
            </c:numRef>
          </c:xVal>
          <c:yVal>
            <c:numRef>
              <c:f>'Leistungsprüfstand 27.05.20'!$AT$6:$AT$373</c:f>
              <c:numCache>
                <c:formatCode>#,##0.000" kN"</c:formatCode>
                <c:ptCount val="368"/>
                <c:pt idx="0">
                  <c:v>0.74740853703468346</c:v>
                </c:pt>
                <c:pt idx="1">
                  <c:v>0.77112449212039391</c:v>
                </c:pt>
                <c:pt idx="2">
                  <c:v>0.81065108392990859</c:v>
                </c:pt>
                <c:pt idx="3">
                  <c:v>0.81855640229181215</c:v>
                </c:pt>
                <c:pt idx="4">
                  <c:v>0.8422723573775196</c:v>
                </c:pt>
                <c:pt idx="5">
                  <c:v>0.85544788798069216</c:v>
                </c:pt>
                <c:pt idx="6">
                  <c:v>0.87125852470449916</c:v>
                </c:pt>
                <c:pt idx="7">
                  <c:v>0.89497447979020672</c:v>
                </c:pt>
                <c:pt idx="8">
                  <c:v>0.91605532875528251</c:v>
                </c:pt>
                <c:pt idx="9">
                  <c:v>0.96087869637583101</c:v>
                </c:pt>
                <c:pt idx="10">
                  <c:v>0.98725632115193807</c:v>
                </c:pt>
                <c:pt idx="11">
                  <c:v>1.0136472277129289</c:v>
                </c:pt>
                <c:pt idx="12">
                  <c:v>1.0531738195224436</c:v>
                </c:pt>
                <c:pt idx="13">
                  <c:v>1.0742546684875194</c:v>
                </c:pt>
                <c:pt idx="14">
                  <c:v>1.1269966362548522</c:v>
                </c:pt>
                <c:pt idx="15">
                  <c:v>1.1665232280643698</c:v>
                </c:pt>
                <c:pt idx="16">
                  <c:v>1.1770636525469049</c:v>
                </c:pt>
                <c:pt idx="17">
                  <c:v>1.1955093953913463</c:v>
                </c:pt>
                <c:pt idx="18">
                  <c:v>1.2113333139000344</c:v>
                </c:pt>
                <c:pt idx="19">
                  <c:v>1.2245088445032069</c:v>
                </c:pt>
                <c:pt idx="20">
                  <c:v>1.2455896934682797</c:v>
                </c:pt>
                <c:pt idx="21">
                  <c:v>1.274615706149905</c:v>
                </c:pt>
                <c:pt idx="22">
                  <c:v>1.2904263428737122</c:v>
                </c:pt>
                <c:pt idx="23">
                  <c:v>1.403749187845871</c:v>
                </c:pt>
                <c:pt idx="24">
                  <c:v>1.4301002490522157</c:v>
                </c:pt>
                <c:pt idx="25">
                  <c:v>1.3563438412442179</c:v>
                </c:pt>
                <c:pt idx="26">
                  <c:v>1.3695193718473899</c:v>
                </c:pt>
                <c:pt idx="27">
                  <c:v>1.4618012132091214</c:v>
                </c:pt>
                <c:pt idx="28">
                  <c:v>1.5040027564939167</c:v>
                </c:pt>
                <c:pt idx="29">
                  <c:v>1.5409473693223263</c:v>
                </c:pt>
                <c:pt idx="30">
                  <c:v>1.5936494917350132</c:v>
                </c:pt>
                <c:pt idx="31">
                  <c:v>1.6174185739602505</c:v>
                </c:pt>
                <c:pt idx="32">
                  <c:v>1.6728886203423965</c:v>
                </c:pt>
                <c:pt idx="33">
                  <c:v>1.7046161480690669</c:v>
                </c:pt>
                <c:pt idx="34">
                  <c:v>1.7337616968146299</c:v>
                </c:pt>
                <c:pt idx="35">
                  <c:v>1.7469770727724485</c:v>
                </c:pt>
                <c:pt idx="36">
                  <c:v>1.7655025063261818</c:v>
                </c:pt>
                <c:pt idx="37">
                  <c:v>1.778717882284</c:v>
                </c:pt>
                <c:pt idx="38">
                  <c:v>1.7998784219583703</c:v>
                </c:pt>
                <c:pt idx="39">
                  <c:v>1.8104321282257894</c:v>
                </c:pt>
                <c:pt idx="40">
                  <c:v>1.8262958920891235</c:v>
                </c:pt>
                <c:pt idx="41">
                  <c:v>1.8395511134015905</c:v>
                </c:pt>
                <c:pt idx="42">
                  <c:v>1.8554148772649248</c:v>
                </c:pt>
                <c:pt idx="43">
                  <c:v>1.8659818653172271</c:v>
                </c:pt>
                <c:pt idx="44">
                  <c:v>1.8739270290337766</c:v>
                </c:pt>
                <c:pt idx="45">
                  <c:v>1.8976695476892489</c:v>
                </c:pt>
                <c:pt idx="46">
                  <c:v>1.8924258990177449</c:v>
                </c:pt>
                <c:pt idx="47">
                  <c:v>1.9188566509333815</c:v>
                </c:pt>
                <c:pt idx="48">
                  <c:v>1.9268150964348147</c:v>
                </c:pt>
                <c:pt idx="49">
                  <c:v>1.934760260151364</c:v>
                </c:pt>
                <c:pt idx="50">
                  <c:v>1.9506373057995823</c:v>
                </c:pt>
                <c:pt idx="51">
                  <c:v>1.9612175756367658</c:v>
                </c:pt>
                <c:pt idx="52">
                  <c:v>1.9902967154579185</c:v>
                </c:pt>
                <c:pt idx="53">
                  <c:v>2.0035120914157365</c:v>
                </c:pt>
                <c:pt idx="54">
                  <c:v>2.0299295615464921</c:v>
                </c:pt>
                <c:pt idx="55">
                  <c:v>2.0405231131685597</c:v>
                </c:pt>
                <c:pt idx="56">
                  <c:v>2.0563868770318936</c:v>
                </c:pt>
                <c:pt idx="57">
                  <c:v>2.0775474167062615</c:v>
                </c:pt>
                <c:pt idx="58">
                  <c:v>2.1013032171466182</c:v>
                </c:pt>
                <c:pt idx="59">
                  <c:v>2.1197622417759403</c:v>
                </c:pt>
                <c:pt idx="60">
                  <c:v>2.1356260056392777</c:v>
                </c:pt>
                <c:pt idx="61">
                  <c:v>2.1647317090301943</c:v>
                </c:pt>
                <c:pt idx="62">
                  <c:v>2.1753252606522593</c:v>
                </c:pt>
                <c:pt idx="63">
                  <c:v>2.1912554334400065</c:v>
                </c:pt>
                <c:pt idx="64">
                  <c:v>2.2071457608731055</c:v>
                </c:pt>
                <c:pt idx="65">
                  <c:v>2.2335499492189768</c:v>
                </c:pt>
                <c:pt idx="66">
                  <c:v>2.2547237706782286</c:v>
                </c:pt>
                <c:pt idx="67">
                  <c:v>2.289059840955769</c:v>
                </c:pt>
                <c:pt idx="68">
                  <c:v>2.3075454291548567</c:v>
                </c:pt>
                <c:pt idx="69">
                  <c:v>2.3418682176475127</c:v>
                </c:pt>
                <c:pt idx="70">
                  <c:v>2.3472048388131919</c:v>
                </c:pt>
                <c:pt idx="71">
                  <c:v>2.3762042879250527</c:v>
                </c:pt>
                <c:pt idx="72">
                  <c:v>2.3947297214787886</c:v>
                </c:pt>
                <c:pt idx="73">
                  <c:v>2.4211471916095415</c:v>
                </c:pt>
                <c:pt idx="74">
                  <c:v>2.4475646617402971</c:v>
                </c:pt>
                <c:pt idx="75">
                  <c:v>2.4554832618870823</c:v>
                </c:pt>
                <c:pt idx="76">
                  <c:v>2.471333743965535</c:v>
                </c:pt>
                <c:pt idx="77">
                  <c:v>2.4819140138027191</c:v>
                </c:pt>
                <c:pt idx="78">
                  <c:v>2.5083182021485908</c:v>
                </c:pt>
                <c:pt idx="79">
                  <c:v>2.5320872843738278</c:v>
                </c:pt>
                <c:pt idx="80">
                  <c:v>2.5453026603316493</c:v>
                </c:pt>
                <c:pt idx="81">
                  <c:v>2.5716802851077558</c:v>
                </c:pt>
                <c:pt idx="82">
                  <c:v>2.5875042036164442</c:v>
                </c:pt>
                <c:pt idx="83">
                  <c:v>2.6138951101774355</c:v>
                </c:pt>
                <c:pt idx="84">
                  <c:v>2.6297455922558881</c:v>
                </c:pt>
                <c:pt idx="85">
                  <c:v>2.6455960743343407</c:v>
                </c:pt>
                <c:pt idx="86">
                  <c:v>2.6667167686540623</c:v>
                </c:pt>
                <c:pt idx="87">
                  <c:v>2.6851757932833853</c:v>
                </c:pt>
                <c:pt idx="88">
                  <c:v>2.7115799816292565</c:v>
                </c:pt>
                <c:pt idx="89">
                  <c:v>2.7301186969678737</c:v>
                </c:pt>
                <c:pt idx="90">
                  <c:v>2.7564963217439806</c:v>
                </c:pt>
                <c:pt idx="91">
                  <c:v>2.7828872283049719</c:v>
                </c:pt>
                <c:pt idx="92">
                  <c:v>2.8066430287453277</c:v>
                </c:pt>
                <c:pt idx="93">
                  <c:v>2.8304121109705682</c:v>
                </c:pt>
                <c:pt idx="94">
                  <c:v>2.8567764539617855</c:v>
                </c:pt>
                <c:pt idx="95">
                  <c:v>2.8858290302131677</c:v>
                </c:pt>
                <c:pt idx="96">
                  <c:v>2.9148816064645771</c:v>
                </c:pt>
                <c:pt idx="97">
                  <c:v>2.9571097133191313</c:v>
                </c:pt>
                <c:pt idx="98">
                  <c:v>3.0151883022521497</c:v>
                </c:pt>
                <c:pt idx="99">
                  <c:v>3.0284036782099677</c:v>
                </c:pt>
                <c:pt idx="100">
                  <c:v>3.0864557035732134</c:v>
                </c:pt>
                <c:pt idx="101">
                  <c:v>3.0944141490746406</c:v>
                </c:pt>
                <c:pt idx="102">
                  <c:v>3.1339938680236763</c:v>
                </c:pt>
                <c:pt idx="103">
                  <c:v>3.1762219748782594</c:v>
                </c:pt>
                <c:pt idx="104">
                  <c:v>3.2052347057749948</c:v>
                </c:pt>
                <c:pt idx="105">
                  <c:v>3.2369755152865411</c:v>
                </c:pt>
                <c:pt idx="106">
                  <c:v>3.2475690669086141</c:v>
                </c:pt>
                <c:pt idx="107">
                  <c:v>3.2660546551076961</c:v>
                </c:pt>
                <c:pt idx="108">
                  <c:v>3.2898104555480407</c:v>
                </c:pt>
                <c:pt idx="109">
                  <c:v>3.3162146438939319</c:v>
                </c:pt>
                <c:pt idx="110">
                  <c:v>3.3346603867383684</c:v>
                </c:pt>
                <c:pt idx="111">
                  <c:v>3.3452273747906687</c:v>
                </c:pt>
                <c:pt idx="112">
                  <c:v>3.3584560325333594</c:v>
                </c:pt>
                <c:pt idx="113">
                  <c:v>3.3954139271466506</c:v>
                </c:pt>
                <c:pt idx="114">
                  <c:v>3.4139260789155057</c:v>
                </c:pt>
                <c:pt idx="115">
                  <c:v>3.4614509615810962</c:v>
                </c:pt>
                <c:pt idx="116">
                  <c:v>3.5063141745562958</c:v>
                </c:pt>
                <c:pt idx="117">
                  <c:v>3.5407033719733603</c:v>
                </c:pt>
                <c:pt idx="118">
                  <c:v>3.5855665849485598</c:v>
                </c:pt>
                <c:pt idx="119">
                  <c:v>3.6383749616403152</c:v>
                </c:pt>
                <c:pt idx="120">
                  <c:v>3.6726977501329601</c:v>
                </c:pt>
                <c:pt idx="121">
                  <c:v>3.7386418120732419</c:v>
                </c:pt>
                <c:pt idx="122">
                  <c:v>3.770329494445269</c:v>
                </c:pt>
                <c:pt idx="123">
                  <c:v>3.8178942224655059</c:v>
                </c:pt>
                <c:pt idx="124">
                  <c:v>3.8627839990104511</c:v>
                </c:pt>
                <c:pt idx="125">
                  <c:v>3.9024434086688076</c:v>
                </c:pt>
                <c:pt idx="126">
                  <c:v>3.9631571037224433</c:v>
                </c:pt>
                <c:pt idx="127">
                  <c:v>3.9922096799738247</c:v>
                </c:pt>
                <c:pt idx="128">
                  <c:v>4.0107882406670985</c:v>
                </c:pt>
                <c:pt idx="129">
                  <c:v>4.0319487803414731</c:v>
                </c:pt>
                <c:pt idx="130">
                  <c:v>4.0636630262832449</c:v>
                </c:pt>
                <c:pt idx="131">
                  <c:v>4.1033224359416014</c:v>
                </c:pt>
                <c:pt idx="132">
                  <c:v>4.1244032849066548</c:v>
                </c:pt>
                <c:pt idx="133">
                  <c:v>4.1560245583542912</c:v>
                </c:pt>
                <c:pt idx="134">
                  <c:v>4.1956441226579715</c:v>
                </c:pt>
                <c:pt idx="135">
                  <c:v>4.2299934747203904</c:v>
                </c:pt>
                <c:pt idx="136">
                  <c:v>4.2511141690401182</c:v>
                </c:pt>
                <c:pt idx="137">
                  <c:v>4.2881384725778293</c:v>
                </c:pt>
                <c:pt idx="138">
                  <c:v>4.3198394367347284</c:v>
                </c:pt>
                <c:pt idx="139">
                  <c:v>4.3410265399788468</c:v>
                </c:pt>
                <c:pt idx="140">
                  <c:v>4.3622269250078665</c:v>
                </c:pt>
                <c:pt idx="141">
                  <c:v>4.3807656403464952</c:v>
                </c:pt>
                <c:pt idx="142">
                  <c:v>4.409964316231588</c:v>
                </c:pt>
                <c:pt idx="143">
                  <c:v>4.4179094799481424</c:v>
                </c:pt>
                <c:pt idx="144">
                  <c:v>4.4285561587097346</c:v>
                </c:pt>
                <c:pt idx="145">
                  <c:v>4.4418113800221981</c:v>
                </c:pt>
                <c:pt idx="146">
                  <c:v>4.4550931649044081</c:v>
                </c:pt>
                <c:pt idx="147">
                  <c:v>4.4630383286209625</c:v>
                </c:pt>
                <c:pt idx="148">
                  <c:v>4.4789153742692003</c:v>
                </c:pt>
                <c:pt idx="149">
                  <c:v>4.4974540896078006</c:v>
                </c:pt>
                <c:pt idx="150">
                  <c:v>4.4817364253781742</c:v>
                </c:pt>
                <c:pt idx="151">
                  <c:v>4.4712092826805199</c:v>
                </c:pt>
                <c:pt idx="152">
                  <c:v>4.455478336665994</c:v>
                </c:pt>
                <c:pt idx="153">
                  <c:v>4.4371255663157507</c:v>
                </c:pt>
                <c:pt idx="154">
                  <c:v>4.4266648325424889</c:v>
                </c:pt>
                <c:pt idx="155">
                  <c:v>4.418839204889899</c:v>
                </c:pt>
                <c:pt idx="156">
                  <c:v>4.4030551317358535</c:v>
                </c:pt>
                <c:pt idx="157">
                  <c:v>4.4005395616791461</c:v>
                </c:pt>
                <c:pt idx="158">
                  <c:v>4.4005926888186933</c:v>
                </c:pt>
                <c:pt idx="159">
                  <c:v>4.4086706703840584</c:v>
                </c:pt>
                <c:pt idx="160">
                  <c:v>4.4087105157387034</c:v>
                </c:pt>
                <c:pt idx="161">
                  <c:v>4.4219790188360415</c:v>
                </c:pt>
                <c:pt idx="162">
                  <c:v>4.4378826280540231</c:v>
                </c:pt>
                <c:pt idx="163">
                  <c:v>4.4459473278345154</c:v>
                </c:pt>
                <c:pt idx="164">
                  <c:v>4.4619439095466635</c:v>
                </c:pt>
                <c:pt idx="165">
                  <c:v>4.4620368820408549</c:v>
                </c:pt>
                <c:pt idx="166">
                  <c:v>4.44630593602633</c:v>
                </c:pt>
                <c:pt idx="167">
                  <c:v>4.4384404630190941</c:v>
                </c:pt>
                <c:pt idx="168">
                  <c:v>4.4227360805743414</c:v>
                </c:pt>
                <c:pt idx="169">
                  <c:v>4.4360311472414518</c:v>
                </c:pt>
                <c:pt idx="170">
                  <c:v>4.4360842743809688</c:v>
                </c:pt>
                <c:pt idx="171">
                  <c:v>4.4361639650902616</c:v>
                </c:pt>
                <c:pt idx="172">
                  <c:v>4.423227506614964</c:v>
                </c:pt>
                <c:pt idx="173">
                  <c:v>4.4048614544798204</c:v>
                </c:pt>
                <c:pt idx="174">
                  <c:v>4.3917788963708402</c:v>
                </c:pt>
                <c:pt idx="175">
                  <c:v>4.3787627471862516</c:v>
                </c:pt>
                <c:pt idx="176">
                  <c:v>4.3604896675452718</c:v>
                </c:pt>
                <c:pt idx="177">
                  <c:v>4.3186068870976575</c:v>
                </c:pt>
                <c:pt idx="178">
                  <c:v>4.3186467324523035</c:v>
                </c:pt>
                <c:pt idx="179">
                  <c:v>4.3083453800976521</c:v>
                </c:pt>
                <c:pt idx="180">
                  <c:v>4.3005595977996807</c:v>
                </c:pt>
                <c:pt idx="181">
                  <c:v>4.2927738155017083</c:v>
                </c:pt>
                <c:pt idx="182">
                  <c:v>4.2823927724377659</c:v>
                </c:pt>
                <c:pt idx="183">
                  <c:v>4.2798373570264117</c:v>
                </c:pt>
                <c:pt idx="184">
                  <c:v>4.26427907421537</c:v>
                </c:pt>
                <c:pt idx="185">
                  <c:v>4.2617103770191438</c:v>
                </c:pt>
                <c:pt idx="186">
                  <c:v>4.2643720467095623</c:v>
                </c:pt>
                <c:pt idx="187">
                  <c:v>4.2644118920642082</c:v>
                </c:pt>
                <c:pt idx="188">
                  <c:v>4.2618431948679829</c:v>
                </c:pt>
                <c:pt idx="189">
                  <c:v>4.2566925186906559</c:v>
                </c:pt>
                <c:pt idx="190">
                  <c:v>4.2488270456833925</c:v>
                </c:pt>
                <c:pt idx="191">
                  <c:v>4.2463380391964582</c:v>
                </c:pt>
                <c:pt idx="192">
                  <c:v>4.2463778845511042</c:v>
                </c:pt>
                <c:pt idx="193">
                  <c:v>4.2491059631659143</c:v>
                </c:pt>
                <c:pt idx="194">
                  <c:v>4.2570909722371164</c:v>
                </c:pt>
                <c:pt idx="195">
                  <c:v>4.2626268201760267</c:v>
                </c:pt>
                <c:pt idx="196">
                  <c:v>4.2653017716513197</c:v>
                </c:pt>
                <c:pt idx="197">
                  <c:v>4.2680696956207749</c:v>
                </c:pt>
                <c:pt idx="198">
                  <c:v>4.2550269828664122</c:v>
                </c:pt>
                <c:pt idx="199">
                  <c:v>4.2366874943010426</c:v>
                </c:pt>
                <c:pt idx="200">
                  <c:v>4.2209565482865159</c:v>
                </c:pt>
                <c:pt idx="201">
                  <c:v>4.1973202839101083</c:v>
                </c:pt>
                <c:pt idx="202">
                  <c:v>4.1789276682051915</c:v>
                </c:pt>
                <c:pt idx="203">
                  <c:v>4.1448306700555495</c:v>
                </c:pt>
                <c:pt idx="204">
                  <c:v>4.1186257084828872</c:v>
                </c:pt>
                <c:pt idx="205">
                  <c:v>4.1055298685890067</c:v>
                </c:pt>
                <c:pt idx="206">
                  <c:v>4.0661095310585544</c:v>
                </c:pt>
                <c:pt idx="207">
                  <c:v>4.0556089519306724</c:v>
                </c:pt>
                <c:pt idx="208">
                  <c:v>4.0398514423464018</c:v>
                </c:pt>
                <c:pt idx="209">
                  <c:v>4.0214853902112573</c:v>
                </c:pt>
                <c:pt idx="210">
                  <c:v>3.9873485467069409</c:v>
                </c:pt>
                <c:pt idx="211">
                  <c:v>3.9610506126401144</c:v>
                </c:pt>
                <c:pt idx="212">
                  <c:v>3.9479149273915879</c:v>
                </c:pt>
                <c:pt idx="213">
                  <c:v>3.9084813080762633</c:v>
                </c:pt>
                <c:pt idx="214">
                  <c:v>3.8979940107332545</c:v>
                </c:pt>
                <c:pt idx="215">
                  <c:v>3.8533565881010574</c:v>
                </c:pt>
                <c:pt idx="216">
                  <c:v>3.827111781173778</c:v>
                </c:pt>
                <c:pt idx="217">
                  <c:v>3.7930280648089805</c:v>
                </c:pt>
                <c:pt idx="218">
                  <c:v>3.7694050822174447</c:v>
                </c:pt>
                <c:pt idx="219">
                  <c:v>3.7589443484442109</c:v>
                </c:pt>
                <c:pt idx="220">
                  <c:v>3.7510921572218483</c:v>
                </c:pt>
                <c:pt idx="221">
                  <c:v>3.7406314234485842</c:v>
                </c:pt>
                <c:pt idx="222">
                  <c:v>3.7170881315663413</c:v>
                </c:pt>
                <c:pt idx="223">
                  <c:v>3.7224114709471516</c:v>
                </c:pt>
                <c:pt idx="224">
                  <c:v>3.7251262677770893</c:v>
                </c:pt>
                <c:pt idx="225">
                  <c:v>3.7306621157160014</c:v>
                </c:pt>
                <c:pt idx="226">
                  <c:v>3.7307418064252929</c:v>
                </c:pt>
                <c:pt idx="227">
                  <c:v>3.7307683699950385</c:v>
                </c:pt>
                <c:pt idx="228">
                  <c:v>3.7229028969878026</c:v>
                </c:pt>
                <c:pt idx="229">
                  <c:v>3.7176990936709298</c:v>
                </c:pt>
                <c:pt idx="230">
                  <c:v>3.6914808503134249</c:v>
                </c:pt>
                <c:pt idx="231">
                  <c:v>3.6653157340954361</c:v>
                </c:pt>
                <c:pt idx="232">
                  <c:v>3.6548284367524282</c:v>
                </c:pt>
                <c:pt idx="233">
                  <c:v>3.6470559362393282</c:v>
                </c:pt>
                <c:pt idx="234">
                  <c:v>3.6392303085867117</c:v>
                </c:pt>
                <c:pt idx="235">
                  <c:v>3.6208376928818224</c:v>
                </c:pt>
                <c:pt idx="236">
                  <c:v>3.5840657432568603</c:v>
                </c:pt>
                <c:pt idx="237">
                  <c:v>3.5735651641289805</c:v>
                </c:pt>
                <c:pt idx="238">
                  <c:v>3.5420501449604367</c:v>
                </c:pt>
                <c:pt idx="239">
                  <c:v>3.5289277414967835</c:v>
                </c:pt>
                <c:pt idx="240">
                  <c:v>3.505251631765729</c:v>
                </c:pt>
                <c:pt idx="241">
                  <c:v>3.4789669794838036</c:v>
                </c:pt>
                <c:pt idx="242">
                  <c:v>3.4684796821407953</c:v>
                </c:pt>
                <c:pt idx="243">
                  <c:v>3.4606673362730507</c:v>
                </c:pt>
                <c:pt idx="244">
                  <c:v>3.4423411294925526</c:v>
                </c:pt>
                <c:pt idx="245">
                  <c:v>3.4344889382701909</c:v>
                </c:pt>
                <c:pt idx="246">
                  <c:v>3.4241610223457655</c:v>
                </c:pt>
                <c:pt idx="247">
                  <c:v>3.403133300520202</c:v>
                </c:pt>
                <c:pt idx="248">
                  <c:v>3.392646003177195</c:v>
                </c:pt>
                <c:pt idx="249">
                  <c:v>3.374319796396696</c:v>
                </c:pt>
                <c:pt idx="250">
                  <c:v>3.3585622868124241</c:v>
                </c:pt>
                <c:pt idx="251">
                  <c:v>3.3507100955900619</c:v>
                </c:pt>
                <c:pt idx="252">
                  <c:v>3.3481148348240621</c:v>
                </c:pt>
                <c:pt idx="253">
                  <c:v>3.3482476526729013</c:v>
                </c:pt>
                <c:pt idx="254">
                  <c:v>3.3482874980275459</c:v>
                </c:pt>
                <c:pt idx="255">
                  <c:v>3.3484070340914847</c:v>
                </c:pt>
                <c:pt idx="256">
                  <c:v>3.348460161231003</c:v>
                </c:pt>
                <c:pt idx="257">
                  <c:v>3.3301206726656325</c:v>
                </c:pt>
                <c:pt idx="258">
                  <c:v>3.3196599388923693</c:v>
                </c:pt>
                <c:pt idx="259">
                  <c:v>3.2881980468633438</c:v>
                </c:pt>
                <c:pt idx="260">
                  <c:v>3.2435473424462744</c:v>
                </c:pt>
                <c:pt idx="261">
                  <c:v>3.2330866086730392</c:v>
                </c:pt>
                <c:pt idx="262">
                  <c:v>3.1936529893576866</c:v>
                </c:pt>
                <c:pt idx="263">
                  <c:v>3.1805305858940325</c:v>
                </c:pt>
                <c:pt idx="264">
                  <c:v>3.1358533179071895</c:v>
                </c:pt>
                <c:pt idx="265">
                  <c:v>3.1226910690889182</c:v>
                </c:pt>
                <c:pt idx="266">
                  <c:v>3.0622164461631285</c:v>
                </c:pt>
                <c:pt idx="267">
                  <c:v>3.0517025852503754</c:v>
                </c:pt>
                <c:pt idx="268">
                  <c:v>3.0227695450629311</c:v>
                </c:pt>
                <c:pt idx="269">
                  <c:v>3.0096338598144046</c:v>
                </c:pt>
                <c:pt idx="270">
                  <c:v>2.9622683585673975</c:v>
                </c:pt>
                <c:pt idx="271">
                  <c:v>2.9386320941909618</c:v>
                </c:pt>
                <c:pt idx="272">
                  <c:v>2.9281447968479539</c:v>
                </c:pt>
                <c:pt idx="273">
                  <c:v>2.9098185900674558</c:v>
                </c:pt>
                <c:pt idx="274">
                  <c:v>2.8757083101329131</c:v>
                </c:pt>
                <c:pt idx="275">
                  <c:v>2.8600039276881595</c:v>
                </c:pt>
                <c:pt idx="276">
                  <c:v>2.8521915818204429</c:v>
                </c:pt>
                <c:pt idx="277">
                  <c:v>2.852257990744862</c:v>
                </c:pt>
                <c:pt idx="278">
                  <c:v>2.8524173721634458</c:v>
                </c:pt>
                <c:pt idx="279">
                  <c:v>2.8577274297593553</c:v>
                </c:pt>
                <c:pt idx="280">
                  <c:v>2.860455508374165</c:v>
                </c:pt>
                <c:pt idx="281">
                  <c:v>2.8604953537288114</c:v>
                </c:pt>
                <c:pt idx="282">
                  <c:v>2.8315490317564946</c:v>
                </c:pt>
                <c:pt idx="283">
                  <c:v>2.8157516768175599</c:v>
                </c:pt>
                <c:pt idx="284">
                  <c:v>2.7684393027100827</c:v>
                </c:pt>
                <c:pt idx="285">
                  <c:v>2.7553168992464396</c:v>
                </c:pt>
                <c:pt idx="286">
                  <c:v>2.7290455287493898</c:v>
                </c:pt>
                <c:pt idx="287">
                  <c:v>2.7185183860517328</c:v>
                </c:pt>
                <c:pt idx="288">
                  <c:v>2.7107060401840082</c:v>
                </c:pt>
                <c:pt idx="289">
                  <c:v>2.7212995918060723</c:v>
                </c:pt>
                <c:pt idx="290">
                  <c:v>2.7187441763947322</c:v>
                </c:pt>
                <c:pt idx="291">
                  <c:v>2.7003515606898203</c:v>
                </c:pt>
                <c:pt idx="292">
                  <c:v>2.6898509815619289</c:v>
                </c:pt>
                <c:pt idx="293">
                  <c:v>2.6424854803149214</c:v>
                </c:pt>
                <c:pt idx="294">
                  <c:v>2.6556610109180938</c:v>
                </c:pt>
                <c:pt idx="295">
                  <c:v>2.6319583376172675</c:v>
                </c:pt>
                <c:pt idx="296">
                  <c:v>2.6029854520751714</c:v>
                </c:pt>
                <c:pt idx="297">
                  <c:v>2.5872146607060107</c:v>
                </c:pt>
                <c:pt idx="298">
                  <c:v>2.5529981264924109</c:v>
                </c:pt>
                <c:pt idx="299">
                  <c:v>2.5372406169081336</c:v>
                </c:pt>
                <c:pt idx="300">
                  <c:v>2.5241447770142558</c:v>
                </c:pt>
                <c:pt idx="301">
                  <c:v>2.5084138309997432</c:v>
                </c:pt>
                <c:pt idx="302">
                  <c:v>2.4979265336567349</c:v>
                </c:pt>
                <c:pt idx="303">
                  <c:v>2.4637631265826623</c:v>
                </c:pt>
                <c:pt idx="304">
                  <c:v>2.4479923352135047</c:v>
                </c:pt>
                <c:pt idx="305">
                  <c:v>2.4190858585958193</c:v>
                </c:pt>
                <c:pt idx="306">
                  <c:v>2.3954495942194041</c:v>
                </c:pt>
                <c:pt idx="307">
                  <c:v>2.3796655210653617</c:v>
                </c:pt>
                <c:pt idx="308">
                  <c:v>2.348123938327042</c:v>
                </c:pt>
                <c:pt idx="309">
                  <c:v>2.3323531469578844</c:v>
                </c:pt>
                <c:pt idx="310">
                  <c:v>2.3218260042602297</c:v>
                </c:pt>
                <c:pt idx="311">
                  <c:v>2.2612982541949309</c:v>
                </c:pt>
                <c:pt idx="312">
                  <c:v>2.2191631198345472</c:v>
                </c:pt>
                <c:pt idx="313">
                  <c:v>2.1954737283186012</c:v>
                </c:pt>
                <c:pt idx="314">
                  <c:v>2.1559869818637325</c:v>
                </c:pt>
                <c:pt idx="315">
                  <c:v>2.1296624842271554</c:v>
                </c:pt>
                <c:pt idx="316">
                  <c:v>2.0638246765659414</c:v>
                </c:pt>
                <c:pt idx="317">
                  <c:v>2.0901757377722872</c:v>
                </c:pt>
                <c:pt idx="318">
                  <c:v>2.0164060481794075</c:v>
                </c:pt>
                <c:pt idx="319">
                  <c:v>1.9821629503960405</c:v>
                </c:pt>
                <c:pt idx="320">
                  <c:v>1.9532431919934741</c:v>
                </c:pt>
                <c:pt idx="321">
                  <c:v>1.9322021883830471</c:v>
                </c:pt>
                <c:pt idx="322">
                  <c:v>1.8848366871360402</c:v>
                </c:pt>
                <c:pt idx="323">
                  <c:v>1.8532552590430746</c:v>
                </c:pt>
                <c:pt idx="324">
                  <c:v>1.7610796719603998</c:v>
                </c:pt>
                <c:pt idx="325">
                  <c:v>1.7821605209254758</c:v>
                </c:pt>
                <c:pt idx="326">
                  <c:v>1.8006062637699143</c:v>
                </c:pt>
                <c:pt idx="327">
                  <c:v>1.7216194890752963</c:v>
                </c:pt>
                <c:pt idx="328">
                  <c:v>1.6926731671029653</c:v>
                </c:pt>
                <c:pt idx="329">
                  <c:v>1.6400241718298083</c:v>
                </c:pt>
                <c:pt idx="330">
                  <c:v>1.6163480620987436</c:v>
                </c:pt>
                <c:pt idx="331">
                  <c:v>1.5689825608517363</c:v>
                </c:pt>
                <c:pt idx="332">
                  <c:v>1.5531984876976941</c:v>
                </c:pt>
                <c:pt idx="333">
                  <c:v>1.5242654475102475</c:v>
                </c:pt>
                <c:pt idx="334">
                  <c:v>1.471656297591736</c:v>
                </c:pt>
                <c:pt idx="335">
                  <c:v>1.4848318281949056</c:v>
                </c:pt>
                <c:pt idx="336">
                  <c:v>1.4268860571107145</c:v>
                </c:pt>
                <c:pt idx="337">
                  <c:v>1.3794674287241802</c:v>
                </c:pt>
                <c:pt idx="338">
                  <c:v>1.4189940205336948</c:v>
                </c:pt>
                <c:pt idx="339">
                  <c:v>1.3531429310876002</c:v>
                </c:pt>
                <c:pt idx="340">
                  <c:v>1.289913665977259</c:v>
                </c:pt>
                <c:pt idx="341">
                  <c:v>1.3136296210629665</c:v>
                </c:pt>
                <c:pt idx="342">
                  <c:v>1.2609407804351636</c:v>
                </c:pt>
                <c:pt idx="343">
                  <c:v>1.2372513889192178</c:v>
                </c:pt>
                <c:pt idx="344">
                  <c:v>1.2030348547056182</c:v>
                </c:pt>
                <c:pt idx="345">
                  <c:v>1.1898726058873268</c:v>
                </c:pt>
                <c:pt idx="346">
                  <c:v>1.1477507533118263</c:v>
                </c:pt>
                <c:pt idx="347">
                  <c:v>1.129318292252266</c:v>
                </c:pt>
                <c:pt idx="348">
                  <c:v>1.110899112977592</c:v>
                </c:pt>
                <c:pt idx="349">
                  <c:v>1.0845878971258931</c:v>
                </c:pt>
                <c:pt idx="350">
                  <c:v>1.0451144324559081</c:v>
                </c:pt>
                <c:pt idx="351">
                  <c:v>1.0846410242654227</c:v>
                </c:pt>
                <c:pt idx="352">
                  <c:v>1.024073428845478</c:v>
                </c:pt>
                <c:pt idx="353">
                  <c:v>0.97404625790807453</c:v>
                </c:pt>
                <c:pt idx="354">
                  <c:v>0.99776221299378198</c:v>
                </c:pt>
                <c:pt idx="355">
                  <c:v>0.92665419309130204</c:v>
                </c:pt>
                <c:pt idx="356">
                  <c:v>0.93719461757384026</c:v>
                </c:pt>
                <c:pt idx="357">
                  <c:v>0.61310312830557634</c:v>
                </c:pt>
                <c:pt idx="358">
                  <c:v>0.62891376502938345</c:v>
                </c:pt>
                <c:pt idx="359">
                  <c:v>0.64999461399445957</c:v>
                </c:pt>
                <c:pt idx="360">
                  <c:v>0.68161588744207047</c:v>
                </c:pt>
                <c:pt idx="361">
                  <c:v>0.89242437709281874</c:v>
                </c:pt>
                <c:pt idx="362">
                  <c:v>0.70799351221817741</c:v>
                </c:pt>
                <c:pt idx="363">
                  <c:v>0.74488499790706042</c:v>
                </c:pt>
                <c:pt idx="364">
                  <c:v>0.76069563463086731</c:v>
                </c:pt>
                <c:pt idx="365">
                  <c:v>0.80022222644038177</c:v>
                </c:pt>
                <c:pt idx="366">
                  <c:v>0.82393818152608944</c:v>
                </c:pt>
                <c:pt idx="367">
                  <c:v>0.87400519781814212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'Leistungsprüfstand 27.05.20'!$AU$5</c:f>
              <c:strCache>
                <c:ptCount val="1"/>
                <c:pt idx="0">
                  <c:v>Zugkraft 5. Gang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'Leistungsprüfstand 27.05.20'!$AZ$6:$AZ$373</c:f>
              <c:numCache>
                <c:formatCode>0.0" km/h"</c:formatCode>
                <c:ptCount val="368"/>
                <c:pt idx="0">
                  <c:v>63.666491394735189</c:v>
                </c:pt>
                <c:pt idx="1">
                  <c:v>63.666967858501806</c:v>
                </c:pt>
                <c:pt idx="2">
                  <c:v>63.667761964779487</c:v>
                </c:pt>
                <c:pt idx="3">
                  <c:v>63.667920786034529</c:v>
                </c:pt>
                <c:pt idx="4">
                  <c:v>63.66839724980116</c:v>
                </c:pt>
                <c:pt idx="5">
                  <c:v>63.668661951893711</c:v>
                </c:pt>
                <c:pt idx="6">
                  <c:v>63.66897959440476</c:v>
                </c:pt>
                <c:pt idx="7">
                  <c:v>63.66945605817088</c:v>
                </c:pt>
                <c:pt idx="8">
                  <c:v>63.669879581518984</c:v>
                </c:pt>
                <c:pt idx="9">
                  <c:v>63.875447226534689</c:v>
                </c:pt>
                <c:pt idx="10">
                  <c:v>64.080644288621329</c:v>
                </c:pt>
                <c:pt idx="11">
                  <c:v>64.388175179658447</c:v>
                </c:pt>
                <c:pt idx="12">
                  <c:v>64.388969285935644</c:v>
                </c:pt>
                <c:pt idx="13">
                  <c:v>64.389392809283734</c:v>
                </c:pt>
                <c:pt idx="14">
                  <c:v>64.697453104505996</c:v>
                </c:pt>
                <c:pt idx="15">
                  <c:v>64.698247210783165</c:v>
                </c:pt>
                <c:pt idx="16">
                  <c:v>64.698458972457232</c:v>
                </c:pt>
                <c:pt idx="17">
                  <c:v>64.698829555386808</c:v>
                </c:pt>
                <c:pt idx="18">
                  <c:v>64.801481026848379</c:v>
                </c:pt>
                <c:pt idx="19">
                  <c:v>64.801745728940944</c:v>
                </c:pt>
                <c:pt idx="20">
                  <c:v>64.802169252289048</c:v>
                </c:pt>
                <c:pt idx="21">
                  <c:v>65.109753083744181</c:v>
                </c:pt>
                <c:pt idx="22">
                  <c:v>65.110070726255245</c:v>
                </c:pt>
                <c:pt idx="23">
                  <c:v>65.214680993201299</c:v>
                </c:pt>
                <c:pt idx="24">
                  <c:v>65.215210397386414</c:v>
                </c:pt>
                <c:pt idx="25">
                  <c:v>65.418395723570072</c:v>
                </c:pt>
                <c:pt idx="26">
                  <c:v>65.418660425662637</c:v>
                </c:pt>
                <c:pt idx="27">
                  <c:v>65.829848656112574</c:v>
                </c:pt>
                <c:pt idx="28">
                  <c:v>66.137697189660756</c:v>
                </c:pt>
                <c:pt idx="29">
                  <c:v>66.547773671322432</c:v>
                </c:pt>
                <c:pt idx="30">
                  <c:v>66.548832479692194</c:v>
                </c:pt>
                <c:pt idx="31">
                  <c:v>66.958644259261817</c:v>
                </c:pt>
                <c:pt idx="32">
                  <c:v>67.983094297557059</c:v>
                </c:pt>
                <c:pt idx="33">
                  <c:v>68.802400214185226</c:v>
                </c:pt>
                <c:pt idx="34">
                  <c:v>70.030988506196849</c:v>
                </c:pt>
                <c:pt idx="35">
                  <c:v>70.338254695141913</c:v>
                </c:pt>
                <c:pt idx="36">
                  <c:v>70.952628251775508</c:v>
                </c:pt>
                <c:pt idx="37">
                  <c:v>71.259894440720075</c:v>
                </c:pt>
                <c:pt idx="38">
                  <c:v>71.874320937772168</c:v>
                </c:pt>
                <c:pt idx="39">
                  <c:v>71.976866528397224</c:v>
                </c:pt>
                <c:pt idx="40">
                  <c:v>72.386519486710796</c:v>
                </c:pt>
                <c:pt idx="41">
                  <c:v>73.000787162507862</c:v>
                </c:pt>
                <c:pt idx="42">
                  <c:v>73.410440120821448</c:v>
                </c:pt>
                <c:pt idx="43">
                  <c:v>73.615319540396996</c:v>
                </c:pt>
                <c:pt idx="44">
                  <c:v>73.922479848504523</c:v>
                </c:pt>
                <c:pt idx="45">
                  <c:v>74.12762397017265</c:v>
                </c:pt>
                <c:pt idx="46">
                  <c:v>74.332185747237119</c:v>
                </c:pt>
                <c:pt idx="47">
                  <c:v>74.946718125126253</c:v>
                </c:pt>
                <c:pt idx="48">
                  <c:v>75.356212262184783</c:v>
                </c:pt>
                <c:pt idx="49">
                  <c:v>75.663372570292339</c:v>
                </c:pt>
                <c:pt idx="50">
                  <c:v>76.1753593575569</c:v>
                </c:pt>
                <c:pt idx="51">
                  <c:v>76.48257260608294</c:v>
                </c:pt>
                <c:pt idx="52">
                  <c:v>77.19949175334159</c:v>
                </c:pt>
                <c:pt idx="53">
                  <c:v>77.506757942286157</c:v>
                </c:pt>
                <c:pt idx="54">
                  <c:v>78.01895649122477</c:v>
                </c:pt>
                <c:pt idx="55">
                  <c:v>78.428503568701316</c:v>
                </c:pt>
                <c:pt idx="56">
                  <c:v>78.8381565270154</c:v>
                </c:pt>
                <c:pt idx="57">
                  <c:v>79.452583024067494</c:v>
                </c:pt>
                <c:pt idx="58">
                  <c:v>79.760060974686112</c:v>
                </c:pt>
                <c:pt idx="59">
                  <c:v>79.86276538656621</c:v>
                </c:pt>
                <c:pt idx="60">
                  <c:v>80.272418344880279</c:v>
                </c:pt>
                <c:pt idx="61">
                  <c:v>81.194005150040425</c:v>
                </c:pt>
                <c:pt idx="62">
                  <c:v>81.603552227516971</c:v>
                </c:pt>
                <c:pt idx="63">
                  <c:v>82.524874330584524</c:v>
                </c:pt>
                <c:pt idx="64">
                  <c:v>83.13919494679962</c:v>
                </c:pt>
                <c:pt idx="65">
                  <c:v>83.549059666787741</c:v>
                </c:pt>
                <c:pt idx="66">
                  <c:v>84.265819992790355</c:v>
                </c:pt>
                <c:pt idx="67">
                  <c:v>84.880511191935511</c:v>
                </c:pt>
                <c:pt idx="68">
                  <c:v>85.187883261717118</c:v>
                </c:pt>
                <c:pt idx="69">
                  <c:v>85.700240631910745</c:v>
                </c:pt>
                <c:pt idx="70">
                  <c:v>86.212015657501794</c:v>
                </c:pt>
                <c:pt idx="71">
                  <c:v>86.314931831055929</c:v>
                </c:pt>
                <c:pt idx="72">
                  <c:v>86.929305387689524</c:v>
                </c:pt>
                <c:pt idx="73">
                  <c:v>87.441503936628138</c:v>
                </c:pt>
                <c:pt idx="74">
                  <c:v>87.953702485566765</c:v>
                </c:pt>
                <c:pt idx="75">
                  <c:v>88.056195135772811</c:v>
                </c:pt>
                <c:pt idx="76">
                  <c:v>88.36351426513589</c:v>
                </c:pt>
                <c:pt idx="77">
                  <c:v>88.670727513661944</c:v>
                </c:pt>
                <c:pt idx="78">
                  <c:v>89.080592233650066</c:v>
                </c:pt>
                <c:pt idx="79">
                  <c:v>89.490404013219162</c:v>
                </c:pt>
                <c:pt idx="80">
                  <c:v>89.797670202163729</c:v>
                </c:pt>
                <c:pt idx="81">
                  <c:v>90.002867264250355</c:v>
                </c:pt>
                <c:pt idx="82">
                  <c:v>90.105518735711939</c:v>
                </c:pt>
                <c:pt idx="83">
                  <c:v>90.413049626749057</c:v>
                </c:pt>
                <c:pt idx="84">
                  <c:v>90.720368756112137</c:v>
                </c:pt>
                <c:pt idx="85">
                  <c:v>91.027687885475203</c:v>
                </c:pt>
                <c:pt idx="86">
                  <c:v>91.335112895675294</c:v>
                </c:pt>
                <c:pt idx="87">
                  <c:v>91.43781730755542</c:v>
                </c:pt>
                <c:pt idx="88">
                  <c:v>91.847682027543541</c:v>
                </c:pt>
                <c:pt idx="89">
                  <c:v>92.564389413128112</c:v>
                </c:pt>
                <c:pt idx="90">
                  <c:v>92.769586475214226</c:v>
                </c:pt>
                <c:pt idx="91">
                  <c:v>93.077117366251358</c:v>
                </c:pt>
                <c:pt idx="92">
                  <c:v>93.384595316869991</c:v>
                </c:pt>
                <c:pt idx="93">
                  <c:v>93.794407096439599</c:v>
                </c:pt>
                <c:pt idx="94">
                  <c:v>93.897270329575207</c:v>
                </c:pt>
                <c:pt idx="95">
                  <c:v>94.409521818932362</c:v>
                </c:pt>
                <c:pt idx="96">
                  <c:v>94.921773308288991</c:v>
                </c:pt>
                <c:pt idx="97">
                  <c:v>95.434289499738696</c:v>
                </c:pt>
                <c:pt idx="98">
                  <c:v>96.254124820551468</c:v>
                </c:pt>
                <c:pt idx="99">
                  <c:v>96.561391009496035</c:v>
                </c:pt>
                <c:pt idx="100">
                  <c:v>97.176558672407324</c:v>
                </c:pt>
                <c:pt idx="101">
                  <c:v>97.586052809465343</c:v>
                </c:pt>
                <c:pt idx="102">
                  <c:v>97.99618223154603</c:v>
                </c:pt>
                <c:pt idx="103">
                  <c:v>98.508698422995238</c:v>
                </c:pt>
                <c:pt idx="104">
                  <c:v>98.713948425500377</c:v>
                </c:pt>
                <c:pt idx="105">
                  <c:v>99.63558817107851</c:v>
                </c:pt>
                <c:pt idx="106">
                  <c:v>100.04513524855557</c:v>
                </c:pt>
                <c:pt idx="107">
                  <c:v>100.35250731833717</c:v>
                </c:pt>
                <c:pt idx="108">
                  <c:v>100.65998526895578</c:v>
                </c:pt>
                <c:pt idx="109">
                  <c:v>101.06984998894339</c:v>
                </c:pt>
                <c:pt idx="110">
                  <c:v>101.07022057187298</c:v>
                </c:pt>
                <c:pt idx="111">
                  <c:v>101.27509999144856</c:v>
                </c:pt>
                <c:pt idx="112">
                  <c:v>101.68470000934359</c:v>
                </c:pt>
                <c:pt idx="113">
                  <c:v>102.19711031995627</c:v>
                </c:pt>
                <c:pt idx="114">
                  <c:v>102.70915004763935</c:v>
                </c:pt>
                <c:pt idx="115">
                  <c:v>103.42643977782707</c:v>
                </c:pt>
                <c:pt idx="116">
                  <c:v>103.9390089096953</c:v>
                </c:pt>
                <c:pt idx="117">
                  <c:v>104.96303542464297</c:v>
                </c:pt>
                <c:pt idx="118">
                  <c:v>105.47560455651117</c:v>
                </c:pt>
                <c:pt idx="119">
                  <c:v>106.29533399648642</c:v>
                </c:pt>
                <c:pt idx="120">
                  <c:v>106.80769136668059</c:v>
                </c:pt>
                <c:pt idx="121">
                  <c:v>107.32068402189691</c:v>
                </c:pt>
                <c:pt idx="122">
                  <c:v>107.83298845167207</c:v>
                </c:pt>
                <c:pt idx="123">
                  <c:v>108.85727966871229</c:v>
                </c:pt>
                <c:pt idx="124">
                  <c:v>109.5745164584815</c:v>
                </c:pt>
                <c:pt idx="125">
                  <c:v>110.59864885426619</c:v>
                </c:pt>
                <c:pt idx="126">
                  <c:v>111.41853711549746</c:v>
                </c:pt>
                <c:pt idx="127">
                  <c:v>111.9307886048546</c:v>
                </c:pt>
                <c:pt idx="128">
                  <c:v>112.9544974772912</c:v>
                </c:pt>
                <c:pt idx="129">
                  <c:v>113.56892397434331</c:v>
                </c:pt>
                <c:pt idx="130">
                  <c:v>114.28589606202044</c:v>
                </c:pt>
                <c:pt idx="131">
                  <c:v>115.31002845780513</c:v>
                </c:pt>
                <c:pt idx="132">
                  <c:v>115.31045198115325</c:v>
                </c:pt>
                <c:pt idx="133">
                  <c:v>115.31108726617491</c:v>
                </c:pt>
                <c:pt idx="134">
                  <c:v>116.02821817510757</c:v>
                </c:pt>
                <c:pt idx="135">
                  <c:v>116.74524320320276</c:v>
                </c:pt>
                <c:pt idx="136">
                  <c:v>117.05266821340284</c:v>
                </c:pt>
                <c:pt idx="137">
                  <c:v>118.07674766876903</c:v>
                </c:pt>
                <c:pt idx="138">
                  <c:v>118.69138592749515</c:v>
                </c:pt>
                <c:pt idx="139">
                  <c:v>119.51048008244926</c:v>
                </c:pt>
                <c:pt idx="140">
                  <c:v>120.43190806635339</c:v>
                </c:pt>
                <c:pt idx="141">
                  <c:v>121.14861545193799</c:v>
                </c:pt>
                <c:pt idx="142">
                  <c:v>122.78653905975312</c:v>
                </c:pt>
                <c:pt idx="143">
                  <c:v>123.09369936786065</c:v>
                </c:pt>
                <c:pt idx="144">
                  <c:v>123.91258176114019</c:v>
                </c:pt>
                <c:pt idx="145">
                  <c:v>124.52684943693724</c:v>
                </c:pt>
                <c:pt idx="146">
                  <c:v>125.34578477063533</c:v>
                </c:pt>
                <c:pt idx="147">
                  <c:v>125.65294507874287</c:v>
                </c:pt>
                <c:pt idx="148">
                  <c:v>126.16493186600744</c:v>
                </c:pt>
                <c:pt idx="149">
                  <c:v>126.88163925159203</c:v>
                </c:pt>
                <c:pt idx="150">
                  <c:v>127.59765841173595</c:v>
                </c:pt>
                <c:pt idx="151">
                  <c:v>127.69978047901292</c:v>
                </c:pt>
                <c:pt idx="152">
                  <c:v>128.31346581020634</c:v>
                </c:pt>
                <c:pt idx="153">
                  <c:v>129.02943202993174</c:v>
                </c:pt>
                <c:pt idx="154">
                  <c:v>129.64322324196223</c:v>
                </c:pt>
                <c:pt idx="155">
                  <c:v>130.25706739441117</c:v>
                </c:pt>
                <c:pt idx="156">
                  <c:v>130.46141740980161</c:v>
                </c:pt>
                <c:pt idx="157">
                  <c:v>131.38236892993959</c:v>
                </c:pt>
                <c:pt idx="158">
                  <c:v>131.79170424574207</c:v>
                </c:pt>
                <c:pt idx="159">
                  <c:v>133.12220284335714</c:v>
                </c:pt>
                <c:pt idx="160">
                  <c:v>133.42920433020913</c:v>
                </c:pt>
                <c:pt idx="161">
                  <c:v>134.14580583495669</c:v>
                </c:pt>
                <c:pt idx="162">
                  <c:v>134.86246028012278</c:v>
                </c:pt>
                <c:pt idx="163">
                  <c:v>136.09062504878682</c:v>
                </c:pt>
                <c:pt idx="164">
                  <c:v>137.52361629660786</c:v>
                </c:pt>
                <c:pt idx="165">
                  <c:v>138.23995309926289</c:v>
                </c:pt>
                <c:pt idx="166">
                  <c:v>138.85363843045633</c:v>
                </c:pt>
                <c:pt idx="167">
                  <c:v>139.16048109605327</c:v>
                </c:pt>
                <c:pt idx="168">
                  <c:v>139.97883408514772</c:v>
                </c:pt>
                <c:pt idx="169">
                  <c:v>140.90010324779678</c:v>
                </c:pt>
                <c:pt idx="170">
                  <c:v>141.3094385635998</c:v>
                </c:pt>
                <c:pt idx="171">
                  <c:v>141.9234415373038</c:v>
                </c:pt>
                <c:pt idx="172">
                  <c:v>143.76518575632423</c:v>
                </c:pt>
                <c:pt idx="173">
                  <c:v>144.37881814709917</c:v>
                </c:pt>
                <c:pt idx="174">
                  <c:v>145.09489024766211</c:v>
                </c:pt>
                <c:pt idx="175">
                  <c:v>146.32263149297805</c:v>
                </c:pt>
                <c:pt idx="176">
                  <c:v>147.65260068640794</c:v>
                </c:pt>
                <c:pt idx="177">
                  <c:v>149.80076404767726</c:v>
                </c:pt>
                <c:pt idx="178">
                  <c:v>150.10776553452928</c:v>
                </c:pt>
                <c:pt idx="179">
                  <c:v>151.9495626939682</c:v>
                </c:pt>
                <c:pt idx="180">
                  <c:v>152.87040833326915</c:v>
                </c:pt>
                <c:pt idx="181">
                  <c:v>153.79125397257016</c:v>
                </c:pt>
                <c:pt idx="182">
                  <c:v>155.01904815830508</c:v>
                </c:pt>
                <c:pt idx="183">
                  <c:v>155.63299819159059</c:v>
                </c:pt>
                <c:pt idx="184">
                  <c:v>157.57702329914349</c:v>
                </c:pt>
                <c:pt idx="185">
                  <c:v>158.08863950347848</c:v>
                </c:pt>
                <c:pt idx="186">
                  <c:v>158.29336010179853</c:v>
                </c:pt>
                <c:pt idx="187">
                  <c:v>158.60036158865051</c:v>
                </c:pt>
                <c:pt idx="188">
                  <c:v>159.1119777929855</c:v>
                </c:pt>
                <c:pt idx="189">
                  <c:v>160.03287637270498</c:v>
                </c:pt>
                <c:pt idx="190">
                  <c:v>160.33971903830198</c:v>
                </c:pt>
                <c:pt idx="191">
                  <c:v>161.46533821634145</c:v>
                </c:pt>
                <c:pt idx="192">
                  <c:v>161.77233970319344</c:v>
                </c:pt>
                <c:pt idx="193">
                  <c:v>162.48872944626692</c:v>
                </c:pt>
                <c:pt idx="194">
                  <c:v>163.10289124122701</c:v>
                </c:pt>
                <c:pt idx="195">
                  <c:v>165.149673701078</c:v>
                </c:pt>
                <c:pt idx="196">
                  <c:v>165.45672812834903</c:v>
                </c:pt>
                <c:pt idx="197">
                  <c:v>166.48011935827458</c:v>
                </c:pt>
                <c:pt idx="198">
                  <c:v>167.50319294568899</c:v>
                </c:pt>
                <c:pt idx="199">
                  <c:v>168.3214929943654</c:v>
                </c:pt>
                <c:pt idx="200">
                  <c:v>168.93517832555884</c:v>
                </c:pt>
                <c:pt idx="201">
                  <c:v>169.54870483549675</c:v>
                </c:pt>
                <c:pt idx="202">
                  <c:v>169.95766956837014</c:v>
                </c:pt>
                <c:pt idx="203">
                  <c:v>171.18498729033848</c:v>
                </c:pt>
                <c:pt idx="204">
                  <c:v>172.31013000461138</c:v>
                </c:pt>
                <c:pt idx="205">
                  <c:v>172.92386827622332</c:v>
                </c:pt>
                <c:pt idx="206">
                  <c:v>173.74174480155165</c:v>
                </c:pt>
                <c:pt idx="207">
                  <c:v>174.04853452672955</c:v>
                </c:pt>
                <c:pt idx="208">
                  <c:v>174.4575522000215</c:v>
                </c:pt>
                <c:pt idx="209">
                  <c:v>175.07118459079641</c:v>
                </c:pt>
                <c:pt idx="210">
                  <c:v>175.99150082591225</c:v>
                </c:pt>
                <c:pt idx="211">
                  <c:v>176.40030673753063</c:v>
                </c:pt>
                <c:pt idx="212">
                  <c:v>176.70704352229006</c:v>
                </c:pt>
                <c:pt idx="213">
                  <c:v>177.42258621866787</c:v>
                </c:pt>
                <c:pt idx="214">
                  <c:v>177.83170977279684</c:v>
                </c:pt>
                <c:pt idx="215">
                  <c:v>179.05881573309063</c:v>
                </c:pt>
                <c:pt idx="216">
                  <c:v>179.87695696051151</c:v>
                </c:pt>
                <c:pt idx="217">
                  <c:v>181.20660851143035</c:v>
                </c:pt>
                <c:pt idx="218">
                  <c:v>181.92246885031926</c:v>
                </c:pt>
                <c:pt idx="219">
                  <c:v>182.53626006234919</c:v>
                </c:pt>
                <c:pt idx="220">
                  <c:v>182.94543655689668</c:v>
                </c:pt>
                <c:pt idx="221">
                  <c:v>183.55922776892712</c:v>
                </c:pt>
                <c:pt idx="222">
                  <c:v>184.88909108152001</c:v>
                </c:pt>
                <c:pt idx="223">
                  <c:v>185.29853227816005</c:v>
                </c:pt>
                <c:pt idx="224">
                  <c:v>185.91258819228258</c:v>
                </c:pt>
                <c:pt idx="225">
                  <c:v>187.95937065213408</c:v>
                </c:pt>
                <c:pt idx="226">
                  <c:v>188.57337362583857</c:v>
                </c:pt>
                <c:pt idx="227">
                  <c:v>188.77804128374009</c:v>
                </c:pt>
                <c:pt idx="228">
                  <c:v>189.08488394933656</c:v>
                </c:pt>
                <c:pt idx="229">
                  <c:v>189.59644721325299</c:v>
                </c:pt>
                <c:pt idx="230">
                  <c:v>190.61925609857542</c:v>
                </c:pt>
                <c:pt idx="231">
                  <c:v>192.05140029970079</c:v>
                </c:pt>
                <c:pt idx="232">
                  <c:v>192.46052385382922</c:v>
                </c:pt>
                <c:pt idx="233">
                  <c:v>193.48370332208123</c:v>
                </c:pt>
                <c:pt idx="234">
                  <c:v>194.09754747453016</c:v>
                </c:pt>
                <c:pt idx="235">
                  <c:v>194.5065122074036</c:v>
                </c:pt>
                <c:pt idx="236">
                  <c:v>195.4267755021009</c:v>
                </c:pt>
                <c:pt idx="237">
                  <c:v>195.7335652272794</c:v>
                </c:pt>
                <c:pt idx="238">
                  <c:v>196.55160057386274</c:v>
                </c:pt>
                <c:pt idx="239">
                  <c:v>196.96067118757315</c:v>
                </c:pt>
                <c:pt idx="240">
                  <c:v>197.26719621065902</c:v>
                </c:pt>
                <c:pt idx="241">
                  <c:v>197.77833595122792</c:v>
                </c:pt>
                <c:pt idx="242">
                  <c:v>198.1874595053564</c:v>
                </c:pt>
                <c:pt idx="243">
                  <c:v>198.90363748675637</c:v>
                </c:pt>
                <c:pt idx="244">
                  <c:v>199.82427136438326</c:v>
                </c:pt>
                <c:pt idx="245">
                  <c:v>200.23344785893073</c:v>
                </c:pt>
                <c:pt idx="246">
                  <c:v>201.87057736046819</c:v>
                </c:pt>
                <c:pt idx="247">
                  <c:v>202.27948915292308</c:v>
                </c:pt>
                <c:pt idx="248">
                  <c:v>202.68861270705204</c:v>
                </c:pt>
                <c:pt idx="249">
                  <c:v>203.60924658467894</c:v>
                </c:pt>
                <c:pt idx="250">
                  <c:v>204.01826425797088</c:v>
                </c:pt>
                <c:pt idx="251">
                  <c:v>204.42744075251838</c:v>
                </c:pt>
                <c:pt idx="252">
                  <c:v>204.73438929895184</c:v>
                </c:pt>
                <c:pt idx="253">
                  <c:v>205.75772758845883</c:v>
                </c:pt>
                <c:pt idx="254">
                  <c:v>206.06472907531133</c:v>
                </c:pt>
                <c:pt idx="255">
                  <c:v>206.98573353586784</c:v>
                </c:pt>
                <c:pt idx="256">
                  <c:v>207.39506885167083</c:v>
                </c:pt>
                <c:pt idx="257">
                  <c:v>208.21336890034672</c:v>
                </c:pt>
                <c:pt idx="258">
                  <c:v>208.82716011237719</c:v>
                </c:pt>
                <c:pt idx="259">
                  <c:v>210.05453077476406</c:v>
                </c:pt>
                <c:pt idx="260">
                  <c:v>211.17930290610735</c:v>
                </c:pt>
                <c:pt idx="261">
                  <c:v>211.79309411813779</c:v>
                </c:pt>
                <c:pt idx="262">
                  <c:v>212.50863681451511</c:v>
                </c:pt>
                <c:pt idx="263">
                  <c:v>212.91770742822555</c:v>
                </c:pt>
                <c:pt idx="264">
                  <c:v>213.83781190166789</c:v>
                </c:pt>
                <c:pt idx="265">
                  <c:v>213.93988102852629</c:v>
                </c:pt>
                <c:pt idx="266">
                  <c:v>214.96200168840804</c:v>
                </c:pt>
                <c:pt idx="267">
                  <c:v>215.16645758463548</c:v>
                </c:pt>
                <c:pt idx="268">
                  <c:v>215.57521055583479</c:v>
                </c:pt>
                <c:pt idx="269">
                  <c:v>215.88194734059428</c:v>
                </c:pt>
                <c:pt idx="270">
                  <c:v>216.39266355781504</c:v>
                </c:pt>
                <c:pt idx="271">
                  <c:v>217.00619006775293</c:v>
                </c:pt>
                <c:pt idx="272">
                  <c:v>217.41531362188189</c:v>
                </c:pt>
                <c:pt idx="273">
                  <c:v>218.33594749950885</c:v>
                </c:pt>
                <c:pt idx="274">
                  <c:v>219.46093139252662</c:v>
                </c:pt>
                <c:pt idx="275">
                  <c:v>220.2792843816211</c:v>
                </c:pt>
                <c:pt idx="276">
                  <c:v>220.99546236302052</c:v>
                </c:pt>
                <c:pt idx="277">
                  <c:v>221.50713150777457</c:v>
                </c:pt>
                <c:pt idx="278">
                  <c:v>222.73513745518304</c:v>
                </c:pt>
                <c:pt idx="279">
                  <c:v>223.04224482287205</c:v>
                </c:pt>
                <c:pt idx="280">
                  <c:v>223.75863456594556</c:v>
                </c:pt>
                <c:pt idx="281">
                  <c:v>224.06563605279757</c:v>
                </c:pt>
                <c:pt idx="282">
                  <c:v>224.37205519504647</c:v>
                </c:pt>
                <c:pt idx="283">
                  <c:v>224.47407138148634</c:v>
                </c:pt>
                <c:pt idx="284">
                  <c:v>225.39412291450964</c:v>
                </c:pt>
                <c:pt idx="285">
                  <c:v>225.80319352822005</c:v>
                </c:pt>
                <c:pt idx="286">
                  <c:v>226.41666709773949</c:v>
                </c:pt>
                <c:pt idx="287">
                  <c:v>226.51878916501641</c:v>
                </c:pt>
                <c:pt idx="288">
                  <c:v>227.23496714641587</c:v>
                </c:pt>
                <c:pt idx="289">
                  <c:v>227.64451422389294</c:v>
                </c:pt>
                <c:pt idx="290">
                  <c:v>228.25846425717842</c:v>
                </c:pt>
                <c:pt idx="291">
                  <c:v>228.66742899005183</c:v>
                </c:pt>
                <c:pt idx="292">
                  <c:v>228.97421871523031</c:v>
                </c:pt>
                <c:pt idx="293">
                  <c:v>229.4849349324511</c:v>
                </c:pt>
                <c:pt idx="294">
                  <c:v>229.48519963454311</c:v>
                </c:pt>
                <c:pt idx="295">
                  <c:v>229.58705699972748</c:v>
                </c:pt>
                <c:pt idx="296">
                  <c:v>229.68880848407488</c:v>
                </c:pt>
                <c:pt idx="297">
                  <c:v>229.99549232841582</c:v>
                </c:pt>
                <c:pt idx="298">
                  <c:v>230.30180558982764</c:v>
                </c:pt>
                <c:pt idx="299">
                  <c:v>230.71082326311958</c:v>
                </c:pt>
                <c:pt idx="300">
                  <c:v>231.32456153473154</c:v>
                </c:pt>
                <c:pt idx="301">
                  <c:v>231.93824686592498</c:v>
                </c:pt>
                <c:pt idx="302">
                  <c:v>232.34737042005389</c:v>
                </c:pt>
                <c:pt idx="303">
                  <c:v>233.06301899726824</c:v>
                </c:pt>
                <c:pt idx="304">
                  <c:v>233.36970284160967</c:v>
                </c:pt>
                <c:pt idx="305">
                  <c:v>233.98312347071052</c:v>
                </c:pt>
                <c:pt idx="306">
                  <c:v>234.59664998064838</c:v>
                </c:pt>
                <c:pt idx="307">
                  <c:v>234.80099999603883</c:v>
                </c:pt>
                <c:pt idx="308">
                  <c:v>235.41436768472119</c:v>
                </c:pt>
                <c:pt idx="309">
                  <c:v>235.72105152906209</c:v>
                </c:pt>
                <c:pt idx="310">
                  <c:v>235.82317359633907</c:v>
                </c:pt>
                <c:pt idx="311">
                  <c:v>236.43595894041778</c:v>
                </c:pt>
                <c:pt idx="312">
                  <c:v>236.63977955162358</c:v>
                </c:pt>
                <c:pt idx="313">
                  <c:v>236.84397074575847</c:v>
                </c:pt>
                <c:pt idx="314">
                  <c:v>237.15017812633332</c:v>
                </c:pt>
                <c:pt idx="315">
                  <c:v>237.35431638004965</c:v>
                </c:pt>
                <c:pt idx="316">
                  <c:v>237.65999435643937</c:v>
                </c:pt>
                <c:pt idx="317">
                  <c:v>237.6605237606245</c:v>
                </c:pt>
                <c:pt idx="318">
                  <c:v>237.76137525785711</c:v>
                </c:pt>
                <c:pt idx="319">
                  <c:v>237.86302086136749</c:v>
                </c:pt>
                <c:pt idx="320">
                  <c:v>238.37410766151783</c:v>
                </c:pt>
                <c:pt idx="321">
                  <c:v>238.68068562502177</c:v>
                </c:pt>
                <c:pt idx="322">
                  <c:v>239.19140184224256</c:v>
                </c:pt>
                <c:pt idx="323">
                  <c:v>239.49776804407287</c:v>
                </c:pt>
                <c:pt idx="324">
                  <c:v>239.90525044522843</c:v>
                </c:pt>
                <c:pt idx="325">
                  <c:v>239.90567396857654</c:v>
                </c:pt>
                <c:pt idx="326">
                  <c:v>239.90604455150611</c:v>
                </c:pt>
                <c:pt idx="327">
                  <c:v>240.41612548370472</c:v>
                </c:pt>
                <c:pt idx="328">
                  <c:v>240.72254462595313</c:v>
                </c:pt>
                <c:pt idx="329">
                  <c:v>241.13082113338635</c:v>
                </c:pt>
                <c:pt idx="330">
                  <c:v>241.43734615647176</c:v>
                </c:pt>
                <c:pt idx="331">
                  <c:v>241.94806237369252</c:v>
                </c:pt>
                <c:pt idx="332">
                  <c:v>242.15241238908297</c:v>
                </c:pt>
                <c:pt idx="333">
                  <c:v>242.56116536028281</c:v>
                </c:pt>
                <c:pt idx="334">
                  <c:v>243.27644335456762</c:v>
                </c:pt>
                <c:pt idx="335">
                  <c:v>243.27670805666017</c:v>
                </c:pt>
                <c:pt idx="336">
                  <c:v>243.48021102535489</c:v>
                </c:pt>
                <c:pt idx="337">
                  <c:v>243.58159192677266</c:v>
                </c:pt>
                <c:pt idx="338">
                  <c:v>243.58238603304986</c:v>
                </c:pt>
                <c:pt idx="339">
                  <c:v>243.78573018048903</c:v>
                </c:pt>
                <c:pt idx="340">
                  <c:v>243.88679343939577</c:v>
                </c:pt>
                <c:pt idx="341">
                  <c:v>243.88726990316235</c:v>
                </c:pt>
                <c:pt idx="342">
                  <c:v>243.98854492374306</c:v>
                </c:pt>
                <c:pt idx="343">
                  <c:v>244.19273611787798</c:v>
                </c:pt>
                <c:pt idx="344">
                  <c:v>244.4990493792898</c:v>
                </c:pt>
                <c:pt idx="345">
                  <c:v>244.60111850614825</c:v>
                </c:pt>
                <c:pt idx="346">
                  <c:v>244.90727294630457</c:v>
                </c:pt>
                <c:pt idx="347">
                  <c:v>245.00923619232543</c:v>
                </c:pt>
                <c:pt idx="348">
                  <c:v>245.21353326729738</c:v>
                </c:pt>
                <c:pt idx="349">
                  <c:v>245.52000534996478</c:v>
                </c:pt>
                <c:pt idx="350">
                  <c:v>245.92854655949009</c:v>
                </c:pt>
                <c:pt idx="351">
                  <c:v>245.92934066576782</c:v>
                </c:pt>
                <c:pt idx="352">
                  <c:v>246.23512452299448</c:v>
                </c:pt>
                <c:pt idx="353">
                  <c:v>246.54112014189525</c:v>
                </c:pt>
                <c:pt idx="354">
                  <c:v>246.54159660566182</c:v>
                </c:pt>
                <c:pt idx="355">
                  <c:v>246.84716870121457</c:v>
                </c:pt>
                <c:pt idx="356">
                  <c:v>246.84738046288857</c:v>
                </c:pt>
                <c:pt idx="357">
                  <c:v>247.04553644931508</c:v>
                </c:pt>
                <c:pt idx="358">
                  <c:v>247.04585409182616</c:v>
                </c:pt>
                <c:pt idx="359">
                  <c:v>247.04627761517369</c:v>
                </c:pt>
                <c:pt idx="360">
                  <c:v>247.04691290019588</c:v>
                </c:pt>
                <c:pt idx="361">
                  <c:v>247.05114813367538</c:v>
                </c:pt>
                <c:pt idx="362">
                  <c:v>247.2521099622825</c:v>
                </c:pt>
                <c:pt idx="363">
                  <c:v>247.25285112814117</c:v>
                </c:pt>
                <c:pt idx="364">
                  <c:v>247.25316877065228</c:v>
                </c:pt>
                <c:pt idx="365">
                  <c:v>247.25396287692945</c:v>
                </c:pt>
                <c:pt idx="366">
                  <c:v>247.25443934069608</c:v>
                </c:pt>
                <c:pt idx="367">
                  <c:v>247.2554452086473</c:v>
                </c:pt>
              </c:numCache>
            </c:numRef>
          </c:xVal>
          <c:yVal>
            <c:numRef>
              <c:f>'Leistungsprüfstand 27.05.20'!$AU$6:$AU$373</c:f>
              <c:numCache>
                <c:formatCode>#,##0.000" kN"</c:formatCode>
                <c:ptCount val="368"/>
                <c:pt idx="0">
                  <c:v>0.58851065908242794</c:v>
                </c:pt>
                <c:pt idx="1">
                  <c:v>0.60718463946487711</c:v>
                </c:pt>
                <c:pt idx="2">
                  <c:v>0.63830794010229019</c:v>
                </c:pt>
                <c:pt idx="3">
                  <c:v>0.64453260022977321</c:v>
                </c:pt>
                <c:pt idx="4">
                  <c:v>0.66320658061222015</c:v>
                </c:pt>
                <c:pt idx="5">
                  <c:v>0.67358101415802529</c:v>
                </c:pt>
                <c:pt idx="6">
                  <c:v>0.68603033441299144</c:v>
                </c:pt>
                <c:pt idx="7">
                  <c:v>0.70470431479543827</c:v>
                </c:pt>
                <c:pt idx="8">
                  <c:v>0.72130340846872643</c:v>
                </c:pt>
                <c:pt idx="9">
                  <c:v>0.75659739872112686</c:v>
                </c:pt>
                <c:pt idx="10">
                  <c:v>0.77736718200940003</c:v>
                </c:pt>
                <c:pt idx="11">
                  <c:v>0.79814742339600697</c:v>
                </c:pt>
                <c:pt idx="12">
                  <c:v>0.82927072403342006</c:v>
                </c:pt>
                <c:pt idx="13">
                  <c:v>0.84586981770670822</c:v>
                </c:pt>
                <c:pt idx="14">
                  <c:v>0.88739892618492311</c:v>
                </c:pt>
                <c:pt idx="15">
                  <c:v>0.91852222682233842</c:v>
                </c:pt>
                <c:pt idx="16">
                  <c:v>0.92682177365898011</c:v>
                </c:pt>
                <c:pt idx="17">
                  <c:v>0.94134598062310748</c:v>
                </c:pt>
                <c:pt idx="18">
                  <c:v>0.95380575897640507</c:v>
                </c:pt>
                <c:pt idx="19">
                  <c:v>0.9641801925222101</c:v>
                </c:pt>
                <c:pt idx="20">
                  <c:v>0.98077928619549581</c:v>
                </c:pt>
                <c:pt idx="21">
                  <c:v>1.0036344142912639</c:v>
                </c:pt>
                <c:pt idx="22">
                  <c:v>1.0160837345462301</c:v>
                </c:pt>
                <c:pt idx="23">
                  <c:v>1.105314321138481</c:v>
                </c:pt>
                <c:pt idx="24">
                  <c:v>1.1260631882300911</c:v>
                </c:pt>
                <c:pt idx="25">
                  <c:v>1.0679872765702503</c:v>
                </c:pt>
                <c:pt idx="26">
                  <c:v>1.078361710116055</c:v>
                </c:pt>
                <c:pt idx="27">
                  <c:v>1.151024577330017</c:v>
                </c:pt>
                <c:pt idx="28">
                  <c:v>1.1842541389715877</c:v>
                </c:pt>
                <c:pt idx="29">
                  <c:v>1.2133443852931702</c:v>
                </c:pt>
                <c:pt idx="30">
                  <c:v>1.2548421194763884</c:v>
                </c:pt>
                <c:pt idx="31">
                  <c:v>1.2735579322521657</c:v>
                </c:pt>
                <c:pt idx="32">
                  <c:v>1.3172351341278712</c:v>
                </c:pt>
                <c:pt idx="33">
                  <c:v>1.3422174394244624</c:v>
                </c:pt>
                <c:pt idx="34">
                  <c:v>1.3651666904052204</c:v>
                </c:pt>
                <c:pt idx="35">
                  <c:v>1.3755724982460225</c:v>
                </c:pt>
                <c:pt idx="36">
                  <c:v>1.3901594538001429</c:v>
                </c:pt>
                <c:pt idx="37">
                  <c:v>1.4005652616409447</c:v>
                </c:pt>
                <c:pt idx="38">
                  <c:v>1.4172271039042288</c:v>
                </c:pt>
                <c:pt idx="39">
                  <c:v>1.4255371088392041</c:v>
                </c:pt>
                <c:pt idx="40">
                  <c:v>1.4380282614874986</c:v>
                </c:pt>
                <c:pt idx="41">
                  <c:v>1.4484654436232995</c:v>
                </c:pt>
                <c:pt idx="42">
                  <c:v>1.4609565962715945</c:v>
                </c:pt>
                <c:pt idx="43">
                  <c:v>1.4692770593049032</c:v>
                </c:pt>
                <c:pt idx="44">
                  <c:v>1.4755330937273832</c:v>
                </c:pt>
                <c:pt idx="45">
                  <c:v>1.4942279903064952</c:v>
                </c:pt>
                <c:pt idx="46">
                  <c:v>1.4900991330848388</c:v>
                </c:pt>
                <c:pt idx="47">
                  <c:v>1.5109107487664424</c:v>
                </c:pt>
                <c:pt idx="48">
                  <c:v>1.5171772412872555</c:v>
                </c:pt>
                <c:pt idx="49">
                  <c:v>1.5234332757097357</c:v>
                </c:pt>
                <c:pt idx="50">
                  <c:v>1.535934886456364</c:v>
                </c:pt>
                <c:pt idx="51">
                  <c:v>1.5442658075880045</c:v>
                </c:pt>
                <c:pt idx="52">
                  <c:v>1.5671627680771012</c:v>
                </c:pt>
                <c:pt idx="53">
                  <c:v>1.577568575917903</c:v>
                </c:pt>
                <c:pt idx="54">
                  <c:v>1.5983697335011751</c:v>
                </c:pt>
                <c:pt idx="55">
                  <c:v>1.6067111127311495</c:v>
                </c:pt>
                <c:pt idx="56">
                  <c:v>1.619202265379444</c:v>
                </c:pt>
                <c:pt idx="57">
                  <c:v>1.6358641076427254</c:v>
                </c:pt>
                <c:pt idx="58">
                  <c:v>1.6545694623201717</c:v>
                </c:pt>
                <c:pt idx="59">
                  <c:v>1.6691041273826301</c:v>
                </c:pt>
                <c:pt idx="60">
                  <c:v>1.6815952800309271</c:v>
                </c:pt>
                <c:pt idx="61">
                  <c:v>1.7045131567166885</c:v>
                </c:pt>
                <c:pt idx="62">
                  <c:v>1.7128545359466607</c:v>
                </c:pt>
                <c:pt idx="63">
                  <c:v>1.7253979790866192</c:v>
                </c:pt>
                <c:pt idx="64">
                  <c:v>1.7379100479315794</c:v>
                </c:pt>
                <c:pt idx="65">
                  <c:v>1.7587007474165175</c:v>
                </c:pt>
                <c:pt idx="66">
                  <c:v>1.7753730477781329</c:v>
                </c:pt>
                <c:pt idx="67">
                  <c:v>1.8024093235872194</c:v>
                </c:pt>
                <c:pt idx="68">
                  <c:v>1.8169649048463437</c:v>
                </c:pt>
                <c:pt idx="69">
                  <c:v>1.8439907225570964</c:v>
                </c:pt>
                <c:pt idx="70">
                  <c:v>1.8481927864670804</c:v>
                </c:pt>
                <c:pt idx="71">
                  <c:v>1.8710269983661831</c:v>
                </c:pt>
                <c:pt idx="72">
                  <c:v>1.8856139539203061</c:v>
                </c:pt>
                <c:pt idx="73">
                  <c:v>1.9064151115035761</c:v>
                </c:pt>
                <c:pt idx="74">
                  <c:v>1.9272162690868484</c:v>
                </c:pt>
                <c:pt idx="75">
                  <c:v>1.9334513873126635</c:v>
                </c:pt>
                <c:pt idx="76">
                  <c:v>1.9459320818626258</c:v>
                </c:pt>
                <c:pt idx="77">
                  <c:v>1.9542630029942667</c:v>
                </c:pt>
                <c:pt idx="78">
                  <c:v>1.9750537024792052</c:v>
                </c:pt>
                <c:pt idx="79">
                  <c:v>1.9937695152549828</c:v>
                </c:pt>
                <c:pt idx="80">
                  <c:v>2.0041753230957866</c:v>
                </c:pt>
                <c:pt idx="81">
                  <c:v>2.02494510638406</c:v>
                </c:pt>
                <c:pt idx="82">
                  <c:v>2.0374048847373576</c:v>
                </c:pt>
                <c:pt idx="83">
                  <c:v>2.0581851261239645</c:v>
                </c:pt>
                <c:pt idx="84">
                  <c:v>2.070665820673927</c:v>
                </c:pt>
                <c:pt idx="85">
                  <c:v>2.0831465152238904</c:v>
                </c:pt>
                <c:pt idx="86">
                  <c:v>2.0997769831921751</c:v>
                </c:pt>
                <c:pt idx="87">
                  <c:v>2.1143116482546338</c:v>
                </c:pt>
                <c:pt idx="88">
                  <c:v>2.1351023477395725</c:v>
                </c:pt>
                <c:pt idx="89">
                  <c:v>2.1496997613920268</c:v>
                </c:pt>
                <c:pt idx="90">
                  <c:v>2.1704695446802997</c:v>
                </c:pt>
                <c:pt idx="91">
                  <c:v>2.1912497860669062</c:v>
                </c:pt>
                <c:pt idx="92">
                  <c:v>2.2099551407443525</c:v>
                </c:pt>
                <c:pt idx="93">
                  <c:v>2.2286709535201328</c:v>
                </c:pt>
                <c:pt idx="94">
                  <c:v>2.2494302787100673</c:v>
                </c:pt>
                <c:pt idx="95">
                  <c:v>2.272306323002494</c:v>
                </c:pt>
                <c:pt idx="96">
                  <c:v>2.2951823672949425</c:v>
                </c:pt>
                <c:pt idx="97">
                  <c:v>2.3284328451331744</c:v>
                </c:pt>
                <c:pt idx="98">
                  <c:v>2.3741640175213776</c:v>
                </c:pt>
                <c:pt idx="99">
                  <c:v>2.3845698253621794</c:v>
                </c:pt>
                <c:pt idx="100">
                  <c:v>2.4302800815537111</c:v>
                </c:pt>
                <c:pt idx="101">
                  <c:v>2.4365465740745202</c:v>
                </c:pt>
                <c:pt idx="102">
                  <c:v>2.467711707105257</c:v>
                </c:pt>
                <c:pt idx="103">
                  <c:v>2.5009621849435111</c:v>
                </c:pt>
                <c:pt idx="104">
                  <c:v>2.5238068549409407</c:v>
                </c:pt>
                <c:pt idx="105">
                  <c:v>2.5487996183358592</c:v>
                </c:pt>
                <c:pt idx="106">
                  <c:v>2.5571409975658379</c:v>
                </c:pt>
                <c:pt idx="107">
                  <c:v>2.5716965788249571</c:v>
                </c:pt>
                <c:pt idx="108">
                  <c:v>2.590401933502394</c:v>
                </c:pt>
                <c:pt idx="109">
                  <c:v>2.6111926329873483</c:v>
                </c:pt>
                <c:pt idx="110">
                  <c:v>2.6257168399514712</c:v>
                </c:pt>
                <c:pt idx="111">
                  <c:v>2.6340373029847783</c:v>
                </c:pt>
                <c:pt idx="112">
                  <c:v>2.6444535689239053</c:v>
                </c:pt>
                <c:pt idx="113">
                  <c:v>2.6735542733438193</c:v>
                </c:pt>
                <c:pt idx="114">
                  <c:v>2.6881307707996105</c:v>
                </c:pt>
                <c:pt idx="115">
                  <c:v>2.7255519382528313</c:v>
                </c:pt>
                <c:pt idx="116">
                  <c:v>2.7608773028002327</c:v>
                </c:pt>
                <c:pt idx="117">
                  <c:v>2.7879554110026454</c:v>
                </c:pt>
                <c:pt idx="118">
                  <c:v>2.8232807755500473</c:v>
                </c:pt>
                <c:pt idx="119">
                  <c:v>2.8648621745199332</c:v>
                </c:pt>
                <c:pt idx="120">
                  <c:v>2.8918879922306773</c:v>
                </c:pt>
                <c:pt idx="121">
                  <c:v>2.9438124504513716</c:v>
                </c:pt>
                <c:pt idx="122">
                  <c:v>2.9687633814529675</c:v>
                </c:pt>
                <c:pt idx="123">
                  <c:v>3.0062159232011858</c:v>
                </c:pt>
                <c:pt idx="124">
                  <c:v>3.041562203945237</c:v>
                </c:pt>
                <c:pt idx="125">
                  <c:v>3.0727900855659902</c:v>
                </c:pt>
                <c:pt idx="126">
                  <c:v>3.1205961446633408</c:v>
                </c:pt>
                <c:pt idx="127">
                  <c:v>3.1434721889557675</c:v>
                </c:pt>
                <c:pt idx="128">
                  <c:v>3.1581009769032282</c:v>
                </c:pt>
                <c:pt idx="129">
                  <c:v>3.1747628191665136</c:v>
                </c:pt>
                <c:pt idx="130">
                  <c:v>3.1997346663647597</c:v>
                </c:pt>
                <c:pt idx="131">
                  <c:v>3.2309625479855124</c:v>
                </c:pt>
                <c:pt idx="132">
                  <c:v>3.2475616416587831</c:v>
                </c:pt>
                <c:pt idx="133">
                  <c:v>3.272460282168733</c:v>
                </c:pt>
                <c:pt idx="134">
                  <c:v>3.303656789494466</c:v>
                </c:pt>
                <c:pt idx="135">
                  <c:v>3.3307035234018825</c:v>
                </c:pt>
                <c:pt idx="136">
                  <c:v>3.3473339913701716</c:v>
                </c:pt>
                <c:pt idx="137">
                  <c:v>3.3764869862817548</c:v>
                </c:pt>
                <c:pt idx="138">
                  <c:v>3.4014483753816762</c:v>
                </c:pt>
                <c:pt idx="139">
                  <c:v>3.4181311338416118</c:v>
                </c:pt>
                <c:pt idx="140">
                  <c:v>3.4348243503998943</c:v>
                </c:pt>
                <c:pt idx="141">
                  <c:v>3.4494217640523579</c:v>
                </c:pt>
                <c:pt idx="142">
                  <c:v>3.4724128474264471</c:v>
                </c:pt>
                <c:pt idx="143">
                  <c:v>3.4786688818489311</c:v>
                </c:pt>
                <c:pt idx="144">
                  <c:v>3.4870520934722316</c:v>
                </c:pt>
                <c:pt idx="145">
                  <c:v>3.4974892756080305</c:v>
                </c:pt>
                <c:pt idx="146">
                  <c:v>3.5079473739404783</c:v>
                </c:pt>
                <c:pt idx="147">
                  <c:v>3.5142034083629627</c:v>
                </c:pt>
                <c:pt idx="148">
                  <c:v>3.5267050191096065</c:v>
                </c:pt>
                <c:pt idx="149">
                  <c:v>3.5413024327620479</c:v>
                </c:pt>
                <c:pt idx="150">
                  <c:v>3.528926319195413</c:v>
                </c:pt>
                <c:pt idx="151">
                  <c:v>3.520637230457103</c:v>
                </c:pt>
                <c:pt idx="152">
                  <c:v>3.5082506587921212</c:v>
                </c:pt>
                <c:pt idx="153">
                  <c:v>3.4937996585163393</c:v>
                </c:pt>
                <c:pt idx="154">
                  <c:v>3.4855628602696762</c:v>
                </c:pt>
                <c:pt idx="155">
                  <c:v>3.4794009487322035</c:v>
                </c:pt>
                <c:pt idx="156">
                  <c:v>3.4669725446739004</c:v>
                </c:pt>
                <c:pt idx="157">
                  <c:v>3.4649917808497213</c:v>
                </c:pt>
                <c:pt idx="158">
                  <c:v>3.4650336132430657</c:v>
                </c:pt>
                <c:pt idx="159">
                  <c:v>3.4713942286488639</c:v>
                </c:pt>
                <c:pt idx="160">
                  <c:v>3.471425602943861</c:v>
                </c:pt>
                <c:pt idx="161">
                  <c:v>3.4818732431779851</c:v>
                </c:pt>
                <c:pt idx="162">
                  <c:v>3.4943957701212787</c:v>
                </c:pt>
                <c:pt idx="163">
                  <c:v>3.5007459274287527</c:v>
                </c:pt>
                <c:pt idx="164">
                  <c:v>3.5133416610603643</c:v>
                </c:pt>
                <c:pt idx="165">
                  <c:v>3.5134148677487045</c:v>
                </c:pt>
                <c:pt idx="166">
                  <c:v>3.501028296083724</c:v>
                </c:pt>
                <c:pt idx="167">
                  <c:v>3.4948350102512555</c:v>
                </c:pt>
                <c:pt idx="168">
                  <c:v>3.4824693547829457</c:v>
                </c:pt>
                <c:pt idx="169">
                  <c:v>3.4929379112137413</c:v>
                </c:pt>
                <c:pt idx="170">
                  <c:v>3.4929797436070622</c:v>
                </c:pt>
                <c:pt idx="171">
                  <c:v>3.493042492197056</c:v>
                </c:pt>
                <c:pt idx="172">
                  <c:v>3.4828563044212313</c:v>
                </c:pt>
                <c:pt idx="173">
                  <c:v>3.4683948460471026</c:v>
                </c:pt>
                <c:pt idx="174">
                  <c:v>3.4580936191896381</c:v>
                </c:pt>
                <c:pt idx="175">
                  <c:v>3.4478446828238196</c:v>
                </c:pt>
                <c:pt idx="176">
                  <c:v>3.4334564311380089</c:v>
                </c:pt>
                <c:pt idx="177">
                  <c:v>3.4004778638564241</c:v>
                </c:pt>
                <c:pt idx="178">
                  <c:v>3.4005092381514199</c:v>
                </c:pt>
                <c:pt idx="179">
                  <c:v>3.3923979370847652</c:v>
                </c:pt>
                <c:pt idx="180">
                  <c:v>3.3862673998422683</c:v>
                </c:pt>
                <c:pt idx="181">
                  <c:v>3.3801368625997705</c:v>
                </c:pt>
                <c:pt idx="182">
                  <c:v>3.3719628129431234</c:v>
                </c:pt>
                <c:pt idx="183">
                  <c:v>3.3699506748239463</c:v>
                </c:pt>
                <c:pt idx="184">
                  <c:v>3.3577000584372994</c:v>
                </c:pt>
                <c:pt idx="185">
                  <c:v>3.3556774622197985</c:v>
                </c:pt>
                <c:pt idx="186">
                  <c:v>3.3577732651256396</c:v>
                </c:pt>
                <c:pt idx="187">
                  <c:v>3.3578046394206367</c:v>
                </c:pt>
                <c:pt idx="188">
                  <c:v>3.3557820432031353</c:v>
                </c:pt>
                <c:pt idx="189">
                  <c:v>3.351726392669808</c:v>
                </c:pt>
                <c:pt idx="190">
                  <c:v>3.3455331068373169</c:v>
                </c:pt>
                <c:pt idx="191">
                  <c:v>3.3435732592098097</c:v>
                </c:pt>
                <c:pt idx="192">
                  <c:v>3.3436046335048069</c:v>
                </c:pt>
                <c:pt idx="193">
                  <c:v>3.3457527269022944</c:v>
                </c:pt>
                <c:pt idx="194">
                  <c:v>3.3520401356197764</c:v>
                </c:pt>
                <c:pt idx="195">
                  <c:v>3.3563990710047462</c:v>
                </c:pt>
                <c:pt idx="196">
                  <c:v>3.3585053320089124</c:v>
                </c:pt>
                <c:pt idx="197">
                  <c:v>3.3606847997013976</c:v>
                </c:pt>
                <c:pt idx="198">
                  <c:v>3.3504149471389075</c:v>
                </c:pt>
                <c:pt idx="199">
                  <c:v>3.3359744049614508</c:v>
                </c:pt>
                <c:pt idx="200">
                  <c:v>3.323587833296469</c:v>
                </c:pt>
                <c:pt idx="201">
                  <c:v>3.3049766015040225</c:v>
                </c:pt>
                <c:pt idx="202">
                  <c:v>3.2904942269332218</c:v>
                </c:pt>
                <c:pt idx="203">
                  <c:v>3.2636461968941335</c:v>
                </c:pt>
                <c:pt idx="204">
                  <c:v>3.243012368884163</c:v>
                </c:pt>
                <c:pt idx="205">
                  <c:v>3.2327006839283512</c:v>
                </c:pt>
                <c:pt idx="206">
                  <c:v>3.2016610480776015</c:v>
                </c:pt>
                <c:pt idx="207">
                  <c:v>3.1933928755359626</c:v>
                </c:pt>
                <c:pt idx="208">
                  <c:v>3.1809853876743324</c:v>
                </c:pt>
                <c:pt idx="209">
                  <c:v>3.1665239293002028</c:v>
                </c:pt>
                <c:pt idx="210">
                  <c:v>3.1396445249660951</c:v>
                </c:pt>
                <c:pt idx="211">
                  <c:v>3.1189374902678058</c:v>
                </c:pt>
                <c:pt idx="212">
                  <c:v>3.1085944310169986</c:v>
                </c:pt>
                <c:pt idx="213">
                  <c:v>3.0775443370679234</c:v>
                </c:pt>
                <c:pt idx="214">
                  <c:v>3.0692866226246096</c:v>
                </c:pt>
                <c:pt idx="215">
                  <c:v>3.0341390457488644</c:v>
                </c:pt>
                <c:pt idx="216">
                  <c:v>3.0134738434439199</c:v>
                </c:pt>
                <c:pt idx="217">
                  <c:v>2.986636271503134</c:v>
                </c:pt>
                <c:pt idx="218">
                  <c:v>2.9680354978090118</c:v>
                </c:pt>
                <c:pt idx="219">
                  <c:v>2.9597986995623704</c:v>
                </c:pt>
                <c:pt idx="220">
                  <c:v>2.9536158718282266</c:v>
                </c:pt>
                <c:pt idx="221">
                  <c:v>2.9453790735815626</c:v>
                </c:pt>
                <c:pt idx="222">
                  <c:v>2.9268410484774341</c:v>
                </c:pt>
                <c:pt idx="223">
                  <c:v>2.9310326542890959</c:v>
                </c:pt>
                <c:pt idx="224">
                  <c:v>2.9331702895882592</c:v>
                </c:pt>
                <c:pt idx="225">
                  <c:v>2.9375292249732294</c:v>
                </c:pt>
                <c:pt idx="226">
                  <c:v>2.9375919735632228</c:v>
                </c:pt>
                <c:pt idx="227">
                  <c:v>2.937612889759873</c:v>
                </c:pt>
                <c:pt idx="228">
                  <c:v>2.9314196039274041</c:v>
                </c:pt>
                <c:pt idx="229">
                  <c:v>2.9273221210007327</c:v>
                </c:pt>
                <c:pt idx="230">
                  <c:v>2.9066778348924602</c:v>
                </c:pt>
                <c:pt idx="231">
                  <c:v>2.8860753811775091</c:v>
                </c:pt>
                <c:pt idx="232">
                  <c:v>2.8778176667341953</c:v>
                </c:pt>
                <c:pt idx="233">
                  <c:v>2.871697587590023</c:v>
                </c:pt>
                <c:pt idx="234">
                  <c:v>2.8655356760525286</c:v>
                </c:pt>
                <c:pt idx="235">
                  <c:v>2.8510533014817501</c:v>
                </c:pt>
                <c:pt idx="236">
                  <c:v>2.8220990104384729</c:v>
                </c:pt>
                <c:pt idx="237">
                  <c:v>2.8138308378968344</c:v>
                </c:pt>
                <c:pt idx="238">
                  <c:v>2.7890158621735721</c:v>
                </c:pt>
                <c:pt idx="239">
                  <c:v>2.7786832610210892</c:v>
                </c:pt>
                <c:pt idx="240">
                  <c:v>2.7600406549336447</c:v>
                </c:pt>
                <c:pt idx="241">
                  <c:v>2.7393440783337035</c:v>
                </c:pt>
                <c:pt idx="242">
                  <c:v>2.7310863638903897</c:v>
                </c:pt>
                <c:pt idx="243">
                  <c:v>2.7249349104512213</c:v>
                </c:pt>
                <c:pt idx="244">
                  <c:v>2.7105048263720888</c:v>
                </c:pt>
                <c:pt idx="245">
                  <c:v>2.7043219986379454</c:v>
                </c:pt>
                <c:pt idx="246">
                  <c:v>2.6961897813746183</c:v>
                </c:pt>
                <c:pt idx="247">
                  <c:v>2.6796325200946476</c:v>
                </c:pt>
                <c:pt idx="248">
                  <c:v>2.6713748056513342</c:v>
                </c:pt>
                <c:pt idx="249">
                  <c:v>2.6569447215722017</c:v>
                </c:pt>
                <c:pt idx="250">
                  <c:v>2.6445372337105706</c:v>
                </c:pt>
                <c:pt idx="251">
                  <c:v>2.6383544059764268</c:v>
                </c:pt>
                <c:pt idx="252">
                  <c:v>2.6363108935622535</c:v>
                </c:pt>
                <c:pt idx="253">
                  <c:v>2.6364154745455908</c:v>
                </c:pt>
                <c:pt idx="254">
                  <c:v>2.6364468488405874</c:v>
                </c:pt>
                <c:pt idx="255">
                  <c:v>2.6365409717255779</c:v>
                </c:pt>
                <c:pt idx="256">
                  <c:v>2.6365828041188997</c:v>
                </c:pt>
                <c:pt idx="257">
                  <c:v>2.622142261941443</c:v>
                </c:pt>
                <c:pt idx="258">
                  <c:v>2.6139054636947789</c:v>
                </c:pt>
                <c:pt idx="259">
                  <c:v>2.589132320364838</c:v>
                </c:pt>
                <c:pt idx="260">
                  <c:v>2.5539742853907672</c:v>
                </c:pt>
                <c:pt idx="261">
                  <c:v>2.5457374871441254</c:v>
                </c:pt>
                <c:pt idx="262">
                  <c:v>2.5146873931950284</c:v>
                </c:pt>
                <c:pt idx="263">
                  <c:v>2.5043547920425451</c:v>
                </c:pt>
                <c:pt idx="264">
                  <c:v>2.4691758408718023</c:v>
                </c:pt>
                <c:pt idx="265">
                  <c:v>2.4588118654243449</c:v>
                </c:pt>
                <c:pt idx="266">
                  <c:v>2.4111940520969521</c:v>
                </c:pt>
                <c:pt idx="267">
                  <c:v>2.4029154214569886</c:v>
                </c:pt>
                <c:pt idx="268">
                  <c:v>2.3801335000495523</c:v>
                </c:pt>
                <c:pt idx="269">
                  <c:v>2.3697904407987438</c:v>
                </c:pt>
                <c:pt idx="270">
                  <c:v>2.3324947705255101</c:v>
                </c:pt>
                <c:pt idx="271">
                  <c:v>2.3138835387330405</c:v>
                </c:pt>
                <c:pt idx="272">
                  <c:v>2.3056258242897276</c:v>
                </c:pt>
                <c:pt idx="273">
                  <c:v>2.2911957402105951</c:v>
                </c:pt>
                <c:pt idx="274">
                  <c:v>2.2643372520731595</c:v>
                </c:pt>
                <c:pt idx="275">
                  <c:v>2.2519715966048501</c:v>
                </c:pt>
                <c:pt idx="276">
                  <c:v>2.245820143165703</c:v>
                </c:pt>
                <c:pt idx="277">
                  <c:v>2.2458724336573717</c:v>
                </c:pt>
                <c:pt idx="278">
                  <c:v>2.2459979308373592</c:v>
                </c:pt>
                <c:pt idx="279">
                  <c:v>2.2501790785506732</c:v>
                </c:pt>
                <c:pt idx="280">
                  <c:v>2.2523271719481617</c:v>
                </c:pt>
                <c:pt idx="281">
                  <c:v>2.2523585462431583</c:v>
                </c:pt>
                <c:pt idx="282">
                  <c:v>2.2295661667373974</c:v>
                </c:pt>
                <c:pt idx="283">
                  <c:v>2.2171273045807562</c:v>
                </c:pt>
                <c:pt idx="284">
                  <c:v>2.1798734667008524</c:v>
                </c:pt>
                <c:pt idx="285">
                  <c:v>2.1695408655483779</c:v>
                </c:pt>
                <c:pt idx="286">
                  <c:v>2.1488547470467632</c:v>
                </c:pt>
                <c:pt idx="287">
                  <c:v>2.1405656583084505</c:v>
                </c:pt>
                <c:pt idx="288">
                  <c:v>2.1344142048692976</c:v>
                </c:pt>
                <c:pt idx="289">
                  <c:v>2.14275558409927</c:v>
                </c:pt>
                <c:pt idx="290">
                  <c:v>2.140743445980104</c:v>
                </c:pt>
                <c:pt idx="291">
                  <c:v>2.1262610714093073</c:v>
                </c:pt>
                <c:pt idx="292">
                  <c:v>2.1179928988676608</c:v>
                </c:pt>
                <c:pt idx="293">
                  <c:v>2.0806972285944263</c:v>
                </c:pt>
                <c:pt idx="294">
                  <c:v>2.091071662140231</c:v>
                </c:pt>
                <c:pt idx="295">
                  <c:v>2.0724081398561163</c:v>
                </c:pt>
                <c:pt idx="296">
                  <c:v>2.0495948441536784</c:v>
                </c:pt>
                <c:pt idx="297">
                  <c:v>2.0371768981937088</c:v>
                </c:pt>
                <c:pt idx="298">
                  <c:v>2.0102347452696145</c:v>
                </c:pt>
                <c:pt idx="299">
                  <c:v>1.9978272574079794</c:v>
                </c:pt>
                <c:pt idx="300">
                  <c:v>1.9875155724521698</c:v>
                </c:pt>
                <c:pt idx="301">
                  <c:v>1.9751290007871996</c:v>
                </c:pt>
                <c:pt idx="302">
                  <c:v>1.966871286343886</c:v>
                </c:pt>
                <c:pt idx="303">
                  <c:v>1.9399709658131199</c:v>
                </c:pt>
                <c:pt idx="304">
                  <c:v>1.927553019853153</c:v>
                </c:pt>
                <c:pt idx="305">
                  <c:v>1.9047920146423778</c:v>
                </c:pt>
                <c:pt idx="306">
                  <c:v>1.886180782849924</c:v>
                </c:pt>
                <c:pt idx="307">
                  <c:v>1.8737523787916233</c:v>
                </c:pt>
                <c:pt idx="308">
                  <c:v>1.8489164868716867</c:v>
                </c:pt>
                <c:pt idx="309">
                  <c:v>1.8364985409117196</c:v>
                </c:pt>
                <c:pt idx="310">
                  <c:v>1.8282094521734091</c:v>
                </c:pt>
                <c:pt idx="311">
                  <c:v>1.7805498064527017</c:v>
                </c:pt>
                <c:pt idx="312">
                  <c:v>1.7473725353027929</c:v>
                </c:pt>
                <c:pt idx="313">
                  <c:v>1.7287194711170089</c:v>
                </c:pt>
                <c:pt idx="314">
                  <c:v>1.6976275447745928</c:v>
                </c:pt>
                <c:pt idx="315">
                  <c:v>1.6768995938796498</c:v>
                </c:pt>
                <c:pt idx="316">
                  <c:v>1.6250588004456235</c:v>
                </c:pt>
                <c:pt idx="317">
                  <c:v>1.645807667537234</c:v>
                </c:pt>
                <c:pt idx="318">
                  <c:v>1.5877212977790611</c:v>
                </c:pt>
                <c:pt idx="319">
                  <c:v>1.5607582286582995</c:v>
                </c:pt>
                <c:pt idx="320">
                  <c:v>1.5379867653491921</c:v>
                </c:pt>
                <c:pt idx="321">
                  <c:v>1.5214190459709032</c:v>
                </c:pt>
                <c:pt idx="322">
                  <c:v>1.4841233756976695</c:v>
                </c:pt>
                <c:pt idx="323">
                  <c:v>1.4592561094827359</c:v>
                </c:pt>
                <c:pt idx="324">
                  <c:v>1.3866769070554328</c:v>
                </c:pt>
                <c:pt idx="325">
                  <c:v>1.4032760007287211</c:v>
                </c:pt>
                <c:pt idx="326">
                  <c:v>1.417800207692846</c:v>
                </c:pt>
                <c:pt idx="327">
                  <c:v>1.3556058969096818</c:v>
                </c:pt>
                <c:pt idx="328">
                  <c:v>1.3328135174039097</c:v>
                </c:pt>
                <c:pt idx="329">
                  <c:v>1.2913576156140221</c:v>
                </c:pt>
                <c:pt idx="330">
                  <c:v>1.2727150095265698</c:v>
                </c:pt>
                <c:pt idx="331">
                  <c:v>1.2354193392533357</c:v>
                </c:pt>
                <c:pt idx="332">
                  <c:v>1.2229909351950348</c:v>
                </c:pt>
                <c:pt idx="333">
                  <c:v>1.2002090137875965</c:v>
                </c:pt>
                <c:pt idx="334">
                  <c:v>1.1587844862927055</c:v>
                </c:pt>
                <c:pt idx="335">
                  <c:v>1.1691589198385082</c:v>
                </c:pt>
                <c:pt idx="336">
                  <c:v>1.1235323284336332</c:v>
                </c:pt>
                <c:pt idx="337">
                  <c:v>1.0861948257670708</c:v>
                </c:pt>
                <c:pt idx="338">
                  <c:v>1.117318126404484</c:v>
                </c:pt>
                <c:pt idx="339">
                  <c:v>1.0654668748721261</c:v>
                </c:pt>
                <c:pt idx="340">
                  <c:v>1.0156800519505975</c:v>
                </c:pt>
                <c:pt idx="341">
                  <c:v>1.0343540323330447</c:v>
                </c:pt>
                <c:pt idx="342">
                  <c:v>0.99286675624816034</c:v>
                </c:pt>
                <c:pt idx="343">
                  <c:v>0.97421369206237618</c:v>
                </c:pt>
                <c:pt idx="344">
                  <c:v>0.9472715391382821</c:v>
                </c:pt>
                <c:pt idx="345">
                  <c:v>0.93690756369080841</c:v>
                </c:pt>
                <c:pt idx="346">
                  <c:v>0.90374075063923331</c:v>
                </c:pt>
                <c:pt idx="347">
                  <c:v>0.88922700177343772</c:v>
                </c:pt>
                <c:pt idx="348">
                  <c:v>0.87472371100597801</c:v>
                </c:pt>
                <c:pt idx="349">
                  <c:v>0.8540062182093644</c:v>
                </c:pt>
                <c:pt idx="350">
                  <c:v>0.82292474996528209</c:v>
                </c:pt>
                <c:pt idx="351">
                  <c:v>0.85404805060269517</c:v>
                </c:pt>
                <c:pt idx="352">
                  <c:v>0.8063570305869906</c:v>
                </c:pt>
                <c:pt idx="353">
                  <c:v>0.7669655574079326</c:v>
                </c:pt>
                <c:pt idx="354">
                  <c:v>0.78563953779037954</c:v>
                </c:pt>
                <c:pt idx="355">
                  <c:v>0.72964897093803316</c:v>
                </c:pt>
                <c:pt idx="356">
                  <c:v>0.7379485177746774</c:v>
                </c:pt>
                <c:pt idx="357">
                  <c:v>0.48275836874454836</c:v>
                </c:pt>
                <c:pt idx="358">
                  <c:v>0.49520768899951456</c:v>
                </c:pt>
                <c:pt idx="359">
                  <c:v>0.51180678267280277</c:v>
                </c:pt>
                <c:pt idx="360">
                  <c:v>0.53670542318273273</c:v>
                </c:pt>
                <c:pt idx="361">
                  <c:v>0.70269635991560531</c:v>
                </c:pt>
                <c:pt idx="362">
                  <c:v>0.5574752064710059</c:v>
                </c:pt>
                <c:pt idx="363">
                  <c:v>0.5865236203992602</c:v>
                </c:pt>
                <c:pt idx="364">
                  <c:v>0.59897294065422624</c:v>
                </c:pt>
                <c:pt idx="365">
                  <c:v>0.63009624129163921</c:v>
                </c:pt>
                <c:pt idx="366">
                  <c:v>0.64877022167408616</c:v>
                </c:pt>
                <c:pt idx="367">
                  <c:v>0.68819306914814327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673144"/>
        <c:axId val="289673536"/>
      </c:scatterChart>
      <c:valAx>
        <c:axId val="289673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&quot; km/h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73536"/>
        <c:crosses val="autoZero"/>
        <c:crossBetween val="midCat"/>
      </c:valAx>
      <c:valAx>
        <c:axId val="28967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&quot; kN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96731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1" workbookViewId="0" zoomToFit="1"/>
  </sheetViews>
  <pageMargins left="0.7" right="0.7" top="0.78740157499999996" bottom="0.78740157499999996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383645</xdr:colOff>
      <xdr:row>0</xdr:row>
      <xdr:rowOff>79639</xdr:rowOff>
    </xdr:from>
    <xdr:to>
      <xdr:col>55</xdr:col>
      <xdr:colOff>181239</xdr:colOff>
      <xdr:row>31</xdr:row>
      <xdr:rowOff>96572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369093</xdr:colOff>
      <xdr:row>32</xdr:row>
      <xdr:rowOff>80961</xdr:rowOff>
    </xdr:from>
    <xdr:to>
      <xdr:col>59</xdr:col>
      <xdr:colOff>297655</xdr:colOff>
      <xdr:row>77</xdr:row>
      <xdr:rowOff>166686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246289</xdr:colOff>
      <xdr:row>0</xdr:row>
      <xdr:rowOff>54429</xdr:rowOff>
    </xdr:from>
    <xdr:to>
      <xdr:col>38</xdr:col>
      <xdr:colOff>40821</xdr:colOff>
      <xdr:row>38</xdr:row>
      <xdr:rowOff>95249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231320</xdr:colOff>
      <xdr:row>38</xdr:row>
      <xdr:rowOff>179613</xdr:rowOff>
    </xdr:from>
    <xdr:to>
      <xdr:col>38</xdr:col>
      <xdr:colOff>27213</xdr:colOff>
      <xdr:row>61</xdr:row>
      <xdr:rowOff>190498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9599" cy="600584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522176</xdr:colOff>
      <xdr:row>1</xdr:row>
      <xdr:rowOff>197303</xdr:rowOff>
    </xdr:from>
    <xdr:to>
      <xdr:col>37</xdr:col>
      <xdr:colOff>641237</xdr:colOff>
      <xdr:row>33</xdr:row>
      <xdr:rowOff>25513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81642</xdr:colOff>
      <xdr:row>1</xdr:row>
      <xdr:rowOff>177911</xdr:rowOff>
    </xdr:from>
    <xdr:to>
      <xdr:col>21</xdr:col>
      <xdr:colOff>115660</xdr:colOff>
      <xdr:row>57</xdr:row>
      <xdr:rowOff>40821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86747</xdr:colOff>
      <xdr:row>2</xdr:row>
      <xdr:rowOff>47624</xdr:rowOff>
    </xdr:from>
    <xdr:to>
      <xdr:col>35</xdr:col>
      <xdr:colOff>205808</xdr:colOff>
      <xdr:row>33</xdr:row>
      <xdr:rowOff>107155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88446</xdr:colOff>
      <xdr:row>1</xdr:row>
      <xdr:rowOff>41839</xdr:rowOff>
    </xdr:from>
    <xdr:to>
      <xdr:col>21</xdr:col>
      <xdr:colOff>122464</xdr:colOff>
      <xdr:row>56</xdr:row>
      <xdr:rowOff>95249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726282</xdr:colOff>
      <xdr:row>7</xdr:row>
      <xdr:rowOff>1</xdr:rowOff>
    </xdr:from>
    <xdr:to>
      <xdr:col>38</xdr:col>
      <xdr:colOff>226219</xdr:colOff>
      <xdr:row>45</xdr:row>
      <xdr:rowOff>35720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107160</xdr:colOff>
      <xdr:row>4</xdr:row>
      <xdr:rowOff>35718</xdr:rowOff>
    </xdr:from>
    <xdr:to>
      <xdr:col>30</xdr:col>
      <xdr:colOff>440533</xdr:colOff>
      <xdr:row>39</xdr:row>
      <xdr:rowOff>23811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107150</xdr:colOff>
      <xdr:row>37</xdr:row>
      <xdr:rowOff>1</xdr:rowOff>
    </xdr:from>
    <xdr:to>
      <xdr:col>22</xdr:col>
      <xdr:colOff>297655</xdr:colOff>
      <xdr:row>78</xdr:row>
      <xdr:rowOff>11907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454025</xdr:colOff>
      <xdr:row>5</xdr:row>
      <xdr:rowOff>0</xdr:rowOff>
    </xdr:from>
    <xdr:to>
      <xdr:col>40</xdr:col>
      <xdr:colOff>615950</xdr:colOff>
      <xdr:row>45</xdr:row>
      <xdr:rowOff>98425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9</xdr:row>
      <xdr:rowOff>34924</xdr:rowOff>
    </xdr:from>
    <xdr:to>
      <xdr:col>17</xdr:col>
      <xdr:colOff>342900</xdr:colOff>
      <xdr:row>50</xdr:row>
      <xdr:rowOff>104775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314325</xdr:colOff>
      <xdr:row>8</xdr:row>
      <xdr:rowOff>9525</xdr:rowOff>
    </xdr:from>
    <xdr:to>
      <xdr:col>37</xdr:col>
      <xdr:colOff>457200</xdr:colOff>
      <xdr:row>50</xdr:row>
      <xdr:rowOff>133351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323849</xdr:colOff>
      <xdr:row>0</xdr:row>
      <xdr:rowOff>0</xdr:rowOff>
    </xdr:from>
    <xdr:to>
      <xdr:col>20</xdr:col>
      <xdr:colOff>341226</xdr:colOff>
      <xdr:row>46</xdr:row>
      <xdr:rowOff>123825</xdr:rowOff>
    </xdr:to>
    <xdr:pic>
      <xdr:nvPicPr>
        <xdr:cNvPr id="2" name="Grafik 1" descr="1bb9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599" y="0"/>
          <a:ext cx="9599527" cy="675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361949</xdr:colOff>
      <xdr:row>36</xdr:row>
      <xdr:rowOff>47625</xdr:rowOff>
    </xdr:from>
    <xdr:to>
      <xdr:col>20</xdr:col>
      <xdr:colOff>276224</xdr:colOff>
      <xdr:row>61</xdr:row>
      <xdr:rowOff>123825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323850</xdr:colOff>
      <xdr:row>0</xdr:row>
      <xdr:rowOff>0</xdr:rowOff>
    </xdr:from>
    <xdr:to>
      <xdr:col>20</xdr:col>
      <xdr:colOff>171450</xdr:colOff>
      <xdr:row>19</xdr:row>
      <xdr:rowOff>38100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371475</xdr:colOff>
      <xdr:row>21</xdr:row>
      <xdr:rowOff>104775</xdr:rowOff>
    </xdr:from>
    <xdr:to>
      <xdr:col>20</xdr:col>
      <xdr:colOff>219075</xdr:colOff>
      <xdr:row>40</xdr:row>
      <xdr:rowOff>142875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390525</xdr:colOff>
      <xdr:row>40</xdr:row>
      <xdr:rowOff>180975</xdr:rowOff>
    </xdr:from>
    <xdr:to>
      <xdr:col>20</xdr:col>
      <xdr:colOff>238125</xdr:colOff>
      <xdr:row>60</xdr:row>
      <xdr:rowOff>28575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371475</xdr:colOff>
      <xdr:row>2</xdr:row>
      <xdr:rowOff>19050</xdr:rowOff>
    </xdr:from>
    <xdr:to>
      <xdr:col>20</xdr:col>
      <xdr:colOff>219075</xdr:colOff>
      <xdr:row>21</xdr:row>
      <xdr:rowOff>57150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371475</xdr:colOff>
      <xdr:row>21</xdr:row>
      <xdr:rowOff>104775</xdr:rowOff>
    </xdr:from>
    <xdr:to>
      <xdr:col>20</xdr:col>
      <xdr:colOff>219075</xdr:colOff>
      <xdr:row>40</xdr:row>
      <xdr:rowOff>142875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390525</xdr:colOff>
      <xdr:row>40</xdr:row>
      <xdr:rowOff>180975</xdr:rowOff>
    </xdr:from>
    <xdr:to>
      <xdr:col>20</xdr:col>
      <xdr:colOff>238125</xdr:colOff>
      <xdr:row>60</xdr:row>
      <xdr:rowOff>28575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404811</xdr:colOff>
      <xdr:row>5</xdr:row>
      <xdr:rowOff>69056</xdr:rowOff>
    </xdr:from>
    <xdr:to>
      <xdr:col>54</xdr:col>
      <xdr:colOff>202405</xdr:colOff>
      <xdr:row>44</xdr:row>
      <xdr:rowOff>11906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404812</xdr:colOff>
      <xdr:row>44</xdr:row>
      <xdr:rowOff>164305</xdr:rowOff>
    </xdr:from>
    <xdr:to>
      <xdr:col>58</xdr:col>
      <xdr:colOff>333374</xdr:colOff>
      <xdr:row>90</xdr:row>
      <xdr:rowOff>59530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361950</xdr:colOff>
      <xdr:row>27</xdr:row>
      <xdr:rowOff>38100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404811</xdr:colOff>
      <xdr:row>5</xdr:row>
      <xdr:rowOff>69056</xdr:rowOff>
    </xdr:from>
    <xdr:to>
      <xdr:col>54</xdr:col>
      <xdr:colOff>202405</xdr:colOff>
      <xdr:row>44</xdr:row>
      <xdr:rowOff>11906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404812</xdr:colOff>
      <xdr:row>44</xdr:row>
      <xdr:rowOff>164305</xdr:rowOff>
    </xdr:from>
    <xdr:to>
      <xdr:col>58</xdr:col>
      <xdr:colOff>333374</xdr:colOff>
      <xdr:row>90</xdr:row>
      <xdr:rowOff>59530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404811</xdr:colOff>
      <xdr:row>2</xdr:row>
      <xdr:rowOff>69056</xdr:rowOff>
    </xdr:from>
    <xdr:to>
      <xdr:col>54</xdr:col>
      <xdr:colOff>202405</xdr:colOff>
      <xdr:row>41</xdr:row>
      <xdr:rowOff>11906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404812</xdr:colOff>
      <xdr:row>41</xdr:row>
      <xdr:rowOff>164305</xdr:rowOff>
    </xdr:from>
    <xdr:to>
      <xdr:col>58</xdr:col>
      <xdr:colOff>333374</xdr:colOff>
      <xdr:row>87</xdr:row>
      <xdr:rowOff>59530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69</xdr:col>
      <xdr:colOff>6842</xdr:colOff>
      <xdr:row>4</xdr:row>
      <xdr:rowOff>10356</xdr:rowOff>
    </xdr:from>
    <xdr:to>
      <xdr:col>88</xdr:col>
      <xdr:colOff>374235</xdr:colOff>
      <xdr:row>37</xdr:row>
      <xdr:rowOff>33790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69</xdr:col>
      <xdr:colOff>23812</xdr:colOff>
      <xdr:row>38</xdr:row>
      <xdr:rowOff>33337</xdr:rowOff>
    </xdr:from>
    <xdr:to>
      <xdr:col>88</xdr:col>
      <xdr:colOff>381000</xdr:colOff>
      <xdr:row>69</xdr:row>
      <xdr:rowOff>142875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68</xdr:col>
      <xdr:colOff>750094</xdr:colOff>
      <xdr:row>70</xdr:row>
      <xdr:rowOff>158351</xdr:rowOff>
    </xdr:from>
    <xdr:to>
      <xdr:col>88</xdr:col>
      <xdr:colOff>357187</xdr:colOff>
      <xdr:row>98</xdr:row>
      <xdr:rowOff>83343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90563</xdr:colOff>
      <xdr:row>1</xdr:row>
      <xdr:rowOff>39309</xdr:rowOff>
    </xdr:from>
    <xdr:to>
      <xdr:col>43</xdr:col>
      <xdr:colOff>647095</xdr:colOff>
      <xdr:row>27</xdr:row>
      <xdr:rowOff>108857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108856</xdr:colOff>
      <xdr:row>27</xdr:row>
      <xdr:rowOff>152398</xdr:rowOff>
    </xdr:from>
    <xdr:to>
      <xdr:col>43</xdr:col>
      <xdr:colOff>666749</xdr:colOff>
      <xdr:row>49</xdr:row>
      <xdr:rowOff>163283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191860</xdr:colOff>
      <xdr:row>1</xdr:row>
      <xdr:rowOff>54428</xdr:rowOff>
    </xdr:from>
    <xdr:to>
      <xdr:col>43</xdr:col>
      <xdr:colOff>748392</xdr:colOff>
      <xdr:row>39</xdr:row>
      <xdr:rowOff>95248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217713</xdr:colOff>
      <xdr:row>40</xdr:row>
      <xdr:rowOff>43541</xdr:rowOff>
    </xdr:from>
    <xdr:to>
      <xdr:col>44</xdr:col>
      <xdr:colOff>13606</xdr:colOff>
      <xdr:row>83</xdr:row>
      <xdr:rowOff>130968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90563</xdr:colOff>
      <xdr:row>1</xdr:row>
      <xdr:rowOff>39309</xdr:rowOff>
    </xdr:from>
    <xdr:to>
      <xdr:col>43</xdr:col>
      <xdr:colOff>647095</xdr:colOff>
      <xdr:row>34</xdr:row>
      <xdr:rowOff>80129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108856</xdr:colOff>
      <xdr:row>34</xdr:row>
      <xdr:rowOff>152398</xdr:rowOff>
    </xdr:from>
    <xdr:to>
      <xdr:col>43</xdr:col>
      <xdr:colOff>666749</xdr:colOff>
      <xdr:row>56</xdr:row>
      <xdr:rowOff>163283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217713</xdr:colOff>
      <xdr:row>57</xdr:row>
      <xdr:rowOff>70758</xdr:rowOff>
    </xdr:from>
    <xdr:to>
      <xdr:col>42</xdr:col>
      <xdr:colOff>748392</xdr:colOff>
      <xdr:row>74</xdr:row>
      <xdr:rowOff>136072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191860</xdr:colOff>
      <xdr:row>1</xdr:row>
      <xdr:rowOff>54428</xdr:rowOff>
    </xdr:from>
    <xdr:to>
      <xdr:col>43</xdr:col>
      <xdr:colOff>748392</xdr:colOff>
      <xdr:row>39</xdr:row>
      <xdr:rowOff>95248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217713</xdr:colOff>
      <xdr:row>40</xdr:row>
      <xdr:rowOff>43541</xdr:rowOff>
    </xdr:from>
    <xdr:to>
      <xdr:col>44</xdr:col>
      <xdr:colOff>13606</xdr:colOff>
      <xdr:row>62</xdr:row>
      <xdr:rowOff>54426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231320</xdr:colOff>
      <xdr:row>62</xdr:row>
      <xdr:rowOff>125186</xdr:rowOff>
    </xdr:from>
    <xdr:to>
      <xdr:col>44</xdr:col>
      <xdr:colOff>-1</xdr:colOff>
      <xdr:row>80</xdr:row>
      <xdr:rowOff>0</xdr:rowOff>
    </xdr:to>
    <xdr:graphicFrame macro="">
      <xdr:nvGraphicFramePr>
        <xdr:cNvPr id="6" name="Diagram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2015-07-28-063617" connectionId="38" autoFormatId="16" applyNumberFormats="0" applyBorderFormats="0" applyFontFormats="0" applyPatternFormats="0" applyAlignmentFormats="0" applyWidthHeightFormats="0"/>
</file>

<file path=xl/queryTables/queryTable10.xml><?xml version="1.0" encoding="utf-8"?>
<queryTable xmlns="http://schemas.openxmlformats.org/spreadsheetml/2006/main" name="2013-10-08-075156" connectionId="1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+2014-05-30-173747" connectionId="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2014-06-10-060420" connectionId="2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2014-08-26-062710" connectionId="31" autoFormatId="16" applyNumberFormats="0" applyBorderFormats="0" applyFontFormats="0" applyPatternFormats="0" applyAlignmentFormats="0" applyWidthHeightFormats="0"/>
</file>

<file path=xl/queryTables/queryTable14.xml><?xml version="1.0" encoding="utf-8"?>
<queryTable xmlns="http://schemas.openxmlformats.org/spreadsheetml/2006/main" name="2014-06-10-061152" connectionId="3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2014-08-26-062710_1" connectionId="32" autoFormatId="16" applyNumberFormats="0" applyBorderFormats="0" applyFontFormats="0" applyPatternFormats="0" applyAlignmentFormats="0" applyWidthHeightFormats="0"/>
</file>

<file path=xl/queryTables/queryTable16.xml><?xml version="1.0" encoding="utf-8"?>
<queryTable xmlns="http://schemas.openxmlformats.org/spreadsheetml/2006/main" name="+2014-05-30-173747" connectionId="3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2013-10-08-075156" connectionId="1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2014-06-10-061152" connectionId="2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2014-06-10-060420" connectionId="26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2015-07-08-062007" connectionId="37" autoFormatId="16" applyNumberFormats="0" applyBorderFormats="0" applyFontFormats="0" applyPatternFormats="0" applyAlignmentFormats="0" applyWidthHeightFormats="0"/>
</file>

<file path=xl/queryTables/queryTable20.xml><?xml version="1.0" encoding="utf-8"?>
<queryTable xmlns="http://schemas.openxmlformats.org/spreadsheetml/2006/main" name="+2014-05-30-173747" connectionId="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2014-06-10-060420" connectionId="2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2014-06-10-061152" connectionId="2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2013-10-08-075156" connectionId="1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+2014-05-30-173747" connectionId="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2013-10-08-075156" connectionId="1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2013-10-29-061449" connectionId="2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2013-10-08-075156_2" connectionId="1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2013-10-08-075156" connectionId="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2013-10-08-075156" connectionId="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2015-07-01-194134" connectionId="36" autoFormatId="16" applyNumberFormats="0" applyBorderFormats="0" applyFontFormats="0" applyPatternFormats="0" applyAlignmentFormats="0" applyWidthHeightFormats="0"/>
</file>

<file path=xl/queryTables/queryTable30.xml><?xml version="1.0" encoding="utf-8"?>
<queryTable xmlns="http://schemas.openxmlformats.org/spreadsheetml/2006/main" name="2013-10-09-160325_1" connectionId="2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2013-10-08-075156_2" connectionId="1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2013-10-08-075156" connectionId="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2013-10-08-075156_2" connectionId="12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2013-10-08-183244_1" connectionId="2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2013-10-08-075156_2" connectionId="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2013-10-08-075156_1" connectionId="1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2013-10-08-075156" connectionId="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2013-10-08-075156" connectionId="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2015-06-03-171533" connectionId="35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525d-Serie" connectionId="40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name="2015-05-27-171634_1" connectionId="34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name="Leistung" connectionId="41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name="525d_tune1" connectionId="39" autoFormatId="16" applyNumberFormats="0" applyBorderFormats="0" applyFontFormats="0" applyPatternFormats="0" applyAlignmentFormats="0" applyWidthHeightFormats="0"/>
</file>

<file path=xl/queryTables/queryTable9.xml><?xml version="1.0" encoding="utf-8"?>
<queryTable xmlns="http://schemas.openxmlformats.org/spreadsheetml/2006/main" name="2014-08-27-063436_3" connectionId="33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queryTable" Target="../queryTables/queryTable2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6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Relationship Id="rId5" Type="http://schemas.openxmlformats.org/officeDocument/2006/relationships/queryTable" Target="../queryTables/queryTable28.xml"/><Relationship Id="rId4" Type="http://schemas.openxmlformats.org/officeDocument/2006/relationships/queryTable" Target="../queryTables/queryTable2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5" Type="http://schemas.openxmlformats.org/officeDocument/2006/relationships/queryTable" Target="../queryTables/queryTable31.xml"/><Relationship Id="rId4" Type="http://schemas.openxmlformats.org/officeDocument/2006/relationships/queryTable" Target="../queryTables/queryTable3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Relationship Id="rId5" Type="http://schemas.openxmlformats.org/officeDocument/2006/relationships/queryTable" Target="../queryTables/queryTable34.xml"/><Relationship Id="rId4" Type="http://schemas.openxmlformats.org/officeDocument/2006/relationships/queryTable" Target="../queryTables/queryTable3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5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Relationship Id="rId5" Type="http://schemas.openxmlformats.org/officeDocument/2006/relationships/queryTable" Target="../queryTables/queryTable37.xml"/><Relationship Id="rId4" Type="http://schemas.openxmlformats.org/officeDocument/2006/relationships/queryTable" Target="../queryTables/queryTable3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8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queryTable" Target="../queryTables/queryTable8.xml"/><Relationship Id="rId5" Type="http://schemas.openxmlformats.org/officeDocument/2006/relationships/queryTable" Target="../queryTables/queryTable7.xml"/><Relationship Id="rId4" Type="http://schemas.openxmlformats.org/officeDocument/2006/relationships/queryTable" Target="../queryTables/queryTable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5.xml"/><Relationship Id="rId3" Type="http://schemas.openxmlformats.org/officeDocument/2006/relationships/queryTable" Target="../queryTables/queryTable10.xml"/><Relationship Id="rId7" Type="http://schemas.openxmlformats.org/officeDocument/2006/relationships/queryTable" Target="../queryTables/queryTable1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queryTable" Target="../queryTables/queryTable13.xml"/><Relationship Id="rId5" Type="http://schemas.openxmlformats.org/officeDocument/2006/relationships/queryTable" Target="../queryTables/queryTable12.xml"/><Relationship Id="rId4" Type="http://schemas.openxmlformats.org/officeDocument/2006/relationships/queryTable" Target="../queryTables/queryTable1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6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queryTable" Target="../queryTables/queryTable19.xml"/><Relationship Id="rId5" Type="http://schemas.openxmlformats.org/officeDocument/2006/relationships/queryTable" Target="../queryTables/queryTable18.xml"/><Relationship Id="rId4" Type="http://schemas.openxmlformats.org/officeDocument/2006/relationships/queryTable" Target="../queryTables/queryTable1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queryTable" Target="../queryTables/queryTable23.xml"/><Relationship Id="rId5" Type="http://schemas.openxmlformats.org/officeDocument/2006/relationships/queryTable" Target="../queryTables/queryTable22.xml"/><Relationship Id="rId4" Type="http://schemas.openxmlformats.org/officeDocument/2006/relationships/queryTable" Target="../queryTables/queryTable2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1"/>
  <sheetViews>
    <sheetView topLeftCell="AE1" zoomScale="80" zoomScaleNormal="80" workbookViewId="0">
      <selection activeCell="BF30" sqref="BF30"/>
    </sheetView>
  </sheetViews>
  <sheetFormatPr baseColWidth="10" defaultRowHeight="15" x14ac:dyDescent="0.25"/>
  <cols>
    <col min="1" max="1" width="6.7109375" style="64" customWidth="1"/>
    <col min="2" max="2" width="4.140625" style="56" customWidth="1"/>
    <col min="3" max="3" width="8.85546875" style="55" customWidth="1"/>
    <col min="4" max="4" width="4.140625" style="56" customWidth="1"/>
    <col min="5" max="5" width="6.7109375" style="70" customWidth="1"/>
    <col min="6" max="6" width="7.7109375" style="71" customWidth="1"/>
    <col min="7" max="7" width="5.5703125" style="55" customWidth="1"/>
    <col min="8" max="8" width="4.140625" style="56" customWidth="1"/>
    <col min="9" max="9" width="6.7109375" style="55" customWidth="1"/>
    <col min="10" max="10" width="6.42578125" style="56" customWidth="1"/>
    <col min="11" max="11" width="11.140625" style="55" customWidth="1"/>
    <col min="12" max="12" width="5.7109375" style="56" customWidth="1"/>
    <col min="13" max="13" width="5.5703125" style="55" customWidth="1"/>
    <col min="14" max="14" width="5.7109375" style="56" customWidth="1"/>
    <col min="15" max="15" width="5.5703125" style="55" customWidth="1"/>
    <col min="16" max="16" width="4.140625" style="56" customWidth="1"/>
    <col min="17" max="17" width="4.140625" style="52" customWidth="1"/>
    <col min="18" max="18" width="6.42578125" style="52" customWidth="1"/>
    <col min="19" max="19" width="6.7109375" style="55" customWidth="1"/>
    <col min="20" max="20" width="4.140625" style="56" customWidth="1"/>
    <col min="21" max="21" width="8.85546875" style="52" customWidth="1"/>
    <col min="22" max="22" width="8.7109375" style="52" customWidth="1"/>
    <col min="23" max="23" width="15.5703125" style="80" customWidth="1"/>
    <col min="25" max="25" width="12" bestFit="1" customWidth="1"/>
    <col min="26" max="26" width="12.28515625" bestFit="1" customWidth="1"/>
    <col min="27" max="29" width="14.28515625" customWidth="1"/>
    <col min="30" max="30" width="7.85546875" bestFit="1" customWidth="1"/>
    <col min="31" max="31" width="10.7109375" bestFit="1" customWidth="1"/>
    <col min="32" max="32" width="10.7109375" customWidth="1"/>
    <col min="33" max="33" width="8.85546875" customWidth="1"/>
    <col min="34" max="34" width="14.5703125" customWidth="1"/>
    <col min="35" max="35" width="11.7109375" customWidth="1"/>
    <col min="36" max="36" width="12" customWidth="1"/>
    <col min="37" max="37" width="11.7109375" customWidth="1"/>
    <col min="43" max="43" width="6" customWidth="1"/>
    <col min="44" max="44" width="5" customWidth="1"/>
    <col min="45" max="46" width="8" customWidth="1"/>
    <col min="47" max="48" width="5" customWidth="1"/>
    <col min="49" max="49" width="6" customWidth="1"/>
  </cols>
  <sheetData>
    <row r="1" spans="1:42" x14ac:dyDescent="0.25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X1" s="128" t="s">
        <v>60</v>
      </c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42" x14ac:dyDescent="0.25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121" t="s">
        <v>450</v>
      </c>
      <c r="X2" s="17">
        <f>MIN(X6:X68)</f>
        <v>0.13500000000000001</v>
      </c>
      <c r="Y2" s="95">
        <f t="shared" ref="Y2:AK2" si="0">MIN(Y6:Y68)</f>
        <v>1415</v>
      </c>
      <c r="Z2" s="4">
        <f t="shared" si="0"/>
        <v>71.821787234042546</v>
      </c>
      <c r="AA2" s="19">
        <f t="shared" si="0"/>
        <v>1212</v>
      </c>
      <c r="AB2" s="19">
        <f t="shared" si="0"/>
        <v>1870</v>
      </c>
      <c r="AC2" s="19">
        <f t="shared" si="0"/>
        <v>-662</v>
      </c>
      <c r="AD2" s="118">
        <f t="shared" si="0"/>
        <v>26.18</v>
      </c>
      <c r="AE2" s="117">
        <f t="shared" si="0"/>
        <v>0.25431999999999999</v>
      </c>
      <c r="AF2" s="123">
        <f t="shared" ref="AF2" si="1">MIN(AF6:AF68)</f>
        <v>33.92</v>
      </c>
      <c r="AG2" s="52">
        <f t="shared" si="0"/>
        <v>5</v>
      </c>
      <c r="AH2" s="48">
        <f t="shared" si="0"/>
        <v>3.641</v>
      </c>
      <c r="AI2" s="20">
        <f t="shared" si="0"/>
        <v>726.71400000000006</v>
      </c>
      <c r="AJ2" s="20">
        <f t="shared" si="0"/>
        <v>675.53700000000003</v>
      </c>
      <c r="AK2" s="20">
        <f t="shared" si="0"/>
        <v>-10.240000000000009</v>
      </c>
    </row>
    <row r="3" spans="1:42" x14ac:dyDescent="0.25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121" t="s">
        <v>451</v>
      </c>
      <c r="X3" s="17">
        <f>MAX(X6:X68)</f>
        <v>17.866</v>
      </c>
      <c r="Y3" s="95">
        <f t="shared" ref="Y3:AK3" si="2">MAX(Y6:Y68)</f>
        <v>2994</v>
      </c>
      <c r="Z3" s="4">
        <f t="shared" si="2"/>
        <v>151.96779574468084</v>
      </c>
      <c r="AA3" s="19">
        <f t="shared" si="2"/>
        <v>2485</v>
      </c>
      <c r="AB3" s="19">
        <f t="shared" si="2"/>
        <v>2407</v>
      </c>
      <c r="AC3" s="19">
        <f t="shared" si="2"/>
        <v>163</v>
      </c>
      <c r="AD3" s="118">
        <f t="shared" si="2"/>
        <v>79.739999999999995</v>
      </c>
      <c r="AE3" s="117">
        <f t="shared" si="2"/>
        <v>1.44112</v>
      </c>
      <c r="AF3" s="123">
        <f t="shared" ref="AF3" si="3">MAX(AF6:AF68)</f>
        <v>75.55</v>
      </c>
      <c r="AG3" s="52">
        <f t="shared" si="2"/>
        <v>5</v>
      </c>
      <c r="AH3" s="48">
        <f t="shared" si="2"/>
        <v>3.786</v>
      </c>
      <c r="AI3" s="20">
        <f t="shared" si="2"/>
        <v>1340.84</v>
      </c>
      <c r="AJ3" s="20">
        <f t="shared" si="2"/>
        <v>1351.07</v>
      </c>
      <c r="AK3" s="20">
        <f t="shared" si="2"/>
        <v>51.177000000000021</v>
      </c>
    </row>
    <row r="4" spans="1:42" x14ac:dyDescent="0.25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 t="s">
        <v>441</v>
      </c>
      <c r="X4" s="17">
        <f>AVERAGE(X6:X68)</f>
        <v>8.9445396825396841</v>
      </c>
      <c r="Y4" s="95">
        <f t="shared" ref="Y4:AK4" si="4">AVERAGE(Y6:Y68)</f>
        <v>2170.3492063492063</v>
      </c>
      <c r="Z4" s="4">
        <f t="shared" si="4"/>
        <v>110.16138439716309</v>
      </c>
      <c r="AA4" s="19">
        <f t="shared" si="4"/>
        <v>2273.6507936507937</v>
      </c>
      <c r="AB4" s="19">
        <f t="shared" si="4"/>
        <v>2291.0158730158732</v>
      </c>
      <c r="AC4" s="19">
        <f t="shared" si="4"/>
        <v>-17.365079365079364</v>
      </c>
      <c r="AD4" s="118">
        <f t="shared" si="4"/>
        <v>47.650793650793666</v>
      </c>
      <c r="AE4" s="117">
        <f t="shared" si="4"/>
        <v>1.1773814761904762</v>
      </c>
      <c r="AF4" s="123">
        <f t="shared" ref="AF4" si="5">AVERAGE(AF6:AF68)</f>
        <v>69.839841269841301</v>
      </c>
      <c r="AG4" s="52">
        <f t="shared" si="4"/>
        <v>5</v>
      </c>
      <c r="AH4" s="48">
        <f t="shared" si="4"/>
        <v>3.71163492063492</v>
      </c>
      <c r="AI4" s="20">
        <f t="shared" si="4"/>
        <v>1125.0834761904759</v>
      </c>
      <c r="AJ4" s="20">
        <f t="shared" si="4"/>
        <v>1121.1841904761907</v>
      </c>
      <c r="AK4" s="20">
        <f t="shared" si="4"/>
        <v>3.899285714285714</v>
      </c>
    </row>
    <row r="5" spans="1:42" ht="125.25" x14ac:dyDescent="0.25">
      <c r="A5" s="65" t="s">
        <v>35</v>
      </c>
      <c r="B5" s="57" t="s">
        <v>88</v>
      </c>
      <c r="C5" s="58" t="s">
        <v>106</v>
      </c>
      <c r="D5" s="57" t="s">
        <v>94</v>
      </c>
      <c r="E5" s="58" t="s">
        <v>74</v>
      </c>
      <c r="F5" s="68" t="s">
        <v>89</v>
      </c>
      <c r="G5" s="69" t="s">
        <v>87</v>
      </c>
      <c r="H5" s="57" t="s">
        <v>442</v>
      </c>
      <c r="I5" s="116" t="s">
        <v>448</v>
      </c>
      <c r="J5" s="57" t="s">
        <v>443</v>
      </c>
      <c r="K5" s="116" t="s">
        <v>449</v>
      </c>
      <c r="L5" s="57" t="s">
        <v>96</v>
      </c>
      <c r="M5" s="58" t="s">
        <v>62</v>
      </c>
      <c r="N5" s="57" t="s">
        <v>97</v>
      </c>
      <c r="O5" s="58" t="s">
        <v>105</v>
      </c>
      <c r="P5" s="57" t="s">
        <v>98</v>
      </c>
      <c r="Q5" s="58" t="s">
        <v>111</v>
      </c>
      <c r="R5" s="57" t="s">
        <v>99</v>
      </c>
      <c r="S5" s="58" t="s">
        <v>108</v>
      </c>
      <c r="T5" s="57" t="s">
        <v>90</v>
      </c>
      <c r="U5" s="58" t="s">
        <v>107</v>
      </c>
      <c r="V5" s="120"/>
      <c r="W5" s="75"/>
      <c r="X5" s="42" t="s">
        <v>36</v>
      </c>
      <c r="Y5" s="42" t="s">
        <v>103</v>
      </c>
      <c r="Z5" s="42" t="s">
        <v>43</v>
      </c>
      <c r="AA5" s="42" t="str">
        <f>M5</f>
        <v>akt. Ladedruck</v>
      </c>
      <c r="AB5" s="42" t="str">
        <f>O5</f>
        <v>Soll Ladedruck</v>
      </c>
      <c r="AC5" s="42" t="s">
        <v>65</v>
      </c>
      <c r="AD5" s="119" t="str">
        <f>I5</f>
        <v>Ansteuerung VTG</v>
      </c>
      <c r="AE5" s="119" t="str">
        <f>K5</f>
        <v>Beschleunigung</v>
      </c>
      <c r="AF5" s="119" t="s">
        <v>108</v>
      </c>
      <c r="AG5" s="119" t="str">
        <f t="shared" ref="AG5:AG36" si="6">Q5</f>
        <v>Fahrstufe</v>
      </c>
      <c r="AH5" s="42" t="str">
        <f>E5</f>
        <v>Vorförderdruck</v>
      </c>
      <c r="AI5" s="42" t="str">
        <f>U5</f>
        <v>Raildruck Sollwert</v>
      </c>
      <c r="AJ5" s="42" t="str">
        <f>C5</f>
        <v>Raildruck</v>
      </c>
      <c r="AK5" s="42" t="s">
        <v>66</v>
      </c>
      <c r="AL5" s="42"/>
      <c r="AO5">
        <f>Y6*60*'Berechnungen 525d'!$D$7/1000</f>
        <v>39.490409165302779</v>
      </c>
      <c r="AP5">
        <f>IF(OR(ISBLANK(Q6),VALUE(Q6)=0),"",Y6*60*VLOOKUP(AG6,'Berechnungen 525d'!A5:D10,4)/1000)</f>
        <v>71.872544680851064</v>
      </c>
    </row>
    <row r="6" spans="1:42" x14ac:dyDescent="0.25">
      <c r="A6">
        <v>135</v>
      </c>
      <c r="B6" t="s">
        <v>91</v>
      </c>
      <c r="C6" s="90">
        <v>675.53700000000003</v>
      </c>
      <c r="D6" t="s">
        <v>91</v>
      </c>
      <c r="E6" s="90">
        <v>3.7690000000000001</v>
      </c>
      <c r="F6" t="s">
        <v>92</v>
      </c>
      <c r="G6" s="90">
        <v>1416</v>
      </c>
      <c r="H6" t="s">
        <v>444</v>
      </c>
      <c r="I6" s="90">
        <v>79.38</v>
      </c>
      <c r="J6" t="s">
        <v>446</v>
      </c>
      <c r="K6" s="90">
        <v>0.25431999999999999</v>
      </c>
      <c r="L6" t="s">
        <v>101</v>
      </c>
      <c r="M6" s="90">
        <v>1212</v>
      </c>
      <c r="N6" t="s">
        <v>101</v>
      </c>
      <c r="O6" s="90">
        <v>1874</v>
      </c>
      <c r="P6" t="s">
        <v>102</v>
      </c>
      <c r="Q6" s="90">
        <v>5</v>
      </c>
      <c r="R6" t="s">
        <v>93</v>
      </c>
      <c r="S6" s="90">
        <v>33.92</v>
      </c>
      <c r="T6" t="s">
        <v>91</v>
      </c>
      <c r="U6" s="90">
        <v>726.71400000000006</v>
      </c>
      <c r="V6" s="90"/>
      <c r="W6" s="82"/>
      <c r="X6" s="17">
        <f t="shared" ref="X6:X69" si="7">A6/1000</f>
        <v>0.13500000000000001</v>
      </c>
      <c r="Y6" s="95">
        <f>VALUE(G6)</f>
        <v>1416</v>
      </c>
      <c r="Z6" s="4">
        <f>IF(OR(ISBLANK(Q6),VALUE(Q6)=0)," ",VALUE(G6)*60*VLOOKUP(VALUE(Q6),'Berechnungen 525d'!$A$5:$D$9,4)/1000)</f>
        <v>71.872544680851064</v>
      </c>
      <c r="AA6" s="19">
        <f t="shared" ref="AA6:AA37" si="8">VALUE(M6)</f>
        <v>1212</v>
      </c>
      <c r="AB6" s="19">
        <f t="shared" ref="AB6:AB37" si="9">VALUE(O6)</f>
        <v>1874</v>
      </c>
      <c r="AC6" s="19">
        <f t="shared" ref="AC6:AC69" si="10">AA6-AB6</f>
        <v>-662</v>
      </c>
      <c r="AD6" s="127">
        <f>VALUE(I6)</f>
        <v>79.38</v>
      </c>
      <c r="AE6" s="117">
        <f t="shared" ref="AE6:AE37" si="11">VALUE(K6)</f>
        <v>0.25431999999999999</v>
      </c>
      <c r="AF6" s="123">
        <f>S6</f>
        <v>33.92</v>
      </c>
      <c r="AG6" s="52">
        <f t="shared" si="6"/>
        <v>5</v>
      </c>
      <c r="AH6" s="48">
        <f t="shared" ref="AH6:AH37" si="12">VALUE(E6)</f>
        <v>3.7690000000000001</v>
      </c>
      <c r="AI6" s="20">
        <f t="shared" ref="AI6:AI37" si="13">VALUE(U6)</f>
        <v>726.71400000000006</v>
      </c>
      <c r="AJ6" s="20">
        <f t="shared" ref="AJ6:AJ37" si="14">VALUE(C6)</f>
        <v>675.53700000000003</v>
      </c>
      <c r="AK6" s="20">
        <f>AI6-AJ6</f>
        <v>51.177000000000021</v>
      </c>
      <c r="AL6" s="48"/>
    </row>
    <row r="7" spans="1:42" x14ac:dyDescent="0.25">
      <c r="A7">
        <v>363</v>
      </c>
      <c r="B7" t="s">
        <v>91</v>
      </c>
      <c r="C7" s="90">
        <v>880.24599999999998</v>
      </c>
      <c r="D7" t="s">
        <v>91</v>
      </c>
      <c r="E7" s="90">
        <v>3.782</v>
      </c>
      <c r="F7" t="s">
        <v>92</v>
      </c>
      <c r="G7" s="90">
        <v>1415</v>
      </c>
      <c r="H7" t="s">
        <v>444</v>
      </c>
      <c r="I7" s="90">
        <v>79.739999999999995</v>
      </c>
      <c r="J7" t="s">
        <v>446</v>
      </c>
      <c r="K7" s="90">
        <v>0.42386200000000002</v>
      </c>
      <c r="L7" t="s">
        <v>101</v>
      </c>
      <c r="M7" s="90">
        <v>1276</v>
      </c>
      <c r="N7" t="s">
        <v>101</v>
      </c>
      <c r="O7" s="90">
        <v>1870</v>
      </c>
      <c r="P7" t="s">
        <v>102</v>
      </c>
      <c r="Q7" s="90">
        <v>5</v>
      </c>
      <c r="R7" t="s">
        <v>93</v>
      </c>
      <c r="S7" s="90">
        <v>40.99</v>
      </c>
      <c r="T7" t="s">
        <v>91</v>
      </c>
      <c r="U7" s="90">
        <v>880.24599999999998</v>
      </c>
      <c r="V7" s="90"/>
      <c r="W7" s="82"/>
      <c r="X7" s="17">
        <f t="shared" si="7"/>
        <v>0.36299999999999999</v>
      </c>
      <c r="Y7" s="95">
        <f t="shared" ref="Y7:Y70" si="15">VALUE(G7)</f>
        <v>1415</v>
      </c>
      <c r="Z7" s="4">
        <f>IF(OR(ISBLANK(Q7),VALUE(Q7)=0)," ",VALUE(G7)*60*VLOOKUP(VALUE(Q7),'Berechnungen 525d'!$A$5:$D$9,4)/1000)</f>
        <v>71.821787234042546</v>
      </c>
      <c r="AA7" s="19">
        <f t="shared" si="8"/>
        <v>1276</v>
      </c>
      <c r="AB7" s="19">
        <f t="shared" si="9"/>
        <v>1870</v>
      </c>
      <c r="AC7" s="19">
        <f t="shared" si="10"/>
        <v>-594</v>
      </c>
      <c r="AD7" s="127">
        <f t="shared" ref="AD7:AD70" si="16">VALUE(I7)</f>
        <v>79.739999999999995</v>
      </c>
      <c r="AE7" s="117">
        <f t="shared" si="11"/>
        <v>0.42386200000000002</v>
      </c>
      <c r="AF7" s="123">
        <f t="shared" ref="AF7:AF70" si="17">S7</f>
        <v>40.99</v>
      </c>
      <c r="AG7" s="52">
        <f t="shared" si="6"/>
        <v>5</v>
      </c>
      <c r="AH7" s="48">
        <f t="shared" si="12"/>
        <v>3.782</v>
      </c>
      <c r="AI7" s="20">
        <f t="shared" si="13"/>
        <v>880.24599999999998</v>
      </c>
      <c r="AJ7" s="20">
        <f t="shared" si="14"/>
        <v>880.24599999999998</v>
      </c>
      <c r="AK7" s="20">
        <f t="shared" ref="AK7:AK70" si="18">AI7-AJ7</f>
        <v>0</v>
      </c>
      <c r="AL7" s="48"/>
    </row>
    <row r="8" spans="1:42" x14ac:dyDescent="0.25">
      <c r="A8">
        <v>609</v>
      </c>
      <c r="B8" t="s">
        <v>91</v>
      </c>
      <c r="C8" s="90">
        <v>880.24599999999998</v>
      </c>
      <c r="D8" t="s">
        <v>91</v>
      </c>
      <c r="E8" s="90">
        <v>3.786</v>
      </c>
      <c r="F8" t="s">
        <v>92</v>
      </c>
      <c r="G8" s="90">
        <v>1429</v>
      </c>
      <c r="H8" t="s">
        <v>444</v>
      </c>
      <c r="I8" s="90">
        <v>79.73</v>
      </c>
      <c r="J8" t="s">
        <v>446</v>
      </c>
      <c r="K8" s="90">
        <v>0.67817499999999997</v>
      </c>
      <c r="L8" t="s">
        <v>101</v>
      </c>
      <c r="M8" s="90">
        <v>1351</v>
      </c>
      <c r="N8" t="s">
        <v>101</v>
      </c>
      <c r="O8" s="90">
        <v>1892</v>
      </c>
      <c r="P8" t="s">
        <v>102</v>
      </c>
      <c r="Q8" s="90">
        <v>5</v>
      </c>
      <c r="R8" t="s">
        <v>93</v>
      </c>
      <c r="S8" s="90">
        <v>45.28</v>
      </c>
      <c r="T8" t="s">
        <v>91</v>
      </c>
      <c r="U8" s="90">
        <v>890.48099999999999</v>
      </c>
      <c r="V8" s="90"/>
      <c r="W8" s="82"/>
      <c r="X8" s="17">
        <f t="shared" si="7"/>
        <v>0.60899999999999999</v>
      </c>
      <c r="Y8" s="95">
        <f t="shared" si="15"/>
        <v>1429</v>
      </c>
      <c r="Z8" s="4">
        <f>IF(OR(ISBLANK(Q8),VALUE(Q8)=0)," ",VALUE(G8)*60*VLOOKUP(VALUE(Q8),'Berechnungen 525d'!$A$5:$D$9,4)/1000)</f>
        <v>72.5323914893617</v>
      </c>
      <c r="AA8" s="19">
        <f t="shared" si="8"/>
        <v>1351</v>
      </c>
      <c r="AB8" s="19">
        <f t="shared" si="9"/>
        <v>1892</v>
      </c>
      <c r="AC8" s="19">
        <f t="shared" si="10"/>
        <v>-541</v>
      </c>
      <c r="AD8" s="127">
        <f t="shared" si="16"/>
        <v>79.73</v>
      </c>
      <c r="AE8" s="117">
        <f t="shared" si="11"/>
        <v>0.67817499999999997</v>
      </c>
      <c r="AF8" s="123">
        <f t="shared" si="17"/>
        <v>45.28</v>
      </c>
      <c r="AG8" s="52">
        <f t="shared" si="6"/>
        <v>5</v>
      </c>
      <c r="AH8" s="48">
        <f t="shared" si="12"/>
        <v>3.786</v>
      </c>
      <c r="AI8" s="20">
        <f t="shared" si="13"/>
        <v>890.48099999999999</v>
      </c>
      <c r="AJ8" s="20">
        <f t="shared" si="14"/>
        <v>880.24599999999998</v>
      </c>
      <c r="AK8" s="20">
        <f t="shared" si="18"/>
        <v>10.235000000000014</v>
      </c>
      <c r="AL8" s="48"/>
    </row>
    <row r="9" spans="1:42" x14ac:dyDescent="0.25">
      <c r="A9">
        <v>947</v>
      </c>
      <c r="B9" t="s">
        <v>91</v>
      </c>
      <c r="C9" s="90">
        <v>900.71600000000001</v>
      </c>
      <c r="D9" t="s">
        <v>91</v>
      </c>
      <c r="E9" s="90">
        <v>3.786</v>
      </c>
      <c r="F9" t="s">
        <v>92</v>
      </c>
      <c r="G9" s="90">
        <v>1443</v>
      </c>
      <c r="H9" t="s">
        <v>444</v>
      </c>
      <c r="I9" s="90">
        <v>79.599999999999994</v>
      </c>
      <c r="J9" t="s">
        <v>446</v>
      </c>
      <c r="K9" s="90">
        <v>0.59340400000000004</v>
      </c>
      <c r="L9" t="s">
        <v>101</v>
      </c>
      <c r="M9" s="90">
        <v>1436</v>
      </c>
      <c r="N9" t="s">
        <v>101</v>
      </c>
      <c r="O9" s="90">
        <v>1911</v>
      </c>
      <c r="P9" t="s">
        <v>102</v>
      </c>
      <c r="Q9" s="90">
        <v>5</v>
      </c>
      <c r="R9" t="s">
        <v>93</v>
      </c>
      <c r="S9" s="90">
        <v>48.95</v>
      </c>
      <c r="T9" t="s">
        <v>91</v>
      </c>
      <c r="U9" s="90">
        <v>900.71600000000001</v>
      </c>
      <c r="V9" s="90"/>
      <c r="W9" s="82"/>
      <c r="X9" s="17">
        <f t="shared" si="7"/>
        <v>0.94699999999999995</v>
      </c>
      <c r="Y9" s="95">
        <f t="shared" si="15"/>
        <v>1443</v>
      </c>
      <c r="Z9" s="4">
        <f>IF(OR(ISBLANK(Q9),VALUE(Q9)=0)," ",VALUE(G9)*60*VLOOKUP(VALUE(Q9),'Berechnungen 525d'!$A$5:$D$9,4)/1000)</f>
        <v>73.24299574468084</v>
      </c>
      <c r="AA9" s="19">
        <f t="shared" si="8"/>
        <v>1436</v>
      </c>
      <c r="AB9" s="19">
        <f t="shared" si="9"/>
        <v>1911</v>
      </c>
      <c r="AC9" s="19">
        <f t="shared" si="10"/>
        <v>-475</v>
      </c>
      <c r="AD9" s="127">
        <f t="shared" si="16"/>
        <v>79.599999999999994</v>
      </c>
      <c r="AE9" s="117">
        <f t="shared" si="11"/>
        <v>0.59340400000000004</v>
      </c>
      <c r="AF9" s="123">
        <f t="shared" si="17"/>
        <v>48.95</v>
      </c>
      <c r="AG9" s="52">
        <f t="shared" si="6"/>
        <v>5</v>
      </c>
      <c r="AH9" s="48">
        <f t="shared" si="12"/>
        <v>3.786</v>
      </c>
      <c r="AI9" s="20">
        <f t="shared" si="13"/>
        <v>900.71600000000001</v>
      </c>
      <c r="AJ9" s="20">
        <f t="shared" si="14"/>
        <v>900.71600000000001</v>
      </c>
      <c r="AK9" s="20">
        <f t="shared" si="18"/>
        <v>0</v>
      </c>
      <c r="AL9" s="48"/>
    </row>
    <row r="10" spans="1:42" x14ac:dyDescent="0.25">
      <c r="A10">
        <v>1277</v>
      </c>
      <c r="B10" t="s">
        <v>91</v>
      </c>
      <c r="C10" s="90">
        <v>890.48099999999999</v>
      </c>
      <c r="D10" t="s">
        <v>91</v>
      </c>
      <c r="E10" s="90">
        <v>3.7770000000000001</v>
      </c>
      <c r="F10" t="s">
        <v>92</v>
      </c>
      <c r="G10" s="90">
        <v>1459</v>
      </c>
      <c r="H10" t="s">
        <v>444</v>
      </c>
      <c r="I10" s="90">
        <v>79.150000000000006</v>
      </c>
      <c r="J10" t="s">
        <v>446</v>
      </c>
      <c r="K10" s="90">
        <v>0.76294600000000001</v>
      </c>
      <c r="L10" t="s">
        <v>101</v>
      </c>
      <c r="M10" s="90">
        <v>1517</v>
      </c>
      <c r="N10" t="s">
        <v>101</v>
      </c>
      <c r="O10" s="90">
        <v>1933</v>
      </c>
      <c r="P10" t="s">
        <v>102</v>
      </c>
      <c r="Q10" s="90">
        <v>5</v>
      </c>
      <c r="R10" t="s">
        <v>93</v>
      </c>
      <c r="S10" s="90">
        <v>52.67</v>
      </c>
      <c r="T10" t="s">
        <v>91</v>
      </c>
      <c r="U10" s="90">
        <v>900.71600000000001</v>
      </c>
      <c r="V10" s="90"/>
      <c r="W10" s="82"/>
      <c r="X10" s="17">
        <f t="shared" si="7"/>
        <v>1.2769999999999999</v>
      </c>
      <c r="Y10" s="95">
        <f t="shared" si="15"/>
        <v>1459</v>
      </c>
      <c r="Z10" s="4">
        <f>IF(OR(ISBLANK(Q10),VALUE(Q10)=0)," ",VALUE(G10)*60*VLOOKUP(VALUE(Q10),'Berechnungen 525d'!$A$5:$D$9,4)/1000)</f>
        <v>74.055114893617016</v>
      </c>
      <c r="AA10" s="19">
        <f t="shared" si="8"/>
        <v>1517</v>
      </c>
      <c r="AB10" s="19">
        <f t="shared" si="9"/>
        <v>1933</v>
      </c>
      <c r="AC10" s="19">
        <f t="shared" si="10"/>
        <v>-416</v>
      </c>
      <c r="AD10" s="127">
        <f t="shared" si="16"/>
        <v>79.150000000000006</v>
      </c>
      <c r="AE10" s="117">
        <f t="shared" si="11"/>
        <v>0.76294600000000001</v>
      </c>
      <c r="AF10" s="123">
        <f t="shared" si="17"/>
        <v>52.67</v>
      </c>
      <c r="AG10" s="52">
        <f t="shared" si="6"/>
        <v>5</v>
      </c>
      <c r="AH10" s="48">
        <f t="shared" si="12"/>
        <v>3.7770000000000001</v>
      </c>
      <c r="AI10" s="20">
        <f t="shared" si="13"/>
        <v>900.71600000000001</v>
      </c>
      <c r="AJ10" s="20">
        <f t="shared" si="14"/>
        <v>890.48099999999999</v>
      </c>
      <c r="AK10" s="20">
        <f t="shared" si="18"/>
        <v>10.235000000000014</v>
      </c>
      <c r="AL10" s="48"/>
    </row>
    <row r="11" spans="1:42" x14ac:dyDescent="0.25">
      <c r="A11">
        <v>1487</v>
      </c>
      <c r="B11" t="s">
        <v>91</v>
      </c>
      <c r="C11" s="90">
        <v>910.952</v>
      </c>
      <c r="D11" t="s">
        <v>91</v>
      </c>
      <c r="E11" s="90">
        <v>3.7690000000000001</v>
      </c>
      <c r="F11" t="s">
        <v>92</v>
      </c>
      <c r="G11" s="90">
        <v>1470</v>
      </c>
      <c r="H11" t="s">
        <v>444</v>
      </c>
      <c r="I11" s="90">
        <v>78.84</v>
      </c>
      <c r="J11" t="s">
        <v>446</v>
      </c>
      <c r="K11" s="90">
        <v>0.76294600000000001</v>
      </c>
      <c r="L11" t="s">
        <v>101</v>
      </c>
      <c r="M11" s="90">
        <v>1602</v>
      </c>
      <c r="N11" t="s">
        <v>101</v>
      </c>
      <c r="O11" s="90">
        <v>1948</v>
      </c>
      <c r="P11" t="s">
        <v>102</v>
      </c>
      <c r="Q11" s="90">
        <v>5</v>
      </c>
      <c r="R11" t="s">
        <v>93</v>
      </c>
      <c r="S11" s="90">
        <v>57.35</v>
      </c>
      <c r="T11" t="s">
        <v>91</v>
      </c>
      <c r="U11" s="90">
        <v>910.952</v>
      </c>
      <c r="V11" s="90"/>
      <c r="W11" s="82"/>
      <c r="X11" s="17">
        <f t="shared" si="7"/>
        <v>1.4870000000000001</v>
      </c>
      <c r="Y11" s="95">
        <f t="shared" si="15"/>
        <v>1470</v>
      </c>
      <c r="Z11" s="4">
        <f>IF(OR(ISBLANK(Q11),VALUE(Q11)=0)," ",VALUE(G11)*60*VLOOKUP(VALUE(Q11),'Berechnungen 525d'!$A$5:$D$9,4)/1000)</f>
        <v>74.613446808510631</v>
      </c>
      <c r="AA11" s="19">
        <f t="shared" si="8"/>
        <v>1602</v>
      </c>
      <c r="AB11" s="19">
        <f t="shared" si="9"/>
        <v>1948</v>
      </c>
      <c r="AC11" s="19">
        <f t="shared" si="10"/>
        <v>-346</v>
      </c>
      <c r="AD11" s="127">
        <f t="shared" si="16"/>
        <v>78.84</v>
      </c>
      <c r="AE11" s="117">
        <f t="shared" si="11"/>
        <v>0.76294600000000001</v>
      </c>
      <c r="AF11" s="123">
        <f t="shared" si="17"/>
        <v>57.35</v>
      </c>
      <c r="AG11" s="52">
        <f t="shared" si="6"/>
        <v>5</v>
      </c>
      <c r="AH11" s="48">
        <f t="shared" si="12"/>
        <v>3.7690000000000001</v>
      </c>
      <c r="AI11" s="20">
        <f t="shared" si="13"/>
        <v>910.952</v>
      </c>
      <c r="AJ11" s="20">
        <f t="shared" si="14"/>
        <v>910.952</v>
      </c>
      <c r="AK11" s="20">
        <f t="shared" si="18"/>
        <v>0</v>
      </c>
      <c r="AL11" s="48"/>
    </row>
    <row r="12" spans="1:42" x14ac:dyDescent="0.25">
      <c r="A12">
        <v>1762</v>
      </c>
      <c r="B12" t="s">
        <v>91</v>
      </c>
      <c r="C12" s="90">
        <v>900.71600000000001</v>
      </c>
      <c r="D12" t="s">
        <v>91</v>
      </c>
      <c r="E12" s="90">
        <v>3.7730000000000001</v>
      </c>
      <c r="F12" t="s">
        <v>92</v>
      </c>
      <c r="G12" s="90">
        <v>1505</v>
      </c>
      <c r="H12" t="s">
        <v>444</v>
      </c>
      <c r="I12" s="90">
        <v>77.760000000000005</v>
      </c>
      <c r="J12" t="s">
        <v>446</v>
      </c>
      <c r="K12" s="90">
        <v>0.76294600000000001</v>
      </c>
      <c r="L12" t="s">
        <v>101</v>
      </c>
      <c r="M12" s="90">
        <v>1698</v>
      </c>
      <c r="N12" t="s">
        <v>101</v>
      </c>
      <c r="O12" s="90">
        <v>1993</v>
      </c>
      <c r="P12" t="s">
        <v>102</v>
      </c>
      <c r="Q12" s="90">
        <v>5</v>
      </c>
      <c r="R12" t="s">
        <v>93</v>
      </c>
      <c r="S12" s="90">
        <v>59.79</v>
      </c>
      <c r="T12" t="s">
        <v>91</v>
      </c>
      <c r="U12" s="90">
        <v>910.952</v>
      </c>
      <c r="V12" s="90"/>
      <c r="W12" s="82"/>
      <c r="X12" s="17">
        <f t="shared" si="7"/>
        <v>1.762</v>
      </c>
      <c r="Y12" s="95">
        <f t="shared" si="15"/>
        <v>1505</v>
      </c>
      <c r="Z12" s="4">
        <f>IF(OR(ISBLANK(Q12),VALUE(Q12)=0)," ",VALUE(G12)*60*VLOOKUP(VALUE(Q12),'Berechnungen 525d'!$A$5:$D$9,4)/1000)</f>
        <v>76.389957446808509</v>
      </c>
      <c r="AA12" s="19">
        <f t="shared" si="8"/>
        <v>1698</v>
      </c>
      <c r="AB12" s="19">
        <f t="shared" si="9"/>
        <v>1993</v>
      </c>
      <c r="AC12" s="19">
        <f t="shared" si="10"/>
        <v>-295</v>
      </c>
      <c r="AD12" s="127">
        <f t="shared" si="16"/>
        <v>77.760000000000005</v>
      </c>
      <c r="AE12" s="117">
        <f t="shared" si="11"/>
        <v>0.76294600000000001</v>
      </c>
      <c r="AF12" s="123">
        <f t="shared" si="17"/>
        <v>59.79</v>
      </c>
      <c r="AG12" s="52">
        <f t="shared" si="6"/>
        <v>5</v>
      </c>
      <c r="AH12" s="48">
        <f t="shared" si="12"/>
        <v>3.7730000000000001</v>
      </c>
      <c r="AI12" s="20">
        <f t="shared" si="13"/>
        <v>910.952</v>
      </c>
      <c r="AJ12" s="20">
        <f t="shared" si="14"/>
        <v>900.71600000000001</v>
      </c>
      <c r="AK12" s="20">
        <f t="shared" si="18"/>
        <v>10.23599999999999</v>
      </c>
      <c r="AL12" s="48"/>
    </row>
    <row r="13" spans="1:42" x14ac:dyDescent="0.25">
      <c r="A13">
        <v>2139</v>
      </c>
      <c r="B13" t="s">
        <v>91</v>
      </c>
      <c r="C13" s="90">
        <v>900.71600000000001</v>
      </c>
      <c r="D13" t="s">
        <v>91</v>
      </c>
      <c r="E13" s="90">
        <v>3.7639999999999998</v>
      </c>
      <c r="F13" t="s">
        <v>92</v>
      </c>
      <c r="G13" s="90">
        <v>1513</v>
      </c>
      <c r="H13" t="s">
        <v>444</v>
      </c>
      <c r="I13" s="90">
        <v>73.680000000000007</v>
      </c>
      <c r="J13" t="s">
        <v>446</v>
      </c>
      <c r="K13" s="90">
        <v>0.93248900000000001</v>
      </c>
      <c r="L13" t="s">
        <v>101</v>
      </c>
      <c r="M13" s="90">
        <v>1794</v>
      </c>
      <c r="N13" t="s">
        <v>101</v>
      </c>
      <c r="O13" s="90">
        <v>2002</v>
      </c>
      <c r="P13" t="s">
        <v>102</v>
      </c>
      <c r="Q13" s="90">
        <v>5</v>
      </c>
      <c r="R13" t="s">
        <v>93</v>
      </c>
      <c r="S13" s="90">
        <v>63.5</v>
      </c>
      <c r="T13" t="s">
        <v>91</v>
      </c>
      <c r="U13" s="90">
        <v>921.18700000000001</v>
      </c>
      <c r="V13" s="90"/>
      <c r="W13" s="82"/>
      <c r="X13" s="17">
        <f t="shared" si="7"/>
        <v>2.1389999999999998</v>
      </c>
      <c r="Y13" s="95">
        <f t="shared" si="15"/>
        <v>1513</v>
      </c>
      <c r="Z13" s="4">
        <f>IF(OR(ISBLANK(Q13),VALUE(Q13)=0)," ",VALUE(G13)*60*VLOOKUP(VALUE(Q13),'Berechnungen 525d'!$A$5:$D$9,4)/1000)</f>
        <v>76.796017021276597</v>
      </c>
      <c r="AA13" s="19">
        <f t="shared" si="8"/>
        <v>1794</v>
      </c>
      <c r="AB13" s="19">
        <f t="shared" si="9"/>
        <v>2002</v>
      </c>
      <c r="AC13" s="19">
        <f t="shared" si="10"/>
        <v>-208</v>
      </c>
      <c r="AD13" s="127">
        <f t="shared" si="16"/>
        <v>73.680000000000007</v>
      </c>
      <c r="AE13" s="117">
        <f t="shared" si="11"/>
        <v>0.93248900000000001</v>
      </c>
      <c r="AF13" s="123">
        <f t="shared" si="17"/>
        <v>63.5</v>
      </c>
      <c r="AG13" s="52">
        <f t="shared" si="6"/>
        <v>5</v>
      </c>
      <c r="AH13" s="48">
        <f t="shared" si="12"/>
        <v>3.7639999999999998</v>
      </c>
      <c r="AI13" s="20">
        <f t="shared" si="13"/>
        <v>921.18700000000001</v>
      </c>
      <c r="AJ13" s="20">
        <f t="shared" si="14"/>
        <v>900.71600000000001</v>
      </c>
      <c r="AK13" s="20">
        <f t="shared" si="18"/>
        <v>20.471000000000004</v>
      </c>
      <c r="AL13" s="48"/>
    </row>
    <row r="14" spans="1:42" x14ac:dyDescent="0.25">
      <c r="A14">
        <v>2425</v>
      </c>
      <c r="B14" t="s">
        <v>91</v>
      </c>
      <c r="C14" s="90">
        <v>921.18700000000001</v>
      </c>
      <c r="D14" t="s">
        <v>91</v>
      </c>
      <c r="E14" s="90">
        <v>3.76</v>
      </c>
      <c r="F14" t="s">
        <v>92</v>
      </c>
      <c r="G14" s="90">
        <v>1536</v>
      </c>
      <c r="H14" t="s">
        <v>444</v>
      </c>
      <c r="I14" s="90">
        <v>71.7</v>
      </c>
      <c r="J14" t="s">
        <v>446</v>
      </c>
      <c r="K14" s="90">
        <v>1.0172600000000001</v>
      </c>
      <c r="L14" t="s">
        <v>101</v>
      </c>
      <c r="M14" s="90">
        <v>1898</v>
      </c>
      <c r="N14" t="s">
        <v>101</v>
      </c>
      <c r="O14" s="90">
        <v>2026</v>
      </c>
      <c r="P14" t="s">
        <v>102</v>
      </c>
      <c r="Q14" s="90">
        <v>5</v>
      </c>
      <c r="R14" t="s">
        <v>93</v>
      </c>
      <c r="S14" s="90">
        <v>66.69</v>
      </c>
      <c r="T14" t="s">
        <v>91</v>
      </c>
      <c r="U14" s="90">
        <v>921.18700000000001</v>
      </c>
      <c r="V14" s="90"/>
      <c r="W14" s="82"/>
      <c r="X14" s="17">
        <f t="shared" si="7"/>
        <v>2.4249999999999998</v>
      </c>
      <c r="Y14" s="95">
        <f t="shared" si="15"/>
        <v>1536</v>
      </c>
      <c r="Z14" s="4">
        <f>IF(OR(ISBLANK(Q14),VALUE(Q14)=0)," ",VALUE(G14)*60*VLOOKUP(VALUE(Q14),'Berechnungen 525d'!$A$5:$D$9,4)/1000)</f>
        <v>77.963438297872329</v>
      </c>
      <c r="AA14" s="19">
        <f t="shared" si="8"/>
        <v>1898</v>
      </c>
      <c r="AB14" s="19">
        <f t="shared" si="9"/>
        <v>2026</v>
      </c>
      <c r="AC14" s="19">
        <f t="shared" si="10"/>
        <v>-128</v>
      </c>
      <c r="AD14" s="127">
        <f t="shared" si="16"/>
        <v>71.7</v>
      </c>
      <c r="AE14" s="117">
        <f t="shared" si="11"/>
        <v>1.0172600000000001</v>
      </c>
      <c r="AF14" s="123">
        <f t="shared" si="17"/>
        <v>66.69</v>
      </c>
      <c r="AG14" s="52">
        <f t="shared" si="6"/>
        <v>5</v>
      </c>
      <c r="AH14" s="48">
        <f t="shared" si="12"/>
        <v>3.76</v>
      </c>
      <c r="AI14" s="20">
        <f t="shared" si="13"/>
        <v>921.18700000000001</v>
      </c>
      <c r="AJ14" s="20">
        <f t="shared" si="14"/>
        <v>921.18700000000001</v>
      </c>
      <c r="AK14" s="20">
        <f t="shared" si="18"/>
        <v>0</v>
      </c>
      <c r="AL14" s="48"/>
    </row>
    <row r="15" spans="1:42" x14ac:dyDescent="0.25">
      <c r="A15">
        <v>2671</v>
      </c>
      <c r="B15" t="s">
        <v>91</v>
      </c>
      <c r="C15" s="90">
        <v>931.423</v>
      </c>
      <c r="D15" t="s">
        <v>91</v>
      </c>
      <c r="E15" s="90">
        <v>3.7519999999999998</v>
      </c>
      <c r="F15" t="s">
        <v>92</v>
      </c>
      <c r="G15" s="90">
        <v>1566</v>
      </c>
      <c r="H15" t="s">
        <v>444</v>
      </c>
      <c r="I15" s="90">
        <v>64.900000000000006</v>
      </c>
      <c r="J15" t="s">
        <v>446</v>
      </c>
      <c r="K15" s="90">
        <v>1.1020300000000001</v>
      </c>
      <c r="L15" t="s">
        <v>101</v>
      </c>
      <c r="M15" s="90">
        <v>2016</v>
      </c>
      <c r="N15" t="s">
        <v>101</v>
      </c>
      <c r="O15" s="90">
        <v>2057</v>
      </c>
      <c r="P15" t="s">
        <v>102</v>
      </c>
      <c r="Q15" s="90">
        <v>5</v>
      </c>
      <c r="R15" t="s">
        <v>93</v>
      </c>
      <c r="S15" s="90">
        <v>67.88</v>
      </c>
      <c r="T15" t="s">
        <v>91</v>
      </c>
      <c r="U15" s="90">
        <v>931.423</v>
      </c>
      <c r="V15" s="90"/>
      <c r="W15" s="82"/>
      <c r="X15" s="17">
        <f t="shared" si="7"/>
        <v>2.6709999999999998</v>
      </c>
      <c r="Y15" s="95">
        <f t="shared" si="15"/>
        <v>1566</v>
      </c>
      <c r="Z15" s="4">
        <f>IF(OR(ISBLANK(Q15),VALUE(Q15)=0)," ",VALUE(G15)*60*VLOOKUP(VALUE(Q15),'Berechnungen 525d'!$A$5:$D$9,4)/1000)</f>
        <v>79.48616170212766</v>
      </c>
      <c r="AA15" s="19">
        <f t="shared" si="8"/>
        <v>2016</v>
      </c>
      <c r="AB15" s="19">
        <f t="shared" si="9"/>
        <v>2057</v>
      </c>
      <c r="AC15" s="19">
        <f t="shared" si="10"/>
        <v>-41</v>
      </c>
      <c r="AD15" s="127">
        <f t="shared" si="16"/>
        <v>64.900000000000006</v>
      </c>
      <c r="AE15" s="117">
        <f t="shared" si="11"/>
        <v>1.1020300000000001</v>
      </c>
      <c r="AF15" s="123">
        <f t="shared" si="17"/>
        <v>67.88</v>
      </c>
      <c r="AG15" s="52">
        <f t="shared" si="6"/>
        <v>5</v>
      </c>
      <c r="AH15" s="48">
        <f t="shared" si="12"/>
        <v>3.7519999999999998</v>
      </c>
      <c r="AI15" s="20">
        <f t="shared" si="13"/>
        <v>931.423</v>
      </c>
      <c r="AJ15" s="20">
        <f t="shared" si="14"/>
        <v>931.423</v>
      </c>
      <c r="AK15" s="20">
        <f t="shared" si="18"/>
        <v>0</v>
      </c>
      <c r="AL15" s="48"/>
    </row>
    <row r="16" spans="1:42" x14ac:dyDescent="0.25">
      <c r="A16">
        <v>2997</v>
      </c>
      <c r="B16" t="s">
        <v>91</v>
      </c>
      <c r="C16" s="90">
        <v>941.65800000000002</v>
      </c>
      <c r="D16" t="s">
        <v>91</v>
      </c>
      <c r="E16" s="90">
        <v>3.7519999999999998</v>
      </c>
      <c r="F16" t="s">
        <v>92</v>
      </c>
      <c r="G16" s="90">
        <v>1585</v>
      </c>
      <c r="H16" t="s">
        <v>444</v>
      </c>
      <c r="I16" s="90">
        <v>55.61</v>
      </c>
      <c r="J16" t="s">
        <v>446</v>
      </c>
      <c r="K16" s="90">
        <v>1.2715700000000001</v>
      </c>
      <c r="L16" t="s">
        <v>101</v>
      </c>
      <c r="M16" s="90">
        <v>2126</v>
      </c>
      <c r="N16" t="s">
        <v>101</v>
      </c>
      <c r="O16" s="90">
        <v>2076</v>
      </c>
      <c r="P16" t="s">
        <v>102</v>
      </c>
      <c r="Q16" s="90">
        <v>5</v>
      </c>
      <c r="R16" t="s">
        <v>93</v>
      </c>
      <c r="S16" s="90">
        <v>69.400000000000006</v>
      </c>
      <c r="T16" t="s">
        <v>91</v>
      </c>
      <c r="U16" s="90">
        <v>941.65800000000002</v>
      </c>
      <c r="V16" s="90"/>
      <c r="W16" s="82"/>
      <c r="X16" s="17">
        <f t="shared" si="7"/>
        <v>2.9969999999999999</v>
      </c>
      <c r="Y16" s="95">
        <f t="shared" si="15"/>
        <v>1585</v>
      </c>
      <c r="Z16" s="4">
        <f>IF(OR(ISBLANK(Q16),VALUE(Q16)=0)," ",VALUE(G16)*60*VLOOKUP(VALUE(Q16),'Berechnungen 525d'!$A$5:$D$9,4)/1000)</f>
        <v>80.450553191489348</v>
      </c>
      <c r="AA16" s="19">
        <f t="shared" si="8"/>
        <v>2126</v>
      </c>
      <c r="AB16" s="19">
        <f t="shared" si="9"/>
        <v>2076</v>
      </c>
      <c r="AC16" s="19">
        <f t="shared" si="10"/>
        <v>50</v>
      </c>
      <c r="AD16" s="127">
        <f t="shared" si="16"/>
        <v>55.61</v>
      </c>
      <c r="AE16" s="117">
        <f t="shared" si="11"/>
        <v>1.2715700000000001</v>
      </c>
      <c r="AF16" s="123">
        <f t="shared" si="17"/>
        <v>69.400000000000006</v>
      </c>
      <c r="AG16" s="52">
        <f t="shared" si="6"/>
        <v>5</v>
      </c>
      <c r="AH16" s="48">
        <f t="shared" si="12"/>
        <v>3.7519999999999998</v>
      </c>
      <c r="AI16" s="20">
        <f t="shared" si="13"/>
        <v>941.65800000000002</v>
      </c>
      <c r="AJ16" s="20">
        <f t="shared" si="14"/>
        <v>941.65800000000002</v>
      </c>
      <c r="AK16" s="20">
        <f t="shared" si="18"/>
        <v>0</v>
      </c>
      <c r="AL16" s="48"/>
    </row>
    <row r="17" spans="1:38" x14ac:dyDescent="0.25">
      <c r="A17">
        <v>3183</v>
      </c>
      <c r="B17" t="s">
        <v>91</v>
      </c>
      <c r="C17" s="90">
        <v>931.423</v>
      </c>
      <c r="D17" t="s">
        <v>91</v>
      </c>
      <c r="E17" s="90">
        <v>3.7469999999999999</v>
      </c>
      <c r="F17" t="s">
        <v>92</v>
      </c>
      <c r="G17" s="90">
        <v>1609</v>
      </c>
      <c r="H17" t="s">
        <v>444</v>
      </c>
      <c r="I17" s="90">
        <v>47.08</v>
      </c>
      <c r="J17" t="s">
        <v>446</v>
      </c>
      <c r="K17" s="90">
        <v>1.0172600000000001</v>
      </c>
      <c r="L17" t="s">
        <v>101</v>
      </c>
      <c r="M17" s="90">
        <v>2223</v>
      </c>
      <c r="N17" t="s">
        <v>101</v>
      </c>
      <c r="O17" s="90">
        <v>2101</v>
      </c>
      <c r="P17" t="s">
        <v>102</v>
      </c>
      <c r="Q17" s="90">
        <v>5</v>
      </c>
      <c r="R17" t="s">
        <v>93</v>
      </c>
      <c r="S17" s="90">
        <v>70.75</v>
      </c>
      <c r="T17" t="s">
        <v>91</v>
      </c>
      <c r="U17" s="90">
        <v>941.65800000000002</v>
      </c>
      <c r="V17" s="90"/>
      <c r="W17" s="82"/>
      <c r="X17" s="17">
        <f t="shared" si="7"/>
        <v>3.1829999999999998</v>
      </c>
      <c r="Y17" s="95">
        <f t="shared" si="15"/>
        <v>1609</v>
      </c>
      <c r="Z17" s="4">
        <f>IF(OR(ISBLANK(Q17),VALUE(Q17)=0)," ",VALUE(G17)*60*VLOOKUP(VALUE(Q17),'Berechnungen 525d'!$A$5:$D$9,4)/1000)</f>
        <v>81.668731914893613</v>
      </c>
      <c r="AA17" s="19">
        <f t="shared" si="8"/>
        <v>2223</v>
      </c>
      <c r="AB17" s="19">
        <f t="shared" si="9"/>
        <v>2101</v>
      </c>
      <c r="AC17" s="19">
        <f t="shared" si="10"/>
        <v>122</v>
      </c>
      <c r="AD17" s="127">
        <f t="shared" si="16"/>
        <v>47.08</v>
      </c>
      <c r="AE17" s="117">
        <f t="shared" si="11"/>
        <v>1.0172600000000001</v>
      </c>
      <c r="AF17" s="123">
        <f t="shared" si="17"/>
        <v>70.75</v>
      </c>
      <c r="AG17" s="52">
        <f t="shared" si="6"/>
        <v>5</v>
      </c>
      <c r="AH17" s="48">
        <f t="shared" si="12"/>
        <v>3.7469999999999999</v>
      </c>
      <c r="AI17" s="20">
        <f t="shared" si="13"/>
        <v>941.65800000000002</v>
      </c>
      <c r="AJ17" s="20">
        <f t="shared" si="14"/>
        <v>931.423</v>
      </c>
      <c r="AK17" s="20">
        <f t="shared" si="18"/>
        <v>10.235000000000014</v>
      </c>
      <c r="AL17" s="48"/>
    </row>
    <row r="18" spans="1:38" x14ac:dyDescent="0.25">
      <c r="A18">
        <v>3479</v>
      </c>
      <c r="B18" t="s">
        <v>91</v>
      </c>
      <c r="C18" s="90">
        <v>951.89300000000003</v>
      </c>
      <c r="D18" t="s">
        <v>91</v>
      </c>
      <c r="E18" s="90">
        <v>3.7429999999999999</v>
      </c>
      <c r="F18" t="s">
        <v>92</v>
      </c>
      <c r="G18" s="90">
        <v>1637</v>
      </c>
      <c r="H18" t="s">
        <v>444</v>
      </c>
      <c r="I18" s="90">
        <v>45.06</v>
      </c>
      <c r="J18" t="s">
        <v>446</v>
      </c>
      <c r="K18" s="90">
        <v>1.1868000000000001</v>
      </c>
      <c r="L18" t="s">
        <v>101</v>
      </c>
      <c r="M18" s="90">
        <v>2293</v>
      </c>
      <c r="N18" t="s">
        <v>101</v>
      </c>
      <c r="O18" s="90">
        <v>2130</v>
      </c>
      <c r="P18" t="s">
        <v>102</v>
      </c>
      <c r="Q18" s="90">
        <v>5</v>
      </c>
      <c r="R18" t="s">
        <v>93</v>
      </c>
      <c r="S18" s="90">
        <v>70.77</v>
      </c>
      <c r="T18" t="s">
        <v>91</v>
      </c>
      <c r="U18" s="90">
        <v>951.89300000000003</v>
      </c>
      <c r="V18" s="90"/>
      <c r="W18" s="82"/>
      <c r="X18" s="17">
        <f t="shared" si="7"/>
        <v>3.4790000000000001</v>
      </c>
      <c r="Y18" s="95">
        <f t="shared" si="15"/>
        <v>1637</v>
      </c>
      <c r="Z18" s="4">
        <f>IF(OR(ISBLANK(Q18),VALUE(Q18)=0)," ",VALUE(G18)*60*VLOOKUP(VALUE(Q18),'Berechnungen 525d'!$A$5:$D$9,4)/1000)</f>
        <v>83.089940425531907</v>
      </c>
      <c r="AA18" s="19">
        <f t="shared" si="8"/>
        <v>2293</v>
      </c>
      <c r="AB18" s="19">
        <f t="shared" si="9"/>
        <v>2130</v>
      </c>
      <c r="AC18" s="19">
        <f t="shared" si="10"/>
        <v>163</v>
      </c>
      <c r="AD18" s="127">
        <f t="shared" si="16"/>
        <v>45.06</v>
      </c>
      <c r="AE18" s="117">
        <f t="shared" si="11"/>
        <v>1.1868000000000001</v>
      </c>
      <c r="AF18" s="123">
        <f t="shared" si="17"/>
        <v>70.77</v>
      </c>
      <c r="AG18" s="52">
        <f t="shared" si="6"/>
        <v>5</v>
      </c>
      <c r="AH18" s="48">
        <f t="shared" si="12"/>
        <v>3.7429999999999999</v>
      </c>
      <c r="AI18" s="20">
        <f t="shared" si="13"/>
        <v>951.89300000000003</v>
      </c>
      <c r="AJ18" s="20">
        <f t="shared" si="14"/>
        <v>951.89300000000003</v>
      </c>
      <c r="AK18" s="20">
        <f t="shared" si="18"/>
        <v>0</v>
      </c>
      <c r="AL18" s="48"/>
    </row>
    <row r="19" spans="1:38" x14ac:dyDescent="0.25">
      <c r="A19">
        <v>3735</v>
      </c>
      <c r="B19" t="s">
        <v>91</v>
      </c>
      <c r="C19" s="90">
        <v>962.12900000000002</v>
      </c>
      <c r="D19" t="s">
        <v>91</v>
      </c>
      <c r="E19" s="90">
        <v>3.7429999999999999</v>
      </c>
      <c r="F19" t="s">
        <v>92</v>
      </c>
      <c r="G19" s="90">
        <v>1658</v>
      </c>
      <c r="H19" t="s">
        <v>444</v>
      </c>
      <c r="I19" s="90">
        <v>53.81</v>
      </c>
      <c r="J19" t="s">
        <v>446</v>
      </c>
      <c r="K19" s="90">
        <v>1.2715700000000001</v>
      </c>
      <c r="L19" t="s">
        <v>101</v>
      </c>
      <c r="M19" s="90">
        <v>2263</v>
      </c>
      <c r="N19" t="s">
        <v>101</v>
      </c>
      <c r="O19" s="90">
        <v>2152</v>
      </c>
      <c r="P19" t="s">
        <v>102</v>
      </c>
      <c r="Q19" s="90">
        <v>5</v>
      </c>
      <c r="R19" t="s">
        <v>93</v>
      </c>
      <c r="S19" s="90">
        <v>70.2</v>
      </c>
      <c r="T19" t="s">
        <v>91</v>
      </c>
      <c r="U19" s="90">
        <v>951.89300000000003</v>
      </c>
      <c r="V19" s="90"/>
      <c r="W19" s="82"/>
      <c r="X19" s="17">
        <f t="shared" si="7"/>
        <v>3.7349999999999999</v>
      </c>
      <c r="Y19" s="95">
        <f t="shared" si="15"/>
        <v>1658</v>
      </c>
      <c r="Z19" s="4">
        <f>IF(OR(ISBLANK(Q19),VALUE(Q19)=0)," ",VALUE(G19)*60*VLOOKUP(VALUE(Q19),'Berechnungen 525d'!$A$5:$D$9,4)/1000)</f>
        <v>84.155846808510631</v>
      </c>
      <c r="AA19" s="19">
        <f t="shared" si="8"/>
        <v>2263</v>
      </c>
      <c r="AB19" s="19">
        <f t="shared" si="9"/>
        <v>2152</v>
      </c>
      <c r="AC19" s="19">
        <f t="shared" si="10"/>
        <v>111</v>
      </c>
      <c r="AD19" s="127">
        <f t="shared" si="16"/>
        <v>53.81</v>
      </c>
      <c r="AE19" s="117">
        <f t="shared" si="11"/>
        <v>1.2715700000000001</v>
      </c>
      <c r="AF19" s="123">
        <f t="shared" si="17"/>
        <v>70.2</v>
      </c>
      <c r="AG19" s="52">
        <f t="shared" si="6"/>
        <v>5</v>
      </c>
      <c r="AH19" s="48">
        <f t="shared" si="12"/>
        <v>3.7429999999999999</v>
      </c>
      <c r="AI19" s="20">
        <f t="shared" si="13"/>
        <v>951.89300000000003</v>
      </c>
      <c r="AJ19" s="20">
        <f t="shared" si="14"/>
        <v>962.12900000000002</v>
      </c>
      <c r="AK19" s="20">
        <f t="shared" si="18"/>
        <v>-10.23599999999999</v>
      </c>
      <c r="AL19" s="48"/>
    </row>
    <row r="20" spans="1:38" x14ac:dyDescent="0.25">
      <c r="A20">
        <v>4141</v>
      </c>
      <c r="B20" t="s">
        <v>91</v>
      </c>
      <c r="C20" s="90">
        <v>951.89300000000003</v>
      </c>
      <c r="D20" t="s">
        <v>91</v>
      </c>
      <c r="E20" s="90">
        <v>3.7429999999999999</v>
      </c>
      <c r="F20" t="s">
        <v>92</v>
      </c>
      <c r="G20" s="90">
        <v>1682</v>
      </c>
      <c r="H20" t="s">
        <v>444</v>
      </c>
      <c r="I20" s="90">
        <v>59.7</v>
      </c>
      <c r="J20" t="s">
        <v>446</v>
      </c>
      <c r="K20" s="90">
        <v>1.1020300000000001</v>
      </c>
      <c r="L20" t="s">
        <v>101</v>
      </c>
      <c r="M20" s="90">
        <v>2203</v>
      </c>
      <c r="N20" t="s">
        <v>101</v>
      </c>
      <c r="O20" s="90">
        <v>2176</v>
      </c>
      <c r="P20" t="s">
        <v>102</v>
      </c>
      <c r="Q20" s="90">
        <v>5</v>
      </c>
      <c r="R20" t="s">
        <v>93</v>
      </c>
      <c r="S20" s="90">
        <v>70.13</v>
      </c>
      <c r="T20" t="s">
        <v>91</v>
      </c>
      <c r="U20" s="90">
        <v>962.12900000000002</v>
      </c>
      <c r="V20" s="90"/>
      <c r="W20" s="82"/>
      <c r="X20" s="17">
        <f t="shared" si="7"/>
        <v>4.141</v>
      </c>
      <c r="Y20" s="95">
        <f t="shared" si="15"/>
        <v>1682</v>
      </c>
      <c r="Z20" s="4">
        <f>IF(OR(ISBLANK(Q20),VALUE(Q20)=0)," ",VALUE(G20)*60*VLOOKUP(VALUE(Q20),'Berechnungen 525d'!$A$5:$D$9,4)/1000)</f>
        <v>85.374025531914882</v>
      </c>
      <c r="AA20" s="19">
        <f t="shared" si="8"/>
        <v>2203</v>
      </c>
      <c r="AB20" s="19">
        <f t="shared" si="9"/>
        <v>2176</v>
      </c>
      <c r="AC20" s="19">
        <f t="shared" si="10"/>
        <v>27</v>
      </c>
      <c r="AD20" s="127">
        <f t="shared" si="16"/>
        <v>59.7</v>
      </c>
      <c r="AE20" s="117">
        <f t="shared" si="11"/>
        <v>1.1020300000000001</v>
      </c>
      <c r="AF20" s="123">
        <f t="shared" si="17"/>
        <v>70.13</v>
      </c>
      <c r="AG20" s="52">
        <f t="shared" si="6"/>
        <v>5</v>
      </c>
      <c r="AH20" s="48">
        <f t="shared" si="12"/>
        <v>3.7429999999999999</v>
      </c>
      <c r="AI20" s="20">
        <f t="shared" si="13"/>
        <v>962.12900000000002</v>
      </c>
      <c r="AJ20" s="20">
        <f t="shared" si="14"/>
        <v>951.89300000000003</v>
      </c>
      <c r="AK20" s="20">
        <f t="shared" si="18"/>
        <v>10.23599999999999</v>
      </c>
      <c r="AL20" s="48"/>
    </row>
    <row r="21" spans="1:38" x14ac:dyDescent="0.25">
      <c r="A21">
        <v>4427</v>
      </c>
      <c r="B21" t="s">
        <v>91</v>
      </c>
      <c r="C21" s="90">
        <v>962.12900000000002</v>
      </c>
      <c r="D21" t="s">
        <v>91</v>
      </c>
      <c r="E21" s="90">
        <v>3.7469999999999999</v>
      </c>
      <c r="F21" t="s">
        <v>92</v>
      </c>
      <c r="G21" s="90">
        <v>1712</v>
      </c>
      <c r="H21" t="s">
        <v>444</v>
      </c>
      <c r="I21" s="90">
        <v>64.58</v>
      </c>
      <c r="J21" t="s">
        <v>446</v>
      </c>
      <c r="K21" s="90">
        <v>1.1020300000000001</v>
      </c>
      <c r="L21" t="s">
        <v>101</v>
      </c>
      <c r="M21" s="90">
        <v>2183</v>
      </c>
      <c r="N21" t="s">
        <v>101</v>
      </c>
      <c r="O21" s="90">
        <v>2217</v>
      </c>
      <c r="P21" t="s">
        <v>102</v>
      </c>
      <c r="Q21" s="90">
        <v>5</v>
      </c>
      <c r="R21" t="s">
        <v>93</v>
      </c>
      <c r="S21" s="90">
        <v>70.17</v>
      </c>
      <c r="T21" t="s">
        <v>91</v>
      </c>
      <c r="U21" s="90">
        <v>972.36400000000003</v>
      </c>
      <c r="V21" s="90"/>
      <c r="W21" s="82"/>
      <c r="X21" s="17">
        <f t="shared" si="7"/>
        <v>4.4269999999999996</v>
      </c>
      <c r="Y21" s="95">
        <f t="shared" si="15"/>
        <v>1712</v>
      </c>
      <c r="Z21" s="4">
        <f>IF(OR(ISBLANK(Q21),VALUE(Q21)=0)," ",VALUE(G21)*60*VLOOKUP(VALUE(Q21),'Berechnungen 525d'!$A$5:$D$9,4)/1000)</f>
        <v>86.896748936170198</v>
      </c>
      <c r="AA21" s="19">
        <f t="shared" si="8"/>
        <v>2183</v>
      </c>
      <c r="AB21" s="19">
        <f t="shared" si="9"/>
        <v>2217</v>
      </c>
      <c r="AC21" s="19">
        <f t="shared" si="10"/>
        <v>-34</v>
      </c>
      <c r="AD21" s="127">
        <f t="shared" si="16"/>
        <v>64.58</v>
      </c>
      <c r="AE21" s="117">
        <f t="shared" si="11"/>
        <v>1.1020300000000001</v>
      </c>
      <c r="AF21" s="123">
        <f t="shared" si="17"/>
        <v>70.17</v>
      </c>
      <c r="AG21" s="52">
        <f t="shared" si="6"/>
        <v>5</v>
      </c>
      <c r="AH21" s="48">
        <f t="shared" si="12"/>
        <v>3.7469999999999999</v>
      </c>
      <c r="AI21" s="20">
        <f t="shared" si="13"/>
        <v>972.36400000000003</v>
      </c>
      <c r="AJ21" s="20">
        <f t="shared" si="14"/>
        <v>962.12900000000002</v>
      </c>
      <c r="AK21" s="20">
        <f t="shared" si="18"/>
        <v>10.235000000000014</v>
      </c>
      <c r="AL21" s="48"/>
    </row>
    <row r="22" spans="1:38" x14ac:dyDescent="0.25">
      <c r="A22">
        <v>4663</v>
      </c>
      <c r="B22" t="s">
        <v>91</v>
      </c>
      <c r="C22" s="90">
        <v>962.12900000000002</v>
      </c>
      <c r="D22" t="s">
        <v>91</v>
      </c>
      <c r="E22" s="90">
        <v>3.7389999999999999</v>
      </c>
      <c r="F22" t="s">
        <v>92</v>
      </c>
      <c r="G22" s="90">
        <v>1745</v>
      </c>
      <c r="H22" t="s">
        <v>444</v>
      </c>
      <c r="I22" s="90">
        <v>64.84</v>
      </c>
      <c r="J22" t="s">
        <v>446</v>
      </c>
      <c r="K22" s="90">
        <v>1.44112</v>
      </c>
      <c r="L22" t="s">
        <v>101</v>
      </c>
      <c r="M22" s="90">
        <v>2193</v>
      </c>
      <c r="N22" t="s">
        <v>101</v>
      </c>
      <c r="O22" s="90">
        <v>2248</v>
      </c>
      <c r="P22" t="s">
        <v>102</v>
      </c>
      <c r="Q22" s="90">
        <v>5</v>
      </c>
      <c r="R22" t="s">
        <v>93</v>
      </c>
      <c r="S22" s="90">
        <v>70.540000000000006</v>
      </c>
      <c r="T22" t="s">
        <v>91</v>
      </c>
      <c r="U22" s="90">
        <v>982.6</v>
      </c>
      <c r="V22" s="90"/>
      <c r="W22" s="82"/>
      <c r="X22" s="17">
        <f t="shared" si="7"/>
        <v>4.6630000000000003</v>
      </c>
      <c r="Y22" s="95">
        <f t="shared" si="15"/>
        <v>1745</v>
      </c>
      <c r="Z22" s="4">
        <f>IF(OR(ISBLANK(Q22),VALUE(Q22)=0)," ",VALUE(G22)*60*VLOOKUP(VALUE(Q22),'Berechnungen 525d'!$A$5:$D$9,4)/1000)</f>
        <v>88.571744680851054</v>
      </c>
      <c r="AA22" s="19">
        <f t="shared" si="8"/>
        <v>2193</v>
      </c>
      <c r="AB22" s="19">
        <f t="shared" si="9"/>
        <v>2248</v>
      </c>
      <c r="AC22" s="19">
        <f t="shared" si="10"/>
        <v>-55</v>
      </c>
      <c r="AD22" s="127">
        <f t="shared" si="16"/>
        <v>64.84</v>
      </c>
      <c r="AE22" s="117">
        <f t="shared" si="11"/>
        <v>1.44112</v>
      </c>
      <c r="AF22" s="123">
        <f t="shared" si="17"/>
        <v>70.540000000000006</v>
      </c>
      <c r="AG22" s="52">
        <f t="shared" si="6"/>
        <v>5</v>
      </c>
      <c r="AH22" s="48">
        <f t="shared" si="12"/>
        <v>3.7389999999999999</v>
      </c>
      <c r="AI22" s="20">
        <f t="shared" si="13"/>
        <v>982.6</v>
      </c>
      <c r="AJ22" s="20">
        <f t="shared" si="14"/>
        <v>962.12900000000002</v>
      </c>
      <c r="AK22" s="20">
        <f t="shared" si="18"/>
        <v>20.471000000000004</v>
      </c>
      <c r="AL22" s="48"/>
    </row>
    <row r="23" spans="1:38" x14ac:dyDescent="0.25">
      <c r="A23">
        <v>4980</v>
      </c>
      <c r="B23" t="s">
        <v>91</v>
      </c>
      <c r="C23" s="90">
        <v>992.83500000000004</v>
      </c>
      <c r="D23" t="s">
        <v>91</v>
      </c>
      <c r="E23" s="90">
        <v>3.7389999999999999</v>
      </c>
      <c r="F23" t="s">
        <v>92</v>
      </c>
      <c r="G23" s="90">
        <v>1765</v>
      </c>
      <c r="H23" t="s">
        <v>444</v>
      </c>
      <c r="I23" s="90">
        <v>58.78</v>
      </c>
      <c r="J23" t="s">
        <v>446</v>
      </c>
      <c r="K23" s="90">
        <v>1.2715700000000001</v>
      </c>
      <c r="L23" t="s">
        <v>101</v>
      </c>
      <c r="M23" s="90">
        <v>2221</v>
      </c>
      <c r="N23" t="s">
        <v>101</v>
      </c>
      <c r="O23" s="90">
        <v>2255</v>
      </c>
      <c r="P23" t="s">
        <v>102</v>
      </c>
      <c r="Q23" s="90">
        <v>5</v>
      </c>
      <c r="R23" t="s">
        <v>93</v>
      </c>
      <c r="S23" s="90">
        <v>70.73</v>
      </c>
      <c r="T23" t="s">
        <v>91</v>
      </c>
      <c r="U23" s="90">
        <v>982.6</v>
      </c>
      <c r="V23" s="90"/>
      <c r="W23" s="82"/>
      <c r="X23" s="17">
        <f t="shared" si="7"/>
        <v>4.9800000000000004</v>
      </c>
      <c r="Y23" s="95">
        <f t="shared" si="15"/>
        <v>1765</v>
      </c>
      <c r="Z23" s="4">
        <f>IF(OR(ISBLANK(Q23),VALUE(Q23)=0)," ",VALUE(G23)*60*VLOOKUP(VALUE(Q23),'Berechnungen 525d'!$A$5:$D$9,4)/1000)</f>
        <v>89.586893617021275</v>
      </c>
      <c r="AA23" s="19">
        <f t="shared" si="8"/>
        <v>2221</v>
      </c>
      <c r="AB23" s="19">
        <f t="shared" si="9"/>
        <v>2255</v>
      </c>
      <c r="AC23" s="19">
        <f t="shared" si="10"/>
        <v>-34</v>
      </c>
      <c r="AD23" s="127">
        <f t="shared" si="16"/>
        <v>58.78</v>
      </c>
      <c r="AE23" s="117">
        <f t="shared" si="11"/>
        <v>1.2715700000000001</v>
      </c>
      <c r="AF23" s="123">
        <f t="shared" si="17"/>
        <v>70.73</v>
      </c>
      <c r="AG23" s="52">
        <f t="shared" si="6"/>
        <v>5</v>
      </c>
      <c r="AH23" s="48">
        <f t="shared" si="12"/>
        <v>3.7389999999999999</v>
      </c>
      <c r="AI23" s="20">
        <f t="shared" si="13"/>
        <v>982.6</v>
      </c>
      <c r="AJ23" s="20">
        <f t="shared" si="14"/>
        <v>992.83500000000004</v>
      </c>
      <c r="AK23" s="20">
        <f t="shared" si="18"/>
        <v>-10.235000000000014</v>
      </c>
      <c r="AL23" s="48"/>
    </row>
    <row r="24" spans="1:38" x14ac:dyDescent="0.25">
      <c r="A24">
        <v>5225</v>
      </c>
      <c r="B24" t="s">
        <v>91</v>
      </c>
      <c r="C24" s="90">
        <v>992.83500000000004</v>
      </c>
      <c r="D24" t="s">
        <v>91</v>
      </c>
      <c r="E24" s="90">
        <v>3.7429999999999999</v>
      </c>
      <c r="F24" t="s">
        <v>92</v>
      </c>
      <c r="G24" s="90">
        <v>1800</v>
      </c>
      <c r="H24" t="s">
        <v>444</v>
      </c>
      <c r="I24" s="90">
        <v>57.83</v>
      </c>
      <c r="J24" t="s">
        <v>446</v>
      </c>
      <c r="K24" s="90">
        <v>1.3563400000000001</v>
      </c>
      <c r="L24" t="s">
        <v>101</v>
      </c>
      <c r="M24" s="90">
        <v>2259</v>
      </c>
      <c r="N24" t="s">
        <v>101</v>
      </c>
      <c r="O24" s="90">
        <v>2273</v>
      </c>
      <c r="P24" t="s">
        <v>102</v>
      </c>
      <c r="Q24" s="90">
        <v>5</v>
      </c>
      <c r="R24" t="s">
        <v>93</v>
      </c>
      <c r="S24" s="90">
        <v>70.39</v>
      </c>
      <c r="T24" t="s">
        <v>91</v>
      </c>
      <c r="U24" s="90">
        <v>992.83500000000004</v>
      </c>
      <c r="V24" s="90"/>
      <c r="W24" s="82"/>
      <c r="X24" s="17">
        <f t="shared" si="7"/>
        <v>5.2249999999999996</v>
      </c>
      <c r="Y24" s="95">
        <f t="shared" si="15"/>
        <v>1800</v>
      </c>
      <c r="Z24" s="4">
        <f>IF(OR(ISBLANK(Q24),VALUE(Q24)=0)," ",VALUE(G24)*60*VLOOKUP(VALUE(Q24),'Berechnungen 525d'!$A$5:$D$9,4)/1000)</f>
        <v>91.363404255319139</v>
      </c>
      <c r="AA24" s="19">
        <f t="shared" si="8"/>
        <v>2259</v>
      </c>
      <c r="AB24" s="19">
        <f t="shared" si="9"/>
        <v>2273</v>
      </c>
      <c r="AC24" s="19">
        <f t="shared" si="10"/>
        <v>-14</v>
      </c>
      <c r="AD24" s="127">
        <f t="shared" si="16"/>
        <v>57.83</v>
      </c>
      <c r="AE24" s="117">
        <f t="shared" si="11"/>
        <v>1.3563400000000001</v>
      </c>
      <c r="AF24" s="123">
        <f t="shared" si="17"/>
        <v>70.39</v>
      </c>
      <c r="AG24" s="52">
        <f t="shared" si="6"/>
        <v>5</v>
      </c>
      <c r="AH24" s="48">
        <f t="shared" si="12"/>
        <v>3.7429999999999999</v>
      </c>
      <c r="AI24" s="20">
        <f t="shared" si="13"/>
        <v>992.83500000000004</v>
      </c>
      <c r="AJ24" s="20">
        <f t="shared" si="14"/>
        <v>992.83500000000004</v>
      </c>
      <c r="AK24" s="20">
        <f t="shared" si="18"/>
        <v>0</v>
      </c>
      <c r="AL24" s="48"/>
    </row>
    <row r="25" spans="1:38" x14ac:dyDescent="0.25">
      <c r="A25">
        <v>5461</v>
      </c>
      <c r="B25" t="s">
        <v>91</v>
      </c>
      <c r="C25" s="90">
        <v>1003.07</v>
      </c>
      <c r="D25" t="s">
        <v>91</v>
      </c>
      <c r="E25" s="90">
        <v>3.7349999999999999</v>
      </c>
      <c r="F25" t="s">
        <v>92</v>
      </c>
      <c r="G25" s="90">
        <v>1816</v>
      </c>
      <c r="H25" t="s">
        <v>444</v>
      </c>
      <c r="I25" s="90">
        <v>53.63</v>
      </c>
      <c r="J25" t="s">
        <v>446</v>
      </c>
      <c r="K25" s="90">
        <v>1.2715700000000001</v>
      </c>
      <c r="L25" t="s">
        <v>101</v>
      </c>
      <c r="M25" s="90">
        <v>2303</v>
      </c>
      <c r="N25" t="s">
        <v>101</v>
      </c>
      <c r="O25" s="90">
        <v>2282</v>
      </c>
      <c r="P25" t="s">
        <v>102</v>
      </c>
      <c r="Q25" s="90">
        <v>5</v>
      </c>
      <c r="R25" t="s">
        <v>93</v>
      </c>
      <c r="S25" s="90">
        <v>70.72</v>
      </c>
      <c r="T25" t="s">
        <v>91</v>
      </c>
      <c r="U25" s="90">
        <v>992.83500000000004</v>
      </c>
      <c r="V25" s="90"/>
      <c r="W25" s="82"/>
      <c r="X25" s="17">
        <f t="shared" si="7"/>
        <v>5.4610000000000003</v>
      </c>
      <c r="Y25" s="95">
        <f t="shared" si="15"/>
        <v>1816</v>
      </c>
      <c r="Z25" s="4">
        <f>IF(OR(ISBLANK(Q25),VALUE(Q25)=0)," ",VALUE(G25)*60*VLOOKUP(VALUE(Q25),'Berechnungen 525d'!$A$5:$D$9,4)/1000)</f>
        <v>92.175523404255316</v>
      </c>
      <c r="AA25" s="19">
        <f t="shared" si="8"/>
        <v>2303</v>
      </c>
      <c r="AB25" s="19">
        <f t="shared" si="9"/>
        <v>2282</v>
      </c>
      <c r="AC25" s="19">
        <f t="shared" si="10"/>
        <v>21</v>
      </c>
      <c r="AD25" s="127">
        <f t="shared" si="16"/>
        <v>53.63</v>
      </c>
      <c r="AE25" s="117">
        <f t="shared" si="11"/>
        <v>1.2715700000000001</v>
      </c>
      <c r="AF25" s="123">
        <f t="shared" si="17"/>
        <v>70.72</v>
      </c>
      <c r="AG25" s="52">
        <f t="shared" si="6"/>
        <v>5</v>
      </c>
      <c r="AH25" s="48">
        <f t="shared" si="12"/>
        <v>3.7349999999999999</v>
      </c>
      <c r="AI25" s="20">
        <f t="shared" si="13"/>
        <v>992.83500000000004</v>
      </c>
      <c r="AJ25" s="20">
        <f t="shared" si="14"/>
        <v>1003.07</v>
      </c>
      <c r="AK25" s="20">
        <f t="shared" si="18"/>
        <v>-10.235000000000014</v>
      </c>
      <c r="AL25" s="48"/>
    </row>
    <row r="26" spans="1:38" x14ac:dyDescent="0.25">
      <c r="A26">
        <v>5767</v>
      </c>
      <c r="B26" t="s">
        <v>91</v>
      </c>
      <c r="C26" s="90">
        <v>1003.07</v>
      </c>
      <c r="D26" t="s">
        <v>91</v>
      </c>
      <c r="E26" s="90">
        <v>3.7349999999999999</v>
      </c>
      <c r="F26" t="s">
        <v>92</v>
      </c>
      <c r="G26" s="90">
        <v>1850</v>
      </c>
      <c r="H26" t="s">
        <v>444</v>
      </c>
      <c r="I26" s="90">
        <v>52.5</v>
      </c>
      <c r="J26" t="s">
        <v>446</v>
      </c>
      <c r="K26" s="90">
        <v>1.2715700000000001</v>
      </c>
      <c r="L26" t="s">
        <v>101</v>
      </c>
      <c r="M26" s="90">
        <v>2345</v>
      </c>
      <c r="N26" t="s">
        <v>101</v>
      </c>
      <c r="O26" s="90">
        <v>2300</v>
      </c>
      <c r="P26" t="s">
        <v>102</v>
      </c>
      <c r="Q26" s="90">
        <v>5</v>
      </c>
      <c r="R26" t="s">
        <v>93</v>
      </c>
      <c r="S26" s="90">
        <v>70.709999999999994</v>
      </c>
      <c r="T26" t="s">
        <v>91</v>
      </c>
      <c r="U26" s="90">
        <v>1003.07</v>
      </c>
      <c r="V26" s="90"/>
      <c r="W26" s="82"/>
      <c r="X26" s="17">
        <f t="shared" si="7"/>
        <v>5.7670000000000003</v>
      </c>
      <c r="Y26" s="95">
        <f t="shared" si="15"/>
        <v>1850</v>
      </c>
      <c r="Z26" s="4">
        <f>IF(OR(ISBLANK(Q26),VALUE(Q26)=0)," ",VALUE(G26)*60*VLOOKUP(VALUE(Q26),'Berechnungen 525d'!$A$5:$D$9,4)/1000)</f>
        <v>93.901276595744676</v>
      </c>
      <c r="AA26" s="19">
        <f t="shared" si="8"/>
        <v>2345</v>
      </c>
      <c r="AB26" s="19">
        <f t="shared" si="9"/>
        <v>2300</v>
      </c>
      <c r="AC26" s="19">
        <f t="shared" si="10"/>
        <v>45</v>
      </c>
      <c r="AD26" s="127">
        <f t="shared" si="16"/>
        <v>52.5</v>
      </c>
      <c r="AE26" s="117">
        <f t="shared" si="11"/>
        <v>1.2715700000000001</v>
      </c>
      <c r="AF26" s="123">
        <f t="shared" si="17"/>
        <v>70.709999999999994</v>
      </c>
      <c r="AG26" s="52">
        <f t="shared" si="6"/>
        <v>5</v>
      </c>
      <c r="AH26" s="48">
        <f t="shared" si="12"/>
        <v>3.7349999999999999</v>
      </c>
      <c r="AI26" s="20">
        <f t="shared" si="13"/>
        <v>1003.07</v>
      </c>
      <c r="AJ26" s="20">
        <f t="shared" si="14"/>
        <v>1003.07</v>
      </c>
      <c r="AK26" s="20">
        <f t="shared" si="18"/>
        <v>0</v>
      </c>
      <c r="AL26" s="48"/>
    </row>
    <row r="27" spans="1:38" x14ac:dyDescent="0.25">
      <c r="A27">
        <v>6063</v>
      </c>
      <c r="B27" t="s">
        <v>91</v>
      </c>
      <c r="C27" s="90">
        <v>1013.31</v>
      </c>
      <c r="D27" t="s">
        <v>91</v>
      </c>
      <c r="E27" s="90">
        <v>3.7349999999999999</v>
      </c>
      <c r="F27" t="s">
        <v>92</v>
      </c>
      <c r="G27" s="90">
        <v>1882</v>
      </c>
      <c r="H27" t="s">
        <v>444</v>
      </c>
      <c r="I27" s="90">
        <v>50.38</v>
      </c>
      <c r="J27" t="s">
        <v>446</v>
      </c>
      <c r="K27" s="90">
        <v>1.2715700000000001</v>
      </c>
      <c r="L27" t="s">
        <v>101</v>
      </c>
      <c r="M27" s="90">
        <v>2390</v>
      </c>
      <c r="N27" t="s">
        <v>101</v>
      </c>
      <c r="O27" s="90">
        <v>2317</v>
      </c>
      <c r="P27" t="s">
        <v>102</v>
      </c>
      <c r="Q27" s="90">
        <v>5</v>
      </c>
      <c r="R27" t="s">
        <v>93</v>
      </c>
      <c r="S27" s="90">
        <v>70.47</v>
      </c>
      <c r="T27" t="s">
        <v>91</v>
      </c>
      <c r="U27" s="90">
        <v>1013.31</v>
      </c>
      <c r="V27" s="90"/>
      <c r="W27" s="82"/>
      <c r="X27" s="17">
        <f t="shared" si="7"/>
        <v>6.0629999999999997</v>
      </c>
      <c r="Y27" s="95">
        <f t="shared" si="15"/>
        <v>1882</v>
      </c>
      <c r="Z27" s="4">
        <f>IF(OR(ISBLANK(Q27),VALUE(Q27)=0)," ",VALUE(G27)*60*VLOOKUP(VALUE(Q27),'Berechnungen 525d'!$A$5:$D$9,4)/1000)</f>
        <v>95.525514893617014</v>
      </c>
      <c r="AA27" s="19">
        <f t="shared" si="8"/>
        <v>2390</v>
      </c>
      <c r="AB27" s="19">
        <f t="shared" si="9"/>
        <v>2317</v>
      </c>
      <c r="AC27" s="19">
        <f t="shared" si="10"/>
        <v>73</v>
      </c>
      <c r="AD27" s="127">
        <f t="shared" si="16"/>
        <v>50.38</v>
      </c>
      <c r="AE27" s="117">
        <f t="shared" si="11"/>
        <v>1.2715700000000001</v>
      </c>
      <c r="AF27" s="123">
        <f t="shared" si="17"/>
        <v>70.47</v>
      </c>
      <c r="AG27" s="52">
        <f t="shared" si="6"/>
        <v>5</v>
      </c>
      <c r="AH27" s="48">
        <f t="shared" si="12"/>
        <v>3.7349999999999999</v>
      </c>
      <c r="AI27" s="20">
        <f t="shared" si="13"/>
        <v>1013.31</v>
      </c>
      <c r="AJ27" s="20">
        <f t="shared" si="14"/>
        <v>1013.31</v>
      </c>
      <c r="AK27" s="20">
        <f t="shared" si="18"/>
        <v>0</v>
      </c>
      <c r="AL27" s="48"/>
    </row>
    <row r="28" spans="1:38" x14ac:dyDescent="0.25">
      <c r="A28">
        <v>6310</v>
      </c>
      <c r="B28" t="s">
        <v>91</v>
      </c>
      <c r="C28" s="90">
        <v>1013.31</v>
      </c>
      <c r="D28" t="s">
        <v>91</v>
      </c>
      <c r="E28" s="90">
        <v>3.722</v>
      </c>
      <c r="F28" t="s">
        <v>92</v>
      </c>
      <c r="G28" s="90">
        <v>1907</v>
      </c>
      <c r="H28" t="s">
        <v>444</v>
      </c>
      <c r="I28" s="90">
        <v>47.55</v>
      </c>
      <c r="J28" t="s">
        <v>446</v>
      </c>
      <c r="K28" s="90">
        <v>1.3563400000000001</v>
      </c>
      <c r="L28" t="s">
        <v>101</v>
      </c>
      <c r="M28" s="90">
        <v>2430</v>
      </c>
      <c r="N28" t="s">
        <v>101</v>
      </c>
      <c r="O28" s="90">
        <v>2331</v>
      </c>
      <c r="P28" t="s">
        <v>102</v>
      </c>
      <c r="Q28" s="90">
        <v>5</v>
      </c>
      <c r="R28" t="s">
        <v>93</v>
      </c>
      <c r="S28" s="90">
        <v>70.69</v>
      </c>
      <c r="T28" t="s">
        <v>91</v>
      </c>
      <c r="U28" s="90">
        <v>1013.31</v>
      </c>
      <c r="V28" s="90"/>
      <c r="W28" s="82"/>
      <c r="X28" s="17">
        <f t="shared" si="7"/>
        <v>6.31</v>
      </c>
      <c r="Y28" s="95">
        <f t="shared" si="15"/>
        <v>1907</v>
      </c>
      <c r="Z28" s="4">
        <f>IF(OR(ISBLANK(Q28),VALUE(Q28)=0)," ",VALUE(G28)*60*VLOOKUP(VALUE(Q28),'Berechnungen 525d'!$A$5:$D$9,4)/1000)</f>
        <v>96.794451063829783</v>
      </c>
      <c r="AA28" s="19">
        <f t="shared" si="8"/>
        <v>2430</v>
      </c>
      <c r="AB28" s="19">
        <f t="shared" si="9"/>
        <v>2331</v>
      </c>
      <c r="AC28" s="19">
        <f t="shared" si="10"/>
        <v>99</v>
      </c>
      <c r="AD28" s="127">
        <f t="shared" si="16"/>
        <v>47.55</v>
      </c>
      <c r="AE28" s="117">
        <f t="shared" si="11"/>
        <v>1.3563400000000001</v>
      </c>
      <c r="AF28" s="123">
        <f t="shared" si="17"/>
        <v>70.69</v>
      </c>
      <c r="AG28" s="52">
        <f t="shared" si="6"/>
        <v>5</v>
      </c>
      <c r="AH28" s="48">
        <f t="shared" si="12"/>
        <v>3.722</v>
      </c>
      <c r="AI28" s="20">
        <f t="shared" si="13"/>
        <v>1013.31</v>
      </c>
      <c r="AJ28" s="20">
        <f t="shared" si="14"/>
        <v>1013.31</v>
      </c>
      <c r="AK28" s="20">
        <f t="shared" si="18"/>
        <v>0</v>
      </c>
      <c r="AL28" s="48"/>
    </row>
    <row r="29" spans="1:38" x14ac:dyDescent="0.25">
      <c r="A29">
        <v>6595</v>
      </c>
      <c r="B29" t="s">
        <v>91</v>
      </c>
      <c r="C29" s="90">
        <v>1013.31</v>
      </c>
      <c r="D29" t="s">
        <v>91</v>
      </c>
      <c r="E29" s="90">
        <v>3.726</v>
      </c>
      <c r="F29" t="s">
        <v>92</v>
      </c>
      <c r="G29" s="90">
        <v>1936</v>
      </c>
      <c r="H29" t="s">
        <v>444</v>
      </c>
      <c r="I29" s="90">
        <v>48.02</v>
      </c>
      <c r="J29" t="s">
        <v>446</v>
      </c>
      <c r="K29" s="90">
        <v>1.3563400000000001</v>
      </c>
      <c r="L29" t="s">
        <v>101</v>
      </c>
      <c r="M29" s="90">
        <v>2453</v>
      </c>
      <c r="N29" t="s">
        <v>101</v>
      </c>
      <c r="O29" s="90">
        <v>2346</v>
      </c>
      <c r="P29" t="s">
        <v>102</v>
      </c>
      <c r="Q29" s="90">
        <v>5</v>
      </c>
      <c r="R29" t="s">
        <v>93</v>
      </c>
      <c r="S29" s="90">
        <v>71</v>
      </c>
      <c r="T29" t="s">
        <v>91</v>
      </c>
      <c r="U29" s="90">
        <v>1023.54</v>
      </c>
      <c r="V29" s="90"/>
      <c r="W29" s="82"/>
      <c r="X29" s="17">
        <f t="shared" si="7"/>
        <v>6.5949999999999998</v>
      </c>
      <c r="Y29" s="95">
        <f t="shared" si="15"/>
        <v>1936</v>
      </c>
      <c r="Z29" s="4">
        <f>IF(OR(ISBLANK(Q29),VALUE(Q29)=0)," ",VALUE(G29)*60*VLOOKUP(VALUE(Q29),'Berechnungen 525d'!$A$5:$D$9,4)/1000)</f>
        <v>98.266417021276595</v>
      </c>
      <c r="AA29" s="19">
        <f t="shared" si="8"/>
        <v>2453</v>
      </c>
      <c r="AB29" s="19">
        <f t="shared" si="9"/>
        <v>2346</v>
      </c>
      <c r="AC29" s="19">
        <f t="shared" si="10"/>
        <v>107</v>
      </c>
      <c r="AD29" s="127">
        <f t="shared" si="16"/>
        <v>48.02</v>
      </c>
      <c r="AE29" s="117">
        <f t="shared" si="11"/>
        <v>1.3563400000000001</v>
      </c>
      <c r="AF29" s="123">
        <f t="shared" si="17"/>
        <v>71</v>
      </c>
      <c r="AG29" s="52">
        <f t="shared" si="6"/>
        <v>5</v>
      </c>
      <c r="AH29" s="48">
        <f t="shared" si="12"/>
        <v>3.726</v>
      </c>
      <c r="AI29" s="20">
        <f t="shared" si="13"/>
        <v>1023.54</v>
      </c>
      <c r="AJ29" s="20">
        <f t="shared" si="14"/>
        <v>1013.31</v>
      </c>
      <c r="AK29" s="20">
        <f t="shared" si="18"/>
        <v>10.230000000000018</v>
      </c>
      <c r="AL29" s="48"/>
    </row>
    <row r="30" spans="1:38" x14ac:dyDescent="0.25">
      <c r="A30">
        <v>6881</v>
      </c>
      <c r="B30" t="s">
        <v>91</v>
      </c>
      <c r="C30" s="90">
        <v>1033.78</v>
      </c>
      <c r="D30" t="s">
        <v>91</v>
      </c>
      <c r="E30" s="90">
        <v>3.7170000000000001</v>
      </c>
      <c r="F30" t="s">
        <v>92</v>
      </c>
      <c r="G30" s="90">
        <v>1968</v>
      </c>
      <c r="H30" t="s">
        <v>444</v>
      </c>
      <c r="I30" s="90">
        <v>49.52</v>
      </c>
      <c r="J30" t="s">
        <v>446</v>
      </c>
      <c r="K30" s="90">
        <v>1.3563400000000001</v>
      </c>
      <c r="L30" t="s">
        <v>101</v>
      </c>
      <c r="M30" s="90">
        <v>2452</v>
      </c>
      <c r="N30" t="s">
        <v>101</v>
      </c>
      <c r="O30" s="90">
        <v>2362</v>
      </c>
      <c r="P30" t="s">
        <v>102</v>
      </c>
      <c r="Q30" s="90">
        <v>5</v>
      </c>
      <c r="R30" t="s">
        <v>93</v>
      </c>
      <c r="S30" s="90">
        <v>71.05</v>
      </c>
      <c r="T30" t="s">
        <v>91</v>
      </c>
      <c r="U30" s="90">
        <v>1033.78</v>
      </c>
      <c r="V30" s="90"/>
      <c r="W30" s="82"/>
      <c r="X30" s="17">
        <f t="shared" si="7"/>
        <v>6.8810000000000002</v>
      </c>
      <c r="Y30" s="95">
        <f t="shared" si="15"/>
        <v>1968</v>
      </c>
      <c r="Z30" s="4">
        <f>IF(OR(ISBLANK(Q30),VALUE(Q30)=0)," ",VALUE(G30)*60*VLOOKUP(VALUE(Q30),'Berechnungen 525d'!$A$5:$D$9,4)/1000)</f>
        <v>99.890655319148934</v>
      </c>
      <c r="AA30" s="19">
        <f t="shared" si="8"/>
        <v>2452</v>
      </c>
      <c r="AB30" s="19">
        <f t="shared" si="9"/>
        <v>2362</v>
      </c>
      <c r="AC30" s="19">
        <f t="shared" si="10"/>
        <v>90</v>
      </c>
      <c r="AD30" s="127">
        <f t="shared" si="16"/>
        <v>49.52</v>
      </c>
      <c r="AE30" s="117">
        <f t="shared" si="11"/>
        <v>1.3563400000000001</v>
      </c>
      <c r="AF30" s="123">
        <f t="shared" si="17"/>
        <v>71.05</v>
      </c>
      <c r="AG30" s="52">
        <f t="shared" si="6"/>
        <v>5</v>
      </c>
      <c r="AH30" s="48">
        <f t="shared" si="12"/>
        <v>3.7170000000000001</v>
      </c>
      <c r="AI30" s="20">
        <f t="shared" si="13"/>
        <v>1033.78</v>
      </c>
      <c r="AJ30" s="20">
        <f t="shared" si="14"/>
        <v>1033.78</v>
      </c>
      <c r="AK30" s="20">
        <f t="shared" si="18"/>
        <v>0</v>
      </c>
      <c r="AL30" s="48"/>
    </row>
    <row r="31" spans="1:38" x14ac:dyDescent="0.25">
      <c r="A31">
        <v>7167</v>
      </c>
      <c r="B31" t="s">
        <v>91</v>
      </c>
      <c r="C31" s="90">
        <v>1033.78</v>
      </c>
      <c r="D31" t="s">
        <v>91</v>
      </c>
      <c r="E31" s="90">
        <v>3.722</v>
      </c>
      <c r="F31" t="s">
        <v>92</v>
      </c>
      <c r="G31" s="90">
        <v>1998</v>
      </c>
      <c r="H31" t="s">
        <v>444</v>
      </c>
      <c r="I31" s="90">
        <v>51.62</v>
      </c>
      <c r="J31" t="s">
        <v>446</v>
      </c>
      <c r="K31" s="90">
        <v>1.3563400000000001</v>
      </c>
      <c r="L31" t="s">
        <v>101</v>
      </c>
      <c r="M31" s="90">
        <v>2428</v>
      </c>
      <c r="N31" t="s">
        <v>101</v>
      </c>
      <c r="O31" s="90">
        <v>2379</v>
      </c>
      <c r="P31" t="s">
        <v>102</v>
      </c>
      <c r="Q31" s="90">
        <v>5</v>
      </c>
      <c r="R31" t="s">
        <v>93</v>
      </c>
      <c r="S31" s="90">
        <v>71.239999999999995</v>
      </c>
      <c r="T31" t="s">
        <v>91</v>
      </c>
      <c r="U31" s="90">
        <v>1033.78</v>
      </c>
      <c r="V31" s="90"/>
      <c r="W31" s="82"/>
      <c r="X31" s="17">
        <f t="shared" si="7"/>
        <v>7.1669999999999998</v>
      </c>
      <c r="Y31" s="95">
        <f t="shared" si="15"/>
        <v>1998</v>
      </c>
      <c r="Z31" s="4">
        <f>IF(OR(ISBLANK(Q31),VALUE(Q31)=0)," ",VALUE(G31)*60*VLOOKUP(VALUE(Q31),'Berechnungen 525d'!$A$5:$D$9,4)/1000)</f>
        <v>101.41337872340425</v>
      </c>
      <c r="AA31" s="19">
        <f t="shared" si="8"/>
        <v>2428</v>
      </c>
      <c r="AB31" s="19">
        <f t="shared" si="9"/>
        <v>2379</v>
      </c>
      <c r="AC31" s="19">
        <f t="shared" si="10"/>
        <v>49</v>
      </c>
      <c r="AD31" s="127">
        <f t="shared" si="16"/>
        <v>51.62</v>
      </c>
      <c r="AE31" s="117">
        <f t="shared" si="11"/>
        <v>1.3563400000000001</v>
      </c>
      <c r="AF31" s="123">
        <f t="shared" si="17"/>
        <v>71.239999999999995</v>
      </c>
      <c r="AG31" s="52">
        <f t="shared" si="6"/>
        <v>5</v>
      </c>
      <c r="AH31" s="48">
        <f t="shared" si="12"/>
        <v>3.722</v>
      </c>
      <c r="AI31" s="20">
        <f t="shared" si="13"/>
        <v>1033.78</v>
      </c>
      <c r="AJ31" s="20">
        <f t="shared" si="14"/>
        <v>1033.78</v>
      </c>
      <c r="AK31" s="20">
        <f t="shared" si="18"/>
        <v>0</v>
      </c>
      <c r="AL31" s="48"/>
    </row>
    <row r="32" spans="1:38" x14ac:dyDescent="0.25">
      <c r="A32">
        <v>7483</v>
      </c>
      <c r="B32" t="s">
        <v>91</v>
      </c>
      <c r="C32" s="90">
        <v>1054.25</v>
      </c>
      <c r="D32" t="s">
        <v>91</v>
      </c>
      <c r="E32" s="90">
        <v>3.7170000000000001</v>
      </c>
      <c r="F32" t="s">
        <v>92</v>
      </c>
      <c r="G32" s="90">
        <v>2030</v>
      </c>
      <c r="H32" t="s">
        <v>444</v>
      </c>
      <c r="I32" s="90">
        <v>51.57</v>
      </c>
      <c r="J32" t="s">
        <v>446</v>
      </c>
      <c r="K32" s="90">
        <v>1.1868000000000001</v>
      </c>
      <c r="L32" t="s">
        <v>101</v>
      </c>
      <c r="M32" s="90">
        <v>2406</v>
      </c>
      <c r="N32" t="s">
        <v>101</v>
      </c>
      <c r="O32" s="90">
        <v>2383</v>
      </c>
      <c r="P32" t="s">
        <v>102</v>
      </c>
      <c r="Q32" s="90">
        <v>5</v>
      </c>
      <c r="R32" t="s">
        <v>93</v>
      </c>
      <c r="S32" s="90">
        <v>71.27</v>
      </c>
      <c r="T32" t="s">
        <v>91</v>
      </c>
      <c r="U32" s="90">
        <v>1054.25</v>
      </c>
      <c r="V32" s="90"/>
      <c r="W32" s="82"/>
      <c r="X32" s="17">
        <f t="shared" si="7"/>
        <v>7.4829999999999997</v>
      </c>
      <c r="Y32" s="95">
        <f t="shared" si="15"/>
        <v>2030</v>
      </c>
      <c r="Z32" s="4">
        <f>IF(OR(ISBLANK(Q32),VALUE(Q32)=0)," ",VALUE(G32)*60*VLOOKUP(VALUE(Q32),'Berechnungen 525d'!$A$5:$D$9,4)/1000)</f>
        <v>103.03761702127659</v>
      </c>
      <c r="AA32" s="19">
        <f t="shared" si="8"/>
        <v>2406</v>
      </c>
      <c r="AB32" s="19">
        <f t="shared" si="9"/>
        <v>2383</v>
      </c>
      <c r="AC32" s="19">
        <f t="shared" si="10"/>
        <v>23</v>
      </c>
      <c r="AD32" s="127">
        <f t="shared" si="16"/>
        <v>51.57</v>
      </c>
      <c r="AE32" s="117">
        <f t="shared" si="11"/>
        <v>1.1868000000000001</v>
      </c>
      <c r="AF32" s="123">
        <f t="shared" si="17"/>
        <v>71.27</v>
      </c>
      <c r="AG32" s="52">
        <f t="shared" si="6"/>
        <v>5</v>
      </c>
      <c r="AH32" s="48">
        <f t="shared" si="12"/>
        <v>3.7170000000000001</v>
      </c>
      <c r="AI32" s="20">
        <f t="shared" si="13"/>
        <v>1054.25</v>
      </c>
      <c r="AJ32" s="20">
        <f t="shared" si="14"/>
        <v>1054.25</v>
      </c>
      <c r="AK32" s="20">
        <f t="shared" si="18"/>
        <v>0</v>
      </c>
      <c r="AL32" s="48"/>
    </row>
    <row r="33" spans="1:38" x14ac:dyDescent="0.25">
      <c r="A33">
        <v>7766</v>
      </c>
      <c r="B33" t="s">
        <v>91</v>
      </c>
      <c r="C33" s="90">
        <v>1064.48</v>
      </c>
      <c r="D33" t="s">
        <v>91</v>
      </c>
      <c r="E33" s="90">
        <v>3.7170000000000001</v>
      </c>
      <c r="F33" t="s">
        <v>92</v>
      </c>
      <c r="G33" s="90">
        <v>2046</v>
      </c>
      <c r="H33" t="s">
        <v>444</v>
      </c>
      <c r="I33" s="90">
        <v>50.78</v>
      </c>
      <c r="J33" t="s">
        <v>446</v>
      </c>
      <c r="K33" s="90">
        <v>1.3563400000000001</v>
      </c>
      <c r="L33" t="s">
        <v>101</v>
      </c>
      <c r="M33" s="90">
        <v>2399</v>
      </c>
      <c r="N33" t="s">
        <v>101</v>
      </c>
      <c r="O33" s="90">
        <v>2385</v>
      </c>
      <c r="P33" t="s">
        <v>102</v>
      </c>
      <c r="Q33" s="90">
        <v>5</v>
      </c>
      <c r="R33" t="s">
        <v>93</v>
      </c>
      <c r="S33" s="90">
        <v>71.790000000000006</v>
      </c>
      <c r="T33" t="s">
        <v>91</v>
      </c>
      <c r="U33" s="90">
        <v>1074.72</v>
      </c>
      <c r="V33" s="90"/>
      <c r="W33" s="82"/>
      <c r="X33" s="17">
        <f t="shared" si="7"/>
        <v>7.766</v>
      </c>
      <c r="Y33" s="95">
        <f t="shared" si="15"/>
        <v>2046</v>
      </c>
      <c r="Z33" s="4">
        <f>IF(OR(ISBLANK(Q33),VALUE(Q33)=0)," ",VALUE(G33)*60*VLOOKUP(VALUE(Q33),'Berechnungen 525d'!$A$5:$D$9,4)/1000)</f>
        <v>103.84973617021276</v>
      </c>
      <c r="AA33" s="19">
        <f t="shared" si="8"/>
        <v>2399</v>
      </c>
      <c r="AB33" s="19">
        <f t="shared" si="9"/>
        <v>2385</v>
      </c>
      <c r="AC33" s="19">
        <f t="shared" si="10"/>
        <v>14</v>
      </c>
      <c r="AD33" s="127">
        <f t="shared" si="16"/>
        <v>50.78</v>
      </c>
      <c r="AE33" s="117">
        <f t="shared" si="11"/>
        <v>1.3563400000000001</v>
      </c>
      <c r="AF33" s="123">
        <f t="shared" si="17"/>
        <v>71.790000000000006</v>
      </c>
      <c r="AG33" s="52">
        <f t="shared" si="6"/>
        <v>5</v>
      </c>
      <c r="AH33" s="48">
        <f t="shared" si="12"/>
        <v>3.7170000000000001</v>
      </c>
      <c r="AI33" s="20">
        <f t="shared" si="13"/>
        <v>1074.72</v>
      </c>
      <c r="AJ33" s="20">
        <f t="shared" si="14"/>
        <v>1064.48</v>
      </c>
      <c r="AK33" s="20">
        <f t="shared" si="18"/>
        <v>10.240000000000009</v>
      </c>
      <c r="AL33" s="48"/>
    </row>
    <row r="34" spans="1:38" x14ac:dyDescent="0.25">
      <c r="A34">
        <v>8136</v>
      </c>
      <c r="B34" t="s">
        <v>91</v>
      </c>
      <c r="C34" s="90">
        <v>1074.72</v>
      </c>
      <c r="D34" t="s">
        <v>91</v>
      </c>
      <c r="E34" s="90">
        <v>3.7170000000000001</v>
      </c>
      <c r="F34" t="s">
        <v>92</v>
      </c>
      <c r="G34" s="90">
        <v>2087</v>
      </c>
      <c r="H34" t="s">
        <v>444</v>
      </c>
      <c r="I34" s="90">
        <v>50.2</v>
      </c>
      <c r="J34" t="s">
        <v>446</v>
      </c>
      <c r="K34" s="90">
        <v>1.3563400000000001</v>
      </c>
      <c r="L34" t="s">
        <v>101</v>
      </c>
      <c r="M34" s="90">
        <v>2400</v>
      </c>
      <c r="N34" t="s">
        <v>101</v>
      </c>
      <c r="O34" s="90">
        <v>2389</v>
      </c>
      <c r="P34" t="s">
        <v>102</v>
      </c>
      <c r="Q34" s="90">
        <v>5</v>
      </c>
      <c r="R34" t="s">
        <v>93</v>
      </c>
      <c r="S34" s="90">
        <v>71.75</v>
      </c>
      <c r="T34" t="s">
        <v>91</v>
      </c>
      <c r="U34" s="90">
        <v>1084.95</v>
      </c>
      <c r="V34" s="90"/>
      <c r="W34" s="82"/>
      <c r="X34" s="17">
        <f t="shared" si="7"/>
        <v>8.1359999999999992</v>
      </c>
      <c r="Y34" s="95">
        <f t="shared" si="15"/>
        <v>2087</v>
      </c>
      <c r="Z34" s="4">
        <f>IF(OR(ISBLANK(Q34),VALUE(Q34)=0)," ",VALUE(G34)*60*VLOOKUP(VALUE(Q34),'Berechnungen 525d'!$A$5:$D$9,4)/1000)</f>
        <v>105.9307914893617</v>
      </c>
      <c r="AA34" s="19">
        <f t="shared" si="8"/>
        <v>2400</v>
      </c>
      <c r="AB34" s="19">
        <f t="shared" si="9"/>
        <v>2389</v>
      </c>
      <c r="AC34" s="19">
        <f t="shared" si="10"/>
        <v>11</v>
      </c>
      <c r="AD34" s="127">
        <f t="shared" si="16"/>
        <v>50.2</v>
      </c>
      <c r="AE34" s="117">
        <f t="shared" si="11"/>
        <v>1.3563400000000001</v>
      </c>
      <c r="AF34" s="123">
        <f t="shared" si="17"/>
        <v>71.75</v>
      </c>
      <c r="AG34" s="52">
        <f t="shared" si="6"/>
        <v>5</v>
      </c>
      <c r="AH34" s="48">
        <f t="shared" si="12"/>
        <v>3.7170000000000001</v>
      </c>
      <c r="AI34" s="20">
        <f t="shared" si="13"/>
        <v>1084.95</v>
      </c>
      <c r="AJ34" s="20">
        <f t="shared" si="14"/>
        <v>1074.72</v>
      </c>
      <c r="AK34" s="20">
        <f t="shared" si="18"/>
        <v>10.230000000000018</v>
      </c>
      <c r="AL34" s="48"/>
    </row>
    <row r="35" spans="1:38" x14ac:dyDescent="0.25">
      <c r="A35">
        <v>8374</v>
      </c>
      <c r="B35" t="s">
        <v>91</v>
      </c>
      <c r="C35" s="90">
        <v>1105.43</v>
      </c>
      <c r="D35" t="s">
        <v>91</v>
      </c>
      <c r="E35" s="90">
        <v>3.7090000000000001</v>
      </c>
      <c r="F35" t="s">
        <v>92</v>
      </c>
      <c r="G35" s="90">
        <v>2117</v>
      </c>
      <c r="H35" t="s">
        <v>444</v>
      </c>
      <c r="I35" s="90">
        <v>49.04</v>
      </c>
      <c r="J35" t="s">
        <v>446</v>
      </c>
      <c r="K35" s="90">
        <v>1.3563400000000001</v>
      </c>
      <c r="L35" t="s">
        <v>101</v>
      </c>
      <c r="M35" s="90">
        <v>2405</v>
      </c>
      <c r="N35" t="s">
        <v>101</v>
      </c>
      <c r="O35" s="90">
        <v>2391</v>
      </c>
      <c r="P35" t="s">
        <v>102</v>
      </c>
      <c r="Q35" s="90">
        <v>5</v>
      </c>
      <c r="R35" t="s">
        <v>93</v>
      </c>
      <c r="S35" s="90">
        <v>71.72</v>
      </c>
      <c r="T35" t="s">
        <v>91</v>
      </c>
      <c r="U35" s="90">
        <v>1105.43</v>
      </c>
      <c r="V35" s="90"/>
      <c r="W35" s="82"/>
      <c r="X35" s="17">
        <f t="shared" si="7"/>
        <v>8.3740000000000006</v>
      </c>
      <c r="Y35" s="95">
        <f t="shared" si="15"/>
        <v>2117</v>
      </c>
      <c r="Z35" s="4">
        <f>IF(OR(ISBLANK(Q35),VALUE(Q35)=0)," ",VALUE(G35)*60*VLOOKUP(VALUE(Q35),'Berechnungen 525d'!$A$5:$D$9,4)/1000)</f>
        <v>107.45351489361701</v>
      </c>
      <c r="AA35" s="19">
        <f t="shared" si="8"/>
        <v>2405</v>
      </c>
      <c r="AB35" s="19">
        <f t="shared" si="9"/>
        <v>2391</v>
      </c>
      <c r="AC35" s="19">
        <f t="shared" si="10"/>
        <v>14</v>
      </c>
      <c r="AD35" s="127">
        <f t="shared" si="16"/>
        <v>49.04</v>
      </c>
      <c r="AE35" s="117">
        <f t="shared" si="11"/>
        <v>1.3563400000000001</v>
      </c>
      <c r="AF35" s="123">
        <f t="shared" si="17"/>
        <v>71.72</v>
      </c>
      <c r="AG35" s="52">
        <f t="shared" si="6"/>
        <v>5</v>
      </c>
      <c r="AH35" s="48">
        <f t="shared" si="12"/>
        <v>3.7090000000000001</v>
      </c>
      <c r="AI35" s="20">
        <f t="shared" si="13"/>
        <v>1105.43</v>
      </c>
      <c r="AJ35" s="20">
        <f t="shared" si="14"/>
        <v>1105.43</v>
      </c>
      <c r="AK35" s="20">
        <f t="shared" si="18"/>
        <v>0</v>
      </c>
      <c r="AL35" s="48"/>
    </row>
    <row r="36" spans="1:38" x14ac:dyDescent="0.25">
      <c r="A36">
        <v>8630</v>
      </c>
      <c r="B36" t="s">
        <v>91</v>
      </c>
      <c r="C36" s="90">
        <v>1105.43</v>
      </c>
      <c r="D36" t="s">
        <v>91</v>
      </c>
      <c r="E36" s="90">
        <v>3.7090000000000001</v>
      </c>
      <c r="F36" t="s">
        <v>92</v>
      </c>
      <c r="G36" s="90">
        <v>2140</v>
      </c>
      <c r="H36" t="s">
        <v>444</v>
      </c>
      <c r="I36" s="90">
        <v>48.63</v>
      </c>
      <c r="J36" t="s">
        <v>446</v>
      </c>
      <c r="K36" s="90">
        <v>1.2715700000000001</v>
      </c>
      <c r="L36" t="s">
        <v>101</v>
      </c>
      <c r="M36" s="90">
        <v>2410</v>
      </c>
      <c r="N36" t="s">
        <v>101</v>
      </c>
      <c r="O36" s="90">
        <v>2393</v>
      </c>
      <c r="P36" t="s">
        <v>102</v>
      </c>
      <c r="Q36" s="90">
        <v>5</v>
      </c>
      <c r="R36" t="s">
        <v>93</v>
      </c>
      <c r="S36" s="90">
        <v>72.150000000000006</v>
      </c>
      <c r="T36" t="s">
        <v>91</v>
      </c>
      <c r="U36" s="90">
        <v>1115.6600000000001</v>
      </c>
      <c r="V36" s="90"/>
      <c r="W36" s="82"/>
      <c r="X36" s="17">
        <f t="shared" si="7"/>
        <v>8.6300000000000008</v>
      </c>
      <c r="Y36" s="95">
        <f t="shared" si="15"/>
        <v>2140</v>
      </c>
      <c r="Z36" s="4">
        <f>IF(OR(ISBLANK(Q36),VALUE(Q36)=0)," ",VALUE(G36)*60*VLOOKUP(VALUE(Q36),'Berechnungen 525d'!$A$5:$D$9,4)/1000)</f>
        <v>108.62093617021276</v>
      </c>
      <c r="AA36" s="19">
        <f t="shared" si="8"/>
        <v>2410</v>
      </c>
      <c r="AB36" s="19">
        <f t="shared" si="9"/>
        <v>2393</v>
      </c>
      <c r="AC36" s="19">
        <f t="shared" si="10"/>
        <v>17</v>
      </c>
      <c r="AD36" s="127">
        <f t="shared" si="16"/>
        <v>48.63</v>
      </c>
      <c r="AE36" s="117">
        <f t="shared" si="11"/>
        <v>1.2715700000000001</v>
      </c>
      <c r="AF36" s="123">
        <f t="shared" si="17"/>
        <v>72.150000000000006</v>
      </c>
      <c r="AG36" s="52">
        <f t="shared" si="6"/>
        <v>5</v>
      </c>
      <c r="AH36" s="48">
        <f t="shared" si="12"/>
        <v>3.7090000000000001</v>
      </c>
      <c r="AI36" s="20">
        <f t="shared" si="13"/>
        <v>1115.6600000000001</v>
      </c>
      <c r="AJ36" s="20">
        <f t="shared" si="14"/>
        <v>1105.43</v>
      </c>
      <c r="AK36" s="20">
        <f t="shared" si="18"/>
        <v>10.230000000000018</v>
      </c>
      <c r="AL36" s="48"/>
    </row>
    <row r="37" spans="1:38" x14ac:dyDescent="0.25">
      <c r="A37">
        <v>8886</v>
      </c>
      <c r="B37" t="s">
        <v>91</v>
      </c>
      <c r="C37" s="90">
        <v>1136.1300000000001</v>
      </c>
      <c r="D37" t="s">
        <v>91</v>
      </c>
      <c r="E37" s="90">
        <v>3.7090000000000001</v>
      </c>
      <c r="F37" t="s">
        <v>92</v>
      </c>
      <c r="G37" s="90">
        <v>2159</v>
      </c>
      <c r="H37" t="s">
        <v>444</v>
      </c>
      <c r="I37" s="90">
        <v>48.67</v>
      </c>
      <c r="J37" t="s">
        <v>446</v>
      </c>
      <c r="K37" s="90">
        <v>1.1868000000000001</v>
      </c>
      <c r="L37" t="s">
        <v>101</v>
      </c>
      <c r="M37" s="90">
        <v>2405</v>
      </c>
      <c r="N37" t="s">
        <v>101</v>
      </c>
      <c r="O37" s="90">
        <v>2395</v>
      </c>
      <c r="P37" t="s">
        <v>102</v>
      </c>
      <c r="Q37" s="90">
        <v>5</v>
      </c>
      <c r="R37" t="s">
        <v>93</v>
      </c>
      <c r="S37" s="90">
        <v>72.62</v>
      </c>
      <c r="T37" t="s">
        <v>91</v>
      </c>
      <c r="U37" s="90">
        <v>1136.1300000000001</v>
      </c>
      <c r="V37" s="90"/>
      <c r="W37" s="82"/>
      <c r="X37" s="17">
        <f t="shared" si="7"/>
        <v>8.8859999999999992</v>
      </c>
      <c r="Y37" s="95">
        <f t="shared" si="15"/>
        <v>2159</v>
      </c>
      <c r="Z37" s="4">
        <f>IF(OR(ISBLANK(Q37),VALUE(Q37)=0)," ",VALUE(G37)*60*VLOOKUP(VALUE(Q37),'Berechnungen 525d'!$A$5:$D$9,4)/1000)</f>
        <v>109.58532765957447</v>
      </c>
      <c r="AA37" s="19">
        <f t="shared" si="8"/>
        <v>2405</v>
      </c>
      <c r="AB37" s="19">
        <f t="shared" si="9"/>
        <v>2395</v>
      </c>
      <c r="AC37" s="19">
        <f t="shared" si="10"/>
        <v>10</v>
      </c>
      <c r="AD37" s="127">
        <f t="shared" si="16"/>
        <v>48.67</v>
      </c>
      <c r="AE37" s="117">
        <f t="shared" si="11"/>
        <v>1.1868000000000001</v>
      </c>
      <c r="AF37" s="123">
        <f t="shared" si="17"/>
        <v>72.62</v>
      </c>
      <c r="AG37" s="52">
        <f t="shared" ref="AG37:AG68" si="19">Q37</f>
        <v>5</v>
      </c>
      <c r="AH37" s="48">
        <f t="shared" si="12"/>
        <v>3.7090000000000001</v>
      </c>
      <c r="AI37" s="20">
        <f t="shared" si="13"/>
        <v>1136.1300000000001</v>
      </c>
      <c r="AJ37" s="20">
        <f t="shared" si="14"/>
        <v>1136.1300000000001</v>
      </c>
      <c r="AK37" s="20">
        <f t="shared" si="18"/>
        <v>0</v>
      </c>
      <c r="AL37" s="48"/>
    </row>
    <row r="38" spans="1:38" x14ac:dyDescent="0.25">
      <c r="A38">
        <v>9192</v>
      </c>
      <c r="B38" t="s">
        <v>91</v>
      </c>
      <c r="C38" s="90">
        <v>1136.1300000000001</v>
      </c>
      <c r="D38" t="s">
        <v>91</v>
      </c>
      <c r="E38" s="90">
        <v>3.7090000000000001</v>
      </c>
      <c r="F38" t="s">
        <v>92</v>
      </c>
      <c r="G38" s="90">
        <v>2203</v>
      </c>
      <c r="H38" t="s">
        <v>444</v>
      </c>
      <c r="I38" s="90">
        <v>48.03</v>
      </c>
      <c r="J38" t="s">
        <v>446</v>
      </c>
      <c r="K38" s="90">
        <v>1.3563400000000001</v>
      </c>
      <c r="L38" t="s">
        <v>101</v>
      </c>
      <c r="M38" s="90">
        <v>2401</v>
      </c>
      <c r="N38" t="s">
        <v>101</v>
      </c>
      <c r="O38" s="90">
        <v>2399</v>
      </c>
      <c r="P38" t="s">
        <v>102</v>
      </c>
      <c r="Q38" s="90">
        <v>5</v>
      </c>
      <c r="R38" t="s">
        <v>93</v>
      </c>
      <c r="S38" s="90">
        <v>72.28</v>
      </c>
      <c r="T38" t="s">
        <v>91</v>
      </c>
      <c r="U38" s="90">
        <v>1156.5999999999999</v>
      </c>
      <c r="V38" s="90"/>
      <c r="W38" s="82"/>
      <c r="X38" s="17">
        <f t="shared" si="7"/>
        <v>9.1920000000000002</v>
      </c>
      <c r="Y38" s="95">
        <f t="shared" si="15"/>
        <v>2203</v>
      </c>
      <c r="Z38" s="4">
        <f>IF(OR(ISBLANK(Q38),VALUE(Q38)=0)," ",VALUE(G38)*60*VLOOKUP(VALUE(Q38),'Berechnungen 525d'!$A$5:$D$9,4)/1000)</f>
        <v>111.81865531914893</v>
      </c>
      <c r="AA38" s="19">
        <f t="shared" ref="AA38:AA69" si="20">VALUE(M38)</f>
        <v>2401</v>
      </c>
      <c r="AB38" s="19">
        <f t="shared" ref="AB38:AB69" si="21">VALUE(O38)</f>
        <v>2399</v>
      </c>
      <c r="AC38" s="19">
        <f t="shared" si="10"/>
        <v>2</v>
      </c>
      <c r="AD38" s="127">
        <f t="shared" si="16"/>
        <v>48.03</v>
      </c>
      <c r="AE38" s="117">
        <f t="shared" ref="AE38:AE69" si="22">VALUE(K38)</f>
        <v>1.3563400000000001</v>
      </c>
      <c r="AF38" s="123">
        <f t="shared" si="17"/>
        <v>72.28</v>
      </c>
      <c r="AG38" s="52">
        <f t="shared" si="19"/>
        <v>5</v>
      </c>
      <c r="AH38" s="48">
        <f t="shared" ref="AH38:AH69" si="23">VALUE(E38)</f>
        <v>3.7090000000000001</v>
      </c>
      <c r="AI38" s="20">
        <f t="shared" ref="AI38:AI69" si="24">VALUE(U38)</f>
        <v>1156.5999999999999</v>
      </c>
      <c r="AJ38" s="20">
        <f t="shared" ref="AJ38:AJ69" si="25">VALUE(C38)</f>
        <v>1136.1300000000001</v>
      </c>
      <c r="AK38" s="20">
        <f t="shared" si="18"/>
        <v>20.4699999999998</v>
      </c>
      <c r="AL38" s="48"/>
    </row>
    <row r="39" spans="1:38" x14ac:dyDescent="0.25">
      <c r="A39">
        <v>9566</v>
      </c>
      <c r="B39" t="s">
        <v>91</v>
      </c>
      <c r="C39" s="90">
        <v>1156.5999999999999</v>
      </c>
      <c r="D39" t="s">
        <v>91</v>
      </c>
      <c r="E39" s="90">
        <v>3.7</v>
      </c>
      <c r="F39" t="s">
        <v>92</v>
      </c>
      <c r="G39" s="90">
        <v>2217</v>
      </c>
      <c r="H39" t="s">
        <v>444</v>
      </c>
      <c r="I39" s="90">
        <v>47.61</v>
      </c>
      <c r="J39" t="s">
        <v>446</v>
      </c>
      <c r="K39" s="90">
        <v>1.2715700000000001</v>
      </c>
      <c r="L39" t="s">
        <v>101</v>
      </c>
      <c r="M39" s="90">
        <v>2400</v>
      </c>
      <c r="N39" t="s">
        <v>101</v>
      </c>
      <c r="O39" s="90">
        <v>2401</v>
      </c>
      <c r="P39" t="s">
        <v>102</v>
      </c>
      <c r="Q39" s="90">
        <v>5</v>
      </c>
      <c r="R39" t="s">
        <v>93</v>
      </c>
      <c r="S39" s="90">
        <v>72.900000000000006</v>
      </c>
      <c r="T39" t="s">
        <v>91</v>
      </c>
      <c r="U39" s="90">
        <v>1177.07</v>
      </c>
      <c r="V39" s="90"/>
      <c r="W39" s="82"/>
      <c r="X39" s="17">
        <f t="shared" si="7"/>
        <v>9.5660000000000007</v>
      </c>
      <c r="Y39" s="95">
        <f t="shared" si="15"/>
        <v>2217</v>
      </c>
      <c r="Z39" s="4">
        <f>IF(OR(ISBLANK(Q39),VALUE(Q39)=0)," ",VALUE(G39)*60*VLOOKUP(VALUE(Q39),'Berechnungen 525d'!$A$5:$D$9,4)/1000)</f>
        <v>112.52925957446807</v>
      </c>
      <c r="AA39" s="19">
        <f t="shared" si="20"/>
        <v>2400</v>
      </c>
      <c r="AB39" s="19">
        <f t="shared" si="21"/>
        <v>2401</v>
      </c>
      <c r="AC39" s="19">
        <f t="shared" si="10"/>
        <v>-1</v>
      </c>
      <c r="AD39" s="127">
        <f t="shared" si="16"/>
        <v>47.61</v>
      </c>
      <c r="AE39" s="117">
        <f t="shared" si="22"/>
        <v>1.2715700000000001</v>
      </c>
      <c r="AF39" s="123">
        <f t="shared" si="17"/>
        <v>72.900000000000006</v>
      </c>
      <c r="AG39" s="52">
        <f t="shared" si="19"/>
        <v>5</v>
      </c>
      <c r="AH39" s="48">
        <f t="shared" si="23"/>
        <v>3.7</v>
      </c>
      <c r="AI39" s="20">
        <f t="shared" si="24"/>
        <v>1177.07</v>
      </c>
      <c r="AJ39" s="20">
        <f t="shared" si="25"/>
        <v>1156.5999999999999</v>
      </c>
      <c r="AK39" s="20">
        <f t="shared" si="18"/>
        <v>20.470000000000027</v>
      </c>
      <c r="AL39" s="48"/>
    </row>
    <row r="40" spans="1:38" x14ac:dyDescent="0.25">
      <c r="A40">
        <v>9804</v>
      </c>
      <c r="B40" t="s">
        <v>91</v>
      </c>
      <c r="C40" s="90">
        <v>1187.31</v>
      </c>
      <c r="D40" t="s">
        <v>91</v>
      </c>
      <c r="E40" s="90">
        <v>3.6960000000000002</v>
      </c>
      <c r="F40" t="s">
        <v>92</v>
      </c>
      <c r="G40" s="90">
        <v>2255</v>
      </c>
      <c r="H40" t="s">
        <v>444</v>
      </c>
      <c r="I40" s="90">
        <v>46.82</v>
      </c>
      <c r="J40" t="s">
        <v>446</v>
      </c>
      <c r="K40" s="90">
        <v>1.44112</v>
      </c>
      <c r="L40" t="s">
        <v>101</v>
      </c>
      <c r="M40" s="90">
        <v>2405</v>
      </c>
      <c r="N40" t="s">
        <v>101</v>
      </c>
      <c r="O40" s="90">
        <v>2404</v>
      </c>
      <c r="P40" t="s">
        <v>102</v>
      </c>
      <c r="Q40" s="90">
        <v>5</v>
      </c>
      <c r="R40" t="s">
        <v>93</v>
      </c>
      <c r="S40" s="90">
        <v>73.03</v>
      </c>
      <c r="T40" t="s">
        <v>91</v>
      </c>
      <c r="U40" s="90">
        <v>1187.31</v>
      </c>
      <c r="V40" s="90"/>
      <c r="W40" s="82"/>
      <c r="X40" s="17">
        <f t="shared" si="7"/>
        <v>9.8040000000000003</v>
      </c>
      <c r="Y40" s="95">
        <f t="shared" si="15"/>
        <v>2255</v>
      </c>
      <c r="Z40" s="4">
        <f>IF(OR(ISBLANK(Q40),VALUE(Q40)=0)," ",VALUE(G40)*60*VLOOKUP(VALUE(Q40),'Berechnungen 525d'!$A$5:$D$9,4)/1000)</f>
        <v>114.45804255319148</v>
      </c>
      <c r="AA40" s="19">
        <f t="shared" si="20"/>
        <v>2405</v>
      </c>
      <c r="AB40" s="19">
        <f t="shared" si="21"/>
        <v>2404</v>
      </c>
      <c r="AC40" s="19">
        <f t="shared" si="10"/>
        <v>1</v>
      </c>
      <c r="AD40" s="127">
        <f t="shared" si="16"/>
        <v>46.82</v>
      </c>
      <c r="AE40" s="117">
        <f t="shared" si="22"/>
        <v>1.44112</v>
      </c>
      <c r="AF40" s="123">
        <f t="shared" si="17"/>
        <v>73.03</v>
      </c>
      <c r="AG40" s="52">
        <f t="shared" si="19"/>
        <v>5</v>
      </c>
      <c r="AH40" s="48">
        <f t="shared" si="23"/>
        <v>3.6960000000000002</v>
      </c>
      <c r="AI40" s="20">
        <f t="shared" si="24"/>
        <v>1187.31</v>
      </c>
      <c r="AJ40" s="20">
        <f t="shared" si="25"/>
        <v>1187.31</v>
      </c>
      <c r="AK40" s="20">
        <f t="shared" si="18"/>
        <v>0</v>
      </c>
      <c r="AL40" s="48"/>
    </row>
    <row r="41" spans="1:38" x14ac:dyDescent="0.25">
      <c r="A41">
        <v>10138</v>
      </c>
      <c r="B41" t="s">
        <v>91</v>
      </c>
      <c r="C41" s="90">
        <v>1197.54</v>
      </c>
      <c r="D41" t="s">
        <v>91</v>
      </c>
      <c r="E41" s="90">
        <v>3.7</v>
      </c>
      <c r="F41" t="s">
        <v>92</v>
      </c>
      <c r="G41" s="90">
        <v>2284</v>
      </c>
      <c r="H41" t="s">
        <v>444</v>
      </c>
      <c r="I41" s="90">
        <v>45.96</v>
      </c>
      <c r="J41" t="s">
        <v>446</v>
      </c>
      <c r="K41" s="90">
        <v>1.44112</v>
      </c>
      <c r="L41" t="s">
        <v>101</v>
      </c>
      <c r="M41" s="90">
        <v>2410</v>
      </c>
      <c r="N41" t="s">
        <v>101</v>
      </c>
      <c r="O41" s="90">
        <v>2404</v>
      </c>
      <c r="P41" t="s">
        <v>102</v>
      </c>
      <c r="Q41" s="90">
        <v>5</v>
      </c>
      <c r="R41" t="s">
        <v>93</v>
      </c>
      <c r="S41" s="90">
        <v>73.02</v>
      </c>
      <c r="T41" t="s">
        <v>91</v>
      </c>
      <c r="U41" s="90">
        <v>1197.54</v>
      </c>
      <c r="V41" s="90"/>
      <c r="W41" s="82"/>
      <c r="X41" s="17">
        <f t="shared" si="7"/>
        <v>10.138</v>
      </c>
      <c r="Y41" s="95">
        <f t="shared" si="15"/>
        <v>2284</v>
      </c>
      <c r="Z41" s="4">
        <f>IF(OR(ISBLANK(Q41),VALUE(Q41)=0)," ",VALUE(G41)*60*VLOOKUP(VALUE(Q41),'Berechnungen 525d'!$A$5:$D$9,4)/1000)</f>
        <v>115.93000851063829</v>
      </c>
      <c r="AA41" s="19">
        <f t="shared" si="20"/>
        <v>2410</v>
      </c>
      <c r="AB41" s="19">
        <f t="shared" si="21"/>
        <v>2404</v>
      </c>
      <c r="AC41" s="19">
        <f t="shared" si="10"/>
        <v>6</v>
      </c>
      <c r="AD41" s="127">
        <f t="shared" si="16"/>
        <v>45.96</v>
      </c>
      <c r="AE41" s="117">
        <f t="shared" si="22"/>
        <v>1.44112</v>
      </c>
      <c r="AF41" s="123">
        <f t="shared" si="17"/>
        <v>73.02</v>
      </c>
      <c r="AG41" s="52">
        <f t="shared" si="19"/>
        <v>5</v>
      </c>
      <c r="AH41" s="48">
        <f t="shared" si="23"/>
        <v>3.7</v>
      </c>
      <c r="AI41" s="20">
        <f t="shared" si="24"/>
        <v>1197.54</v>
      </c>
      <c r="AJ41" s="20">
        <f t="shared" si="25"/>
        <v>1197.54</v>
      </c>
      <c r="AK41" s="20">
        <f t="shared" si="18"/>
        <v>0</v>
      </c>
      <c r="AL41" s="48"/>
    </row>
    <row r="42" spans="1:38" x14ac:dyDescent="0.25">
      <c r="A42">
        <v>10387</v>
      </c>
      <c r="B42" t="s">
        <v>91</v>
      </c>
      <c r="C42" s="90">
        <v>1207.78</v>
      </c>
      <c r="D42" t="s">
        <v>91</v>
      </c>
      <c r="E42" s="90">
        <v>3.6880000000000002</v>
      </c>
      <c r="F42" t="s">
        <v>92</v>
      </c>
      <c r="G42" s="90">
        <v>2306</v>
      </c>
      <c r="H42" t="s">
        <v>444</v>
      </c>
      <c r="I42" s="90">
        <v>45.17</v>
      </c>
      <c r="J42" t="s">
        <v>446</v>
      </c>
      <c r="K42" s="90">
        <v>1.3563400000000001</v>
      </c>
      <c r="L42" t="s">
        <v>101</v>
      </c>
      <c r="M42" s="90">
        <v>2413</v>
      </c>
      <c r="N42" t="s">
        <v>101</v>
      </c>
      <c r="O42" s="90">
        <v>2404</v>
      </c>
      <c r="P42" t="s">
        <v>102</v>
      </c>
      <c r="Q42" s="90">
        <v>5</v>
      </c>
      <c r="R42" t="s">
        <v>93</v>
      </c>
      <c r="S42" s="90">
        <v>73.180000000000007</v>
      </c>
      <c r="T42" t="s">
        <v>91</v>
      </c>
      <c r="U42" s="90">
        <v>1207.78</v>
      </c>
      <c r="V42" s="90"/>
      <c r="W42" s="82"/>
      <c r="X42" s="17">
        <f t="shared" si="7"/>
        <v>10.387</v>
      </c>
      <c r="Y42" s="95">
        <f t="shared" si="15"/>
        <v>2306</v>
      </c>
      <c r="Z42" s="4">
        <f>IF(OR(ISBLANK(Q42),VALUE(Q42)=0)," ",VALUE(G42)*60*VLOOKUP(VALUE(Q42),'Berechnungen 525d'!$A$5:$D$9,4)/1000)</f>
        <v>117.04667234042553</v>
      </c>
      <c r="AA42" s="19">
        <f t="shared" si="20"/>
        <v>2413</v>
      </c>
      <c r="AB42" s="19">
        <f t="shared" si="21"/>
        <v>2404</v>
      </c>
      <c r="AC42" s="19">
        <f t="shared" si="10"/>
        <v>9</v>
      </c>
      <c r="AD42" s="127">
        <f t="shared" si="16"/>
        <v>45.17</v>
      </c>
      <c r="AE42" s="117">
        <f t="shared" si="22"/>
        <v>1.3563400000000001</v>
      </c>
      <c r="AF42" s="123">
        <f t="shared" si="17"/>
        <v>73.180000000000007</v>
      </c>
      <c r="AG42" s="52">
        <f t="shared" si="19"/>
        <v>5</v>
      </c>
      <c r="AH42" s="48">
        <f t="shared" si="23"/>
        <v>3.6880000000000002</v>
      </c>
      <c r="AI42" s="20">
        <f t="shared" si="24"/>
        <v>1207.78</v>
      </c>
      <c r="AJ42" s="20">
        <f t="shared" si="25"/>
        <v>1207.78</v>
      </c>
      <c r="AK42" s="20">
        <f t="shared" si="18"/>
        <v>0</v>
      </c>
      <c r="AL42" s="48"/>
    </row>
    <row r="43" spans="1:38" x14ac:dyDescent="0.25">
      <c r="A43">
        <v>10612</v>
      </c>
      <c r="B43" t="s">
        <v>91</v>
      </c>
      <c r="C43" s="90">
        <v>1218.01</v>
      </c>
      <c r="D43" t="s">
        <v>91</v>
      </c>
      <c r="E43" s="90">
        <v>3.6920000000000002</v>
      </c>
      <c r="F43" t="s">
        <v>92</v>
      </c>
      <c r="G43" s="90">
        <v>2339</v>
      </c>
      <c r="H43" t="s">
        <v>444</v>
      </c>
      <c r="I43" s="90">
        <v>44.31</v>
      </c>
      <c r="J43" t="s">
        <v>446</v>
      </c>
      <c r="K43" s="90">
        <v>1.2715700000000001</v>
      </c>
      <c r="L43" t="s">
        <v>101</v>
      </c>
      <c r="M43" s="90">
        <v>2418</v>
      </c>
      <c r="N43" t="s">
        <v>101</v>
      </c>
      <c r="O43" s="90">
        <v>2404</v>
      </c>
      <c r="P43" t="s">
        <v>102</v>
      </c>
      <c r="Q43" s="90">
        <v>5</v>
      </c>
      <c r="R43" t="s">
        <v>93</v>
      </c>
      <c r="S43" s="90">
        <v>73.3</v>
      </c>
      <c r="T43" t="s">
        <v>91</v>
      </c>
      <c r="U43" s="90">
        <v>1218.01</v>
      </c>
      <c r="V43" s="90"/>
      <c r="W43" s="82"/>
      <c r="X43" s="17">
        <f t="shared" si="7"/>
        <v>10.612</v>
      </c>
      <c r="Y43" s="95">
        <f t="shared" si="15"/>
        <v>2339</v>
      </c>
      <c r="Z43" s="4">
        <f>IF(OR(ISBLANK(Q43),VALUE(Q43)=0)," ",VALUE(G43)*60*VLOOKUP(VALUE(Q43),'Berechnungen 525d'!$A$5:$D$9,4)/1000)</f>
        <v>118.72166808510637</v>
      </c>
      <c r="AA43" s="19">
        <f t="shared" si="20"/>
        <v>2418</v>
      </c>
      <c r="AB43" s="19">
        <f t="shared" si="21"/>
        <v>2404</v>
      </c>
      <c r="AC43" s="19">
        <f t="shared" si="10"/>
        <v>14</v>
      </c>
      <c r="AD43" s="127">
        <f t="shared" si="16"/>
        <v>44.31</v>
      </c>
      <c r="AE43" s="117">
        <f t="shared" si="22"/>
        <v>1.2715700000000001</v>
      </c>
      <c r="AF43" s="123">
        <f t="shared" si="17"/>
        <v>73.3</v>
      </c>
      <c r="AG43" s="52">
        <f t="shared" si="19"/>
        <v>5</v>
      </c>
      <c r="AH43" s="48">
        <f t="shared" si="23"/>
        <v>3.6920000000000002</v>
      </c>
      <c r="AI43" s="20">
        <f t="shared" si="24"/>
        <v>1218.01</v>
      </c>
      <c r="AJ43" s="20">
        <f t="shared" si="25"/>
        <v>1218.01</v>
      </c>
      <c r="AK43" s="20">
        <f t="shared" si="18"/>
        <v>0</v>
      </c>
      <c r="AL43" s="48"/>
    </row>
    <row r="44" spans="1:38" x14ac:dyDescent="0.25">
      <c r="A44">
        <v>10908</v>
      </c>
      <c r="B44" t="s">
        <v>91</v>
      </c>
      <c r="C44" s="90">
        <v>1228.25</v>
      </c>
      <c r="D44" t="s">
        <v>91</v>
      </c>
      <c r="E44" s="90">
        <v>3.7</v>
      </c>
      <c r="F44" t="s">
        <v>92</v>
      </c>
      <c r="G44" s="90">
        <v>2369</v>
      </c>
      <c r="H44" t="s">
        <v>444</v>
      </c>
      <c r="I44" s="90">
        <v>42.7</v>
      </c>
      <c r="J44" t="s">
        <v>446</v>
      </c>
      <c r="K44" s="90">
        <v>1.2715700000000001</v>
      </c>
      <c r="L44" t="s">
        <v>101</v>
      </c>
      <c r="M44" s="90">
        <v>2430</v>
      </c>
      <c r="N44" t="s">
        <v>101</v>
      </c>
      <c r="O44" s="90">
        <v>2404</v>
      </c>
      <c r="P44" t="s">
        <v>102</v>
      </c>
      <c r="Q44" s="90">
        <v>5</v>
      </c>
      <c r="R44" t="s">
        <v>93</v>
      </c>
      <c r="S44" s="90">
        <v>73.39</v>
      </c>
      <c r="T44" t="s">
        <v>91</v>
      </c>
      <c r="U44" s="90">
        <v>1228.25</v>
      </c>
      <c r="V44" s="90"/>
      <c r="W44" s="82"/>
      <c r="X44" s="17">
        <f t="shared" si="7"/>
        <v>10.907999999999999</v>
      </c>
      <c r="Y44" s="95">
        <f t="shared" si="15"/>
        <v>2369</v>
      </c>
      <c r="Z44" s="4">
        <f>IF(OR(ISBLANK(Q44),VALUE(Q44)=0)," ",VALUE(G44)*60*VLOOKUP(VALUE(Q44),'Berechnungen 525d'!$A$5:$D$9,4)/1000)</f>
        <v>120.24439148936169</v>
      </c>
      <c r="AA44" s="19">
        <f t="shared" si="20"/>
        <v>2430</v>
      </c>
      <c r="AB44" s="19">
        <f t="shared" si="21"/>
        <v>2404</v>
      </c>
      <c r="AC44" s="19">
        <f t="shared" si="10"/>
        <v>26</v>
      </c>
      <c r="AD44" s="127">
        <f t="shared" si="16"/>
        <v>42.7</v>
      </c>
      <c r="AE44" s="117">
        <f t="shared" si="22"/>
        <v>1.2715700000000001</v>
      </c>
      <c r="AF44" s="123">
        <f t="shared" si="17"/>
        <v>73.39</v>
      </c>
      <c r="AG44" s="52">
        <f t="shared" si="19"/>
        <v>5</v>
      </c>
      <c r="AH44" s="48">
        <f t="shared" si="23"/>
        <v>3.7</v>
      </c>
      <c r="AI44" s="20">
        <f t="shared" si="24"/>
        <v>1228.25</v>
      </c>
      <c r="AJ44" s="20">
        <f t="shared" si="25"/>
        <v>1228.25</v>
      </c>
      <c r="AK44" s="20">
        <f t="shared" si="18"/>
        <v>0</v>
      </c>
      <c r="AL44" s="48"/>
    </row>
    <row r="45" spans="1:38" x14ac:dyDescent="0.25">
      <c r="A45">
        <v>11289</v>
      </c>
      <c r="B45" t="s">
        <v>91</v>
      </c>
      <c r="C45" s="90">
        <v>1228.25</v>
      </c>
      <c r="D45" t="s">
        <v>91</v>
      </c>
      <c r="E45" s="90">
        <v>3.6960000000000002</v>
      </c>
      <c r="F45" t="s">
        <v>92</v>
      </c>
      <c r="G45" s="90">
        <v>2389</v>
      </c>
      <c r="H45" t="s">
        <v>444</v>
      </c>
      <c r="I45" s="90">
        <v>41.86</v>
      </c>
      <c r="J45" t="s">
        <v>446</v>
      </c>
      <c r="K45" s="90">
        <v>1.3563400000000001</v>
      </c>
      <c r="L45" t="s">
        <v>101</v>
      </c>
      <c r="M45" s="90">
        <v>2442</v>
      </c>
      <c r="N45" t="s">
        <v>101</v>
      </c>
      <c r="O45" s="90">
        <v>2404</v>
      </c>
      <c r="P45" t="s">
        <v>102</v>
      </c>
      <c r="Q45" s="90">
        <v>5</v>
      </c>
      <c r="R45" t="s">
        <v>93</v>
      </c>
      <c r="S45" s="90">
        <v>73.510000000000005</v>
      </c>
      <c r="T45" t="s">
        <v>91</v>
      </c>
      <c r="U45" s="90">
        <v>1228.25</v>
      </c>
      <c r="V45" s="90"/>
      <c r="W45" s="82"/>
      <c r="X45" s="17">
        <f t="shared" si="7"/>
        <v>11.289</v>
      </c>
      <c r="Y45" s="95">
        <f t="shared" si="15"/>
        <v>2389</v>
      </c>
      <c r="Z45" s="4">
        <f>IF(OR(ISBLANK(Q45),VALUE(Q45)=0)," ",VALUE(G45)*60*VLOOKUP(VALUE(Q45),'Berechnungen 525d'!$A$5:$D$9,4)/1000)</f>
        <v>121.25954042553191</v>
      </c>
      <c r="AA45" s="19">
        <f t="shared" si="20"/>
        <v>2442</v>
      </c>
      <c r="AB45" s="19">
        <f t="shared" si="21"/>
        <v>2404</v>
      </c>
      <c r="AC45" s="19">
        <f t="shared" si="10"/>
        <v>38</v>
      </c>
      <c r="AD45" s="127">
        <f t="shared" si="16"/>
        <v>41.86</v>
      </c>
      <c r="AE45" s="117">
        <f t="shared" si="22"/>
        <v>1.3563400000000001</v>
      </c>
      <c r="AF45" s="123">
        <f t="shared" si="17"/>
        <v>73.510000000000005</v>
      </c>
      <c r="AG45" s="52">
        <f t="shared" si="19"/>
        <v>5</v>
      </c>
      <c r="AH45" s="48">
        <f t="shared" si="23"/>
        <v>3.6960000000000002</v>
      </c>
      <c r="AI45" s="20">
        <f t="shared" si="24"/>
        <v>1228.25</v>
      </c>
      <c r="AJ45" s="20">
        <f t="shared" si="25"/>
        <v>1228.25</v>
      </c>
      <c r="AK45" s="20">
        <f t="shared" si="18"/>
        <v>0</v>
      </c>
      <c r="AL45" s="48"/>
    </row>
    <row r="46" spans="1:38" x14ac:dyDescent="0.25">
      <c r="A46">
        <v>11480</v>
      </c>
      <c r="B46" t="s">
        <v>91</v>
      </c>
      <c r="C46" s="90">
        <v>1248.72</v>
      </c>
      <c r="D46" t="s">
        <v>91</v>
      </c>
      <c r="E46" s="90">
        <v>3.7</v>
      </c>
      <c r="F46" t="s">
        <v>92</v>
      </c>
      <c r="G46" s="90">
        <v>2419</v>
      </c>
      <c r="H46" t="s">
        <v>444</v>
      </c>
      <c r="I46" s="90">
        <v>41.1</v>
      </c>
      <c r="J46" t="s">
        <v>446</v>
      </c>
      <c r="K46" s="90">
        <v>1.44112</v>
      </c>
      <c r="L46" t="s">
        <v>101</v>
      </c>
      <c r="M46" s="90">
        <v>2450</v>
      </c>
      <c r="N46" t="s">
        <v>101</v>
      </c>
      <c r="O46" s="90">
        <v>2404</v>
      </c>
      <c r="P46" t="s">
        <v>102</v>
      </c>
      <c r="Q46" s="90">
        <v>5</v>
      </c>
      <c r="R46" t="s">
        <v>93</v>
      </c>
      <c r="S46" s="90">
        <v>73.62</v>
      </c>
      <c r="T46" t="s">
        <v>91</v>
      </c>
      <c r="U46" s="90">
        <v>1238.48</v>
      </c>
      <c r="V46" s="90"/>
      <c r="W46" s="82"/>
      <c r="X46" s="17">
        <f t="shared" si="7"/>
        <v>11.48</v>
      </c>
      <c r="Y46" s="95">
        <f t="shared" si="15"/>
        <v>2419</v>
      </c>
      <c r="Z46" s="4">
        <f>IF(OR(ISBLANK(Q46),VALUE(Q46)=0)," ",VALUE(G46)*60*VLOOKUP(VALUE(Q46),'Berechnungen 525d'!$A$5:$D$9,4)/1000)</f>
        <v>122.78226382978723</v>
      </c>
      <c r="AA46" s="19">
        <f t="shared" si="20"/>
        <v>2450</v>
      </c>
      <c r="AB46" s="19">
        <f t="shared" si="21"/>
        <v>2404</v>
      </c>
      <c r="AC46" s="19">
        <f t="shared" si="10"/>
        <v>46</v>
      </c>
      <c r="AD46" s="127">
        <f t="shared" si="16"/>
        <v>41.1</v>
      </c>
      <c r="AE46" s="117">
        <f t="shared" si="22"/>
        <v>1.44112</v>
      </c>
      <c r="AF46" s="123">
        <f t="shared" si="17"/>
        <v>73.62</v>
      </c>
      <c r="AG46" s="52">
        <f t="shared" si="19"/>
        <v>5</v>
      </c>
      <c r="AH46" s="48">
        <f t="shared" si="23"/>
        <v>3.7</v>
      </c>
      <c r="AI46" s="20">
        <f t="shared" si="24"/>
        <v>1238.48</v>
      </c>
      <c r="AJ46" s="20">
        <f t="shared" si="25"/>
        <v>1248.72</v>
      </c>
      <c r="AK46" s="20">
        <f t="shared" si="18"/>
        <v>-10.240000000000009</v>
      </c>
      <c r="AL46" s="48"/>
    </row>
    <row r="47" spans="1:38" x14ac:dyDescent="0.25">
      <c r="A47">
        <v>11806</v>
      </c>
      <c r="B47" t="s">
        <v>91</v>
      </c>
      <c r="C47" s="90">
        <v>1228.25</v>
      </c>
      <c r="D47" t="s">
        <v>91</v>
      </c>
      <c r="E47" s="90">
        <v>3.6960000000000002</v>
      </c>
      <c r="F47" t="s">
        <v>92</v>
      </c>
      <c r="G47" s="90">
        <v>2452</v>
      </c>
      <c r="H47" t="s">
        <v>444</v>
      </c>
      <c r="I47" s="90">
        <v>38.28</v>
      </c>
      <c r="J47" t="s">
        <v>446</v>
      </c>
      <c r="K47" s="90">
        <v>1.2715700000000001</v>
      </c>
      <c r="L47" t="s">
        <v>101</v>
      </c>
      <c r="M47" s="90">
        <v>2480</v>
      </c>
      <c r="N47" t="s">
        <v>101</v>
      </c>
      <c r="O47" s="90">
        <v>2404</v>
      </c>
      <c r="P47" t="s">
        <v>102</v>
      </c>
      <c r="Q47" s="90">
        <v>5</v>
      </c>
      <c r="R47" t="s">
        <v>93</v>
      </c>
      <c r="S47" s="90">
        <v>73.61</v>
      </c>
      <c r="T47" t="s">
        <v>91</v>
      </c>
      <c r="U47" s="90">
        <v>1248.72</v>
      </c>
      <c r="V47" s="90"/>
      <c r="W47" s="82"/>
      <c r="X47" s="17">
        <f t="shared" si="7"/>
        <v>11.805999999999999</v>
      </c>
      <c r="Y47" s="95">
        <f t="shared" si="15"/>
        <v>2452</v>
      </c>
      <c r="Z47" s="4">
        <f>IF(OR(ISBLANK(Q47),VALUE(Q47)=0)," ",VALUE(G47)*60*VLOOKUP(VALUE(Q47),'Berechnungen 525d'!$A$5:$D$9,4)/1000)</f>
        <v>124.45725957446807</v>
      </c>
      <c r="AA47" s="19">
        <f t="shared" si="20"/>
        <v>2480</v>
      </c>
      <c r="AB47" s="19">
        <f t="shared" si="21"/>
        <v>2404</v>
      </c>
      <c r="AC47" s="19">
        <f t="shared" si="10"/>
        <v>76</v>
      </c>
      <c r="AD47" s="127">
        <f t="shared" si="16"/>
        <v>38.28</v>
      </c>
      <c r="AE47" s="117">
        <f t="shared" si="22"/>
        <v>1.2715700000000001</v>
      </c>
      <c r="AF47" s="123">
        <f t="shared" si="17"/>
        <v>73.61</v>
      </c>
      <c r="AG47" s="52">
        <f t="shared" si="19"/>
        <v>5</v>
      </c>
      <c r="AH47" s="48">
        <f t="shared" si="23"/>
        <v>3.6960000000000002</v>
      </c>
      <c r="AI47" s="20">
        <f t="shared" si="24"/>
        <v>1248.72</v>
      </c>
      <c r="AJ47" s="20">
        <f t="shared" si="25"/>
        <v>1228.25</v>
      </c>
      <c r="AK47" s="20">
        <f t="shared" si="18"/>
        <v>20.470000000000027</v>
      </c>
      <c r="AL47" s="48"/>
    </row>
    <row r="48" spans="1:38" x14ac:dyDescent="0.25">
      <c r="A48">
        <v>12112</v>
      </c>
      <c r="B48" t="s">
        <v>91</v>
      </c>
      <c r="C48" s="90">
        <v>1248.72</v>
      </c>
      <c r="D48" t="s">
        <v>91</v>
      </c>
      <c r="E48" s="90">
        <v>3.6920000000000002</v>
      </c>
      <c r="F48" t="s">
        <v>92</v>
      </c>
      <c r="G48" s="90">
        <v>2479</v>
      </c>
      <c r="H48" t="s">
        <v>444</v>
      </c>
      <c r="I48" s="90">
        <v>37.92</v>
      </c>
      <c r="J48" t="s">
        <v>446</v>
      </c>
      <c r="K48" s="90">
        <v>1.1020300000000001</v>
      </c>
      <c r="L48" t="s">
        <v>101</v>
      </c>
      <c r="M48" s="90">
        <v>2484</v>
      </c>
      <c r="N48" t="s">
        <v>101</v>
      </c>
      <c r="O48" s="90">
        <v>2404</v>
      </c>
      <c r="P48" t="s">
        <v>102</v>
      </c>
      <c r="Q48" s="90">
        <v>5</v>
      </c>
      <c r="R48" t="s">
        <v>93</v>
      </c>
      <c r="S48" s="90">
        <v>73.75</v>
      </c>
      <c r="T48" t="s">
        <v>91</v>
      </c>
      <c r="U48" s="90">
        <v>1258.96</v>
      </c>
      <c r="V48" s="90"/>
      <c r="W48" s="82"/>
      <c r="X48" s="17">
        <f t="shared" si="7"/>
        <v>12.112</v>
      </c>
      <c r="Y48" s="95">
        <f t="shared" si="15"/>
        <v>2479</v>
      </c>
      <c r="Z48" s="4">
        <f>IF(OR(ISBLANK(Q48),VALUE(Q48)=0)," ",VALUE(G48)*60*VLOOKUP(VALUE(Q48),'Berechnungen 525d'!$A$5:$D$9,4)/1000)</f>
        <v>125.82771063829787</v>
      </c>
      <c r="AA48" s="19">
        <f t="shared" si="20"/>
        <v>2484</v>
      </c>
      <c r="AB48" s="19">
        <f t="shared" si="21"/>
        <v>2404</v>
      </c>
      <c r="AC48" s="19">
        <f t="shared" si="10"/>
        <v>80</v>
      </c>
      <c r="AD48" s="127">
        <f t="shared" si="16"/>
        <v>37.92</v>
      </c>
      <c r="AE48" s="117">
        <f t="shared" si="22"/>
        <v>1.1020300000000001</v>
      </c>
      <c r="AF48" s="123">
        <f t="shared" si="17"/>
        <v>73.75</v>
      </c>
      <c r="AG48" s="52">
        <f t="shared" si="19"/>
        <v>5</v>
      </c>
      <c r="AH48" s="48">
        <f t="shared" si="23"/>
        <v>3.6920000000000002</v>
      </c>
      <c r="AI48" s="20">
        <f t="shared" si="24"/>
        <v>1258.96</v>
      </c>
      <c r="AJ48" s="20">
        <f t="shared" si="25"/>
        <v>1248.72</v>
      </c>
      <c r="AK48" s="20">
        <f t="shared" si="18"/>
        <v>10.240000000000009</v>
      </c>
      <c r="AL48" s="48"/>
    </row>
    <row r="49" spans="1:38" x14ac:dyDescent="0.25">
      <c r="A49">
        <v>12428</v>
      </c>
      <c r="B49" t="s">
        <v>91</v>
      </c>
      <c r="C49" s="90">
        <v>1258.96</v>
      </c>
      <c r="D49" t="s">
        <v>91</v>
      </c>
      <c r="E49" s="90">
        <v>3.6920000000000002</v>
      </c>
      <c r="F49" t="s">
        <v>92</v>
      </c>
      <c r="G49" s="90">
        <v>2510</v>
      </c>
      <c r="H49" t="s">
        <v>444</v>
      </c>
      <c r="I49" s="90">
        <v>36.909999999999997</v>
      </c>
      <c r="J49" t="s">
        <v>446</v>
      </c>
      <c r="K49" s="90">
        <v>1.44112</v>
      </c>
      <c r="L49" t="s">
        <v>101</v>
      </c>
      <c r="M49" s="90">
        <v>2485</v>
      </c>
      <c r="N49" t="s">
        <v>101</v>
      </c>
      <c r="O49" s="90">
        <v>2405</v>
      </c>
      <c r="P49" t="s">
        <v>102</v>
      </c>
      <c r="Q49" s="90">
        <v>5</v>
      </c>
      <c r="R49" t="s">
        <v>93</v>
      </c>
      <c r="S49" s="90">
        <v>73.55</v>
      </c>
      <c r="T49" t="s">
        <v>91</v>
      </c>
      <c r="U49" s="90">
        <v>1258.96</v>
      </c>
      <c r="V49" s="90"/>
      <c r="W49" s="82"/>
      <c r="X49" s="17">
        <f t="shared" si="7"/>
        <v>12.428000000000001</v>
      </c>
      <c r="Y49" s="95">
        <f t="shared" si="15"/>
        <v>2510</v>
      </c>
      <c r="Z49" s="4">
        <f>IF(OR(ISBLANK(Q49),VALUE(Q49)=0)," ",VALUE(G49)*60*VLOOKUP(VALUE(Q49),'Berechnungen 525d'!$A$5:$D$9,4)/1000)</f>
        <v>127.40119148936169</v>
      </c>
      <c r="AA49" s="19">
        <f t="shared" si="20"/>
        <v>2485</v>
      </c>
      <c r="AB49" s="19">
        <f t="shared" si="21"/>
        <v>2405</v>
      </c>
      <c r="AC49" s="19">
        <f t="shared" si="10"/>
        <v>80</v>
      </c>
      <c r="AD49" s="127">
        <f t="shared" si="16"/>
        <v>36.909999999999997</v>
      </c>
      <c r="AE49" s="117">
        <f t="shared" si="22"/>
        <v>1.44112</v>
      </c>
      <c r="AF49" s="123">
        <f t="shared" si="17"/>
        <v>73.55</v>
      </c>
      <c r="AG49" s="52">
        <f t="shared" si="19"/>
        <v>5</v>
      </c>
      <c r="AH49" s="48">
        <f t="shared" si="23"/>
        <v>3.6920000000000002</v>
      </c>
      <c r="AI49" s="20">
        <f t="shared" si="24"/>
        <v>1258.96</v>
      </c>
      <c r="AJ49" s="20">
        <f t="shared" si="25"/>
        <v>1258.96</v>
      </c>
      <c r="AK49" s="20">
        <f t="shared" si="18"/>
        <v>0</v>
      </c>
      <c r="AL49" s="48"/>
    </row>
    <row r="50" spans="1:38" x14ac:dyDescent="0.25">
      <c r="A50">
        <v>12634</v>
      </c>
      <c r="B50" t="s">
        <v>91</v>
      </c>
      <c r="C50" s="90">
        <v>1279.43</v>
      </c>
      <c r="D50" t="s">
        <v>91</v>
      </c>
      <c r="E50" s="90">
        <v>3.6880000000000002</v>
      </c>
      <c r="F50" t="s">
        <v>92</v>
      </c>
      <c r="G50" s="90">
        <v>2527</v>
      </c>
      <c r="H50" t="s">
        <v>444</v>
      </c>
      <c r="I50" s="90">
        <v>36.159999999999997</v>
      </c>
      <c r="J50" t="s">
        <v>446</v>
      </c>
      <c r="K50" s="90">
        <v>1.3563400000000001</v>
      </c>
      <c r="L50" t="s">
        <v>101</v>
      </c>
      <c r="M50" s="90">
        <v>2485</v>
      </c>
      <c r="N50" t="s">
        <v>101</v>
      </c>
      <c r="O50" s="90">
        <v>2405</v>
      </c>
      <c r="P50" t="s">
        <v>102</v>
      </c>
      <c r="Q50" s="90">
        <v>5</v>
      </c>
      <c r="R50" t="s">
        <v>93</v>
      </c>
      <c r="S50" s="90">
        <v>74.09</v>
      </c>
      <c r="T50" t="s">
        <v>91</v>
      </c>
      <c r="U50" s="90">
        <v>1269.19</v>
      </c>
      <c r="V50" s="90"/>
      <c r="W50" s="82"/>
      <c r="X50" s="17">
        <f t="shared" si="7"/>
        <v>12.634</v>
      </c>
      <c r="Y50" s="95">
        <f t="shared" si="15"/>
        <v>2527</v>
      </c>
      <c r="Z50" s="4">
        <f>IF(OR(ISBLANK(Q50),VALUE(Q50)=0)," ",VALUE(G50)*60*VLOOKUP(VALUE(Q50),'Berechnungen 525d'!$A$5:$D$9,4)/1000)</f>
        <v>128.26406808510637</v>
      </c>
      <c r="AA50" s="19">
        <f t="shared" si="20"/>
        <v>2485</v>
      </c>
      <c r="AB50" s="19">
        <f t="shared" si="21"/>
        <v>2405</v>
      </c>
      <c r="AC50" s="19">
        <f t="shared" si="10"/>
        <v>80</v>
      </c>
      <c r="AD50" s="127">
        <f t="shared" si="16"/>
        <v>36.159999999999997</v>
      </c>
      <c r="AE50" s="117">
        <f t="shared" si="22"/>
        <v>1.3563400000000001</v>
      </c>
      <c r="AF50" s="123">
        <f t="shared" si="17"/>
        <v>74.09</v>
      </c>
      <c r="AG50" s="52">
        <f t="shared" si="19"/>
        <v>5</v>
      </c>
      <c r="AH50" s="48">
        <f t="shared" si="23"/>
        <v>3.6880000000000002</v>
      </c>
      <c r="AI50" s="20">
        <f t="shared" si="24"/>
        <v>1269.19</v>
      </c>
      <c r="AJ50" s="20">
        <f t="shared" si="25"/>
        <v>1279.43</v>
      </c>
      <c r="AK50" s="20">
        <f t="shared" si="18"/>
        <v>-10.240000000000009</v>
      </c>
      <c r="AL50" s="48"/>
    </row>
    <row r="51" spans="1:38" x14ac:dyDescent="0.25">
      <c r="A51">
        <v>12998</v>
      </c>
      <c r="B51" t="s">
        <v>91</v>
      </c>
      <c r="C51" s="90">
        <v>1258.96</v>
      </c>
      <c r="D51" t="s">
        <v>91</v>
      </c>
      <c r="E51" s="90">
        <v>3.6829999999999998</v>
      </c>
      <c r="F51" t="s">
        <v>92</v>
      </c>
      <c r="G51" s="90">
        <v>2555</v>
      </c>
      <c r="H51" t="s">
        <v>444</v>
      </c>
      <c r="I51" s="90">
        <v>35.26</v>
      </c>
      <c r="J51" t="s">
        <v>446</v>
      </c>
      <c r="K51" s="90">
        <v>1.44112</v>
      </c>
      <c r="L51" t="s">
        <v>101</v>
      </c>
      <c r="M51" s="90">
        <v>2485</v>
      </c>
      <c r="N51" t="s">
        <v>101</v>
      </c>
      <c r="O51" s="90">
        <v>2405</v>
      </c>
      <c r="P51" t="s">
        <v>102</v>
      </c>
      <c r="Q51" s="90">
        <v>5</v>
      </c>
      <c r="R51" t="s">
        <v>93</v>
      </c>
      <c r="S51" s="90">
        <v>74.290000000000006</v>
      </c>
      <c r="T51" t="s">
        <v>91</v>
      </c>
      <c r="U51" s="90">
        <v>1279.43</v>
      </c>
      <c r="V51" s="90"/>
      <c r="W51" s="82"/>
      <c r="X51" s="17">
        <f t="shared" si="7"/>
        <v>12.997999999999999</v>
      </c>
      <c r="Y51" s="95">
        <f t="shared" si="15"/>
        <v>2555</v>
      </c>
      <c r="Z51" s="4">
        <f>IF(OR(ISBLANK(Q51),VALUE(Q51)=0)," ",VALUE(G51)*60*VLOOKUP(VALUE(Q51),'Berechnungen 525d'!$A$5:$D$9,4)/1000)</f>
        <v>129.68527659574468</v>
      </c>
      <c r="AA51" s="19">
        <f t="shared" si="20"/>
        <v>2485</v>
      </c>
      <c r="AB51" s="19">
        <f t="shared" si="21"/>
        <v>2405</v>
      </c>
      <c r="AC51" s="19">
        <f t="shared" si="10"/>
        <v>80</v>
      </c>
      <c r="AD51" s="127">
        <f t="shared" si="16"/>
        <v>35.26</v>
      </c>
      <c r="AE51" s="117">
        <f t="shared" si="22"/>
        <v>1.44112</v>
      </c>
      <c r="AF51" s="123">
        <f t="shared" si="17"/>
        <v>74.290000000000006</v>
      </c>
      <c r="AG51" s="52">
        <f t="shared" si="19"/>
        <v>5</v>
      </c>
      <c r="AH51" s="48">
        <f t="shared" si="23"/>
        <v>3.6829999999999998</v>
      </c>
      <c r="AI51" s="20">
        <f t="shared" si="24"/>
        <v>1279.43</v>
      </c>
      <c r="AJ51" s="20">
        <f t="shared" si="25"/>
        <v>1258.96</v>
      </c>
      <c r="AK51" s="20">
        <f t="shared" si="18"/>
        <v>20.470000000000027</v>
      </c>
      <c r="AL51" s="48"/>
    </row>
    <row r="52" spans="1:38" x14ac:dyDescent="0.25">
      <c r="A52">
        <v>13291</v>
      </c>
      <c r="B52" t="s">
        <v>91</v>
      </c>
      <c r="C52" s="90">
        <v>1269.19</v>
      </c>
      <c r="D52" t="s">
        <v>91</v>
      </c>
      <c r="E52" s="90">
        <v>3.6789999999999998</v>
      </c>
      <c r="F52" t="s">
        <v>92</v>
      </c>
      <c r="G52" s="90">
        <v>2580</v>
      </c>
      <c r="H52" t="s">
        <v>444</v>
      </c>
      <c r="I52" s="90">
        <v>34.43</v>
      </c>
      <c r="J52" t="s">
        <v>446</v>
      </c>
      <c r="K52" s="90">
        <v>1.3563400000000001</v>
      </c>
      <c r="L52" t="s">
        <v>101</v>
      </c>
      <c r="M52" s="90">
        <v>2485</v>
      </c>
      <c r="N52" t="s">
        <v>101</v>
      </c>
      <c r="O52" s="90">
        <v>2405</v>
      </c>
      <c r="P52" t="s">
        <v>102</v>
      </c>
      <c r="Q52" s="90">
        <v>5</v>
      </c>
      <c r="R52" t="s">
        <v>93</v>
      </c>
      <c r="S52" s="90">
        <v>74.44</v>
      </c>
      <c r="T52" t="s">
        <v>91</v>
      </c>
      <c r="U52" s="90">
        <v>1279.43</v>
      </c>
      <c r="V52" s="90"/>
      <c r="W52" s="82"/>
      <c r="X52" s="17">
        <f t="shared" si="7"/>
        <v>13.291</v>
      </c>
      <c r="Y52" s="95">
        <f t="shared" si="15"/>
        <v>2580</v>
      </c>
      <c r="Z52" s="4">
        <f>IF(OR(ISBLANK(Q52),VALUE(Q52)=0)," ",VALUE(G52)*60*VLOOKUP(VALUE(Q52),'Berechnungen 525d'!$A$5:$D$9,4)/1000)</f>
        <v>130.95421276595744</v>
      </c>
      <c r="AA52" s="19">
        <f t="shared" si="20"/>
        <v>2485</v>
      </c>
      <c r="AB52" s="19">
        <f t="shared" si="21"/>
        <v>2405</v>
      </c>
      <c r="AC52" s="19">
        <f t="shared" si="10"/>
        <v>80</v>
      </c>
      <c r="AD52" s="127">
        <f t="shared" si="16"/>
        <v>34.43</v>
      </c>
      <c r="AE52" s="117">
        <f t="shared" si="22"/>
        <v>1.3563400000000001</v>
      </c>
      <c r="AF52" s="123">
        <f t="shared" si="17"/>
        <v>74.44</v>
      </c>
      <c r="AG52" s="52">
        <f t="shared" si="19"/>
        <v>5</v>
      </c>
      <c r="AH52" s="48">
        <f t="shared" si="23"/>
        <v>3.6789999999999998</v>
      </c>
      <c r="AI52" s="20">
        <f t="shared" si="24"/>
        <v>1279.43</v>
      </c>
      <c r="AJ52" s="20">
        <f t="shared" si="25"/>
        <v>1269.19</v>
      </c>
      <c r="AK52" s="20">
        <f t="shared" si="18"/>
        <v>10.240000000000009</v>
      </c>
      <c r="AL52" s="48"/>
    </row>
    <row r="53" spans="1:38" x14ac:dyDescent="0.25">
      <c r="A53">
        <v>13562</v>
      </c>
      <c r="B53" t="s">
        <v>91</v>
      </c>
      <c r="C53" s="90">
        <v>1279.43</v>
      </c>
      <c r="D53" t="s">
        <v>91</v>
      </c>
      <c r="E53" s="90">
        <v>3.6789999999999998</v>
      </c>
      <c r="F53" t="s">
        <v>92</v>
      </c>
      <c r="G53" s="90">
        <v>2612</v>
      </c>
      <c r="H53" t="s">
        <v>444</v>
      </c>
      <c r="I53" s="90">
        <v>33.450000000000003</v>
      </c>
      <c r="J53" t="s">
        <v>446</v>
      </c>
      <c r="K53" s="90">
        <v>1.3563400000000001</v>
      </c>
      <c r="L53" t="s">
        <v>101</v>
      </c>
      <c r="M53" s="90">
        <v>2485</v>
      </c>
      <c r="N53" t="s">
        <v>101</v>
      </c>
      <c r="O53" s="90">
        <v>2405</v>
      </c>
      <c r="P53" t="s">
        <v>102</v>
      </c>
      <c r="Q53" s="90">
        <v>5</v>
      </c>
      <c r="R53" t="s">
        <v>93</v>
      </c>
      <c r="S53" s="90">
        <v>74.56</v>
      </c>
      <c r="T53" t="s">
        <v>91</v>
      </c>
      <c r="U53" s="90">
        <v>1289.6600000000001</v>
      </c>
      <c r="V53" s="90"/>
      <c r="W53" s="82"/>
      <c r="X53" s="17">
        <f t="shared" si="7"/>
        <v>13.561999999999999</v>
      </c>
      <c r="Y53" s="95">
        <f t="shared" si="15"/>
        <v>2612</v>
      </c>
      <c r="Z53" s="4">
        <f>IF(OR(ISBLANK(Q53),VALUE(Q53)=0)," ",VALUE(G53)*60*VLOOKUP(VALUE(Q53),'Berechnungen 525d'!$A$5:$D$9,4)/1000)</f>
        <v>132.57845106382979</v>
      </c>
      <c r="AA53" s="19">
        <f t="shared" si="20"/>
        <v>2485</v>
      </c>
      <c r="AB53" s="19">
        <f t="shared" si="21"/>
        <v>2405</v>
      </c>
      <c r="AC53" s="19">
        <f t="shared" si="10"/>
        <v>80</v>
      </c>
      <c r="AD53" s="127">
        <f t="shared" si="16"/>
        <v>33.450000000000003</v>
      </c>
      <c r="AE53" s="117">
        <f t="shared" si="22"/>
        <v>1.3563400000000001</v>
      </c>
      <c r="AF53" s="123">
        <f t="shared" si="17"/>
        <v>74.56</v>
      </c>
      <c r="AG53" s="52">
        <f t="shared" si="19"/>
        <v>5</v>
      </c>
      <c r="AH53" s="48">
        <f t="shared" si="23"/>
        <v>3.6789999999999998</v>
      </c>
      <c r="AI53" s="20">
        <f t="shared" si="24"/>
        <v>1289.6600000000001</v>
      </c>
      <c r="AJ53" s="20">
        <f t="shared" si="25"/>
        <v>1279.43</v>
      </c>
      <c r="AK53" s="20">
        <f t="shared" si="18"/>
        <v>10.230000000000018</v>
      </c>
      <c r="AL53" s="48"/>
    </row>
    <row r="54" spans="1:38" x14ac:dyDescent="0.25">
      <c r="A54">
        <v>13778</v>
      </c>
      <c r="B54" t="s">
        <v>91</v>
      </c>
      <c r="C54" s="90">
        <v>1289.6600000000001</v>
      </c>
      <c r="D54" t="s">
        <v>91</v>
      </c>
      <c r="E54" s="90">
        <v>3.6789999999999998</v>
      </c>
      <c r="F54" t="s">
        <v>92</v>
      </c>
      <c r="G54" s="90">
        <v>2644</v>
      </c>
      <c r="H54" t="s">
        <v>444</v>
      </c>
      <c r="I54" s="90">
        <v>32.51</v>
      </c>
      <c r="J54" t="s">
        <v>446</v>
      </c>
      <c r="K54" s="90">
        <v>1.3563400000000001</v>
      </c>
      <c r="L54" t="s">
        <v>101</v>
      </c>
      <c r="M54" s="90">
        <v>2485</v>
      </c>
      <c r="N54" t="s">
        <v>101</v>
      </c>
      <c r="O54" s="90">
        <v>2405</v>
      </c>
      <c r="P54" t="s">
        <v>102</v>
      </c>
      <c r="Q54" s="90">
        <v>5</v>
      </c>
      <c r="R54" t="s">
        <v>93</v>
      </c>
      <c r="S54" s="90">
        <v>74.55</v>
      </c>
      <c r="T54" t="s">
        <v>91</v>
      </c>
      <c r="U54" s="90">
        <v>1289.6600000000001</v>
      </c>
      <c r="V54" s="90"/>
      <c r="W54" s="82"/>
      <c r="X54" s="17">
        <f t="shared" si="7"/>
        <v>13.778</v>
      </c>
      <c r="Y54" s="95">
        <f t="shared" si="15"/>
        <v>2644</v>
      </c>
      <c r="Z54" s="4">
        <f>IF(OR(ISBLANK(Q54),VALUE(Q54)=0)," ",VALUE(G54)*60*VLOOKUP(VALUE(Q54),'Berechnungen 525d'!$A$5:$D$9,4)/1000)</f>
        <v>134.20268936170211</v>
      </c>
      <c r="AA54" s="19">
        <f t="shared" si="20"/>
        <v>2485</v>
      </c>
      <c r="AB54" s="19">
        <f t="shared" si="21"/>
        <v>2405</v>
      </c>
      <c r="AC54" s="19">
        <f t="shared" si="10"/>
        <v>80</v>
      </c>
      <c r="AD54" s="127">
        <f t="shared" si="16"/>
        <v>32.51</v>
      </c>
      <c r="AE54" s="117">
        <f t="shared" si="22"/>
        <v>1.3563400000000001</v>
      </c>
      <c r="AF54" s="123">
        <f t="shared" si="17"/>
        <v>74.55</v>
      </c>
      <c r="AG54" s="52">
        <f t="shared" si="19"/>
        <v>5</v>
      </c>
      <c r="AH54" s="48">
        <f t="shared" si="23"/>
        <v>3.6789999999999998</v>
      </c>
      <c r="AI54" s="20">
        <f t="shared" si="24"/>
        <v>1289.6600000000001</v>
      </c>
      <c r="AJ54" s="20">
        <f t="shared" si="25"/>
        <v>1289.6600000000001</v>
      </c>
      <c r="AK54" s="20">
        <f t="shared" si="18"/>
        <v>0</v>
      </c>
      <c r="AL54" s="48"/>
    </row>
    <row r="55" spans="1:38" x14ac:dyDescent="0.25">
      <c r="A55">
        <v>14045</v>
      </c>
      <c r="B55" t="s">
        <v>91</v>
      </c>
      <c r="C55" s="90">
        <v>1299.9000000000001</v>
      </c>
      <c r="D55" t="s">
        <v>91</v>
      </c>
      <c r="E55" s="90">
        <v>3.67</v>
      </c>
      <c r="F55" t="s">
        <v>92</v>
      </c>
      <c r="G55" s="90">
        <v>2677</v>
      </c>
      <c r="H55" t="s">
        <v>444</v>
      </c>
      <c r="I55" s="90">
        <v>31.55</v>
      </c>
      <c r="J55" t="s">
        <v>446</v>
      </c>
      <c r="K55" s="90">
        <v>1.3563400000000001</v>
      </c>
      <c r="L55" t="s">
        <v>101</v>
      </c>
      <c r="M55" s="90">
        <v>2485</v>
      </c>
      <c r="N55" t="s">
        <v>101</v>
      </c>
      <c r="O55" s="90">
        <v>2405</v>
      </c>
      <c r="P55" t="s">
        <v>102</v>
      </c>
      <c r="Q55" s="90">
        <v>5</v>
      </c>
      <c r="R55" t="s">
        <v>93</v>
      </c>
      <c r="S55" s="90">
        <v>74.84</v>
      </c>
      <c r="T55" t="s">
        <v>91</v>
      </c>
      <c r="U55" s="90">
        <v>1299.9000000000001</v>
      </c>
      <c r="V55" s="90"/>
      <c r="W55" s="82"/>
      <c r="X55" s="17">
        <f t="shared" si="7"/>
        <v>14.045</v>
      </c>
      <c r="Y55" s="95">
        <f t="shared" si="15"/>
        <v>2677</v>
      </c>
      <c r="Z55" s="4">
        <f>IF(OR(ISBLANK(Q55),VALUE(Q55)=0)," ",VALUE(G55)*60*VLOOKUP(VALUE(Q55),'Berechnungen 525d'!$A$5:$D$9,4)/1000)</f>
        <v>135.87768510638296</v>
      </c>
      <c r="AA55" s="19">
        <f t="shared" si="20"/>
        <v>2485</v>
      </c>
      <c r="AB55" s="19">
        <f t="shared" si="21"/>
        <v>2405</v>
      </c>
      <c r="AC55" s="19">
        <f t="shared" si="10"/>
        <v>80</v>
      </c>
      <c r="AD55" s="127">
        <f t="shared" si="16"/>
        <v>31.55</v>
      </c>
      <c r="AE55" s="117">
        <f t="shared" si="22"/>
        <v>1.3563400000000001</v>
      </c>
      <c r="AF55" s="123">
        <f t="shared" si="17"/>
        <v>74.84</v>
      </c>
      <c r="AG55" s="52">
        <f t="shared" si="19"/>
        <v>5</v>
      </c>
      <c r="AH55" s="48">
        <f t="shared" si="23"/>
        <v>3.67</v>
      </c>
      <c r="AI55" s="20">
        <f t="shared" si="24"/>
        <v>1299.9000000000001</v>
      </c>
      <c r="AJ55" s="20">
        <f t="shared" si="25"/>
        <v>1299.9000000000001</v>
      </c>
      <c r="AK55" s="20">
        <f t="shared" si="18"/>
        <v>0</v>
      </c>
      <c r="AL55" s="48"/>
    </row>
    <row r="56" spans="1:38" x14ac:dyDescent="0.25">
      <c r="A56">
        <v>14435</v>
      </c>
      <c r="B56" t="s">
        <v>91</v>
      </c>
      <c r="C56" s="90">
        <v>1299.9000000000001</v>
      </c>
      <c r="D56" t="s">
        <v>91</v>
      </c>
      <c r="E56" s="90">
        <v>3.6749999999999998</v>
      </c>
      <c r="F56" t="s">
        <v>92</v>
      </c>
      <c r="G56" s="90">
        <v>2702</v>
      </c>
      <c r="H56" t="s">
        <v>444</v>
      </c>
      <c r="I56" s="90">
        <v>30.88</v>
      </c>
      <c r="J56" t="s">
        <v>446</v>
      </c>
      <c r="K56" s="90">
        <v>1.44112</v>
      </c>
      <c r="L56" t="s">
        <v>101</v>
      </c>
      <c r="M56" s="90">
        <v>2485</v>
      </c>
      <c r="N56" t="s">
        <v>101</v>
      </c>
      <c r="O56" s="90">
        <v>2405</v>
      </c>
      <c r="P56" t="s">
        <v>102</v>
      </c>
      <c r="Q56" s="90">
        <v>5</v>
      </c>
      <c r="R56" t="s">
        <v>93</v>
      </c>
      <c r="S56" s="90">
        <v>74.739999999999995</v>
      </c>
      <c r="T56" t="s">
        <v>91</v>
      </c>
      <c r="U56" s="90">
        <v>1299.9000000000001</v>
      </c>
      <c r="V56" s="90"/>
      <c r="W56" s="82"/>
      <c r="X56" s="17">
        <f t="shared" si="7"/>
        <v>14.435</v>
      </c>
      <c r="Y56" s="95">
        <f t="shared" si="15"/>
        <v>2702</v>
      </c>
      <c r="Z56" s="4">
        <f>IF(OR(ISBLANK(Q56),VALUE(Q56)=0)," ",VALUE(G56)*60*VLOOKUP(VALUE(Q56),'Berechnungen 525d'!$A$5:$D$9,4)/1000)</f>
        <v>137.14662127659574</v>
      </c>
      <c r="AA56" s="19">
        <f t="shared" si="20"/>
        <v>2485</v>
      </c>
      <c r="AB56" s="19">
        <f t="shared" si="21"/>
        <v>2405</v>
      </c>
      <c r="AC56" s="19">
        <f t="shared" si="10"/>
        <v>80</v>
      </c>
      <c r="AD56" s="127">
        <f t="shared" si="16"/>
        <v>30.88</v>
      </c>
      <c r="AE56" s="117">
        <f t="shared" si="22"/>
        <v>1.44112</v>
      </c>
      <c r="AF56" s="123">
        <f t="shared" si="17"/>
        <v>74.739999999999995</v>
      </c>
      <c r="AG56" s="52">
        <f t="shared" si="19"/>
        <v>5</v>
      </c>
      <c r="AH56" s="48">
        <f t="shared" si="23"/>
        <v>3.6749999999999998</v>
      </c>
      <c r="AI56" s="20">
        <f t="shared" si="24"/>
        <v>1299.9000000000001</v>
      </c>
      <c r="AJ56" s="20">
        <f t="shared" si="25"/>
        <v>1299.9000000000001</v>
      </c>
      <c r="AK56" s="20">
        <f t="shared" si="18"/>
        <v>0</v>
      </c>
      <c r="AL56" s="48"/>
    </row>
    <row r="57" spans="1:38" x14ac:dyDescent="0.25">
      <c r="A57">
        <v>14696</v>
      </c>
      <c r="B57" t="s">
        <v>91</v>
      </c>
      <c r="C57" s="90">
        <v>1310.1300000000001</v>
      </c>
      <c r="D57" t="s">
        <v>91</v>
      </c>
      <c r="E57" s="90">
        <v>3.6749999999999998</v>
      </c>
      <c r="F57" t="s">
        <v>92</v>
      </c>
      <c r="G57" s="90">
        <v>2727</v>
      </c>
      <c r="H57" t="s">
        <v>444</v>
      </c>
      <c r="I57" s="90">
        <v>29.83</v>
      </c>
      <c r="J57" t="s">
        <v>446</v>
      </c>
      <c r="K57" s="90">
        <v>1.2715700000000001</v>
      </c>
      <c r="L57" t="s">
        <v>101</v>
      </c>
      <c r="M57" s="90">
        <v>2485</v>
      </c>
      <c r="N57" t="s">
        <v>101</v>
      </c>
      <c r="O57" s="90">
        <v>2405</v>
      </c>
      <c r="P57" t="s">
        <v>102</v>
      </c>
      <c r="Q57" s="90">
        <v>5</v>
      </c>
      <c r="R57" t="s">
        <v>93</v>
      </c>
      <c r="S57" s="90">
        <v>75.13</v>
      </c>
      <c r="T57" t="s">
        <v>91</v>
      </c>
      <c r="U57" s="90">
        <v>1310.1300000000001</v>
      </c>
      <c r="V57" s="90"/>
      <c r="W57" s="82"/>
      <c r="X57" s="17">
        <f t="shared" si="7"/>
        <v>14.696</v>
      </c>
      <c r="Y57" s="95">
        <f t="shared" si="15"/>
        <v>2727</v>
      </c>
      <c r="Z57" s="4">
        <f>IF(OR(ISBLANK(Q57),VALUE(Q57)=0)," ",VALUE(G57)*60*VLOOKUP(VALUE(Q57),'Berechnungen 525d'!$A$5:$D$9,4)/1000)</f>
        <v>138.41555744680849</v>
      </c>
      <c r="AA57" s="19">
        <f t="shared" si="20"/>
        <v>2485</v>
      </c>
      <c r="AB57" s="19">
        <f t="shared" si="21"/>
        <v>2405</v>
      </c>
      <c r="AC57" s="19">
        <f t="shared" si="10"/>
        <v>80</v>
      </c>
      <c r="AD57" s="127">
        <f t="shared" si="16"/>
        <v>29.83</v>
      </c>
      <c r="AE57" s="117">
        <f t="shared" si="22"/>
        <v>1.2715700000000001</v>
      </c>
      <c r="AF57" s="123">
        <f t="shared" si="17"/>
        <v>75.13</v>
      </c>
      <c r="AG57" s="52">
        <f t="shared" si="19"/>
        <v>5</v>
      </c>
      <c r="AH57" s="48">
        <f t="shared" si="23"/>
        <v>3.6749999999999998</v>
      </c>
      <c r="AI57" s="20">
        <f t="shared" si="24"/>
        <v>1310.1300000000001</v>
      </c>
      <c r="AJ57" s="20">
        <f t="shared" si="25"/>
        <v>1310.1300000000001</v>
      </c>
      <c r="AK57" s="20">
        <f t="shared" si="18"/>
        <v>0</v>
      </c>
      <c r="AL57" s="48"/>
    </row>
    <row r="58" spans="1:38" x14ac:dyDescent="0.25">
      <c r="A58">
        <v>14892</v>
      </c>
      <c r="B58" t="s">
        <v>91</v>
      </c>
      <c r="C58" s="90">
        <v>1320.37</v>
      </c>
      <c r="D58" t="s">
        <v>91</v>
      </c>
      <c r="E58" s="90">
        <v>3.6749999999999998</v>
      </c>
      <c r="F58" t="s">
        <v>92</v>
      </c>
      <c r="G58" s="90">
        <v>2747</v>
      </c>
      <c r="H58" t="s">
        <v>444</v>
      </c>
      <c r="I58" s="90">
        <v>29.05</v>
      </c>
      <c r="J58" t="s">
        <v>446</v>
      </c>
      <c r="K58" s="90">
        <v>1.0172600000000001</v>
      </c>
      <c r="L58" t="s">
        <v>101</v>
      </c>
      <c r="M58" s="90">
        <v>2485</v>
      </c>
      <c r="N58" t="s">
        <v>101</v>
      </c>
      <c r="O58" s="90">
        <v>2405</v>
      </c>
      <c r="P58" t="s">
        <v>102</v>
      </c>
      <c r="Q58" s="90">
        <v>5</v>
      </c>
      <c r="R58" t="s">
        <v>93</v>
      </c>
      <c r="S58" s="90">
        <v>75.400000000000006</v>
      </c>
      <c r="T58" t="s">
        <v>91</v>
      </c>
      <c r="U58" s="90">
        <v>1320.37</v>
      </c>
      <c r="V58" s="90"/>
      <c r="W58" s="82"/>
      <c r="X58" s="17">
        <f t="shared" si="7"/>
        <v>14.891999999999999</v>
      </c>
      <c r="Y58" s="95">
        <f t="shared" si="15"/>
        <v>2747</v>
      </c>
      <c r="Z58" s="4">
        <f>IF(OR(ISBLANK(Q58),VALUE(Q58)=0)," ",VALUE(G58)*60*VLOOKUP(VALUE(Q58),'Berechnungen 525d'!$A$5:$D$9,4)/1000)</f>
        <v>139.43070638297871</v>
      </c>
      <c r="AA58" s="19">
        <f t="shared" si="20"/>
        <v>2485</v>
      </c>
      <c r="AB58" s="19">
        <f t="shared" si="21"/>
        <v>2405</v>
      </c>
      <c r="AC58" s="19">
        <f t="shared" si="10"/>
        <v>80</v>
      </c>
      <c r="AD58" s="127">
        <f t="shared" si="16"/>
        <v>29.05</v>
      </c>
      <c r="AE58" s="117">
        <f t="shared" si="22"/>
        <v>1.0172600000000001</v>
      </c>
      <c r="AF58" s="123">
        <f t="shared" si="17"/>
        <v>75.400000000000006</v>
      </c>
      <c r="AG58" s="52">
        <f t="shared" si="19"/>
        <v>5</v>
      </c>
      <c r="AH58" s="48">
        <f t="shared" si="23"/>
        <v>3.6749999999999998</v>
      </c>
      <c r="AI58" s="20">
        <f t="shared" si="24"/>
        <v>1320.37</v>
      </c>
      <c r="AJ58" s="20">
        <f t="shared" si="25"/>
        <v>1320.37</v>
      </c>
      <c r="AK58" s="20">
        <f t="shared" si="18"/>
        <v>0</v>
      </c>
      <c r="AL58" s="48"/>
    </row>
    <row r="59" spans="1:38" x14ac:dyDescent="0.25">
      <c r="A59">
        <v>15238</v>
      </c>
      <c r="B59" t="s">
        <v>91</v>
      </c>
      <c r="C59" s="90">
        <v>1330.6</v>
      </c>
      <c r="D59" t="s">
        <v>91</v>
      </c>
      <c r="E59" s="90">
        <v>3.67</v>
      </c>
      <c r="F59" t="s">
        <v>92</v>
      </c>
      <c r="G59" s="90">
        <v>2779</v>
      </c>
      <c r="H59" t="s">
        <v>444</v>
      </c>
      <c r="I59" s="90">
        <v>28.44</v>
      </c>
      <c r="J59" t="s">
        <v>446</v>
      </c>
      <c r="K59" s="90">
        <v>1.2715700000000001</v>
      </c>
      <c r="L59" t="s">
        <v>101</v>
      </c>
      <c r="M59" s="90">
        <v>2485</v>
      </c>
      <c r="N59" t="s">
        <v>101</v>
      </c>
      <c r="O59" s="90">
        <v>2405</v>
      </c>
      <c r="P59" t="s">
        <v>102</v>
      </c>
      <c r="Q59" s="90">
        <v>5</v>
      </c>
      <c r="R59" t="s">
        <v>93</v>
      </c>
      <c r="S59" s="90">
        <v>75.28</v>
      </c>
      <c r="T59" t="s">
        <v>91</v>
      </c>
      <c r="U59" s="90">
        <v>1320.37</v>
      </c>
      <c r="V59" s="90"/>
      <c r="W59" s="82"/>
      <c r="X59" s="17">
        <f t="shared" si="7"/>
        <v>15.238</v>
      </c>
      <c r="Y59" s="95">
        <f t="shared" si="15"/>
        <v>2779</v>
      </c>
      <c r="Z59" s="4">
        <f>IF(OR(ISBLANK(Q59),VALUE(Q59)=0)," ",VALUE(G59)*60*VLOOKUP(VALUE(Q59),'Berechnungen 525d'!$A$5:$D$9,4)/1000)</f>
        <v>141.05494468085107</v>
      </c>
      <c r="AA59" s="19">
        <f t="shared" si="20"/>
        <v>2485</v>
      </c>
      <c r="AB59" s="19">
        <f t="shared" si="21"/>
        <v>2405</v>
      </c>
      <c r="AC59" s="19">
        <f t="shared" si="10"/>
        <v>80</v>
      </c>
      <c r="AD59" s="127">
        <f t="shared" si="16"/>
        <v>28.44</v>
      </c>
      <c r="AE59" s="117">
        <f t="shared" si="22"/>
        <v>1.2715700000000001</v>
      </c>
      <c r="AF59" s="123">
        <f t="shared" si="17"/>
        <v>75.28</v>
      </c>
      <c r="AG59" s="52">
        <f t="shared" si="19"/>
        <v>5</v>
      </c>
      <c r="AH59" s="48">
        <f t="shared" si="23"/>
        <v>3.67</v>
      </c>
      <c r="AI59" s="20">
        <f t="shared" si="24"/>
        <v>1320.37</v>
      </c>
      <c r="AJ59" s="20">
        <f t="shared" si="25"/>
        <v>1330.6</v>
      </c>
      <c r="AK59" s="20">
        <f t="shared" si="18"/>
        <v>-10.230000000000018</v>
      </c>
      <c r="AL59" s="48"/>
    </row>
    <row r="60" spans="1:38" x14ac:dyDescent="0.25">
      <c r="A60">
        <v>15524</v>
      </c>
      <c r="B60" t="s">
        <v>91</v>
      </c>
      <c r="C60" s="90">
        <v>1330.6</v>
      </c>
      <c r="D60" t="s">
        <v>91</v>
      </c>
      <c r="E60" s="90">
        <v>3.6659999999999999</v>
      </c>
      <c r="F60" t="s">
        <v>92</v>
      </c>
      <c r="G60" s="90">
        <v>2808</v>
      </c>
      <c r="H60" t="s">
        <v>444</v>
      </c>
      <c r="I60" s="90">
        <v>27.84</v>
      </c>
      <c r="J60" t="s">
        <v>446</v>
      </c>
      <c r="K60" s="90">
        <v>1.1868000000000001</v>
      </c>
      <c r="L60" t="s">
        <v>101</v>
      </c>
      <c r="M60" s="90">
        <v>2485</v>
      </c>
      <c r="N60" t="s">
        <v>101</v>
      </c>
      <c r="O60" s="90">
        <v>2405</v>
      </c>
      <c r="P60" t="s">
        <v>102</v>
      </c>
      <c r="Q60" s="90">
        <v>5</v>
      </c>
      <c r="R60" t="s">
        <v>93</v>
      </c>
      <c r="S60" s="90">
        <v>74.8</v>
      </c>
      <c r="T60" t="s">
        <v>91</v>
      </c>
      <c r="U60" s="90">
        <v>1330.6</v>
      </c>
      <c r="V60" s="90"/>
      <c r="W60" s="82"/>
      <c r="X60" s="17">
        <f t="shared" si="7"/>
        <v>15.523999999999999</v>
      </c>
      <c r="Y60" s="95">
        <f t="shared" si="15"/>
        <v>2808</v>
      </c>
      <c r="Z60" s="4">
        <f>IF(OR(ISBLANK(Q60),VALUE(Q60)=0)," ",VALUE(G60)*60*VLOOKUP(VALUE(Q60),'Berechnungen 525d'!$A$5:$D$9,4)/1000)</f>
        <v>142.52691063829789</v>
      </c>
      <c r="AA60" s="19">
        <f t="shared" si="20"/>
        <v>2485</v>
      </c>
      <c r="AB60" s="19">
        <f t="shared" si="21"/>
        <v>2405</v>
      </c>
      <c r="AC60" s="19">
        <f t="shared" si="10"/>
        <v>80</v>
      </c>
      <c r="AD60" s="127">
        <f t="shared" si="16"/>
        <v>27.84</v>
      </c>
      <c r="AE60" s="117">
        <f t="shared" si="22"/>
        <v>1.1868000000000001</v>
      </c>
      <c r="AF60" s="123">
        <f t="shared" si="17"/>
        <v>74.8</v>
      </c>
      <c r="AG60" s="52">
        <f t="shared" si="19"/>
        <v>5</v>
      </c>
      <c r="AH60" s="48">
        <f t="shared" si="23"/>
        <v>3.6659999999999999</v>
      </c>
      <c r="AI60" s="20">
        <f t="shared" si="24"/>
        <v>1330.6</v>
      </c>
      <c r="AJ60" s="20">
        <f t="shared" si="25"/>
        <v>1330.6</v>
      </c>
      <c r="AK60" s="20">
        <f t="shared" si="18"/>
        <v>0</v>
      </c>
      <c r="AL60" s="48"/>
    </row>
    <row r="61" spans="1:38" x14ac:dyDescent="0.25">
      <c r="A61">
        <v>15867</v>
      </c>
      <c r="B61" t="s">
        <v>91</v>
      </c>
      <c r="C61" s="90">
        <v>1330.6</v>
      </c>
      <c r="D61" t="s">
        <v>91</v>
      </c>
      <c r="E61" s="90">
        <v>3.6659999999999999</v>
      </c>
      <c r="F61" t="s">
        <v>92</v>
      </c>
      <c r="G61" s="90">
        <v>2825</v>
      </c>
      <c r="H61" t="s">
        <v>444</v>
      </c>
      <c r="I61" s="90">
        <v>27.32</v>
      </c>
      <c r="J61" t="s">
        <v>446</v>
      </c>
      <c r="K61" s="90">
        <v>1.2715700000000001</v>
      </c>
      <c r="L61" t="s">
        <v>101</v>
      </c>
      <c r="M61" s="90">
        <v>2485</v>
      </c>
      <c r="N61" t="s">
        <v>101</v>
      </c>
      <c r="O61" s="90">
        <v>2405</v>
      </c>
      <c r="P61" t="s">
        <v>102</v>
      </c>
      <c r="Q61" s="90">
        <v>5</v>
      </c>
      <c r="R61" t="s">
        <v>93</v>
      </c>
      <c r="S61" s="90">
        <v>75.55</v>
      </c>
      <c r="T61" t="s">
        <v>91</v>
      </c>
      <c r="U61" s="90">
        <v>1340.84</v>
      </c>
      <c r="V61" s="90"/>
      <c r="W61" s="82"/>
      <c r="X61" s="17">
        <f t="shared" si="7"/>
        <v>15.867000000000001</v>
      </c>
      <c r="Y61" s="95">
        <f t="shared" si="15"/>
        <v>2825</v>
      </c>
      <c r="Z61" s="4">
        <f>IF(OR(ISBLANK(Q61),VALUE(Q61)=0)," ",VALUE(G61)*60*VLOOKUP(VALUE(Q61),'Berechnungen 525d'!$A$5:$D$9,4)/1000)</f>
        <v>143.38978723404253</v>
      </c>
      <c r="AA61" s="19">
        <f t="shared" si="20"/>
        <v>2485</v>
      </c>
      <c r="AB61" s="19">
        <f t="shared" si="21"/>
        <v>2405</v>
      </c>
      <c r="AC61" s="19">
        <f t="shared" si="10"/>
        <v>80</v>
      </c>
      <c r="AD61" s="127">
        <f t="shared" si="16"/>
        <v>27.32</v>
      </c>
      <c r="AE61" s="117">
        <f t="shared" si="22"/>
        <v>1.2715700000000001</v>
      </c>
      <c r="AF61" s="123">
        <f t="shared" si="17"/>
        <v>75.55</v>
      </c>
      <c r="AG61" s="52">
        <f t="shared" si="19"/>
        <v>5</v>
      </c>
      <c r="AH61" s="48">
        <f t="shared" si="23"/>
        <v>3.6659999999999999</v>
      </c>
      <c r="AI61" s="20">
        <f t="shared" si="24"/>
        <v>1340.84</v>
      </c>
      <c r="AJ61" s="20">
        <f t="shared" si="25"/>
        <v>1330.6</v>
      </c>
      <c r="AK61" s="20">
        <f t="shared" si="18"/>
        <v>10.240000000000009</v>
      </c>
      <c r="AL61" s="48"/>
    </row>
    <row r="62" spans="1:38" x14ac:dyDescent="0.25">
      <c r="A62">
        <v>16068</v>
      </c>
      <c r="B62" t="s">
        <v>91</v>
      </c>
      <c r="C62" s="90">
        <v>1340.84</v>
      </c>
      <c r="D62" t="s">
        <v>91</v>
      </c>
      <c r="E62" s="90">
        <v>3.6619999999999999</v>
      </c>
      <c r="F62" t="s">
        <v>92</v>
      </c>
      <c r="G62" s="90">
        <v>2850</v>
      </c>
      <c r="H62" t="s">
        <v>444</v>
      </c>
      <c r="I62" s="90">
        <v>26.79</v>
      </c>
      <c r="J62" t="s">
        <v>446</v>
      </c>
      <c r="K62" s="90">
        <v>1.0172600000000001</v>
      </c>
      <c r="L62" t="s">
        <v>101</v>
      </c>
      <c r="M62" s="90">
        <v>2485</v>
      </c>
      <c r="N62" t="s">
        <v>101</v>
      </c>
      <c r="O62" s="90">
        <v>2406</v>
      </c>
      <c r="P62" t="s">
        <v>102</v>
      </c>
      <c r="Q62" s="90">
        <v>5</v>
      </c>
      <c r="R62" t="s">
        <v>93</v>
      </c>
      <c r="S62" s="90">
        <v>75.489999999999995</v>
      </c>
      <c r="T62" t="s">
        <v>91</v>
      </c>
      <c r="U62" s="90">
        <v>1340.84</v>
      </c>
      <c r="V62" s="90"/>
      <c r="W62" s="82"/>
      <c r="X62" s="17">
        <f t="shared" si="7"/>
        <v>16.068000000000001</v>
      </c>
      <c r="Y62" s="95">
        <f t="shared" si="15"/>
        <v>2850</v>
      </c>
      <c r="Z62" s="4">
        <f>IF(OR(ISBLANK(Q62),VALUE(Q62)=0)," ",VALUE(G62)*60*VLOOKUP(VALUE(Q62),'Berechnungen 525d'!$A$5:$D$9,4)/1000)</f>
        <v>144.65872340425531</v>
      </c>
      <c r="AA62" s="19">
        <f t="shared" si="20"/>
        <v>2485</v>
      </c>
      <c r="AB62" s="19">
        <f t="shared" si="21"/>
        <v>2406</v>
      </c>
      <c r="AC62" s="19">
        <f t="shared" si="10"/>
        <v>79</v>
      </c>
      <c r="AD62" s="127">
        <f t="shared" si="16"/>
        <v>26.79</v>
      </c>
      <c r="AE62" s="117">
        <f t="shared" si="22"/>
        <v>1.0172600000000001</v>
      </c>
      <c r="AF62" s="123">
        <f t="shared" si="17"/>
        <v>75.489999999999995</v>
      </c>
      <c r="AG62" s="52">
        <f t="shared" si="19"/>
        <v>5</v>
      </c>
      <c r="AH62" s="48">
        <f t="shared" si="23"/>
        <v>3.6619999999999999</v>
      </c>
      <c r="AI62" s="20">
        <f t="shared" si="24"/>
        <v>1340.84</v>
      </c>
      <c r="AJ62" s="20">
        <f t="shared" si="25"/>
        <v>1340.84</v>
      </c>
      <c r="AK62" s="20">
        <f t="shared" si="18"/>
        <v>0</v>
      </c>
      <c r="AL62" s="48"/>
    </row>
    <row r="63" spans="1:38" x14ac:dyDescent="0.25">
      <c r="A63">
        <v>16385</v>
      </c>
      <c r="B63" t="s">
        <v>91</v>
      </c>
      <c r="C63" s="90">
        <v>1351.07</v>
      </c>
      <c r="D63" t="s">
        <v>91</v>
      </c>
      <c r="E63" s="90">
        <v>3.6619999999999999</v>
      </c>
      <c r="F63" t="s">
        <v>92</v>
      </c>
      <c r="G63" s="90">
        <v>2874</v>
      </c>
      <c r="H63" t="s">
        <v>444</v>
      </c>
      <c r="I63" s="90">
        <v>26.4</v>
      </c>
      <c r="J63" t="s">
        <v>446</v>
      </c>
      <c r="K63" s="90">
        <v>1.1868000000000001</v>
      </c>
      <c r="L63" t="s">
        <v>101</v>
      </c>
      <c r="M63" s="90">
        <v>2483</v>
      </c>
      <c r="N63" t="s">
        <v>101</v>
      </c>
      <c r="O63" s="90">
        <v>2406</v>
      </c>
      <c r="P63" t="s">
        <v>102</v>
      </c>
      <c r="Q63" s="90">
        <v>5</v>
      </c>
      <c r="R63" t="s">
        <v>93</v>
      </c>
      <c r="S63" s="90">
        <v>75.38</v>
      </c>
      <c r="T63" t="s">
        <v>91</v>
      </c>
      <c r="U63" s="90">
        <v>1340.84</v>
      </c>
      <c r="V63" s="90"/>
      <c r="W63" s="82"/>
      <c r="X63" s="17">
        <f t="shared" si="7"/>
        <v>16.385000000000002</v>
      </c>
      <c r="Y63" s="95">
        <f t="shared" si="15"/>
        <v>2874</v>
      </c>
      <c r="Z63" s="4">
        <f>IF(OR(ISBLANK(Q63),VALUE(Q63)=0)," ",VALUE(G63)*60*VLOOKUP(VALUE(Q63),'Berechnungen 525d'!$A$5:$D$9,4)/1000)</f>
        <v>145.87690212765955</v>
      </c>
      <c r="AA63" s="19">
        <f t="shared" si="20"/>
        <v>2483</v>
      </c>
      <c r="AB63" s="19">
        <f t="shared" si="21"/>
        <v>2406</v>
      </c>
      <c r="AC63" s="19">
        <f t="shared" si="10"/>
        <v>77</v>
      </c>
      <c r="AD63" s="127">
        <f t="shared" si="16"/>
        <v>26.4</v>
      </c>
      <c r="AE63" s="117">
        <f t="shared" si="22"/>
        <v>1.1868000000000001</v>
      </c>
      <c r="AF63" s="123">
        <f t="shared" si="17"/>
        <v>75.38</v>
      </c>
      <c r="AG63" s="52">
        <f t="shared" si="19"/>
        <v>5</v>
      </c>
      <c r="AH63" s="48">
        <f t="shared" si="23"/>
        <v>3.6619999999999999</v>
      </c>
      <c r="AI63" s="20">
        <f t="shared" si="24"/>
        <v>1340.84</v>
      </c>
      <c r="AJ63" s="20">
        <f t="shared" si="25"/>
        <v>1351.07</v>
      </c>
      <c r="AK63" s="20">
        <f t="shared" si="18"/>
        <v>-10.230000000000018</v>
      </c>
      <c r="AL63" s="48"/>
    </row>
    <row r="64" spans="1:38" x14ac:dyDescent="0.25">
      <c r="A64">
        <v>16652</v>
      </c>
      <c r="B64" t="s">
        <v>91</v>
      </c>
      <c r="C64" s="90">
        <v>1351.07</v>
      </c>
      <c r="D64" t="s">
        <v>91</v>
      </c>
      <c r="E64" s="90">
        <v>3.6619999999999999</v>
      </c>
      <c r="F64" t="s">
        <v>92</v>
      </c>
      <c r="G64" s="90">
        <v>2899</v>
      </c>
      <c r="H64" t="s">
        <v>444</v>
      </c>
      <c r="I64" s="90">
        <v>26.18</v>
      </c>
      <c r="J64" t="s">
        <v>446</v>
      </c>
      <c r="K64" s="90">
        <v>1.0172600000000001</v>
      </c>
      <c r="L64" t="s">
        <v>101</v>
      </c>
      <c r="M64" s="90">
        <v>2475</v>
      </c>
      <c r="N64" t="s">
        <v>101</v>
      </c>
      <c r="O64" s="90">
        <v>2406</v>
      </c>
      <c r="P64" t="s">
        <v>102</v>
      </c>
      <c r="Q64" s="90">
        <v>5</v>
      </c>
      <c r="R64" t="s">
        <v>93</v>
      </c>
      <c r="S64" s="90">
        <v>75.3</v>
      </c>
      <c r="T64" t="s">
        <v>91</v>
      </c>
      <c r="U64" s="90">
        <v>1340.84</v>
      </c>
      <c r="V64" s="90"/>
      <c r="W64" s="82"/>
      <c r="X64" s="17">
        <f t="shared" si="7"/>
        <v>16.652000000000001</v>
      </c>
      <c r="Y64" s="95">
        <f t="shared" si="15"/>
        <v>2899</v>
      </c>
      <c r="Z64" s="4">
        <f>IF(OR(ISBLANK(Q64),VALUE(Q64)=0)," ",VALUE(G64)*60*VLOOKUP(VALUE(Q64),'Berechnungen 525d'!$A$5:$D$9,4)/1000)</f>
        <v>147.14583829787233</v>
      </c>
      <c r="AA64" s="19">
        <f t="shared" si="20"/>
        <v>2475</v>
      </c>
      <c r="AB64" s="19">
        <f t="shared" si="21"/>
        <v>2406</v>
      </c>
      <c r="AC64" s="19">
        <f t="shared" si="10"/>
        <v>69</v>
      </c>
      <c r="AD64" s="127">
        <f t="shared" si="16"/>
        <v>26.18</v>
      </c>
      <c r="AE64" s="117">
        <f t="shared" si="22"/>
        <v>1.0172600000000001</v>
      </c>
      <c r="AF64" s="123">
        <f t="shared" si="17"/>
        <v>75.3</v>
      </c>
      <c r="AG64" s="52">
        <f t="shared" si="19"/>
        <v>5</v>
      </c>
      <c r="AH64" s="48">
        <f t="shared" si="23"/>
        <v>3.6619999999999999</v>
      </c>
      <c r="AI64" s="20">
        <f t="shared" si="24"/>
        <v>1340.84</v>
      </c>
      <c r="AJ64" s="20">
        <f t="shared" si="25"/>
        <v>1351.07</v>
      </c>
      <c r="AK64" s="20">
        <f t="shared" si="18"/>
        <v>-10.230000000000018</v>
      </c>
      <c r="AL64" s="48"/>
    </row>
    <row r="65" spans="1:38" x14ac:dyDescent="0.25">
      <c r="A65">
        <v>16927</v>
      </c>
      <c r="B65" t="s">
        <v>91</v>
      </c>
      <c r="C65" s="90">
        <v>1340.84</v>
      </c>
      <c r="D65" t="s">
        <v>91</v>
      </c>
      <c r="E65" s="90">
        <v>3.6579999999999999</v>
      </c>
      <c r="F65" t="s">
        <v>92</v>
      </c>
      <c r="G65" s="90">
        <v>2923</v>
      </c>
      <c r="H65" t="s">
        <v>444</v>
      </c>
      <c r="I65" s="90">
        <v>26.6</v>
      </c>
      <c r="J65" t="s">
        <v>446</v>
      </c>
      <c r="K65" s="90">
        <v>1.1868000000000001</v>
      </c>
      <c r="L65" t="s">
        <v>101</v>
      </c>
      <c r="M65" s="90">
        <v>2457</v>
      </c>
      <c r="N65" t="s">
        <v>101</v>
      </c>
      <c r="O65" s="90">
        <v>2407</v>
      </c>
      <c r="P65" t="s">
        <v>102</v>
      </c>
      <c r="Q65" s="90">
        <v>5</v>
      </c>
      <c r="R65" t="s">
        <v>93</v>
      </c>
      <c r="S65" s="90">
        <v>75.03</v>
      </c>
      <c r="T65" t="s">
        <v>91</v>
      </c>
      <c r="U65" s="90">
        <v>1340.84</v>
      </c>
      <c r="V65" s="90"/>
      <c r="W65" s="82"/>
      <c r="X65" s="17">
        <f t="shared" si="7"/>
        <v>16.927</v>
      </c>
      <c r="Y65" s="95">
        <f t="shared" si="15"/>
        <v>2923</v>
      </c>
      <c r="Z65" s="4">
        <f>IF(OR(ISBLANK(Q65),VALUE(Q65)=0)," ",VALUE(G65)*60*VLOOKUP(VALUE(Q65),'Berechnungen 525d'!$A$5:$D$9,4)/1000)</f>
        <v>148.36401702127657</v>
      </c>
      <c r="AA65" s="19">
        <f t="shared" si="20"/>
        <v>2457</v>
      </c>
      <c r="AB65" s="19">
        <f t="shared" si="21"/>
        <v>2407</v>
      </c>
      <c r="AC65" s="19">
        <f t="shared" si="10"/>
        <v>50</v>
      </c>
      <c r="AD65" s="127">
        <f t="shared" si="16"/>
        <v>26.6</v>
      </c>
      <c r="AE65" s="117">
        <f t="shared" si="22"/>
        <v>1.1868000000000001</v>
      </c>
      <c r="AF65" s="123">
        <f t="shared" si="17"/>
        <v>75.03</v>
      </c>
      <c r="AG65" s="52">
        <f t="shared" si="19"/>
        <v>5</v>
      </c>
      <c r="AH65" s="48">
        <f t="shared" si="23"/>
        <v>3.6579999999999999</v>
      </c>
      <c r="AI65" s="20">
        <f t="shared" si="24"/>
        <v>1340.84</v>
      </c>
      <c r="AJ65" s="20">
        <f t="shared" si="25"/>
        <v>1340.84</v>
      </c>
      <c r="AK65" s="20">
        <f t="shared" si="18"/>
        <v>0</v>
      </c>
      <c r="AL65" s="48"/>
    </row>
    <row r="66" spans="1:38" x14ac:dyDescent="0.25">
      <c r="A66">
        <v>17263</v>
      </c>
      <c r="B66" t="s">
        <v>91</v>
      </c>
      <c r="C66" s="90">
        <v>1340.84</v>
      </c>
      <c r="D66" t="s">
        <v>91</v>
      </c>
      <c r="E66" s="90">
        <v>3.653</v>
      </c>
      <c r="F66" t="s">
        <v>92</v>
      </c>
      <c r="G66" s="90">
        <v>2934</v>
      </c>
      <c r="H66" t="s">
        <v>444</v>
      </c>
      <c r="I66" s="90">
        <v>26.27</v>
      </c>
      <c r="J66" t="s">
        <v>446</v>
      </c>
      <c r="K66" s="90">
        <v>1.1020300000000001</v>
      </c>
      <c r="L66" t="s">
        <v>101</v>
      </c>
      <c r="M66" s="90">
        <v>2446</v>
      </c>
      <c r="N66" t="s">
        <v>101</v>
      </c>
      <c r="O66" s="90">
        <v>2407</v>
      </c>
      <c r="P66" t="s">
        <v>102</v>
      </c>
      <c r="Q66" s="90">
        <v>5</v>
      </c>
      <c r="R66" t="s">
        <v>93</v>
      </c>
      <c r="S66" s="90">
        <v>75.16</v>
      </c>
      <c r="T66" t="s">
        <v>91</v>
      </c>
      <c r="U66" s="90">
        <v>1340.84</v>
      </c>
      <c r="V66" s="90"/>
      <c r="W66" s="82"/>
      <c r="X66" s="17">
        <f t="shared" si="7"/>
        <v>17.263000000000002</v>
      </c>
      <c r="Y66" s="95">
        <f t="shared" si="15"/>
        <v>2934</v>
      </c>
      <c r="Z66" s="4">
        <f>IF(OR(ISBLANK(Q66),VALUE(Q66)=0)," ",VALUE(G66)*60*VLOOKUP(VALUE(Q66),'Berechnungen 525d'!$A$5:$D$9,4)/1000)</f>
        <v>148.92234893617018</v>
      </c>
      <c r="AA66" s="19">
        <f t="shared" si="20"/>
        <v>2446</v>
      </c>
      <c r="AB66" s="19">
        <f t="shared" si="21"/>
        <v>2407</v>
      </c>
      <c r="AC66" s="19">
        <f t="shared" si="10"/>
        <v>39</v>
      </c>
      <c r="AD66" s="127">
        <f t="shared" si="16"/>
        <v>26.27</v>
      </c>
      <c r="AE66" s="117">
        <f t="shared" si="22"/>
        <v>1.1020300000000001</v>
      </c>
      <c r="AF66" s="123">
        <f t="shared" si="17"/>
        <v>75.16</v>
      </c>
      <c r="AG66" s="52">
        <f t="shared" si="19"/>
        <v>5</v>
      </c>
      <c r="AH66" s="48">
        <f t="shared" si="23"/>
        <v>3.653</v>
      </c>
      <c r="AI66" s="20">
        <f t="shared" si="24"/>
        <v>1340.84</v>
      </c>
      <c r="AJ66" s="20">
        <f t="shared" si="25"/>
        <v>1340.84</v>
      </c>
      <c r="AK66" s="20">
        <f t="shared" si="18"/>
        <v>0</v>
      </c>
      <c r="AL66" s="48"/>
    </row>
    <row r="67" spans="1:38" x14ac:dyDescent="0.25">
      <c r="A67">
        <v>17499</v>
      </c>
      <c r="B67" t="s">
        <v>91</v>
      </c>
      <c r="C67" s="90">
        <v>1340.84</v>
      </c>
      <c r="D67" t="s">
        <v>91</v>
      </c>
      <c r="E67" s="90">
        <v>3.645</v>
      </c>
      <c r="F67" t="s">
        <v>92</v>
      </c>
      <c r="G67" s="90">
        <v>2972</v>
      </c>
      <c r="H67" t="s">
        <v>444</v>
      </c>
      <c r="I67" s="90">
        <v>26.28</v>
      </c>
      <c r="J67" t="s">
        <v>446</v>
      </c>
      <c r="K67" s="90">
        <v>0.76294600000000001</v>
      </c>
      <c r="L67" t="s">
        <v>101</v>
      </c>
      <c r="M67" s="90">
        <v>2438</v>
      </c>
      <c r="N67" t="s">
        <v>101</v>
      </c>
      <c r="O67" s="90">
        <v>2407</v>
      </c>
      <c r="P67" t="s">
        <v>102</v>
      </c>
      <c r="Q67" s="90">
        <v>5</v>
      </c>
      <c r="R67" t="s">
        <v>93</v>
      </c>
      <c r="S67" s="90">
        <v>74.52</v>
      </c>
      <c r="T67" t="s">
        <v>91</v>
      </c>
      <c r="U67" s="90">
        <v>1340.84</v>
      </c>
      <c r="V67" s="90"/>
      <c r="W67" s="82"/>
      <c r="X67" s="17">
        <f t="shared" si="7"/>
        <v>17.498999999999999</v>
      </c>
      <c r="Y67" s="95">
        <f t="shared" si="15"/>
        <v>2972</v>
      </c>
      <c r="Z67" s="4">
        <f>IF(OR(ISBLANK(Q67),VALUE(Q67)=0)," ",VALUE(G67)*60*VLOOKUP(VALUE(Q67),'Berechnungen 525d'!$A$5:$D$9,4)/1000)</f>
        <v>150.85113191489361</v>
      </c>
      <c r="AA67" s="19">
        <f t="shared" si="20"/>
        <v>2438</v>
      </c>
      <c r="AB67" s="19">
        <f t="shared" si="21"/>
        <v>2407</v>
      </c>
      <c r="AC67" s="19">
        <f t="shared" si="10"/>
        <v>31</v>
      </c>
      <c r="AD67" s="127">
        <f t="shared" si="16"/>
        <v>26.28</v>
      </c>
      <c r="AE67" s="117">
        <f t="shared" si="22"/>
        <v>0.76294600000000001</v>
      </c>
      <c r="AF67" s="123">
        <f t="shared" si="17"/>
        <v>74.52</v>
      </c>
      <c r="AG67" s="52">
        <f t="shared" si="19"/>
        <v>5</v>
      </c>
      <c r="AH67" s="48">
        <f t="shared" si="23"/>
        <v>3.645</v>
      </c>
      <c r="AI67" s="20">
        <f t="shared" si="24"/>
        <v>1340.84</v>
      </c>
      <c r="AJ67" s="20">
        <f t="shared" si="25"/>
        <v>1340.84</v>
      </c>
      <c r="AK67" s="20">
        <f t="shared" si="18"/>
        <v>0</v>
      </c>
      <c r="AL67" s="48"/>
    </row>
    <row r="68" spans="1:38" x14ac:dyDescent="0.25">
      <c r="A68">
        <v>17866</v>
      </c>
      <c r="B68" t="s">
        <v>91</v>
      </c>
      <c r="C68" s="90">
        <v>1330.6</v>
      </c>
      <c r="D68" t="s">
        <v>91</v>
      </c>
      <c r="E68" s="90">
        <v>3.641</v>
      </c>
      <c r="F68" t="s">
        <v>92</v>
      </c>
      <c r="G68" s="90">
        <v>2994</v>
      </c>
      <c r="H68" t="s">
        <v>444</v>
      </c>
      <c r="I68" s="90">
        <v>26.21</v>
      </c>
      <c r="J68" t="s">
        <v>446</v>
      </c>
      <c r="K68" s="90">
        <v>0.93248900000000001</v>
      </c>
      <c r="L68" t="s">
        <v>101</v>
      </c>
      <c r="M68" s="90">
        <v>2428</v>
      </c>
      <c r="N68" t="s">
        <v>101</v>
      </c>
      <c r="O68" s="90">
        <v>2407</v>
      </c>
      <c r="P68" t="s">
        <v>102</v>
      </c>
      <c r="Q68" s="90">
        <v>5</v>
      </c>
      <c r="R68" t="s">
        <v>93</v>
      </c>
      <c r="S68" s="90">
        <v>74.94</v>
      </c>
      <c r="T68" t="s">
        <v>91</v>
      </c>
      <c r="U68" s="90">
        <v>1340.84</v>
      </c>
      <c r="V68" s="90"/>
      <c r="W68" s="82"/>
      <c r="X68" s="17">
        <f t="shared" si="7"/>
        <v>17.866</v>
      </c>
      <c r="Y68" s="95">
        <f t="shared" si="15"/>
        <v>2994</v>
      </c>
      <c r="Z68" s="4">
        <f>IF(OR(ISBLANK(Q68),VALUE(Q68)=0)," ",VALUE(G68)*60*VLOOKUP(VALUE(Q68),'Berechnungen 525d'!$A$5:$D$9,4)/1000)</f>
        <v>151.96779574468084</v>
      </c>
      <c r="AA68" s="19">
        <f t="shared" si="20"/>
        <v>2428</v>
      </c>
      <c r="AB68" s="19">
        <f t="shared" si="21"/>
        <v>2407</v>
      </c>
      <c r="AC68" s="19">
        <f t="shared" si="10"/>
        <v>21</v>
      </c>
      <c r="AD68" s="127">
        <f t="shared" si="16"/>
        <v>26.21</v>
      </c>
      <c r="AE68" s="117">
        <f t="shared" si="22"/>
        <v>0.93248900000000001</v>
      </c>
      <c r="AF68" s="123">
        <f t="shared" si="17"/>
        <v>74.94</v>
      </c>
      <c r="AG68" s="52">
        <f t="shared" si="19"/>
        <v>5</v>
      </c>
      <c r="AH68" s="48">
        <f t="shared" si="23"/>
        <v>3.641</v>
      </c>
      <c r="AI68" s="20">
        <f t="shared" si="24"/>
        <v>1340.84</v>
      </c>
      <c r="AJ68" s="20">
        <f t="shared" si="25"/>
        <v>1330.6</v>
      </c>
      <c r="AK68" s="20">
        <f t="shared" si="18"/>
        <v>10.240000000000009</v>
      </c>
      <c r="AL68" s="48"/>
    </row>
    <row r="69" spans="1:38" x14ac:dyDescent="0.25">
      <c r="A69">
        <v>18149</v>
      </c>
      <c r="B69" t="s">
        <v>91</v>
      </c>
      <c r="C69" s="90">
        <v>1340.84</v>
      </c>
      <c r="D69" t="s">
        <v>91</v>
      </c>
      <c r="E69" s="90">
        <v>3.6320000000000001</v>
      </c>
      <c r="F69" t="s">
        <v>92</v>
      </c>
      <c r="G69" s="90">
        <v>3018</v>
      </c>
      <c r="H69" t="s">
        <v>444</v>
      </c>
      <c r="I69" s="90">
        <v>26.05</v>
      </c>
      <c r="J69" t="s">
        <v>446</v>
      </c>
      <c r="K69" s="90">
        <v>1.2715700000000001</v>
      </c>
      <c r="L69" t="s">
        <v>101</v>
      </c>
      <c r="M69" s="90">
        <v>2427</v>
      </c>
      <c r="N69" t="s">
        <v>101</v>
      </c>
      <c r="O69" s="90">
        <v>2408</v>
      </c>
      <c r="P69" t="s">
        <v>102</v>
      </c>
      <c r="Q69" s="90">
        <v>5</v>
      </c>
      <c r="R69" t="s">
        <v>93</v>
      </c>
      <c r="S69" s="90">
        <v>74.41</v>
      </c>
      <c r="T69" t="s">
        <v>91</v>
      </c>
      <c r="U69" s="90">
        <v>1340.84</v>
      </c>
      <c r="V69"/>
      <c r="W69" s="82"/>
      <c r="X69" s="17">
        <f t="shared" si="7"/>
        <v>18.149000000000001</v>
      </c>
      <c r="Y69" s="95">
        <f t="shared" si="15"/>
        <v>3018</v>
      </c>
      <c r="Z69" s="4">
        <f>IF(OR(ISBLANK(Q69),VALUE(Q69)=0)," ",VALUE(G69)*60*VLOOKUP(VALUE(Q69),'Berechnungen 525d'!$A$5:$D$9,4)/1000)</f>
        <v>153.18597446808511</v>
      </c>
      <c r="AA69" s="19">
        <f t="shared" si="20"/>
        <v>2427</v>
      </c>
      <c r="AB69" s="19">
        <f t="shared" si="21"/>
        <v>2408</v>
      </c>
      <c r="AC69" s="19">
        <f t="shared" si="10"/>
        <v>19</v>
      </c>
      <c r="AD69" s="127">
        <f t="shared" si="16"/>
        <v>26.05</v>
      </c>
      <c r="AE69" s="117">
        <f t="shared" si="22"/>
        <v>1.2715700000000001</v>
      </c>
      <c r="AF69" s="123">
        <f t="shared" si="17"/>
        <v>74.41</v>
      </c>
      <c r="AG69" s="52">
        <f t="shared" ref="AG69:AG100" si="26">Q69</f>
        <v>5</v>
      </c>
      <c r="AH69" s="48">
        <f t="shared" si="23"/>
        <v>3.6320000000000001</v>
      </c>
      <c r="AI69" s="20">
        <f t="shared" si="24"/>
        <v>1340.84</v>
      </c>
      <c r="AJ69" s="20">
        <f t="shared" si="25"/>
        <v>1340.84</v>
      </c>
      <c r="AK69" s="20">
        <f t="shared" si="18"/>
        <v>0</v>
      </c>
      <c r="AL69" s="48"/>
    </row>
    <row r="70" spans="1:38" x14ac:dyDescent="0.25">
      <c r="A70">
        <v>18357</v>
      </c>
      <c r="B70" t="s">
        <v>91</v>
      </c>
      <c r="C70" s="90">
        <v>1351.07</v>
      </c>
      <c r="D70" t="s">
        <v>91</v>
      </c>
      <c r="E70" s="90">
        <v>3.6360000000000001</v>
      </c>
      <c r="F70" t="s">
        <v>92</v>
      </c>
      <c r="G70" s="90">
        <v>3033</v>
      </c>
      <c r="H70" t="s">
        <v>444</v>
      </c>
      <c r="I70" s="90">
        <v>25.57</v>
      </c>
      <c r="J70" t="s">
        <v>446</v>
      </c>
      <c r="K70" s="90">
        <v>0.76294600000000001</v>
      </c>
      <c r="L70" t="s">
        <v>101</v>
      </c>
      <c r="M70" s="90">
        <v>2434</v>
      </c>
      <c r="N70" t="s">
        <v>101</v>
      </c>
      <c r="O70" s="90">
        <v>2409</v>
      </c>
      <c r="P70" t="s">
        <v>102</v>
      </c>
      <c r="Q70" s="90">
        <v>5</v>
      </c>
      <c r="R70" t="s">
        <v>93</v>
      </c>
      <c r="S70" s="90">
        <v>74.73</v>
      </c>
      <c r="T70" t="s">
        <v>91</v>
      </c>
      <c r="U70" s="90">
        <v>1340.84</v>
      </c>
      <c r="V70"/>
      <c r="W70" s="82"/>
      <c r="X70" s="17">
        <f t="shared" ref="X70" si="27">A70/1000</f>
        <v>18.356999999999999</v>
      </c>
      <c r="Y70" s="95">
        <f t="shared" si="15"/>
        <v>3033</v>
      </c>
      <c r="Z70" s="4">
        <f>IF(OR(ISBLANK(Q70),VALUE(Q70)=0)," ",VALUE(G70)*60*VLOOKUP(VALUE(Q70),'Berechnungen 525d'!$A$5:$D$9,4)/1000)</f>
        <v>153.94733617021274</v>
      </c>
      <c r="AA70" s="19">
        <f t="shared" ref="AA70:AA101" si="28">VALUE(M70)</f>
        <v>2434</v>
      </c>
      <c r="AB70" s="19">
        <f t="shared" ref="AB70:AB101" si="29">VALUE(O70)</f>
        <v>2409</v>
      </c>
      <c r="AC70" s="19">
        <f t="shared" ref="AC70" si="30">AA70-AB70</f>
        <v>25</v>
      </c>
      <c r="AD70" s="127">
        <f t="shared" si="16"/>
        <v>25.57</v>
      </c>
      <c r="AE70" s="117">
        <f t="shared" ref="AE70:AE101" si="31">VALUE(K70)</f>
        <v>0.76294600000000001</v>
      </c>
      <c r="AF70" s="123">
        <f t="shared" si="17"/>
        <v>74.73</v>
      </c>
      <c r="AG70" s="52">
        <f t="shared" si="26"/>
        <v>5</v>
      </c>
      <c r="AH70" s="48">
        <f t="shared" ref="AH70" si="32">VALUE(E70)</f>
        <v>3.6360000000000001</v>
      </c>
      <c r="AI70" s="20">
        <f t="shared" ref="AI70" si="33">VALUE(U70)</f>
        <v>1340.84</v>
      </c>
      <c r="AJ70" s="20">
        <f t="shared" ref="AJ70" si="34">VALUE(C70)</f>
        <v>1351.07</v>
      </c>
      <c r="AK70" s="20">
        <f t="shared" si="18"/>
        <v>-10.230000000000018</v>
      </c>
      <c r="AL70" s="48"/>
    </row>
    <row r="71" spans="1:38" x14ac:dyDescent="0.25">
      <c r="A71">
        <v>18673</v>
      </c>
      <c r="B71" t="s">
        <v>91</v>
      </c>
      <c r="C71">
        <v>1340.84</v>
      </c>
      <c r="D71" t="s">
        <v>91</v>
      </c>
      <c r="E71">
        <v>3.6360000000000001</v>
      </c>
      <c r="F71" t="s">
        <v>92</v>
      </c>
      <c r="G71">
        <v>3049</v>
      </c>
      <c r="H71" t="s">
        <v>444</v>
      </c>
      <c r="I71">
        <v>25.4</v>
      </c>
      <c r="J71" t="s">
        <v>446</v>
      </c>
      <c r="K71">
        <v>1.1868000000000001</v>
      </c>
      <c r="L71" t="s">
        <v>101</v>
      </c>
      <c r="M71">
        <v>2441</v>
      </c>
      <c r="N71" t="s">
        <v>101</v>
      </c>
      <c r="O71">
        <v>2410</v>
      </c>
      <c r="P71" t="s">
        <v>102</v>
      </c>
      <c r="Q71">
        <v>5</v>
      </c>
      <c r="R71" t="s">
        <v>93</v>
      </c>
      <c r="S71">
        <v>74.69</v>
      </c>
      <c r="T71" t="s">
        <v>91</v>
      </c>
      <c r="U71">
        <v>1340.84</v>
      </c>
      <c r="V71"/>
      <c r="W71" s="82"/>
      <c r="X71" s="17">
        <f t="shared" ref="X71:X134" si="35">A71/1000</f>
        <v>18.672999999999998</v>
      </c>
      <c r="Y71" s="95">
        <f t="shared" ref="Y71:Y134" si="36">VALUE(G71)</f>
        <v>3049</v>
      </c>
      <c r="Z71" s="4">
        <f>IF(OR(ISBLANK(Q71),VALUE(Q71)=0)," ",VALUE(G71)*60*VLOOKUP(VALUE(Q71),'Berechnungen 525d'!$A$5:$D$9,4)/1000)</f>
        <v>154.75945531914891</v>
      </c>
      <c r="AA71" s="19">
        <f t="shared" si="28"/>
        <v>2441</v>
      </c>
      <c r="AB71" s="19">
        <f t="shared" si="29"/>
        <v>2410</v>
      </c>
      <c r="AC71" s="19">
        <f t="shared" ref="AC71:AC134" si="37">AA71-AB71</f>
        <v>31</v>
      </c>
      <c r="AD71" s="127">
        <f t="shared" ref="AD71:AD134" si="38">VALUE(I71)</f>
        <v>25.4</v>
      </c>
      <c r="AE71" s="117">
        <f t="shared" si="31"/>
        <v>1.1868000000000001</v>
      </c>
      <c r="AF71" s="123">
        <f t="shared" ref="AF71:AF134" si="39">S71</f>
        <v>74.69</v>
      </c>
      <c r="AG71" s="52">
        <f t="shared" si="26"/>
        <v>5</v>
      </c>
      <c r="AH71" s="48">
        <f t="shared" ref="AH71:AH134" si="40">VALUE(E71)</f>
        <v>3.6360000000000001</v>
      </c>
      <c r="AI71" s="20">
        <f t="shared" ref="AI71:AI134" si="41">VALUE(U71)</f>
        <v>1340.84</v>
      </c>
      <c r="AJ71" s="20">
        <f t="shared" ref="AJ71:AJ134" si="42">VALUE(C71)</f>
        <v>1340.84</v>
      </c>
      <c r="AK71" s="20">
        <f t="shared" ref="AK71:AK134" si="43">AI71-AJ71</f>
        <v>0</v>
      </c>
      <c r="AL71" s="48"/>
    </row>
    <row r="72" spans="1:38" x14ac:dyDescent="0.25">
      <c r="A72">
        <v>19007</v>
      </c>
      <c r="B72" t="s">
        <v>91</v>
      </c>
      <c r="C72">
        <v>1340.84</v>
      </c>
      <c r="D72" t="s">
        <v>91</v>
      </c>
      <c r="E72">
        <v>3.6320000000000001</v>
      </c>
      <c r="F72" t="s">
        <v>92</v>
      </c>
      <c r="G72">
        <v>3081</v>
      </c>
      <c r="H72" t="s">
        <v>444</v>
      </c>
      <c r="I72">
        <v>25.21</v>
      </c>
      <c r="J72" t="s">
        <v>446</v>
      </c>
      <c r="K72">
        <v>0.93248900000000001</v>
      </c>
      <c r="L72" t="s">
        <v>101</v>
      </c>
      <c r="M72">
        <v>2445</v>
      </c>
      <c r="N72" t="s">
        <v>101</v>
      </c>
      <c r="O72">
        <v>2411</v>
      </c>
      <c r="P72" t="s">
        <v>102</v>
      </c>
      <c r="Q72">
        <v>5</v>
      </c>
      <c r="R72" t="s">
        <v>93</v>
      </c>
      <c r="S72">
        <v>74.25</v>
      </c>
      <c r="T72" t="s">
        <v>91</v>
      </c>
      <c r="U72">
        <v>1340.84</v>
      </c>
      <c r="V72"/>
      <c r="W72" s="82"/>
      <c r="X72" s="17">
        <f t="shared" si="35"/>
        <v>19.007000000000001</v>
      </c>
      <c r="Y72" s="95">
        <f t="shared" si="36"/>
        <v>3081</v>
      </c>
      <c r="Z72" s="4">
        <f>IF(OR(ISBLANK(Q72),VALUE(Q72)=0)," ",VALUE(G72)*60*VLOOKUP(VALUE(Q72),'Berechnungen 525d'!$A$5:$D$9,4)/1000)</f>
        <v>156.38369361702127</v>
      </c>
      <c r="AA72" s="19">
        <f t="shared" si="28"/>
        <v>2445</v>
      </c>
      <c r="AB72" s="19">
        <f t="shared" si="29"/>
        <v>2411</v>
      </c>
      <c r="AC72" s="19">
        <f t="shared" si="37"/>
        <v>34</v>
      </c>
      <c r="AD72" s="127">
        <f t="shared" si="38"/>
        <v>25.21</v>
      </c>
      <c r="AE72" s="117">
        <f t="shared" si="31"/>
        <v>0.93248900000000001</v>
      </c>
      <c r="AF72" s="123">
        <f t="shared" si="39"/>
        <v>74.25</v>
      </c>
      <c r="AG72" s="52">
        <f t="shared" si="26"/>
        <v>5</v>
      </c>
      <c r="AH72" s="48">
        <f t="shared" si="40"/>
        <v>3.6320000000000001</v>
      </c>
      <c r="AI72" s="20">
        <f t="shared" si="41"/>
        <v>1340.84</v>
      </c>
      <c r="AJ72" s="20">
        <f t="shared" si="42"/>
        <v>1340.84</v>
      </c>
      <c r="AK72" s="20">
        <f t="shared" si="43"/>
        <v>0</v>
      </c>
      <c r="AL72" s="48"/>
    </row>
    <row r="73" spans="1:38" x14ac:dyDescent="0.25">
      <c r="A73">
        <v>19300</v>
      </c>
      <c r="B73" t="s">
        <v>91</v>
      </c>
      <c r="C73">
        <v>1351.07</v>
      </c>
      <c r="D73" t="s">
        <v>91</v>
      </c>
      <c r="E73">
        <v>3.6320000000000001</v>
      </c>
      <c r="F73" t="s">
        <v>92</v>
      </c>
      <c r="G73">
        <v>3096</v>
      </c>
      <c r="H73" t="s">
        <v>444</v>
      </c>
      <c r="I73">
        <v>25.21</v>
      </c>
      <c r="J73" t="s">
        <v>446</v>
      </c>
      <c r="K73">
        <v>1.2715700000000001</v>
      </c>
      <c r="L73" t="s">
        <v>101</v>
      </c>
      <c r="M73">
        <v>2443</v>
      </c>
      <c r="N73" t="s">
        <v>101</v>
      </c>
      <c r="O73">
        <v>2412</v>
      </c>
      <c r="P73" t="s">
        <v>102</v>
      </c>
      <c r="Q73">
        <v>5</v>
      </c>
      <c r="R73" t="s">
        <v>93</v>
      </c>
      <c r="S73">
        <v>74.5</v>
      </c>
      <c r="T73" t="s">
        <v>91</v>
      </c>
      <c r="U73">
        <v>1340.84</v>
      </c>
      <c r="V73"/>
      <c r="W73" s="82"/>
      <c r="X73" s="17">
        <f t="shared" si="35"/>
        <v>19.3</v>
      </c>
      <c r="Y73" s="95">
        <f t="shared" si="36"/>
        <v>3096</v>
      </c>
      <c r="Z73" s="4">
        <f>IF(OR(ISBLANK(Q73),VALUE(Q73)=0)," ",VALUE(G73)*60*VLOOKUP(VALUE(Q73),'Berechnungen 525d'!$A$5:$D$9,4)/1000)</f>
        <v>157.14505531914892</v>
      </c>
      <c r="AA73" s="19">
        <f t="shared" si="28"/>
        <v>2443</v>
      </c>
      <c r="AB73" s="19">
        <f t="shared" si="29"/>
        <v>2412</v>
      </c>
      <c r="AC73" s="19">
        <f t="shared" si="37"/>
        <v>31</v>
      </c>
      <c r="AD73" s="127">
        <f t="shared" si="38"/>
        <v>25.21</v>
      </c>
      <c r="AE73" s="117">
        <f t="shared" si="31"/>
        <v>1.2715700000000001</v>
      </c>
      <c r="AF73" s="123">
        <f t="shared" si="39"/>
        <v>74.5</v>
      </c>
      <c r="AG73" s="52">
        <f t="shared" si="26"/>
        <v>5</v>
      </c>
      <c r="AH73" s="48">
        <f t="shared" si="40"/>
        <v>3.6320000000000001</v>
      </c>
      <c r="AI73" s="20">
        <f t="shared" si="41"/>
        <v>1340.84</v>
      </c>
      <c r="AJ73" s="20">
        <f t="shared" si="42"/>
        <v>1351.07</v>
      </c>
      <c r="AK73" s="20">
        <f t="shared" si="43"/>
        <v>-10.230000000000018</v>
      </c>
      <c r="AL73" s="48"/>
    </row>
    <row r="74" spans="1:38" x14ac:dyDescent="0.25">
      <c r="A74">
        <v>19501</v>
      </c>
      <c r="B74" t="s">
        <v>91</v>
      </c>
      <c r="C74">
        <v>1340.84</v>
      </c>
      <c r="D74" t="s">
        <v>91</v>
      </c>
      <c r="E74">
        <v>3.6360000000000001</v>
      </c>
      <c r="F74" t="s">
        <v>92</v>
      </c>
      <c r="G74">
        <v>3116</v>
      </c>
      <c r="H74" t="s">
        <v>444</v>
      </c>
      <c r="I74">
        <v>24.92</v>
      </c>
      <c r="J74" t="s">
        <v>446</v>
      </c>
      <c r="K74">
        <v>1.0172600000000001</v>
      </c>
      <c r="L74" t="s">
        <v>101</v>
      </c>
      <c r="M74">
        <v>2445</v>
      </c>
      <c r="N74" t="s">
        <v>101</v>
      </c>
      <c r="O74">
        <v>2412</v>
      </c>
      <c r="P74" t="s">
        <v>102</v>
      </c>
      <c r="Q74">
        <v>5</v>
      </c>
      <c r="R74" t="s">
        <v>93</v>
      </c>
      <c r="S74">
        <v>74.33</v>
      </c>
      <c r="T74" t="s">
        <v>91</v>
      </c>
      <c r="U74">
        <v>1340.84</v>
      </c>
      <c r="V74"/>
      <c r="W74" s="82"/>
      <c r="X74" s="17">
        <f t="shared" si="35"/>
        <v>19.501000000000001</v>
      </c>
      <c r="Y74" s="95">
        <f t="shared" si="36"/>
        <v>3116</v>
      </c>
      <c r="Z74" s="4">
        <f>IF(OR(ISBLANK(Q74),VALUE(Q74)=0)," ",VALUE(G74)*60*VLOOKUP(VALUE(Q74),'Berechnungen 525d'!$A$5:$D$9,4)/1000)</f>
        <v>158.16020425531914</v>
      </c>
      <c r="AA74" s="19">
        <f t="shared" si="28"/>
        <v>2445</v>
      </c>
      <c r="AB74" s="19">
        <f t="shared" si="29"/>
        <v>2412</v>
      </c>
      <c r="AC74" s="19">
        <f t="shared" si="37"/>
        <v>33</v>
      </c>
      <c r="AD74" s="127">
        <f t="shared" si="38"/>
        <v>24.92</v>
      </c>
      <c r="AE74" s="117">
        <f t="shared" si="31"/>
        <v>1.0172600000000001</v>
      </c>
      <c r="AF74" s="123">
        <f t="shared" si="39"/>
        <v>74.33</v>
      </c>
      <c r="AG74" s="52">
        <f t="shared" si="26"/>
        <v>5</v>
      </c>
      <c r="AH74" s="48">
        <f t="shared" si="40"/>
        <v>3.6360000000000001</v>
      </c>
      <c r="AI74" s="20">
        <f t="shared" si="41"/>
        <v>1340.84</v>
      </c>
      <c r="AJ74" s="20">
        <f t="shared" si="42"/>
        <v>1340.84</v>
      </c>
      <c r="AK74" s="20">
        <f t="shared" si="43"/>
        <v>0</v>
      </c>
      <c r="AL74" s="48"/>
    </row>
    <row r="75" spans="1:38" x14ac:dyDescent="0.25">
      <c r="A75">
        <v>19865</v>
      </c>
      <c r="B75" t="s">
        <v>91</v>
      </c>
      <c r="C75">
        <v>1351.07</v>
      </c>
      <c r="D75" t="s">
        <v>91</v>
      </c>
      <c r="E75">
        <v>3.6280000000000001</v>
      </c>
      <c r="F75" t="s">
        <v>92</v>
      </c>
      <c r="G75">
        <v>3132</v>
      </c>
      <c r="H75" t="s">
        <v>444</v>
      </c>
      <c r="I75">
        <v>24.95</v>
      </c>
      <c r="J75" t="s">
        <v>446</v>
      </c>
      <c r="K75">
        <v>0.84771700000000005</v>
      </c>
      <c r="L75" t="s">
        <v>101</v>
      </c>
      <c r="M75">
        <v>2443</v>
      </c>
      <c r="N75" t="s">
        <v>101</v>
      </c>
      <c r="O75">
        <v>2413</v>
      </c>
      <c r="P75" t="s">
        <v>102</v>
      </c>
      <c r="Q75">
        <v>5</v>
      </c>
      <c r="R75" t="s">
        <v>93</v>
      </c>
      <c r="S75">
        <v>74.150000000000006</v>
      </c>
      <c r="T75" t="s">
        <v>91</v>
      </c>
      <c r="U75">
        <v>1340.84</v>
      </c>
      <c r="V75"/>
      <c r="W75" s="82"/>
      <c r="X75" s="17">
        <f t="shared" si="35"/>
        <v>19.864999999999998</v>
      </c>
      <c r="Y75" s="95">
        <f t="shared" si="36"/>
        <v>3132</v>
      </c>
      <c r="Z75" s="4">
        <f>IF(OR(ISBLANK(Q75),VALUE(Q75)=0)," ",VALUE(G75)*60*VLOOKUP(VALUE(Q75),'Berechnungen 525d'!$A$5:$D$9,4)/1000)</f>
        <v>158.97232340425532</v>
      </c>
      <c r="AA75" s="19">
        <f t="shared" si="28"/>
        <v>2443</v>
      </c>
      <c r="AB75" s="19">
        <f t="shared" si="29"/>
        <v>2413</v>
      </c>
      <c r="AC75" s="19">
        <f t="shared" si="37"/>
        <v>30</v>
      </c>
      <c r="AD75" s="127">
        <f t="shared" si="38"/>
        <v>24.95</v>
      </c>
      <c r="AE75" s="117">
        <f t="shared" si="31"/>
        <v>0.84771700000000005</v>
      </c>
      <c r="AF75" s="123">
        <f t="shared" si="39"/>
        <v>74.150000000000006</v>
      </c>
      <c r="AG75" s="52">
        <f t="shared" si="26"/>
        <v>5</v>
      </c>
      <c r="AH75" s="48">
        <f t="shared" si="40"/>
        <v>3.6280000000000001</v>
      </c>
      <c r="AI75" s="20">
        <f t="shared" si="41"/>
        <v>1340.84</v>
      </c>
      <c r="AJ75" s="20">
        <f t="shared" si="42"/>
        <v>1351.07</v>
      </c>
      <c r="AK75" s="20">
        <f t="shared" si="43"/>
        <v>-10.230000000000018</v>
      </c>
      <c r="AL75" s="48"/>
    </row>
    <row r="76" spans="1:38" x14ac:dyDescent="0.25">
      <c r="A76">
        <v>20083</v>
      </c>
      <c r="B76" t="s">
        <v>91</v>
      </c>
      <c r="C76">
        <v>1351.07</v>
      </c>
      <c r="D76" t="s">
        <v>91</v>
      </c>
      <c r="E76">
        <v>3.6280000000000001</v>
      </c>
      <c r="F76" t="s">
        <v>92</v>
      </c>
      <c r="G76">
        <v>3162</v>
      </c>
      <c r="H76" t="s">
        <v>444</v>
      </c>
      <c r="I76">
        <v>25</v>
      </c>
      <c r="J76" t="s">
        <v>446</v>
      </c>
      <c r="K76">
        <v>0.76294600000000001</v>
      </c>
      <c r="L76" t="s">
        <v>101</v>
      </c>
      <c r="M76">
        <v>2438</v>
      </c>
      <c r="N76" t="s">
        <v>101</v>
      </c>
      <c r="O76">
        <v>2415</v>
      </c>
      <c r="P76" t="s">
        <v>102</v>
      </c>
      <c r="Q76">
        <v>5</v>
      </c>
      <c r="R76" t="s">
        <v>93</v>
      </c>
      <c r="S76">
        <v>73.52</v>
      </c>
      <c r="T76" t="s">
        <v>91</v>
      </c>
      <c r="U76">
        <v>1340.84</v>
      </c>
      <c r="V76"/>
      <c r="W76" s="82"/>
      <c r="X76" s="17">
        <f t="shared" si="35"/>
        <v>20.082999999999998</v>
      </c>
      <c r="Y76" s="95">
        <f t="shared" si="36"/>
        <v>3162</v>
      </c>
      <c r="Z76" s="4">
        <f>IF(OR(ISBLANK(Q76),VALUE(Q76)=0)," ",VALUE(G76)*60*VLOOKUP(VALUE(Q76),'Berechnungen 525d'!$A$5:$D$9,4)/1000)</f>
        <v>160.49504680851064</v>
      </c>
      <c r="AA76" s="19">
        <f t="shared" si="28"/>
        <v>2438</v>
      </c>
      <c r="AB76" s="19">
        <f t="shared" si="29"/>
        <v>2415</v>
      </c>
      <c r="AC76" s="19">
        <f t="shared" si="37"/>
        <v>23</v>
      </c>
      <c r="AD76" s="127">
        <f t="shared" si="38"/>
        <v>25</v>
      </c>
      <c r="AE76" s="117">
        <f t="shared" si="31"/>
        <v>0.76294600000000001</v>
      </c>
      <c r="AF76" s="123">
        <f t="shared" si="39"/>
        <v>73.52</v>
      </c>
      <c r="AG76" s="52">
        <f t="shared" si="26"/>
        <v>5</v>
      </c>
      <c r="AH76" s="48">
        <f t="shared" si="40"/>
        <v>3.6280000000000001</v>
      </c>
      <c r="AI76" s="20">
        <f t="shared" si="41"/>
        <v>1340.84</v>
      </c>
      <c r="AJ76" s="20">
        <f t="shared" si="42"/>
        <v>1351.07</v>
      </c>
      <c r="AK76" s="20">
        <f t="shared" si="43"/>
        <v>-10.230000000000018</v>
      </c>
      <c r="AL76" s="48"/>
    </row>
    <row r="77" spans="1:38" x14ac:dyDescent="0.25">
      <c r="A77">
        <v>20389</v>
      </c>
      <c r="B77" t="s">
        <v>91</v>
      </c>
      <c r="C77">
        <v>1340.84</v>
      </c>
      <c r="D77" t="s">
        <v>91</v>
      </c>
      <c r="E77">
        <v>3.6230000000000002</v>
      </c>
      <c r="F77" t="s">
        <v>92</v>
      </c>
      <c r="G77">
        <v>3184</v>
      </c>
      <c r="H77" t="s">
        <v>444</v>
      </c>
      <c r="I77">
        <v>24.71</v>
      </c>
      <c r="J77" t="s">
        <v>446</v>
      </c>
      <c r="K77">
        <v>1.0172600000000001</v>
      </c>
      <c r="L77" t="s">
        <v>101</v>
      </c>
      <c r="M77">
        <v>2437</v>
      </c>
      <c r="N77" t="s">
        <v>101</v>
      </c>
      <c r="O77">
        <v>2415</v>
      </c>
      <c r="P77" t="s">
        <v>102</v>
      </c>
      <c r="Q77">
        <v>5</v>
      </c>
      <c r="R77" t="s">
        <v>93</v>
      </c>
      <c r="S77">
        <v>73.16</v>
      </c>
      <c r="T77" t="s">
        <v>91</v>
      </c>
      <c r="U77">
        <v>1340.84</v>
      </c>
      <c r="V77"/>
      <c r="W77" s="82"/>
      <c r="X77" s="17">
        <f t="shared" si="35"/>
        <v>20.388999999999999</v>
      </c>
      <c r="Y77" s="95">
        <f t="shared" si="36"/>
        <v>3184</v>
      </c>
      <c r="Z77" s="4">
        <f>IF(OR(ISBLANK(Q77),VALUE(Q77)=0)," ",VALUE(G77)*60*VLOOKUP(VALUE(Q77),'Berechnungen 525d'!$A$5:$D$9,4)/1000)</f>
        <v>161.61171063829786</v>
      </c>
      <c r="AA77" s="19">
        <f t="shared" si="28"/>
        <v>2437</v>
      </c>
      <c r="AB77" s="19">
        <f t="shared" si="29"/>
        <v>2415</v>
      </c>
      <c r="AC77" s="19">
        <f t="shared" si="37"/>
        <v>22</v>
      </c>
      <c r="AD77" s="127">
        <f t="shared" si="38"/>
        <v>24.71</v>
      </c>
      <c r="AE77" s="117">
        <f t="shared" si="31"/>
        <v>1.0172600000000001</v>
      </c>
      <c r="AF77" s="123">
        <f t="shared" si="39"/>
        <v>73.16</v>
      </c>
      <c r="AG77" s="52">
        <f t="shared" si="26"/>
        <v>5</v>
      </c>
      <c r="AH77" s="48">
        <f t="shared" si="40"/>
        <v>3.6230000000000002</v>
      </c>
      <c r="AI77" s="20">
        <f t="shared" si="41"/>
        <v>1340.84</v>
      </c>
      <c r="AJ77" s="20">
        <f t="shared" si="42"/>
        <v>1340.84</v>
      </c>
      <c r="AK77" s="20">
        <f t="shared" si="43"/>
        <v>0</v>
      </c>
      <c r="AL77" s="48"/>
    </row>
    <row r="78" spans="1:38" x14ac:dyDescent="0.25">
      <c r="A78">
        <v>20725</v>
      </c>
      <c r="B78" t="s">
        <v>91</v>
      </c>
      <c r="C78">
        <v>1351.07</v>
      </c>
      <c r="D78" t="s">
        <v>91</v>
      </c>
      <c r="E78">
        <v>3.6190000000000002</v>
      </c>
      <c r="F78" t="s">
        <v>92</v>
      </c>
      <c r="G78">
        <v>3192</v>
      </c>
      <c r="H78" t="s">
        <v>444</v>
      </c>
      <c r="I78">
        <v>24.76</v>
      </c>
      <c r="J78" t="s">
        <v>446</v>
      </c>
      <c r="K78">
        <v>0.93248900000000001</v>
      </c>
      <c r="L78" t="s">
        <v>101</v>
      </c>
      <c r="M78">
        <v>2435</v>
      </c>
      <c r="N78" t="s">
        <v>101</v>
      </c>
      <c r="O78">
        <v>2416</v>
      </c>
      <c r="P78" t="s">
        <v>102</v>
      </c>
      <c r="Q78">
        <v>5</v>
      </c>
      <c r="R78" t="s">
        <v>93</v>
      </c>
      <c r="S78">
        <v>73.37</v>
      </c>
      <c r="T78" t="s">
        <v>91</v>
      </c>
      <c r="U78">
        <v>1340.84</v>
      </c>
      <c r="V78"/>
      <c r="W78" s="82"/>
      <c r="X78" s="17">
        <f t="shared" si="35"/>
        <v>20.725000000000001</v>
      </c>
      <c r="Y78" s="95">
        <f t="shared" si="36"/>
        <v>3192</v>
      </c>
      <c r="Z78" s="4">
        <f>IF(OR(ISBLANK(Q78),VALUE(Q78)=0)," ",VALUE(G78)*60*VLOOKUP(VALUE(Q78),'Berechnungen 525d'!$A$5:$D$9,4)/1000)</f>
        <v>162.01777021276595</v>
      </c>
      <c r="AA78" s="19">
        <f t="shared" si="28"/>
        <v>2435</v>
      </c>
      <c r="AB78" s="19">
        <f t="shared" si="29"/>
        <v>2416</v>
      </c>
      <c r="AC78" s="19">
        <f t="shared" si="37"/>
        <v>19</v>
      </c>
      <c r="AD78" s="127">
        <f t="shared" si="38"/>
        <v>24.76</v>
      </c>
      <c r="AE78" s="117">
        <f t="shared" si="31"/>
        <v>0.93248900000000001</v>
      </c>
      <c r="AF78" s="123">
        <f t="shared" si="39"/>
        <v>73.37</v>
      </c>
      <c r="AG78" s="52">
        <f t="shared" si="26"/>
        <v>5</v>
      </c>
      <c r="AH78" s="48">
        <f t="shared" si="40"/>
        <v>3.6190000000000002</v>
      </c>
      <c r="AI78" s="20">
        <f t="shared" si="41"/>
        <v>1340.84</v>
      </c>
      <c r="AJ78" s="20">
        <f t="shared" si="42"/>
        <v>1351.07</v>
      </c>
      <c r="AK78" s="20">
        <f t="shared" si="43"/>
        <v>-10.230000000000018</v>
      </c>
      <c r="AL78" s="48"/>
    </row>
    <row r="79" spans="1:38" x14ac:dyDescent="0.25">
      <c r="A79">
        <v>20941</v>
      </c>
      <c r="B79" t="s">
        <v>91</v>
      </c>
      <c r="C79">
        <v>1351.07</v>
      </c>
      <c r="D79" t="s">
        <v>91</v>
      </c>
      <c r="E79">
        <v>3.6150000000000002</v>
      </c>
      <c r="F79" t="s">
        <v>92</v>
      </c>
      <c r="G79">
        <v>3204</v>
      </c>
      <c r="H79" t="s">
        <v>444</v>
      </c>
      <c r="I79">
        <v>24.58</v>
      </c>
      <c r="J79" t="s">
        <v>446</v>
      </c>
      <c r="K79">
        <v>0.76294600000000001</v>
      </c>
      <c r="L79" t="s">
        <v>101</v>
      </c>
      <c r="M79">
        <v>2433</v>
      </c>
      <c r="N79" t="s">
        <v>101</v>
      </c>
      <c r="O79">
        <v>2416</v>
      </c>
      <c r="P79" t="s">
        <v>102</v>
      </c>
      <c r="Q79">
        <v>5</v>
      </c>
      <c r="R79" t="s">
        <v>93</v>
      </c>
      <c r="S79">
        <v>73.11</v>
      </c>
      <c r="T79" t="s">
        <v>91</v>
      </c>
      <c r="U79">
        <v>1340.84</v>
      </c>
      <c r="V79"/>
      <c r="W79" s="82"/>
      <c r="X79" s="17">
        <f t="shared" si="35"/>
        <v>20.940999999999999</v>
      </c>
      <c r="Y79" s="95">
        <f t="shared" si="36"/>
        <v>3204</v>
      </c>
      <c r="Z79" s="4">
        <f>IF(OR(ISBLANK(Q79),VALUE(Q79)=0)," ",VALUE(G79)*60*VLOOKUP(VALUE(Q79),'Berechnungen 525d'!$A$5:$D$9,4)/1000)</f>
        <v>162.62685957446809</v>
      </c>
      <c r="AA79" s="19">
        <f t="shared" si="28"/>
        <v>2433</v>
      </c>
      <c r="AB79" s="19">
        <f t="shared" si="29"/>
        <v>2416</v>
      </c>
      <c r="AC79" s="19">
        <f t="shared" si="37"/>
        <v>17</v>
      </c>
      <c r="AD79" s="127">
        <f t="shared" si="38"/>
        <v>24.58</v>
      </c>
      <c r="AE79" s="117">
        <f t="shared" si="31"/>
        <v>0.76294600000000001</v>
      </c>
      <c r="AF79" s="123">
        <f t="shared" si="39"/>
        <v>73.11</v>
      </c>
      <c r="AG79" s="52">
        <f t="shared" si="26"/>
        <v>5</v>
      </c>
      <c r="AH79" s="48">
        <f t="shared" si="40"/>
        <v>3.6150000000000002</v>
      </c>
      <c r="AI79" s="20">
        <f t="shared" si="41"/>
        <v>1340.84</v>
      </c>
      <c r="AJ79" s="20">
        <f t="shared" si="42"/>
        <v>1351.07</v>
      </c>
      <c r="AK79" s="20">
        <f t="shared" si="43"/>
        <v>-10.230000000000018</v>
      </c>
      <c r="AL79" s="48"/>
    </row>
    <row r="80" spans="1:38" x14ac:dyDescent="0.25">
      <c r="A80">
        <v>21295</v>
      </c>
      <c r="B80" t="s">
        <v>91</v>
      </c>
      <c r="C80">
        <v>1340.84</v>
      </c>
      <c r="D80" t="s">
        <v>91</v>
      </c>
      <c r="E80">
        <v>3.6190000000000002</v>
      </c>
      <c r="F80" t="s">
        <v>92</v>
      </c>
      <c r="G80">
        <v>3238</v>
      </c>
      <c r="H80" t="s">
        <v>444</v>
      </c>
      <c r="I80">
        <v>24.54</v>
      </c>
      <c r="J80" t="s">
        <v>446</v>
      </c>
      <c r="K80">
        <v>0.93248900000000001</v>
      </c>
      <c r="L80" t="s">
        <v>101</v>
      </c>
      <c r="M80">
        <v>2433</v>
      </c>
      <c r="N80" t="s">
        <v>101</v>
      </c>
      <c r="O80">
        <v>2417</v>
      </c>
      <c r="P80" t="s">
        <v>102</v>
      </c>
      <c r="Q80">
        <v>5</v>
      </c>
      <c r="R80" t="s">
        <v>93</v>
      </c>
      <c r="S80">
        <v>72.569999999999993</v>
      </c>
      <c r="T80" t="s">
        <v>91</v>
      </c>
      <c r="U80">
        <v>1340.84</v>
      </c>
      <c r="V80"/>
      <c r="W80" s="82"/>
      <c r="X80" s="17">
        <f t="shared" si="35"/>
        <v>21.295000000000002</v>
      </c>
      <c r="Y80" s="95">
        <f t="shared" si="36"/>
        <v>3238</v>
      </c>
      <c r="Z80" s="4">
        <f>IF(OR(ISBLANK(Q80),VALUE(Q80)=0)," ",VALUE(G80)*60*VLOOKUP(VALUE(Q80),'Berechnungen 525d'!$A$5:$D$9,4)/1000)</f>
        <v>164.35261276595742</v>
      </c>
      <c r="AA80" s="19">
        <f t="shared" si="28"/>
        <v>2433</v>
      </c>
      <c r="AB80" s="19">
        <f t="shared" si="29"/>
        <v>2417</v>
      </c>
      <c r="AC80" s="19">
        <f t="shared" si="37"/>
        <v>16</v>
      </c>
      <c r="AD80" s="127">
        <f t="shared" si="38"/>
        <v>24.54</v>
      </c>
      <c r="AE80" s="117">
        <f t="shared" si="31"/>
        <v>0.93248900000000001</v>
      </c>
      <c r="AF80" s="123">
        <f t="shared" si="39"/>
        <v>72.569999999999993</v>
      </c>
      <c r="AG80" s="52">
        <f t="shared" si="26"/>
        <v>5</v>
      </c>
      <c r="AH80" s="48">
        <f t="shared" si="40"/>
        <v>3.6190000000000002</v>
      </c>
      <c r="AI80" s="20">
        <f t="shared" si="41"/>
        <v>1340.84</v>
      </c>
      <c r="AJ80" s="20">
        <f t="shared" si="42"/>
        <v>1340.84</v>
      </c>
      <c r="AK80" s="20">
        <f t="shared" si="43"/>
        <v>0</v>
      </c>
      <c r="AL80" s="48"/>
    </row>
    <row r="81" spans="1:38" x14ac:dyDescent="0.25">
      <c r="A81">
        <v>21513</v>
      </c>
      <c r="B81" t="s">
        <v>91</v>
      </c>
      <c r="C81">
        <v>1340.84</v>
      </c>
      <c r="D81" t="s">
        <v>91</v>
      </c>
      <c r="E81">
        <v>3.6190000000000002</v>
      </c>
      <c r="F81" t="s">
        <v>92</v>
      </c>
      <c r="G81">
        <v>3250</v>
      </c>
      <c r="H81" t="s">
        <v>444</v>
      </c>
      <c r="I81">
        <v>24.43</v>
      </c>
      <c r="J81" t="s">
        <v>446</v>
      </c>
      <c r="K81">
        <v>0.93248900000000001</v>
      </c>
      <c r="L81" t="s">
        <v>101</v>
      </c>
      <c r="M81">
        <v>2432</v>
      </c>
      <c r="N81" t="s">
        <v>101</v>
      </c>
      <c r="O81">
        <v>2418</v>
      </c>
      <c r="P81" t="s">
        <v>102</v>
      </c>
      <c r="Q81">
        <v>5</v>
      </c>
      <c r="R81" t="s">
        <v>93</v>
      </c>
      <c r="S81">
        <v>72.78</v>
      </c>
      <c r="T81" t="s">
        <v>91</v>
      </c>
      <c r="U81">
        <v>1340.84</v>
      </c>
      <c r="V81"/>
      <c r="W81" s="82"/>
      <c r="X81" s="17">
        <f t="shared" si="35"/>
        <v>21.513000000000002</v>
      </c>
      <c r="Y81" s="95">
        <f t="shared" si="36"/>
        <v>3250</v>
      </c>
      <c r="Z81" s="4">
        <f>IF(OR(ISBLANK(Q81),VALUE(Q81)=0)," ",VALUE(G81)*60*VLOOKUP(VALUE(Q81),'Berechnungen 525d'!$A$5:$D$9,4)/1000)</f>
        <v>164.96170212765958</v>
      </c>
      <c r="AA81" s="19">
        <f t="shared" si="28"/>
        <v>2432</v>
      </c>
      <c r="AB81" s="19">
        <f t="shared" si="29"/>
        <v>2418</v>
      </c>
      <c r="AC81" s="19">
        <f t="shared" si="37"/>
        <v>14</v>
      </c>
      <c r="AD81" s="127">
        <f t="shared" si="38"/>
        <v>24.43</v>
      </c>
      <c r="AE81" s="117">
        <f t="shared" si="31"/>
        <v>0.93248900000000001</v>
      </c>
      <c r="AF81" s="123">
        <f t="shared" si="39"/>
        <v>72.78</v>
      </c>
      <c r="AG81" s="52">
        <f t="shared" si="26"/>
        <v>5</v>
      </c>
      <c r="AH81" s="48">
        <f t="shared" si="40"/>
        <v>3.6190000000000002</v>
      </c>
      <c r="AI81" s="20">
        <f t="shared" si="41"/>
        <v>1340.84</v>
      </c>
      <c r="AJ81" s="20">
        <f t="shared" si="42"/>
        <v>1340.84</v>
      </c>
      <c r="AK81" s="20">
        <f t="shared" si="43"/>
        <v>0</v>
      </c>
      <c r="AL81" s="48"/>
    </row>
    <row r="82" spans="1:38" x14ac:dyDescent="0.25">
      <c r="A82">
        <v>21849</v>
      </c>
      <c r="B82" t="s">
        <v>91</v>
      </c>
      <c r="C82">
        <v>1340.84</v>
      </c>
      <c r="D82" t="s">
        <v>91</v>
      </c>
      <c r="E82">
        <v>3.6190000000000002</v>
      </c>
      <c r="F82" t="s">
        <v>92</v>
      </c>
      <c r="G82">
        <v>3270</v>
      </c>
      <c r="H82" t="s">
        <v>444</v>
      </c>
      <c r="I82">
        <v>24.52</v>
      </c>
      <c r="J82" t="s">
        <v>446</v>
      </c>
      <c r="K82">
        <v>0.93248900000000001</v>
      </c>
      <c r="L82" t="s">
        <v>101</v>
      </c>
      <c r="M82">
        <v>2428</v>
      </c>
      <c r="N82" t="s">
        <v>101</v>
      </c>
      <c r="O82">
        <v>2419</v>
      </c>
      <c r="P82" t="s">
        <v>102</v>
      </c>
      <c r="Q82">
        <v>5</v>
      </c>
      <c r="R82" t="s">
        <v>93</v>
      </c>
      <c r="S82">
        <v>72.5</v>
      </c>
      <c r="T82" t="s">
        <v>91</v>
      </c>
      <c r="U82">
        <v>1340.84</v>
      </c>
      <c r="V82"/>
      <c r="W82" s="82"/>
      <c r="X82" s="17">
        <f t="shared" si="35"/>
        <v>21.849</v>
      </c>
      <c r="Y82" s="95">
        <f t="shared" si="36"/>
        <v>3270</v>
      </c>
      <c r="Z82" s="4">
        <f>IF(OR(ISBLANK(Q82),VALUE(Q82)=0)," ",VALUE(G82)*60*VLOOKUP(VALUE(Q82),'Berechnungen 525d'!$A$5:$D$9,4)/1000)</f>
        <v>165.9768510638298</v>
      </c>
      <c r="AA82" s="19">
        <f t="shared" si="28"/>
        <v>2428</v>
      </c>
      <c r="AB82" s="19">
        <f t="shared" si="29"/>
        <v>2419</v>
      </c>
      <c r="AC82" s="19">
        <f t="shared" si="37"/>
        <v>9</v>
      </c>
      <c r="AD82" s="127">
        <f t="shared" si="38"/>
        <v>24.52</v>
      </c>
      <c r="AE82" s="117">
        <f t="shared" si="31"/>
        <v>0.93248900000000001</v>
      </c>
      <c r="AF82" s="123">
        <f t="shared" si="39"/>
        <v>72.5</v>
      </c>
      <c r="AG82" s="52">
        <f t="shared" si="26"/>
        <v>5</v>
      </c>
      <c r="AH82" s="48">
        <f t="shared" si="40"/>
        <v>3.6190000000000002</v>
      </c>
      <c r="AI82" s="20">
        <f t="shared" si="41"/>
        <v>1340.84</v>
      </c>
      <c r="AJ82" s="20">
        <f t="shared" si="42"/>
        <v>1340.84</v>
      </c>
      <c r="AK82" s="20">
        <f t="shared" si="43"/>
        <v>0</v>
      </c>
      <c r="AL82" s="48"/>
    </row>
    <row r="83" spans="1:38" x14ac:dyDescent="0.25">
      <c r="A83">
        <v>22160</v>
      </c>
      <c r="B83" t="s">
        <v>91</v>
      </c>
      <c r="C83">
        <v>1340.84</v>
      </c>
      <c r="D83" t="s">
        <v>91</v>
      </c>
      <c r="E83">
        <v>3.6150000000000002</v>
      </c>
      <c r="F83" t="s">
        <v>92</v>
      </c>
      <c r="G83">
        <v>3280</v>
      </c>
      <c r="H83" t="s">
        <v>444</v>
      </c>
      <c r="I83">
        <v>24.45</v>
      </c>
      <c r="J83" t="s">
        <v>446</v>
      </c>
      <c r="K83">
        <v>0.76294600000000001</v>
      </c>
      <c r="L83" t="s">
        <v>101</v>
      </c>
      <c r="M83">
        <v>2427</v>
      </c>
      <c r="N83" t="s">
        <v>101</v>
      </c>
      <c r="O83">
        <v>2420</v>
      </c>
      <c r="P83" t="s">
        <v>102</v>
      </c>
      <c r="Q83">
        <v>5</v>
      </c>
      <c r="R83" t="s">
        <v>93</v>
      </c>
      <c r="S83">
        <v>72.209999999999994</v>
      </c>
      <c r="T83" t="s">
        <v>91</v>
      </c>
      <c r="U83">
        <v>1340.84</v>
      </c>
      <c r="V83"/>
      <c r="W83" s="82"/>
      <c r="X83" s="17">
        <f t="shared" si="35"/>
        <v>22.16</v>
      </c>
      <c r="Y83" s="95">
        <f t="shared" si="36"/>
        <v>3280</v>
      </c>
      <c r="Z83" s="4">
        <f>IF(OR(ISBLANK(Q83),VALUE(Q83)=0)," ",VALUE(G83)*60*VLOOKUP(VALUE(Q83),'Berechnungen 525d'!$A$5:$D$9,4)/1000)</f>
        <v>166.48442553191489</v>
      </c>
      <c r="AA83" s="19">
        <f t="shared" si="28"/>
        <v>2427</v>
      </c>
      <c r="AB83" s="19">
        <f t="shared" si="29"/>
        <v>2420</v>
      </c>
      <c r="AC83" s="19">
        <f t="shared" si="37"/>
        <v>7</v>
      </c>
      <c r="AD83" s="127">
        <f t="shared" si="38"/>
        <v>24.45</v>
      </c>
      <c r="AE83" s="117">
        <f t="shared" si="31"/>
        <v>0.76294600000000001</v>
      </c>
      <c r="AF83" s="123">
        <f t="shared" si="39"/>
        <v>72.209999999999994</v>
      </c>
      <c r="AG83" s="52">
        <f t="shared" si="26"/>
        <v>5</v>
      </c>
      <c r="AH83" s="48">
        <f t="shared" si="40"/>
        <v>3.6150000000000002</v>
      </c>
      <c r="AI83" s="20">
        <f t="shared" si="41"/>
        <v>1340.84</v>
      </c>
      <c r="AJ83" s="20">
        <f t="shared" si="42"/>
        <v>1340.84</v>
      </c>
      <c r="AK83" s="20">
        <f t="shared" si="43"/>
        <v>0</v>
      </c>
      <c r="AL83" s="48"/>
    </row>
    <row r="84" spans="1:38" x14ac:dyDescent="0.25">
      <c r="A84">
        <v>22446</v>
      </c>
      <c r="B84" t="s">
        <v>91</v>
      </c>
      <c r="C84">
        <v>1351.07</v>
      </c>
      <c r="D84" t="s">
        <v>91</v>
      </c>
      <c r="E84">
        <v>3.6190000000000002</v>
      </c>
      <c r="F84" t="s">
        <v>92</v>
      </c>
      <c r="G84">
        <v>3309</v>
      </c>
      <c r="H84" t="s">
        <v>444</v>
      </c>
      <c r="I84">
        <v>24.46</v>
      </c>
      <c r="J84" t="s">
        <v>446</v>
      </c>
      <c r="K84">
        <v>0.84771700000000005</v>
      </c>
      <c r="L84" t="s">
        <v>101</v>
      </c>
      <c r="M84">
        <v>2426</v>
      </c>
      <c r="N84" t="s">
        <v>101</v>
      </c>
      <c r="O84">
        <v>2421</v>
      </c>
      <c r="P84" t="s">
        <v>102</v>
      </c>
      <c r="Q84">
        <v>5</v>
      </c>
      <c r="R84" t="s">
        <v>93</v>
      </c>
      <c r="S84">
        <v>71.900000000000006</v>
      </c>
      <c r="T84" t="s">
        <v>91</v>
      </c>
      <c r="U84">
        <v>1340.84</v>
      </c>
      <c r="V84"/>
      <c r="W84" s="82"/>
      <c r="X84" s="17">
        <f t="shared" si="35"/>
        <v>22.446000000000002</v>
      </c>
      <c r="Y84" s="95">
        <f t="shared" si="36"/>
        <v>3309</v>
      </c>
      <c r="Z84" s="4">
        <f>IF(OR(ISBLANK(Q84),VALUE(Q84)=0)," ",VALUE(G84)*60*VLOOKUP(VALUE(Q84),'Berechnungen 525d'!$A$5:$D$9,4)/1000)</f>
        <v>167.95639148936169</v>
      </c>
      <c r="AA84" s="19">
        <f t="shared" si="28"/>
        <v>2426</v>
      </c>
      <c r="AB84" s="19">
        <f t="shared" si="29"/>
        <v>2421</v>
      </c>
      <c r="AC84" s="19">
        <f t="shared" si="37"/>
        <v>5</v>
      </c>
      <c r="AD84" s="127">
        <f t="shared" si="38"/>
        <v>24.46</v>
      </c>
      <c r="AE84" s="117">
        <f t="shared" si="31"/>
        <v>0.84771700000000005</v>
      </c>
      <c r="AF84" s="123">
        <f t="shared" si="39"/>
        <v>71.900000000000006</v>
      </c>
      <c r="AG84" s="52">
        <f t="shared" si="26"/>
        <v>5</v>
      </c>
      <c r="AH84" s="48">
        <f t="shared" si="40"/>
        <v>3.6190000000000002</v>
      </c>
      <c r="AI84" s="20">
        <f t="shared" si="41"/>
        <v>1340.84</v>
      </c>
      <c r="AJ84" s="20">
        <f t="shared" si="42"/>
        <v>1351.07</v>
      </c>
      <c r="AK84" s="20">
        <f t="shared" si="43"/>
        <v>-10.230000000000018</v>
      </c>
      <c r="AL84" s="48"/>
    </row>
    <row r="85" spans="1:38" x14ac:dyDescent="0.25">
      <c r="A85">
        <v>22667</v>
      </c>
      <c r="B85" t="s">
        <v>91</v>
      </c>
      <c r="C85">
        <v>1340.84</v>
      </c>
      <c r="D85" t="s">
        <v>91</v>
      </c>
      <c r="E85">
        <v>3.6059999999999999</v>
      </c>
      <c r="F85" t="s">
        <v>92</v>
      </c>
      <c r="G85">
        <v>3322</v>
      </c>
      <c r="H85" t="s">
        <v>444</v>
      </c>
      <c r="I85">
        <v>24.24</v>
      </c>
      <c r="J85" t="s">
        <v>446</v>
      </c>
      <c r="K85">
        <v>0.93248900000000001</v>
      </c>
      <c r="L85" t="s">
        <v>101</v>
      </c>
      <c r="M85">
        <v>2427</v>
      </c>
      <c r="N85" t="s">
        <v>101</v>
      </c>
      <c r="O85">
        <v>2421</v>
      </c>
      <c r="P85" t="s">
        <v>102</v>
      </c>
      <c r="Q85">
        <v>5</v>
      </c>
      <c r="R85" t="s">
        <v>93</v>
      </c>
      <c r="S85">
        <v>71.84</v>
      </c>
      <c r="T85" t="s">
        <v>91</v>
      </c>
      <c r="U85">
        <v>1340.84</v>
      </c>
      <c r="V85"/>
      <c r="W85" s="82"/>
      <c r="X85" s="17">
        <f t="shared" si="35"/>
        <v>22.667000000000002</v>
      </c>
      <c r="Y85" s="95">
        <f t="shared" si="36"/>
        <v>3322</v>
      </c>
      <c r="Z85" s="4">
        <f>IF(OR(ISBLANK(Q85),VALUE(Q85)=0)," ",VALUE(G85)*60*VLOOKUP(VALUE(Q85),'Berechnungen 525d'!$A$5:$D$9,4)/1000)</f>
        <v>168.61623829787234</v>
      </c>
      <c r="AA85" s="19">
        <f t="shared" si="28"/>
        <v>2427</v>
      </c>
      <c r="AB85" s="19">
        <f t="shared" si="29"/>
        <v>2421</v>
      </c>
      <c r="AC85" s="19">
        <f t="shared" si="37"/>
        <v>6</v>
      </c>
      <c r="AD85" s="127">
        <f t="shared" si="38"/>
        <v>24.24</v>
      </c>
      <c r="AE85" s="117">
        <f t="shared" si="31"/>
        <v>0.93248900000000001</v>
      </c>
      <c r="AF85" s="123">
        <f t="shared" si="39"/>
        <v>71.84</v>
      </c>
      <c r="AG85" s="52">
        <f t="shared" si="26"/>
        <v>5</v>
      </c>
      <c r="AH85" s="48">
        <f t="shared" si="40"/>
        <v>3.6059999999999999</v>
      </c>
      <c r="AI85" s="20">
        <f t="shared" si="41"/>
        <v>1340.84</v>
      </c>
      <c r="AJ85" s="20">
        <f t="shared" si="42"/>
        <v>1340.84</v>
      </c>
      <c r="AK85" s="20">
        <f t="shared" si="43"/>
        <v>0</v>
      </c>
      <c r="AL85" s="48"/>
    </row>
    <row r="86" spans="1:38" x14ac:dyDescent="0.25">
      <c r="A86">
        <v>22953</v>
      </c>
      <c r="B86" t="s">
        <v>91</v>
      </c>
      <c r="C86">
        <v>1351.07</v>
      </c>
      <c r="D86" t="s">
        <v>91</v>
      </c>
      <c r="E86">
        <v>3.6150000000000002</v>
      </c>
      <c r="F86" t="s">
        <v>92</v>
      </c>
      <c r="G86">
        <v>3340</v>
      </c>
      <c r="H86" t="s">
        <v>444</v>
      </c>
      <c r="I86">
        <v>24.24</v>
      </c>
      <c r="J86" t="s">
        <v>446</v>
      </c>
      <c r="K86">
        <v>0.67817499999999997</v>
      </c>
      <c r="L86" t="s">
        <v>101</v>
      </c>
      <c r="M86">
        <v>2428</v>
      </c>
      <c r="N86" t="s">
        <v>101</v>
      </c>
      <c r="O86">
        <v>2422</v>
      </c>
      <c r="P86" t="s">
        <v>102</v>
      </c>
      <c r="Q86">
        <v>5</v>
      </c>
      <c r="R86" t="s">
        <v>93</v>
      </c>
      <c r="S86">
        <v>71.58</v>
      </c>
      <c r="T86" t="s">
        <v>91</v>
      </c>
      <c r="U86">
        <v>1340.84</v>
      </c>
      <c r="V86"/>
      <c r="W86" s="82"/>
      <c r="X86" s="17">
        <f t="shared" si="35"/>
        <v>22.952999999999999</v>
      </c>
      <c r="Y86" s="95">
        <f t="shared" si="36"/>
        <v>3340</v>
      </c>
      <c r="Z86" s="4">
        <f>IF(OR(ISBLANK(Q86),VALUE(Q86)=0)," ",VALUE(G86)*60*VLOOKUP(VALUE(Q86),'Berechnungen 525d'!$A$5:$D$9,4)/1000)</f>
        <v>169.52987234042553</v>
      </c>
      <c r="AA86" s="19">
        <f t="shared" si="28"/>
        <v>2428</v>
      </c>
      <c r="AB86" s="19">
        <f t="shared" si="29"/>
        <v>2422</v>
      </c>
      <c r="AC86" s="19">
        <f t="shared" si="37"/>
        <v>6</v>
      </c>
      <c r="AD86" s="127">
        <f t="shared" si="38"/>
        <v>24.24</v>
      </c>
      <c r="AE86" s="117">
        <f t="shared" si="31"/>
        <v>0.67817499999999997</v>
      </c>
      <c r="AF86" s="123">
        <f t="shared" si="39"/>
        <v>71.58</v>
      </c>
      <c r="AG86" s="52">
        <f t="shared" si="26"/>
        <v>5</v>
      </c>
      <c r="AH86" s="48">
        <f t="shared" si="40"/>
        <v>3.6150000000000002</v>
      </c>
      <c r="AI86" s="20">
        <f t="shared" si="41"/>
        <v>1340.84</v>
      </c>
      <c r="AJ86" s="20">
        <f t="shared" si="42"/>
        <v>1351.07</v>
      </c>
      <c r="AK86" s="20">
        <f t="shared" si="43"/>
        <v>-10.230000000000018</v>
      </c>
      <c r="AL86" s="48"/>
    </row>
    <row r="87" spans="1:38" x14ac:dyDescent="0.25">
      <c r="A87">
        <v>23210</v>
      </c>
      <c r="B87" t="s">
        <v>91</v>
      </c>
      <c r="C87">
        <v>1340.84</v>
      </c>
      <c r="D87" t="s">
        <v>91</v>
      </c>
      <c r="E87">
        <v>3.6059999999999999</v>
      </c>
      <c r="F87" t="s">
        <v>92</v>
      </c>
      <c r="G87">
        <v>3347</v>
      </c>
      <c r="H87" t="s">
        <v>444</v>
      </c>
      <c r="I87">
        <v>24.35</v>
      </c>
      <c r="J87" t="s">
        <v>446</v>
      </c>
      <c r="K87">
        <v>0.76294600000000001</v>
      </c>
      <c r="L87" t="s">
        <v>101</v>
      </c>
      <c r="M87">
        <v>2427</v>
      </c>
      <c r="N87" t="s">
        <v>101</v>
      </c>
      <c r="O87">
        <v>2423</v>
      </c>
      <c r="P87" t="s">
        <v>102</v>
      </c>
      <c r="Q87">
        <v>5</v>
      </c>
      <c r="R87" t="s">
        <v>93</v>
      </c>
      <c r="S87">
        <v>71.39</v>
      </c>
      <c r="T87" t="s">
        <v>91</v>
      </c>
      <c r="U87">
        <v>1340.84</v>
      </c>
      <c r="V87"/>
      <c r="W87" s="82"/>
      <c r="X87" s="17">
        <f t="shared" si="35"/>
        <v>23.21</v>
      </c>
      <c r="Y87" s="95">
        <f t="shared" si="36"/>
        <v>3347</v>
      </c>
      <c r="Z87" s="4">
        <f>IF(OR(ISBLANK(Q87),VALUE(Q87)=0)," ",VALUE(G87)*60*VLOOKUP(VALUE(Q87),'Berechnungen 525d'!$A$5:$D$9,4)/1000)</f>
        <v>169.88517446808513</v>
      </c>
      <c r="AA87" s="19">
        <f t="shared" si="28"/>
        <v>2427</v>
      </c>
      <c r="AB87" s="19">
        <f t="shared" si="29"/>
        <v>2423</v>
      </c>
      <c r="AC87" s="19">
        <f t="shared" si="37"/>
        <v>4</v>
      </c>
      <c r="AD87" s="127">
        <f t="shared" si="38"/>
        <v>24.35</v>
      </c>
      <c r="AE87" s="117">
        <f t="shared" si="31"/>
        <v>0.76294600000000001</v>
      </c>
      <c r="AF87" s="123">
        <f t="shared" si="39"/>
        <v>71.39</v>
      </c>
      <c r="AG87" s="52">
        <f t="shared" si="26"/>
        <v>5</v>
      </c>
      <c r="AH87" s="48">
        <f t="shared" si="40"/>
        <v>3.6059999999999999</v>
      </c>
      <c r="AI87" s="20">
        <f t="shared" si="41"/>
        <v>1340.84</v>
      </c>
      <c r="AJ87" s="20">
        <f t="shared" si="42"/>
        <v>1340.84</v>
      </c>
      <c r="AK87" s="20">
        <f t="shared" si="43"/>
        <v>0</v>
      </c>
      <c r="AL87" s="48"/>
    </row>
    <row r="88" spans="1:38" x14ac:dyDescent="0.25">
      <c r="A88">
        <v>23485</v>
      </c>
      <c r="B88" t="s">
        <v>91</v>
      </c>
      <c r="C88">
        <v>1340.84</v>
      </c>
      <c r="D88" t="s">
        <v>91</v>
      </c>
      <c r="E88">
        <v>3.6059999999999999</v>
      </c>
      <c r="F88" t="s">
        <v>92</v>
      </c>
      <c r="G88">
        <v>3364</v>
      </c>
      <c r="H88" t="s">
        <v>444</v>
      </c>
      <c r="I88">
        <v>24.27</v>
      </c>
      <c r="J88" t="s">
        <v>446</v>
      </c>
      <c r="K88">
        <v>0.76294600000000001</v>
      </c>
      <c r="L88" t="s">
        <v>101</v>
      </c>
      <c r="M88">
        <v>2426</v>
      </c>
      <c r="N88" t="s">
        <v>101</v>
      </c>
      <c r="O88">
        <v>2424</v>
      </c>
      <c r="P88" t="s">
        <v>102</v>
      </c>
      <c r="Q88">
        <v>5</v>
      </c>
      <c r="R88" t="s">
        <v>93</v>
      </c>
      <c r="S88">
        <v>71.209999999999994</v>
      </c>
      <c r="T88" t="s">
        <v>91</v>
      </c>
      <c r="U88">
        <v>1340.84</v>
      </c>
      <c r="V88"/>
      <c r="W88" s="82"/>
      <c r="X88" s="17">
        <f t="shared" si="35"/>
        <v>23.484999999999999</v>
      </c>
      <c r="Y88" s="95">
        <f t="shared" si="36"/>
        <v>3364</v>
      </c>
      <c r="Z88" s="4">
        <f>IF(OR(ISBLANK(Q88),VALUE(Q88)=0)," ",VALUE(G88)*60*VLOOKUP(VALUE(Q88),'Berechnungen 525d'!$A$5:$D$9,4)/1000)</f>
        <v>170.74805106382976</v>
      </c>
      <c r="AA88" s="19">
        <f t="shared" si="28"/>
        <v>2426</v>
      </c>
      <c r="AB88" s="19">
        <f t="shared" si="29"/>
        <v>2424</v>
      </c>
      <c r="AC88" s="19">
        <f t="shared" si="37"/>
        <v>2</v>
      </c>
      <c r="AD88" s="127">
        <f t="shared" si="38"/>
        <v>24.27</v>
      </c>
      <c r="AE88" s="117">
        <f t="shared" si="31"/>
        <v>0.76294600000000001</v>
      </c>
      <c r="AF88" s="123">
        <f t="shared" si="39"/>
        <v>71.209999999999994</v>
      </c>
      <c r="AG88" s="52">
        <f t="shared" si="26"/>
        <v>5</v>
      </c>
      <c r="AH88" s="48">
        <f t="shared" si="40"/>
        <v>3.6059999999999999</v>
      </c>
      <c r="AI88" s="20">
        <f t="shared" si="41"/>
        <v>1340.84</v>
      </c>
      <c r="AJ88" s="20">
        <f t="shared" si="42"/>
        <v>1340.84</v>
      </c>
      <c r="AK88" s="20">
        <f t="shared" si="43"/>
        <v>0</v>
      </c>
      <c r="AL88" s="48"/>
    </row>
    <row r="89" spans="1:38" x14ac:dyDescent="0.25">
      <c r="A89">
        <v>23771</v>
      </c>
      <c r="B89" t="s">
        <v>91</v>
      </c>
      <c r="C89">
        <v>1330.6</v>
      </c>
      <c r="D89" t="s">
        <v>91</v>
      </c>
      <c r="E89">
        <v>3.6059999999999999</v>
      </c>
      <c r="F89" t="s">
        <v>92</v>
      </c>
      <c r="G89">
        <v>3394</v>
      </c>
      <c r="H89" t="s">
        <v>444</v>
      </c>
      <c r="I89">
        <v>24.25</v>
      </c>
      <c r="J89" t="s">
        <v>446</v>
      </c>
      <c r="K89">
        <v>0.76294600000000001</v>
      </c>
      <c r="L89" t="s">
        <v>101</v>
      </c>
      <c r="M89">
        <v>2424</v>
      </c>
      <c r="N89" t="s">
        <v>101</v>
      </c>
      <c r="O89">
        <v>2424</v>
      </c>
      <c r="P89" t="s">
        <v>102</v>
      </c>
      <c r="Q89">
        <v>5</v>
      </c>
      <c r="R89" t="s">
        <v>93</v>
      </c>
      <c r="S89">
        <v>70.599999999999994</v>
      </c>
      <c r="T89" t="s">
        <v>91</v>
      </c>
      <c r="U89">
        <v>1340.84</v>
      </c>
      <c r="V89"/>
      <c r="W89" s="82"/>
      <c r="X89" s="17">
        <f t="shared" si="35"/>
        <v>23.771000000000001</v>
      </c>
      <c r="Y89" s="95">
        <f t="shared" si="36"/>
        <v>3394</v>
      </c>
      <c r="Z89" s="4">
        <f>IF(OR(ISBLANK(Q89),VALUE(Q89)=0)," ",VALUE(G89)*60*VLOOKUP(VALUE(Q89),'Berechnungen 525d'!$A$5:$D$9,4)/1000)</f>
        <v>172.27077446808508</v>
      </c>
      <c r="AA89" s="19">
        <f t="shared" si="28"/>
        <v>2424</v>
      </c>
      <c r="AB89" s="19">
        <f t="shared" si="29"/>
        <v>2424</v>
      </c>
      <c r="AC89" s="19">
        <f t="shared" si="37"/>
        <v>0</v>
      </c>
      <c r="AD89" s="127">
        <f t="shared" si="38"/>
        <v>24.25</v>
      </c>
      <c r="AE89" s="117">
        <f t="shared" si="31"/>
        <v>0.76294600000000001</v>
      </c>
      <c r="AF89" s="123">
        <f t="shared" si="39"/>
        <v>70.599999999999994</v>
      </c>
      <c r="AG89" s="52">
        <f t="shared" si="26"/>
        <v>5</v>
      </c>
      <c r="AH89" s="48">
        <f t="shared" si="40"/>
        <v>3.6059999999999999</v>
      </c>
      <c r="AI89" s="20">
        <f t="shared" si="41"/>
        <v>1340.84</v>
      </c>
      <c r="AJ89" s="20">
        <f t="shared" si="42"/>
        <v>1330.6</v>
      </c>
      <c r="AK89" s="20">
        <f t="shared" si="43"/>
        <v>10.240000000000009</v>
      </c>
      <c r="AL89" s="48"/>
    </row>
    <row r="90" spans="1:38" x14ac:dyDescent="0.25">
      <c r="A90">
        <v>24047</v>
      </c>
      <c r="B90" t="s">
        <v>91</v>
      </c>
      <c r="C90">
        <v>1340.84</v>
      </c>
      <c r="D90" t="s">
        <v>91</v>
      </c>
      <c r="E90">
        <v>3.6110000000000002</v>
      </c>
      <c r="F90" t="s">
        <v>92</v>
      </c>
      <c r="G90">
        <v>3402</v>
      </c>
      <c r="H90" t="s">
        <v>444</v>
      </c>
      <c r="I90">
        <v>24.35</v>
      </c>
      <c r="J90" t="s">
        <v>446</v>
      </c>
      <c r="K90">
        <v>0.76294600000000001</v>
      </c>
      <c r="L90" t="s">
        <v>101</v>
      </c>
      <c r="M90">
        <v>2420</v>
      </c>
      <c r="N90" t="s">
        <v>101</v>
      </c>
      <c r="O90">
        <v>2425</v>
      </c>
      <c r="P90" t="s">
        <v>102</v>
      </c>
      <c r="Q90">
        <v>5</v>
      </c>
      <c r="R90" t="s">
        <v>93</v>
      </c>
      <c r="S90">
        <v>71</v>
      </c>
      <c r="T90" t="s">
        <v>91</v>
      </c>
      <c r="U90">
        <v>1340.84</v>
      </c>
      <c r="V90"/>
      <c r="W90" s="82"/>
      <c r="X90" s="17">
        <f t="shared" si="35"/>
        <v>24.047000000000001</v>
      </c>
      <c r="Y90" s="95">
        <f t="shared" si="36"/>
        <v>3402</v>
      </c>
      <c r="Z90" s="4">
        <f>IF(OR(ISBLANK(Q90),VALUE(Q90)=0)," ",VALUE(G90)*60*VLOOKUP(VALUE(Q90),'Berechnungen 525d'!$A$5:$D$9,4)/1000)</f>
        <v>172.67683404255317</v>
      </c>
      <c r="AA90" s="19">
        <f t="shared" si="28"/>
        <v>2420</v>
      </c>
      <c r="AB90" s="19">
        <f t="shared" si="29"/>
        <v>2425</v>
      </c>
      <c r="AC90" s="19">
        <f t="shared" si="37"/>
        <v>-5</v>
      </c>
      <c r="AD90" s="127">
        <f t="shared" si="38"/>
        <v>24.35</v>
      </c>
      <c r="AE90" s="117">
        <f t="shared" si="31"/>
        <v>0.76294600000000001</v>
      </c>
      <c r="AF90" s="123">
        <f t="shared" si="39"/>
        <v>71</v>
      </c>
      <c r="AG90" s="52">
        <f t="shared" si="26"/>
        <v>5</v>
      </c>
      <c r="AH90" s="48">
        <f t="shared" si="40"/>
        <v>3.6110000000000002</v>
      </c>
      <c r="AI90" s="20">
        <f t="shared" si="41"/>
        <v>1340.84</v>
      </c>
      <c r="AJ90" s="20">
        <f t="shared" si="42"/>
        <v>1340.84</v>
      </c>
      <c r="AK90" s="20">
        <f t="shared" si="43"/>
        <v>0</v>
      </c>
      <c r="AL90" s="48"/>
    </row>
    <row r="91" spans="1:38" x14ac:dyDescent="0.25">
      <c r="A91">
        <v>24323</v>
      </c>
      <c r="B91" t="s">
        <v>91</v>
      </c>
      <c r="C91">
        <v>1340.84</v>
      </c>
      <c r="D91" t="s">
        <v>91</v>
      </c>
      <c r="E91">
        <v>3.6059999999999999</v>
      </c>
      <c r="F91" t="s">
        <v>92</v>
      </c>
      <c r="G91">
        <v>3415</v>
      </c>
      <c r="H91" t="s">
        <v>444</v>
      </c>
      <c r="I91">
        <v>24.3</v>
      </c>
      <c r="J91" t="s">
        <v>446</v>
      </c>
      <c r="K91">
        <v>0.59340400000000004</v>
      </c>
      <c r="L91" t="s">
        <v>101</v>
      </c>
      <c r="M91">
        <v>2421</v>
      </c>
      <c r="N91" t="s">
        <v>101</v>
      </c>
      <c r="O91">
        <v>2426</v>
      </c>
      <c r="P91" t="s">
        <v>102</v>
      </c>
      <c r="Q91">
        <v>5</v>
      </c>
      <c r="R91" t="s">
        <v>93</v>
      </c>
      <c r="S91">
        <v>70.88</v>
      </c>
      <c r="T91" t="s">
        <v>91</v>
      </c>
      <c r="U91">
        <v>1340.84</v>
      </c>
      <c r="V91"/>
      <c r="W91" s="82"/>
      <c r="X91" s="17">
        <f t="shared" si="35"/>
        <v>24.323</v>
      </c>
      <c r="Y91" s="95">
        <f t="shared" si="36"/>
        <v>3415</v>
      </c>
      <c r="Z91" s="4">
        <f>IF(OR(ISBLANK(Q91),VALUE(Q91)=0)," ",VALUE(G91)*60*VLOOKUP(VALUE(Q91),'Berechnungen 525d'!$A$5:$D$9,4)/1000)</f>
        <v>173.33668085106382</v>
      </c>
      <c r="AA91" s="19">
        <f t="shared" si="28"/>
        <v>2421</v>
      </c>
      <c r="AB91" s="19">
        <f t="shared" si="29"/>
        <v>2426</v>
      </c>
      <c r="AC91" s="19">
        <f t="shared" si="37"/>
        <v>-5</v>
      </c>
      <c r="AD91" s="127">
        <f t="shared" si="38"/>
        <v>24.3</v>
      </c>
      <c r="AE91" s="117">
        <f t="shared" si="31"/>
        <v>0.59340400000000004</v>
      </c>
      <c r="AF91" s="123">
        <f t="shared" si="39"/>
        <v>70.88</v>
      </c>
      <c r="AG91" s="52">
        <f t="shared" si="26"/>
        <v>5</v>
      </c>
      <c r="AH91" s="48">
        <f t="shared" si="40"/>
        <v>3.6059999999999999</v>
      </c>
      <c r="AI91" s="20">
        <f t="shared" si="41"/>
        <v>1340.84</v>
      </c>
      <c r="AJ91" s="20">
        <f t="shared" si="42"/>
        <v>1340.84</v>
      </c>
      <c r="AK91" s="20">
        <f t="shared" si="43"/>
        <v>0</v>
      </c>
      <c r="AL91" s="48"/>
    </row>
    <row r="92" spans="1:38" x14ac:dyDescent="0.25">
      <c r="A92">
        <v>24608</v>
      </c>
      <c r="B92" t="s">
        <v>91</v>
      </c>
      <c r="C92">
        <v>1340.84</v>
      </c>
      <c r="D92" t="s">
        <v>91</v>
      </c>
      <c r="E92">
        <v>3.6110000000000002</v>
      </c>
      <c r="F92" t="s">
        <v>92</v>
      </c>
      <c r="G92">
        <v>3439</v>
      </c>
      <c r="H92" t="s">
        <v>444</v>
      </c>
      <c r="I92">
        <v>24.47</v>
      </c>
      <c r="J92" t="s">
        <v>446</v>
      </c>
      <c r="K92">
        <v>0.76294600000000001</v>
      </c>
      <c r="L92" t="s">
        <v>101</v>
      </c>
      <c r="M92">
        <v>2418</v>
      </c>
      <c r="N92" t="s">
        <v>101</v>
      </c>
      <c r="O92">
        <v>2427</v>
      </c>
      <c r="P92" t="s">
        <v>102</v>
      </c>
      <c r="Q92">
        <v>5</v>
      </c>
      <c r="R92" t="s">
        <v>93</v>
      </c>
      <c r="S92">
        <v>70.739999999999995</v>
      </c>
      <c r="T92" t="s">
        <v>91</v>
      </c>
      <c r="U92">
        <v>1340.84</v>
      </c>
      <c r="V92"/>
      <c r="W92" s="82"/>
      <c r="X92" s="17">
        <f t="shared" si="35"/>
        <v>24.608000000000001</v>
      </c>
      <c r="Y92" s="95">
        <f t="shared" si="36"/>
        <v>3439</v>
      </c>
      <c r="Z92" s="4">
        <f>IF(OR(ISBLANK(Q92),VALUE(Q92)=0)," ",VALUE(G92)*60*VLOOKUP(VALUE(Q92),'Berechnungen 525d'!$A$5:$D$9,4)/1000)</f>
        <v>174.55485957446808</v>
      </c>
      <c r="AA92" s="19">
        <f t="shared" si="28"/>
        <v>2418</v>
      </c>
      <c r="AB92" s="19">
        <f t="shared" si="29"/>
        <v>2427</v>
      </c>
      <c r="AC92" s="19">
        <f t="shared" si="37"/>
        <v>-9</v>
      </c>
      <c r="AD92" s="127">
        <f t="shared" si="38"/>
        <v>24.47</v>
      </c>
      <c r="AE92" s="117">
        <f t="shared" si="31"/>
        <v>0.76294600000000001</v>
      </c>
      <c r="AF92" s="123">
        <f t="shared" si="39"/>
        <v>70.739999999999995</v>
      </c>
      <c r="AG92" s="52">
        <f t="shared" si="26"/>
        <v>5</v>
      </c>
      <c r="AH92" s="48">
        <f t="shared" si="40"/>
        <v>3.6110000000000002</v>
      </c>
      <c r="AI92" s="20">
        <f t="shared" si="41"/>
        <v>1340.84</v>
      </c>
      <c r="AJ92" s="20">
        <f t="shared" si="42"/>
        <v>1340.84</v>
      </c>
      <c r="AK92" s="20">
        <f t="shared" si="43"/>
        <v>0</v>
      </c>
      <c r="AL92" s="48"/>
    </row>
    <row r="93" spans="1:38" x14ac:dyDescent="0.25">
      <c r="A93">
        <v>24902</v>
      </c>
      <c r="B93" t="s">
        <v>91</v>
      </c>
      <c r="C93">
        <v>1340.84</v>
      </c>
      <c r="D93" t="s">
        <v>91</v>
      </c>
      <c r="E93">
        <v>3.6019999999999999</v>
      </c>
      <c r="F93" t="s">
        <v>92</v>
      </c>
      <c r="G93">
        <v>3452</v>
      </c>
      <c r="H93" t="s">
        <v>444</v>
      </c>
      <c r="I93">
        <v>24.48</v>
      </c>
      <c r="J93" t="s">
        <v>446</v>
      </c>
      <c r="K93">
        <v>0.76294600000000001</v>
      </c>
      <c r="L93" t="s">
        <v>101</v>
      </c>
      <c r="M93">
        <v>2415</v>
      </c>
      <c r="N93" t="s">
        <v>101</v>
      </c>
      <c r="O93">
        <v>2427</v>
      </c>
      <c r="P93" t="s">
        <v>102</v>
      </c>
      <c r="Q93">
        <v>5</v>
      </c>
      <c r="R93" t="s">
        <v>93</v>
      </c>
      <c r="S93">
        <v>70.290000000000006</v>
      </c>
      <c r="T93" t="s">
        <v>91</v>
      </c>
      <c r="U93">
        <v>1340.84</v>
      </c>
      <c r="V93"/>
      <c r="W93" s="82"/>
      <c r="X93" s="17">
        <f t="shared" si="35"/>
        <v>24.902000000000001</v>
      </c>
      <c r="Y93" s="95">
        <f t="shared" si="36"/>
        <v>3452</v>
      </c>
      <c r="Z93" s="4">
        <f>IF(OR(ISBLANK(Q93),VALUE(Q93)=0)," ",VALUE(G93)*60*VLOOKUP(VALUE(Q93),'Berechnungen 525d'!$A$5:$D$9,4)/1000)</f>
        <v>175.2147063829787</v>
      </c>
      <c r="AA93" s="19">
        <f t="shared" si="28"/>
        <v>2415</v>
      </c>
      <c r="AB93" s="19">
        <f t="shared" si="29"/>
        <v>2427</v>
      </c>
      <c r="AC93" s="19">
        <f t="shared" si="37"/>
        <v>-12</v>
      </c>
      <c r="AD93" s="127">
        <f t="shared" si="38"/>
        <v>24.48</v>
      </c>
      <c r="AE93" s="117">
        <f t="shared" si="31"/>
        <v>0.76294600000000001</v>
      </c>
      <c r="AF93" s="123">
        <f t="shared" si="39"/>
        <v>70.290000000000006</v>
      </c>
      <c r="AG93" s="52">
        <f t="shared" si="26"/>
        <v>5</v>
      </c>
      <c r="AH93" s="48">
        <f t="shared" si="40"/>
        <v>3.6019999999999999</v>
      </c>
      <c r="AI93" s="20">
        <f t="shared" si="41"/>
        <v>1340.84</v>
      </c>
      <c r="AJ93" s="20">
        <f t="shared" si="42"/>
        <v>1340.84</v>
      </c>
      <c r="AK93" s="20">
        <f t="shared" si="43"/>
        <v>0</v>
      </c>
      <c r="AL93" s="48"/>
    </row>
    <row r="94" spans="1:38" x14ac:dyDescent="0.25">
      <c r="A94">
        <v>25176</v>
      </c>
      <c r="B94" t="s">
        <v>91</v>
      </c>
      <c r="C94">
        <v>1351.07</v>
      </c>
      <c r="D94" t="s">
        <v>91</v>
      </c>
      <c r="E94">
        <v>3.6019999999999999</v>
      </c>
      <c r="F94" t="s">
        <v>92</v>
      </c>
      <c r="G94">
        <v>3461</v>
      </c>
      <c r="H94" t="s">
        <v>444</v>
      </c>
      <c r="I94">
        <v>24.42</v>
      </c>
      <c r="J94" t="s">
        <v>446</v>
      </c>
      <c r="K94">
        <v>0.59340400000000004</v>
      </c>
      <c r="L94" t="s">
        <v>101</v>
      </c>
      <c r="M94">
        <v>2415</v>
      </c>
      <c r="N94" t="s">
        <v>101</v>
      </c>
      <c r="O94">
        <v>2427</v>
      </c>
      <c r="P94" t="s">
        <v>102</v>
      </c>
      <c r="Q94">
        <v>5</v>
      </c>
      <c r="R94" t="s">
        <v>93</v>
      </c>
      <c r="S94">
        <v>70.510000000000005</v>
      </c>
      <c r="T94" t="s">
        <v>91</v>
      </c>
      <c r="U94">
        <v>1340.84</v>
      </c>
      <c r="V94"/>
      <c r="W94" s="82"/>
      <c r="X94" s="17">
        <f t="shared" si="35"/>
        <v>25.175999999999998</v>
      </c>
      <c r="Y94" s="95">
        <f t="shared" si="36"/>
        <v>3461</v>
      </c>
      <c r="Z94" s="4">
        <f>IF(OR(ISBLANK(Q94),VALUE(Q94)=0)," ",VALUE(G94)*60*VLOOKUP(VALUE(Q94),'Berechnungen 525d'!$A$5:$D$9,4)/1000)</f>
        <v>175.67152340425531</v>
      </c>
      <c r="AA94" s="19">
        <f t="shared" si="28"/>
        <v>2415</v>
      </c>
      <c r="AB94" s="19">
        <f t="shared" si="29"/>
        <v>2427</v>
      </c>
      <c r="AC94" s="19">
        <f t="shared" si="37"/>
        <v>-12</v>
      </c>
      <c r="AD94" s="127">
        <f t="shared" si="38"/>
        <v>24.42</v>
      </c>
      <c r="AE94" s="117">
        <f t="shared" si="31"/>
        <v>0.59340400000000004</v>
      </c>
      <c r="AF94" s="123">
        <f t="shared" si="39"/>
        <v>70.510000000000005</v>
      </c>
      <c r="AG94" s="52">
        <f t="shared" si="26"/>
        <v>5</v>
      </c>
      <c r="AH94" s="48">
        <f t="shared" si="40"/>
        <v>3.6019999999999999</v>
      </c>
      <c r="AI94" s="20">
        <f t="shared" si="41"/>
        <v>1340.84</v>
      </c>
      <c r="AJ94" s="20">
        <f t="shared" si="42"/>
        <v>1351.07</v>
      </c>
      <c r="AK94" s="20">
        <f t="shared" si="43"/>
        <v>-10.230000000000018</v>
      </c>
      <c r="AL94" s="48"/>
    </row>
    <row r="95" spans="1:38" x14ac:dyDescent="0.25">
      <c r="A95" s="64">
        <v>25490</v>
      </c>
      <c r="B95" s="91" t="s">
        <v>91</v>
      </c>
      <c r="C95" s="88">
        <v>1351.07</v>
      </c>
      <c r="D95" s="91" t="s">
        <v>91</v>
      </c>
      <c r="E95" s="70">
        <v>3.6019999999999999</v>
      </c>
      <c r="F95" s="93" t="s">
        <v>92</v>
      </c>
      <c r="G95" s="55">
        <v>3467</v>
      </c>
      <c r="H95" s="89" t="s">
        <v>444</v>
      </c>
      <c r="I95" s="55">
        <v>24.52</v>
      </c>
      <c r="J95" s="89" t="s">
        <v>446</v>
      </c>
      <c r="K95" s="55">
        <v>0.67817499999999997</v>
      </c>
      <c r="L95" s="89" t="s">
        <v>101</v>
      </c>
      <c r="M95" s="55">
        <v>2416</v>
      </c>
      <c r="N95" s="89" t="s">
        <v>101</v>
      </c>
      <c r="O95" s="55">
        <v>2428</v>
      </c>
      <c r="P95" s="91" t="s">
        <v>102</v>
      </c>
      <c r="Q95" s="52">
        <v>5</v>
      </c>
      <c r="R95" s="90" t="s">
        <v>93</v>
      </c>
      <c r="S95" s="55">
        <v>70.37</v>
      </c>
      <c r="T95" s="91" t="s">
        <v>91</v>
      </c>
      <c r="U95" s="52">
        <v>1340.84</v>
      </c>
      <c r="W95" s="82"/>
      <c r="X95" s="17">
        <f t="shared" si="35"/>
        <v>25.49</v>
      </c>
      <c r="Y95" s="95">
        <f t="shared" si="36"/>
        <v>3467</v>
      </c>
      <c r="Z95" s="4">
        <f>IF(OR(ISBLANK(Q95),VALUE(Q95)=0)," ",VALUE(G95)*60*VLOOKUP(VALUE(Q95),'Berechnungen 525d'!$A$5:$D$9,4)/1000)</f>
        <v>175.97606808510639</v>
      </c>
      <c r="AA95" s="19">
        <f t="shared" si="28"/>
        <v>2416</v>
      </c>
      <c r="AB95" s="19">
        <f t="shared" si="29"/>
        <v>2428</v>
      </c>
      <c r="AC95" s="19">
        <f t="shared" si="37"/>
        <v>-12</v>
      </c>
      <c r="AD95" s="127">
        <f t="shared" si="38"/>
        <v>24.52</v>
      </c>
      <c r="AE95" s="117">
        <f t="shared" si="31"/>
        <v>0.67817499999999997</v>
      </c>
      <c r="AF95" s="123">
        <f t="shared" si="39"/>
        <v>70.37</v>
      </c>
      <c r="AG95" s="52">
        <f t="shared" si="26"/>
        <v>5</v>
      </c>
      <c r="AH95" s="48">
        <f t="shared" si="40"/>
        <v>3.6019999999999999</v>
      </c>
      <c r="AI95" s="20">
        <f t="shared" si="41"/>
        <v>1340.84</v>
      </c>
      <c r="AJ95" s="20">
        <f t="shared" si="42"/>
        <v>1351.07</v>
      </c>
      <c r="AK95" s="20">
        <f t="shared" si="43"/>
        <v>-10.230000000000018</v>
      </c>
      <c r="AL95" s="48"/>
    </row>
    <row r="96" spans="1:38" x14ac:dyDescent="0.25">
      <c r="A96" s="64">
        <v>25860</v>
      </c>
      <c r="B96" s="91" t="s">
        <v>91</v>
      </c>
      <c r="C96" s="88">
        <v>1340.84</v>
      </c>
      <c r="D96" s="91" t="s">
        <v>91</v>
      </c>
      <c r="E96" s="70">
        <v>3.5979999999999999</v>
      </c>
      <c r="F96" s="93" t="s">
        <v>92</v>
      </c>
      <c r="G96" s="55">
        <v>3491</v>
      </c>
      <c r="H96" s="89" t="s">
        <v>444</v>
      </c>
      <c r="I96" s="55">
        <v>24.55</v>
      </c>
      <c r="J96" s="89" t="s">
        <v>446</v>
      </c>
      <c r="K96" s="55">
        <v>0.42386200000000002</v>
      </c>
      <c r="L96" s="89" t="s">
        <v>101</v>
      </c>
      <c r="M96" s="55">
        <v>2414</v>
      </c>
      <c r="N96" s="89" t="s">
        <v>101</v>
      </c>
      <c r="O96" s="55">
        <v>2428</v>
      </c>
      <c r="P96" s="91" t="s">
        <v>102</v>
      </c>
      <c r="Q96" s="52">
        <v>5</v>
      </c>
      <c r="R96" s="90" t="s">
        <v>93</v>
      </c>
      <c r="S96" s="55">
        <v>70</v>
      </c>
      <c r="T96" s="91" t="s">
        <v>91</v>
      </c>
      <c r="U96" s="52">
        <v>1340.84</v>
      </c>
      <c r="W96" s="82"/>
      <c r="X96" s="17">
        <f t="shared" si="35"/>
        <v>25.86</v>
      </c>
      <c r="Y96" s="95">
        <f t="shared" si="36"/>
        <v>3491</v>
      </c>
      <c r="Z96" s="4">
        <f>IF(OR(ISBLANK(Q96),VALUE(Q96)=0)," ",VALUE(G96)*60*VLOOKUP(VALUE(Q96),'Berechnungen 525d'!$A$5:$D$9,4)/1000)</f>
        <v>177.19424680851063</v>
      </c>
      <c r="AA96" s="19">
        <f t="shared" si="28"/>
        <v>2414</v>
      </c>
      <c r="AB96" s="19">
        <f t="shared" si="29"/>
        <v>2428</v>
      </c>
      <c r="AC96" s="19">
        <f t="shared" si="37"/>
        <v>-14</v>
      </c>
      <c r="AD96" s="127">
        <f t="shared" si="38"/>
        <v>24.55</v>
      </c>
      <c r="AE96" s="117">
        <f t="shared" si="31"/>
        <v>0.42386200000000002</v>
      </c>
      <c r="AF96" s="123">
        <f t="shared" si="39"/>
        <v>70</v>
      </c>
      <c r="AG96" s="52">
        <f t="shared" si="26"/>
        <v>5</v>
      </c>
      <c r="AH96" s="48">
        <f t="shared" si="40"/>
        <v>3.5979999999999999</v>
      </c>
      <c r="AI96" s="20">
        <f t="shared" si="41"/>
        <v>1340.84</v>
      </c>
      <c r="AJ96" s="20">
        <f t="shared" si="42"/>
        <v>1340.84</v>
      </c>
      <c r="AK96" s="20">
        <f t="shared" si="43"/>
        <v>0</v>
      </c>
      <c r="AL96" s="48"/>
    </row>
    <row r="97" spans="1:38" x14ac:dyDescent="0.25">
      <c r="A97" s="64">
        <v>26068</v>
      </c>
      <c r="B97" s="91" t="s">
        <v>91</v>
      </c>
      <c r="C97" s="88">
        <v>1340.84</v>
      </c>
      <c r="D97" s="91" t="s">
        <v>91</v>
      </c>
      <c r="E97" s="70">
        <v>3.6019999999999999</v>
      </c>
      <c r="F97" s="93" t="s">
        <v>92</v>
      </c>
      <c r="G97" s="55">
        <v>3501</v>
      </c>
      <c r="H97" s="89" t="s">
        <v>444</v>
      </c>
      <c r="I97" s="55">
        <v>24.74</v>
      </c>
      <c r="J97" s="89" t="s">
        <v>446</v>
      </c>
      <c r="K97" s="55">
        <v>0.76294600000000001</v>
      </c>
      <c r="L97" s="89" t="s">
        <v>101</v>
      </c>
      <c r="M97" s="55">
        <v>2412</v>
      </c>
      <c r="N97" s="89" t="s">
        <v>101</v>
      </c>
      <c r="O97" s="55">
        <v>2429</v>
      </c>
      <c r="P97" s="91" t="s">
        <v>102</v>
      </c>
      <c r="Q97" s="52">
        <v>5</v>
      </c>
      <c r="R97" s="90" t="s">
        <v>93</v>
      </c>
      <c r="S97" s="55">
        <v>70.05</v>
      </c>
      <c r="T97" s="91" t="s">
        <v>91</v>
      </c>
      <c r="U97" s="52">
        <v>1340.84</v>
      </c>
      <c r="W97" s="82"/>
      <c r="X97" s="17">
        <f t="shared" si="35"/>
        <v>26.068000000000001</v>
      </c>
      <c r="Y97" s="95">
        <f t="shared" si="36"/>
        <v>3501</v>
      </c>
      <c r="Z97" s="4">
        <f>IF(OR(ISBLANK(Q97),VALUE(Q97)=0)," ",VALUE(G97)*60*VLOOKUP(VALUE(Q97),'Berechnungen 525d'!$A$5:$D$9,4)/1000)</f>
        <v>177.70182127659572</v>
      </c>
      <c r="AA97" s="19">
        <f t="shared" si="28"/>
        <v>2412</v>
      </c>
      <c r="AB97" s="19">
        <f t="shared" si="29"/>
        <v>2429</v>
      </c>
      <c r="AC97" s="19">
        <f t="shared" si="37"/>
        <v>-17</v>
      </c>
      <c r="AD97" s="127">
        <f t="shared" si="38"/>
        <v>24.74</v>
      </c>
      <c r="AE97" s="117">
        <f t="shared" si="31"/>
        <v>0.76294600000000001</v>
      </c>
      <c r="AF97" s="123">
        <f t="shared" si="39"/>
        <v>70.05</v>
      </c>
      <c r="AG97" s="52">
        <f t="shared" si="26"/>
        <v>5</v>
      </c>
      <c r="AH97" s="48">
        <f t="shared" si="40"/>
        <v>3.6019999999999999</v>
      </c>
      <c r="AI97" s="20">
        <f t="shared" si="41"/>
        <v>1340.84</v>
      </c>
      <c r="AJ97" s="20">
        <f t="shared" si="42"/>
        <v>1340.84</v>
      </c>
      <c r="AK97" s="20">
        <f t="shared" si="43"/>
        <v>0</v>
      </c>
      <c r="AL97" s="48"/>
    </row>
    <row r="98" spans="1:38" x14ac:dyDescent="0.25">
      <c r="A98" s="64">
        <v>26392</v>
      </c>
      <c r="B98" s="91" t="s">
        <v>91</v>
      </c>
      <c r="C98" s="88">
        <v>1340.84</v>
      </c>
      <c r="D98" s="91" t="s">
        <v>91</v>
      </c>
      <c r="E98" s="70">
        <v>3.6019999999999999</v>
      </c>
      <c r="F98" s="93" t="s">
        <v>92</v>
      </c>
      <c r="G98" s="55">
        <v>3501</v>
      </c>
      <c r="H98" s="89" t="s">
        <v>444</v>
      </c>
      <c r="I98" s="55">
        <v>24.9</v>
      </c>
      <c r="J98" s="89" t="s">
        <v>446</v>
      </c>
      <c r="K98" s="55">
        <v>0.42386200000000002</v>
      </c>
      <c r="L98" s="89" t="s">
        <v>101</v>
      </c>
      <c r="M98" s="55">
        <v>2409</v>
      </c>
      <c r="N98" s="89" t="s">
        <v>101</v>
      </c>
      <c r="O98" s="55">
        <v>2430</v>
      </c>
      <c r="P98" s="91" t="s">
        <v>102</v>
      </c>
      <c r="Q98" s="52">
        <v>5</v>
      </c>
      <c r="R98" s="90" t="s">
        <v>93</v>
      </c>
      <c r="S98" s="55">
        <v>70.13</v>
      </c>
      <c r="T98" s="91" t="s">
        <v>91</v>
      </c>
      <c r="U98" s="52">
        <v>1340.84</v>
      </c>
      <c r="W98" s="82"/>
      <c r="X98" s="17">
        <f t="shared" si="35"/>
        <v>26.391999999999999</v>
      </c>
      <c r="Y98" s="95">
        <f t="shared" si="36"/>
        <v>3501</v>
      </c>
      <c r="Z98" s="4">
        <f>IF(OR(ISBLANK(Q98),VALUE(Q98)=0)," ",VALUE(G98)*60*VLOOKUP(VALUE(Q98),'Berechnungen 525d'!$A$5:$D$9,4)/1000)</f>
        <v>177.70182127659572</v>
      </c>
      <c r="AA98" s="19">
        <f t="shared" si="28"/>
        <v>2409</v>
      </c>
      <c r="AB98" s="19">
        <f t="shared" si="29"/>
        <v>2430</v>
      </c>
      <c r="AC98" s="19">
        <f t="shared" si="37"/>
        <v>-21</v>
      </c>
      <c r="AD98" s="127">
        <f t="shared" si="38"/>
        <v>24.9</v>
      </c>
      <c r="AE98" s="117">
        <f t="shared" si="31"/>
        <v>0.42386200000000002</v>
      </c>
      <c r="AF98" s="123">
        <f t="shared" si="39"/>
        <v>70.13</v>
      </c>
      <c r="AG98" s="52">
        <f t="shared" si="26"/>
        <v>5</v>
      </c>
      <c r="AH98" s="48">
        <f t="shared" si="40"/>
        <v>3.6019999999999999</v>
      </c>
      <c r="AI98" s="20">
        <f t="shared" si="41"/>
        <v>1340.84</v>
      </c>
      <c r="AJ98" s="20">
        <f t="shared" si="42"/>
        <v>1340.84</v>
      </c>
      <c r="AK98" s="20">
        <f t="shared" si="43"/>
        <v>0</v>
      </c>
      <c r="AL98" s="48"/>
    </row>
    <row r="99" spans="1:38" x14ac:dyDescent="0.25">
      <c r="A99" s="64">
        <v>26596</v>
      </c>
      <c r="B99" s="91" t="s">
        <v>91</v>
      </c>
      <c r="C99" s="88">
        <v>1351.07</v>
      </c>
      <c r="D99" s="91" t="s">
        <v>91</v>
      </c>
      <c r="E99" s="70">
        <v>3.6019999999999999</v>
      </c>
      <c r="F99" s="93" t="s">
        <v>92</v>
      </c>
      <c r="G99" s="55">
        <v>3530</v>
      </c>
      <c r="H99" s="89" t="s">
        <v>444</v>
      </c>
      <c r="I99" s="55">
        <v>24.92</v>
      </c>
      <c r="J99" s="89" t="s">
        <v>446</v>
      </c>
      <c r="K99" s="55">
        <v>0.33909099999999998</v>
      </c>
      <c r="L99" s="89" t="s">
        <v>101</v>
      </c>
      <c r="M99" s="55">
        <v>2406</v>
      </c>
      <c r="N99" s="89" t="s">
        <v>101</v>
      </c>
      <c r="O99" s="55">
        <v>2427</v>
      </c>
      <c r="P99" s="91" t="s">
        <v>102</v>
      </c>
      <c r="Q99" s="52">
        <v>5</v>
      </c>
      <c r="R99" s="90" t="s">
        <v>93</v>
      </c>
      <c r="S99" s="55">
        <v>69.599999999999994</v>
      </c>
      <c r="T99" s="91" t="s">
        <v>91</v>
      </c>
      <c r="U99" s="52">
        <v>1340.84</v>
      </c>
      <c r="W99" s="82"/>
      <c r="X99" s="17">
        <f t="shared" si="35"/>
        <v>26.596</v>
      </c>
      <c r="Y99" s="95">
        <f t="shared" si="36"/>
        <v>3530</v>
      </c>
      <c r="Z99" s="4">
        <f>IF(OR(ISBLANK(Q99),VALUE(Q99)=0)," ",VALUE(G99)*60*VLOOKUP(VALUE(Q99),'Berechnungen 525d'!$A$5:$D$9,4)/1000)</f>
        <v>179.17378723404255</v>
      </c>
      <c r="AA99" s="19">
        <f t="shared" si="28"/>
        <v>2406</v>
      </c>
      <c r="AB99" s="19">
        <f t="shared" si="29"/>
        <v>2427</v>
      </c>
      <c r="AC99" s="19">
        <f t="shared" si="37"/>
        <v>-21</v>
      </c>
      <c r="AD99" s="127">
        <f t="shared" si="38"/>
        <v>24.92</v>
      </c>
      <c r="AE99" s="117">
        <f t="shared" si="31"/>
        <v>0.33909099999999998</v>
      </c>
      <c r="AF99" s="123">
        <f t="shared" si="39"/>
        <v>69.599999999999994</v>
      </c>
      <c r="AG99" s="52">
        <f t="shared" si="26"/>
        <v>5</v>
      </c>
      <c r="AH99" s="48">
        <f t="shared" si="40"/>
        <v>3.6019999999999999</v>
      </c>
      <c r="AI99" s="20">
        <f t="shared" si="41"/>
        <v>1340.84</v>
      </c>
      <c r="AJ99" s="20">
        <f t="shared" si="42"/>
        <v>1351.07</v>
      </c>
      <c r="AK99" s="20">
        <f t="shared" si="43"/>
        <v>-10.230000000000018</v>
      </c>
      <c r="AL99" s="48"/>
    </row>
    <row r="100" spans="1:38" x14ac:dyDescent="0.25">
      <c r="A100" s="64">
        <v>27003</v>
      </c>
      <c r="B100" s="91" t="s">
        <v>91</v>
      </c>
      <c r="C100" s="88">
        <v>1340.84</v>
      </c>
      <c r="D100" s="91" t="s">
        <v>91</v>
      </c>
      <c r="E100" s="70">
        <v>3.6059999999999999</v>
      </c>
      <c r="F100" s="93" t="s">
        <v>92</v>
      </c>
      <c r="G100" s="55">
        <v>3522</v>
      </c>
      <c r="H100" s="89" t="s">
        <v>444</v>
      </c>
      <c r="I100" s="55">
        <v>25.22</v>
      </c>
      <c r="J100" s="89" t="s">
        <v>446</v>
      </c>
      <c r="K100" s="55">
        <v>0.508633</v>
      </c>
      <c r="L100" s="89" t="s">
        <v>101</v>
      </c>
      <c r="M100" s="55">
        <v>2406</v>
      </c>
      <c r="N100" s="89" t="s">
        <v>101</v>
      </c>
      <c r="O100" s="55">
        <v>2426</v>
      </c>
      <c r="P100" s="91" t="s">
        <v>102</v>
      </c>
      <c r="Q100" s="52">
        <v>5</v>
      </c>
      <c r="R100" s="90" t="s">
        <v>93</v>
      </c>
      <c r="S100" s="55">
        <v>69.959999999999994</v>
      </c>
      <c r="T100" s="91" t="s">
        <v>91</v>
      </c>
      <c r="U100" s="52">
        <v>1340.84</v>
      </c>
      <c r="W100" s="82"/>
      <c r="X100" s="17">
        <f t="shared" si="35"/>
        <v>27.003</v>
      </c>
      <c r="Y100" s="95">
        <f t="shared" si="36"/>
        <v>3522</v>
      </c>
      <c r="Z100" s="4">
        <f>IF(OR(ISBLANK(Q100),VALUE(Q100)=0)," ",VALUE(G100)*60*VLOOKUP(VALUE(Q100),'Berechnungen 525d'!$A$5:$D$9,4)/1000)</f>
        <v>178.76772765957446</v>
      </c>
      <c r="AA100" s="19">
        <f t="shared" si="28"/>
        <v>2406</v>
      </c>
      <c r="AB100" s="19">
        <f t="shared" si="29"/>
        <v>2426</v>
      </c>
      <c r="AC100" s="19">
        <f t="shared" si="37"/>
        <v>-20</v>
      </c>
      <c r="AD100" s="127">
        <f t="shared" si="38"/>
        <v>25.22</v>
      </c>
      <c r="AE100" s="117">
        <f t="shared" si="31"/>
        <v>0.508633</v>
      </c>
      <c r="AF100" s="123">
        <f t="shared" si="39"/>
        <v>69.959999999999994</v>
      </c>
      <c r="AG100" s="52">
        <f t="shared" si="26"/>
        <v>5</v>
      </c>
      <c r="AH100" s="48">
        <f t="shared" si="40"/>
        <v>3.6059999999999999</v>
      </c>
      <c r="AI100" s="20">
        <f t="shared" si="41"/>
        <v>1340.84</v>
      </c>
      <c r="AJ100" s="20">
        <f t="shared" si="42"/>
        <v>1340.84</v>
      </c>
      <c r="AK100" s="20">
        <f t="shared" si="43"/>
        <v>0</v>
      </c>
      <c r="AL100" s="48"/>
    </row>
    <row r="101" spans="1:38" x14ac:dyDescent="0.25">
      <c r="A101" s="64">
        <v>27285</v>
      </c>
      <c r="B101" s="91" t="s">
        <v>91</v>
      </c>
      <c r="C101" s="88">
        <v>1340.84</v>
      </c>
      <c r="D101" s="91" t="s">
        <v>91</v>
      </c>
      <c r="E101" s="70">
        <v>3.6019999999999999</v>
      </c>
      <c r="F101" s="93" t="s">
        <v>92</v>
      </c>
      <c r="G101" s="55">
        <v>3546</v>
      </c>
      <c r="H101" s="89" t="s">
        <v>444</v>
      </c>
      <c r="I101" s="55">
        <v>25.2</v>
      </c>
      <c r="J101" s="89" t="s">
        <v>446</v>
      </c>
      <c r="K101" s="55">
        <v>0.42386200000000002</v>
      </c>
      <c r="L101" s="89" t="s">
        <v>101</v>
      </c>
      <c r="M101" s="55">
        <v>2408</v>
      </c>
      <c r="N101" s="89" t="s">
        <v>101</v>
      </c>
      <c r="O101" s="55">
        <v>2424</v>
      </c>
      <c r="P101" s="91" t="s">
        <v>102</v>
      </c>
      <c r="Q101" s="52">
        <v>5</v>
      </c>
      <c r="R101" s="90" t="s">
        <v>93</v>
      </c>
      <c r="S101" s="55">
        <v>69.87</v>
      </c>
      <c r="T101" s="91" t="s">
        <v>91</v>
      </c>
      <c r="U101" s="52">
        <v>1340.84</v>
      </c>
      <c r="W101" s="82"/>
      <c r="X101" s="17">
        <f t="shared" si="35"/>
        <v>27.285</v>
      </c>
      <c r="Y101" s="95">
        <f t="shared" si="36"/>
        <v>3546</v>
      </c>
      <c r="Z101" s="4">
        <f>IF(OR(ISBLANK(Q101),VALUE(Q101)=0)," ",VALUE(G101)*60*VLOOKUP(VALUE(Q101),'Berechnungen 525d'!$A$5:$D$9,4)/1000)</f>
        <v>179.98590638297873</v>
      </c>
      <c r="AA101" s="19">
        <f t="shared" si="28"/>
        <v>2408</v>
      </c>
      <c r="AB101" s="19">
        <f t="shared" si="29"/>
        <v>2424</v>
      </c>
      <c r="AC101" s="19">
        <f t="shared" si="37"/>
        <v>-16</v>
      </c>
      <c r="AD101" s="127">
        <f t="shared" si="38"/>
        <v>25.2</v>
      </c>
      <c r="AE101" s="117">
        <f t="shared" si="31"/>
        <v>0.42386200000000002</v>
      </c>
      <c r="AF101" s="123">
        <f t="shared" si="39"/>
        <v>69.87</v>
      </c>
      <c r="AG101" s="52">
        <f t="shared" ref="AG101:AG132" si="44">Q101</f>
        <v>5</v>
      </c>
      <c r="AH101" s="48">
        <f t="shared" si="40"/>
        <v>3.6019999999999999</v>
      </c>
      <c r="AI101" s="20">
        <f t="shared" si="41"/>
        <v>1340.84</v>
      </c>
      <c r="AJ101" s="20">
        <f t="shared" si="42"/>
        <v>1340.84</v>
      </c>
      <c r="AK101" s="20">
        <f t="shared" si="43"/>
        <v>0</v>
      </c>
      <c r="AL101" s="48"/>
    </row>
    <row r="102" spans="1:38" x14ac:dyDescent="0.25">
      <c r="A102" s="64">
        <v>27558</v>
      </c>
      <c r="B102" s="91" t="s">
        <v>91</v>
      </c>
      <c r="C102" s="88">
        <v>1351.07</v>
      </c>
      <c r="D102" s="91" t="s">
        <v>91</v>
      </c>
      <c r="E102" s="70">
        <v>3.5939999999999999</v>
      </c>
      <c r="F102" s="93" t="s">
        <v>92</v>
      </c>
      <c r="G102" s="55">
        <v>3550</v>
      </c>
      <c r="H102" s="89" t="s">
        <v>444</v>
      </c>
      <c r="I102" s="55">
        <v>25.51</v>
      </c>
      <c r="J102" s="89" t="s">
        <v>446</v>
      </c>
      <c r="K102" s="55">
        <v>0.42386200000000002</v>
      </c>
      <c r="L102" s="89" t="s">
        <v>101</v>
      </c>
      <c r="M102" s="55">
        <v>2408</v>
      </c>
      <c r="N102" s="89" t="s">
        <v>101</v>
      </c>
      <c r="O102" s="55">
        <v>2424</v>
      </c>
      <c r="P102" s="91" t="s">
        <v>102</v>
      </c>
      <c r="Q102" s="52">
        <v>5</v>
      </c>
      <c r="R102" s="90" t="s">
        <v>93</v>
      </c>
      <c r="S102" s="55">
        <v>69.8</v>
      </c>
      <c r="T102" s="91" t="s">
        <v>91</v>
      </c>
      <c r="U102" s="52">
        <v>1340.84</v>
      </c>
      <c r="W102" s="82"/>
      <c r="X102" s="17">
        <f t="shared" si="35"/>
        <v>27.558</v>
      </c>
      <c r="Y102" s="95">
        <f t="shared" si="36"/>
        <v>3550</v>
      </c>
      <c r="Z102" s="4">
        <f>IF(OR(ISBLANK(Q102),VALUE(Q102)=0)," ",VALUE(G102)*60*VLOOKUP(VALUE(Q102),'Berechnungen 525d'!$A$5:$D$9,4)/1000)</f>
        <v>180.18893617021274</v>
      </c>
      <c r="AA102" s="19">
        <f t="shared" ref="AA102:AA133" si="45">VALUE(M102)</f>
        <v>2408</v>
      </c>
      <c r="AB102" s="19">
        <f t="shared" ref="AB102:AB133" si="46">VALUE(O102)</f>
        <v>2424</v>
      </c>
      <c r="AC102" s="19">
        <f t="shared" si="37"/>
        <v>-16</v>
      </c>
      <c r="AD102" s="127">
        <f t="shared" si="38"/>
        <v>25.51</v>
      </c>
      <c r="AE102" s="117">
        <f t="shared" ref="AE102:AE133" si="47">VALUE(K102)</f>
        <v>0.42386200000000002</v>
      </c>
      <c r="AF102" s="123">
        <f t="shared" si="39"/>
        <v>69.8</v>
      </c>
      <c r="AG102" s="52">
        <f t="shared" si="44"/>
        <v>5</v>
      </c>
      <c r="AH102" s="48">
        <f t="shared" si="40"/>
        <v>3.5939999999999999</v>
      </c>
      <c r="AI102" s="20">
        <f t="shared" si="41"/>
        <v>1340.84</v>
      </c>
      <c r="AJ102" s="20">
        <f t="shared" si="42"/>
        <v>1351.07</v>
      </c>
      <c r="AK102" s="20">
        <f t="shared" si="43"/>
        <v>-10.230000000000018</v>
      </c>
      <c r="AL102" s="48"/>
    </row>
    <row r="103" spans="1:38" x14ac:dyDescent="0.25">
      <c r="A103" s="64">
        <v>27774</v>
      </c>
      <c r="B103" s="91" t="s">
        <v>91</v>
      </c>
      <c r="C103" s="88">
        <v>1340.84</v>
      </c>
      <c r="D103" s="91" t="s">
        <v>91</v>
      </c>
      <c r="E103" s="70">
        <v>3.6019999999999999</v>
      </c>
      <c r="F103" s="93" t="s">
        <v>92</v>
      </c>
      <c r="G103" s="55">
        <v>3571</v>
      </c>
      <c r="H103" s="89" t="s">
        <v>444</v>
      </c>
      <c r="I103" s="55">
        <v>25.44</v>
      </c>
      <c r="J103" s="89" t="s">
        <v>446</v>
      </c>
      <c r="K103" s="55">
        <v>0.508633</v>
      </c>
      <c r="L103" s="89" t="s">
        <v>101</v>
      </c>
      <c r="M103" s="55">
        <v>2409</v>
      </c>
      <c r="N103" s="89" t="s">
        <v>101</v>
      </c>
      <c r="O103" s="55">
        <v>2419</v>
      </c>
      <c r="P103" s="91" t="s">
        <v>102</v>
      </c>
      <c r="Q103" s="52">
        <v>5</v>
      </c>
      <c r="R103" s="90" t="s">
        <v>93</v>
      </c>
      <c r="S103" s="55">
        <v>69.73</v>
      </c>
      <c r="T103" s="91" t="s">
        <v>91</v>
      </c>
      <c r="U103" s="52">
        <v>1340.84</v>
      </c>
      <c r="W103" s="82"/>
      <c r="X103" s="17">
        <f t="shared" si="35"/>
        <v>27.774000000000001</v>
      </c>
      <c r="Y103" s="95">
        <f t="shared" si="36"/>
        <v>3571</v>
      </c>
      <c r="Z103" s="4">
        <f>IF(OR(ISBLANK(Q103),VALUE(Q103)=0)," ",VALUE(G103)*60*VLOOKUP(VALUE(Q103),'Berechnungen 525d'!$A$5:$D$9,4)/1000)</f>
        <v>181.25484255319148</v>
      </c>
      <c r="AA103" s="19">
        <f t="shared" si="45"/>
        <v>2409</v>
      </c>
      <c r="AB103" s="19">
        <f t="shared" si="46"/>
        <v>2419</v>
      </c>
      <c r="AC103" s="19">
        <f t="shared" si="37"/>
        <v>-10</v>
      </c>
      <c r="AD103" s="127">
        <f t="shared" si="38"/>
        <v>25.44</v>
      </c>
      <c r="AE103" s="117">
        <f t="shared" si="47"/>
        <v>0.508633</v>
      </c>
      <c r="AF103" s="123">
        <f t="shared" si="39"/>
        <v>69.73</v>
      </c>
      <c r="AG103" s="52">
        <f t="shared" si="44"/>
        <v>5</v>
      </c>
      <c r="AH103" s="48">
        <f t="shared" si="40"/>
        <v>3.6019999999999999</v>
      </c>
      <c r="AI103" s="20">
        <f t="shared" si="41"/>
        <v>1340.84</v>
      </c>
      <c r="AJ103" s="20">
        <f t="shared" si="42"/>
        <v>1340.84</v>
      </c>
      <c r="AK103" s="20">
        <f t="shared" si="43"/>
        <v>0</v>
      </c>
      <c r="AL103" s="48"/>
    </row>
    <row r="104" spans="1:38" x14ac:dyDescent="0.25">
      <c r="A104" s="64">
        <v>28128</v>
      </c>
      <c r="B104" s="91" t="s">
        <v>91</v>
      </c>
      <c r="C104" s="88">
        <v>1340.84</v>
      </c>
      <c r="D104" s="91" t="s">
        <v>91</v>
      </c>
      <c r="E104" s="70">
        <v>3.5979999999999999</v>
      </c>
      <c r="F104" s="93" t="s">
        <v>92</v>
      </c>
      <c r="G104" s="55">
        <v>3585</v>
      </c>
      <c r="H104" s="89" t="s">
        <v>444</v>
      </c>
      <c r="I104" s="55">
        <v>25.48</v>
      </c>
      <c r="J104" s="89" t="s">
        <v>446</v>
      </c>
      <c r="K104" s="55">
        <v>0.508633</v>
      </c>
      <c r="L104" s="89" t="s">
        <v>101</v>
      </c>
      <c r="M104" s="55">
        <v>2410</v>
      </c>
      <c r="N104" s="89" t="s">
        <v>101</v>
      </c>
      <c r="O104" s="55">
        <v>2417</v>
      </c>
      <c r="P104" s="91" t="s">
        <v>102</v>
      </c>
      <c r="Q104" s="52">
        <v>5</v>
      </c>
      <c r="R104" s="90" t="s">
        <v>93</v>
      </c>
      <c r="S104" s="55">
        <v>69.489999999999995</v>
      </c>
      <c r="T104" s="91" t="s">
        <v>91</v>
      </c>
      <c r="U104" s="52">
        <v>1340.84</v>
      </c>
      <c r="W104" s="82"/>
      <c r="X104" s="17">
        <f t="shared" si="35"/>
        <v>28.128</v>
      </c>
      <c r="Y104" s="95">
        <f t="shared" si="36"/>
        <v>3585</v>
      </c>
      <c r="Z104" s="4">
        <f>IF(OR(ISBLANK(Q104),VALUE(Q104)=0)," ",VALUE(G104)*60*VLOOKUP(VALUE(Q104),'Berechnungen 525d'!$A$5:$D$9,4)/1000)</f>
        <v>181.96544680851065</v>
      </c>
      <c r="AA104" s="19">
        <f t="shared" si="45"/>
        <v>2410</v>
      </c>
      <c r="AB104" s="19">
        <f t="shared" si="46"/>
        <v>2417</v>
      </c>
      <c r="AC104" s="19">
        <f t="shared" si="37"/>
        <v>-7</v>
      </c>
      <c r="AD104" s="127">
        <f t="shared" si="38"/>
        <v>25.48</v>
      </c>
      <c r="AE104" s="117">
        <f t="shared" si="47"/>
        <v>0.508633</v>
      </c>
      <c r="AF104" s="123">
        <f t="shared" si="39"/>
        <v>69.489999999999995</v>
      </c>
      <c r="AG104" s="52">
        <f t="shared" si="44"/>
        <v>5</v>
      </c>
      <c r="AH104" s="48">
        <f t="shared" si="40"/>
        <v>3.5979999999999999</v>
      </c>
      <c r="AI104" s="20">
        <f t="shared" si="41"/>
        <v>1340.84</v>
      </c>
      <c r="AJ104" s="20">
        <f t="shared" si="42"/>
        <v>1340.84</v>
      </c>
      <c r="AK104" s="20">
        <f t="shared" si="43"/>
        <v>0</v>
      </c>
      <c r="AL104" s="48"/>
    </row>
    <row r="105" spans="1:38" x14ac:dyDescent="0.25">
      <c r="A105" s="64">
        <v>28427</v>
      </c>
      <c r="B105" s="91" t="s">
        <v>91</v>
      </c>
      <c r="C105" s="88">
        <v>1340.84</v>
      </c>
      <c r="D105" s="91" t="s">
        <v>91</v>
      </c>
      <c r="E105" s="70">
        <v>3.5979999999999999</v>
      </c>
      <c r="F105" s="93" t="s">
        <v>92</v>
      </c>
      <c r="G105" s="55">
        <v>3596</v>
      </c>
      <c r="H105" s="89" t="s">
        <v>444</v>
      </c>
      <c r="I105" s="55">
        <v>25.56</v>
      </c>
      <c r="J105" s="89" t="s">
        <v>446</v>
      </c>
      <c r="K105" s="55">
        <v>0.67817499999999997</v>
      </c>
      <c r="L105" s="89" t="s">
        <v>101</v>
      </c>
      <c r="M105" s="55">
        <v>2412</v>
      </c>
      <c r="N105" s="89" t="s">
        <v>101</v>
      </c>
      <c r="O105" s="55">
        <v>2417</v>
      </c>
      <c r="P105" s="91" t="s">
        <v>102</v>
      </c>
      <c r="Q105" s="52">
        <v>5</v>
      </c>
      <c r="R105" s="90" t="s">
        <v>93</v>
      </c>
      <c r="S105" s="55">
        <v>69.260000000000005</v>
      </c>
      <c r="T105" s="91" t="s">
        <v>91</v>
      </c>
      <c r="U105" s="52">
        <v>1340.84</v>
      </c>
      <c r="W105" s="82"/>
      <c r="X105" s="17">
        <f t="shared" si="35"/>
        <v>28.427</v>
      </c>
      <c r="Y105" s="95">
        <f t="shared" si="36"/>
        <v>3596</v>
      </c>
      <c r="Z105" s="4">
        <f>IF(OR(ISBLANK(Q105),VALUE(Q105)=0)," ",VALUE(G105)*60*VLOOKUP(VALUE(Q105),'Berechnungen 525d'!$A$5:$D$9,4)/1000)</f>
        <v>182.52377872340423</v>
      </c>
      <c r="AA105" s="19">
        <f t="shared" si="45"/>
        <v>2412</v>
      </c>
      <c r="AB105" s="19">
        <f t="shared" si="46"/>
        <v>2417</v>
      </c>
      <c r="AC105" s="19">
        <f t="shared" si="37"/>
        <v>-5</v>
      </c>
      <c r="AD105" s="127">
        <f t="shared" si="38"/>
        <v>25.56</v>
      </c>
      <c r="AE105" s="117">
        <f t="shared" si="47"/>
        <v>0.67817499999999997</v>
      </c>
      <c r="AF105" s="123">
        <f t="shared" si="39"/>
        <v>69.260000000000005</v>
      </c>
      <c r="AG105" s="52">
        <f t="shared" si="44"/>
        <v>5</v>
      </c>
      <c r="AH105" s="48">
        <f t="shared" si="40"/>
        <v>3.5979999999999999</v>
      </c>
      <c r="AI105" s="20">
        <f t="shared" si="41"/>
        <v>1340.84</v>
      </c>
      <c r="AJ105" s="20">
        <f t="shared" si="42"/>
        <v>1340.84</v>
      </c>
      <c r="AK105" s="20">
        <f t="shared" si="43"/>
        <v>0</v>
      </c>
      <c r="AL105" s="48"/>
    </row>
    <row r="106" spans="1:38" x14ac:dyDescent="0.25">
      <c r="A106" s="64">
        <v>28658</v>
      </c>
      <c r="B106" s="91" t="s">
        <v>91</v>
      </c>
      <c r="C106" s="88">
        <v>1351.07</v>
      </c>
      <c r="D106" s="91" t="s">
        <v>91</v>
      </c>
      <c r="E106" s="70">
        <v>3.6019999999999999</v>
      </c>
      <c r="F106" s="93" t="s">
        <v>92</v>
      </c>
      <c r="G106" s="55">
        <v>3591</v>
      </c>
      <c r="H106" s="89" t="s">
        <v>444</v>
      </c>
      <c r="I106" s="55">
        <v>25.9</v>
      </c>
      <c r="J106" s="89" t="s">
        <v>446</v>
      </c>
      <c r="K106" s="55">
        <v>0.42386200000000002</v>
      </c>
      <c r="L106" s="89" t="s">
        <v>101</v>
      </c>
      <c r="M106" s="55">
        <v>2412</v>
      </c>
      <c r="N106" s="89" t="s">
        <v>101</v>
      </c>
      <c r="O106" s="55">
        <v>2417</v>
      </c>
      <c r="P106" s="91" t="s">
        <v>102</v>
      </c>
      <c r="Q106" s="52">
        <v>5</v>
      </c>
      <c r="R106" s="90" t="s">
        <v>93</v>
      </c>
      <c r="S106" s="55">
        <v>69.53</v>
      </c>
      <c r="T106" s="91" t="s">
        <v>91</v>
      </c>
      <c r="U106" s="52">
        <v>1340.84</v>
      </c>
      <c r="W106" s="82"/>
      <c r="X106" s="17">
        <f t="shared" si="35"/>
        <v>28.658000000000001</v>
      </c>
      <c r="Y106" s="95">
        <f t="shared" si="36"/>
        <v>3591</v>
      </c>
      <c r="Z106" s="4">
        <f>IF(OR(ISBLANK(Q106),VALUE(Q106)=0)," ",VALUE(G106)*60*VLOOKUP(VALUE(Q106),'Berechnungen 525d'!$A$5:$D$9,4)/1000)</f>
        <v>182.26999148936167</v>
      </c>
      <c r="AA106" s="19">
        <f t="shared" si="45"/>
        <v>2412</v>
      </c>
      <c r="AB106" s="19">
        <f t="shared" si="46"/>
        <v>2417</v>
      </c>
      <c r="AC106" s="19">
        <f t="shared" si="37"/>
        <v>-5</v>
      </c>
      <c r="AD106" s="127">
        <f t="shared" si="38"/>
        <v>25.9</v>
      </c>
      <c r="AE106" s="117">
        <f t="shared" si="47"/>
        <v>0.42386200000000002</v>
      </c>
      <c r="AF106" s="123">
        <f t="shared" si="39"/>
        <v>69.53</v>
      </c>
      <c r="AG106" s="52">
        <f t="shared" si="44"/>
        <v>5</v>
      </c>
      <c r="AH106" s="48">
        <f t="shared" si="40"/>
        <v>3.6019999999999999</v>
      </c>
      <c r="AI106" s="20">
        <f t="shared" si="41"/>
        <v>1340.84</v>
      </c>
      <c r="AJ106" s="20">
        <f t="shared" si="42"/>
        <v>1351.07</v>
      </c>
      <c r="AK106" s="20">
        <f t="shared" si="43"/>
        <v>-10.230000000000018</v>
      </c>
      <c r="AL106" s="48"/>
    </row>
    <row r="107" spans="1:38" x14ac:dyDescent="0.25">
      <c r="A107" s="64">
        <v>28992</v>
      </c>
      <c r="B107" s="91" t="s">
        <v>91</v>
      </c>
      <c r="C107" s="88">
        <v>1340.84</v>
      </c>
      <c r="D107" s="91" t="s">
        <v>91</v>
      </c>
      <c r="E107" s="70">
        <v>3.5979999999999999</v>
      </c>
      <c r="F107" s="93" t="s">
        <v>92</v>
      </c>
      <c r="G107" s="55">
        <v>3597</v>
      </c>
      <c r="H107" s="89" t="s">
        <v>444</v>
      </c>
      <c r="I107" s="55">
        <v>25.65</v>
      </c>
      <c r="J107" s="89" t="s">
        <v>446</v>
      </c>
      <c r="K107" s="55">
        <v>0.42386200000000002</v>
      </c>
      <c r="L107" s="89" t="s">
        <v>101</v>
      </c>
      <c r="M107" s="55">
        <v>2415</v>
      </c>
      <c r="N107" s="89" t="s">
        <v>101</v>
      </c>
      <c r="O107" s="55">
        <v>2414</v>
      </c>
      <c r="P107" s="91" t="s">
        <v>102</v>
      </c>
      <c r="Q107" s="52">
        <v>5</v>
      </c>
      <c r="R107" s="90" t="s">
        <v>93</v>
      </c>
      <c r="S107" s="55">
        <v>69.430000000000007</v>
      </c>
      <c r="T107" s="91" t="s">
        <v>91</v>
      </c>
      <c r="U107" s="52">
        <v>1340.84</v>
      </c>
      <c r="W107" s="82"/>
      <c r="X107" s="17">
        <f t="shared" si="35"/>
        <v>28.992000000000001</v>
      </c>
      <c r="Y107" s="95">
        <f t="shared" si="36"/>
        <v>3597</v>
      </c>
      <c r="Z107" s="4">
        <f>IF(OR(ISBLANK(Q107),VALUE(Q107)=0)," ",VALUE(G107)*60*VLOOKUP(VALUE(Q107),'Berechnungen 525d'!$A$5:$D$9,4)/1000)</f>
        <v>182.57453617021275</v>
      </c>
      <c r="AA107" s="19">
        <f t="shared" si="45"/>
        <v>2415</v>
      </c>
      <c r="AB107" s="19">
        <f t="shared" si="46"/>
        <v>2414</v>
      </c>
      <c r="AC107" s="19">
        <f t="shared" si="37"/>
        <v>1</v>
      </c>
      <c r="AD107" s="127">
        <f t="shared" si="38"/>
        <v>25.65</v>
      </c>
      <c r="AE107" s="117">
        <f t="shared" si="47"/>
        <v>0.42386200000000002</v>
      </c>
      <c r="AF107" s="123">
        <f t="shared" si="39"/>
        <v>69.430000000000007</v>
      </c>
      <c r="AG107" s="52">
        <f t="shared" si="44"/>
        <v>5</v>
      </c>
      <c r="AH107" s="48">
        <f t="shared" si="40"/>
        <v>3.5979999999999999</v>
      </c>
      <c r="AI107" s="20">
        <f t="shared" si="41"/>
        <v>1340.84</v>
      </c>
      <c r="AJ107" s="20">
        <f t="shared" si="42"/>
        <v>1340.84</v>
      </c>
      <c r="AK107" s="20">
        <f t="shared" si="43"/>
        <v>0</v>
      </c>
      <c r="AL107" s="48"/>
    </row>
    <row r="108" spans="1:38" x14ac:dyDescent="0.25">
      <c r="A108" s="64">
        <v>29380</v>
      </c>
      <c r="B108" s="91" t="s">
        <v>91</v>
      </c>
      <c r="C108" s="88">
        <v>1340.84</v>
      </c>
      <c r="D108" s="91" t="s">
        <v>91</v>
      </c>
      <c r="E108" s="70">
        <v>3.589</v>
      </c>
      <c r="F108" s="93" t="s">
        <v>92</v>
      </c>
      <c r="G108" s="55">
        <v>3681</v>
      </c>
      <c r="H108" s="89" t="s">
        <v>444</v>
      </c>
      <c r="I108" s="55">
        <v>25.7</v>
      </c>
      <c r="J108" s="89" t="s">
        <v>446</v>
      </c>
      <c r="K108" s="55">
        <v>8.4777500000000006E-2</v>
      </c>
      <c r="L108" s="89" t="s">
        <v>101</v>
      </c>
      <c r="M108" s="55">
        <v>2420</v>
      </c>
      <c r="N108" s="89" t="s">
        <v>101</v>
      </c>
      <c r="O108" s="55">
        <v>2401</v>
      </c>
      <c r="P108" s="91" t="s">
        <v>102</v>
      </c>
      <c r="Q108" s="52">
        <v>5</v>
      </c>
      <c r="R108" s="90" t="s">
        <v>93</v>
      </c>
      <c r="S108" s="55">
        <v>68.86</v>
      </c>
      <c r="T108" s="91" t="s">
        <v>91</v>
      </c>
      <c r="U108" s="52">
        <v>1340.84</v>
      </c>
      <c r="W108" s="82"/>
      <c r="X108" s="17">
        <f t="shared" si="35"/>
        <v>29.38</v>
      </c>
      <c r="Y108" s="95">
        <f t="shared" si="36"/>
        <v>3681</v>
      </c>
      <c r="Z108" s="4">
        <f>IF(OR(ISBLANK(Q108),VALUE(Q108)=0)," ",VALUE(G108)*60*VLOOKUP(VALUE(Q108),'Berechnungen 525d'!$A$5:$D$9,4)/1000)</f>
        <v>186.83816170212765</v>
      </c>
      <c r="AA108" s="19">
        <f t="shared" si="45"/>
        <v>2420</v>
      </c>
      <c r="AB108" s="19">
        <f t="shared" si="46"/>
        <v>2401</v>
      </c>
      <c r="AC108" s="19">
        <f t="shared" si="37"/>
        <v>19</v>
      </c>
      <c r="AD108" s="127">
        <f t="shared" si="38"/>
        <v>25.7</v>
      </c>
      <c r="AE108" s="117">
        <f t="shared" si="47"/>
        <v>8.4777500000000006E-2</v>
      </c>
      <c r="AF108" s="123">
        <f t="shared" si="39"/>
        <v>68.86</v>
      </c>
      <c r="AG108" s="52">
        <f t="shared" si="44"/>
        <v>5</v>
      </c>
      <c r="AH108" s="48">
        <f t="shared" si="40"/>
        <v>3.589</v>
      </c>
      <c r="AI108" s="20">
        <f t="shared" si="41"/>
        <v>1340.84</v>
      </c>
      <c r="AJ108" s="20">
        <f t="shared" si="42"/>
        <v>1340.84</v>
      </c>
      <c r="AK108" s="20">
        <f t="shared" si="43"/>
        <v>0</v>
      </c>
      <c r="AL108" s="48"/>
    </row>
    <row r="109" spans="1:38" x14ac:dyDescent="0.25">
      <c r="A109" s="64">
        <v>31672</v>
      </c>
      <c r="B109" s="91" t="s">
        <v>91</v>
      </c>
      <c r="C109" s="88">
        <v>1340.84</v>
      </c>
      <c r="D109" s="91" t="s">
        <v>91</v>
      </c>
      <c r="E109" s="70">
        <v>3.581</v>
      </c>
      <c r="F109" s="93" t="s">
        <v>92</v>
      </c>
      <c r="G109" s="55">
        <v>3702</v>
      </c>
      <c r="H109" s="89" t="s">
        <v>444</v>
      </c>
      <c r="I109" s="55">
        <v>25.66</v>
      </c>
      <c r="J109" s="89" t="s">
        <v>446</v>
      </c>
      <c r="K109" s="55">
        <v>0.25431999999999999</v>
      </c>
      <c r="L109" s="89" t="s">
        <v>101</v>
      </c>
      <c r="M109" s="55">
        <v>2421</v>
      </c>
      <c r="N109" s="89" t="s">
        <v>101</v>
      </c>
      <c r="O109" s="55">
        <v>2401</v>
      </c>
      <c r="P109" s="91" t="s">
        <v>102</v>
      </c>
      <c r="Q109" s="52">
        <v>5</v>
      </c>
      <c r="R109" s="90" t="s">
        <v>93</v>
      </c>
      <c r="S109" s="55">
        <v>68.53</v>
      </c>
      <c r="T109" s="91" t="s">
        <v>91</v>
      </c>
      <c r="U109" s="52">
        <v>1340.84</v>
      </c>
      <c r="W109" s="82"/>
      <c r="X109" s="17">
        <f t="shared" si="35"/>
        <v>31.672000000000001</v>
      </c>
      <c r="Y109" s="95">
        <f t="shared" si="36"/>
        <v>3702</v>
      </c>
      <c r="Z109" s="4">
        <f>IF(OR(ISBLANK(Q109),VALUE(Q109)=0)," ",VALUE(G109)*60*VLOOKUP(VALUE(Q109),'Berechnungen 525d'!$A$5:$D$9,4)/1000)</f>
        <v>187.90406808510639</v>
      </c>
      <c r="AA109" s="19">
        <f t="shared" si="45"/>
        <v>2421</v>
      </c>
      <c r="AB109" s="19">
        <f t="shared" si="46"/>
        <v>2401</v>
      </c>
      <c r="AC109" s="19">
        <f t="shared" si="37"/>
        <v>20</v>
      </c>
      <c r="AD109" s="127">
        <f t="shared" si="38"/>
        <v>25.66</v>
      </c>
      <c r="AE109" s="117">
        <f t="shared" si="47"/>
        <v>0.25431999999999999</v>
      </c>
      <c r="AF109" s="123">
        <f t="shared" si="39"/>
        <v>68.53</v>
      </c>
      <c r="AG109" s="52">
        <f t="shared" si="44"/>
        <v>5</v>
      </c>
      <c r="AH109" s="48">
        <f t="shared" si="40"/>
        <v>3.581</v>
      </c>
      <c r="AI109" s="20">
        <f t="shared" si="41"/>
        <v>1340.84</v>
      </c>
      <c r="AJ109" s="20">
        <f t="shared" si="42"/>
        <v>1340.84</v>
      </c>
      <c r="AK109" s="20">
        <f t="shared" si="43"/>
        <v>0</v>
      </c>
      <c r="AL109" s="48"/>
    </row>
    <row r="110" spans="1:38" x14ac:dyDescent="0.25">
      <c r="A110" s="64">
        <v>31862</v>
      </c>
      <c r="B110" s="91" t="s">
        <v>91</v>
      </c>
      <c r="C110" s="88">
        <v>1340.84</v>
      </c>
      <c r="D110" s="91" t="s">
        <v>91</v>
      </c>
      <c r="E110" s="70">
        <v>3.5760000000000001</v>
      </c>
      <c r="F110" s="93" t="s">
        <v>92</v>
      </c>
      <c r="G110" s="55">
        <v>3770</v>
      </c>
      <c r="H110" s="89" t="s">
        <v>444</v>
      </c>
      <c r="I110" s="55">
        <v>25.1</v>
      </c>
      <c r="J110" s="89" t="s">
        <v>446</v>
      </c>
      <c r="K110" s="55">
        <v>0.59340400000000004</v>
      </c>
      <c r="L110" s="89" t="s">
        <v>101</v>
      </c>
      <c r="M110" s="55">
        <v>2416</v>
      </c>
      <c r="N110" s="89" t="s">
        <v>101</v>
      </c>
      <c r="O110" s="55">
        <v>2389</v>
      </c>
      <c r="P110" s="91" t="s">
        <v>102</v>
      </c>
      <c r="Q110" s="52">
        <v>5</v>
      </c>
      <c r="R110" s="90" t="s">
        <v>93</v>
      </c>
      <c r="S110" s="55">
        <v>68.5</v>
      </c>
      <c r="T110" s="91" t="s">
        <v>91</v>
      </c>
      <c r="U110" s="52">
        <v>1340.84</v>
      </c>
      <c r="W110" s="82"/>
      <c r="X110" s="17">
        <f t="shared" si="35"/>
        <v>31.861999999999998</v>
      </c>
      <c r="Y110" s="95">
        <f t="shared" si="36"/>
        <v>3770</v>
      </c>
      <c r="Z110" s="4">
        <f>IF(OR(ISBLANK(Q110),VALUE(Q110)=0)," ",VALUE(G110)*60*VLOOKUP(VALUE(Q110),'Berechnungen 525d'!$A$5:$D$9,4)/1000)</f>
        <v>191.35557446808511</v>
      </c>
      <c r="AA110" s="19">
        <f t="shared" si="45"/>
        <v>2416</v>
      </c>
      <c r="AB110" s="19">
        <f t="shared" si="46"/>
        <v>2389</v>
      </c>
      <c r="AC110" s="19">
        <f t="shared" si="37"/>
        <v>27</v>
      </c>
      <c r="AD110" s="127">
        <f t="shared" si="38"/>
        <v>25.1</v>
      </c>
      <c r="AE110" s="117">
        <f t="shared" si="47"/>
        <v>0.59340400000000004</v>
      </c>
      <c r="AF110" s="123">
        <f t="shared" si="39"/>
        <v>68.5</v>
      </c>
      <c r="AG110" s="52">
        <f t="shared" si="44"/>
        <v>5</v>
      </c>
      <c r="AH110" s="48">
        <f t="shared" si="40"/>
        <v>3.5760000000000001</v>
      </c>
      <c r="AI110" s="20">
        <f t="shared" si="41"/>
        <v>1340.84</v>
      </c>
      <c r="AJ110" s="20">
        <f t="shared" si="42"/>
        <v>1340.84</v>
      </c>
      <c r="AK110" s="20">
        <f t="shared" si="43"/>
        <v>0</v>
      </c>
      <c r="AL110" s="48"/>
    </row>
    <row r="111" spans="1:38" x14ac:dyDescent="0.25">
      <c r="A111" s="64">
        <v>34353</v>
      </c>
      <c r="B111" s="91" t="s">
        <v>91</v>
      </c>
      <c r="C111" s="88">
        <v>1340.84</v>
      </c>
      <c r="D111" s="91" t="s">
        <v>91</v>
      </c>
      <c r="E111" s="70">
        <v>3.581</v>
      </c>
      <c r="F111" s="93" t="s">
        <v>92</v>
      </c>
      <c r="G111" s="55">
        <v>3781</v>
      </c>
      <c r="H111" s="89" t="s">
        <v>444</v>
      </c>
      <c r="I111" s="55">
        <v>25.06</v>
      </c>
      <c r="J111" s="89" t="s">
        <v>446</v>
      </c>
      <c r="K111" s="55">
        <v>0.25431999999999999</v>
      </c>
      <c r="L111" s="89" t="s">
        <v>101</v>
      </c>
      <c r="M111" s="55">
        <v>2413</v>
      </c>
      <c r="N111" s="89" t="s">
        <v>101</v>
      </c>
      <c r="O111" s="55">
        <v>2387</v>
      </c>
      <c r="P111" s="91" t="s">
        <v>102</v>
      </c>
      <c r="Q111" s="52">
        <v>5</v>
      </c>
      <c r="R111" s="90" t="s">
        <v>93</v>
      </c>
      <c r="S111" s="55">
        <v>68.400000000000006</v>
      </c>
      <c r="T111" s="91" t="s">
        <v>91</v>
      </c>
      <c r="U111" s="52">
        <v>1340.84</v>
      </c>
      <c r="W111" s="82"/>
      <c r="X111" s="17">
        <f t="shared" si="35"/>
        <v>34.353000000000002</v>
      </c>
      <c r="Y111" s="95">
        <f t="shared" si="36"/>
        <v>3781</v>
      </c>
      <c r="Z111" s="4">
        <f>IF(OR(ISBLANK(Q111),VALUE(Q111)=0)," ",VALUE(G111)*60*VLOOKUP(VALUE(Q111),'Berechnungen 525d'!$A$5:$D$9,4)/1000)</f>
        <v>191.91390638297872</v>
      </c>
      <c r="AA111" s="19">
        <f t="shared" si="45"/>
        <v>2413</v>
      </c>
      <c r="AB111" s="19">
        <f t="shared" si="46"/>
        <v>2387</v>
      </c>
      <c r="AC111" s="19">
        <f t="shared" si="37"/>
        <v>26</v>
      </c>
      <c r="AD111" s="127">
        <f t="shared" si="38"/>
        <v>25.06</v>
      </c>
      <c r="AE111" s="117">
        <f t="shared" si="47"/>
        <v>0.25431999999999999</v>
      </c>
      <c r="AF111" s="123">
        <f t="shared" si="39"/>
        <v>68.400000000000006</v>
      </c>
      <c r="AG111" s="52">
        <f t="shared" si="44"/>
        <v>5</v>
      </c>
      <c r="AH111" s="48">
        <f t="shared" si="40"/>
        <v>3.581</v>
      </c>
      <c r="AI111" s="20">
        <f t="shared" si="41"/>
        <v>1340.84</v>
      </c>
      <c r="AJ111" s="20">
        <f t="shared" si="42"/>
        <v>1340.84</v>
      </c>
      <c r="AK111" s="20">
        <f t="shared" si="43"/>
        <v>0</v>
      </c>
      <c r="AL111" s="48"/>
    </row>
    <row r="112" spans="1:38" x14ac:dyDescent="0.25">
      <c r="A112" s="64">
        <v>34561</v>
      </c>
      <c r="B112" s="91" t="s">
        <v>91</v>
      </c>
      <c r="C112" s="88">
        <v>1340.84</v>
      </c>
      <c r="D112" s="91" t="s">
        <v>91</v>
      </c>
      <c r="E112" s="70">
        <v>3.589</v>
      </c>
      <c r="F112" s="93" t="s">
        <v>92</v>
      </c>
      <c r="G112" s="55">
        <v>3777</v>
      </c>
      <c r="H112" s="89" t="s">
        <v>444</v>
      </c>
      <c r="I112" s="55">
        <v>25.01</v>
      </c>
      <c r="J112" s="89" t="s">
        <v>446</v>
      </c>
      <c r="K112" s="126">
        <v>6.3999999999999997E-6</v>
      </c>
      <c r="L112" s="89" t="s">
        <v>101</v>
      </c>
      <c r="M112" s="55">
        <v>2412</v>
      </c>
      <c r="N112" s="89" t="s">
        <v>101</v>
      </c>
      <c r="O112" s="55">
        <v>2386</v>
      </c>
      <c r="P112" s="91" t="s">
        <v>102</v>
      </c>
      <c r="Q112" s="52">
        <v>5</v>
      </c>
      <c r="R112" s="90" t="s">
        <v>93</v>
      </c>
      <c r="S112" s="55">
        <v>68.569999999999993</v>
      </c>
      <c r="T112" s="91" t="s">
        <v>91</v>
      </c>
      <c r="U112" s="52">
        <v>1340.84</v>
      </c>
      <c r="W112" s="82"/>
      <c r="X112" s="17">
        <f t="shared" si="35"/>
        <v>34.561</v>
      </c>
      <c r="Y112" s="95">
        <f t="shared" si="36"/>
        <v>3777</v>
      </c>
      <c r="Z112" s="4">
        <f>IF(OR(ISBLANK(Q112),VALUE(Q112)=0)," ",VALUE(G112)*60*VLOOKUP(VALUE(Q112),'Berechnungen 525d'!$A$5:$D$9,4)/1000)</f>
        <v>191.71087659574465</v>
      </c>
      <c r="AA112" s="19">
        <f t="shared" si="45"/>
        <v>2412</v>
      </c>
      <c r="AB112" s="19">
        <f t="shared" si="46"/>
        <v>2386</v>
      </c>
      <c r="AC112" s="19">
        <f t="shared" si="37"/>
        <v>26</v>
      </c>
      <c r="AD112" s="127">
        <f t="shared" si="38"/>
        <v>25.01</v>
      </c>
      <c r="AE112" s="117">
        <f t="shared" si="47"/>
        <v>6.3999999999999997E-6</v>
      </c>
      <c r="AF112" s="123">
        <f t="shared" si="39"/>
        <v>68.569999999999993</v>
      </c>
      <c r="AG112" s="52">
        <f t="shared" si="44"/>
        <v>5</v>
      </c>
      <c r="AH112" s="48">
        <f t="shared" si="40"/>
        <v>3.589</v>
      </c>
      <c r="AI112" s="20">
        <f t="shared" si="41"/>
        <v>1340.84</v>
      </c>
      <c r="AJ112" s="20">
        <f t="shared" si="42"/>
        <v>1340.84</v>
      </c>
      <c r="AK112" s="20">
        <f t="shared" si="43"/>
        <v>0</v>
      </c>
      <c r="AL112" s="48"/>
    </row>
    <row r="113" spans="1:38" x14ac:dyDescent="0.25">
      <c r="A113" s="64">
        <v>34807</v>
      </c>
      <c r="B113" s="91" t="s">
        <v>91</v>
      </c>
      <c r="C113" s="88">
        <v>1340.84</v>
      </c>
      <c r="D113" s="91" t="s">
        <v>91</v>
      </c>
      <c r="E113" s="70">
        <v>3.5760000000000001</v>
      </c>
      <c r="F113" s="93" t="s">
        <v>92</v>
      </c>
      <c r="G113" s="55">
        <v>3797</v>
      </c>
      <c r="H113" s="89" t="s">
        <v>444</v>
      </c>
      <c r="I113" s="55">
        <v>24.83</v>
      </c>
      <c r="J113" s="89" t="s">
        <v>446</v>
      </c>
      <c r="K113" s="55">
        <v>0.33909099999999998</v>
      </c>
      <c r="L113" s="89" t="s">
        <v>101</v>
      </c>
      <c r="M113" s="55">
        <v>2412</v>
      </c>
      <c r="N113" s="89" t="s">
        <v>101</v>
      </c>
      <c r="O113" s="55">
        <v>2383</v>
      </c>
      <c r="P113" s="91" t="s">
        <v>102</v>
      </c>
      <c r="Q113" s="52">
        <v>5</v>
      </c>
      <c r="R113" s="90" t="s">
        <v>93</v>
      </c>
      <c r="S113" s="55">
        <v>68.28</v>
      </c>
      <c r="T113" s="91" t="s">
        <v>91</v>
      </c>
      <c r="U113" s="52">
        <v>1340.84</v>
      </c>
      <c r="W113" s="82"/>
      <c r="X113" s="17">
        <f t="shared" si="35"/>
        <v>34.807000000000002</v>
      </c>
      <c r="Y113" s="95">
        <f t="shared" si="36"/>
        <v>3797</v>
      </c>
      <c r="Z113" s="4">
        <f>IF(OR(ISBLANK(Q113),VALUE(Q113)=0)," ",VALUE(G113)*60*VLOOKUP(VALUE(Q113),'Berechnungen 525d'!$A$5:$D$9,4)/1000)</f>
        <v>192.72602553191487</v>
      </c>
      <c r="AA113" s="19">
        <f t="shared" si="45"/>
        <v>2412</v>
      </c>
      <c r="AB113" s="19">
        <f t="shared" si="46"/>
        <v>2383</v>
      </c>
      <c r="AC113" s="19">
        <f t="shared" si="37"/>
        <v>29</v>
      </c>
      <c r="AD113" s="127">
        <f t="shared" si="38"/>
        <v>24.83</v>
      </c>
      <c r="AE113" s="117">
        <f t="shared" si="47"/>
        <v>0.33909099999999998</v>
      </c>
      <c r="AF113" s="123">
        <f t="shared" si="39"/>
        <v>68.28</v>
      </c>
      <c r="AG113" s="52">
        <f t="shared" si="44"/>
        <v>5</v>
      </c>
      <c r="AH113" s="48">
        <f t="shared" si="40"/>
        <v>3.5760000000000001</v>
      </c>
      <c r="AI113" s="20">
        <f t="shared" si="41"/>
        <v>1340.84</v>
      </c>
      <c r="AJ113" s="20">
        <f t="shared" si="42"/>
        <v>1340.84</v>
      </c>
      <c r="AK113" s="20">
        <f t="shared" si="43"/>
        <v>0</v>
      </c>
      <c r="AL113" s="48"/>
    </row>
    <row r="114" spans="1:38" x14ac:dyDescent="0.25">
      <c r="A114" s="64">
        <v>35093</v>
      </c>
      <c r="B114" s="91" t="s">
        <v>91</v>
      </c>
      <c r="C114" s="88">
        <v>1340.84</v>
      </c>
      <c r="D114" s="91" t="s">
        <v>91</v>
      </c>
      <c r="E114" s="70">
        <v>3.5979999999999999</v>
      </c>
      <c r="F114" s="93" t="s">
        <v>92</v>
      </c>
      <c r="G114" s="55">
        <v>3800</v>
      </c>
      <c r="H114" s="89" t="s">
        <v>444</v>
      </c>
      <c r="I114" s="55">
        <v>24.84</v>
      </c>
      <c r="J114" s="89" t="s">
        <v>446</v>
      </c>
      <c r="K114" s="55">
        <v>-0.16953599999999999</v>
      </c>
      <c r="L114" s="89" t="s">
        <v>101</v>
      </c>
      <c r="M114" s="55">
        <v>2410</v>
      </c>
      <c r="N114" s="89" t="s">
        <v>101</v>
      </c>
      <c r="O114" s="55">
        <v>2384</v>
      </c>
      <c r="P114" s="91" t="s">
        <v>102</v>
      </c>
      <c r="Q114" s="52">
        <v>5</v>
      </c>
      <c r="R114" s="90" t="s">
        <v>93</v>
      </c>
      <c r="S114" s="55">
        <v>68.510000000000005</v>
      </c>
      <c r="T114" s="91" t="s">
        <v>91</v>
      </c>
      <c r="U114" s="52">
        <v>1340.84</v>
      </c>
      <c r="W114" s="82"/>
      <c r="X114" s="17">
        <f t="shared" si="35"/>
        <v>35.093000000000004</v>
      </c>
      <c r="Y114" s="95">
        <f t="shared" si="36"/>
        <v>3800</v>
      </c>
      <c r="Z114" s="4">
        <f>IF(OR(ISBLANK(Q114),VALUE(Q114)=0)," ",VALUE(G114)*60*VLOOKUP(VALUE(Q114),'Berechnungen 525d'!$A$5:$D$9,4)/1000)</f>
        <v>192.87829787234043</v>
      </c>
      <c r="AA114" s="19">
        <f t="shared" si="45"/>
        <v>2410</v>
      </c>
      <c r="AB114" s="19">
        <f t="shared" si="46"/>
        <v>2384</v>
      </c>
      <c r="AC114" s="19">
        <f t="shared" si="37"/>
        <v>26</v>
      </c>
      <c r="AD114" s="127">
        <f t="shared" si="38"/>
        <v>24.84</v>
      </c>
      <c r="AE114" s="117">
        <f t="shared" si="47"/>
        <v>-0.16953599999999999</v>
      </c>
      <c r="AF114" s="123">
        <f t="shared" si="39"/>
        <v>68.510000000000005</v>
      </c>
      <c r="AG114" s="52">
        <f t="shared" si="44"/>
        <v>5</v>
      </c>
      <c r="AH114" s="48">
        <f t="shared" si="40"/>
        <v>3.5979999999999999</v>
      </c>
      <c r="AI114" s="20">
        <f t="shared" si="41"/>
        <v>1340.84</v>
      </c>
      <c r="AJ114" s="20">
        <f t="shared" si="42"/>
        <v>1340.84</v>
      </c>
      <c r="AK114" s="20">
        <f t="shared" si="43"/>
        <v>0</v>
      </c>
      <c r="AL114" s="48"/>
    </row>
    <row r="115" spans="1:38" x14ac:dyDescent="0.25">
      <c r="A115" s="64">
        <v>35497</v>
      </c>
      <c r="B115" s="91" t="s">
        <v>91</v>
      </c>
      <c r="C115" s="88">
        <v>1340.84</v>
      </c>
      <c r="D115" s="91" t="s">
        <v>91</v>
      </c>
      <c r="E115" s="70">
        <v>3.581</v>
      </c>
      <c r="F115" s="93" t="s">
        <v>92</v>
      </c>
      <c r="G115" s="55">
        <v>3806</v>
      </c>
      <c r="H115" s="89" t="s">
        <v>444</v>
      </c>
      <c r="I115" s="55">
        <v>24.59</v>
      </c>
      <c r="J115" s="89" t="s">
        <v>446</v>
      </c>
      <c r="K115" s="55">
        <v>0.25431999999999999</v>
      </c>
      <c r="L115" s="89" t="s">
        <v>101</v>
      </c>
      <c r="M115" s="55">
        <v>2410</v>
      </c>
      <c r="N115" s="89" t="s">
        <v>101</v>
      </c>
      <c r="O115" s="55">
        <v>2381</v>
      </c>
      <c r="P115" s="91" t="s">
        <v>102</v>
      </c>
      <c r="Q115" s="52">
        <v>5</v>
      </c>
      <c r="R115" s="90" t="s">
        <v>93</v>
      </c>
      <c r="S115" s="55">
        <v>68.38</v>
      </c>
      <c r="T115" s="91" t="s">
        <v>91</v>
      </c>
      <c r="U115" s="52">
        <v>1340.84</v>
      </c>
      <c r="W115" s="82"/>
      <c r="X115" s="17">
        <f t="shared" si="35"/>
        <v>35.497</v>
      </c>
      <c r="Y115" s="95">
        <f t="shared" si="36"/>
        <v>3806</v>
      </c>
      <c r="Z115" s="4">
        <f>IF(OR(ISBLANK(Q115),VALUE(Q115)=0)," ",VALUE(G115)*60*VLOOKUP(VALUE(Q115),'Berechnungen 525d'!$A$5:$D$9,4)/1000)</f>
        <v>193.18284255319148</v>
      </c>
      <c r="AA115" s="19">
        <f t="shared" si="45"/>
        <v>2410</v>
      </c>
      <c r="AB115" s="19">
        <f t="shared" si="46"/>
        <v>2381</v>
      </c>
      <c r="AC115" s="19">
        <f t="shared" si="37"/>
        <v>29</v>
      </c>
      <c r="AD115" s="127">
        <f t="shared" si="38"/>
        <v>24.59</v>
      </c>
      <c r="AE115" s="117">
        <f t="shared" si="47"/>
        <v>0.25431999999999999</v>
      </c>
      <c r="AF115" s="123">
        <f t="shared" si="39"/>
        <v>68.38</v>
      </c>
      <c r="AG115" s="52">
        <f t="shared" si="44"/>
        <v>5</v>
      </c>
      <c r="AH115" s="48">
        <f t="shared" si="40"/>
        <v>3.581</v>
      </c>
      <c r="AI115" s="20">
        <f t="shared" si="41"/>
        <v>1340.84</v>
      </c>
      <c r="AJ115" s="20">
        <f t="shared" si="42"/>
        <v>1340.84</v>
      </c>
      <c r="AK115" s="20">
        <f t="shared" si="43"/>
        <v>0</v>
      </c>
      <c r="AL115" s="48"/>
    </row>
    <row r="116" spans="1:38" x14ac:dyDescent="0.25">
      <c r="A116" s="64">
        <v>35755</v>
      </c>
      <c r="B116" s="91" t="s">
        <v>91</v>
      </c>
      <c r="C116" s="88">
        <v>1351.07</v>
      </c>
      <c r="D116" s="91" t="s">
        <v>91</v>
      </c>
      <c r="E116" s="70">
        <v>3.5760000000000001</v>
      </c>
      <c r="F116" s="93" t="s">
        <v>92</v>
      </c>
      <c r="G116" s="55">
        <v>3818</v>
      </c>
      <c r="H116" s="89" t="s">
        <v>444</v>
      </c>
      <c r="I116" s="55">
        <v>24.94</v>
      </c>
      <c r="J116" s="89" t="s">
        <v>446</v>
      </c>
      <c r="K116" s="55">
        <v>0.59340400000000004</v>
      </c>
      <c r="L116" s="89" t="s">
        <v>101</v>
      </c>
      <c r="M116" s="55">
        <v>2406</v>
      </c>
      <c r="N116" s="89" t="s">
        <v>101</v>
      </c>
      <c r="O116" s="55">
        <v>2382</v>
      </c>
      <c r="P116" s="91" t="s">
        <v>102</v>
      </c>
      <c r="Q116" s="52">
        <v>5</v>
      </c>
      <c r="R116" s="90" t="s">
        <v>93</v>
      </c>
      <c r="S116" s="55">
        <v>68</v>
      </c>
      <c r="T116" s="91" t="s">
        <v>91</v>
      </c>
      <c r="U116" s="52">
        <v>1340.84</v>
      </c>
      <c r="W116" s="82"/>
      <c r="X116" s="17">
        <f t="shared" si="35"/>
        <v>35.755000000000003</v>
      </c>
      <c r="Y116" s="95">
        <f t="shared" si="36"/>
        <v>3818</v>
      </c>
      <c r="Z116" s="4">
        <f>IF(OR(ISBLANK(Q116),VALUE(Q116)=0)," ",VALUE(G116)*60*VLOOKUP(VALUE(Q116),'Berechnungen 525d'!$A$5:$D$9,4)/1000)</f>
        <v>193.79193191489361</v>
      </c>
      <c r="AA116" s="19">
        <f t="shared" si="45"/>
        <v>2406</v>
      </c>
      <c r="AB116" s="19">
        <f t="shared" si="46"/>
        <v>2382</v>
      </c>
      <c r="AC116" s="19">
        <f t="shared" si="37"/>
        <v>24</v>
      </c>
      <c r="AD116" s="127">
        <f t="shared" si="38"/>
        <v>24.94</v>
      </c>
      <c r="AE116" s="117">
        <f t="shared" si="47"/>
        <v>0.59340400000000004</v>
      </c>
      <c r="AF116" s="123">
        <f t="shared" si="39"/>
        <v>68</v>
      </c>
      <c r="AG116" s="52">
        <f t="shared" si="44"/>
        <v>5</v>
      </c>
      <c r="AH116" s="48">
        <f t="shared" si="40"/>
        <v>3.5760000000000001</v>
      </c>
      <c r="AI116" s="20">
        <f t="shared" si="41"/>
        <v>1340.84</v>
      </c>
      <c r="AJ116" s="20">
        <f t="shared" si="42"/>
        <v>1351.07</v>
      </c>
      <c r="AK116" s="20">
        <f t="shared" si="43"/>
        <v>-10.230000000000018</v>
      </c>
      <c r="AL116" s="48"/>
    </row>
    <row r="117" spans="1:38" x14ac:dyDescent="0.25">
      <c r="A117" s="64">
        <v>36072</v>
      </c>
      <c r="B117" s="91" t="s">
        <v>91</v>
      </c>
      <c r="C117" s="88">
        <v>1351.07</v>
      </c>
      <c r="D117" s="91" t="s">
        <v>91</v>
      </c>
      <c r="E117" s="70">
        <v>3.581</v>
      </c>
      <c r="F117" s="93" t="s">
        <v>92</v>
      </c>
      <c r="G117" s="55">
        <v>3806</v>
      </c>
      <c r="H117" s="89" t="s">
        <v>444</v>
      </c>
      <c r="I117" s="55">
        <v>24.77</v>
      </c>
      <c r="J117" s="89" t="s">
        <v>446</v>
      </c>
      <c r="K117" s="55">
        <v>0.25431999999999999</v>
      </c>
      <c r="L117" s="89" t="s">
        <v>101</v>
      </c>
      <c r="M117" s="55">
        <v>2404</v>
      </c>
      <c r="N117" s="89" t="s">
        <v>101</v>
      </c>
      <c r="O117" s="55">
        <v>2382</v>
      </c>
      <c r="P117" s="91" t="s">
        <v>102</v>
      </c>
      <c r="Q117" s="52">
        <v>5</v>
      </c>
      <c r="R117" s="90" t="s">
        <v>93</v>
      </c>
      <c r="S117" s="55">
        <v>68.489999999999995</v>
      </c>
      <c r="T117" s="91" t="s">
        <v>91</v>
      </c>
      <c r="U117" s="52">
        <v>1340.84</v>
      </c>
      <c r="W117" s="82"/>
      <c r="X117" s="17">
        <f t="shared" si="35"/>
        <v>36.072000000000003</v>
      </c>
      <c r="Y117" s="95">
        <f t="shared" si="36"/>
        <v>3806</v>
      </c>
      <c r="Z117" s="4">
        <f>IF(OR(ISBLANK(Q117),VALUE(Q117)=0)," ",VALUE(G117)*60*VLOOKUP(VALUE(Q117),'Berechnungen 525d'!$A$5:$D$9,4)/1000)</f>
        <v>193.18284255319148</v>
      </c>
      <c r="AA117" s="19">
        <f t="shared" si="45"/>
        <v>2404</v>
      </c>
      <c r="AB117" s="19">
        <f t="shared" si="46"/>
        <v>2382</v>
      </c>
      <c r="AC117" s="19">
        <f t="shared" si="37"/>
        <v>22</v>
      </c>
      <c r="AD117" s="127">
        <f t="shared" si="38"/>
        <v>24.77</v>
      </c>
      <c r="AE117" s="117">
        <f t="shared" si="47"/>
        <v>0.25431999999999999</v>
      </c>
      <c r="AF117" s="123">
        <f t="shared" si="39"/>
        <v>68.489999999999995</v>
      </c>
      <c r="AG117" s="52">
        <f t="shared" si="44"/>
        <v>5</v>
      </c>
      <c r="AH117" s="48">
        <f t="shared" si="40"/>
        <v>3.581</v>
      </c>
      <c r="AI117" s="20">
        <f t="shared" si="41"/>
        <v>1340.84</v>
      </c>
      <c r="AJ117" s="20">
        <f t="shared" si="42"/>
        <v>1351.07</v>
      </c>
      <c r="AK117" s="20">
        <f t="shared" si="43"/>
        <v>-10.230000000000018</v>
      </c>
      <c r="AL117" s="48"/>
    </row>
    <row r="118" spans="1:38" x14ac:dyDescent="0.25">
      <c r="A118" s="64">
        <v>36267</v>
      </c>
      <c r="B118" s="91" t="s">
        <v>91</v>
      </c>
      <c r="C118" s="88">
        <v>1340.84</v>
      </c>
      <c r="D118" s="91" t="s">
        <v>91</v>
      </c>
      <c r="E118" s="70">
        <v>3.5760000000000001</v>
      </c>
      <c r="F118" s="93" t="s">
        <v>92</v>
      </c>
      <c r="G118" s="55">
        <v>3834</v>
      </c>
      <c r="H118" s="89" t="s">
        <v>444</v>
      </c>
      <c r="I118" s="55">
        <v>24.49</v>
      </c>
      <c r="J118" s="89" t="s">
        <v>446</v>
      </c>
      <c r="K118" s="55">
        <v>0.59340400000000004</v>
      </c>
      <c r="L118" s="89" t="s">
        <v>101</v>
      </c>
      <c r="M118" s="55">
        <v>2403</v>
      </c>
      <c r="N118" s="89" t="s">
        <v>101</v>
      </c>
      <c r="O118" s="55">
        <v>2378</v>
      </c>
      <c r="P118" s="91" t="s">
        <v>102</v>
      </c>
      <c r="Q118" s="52">
        <v>5</v>
      </c>
      <c r="R118" s="90" t="s">
        <v>93</v>
      </c>
      <c r="S118" s="55">
        <v>68.11</v>
      </c>
      <c r="T118" s="91" t="s">
        <v>91</v>
      </c>
      <c r="U118" s="52">
        <v>1340.84</v>
      </c>
      <c r="W118" s="82"/>
      <c r="X118" s="17">
        <f t="shared" si="35"/>
        <v>36.267000000000003</v>
      </c>
      <c r="Y118" s="95">
        <f t="shared" si="36"/>
        <v>3834</v>
      </c>
      <c r="Z118" s="4">
        <f>IF(OR(ISBLANK(Q118),VALUE(Q118)=0)," ",VALUE(G118)*60*VLOOKUP(VALUE(Q118),'Berechnungen 525d'!$A$5:$D$9,4)/1000)</f>
        <v>194.60405106382976</v>
      </c>
      <c r="AA118" s="19">
        <f t="shared" si="45"/>
        <v>2403</v>
      </c>
      <c r="AB118" s="19">
        <f t="shared" si="46"/>
        <v>2378</v>
      </c>
      <c r="AC118" s="19">
        <f t="shared" si="37"/>
        <v>25</v>
      </c>
      <c r="AD118" s="127">
        <f t="shared" si="38"/>
        <v>24.49</v>
      </c>
      <c r="AE118" s="117">
        <f t="shared" si="47"/>
        <v>0.59340400000000004</v>
      </c>
      <c r="AF118" s="123">
        <f t="shared" si="39"/>
        <v>68.11</v>
      </c>
      <c r="AG118" s="52">
        <f t="shared" si="44"/>
        <v>5</v>
      </c>
      <c r="AH118" s="48">
        <f t="shared" si="40"/>
        <v>3.5760000000000001</v>
      </c>
      <c r="AI118" s="20">
        <f t="shared" si="41"/>
        <v>1340.84</v>
      </c>
      <c r="AJ118" s="20">
        <f t="shared" si="42"/>
        <v>1340.84</v>
      </c>
      <c r="AK118" s="20">
        <f t="shared" si="43"/>
        <v>0</v>
      </c>
      <c r="AL118" s="48"/>
    </row>
    <row r="119" spans="1:38" x14ac:dyDescent="0.25">
      <c r="A119" s="64">
        <v>36563</v>
      </c>
      <c r="B119" s="91" t="s">
        <v>91</v>
      </c>
      <c r="C119" s="88">
        <v>1340.84</v>
      </c>
      <c r="D119" s="91" t="s">
        <v>91</v>
      </c>
      <c r="E119" s="70">
        <v>3.581</v>
      </c>
      <c r="F119" s="93" t="s">
        <v>92</v>
      </c>
      <c r="G119" s="55">
        <v>3845</v>
      </c>
      <c r="H119" s="89" t="s">
        <v>444</v>
      </c>
      <c r="I119" s="55">
        <v>24.57</v>
      </c>
      <c r="J119" s="89" t="s">
        <v>446</v>
      </c>
      <c r="K119" s="55">
        <v>0.33909099999999998</v>
      </c>
      <c r="L119" s="89" t="s">
        <v>101</v>
      </c>
      <c r="M119" s="55">
        <v>2400</v>
      </c>
      <c r="N119" s="89" t="s">
        <v>101</v>
      </c>
      <c r="O119" s="55">
        <v>2376</v>
      </c>
      <c r="P119" s="91" t="s">
        <v>102</v>
      </c>
      <c r="Q119" s="52">
        <v>5</v>
      </c>
      <c r="R119" s="90" t="s">
        <v>93</v>
      </c>
      <c r="S119" s="55">
        <v>67.94</v>
      </c>
      <c r="T119" s="91" t="s">
        <v>91</v>
      </c>
      <c r="U119" s="52">
        <v>1340.84</v>
      </c>
      <c r="W119" s="82"/>
      <c r="X119" s="17">
        <f t="shared" si="35"/>
        <v>36.563000000000002</v>
      </c>
      <c r="Y119" s="95">
        <f t="shared" si="36"/>
        <v>3845</v>
      </c>
      <c r="Z119" s="4">
        <f>IF(OR(ISBLANK(Q119),VALUE(Q119)=0)," ",VALUE(G119)*60*VLOOKUP(VALUE(Q119),'Berechnungen 525d'!$A$5:$D$9,4)/1000)</f>
        <v>195.16238297872337</v>
      </c>
      <c r="AA119" s="19">
        <f t="shared" si="45"/>
        <v>2400</v>
      </c>
      <c r="AB119" s="19">
        <f t="shared" si="46"/>
        <v>2376</v>
      </c>
      <c r="AC119" s="19">
        <f t="shared" si="37"/>
        <v>24</v>
      </c>
      <c r="AD119" s="127">
        <f t="shared" si="38"/>
        <v>24.57</v>
      </c>
      <c r="AE119" s="117">
        <f t="shared" si="47"/>
        <v>0.33909099999999998</v>
      </c>
      <c r="AF119" s="123">
        <f t="shared" si="39"/>
        <v>67.94</v>
      </c>
      <c r="AG119" s="52">
        <f t="shared" si="44"/>
        <v>5</v>
      </c>
      <c r="AH119" s="48">
        <f t="shared" si="40"/>
        <v>3.581</v>
      </c>
      <c r="AI119" s="20">
        <f t="shared" si="41"/>
        <v>1340.84</v>
      </c>
      <c r="AJ119" s="20">
        <f t="shared" si="42"/>
        <v>1340.84</v>
      </c>
      <c r="AK119" s="20">
        <f t="shared" si="43"/>
        <v>0</v>
      </c>
      <c r="AL119" s="48"/>
    </row>
    <row r="120" spans="1:38" x14ac:dyDescent="0.25">
      <c r="A120" s="64">
        <v>36934</v>
      </c>
      <c r="B120" s="91" t="s">
        <v>91</v>
      </c>
      <c r="C120" s="88">
        <v>1340.84</v>
      </c>
      <c r="D120" s="91" t="s">
        <v>91</v>
      </c>
      <c r="E120" s="70">
        <v>3.5760000000000001</v>
      </c>
      <c r="F120" s="93" t="s">
        <v>92</v>
      </c>
      <c r="G120" s="55">
        <v>3848</v>
      </c>
      <c r="H120" s="89" t="s">
        <v>444</v>
      </c>
      <c r="I120" s="55">
        <v>24.63</v>
      </c>
      <c r="J120" s="89" t="s">
        <v>446</v>
      </c>
      <c r="K120" s="55">
        <v>0.33909099999999998</v>
      </c>
      <c r="L120" s="89" t="s">
        <v>101</v>
      </c>
      <c r="M120" s="55">
        <v>2398</v>
      </c>
      <c r="N120" s="89" t="s">
        <v>101</v>
      </c>
      <c r="O120" s="55">
        <v>2376</v>
      </c>
      <c r="P120" s="91" t="s">
        <v>102</v>
      </c>
      <c r="Q120" s="52">
        <v>5</v>
      </c>
      <c r="R120" s="90" t="s">
        <v>93</v>
      </c>
      <c r="S120" s="55">
        <v>68.3</v>
      </c>
      <c r="T120" s="91" t="s">
        <v>91</v>
      </c>
      <c r="U120" s="52">
        <v>1340.84</v>
      </c>
      <c r="W120" s="82"/>
      <c r="X120" s="17">
        <f t="shared" si="35"/>
        <v>36.933999999999997</v>
      </c>
      <c r="Y120" s="95">
        <f t="shared" si="36"/>
        <v>3848</v>
      </c>
      <c r="Z120" s="4">
        <f>IF(OR(ISBLANK(Q120),VALUE(Q120)=0)," ",VALUE(G120)*60*VLOOKUP(VALUE(Q120),'Berechnungen 525d'!$A$5:$D$9,4)/1000)</f>
        <v>195.31465531914893</v>
      </c>
      <c r="AA120" s="19">
        <f t="shared" si="45"/>
        <v>2398</v>
      </c>
      <c r="AB120" s="19">
        <f t="shared" si="46"/>
        <v>2376</v>
      </c>
      <c r="AC120" s="19">
        <f t="shared" si="37"/>
        <v>22</v>
      </c>
      <c r="AD120" s="127">
        <f t="shared" si="38"/>
        <v>24.63</v>
      </c>
      <c r="AE120" s="117">
        <f t="shared" si="47"/>
        <v>0.33909099999999998</v>
      </c>
      <c r="AF120" s="123">
        <f t="shared" si="39"/>
        <v>68.3</v>
      </c>
      <c r="AG120" s="52">
        <f t="shared" si="44"/>
        <v>5</v>
      </c>
      <c r="AH120" s="48">
        <f t="shared" si="40"/>
        <v>3.5760000000000001</v>
      </c>
      <c r="AI120" s="20">
        <f t="shared" si="41"/>
        <v>1340.84</v>
      </c>
      <c r="AJ120" s="20">
        <f t="shared" si="42"/>
        <v>1340.84</v>
      </c>
      <c r="AK120" s="20">
        <f t="shared" si="43"/>
        <v>0</v>
      </c>
      <c r="AL120" s="48"/>
    </row>
    <row r="121" spans="1:38" x14ac:dyDescent="0.25">
      <c r="A121" s="64">
        <v>37135</v>
      </c>
      <c r="B121" s="91" t="s">
        <v>91</v>
      </c>
      <c r="C121" s="88">
        <v>1340.84</v>
      </c>
      <c r="D121" s="91" t="s">
        <v>91</v>
      </c>
      <c r="E121" s="70">
        <v>3.581</v>
      </c>
      <c r="F121" s="93" t="s">
        <v>92</v>
      </c>
      <c r="G121" s="55">
        <v>3864</v>
      </c>
      <c r="H121" s="89" t="s">
        <v>444</v>
      </c>
      <c r="I121" s="55">
        <v>24.57</v>
      </c>
      <c r="J121" s="89" t="s">
        <v>446</v>
      </c>
      <c r="K121" s="55">
        <v>0.42386200000000002</v>
      </c>
      <c r="L121" s="89" t="s">
        <v>101</v>
      </c>
      <c r="M121" s="55">
        <v>2395</v>
      </c>
      <c r="N121" s="89" t="s">
        <v>101</v>
      </c>
      <c r="O121" s="55">
        <v>2373</v>
      </c>
      <c r="P121" s="91" t="s">
        <v>102</v>
      </c>
      <c r="Q121" s="52">
        <v>5</v>
      </c>
      <c r="R121" s="90" t="s">
        <v>93</v>
      </c>
      <c r="S121" s="55">
        <v>67.88</v>
      </c>
      <c r="T121" s="91" t="s">
        <v>91</v>
      </c>
      <c r="U121" s="52">
        <v>1340.84</v>
      </c>
      <c r="W121" s="82"/>
      <c r="X121" s="17">
        <f t="shared" si="35"/>
        <v>37.134999999999998</v>
      </c>
      <c r="Y121" s="95">
        <f t="shared" si="36"/>
        <v>3864</v>
      </c>
      <c r="Z121" s="4">
        <f>IF(OR(ISBLANK(Q121),VALUE(Q121)=0)," ",VALUE(G121)*60*VLOOKUP(VALUE(Q121),'Berechnungen 525d'!$A$5:$D$9,4)/1000)</f>
        <v>196.1267744680851</v>
      </c>
      <c r="AA121" s="19">
        <f t="shared" si="45"/>
        <v>2395</v>
      </c>
      <c r="AB121" s="19">
        <f t="shared" si="46"/>
        <v>2373</v>
      </c>
      <c r="AC121" s="19">
        <f t="shared" si="37"/>
        <v>22</v>
      </c>
      <c r="AD121" s="127">
        <f t="shared" si="38"/>
        <v>24.57</v>
      </c>
      <c r="AE121" s="117">
        <f t="shared" si="47"/>
        <v>0.42386200000000002</v>
      </c>
      <c r="AF121" s="123">
        <f t="shared" si="39"/>
        <v>67.88</v>
      </c>
      <c r="AG121" s="52">
        <f t="shared" si="44"/>
        <v>5</v>
      </c>
      <c r="AH121" s="48">
        <f t="shared" si="40"/>
        <v>3.581</v>
      </c>
      <c r="AI121" s="20">
        <f t="shared" si="41"/>
        <v>1340.84</v>
      </c>
      <c r="AJ121" s="20">
        <f t="shared" si="42"/>
        <v>1340.84</v>
      </c>
      <c r="AK121" s="20">
        <f t="shared" si="43"/>
        <v>0</v>
      </c>
      <c r="AL121" s="48"/>
    </row>
    <row r="122" spans="1:38" x14ac:dyDescent="0.25">
      <c r="A122" s="64">
        <v>37421</v>
      </c>
      <c r="B122" s="91" t="s">
        <v>91</v>
      </c>
      <c r="C122" s="88">
        <v>1340.84</v>
      </c>
      <c r="D122" s="91" t="s">
        <v>91</v>
      </c>
      <c r="E122" s="70">
        <v>3.5720000000000001</v>
      </c>
      <c r="F122" s="93" t="s">
        <v>92</v>
      </c>
      <c r="G122" s="55">
        <v>3870</v>
      </c>
      <c r="H122" s="89" t="s">
        <v>444</v>
      </c>
      <c r="I122" s="55">
        <v>24.6</v>
      </c>
      <c r="J122" s="89" t="s">
        <v>446</v>
      </c>
      <c r="K122" s="55">
        <v>0.25431999999999999</v>
      </c>
      <c r="L122" s="89" t="s">
        <v>101</v>
      </c>
      <c r="M122" s="55">
        <v>2393</v>
      </c>
      <c r="N122" s="89" t="s">
        <v>101</v>
      </c>
      <c r="O122" s="55">
        <v>2372</v>
      </c>
      <c r="P122" s="91" t="s">
        <v>102</v>
      </c>
      <c r="Q122" s="52">
        <v>5</v>
      </c>
      <c r="R122" s="90" t="s">
        <v>93</v>
      </c>
      <c r="S122" s="55">
        <v>67.97</v>
      </c>
      <c r="T122" s="91" t="s">
        <v>91</v>
      </c>
      <c r="U122" s="52">
        <v>1340.84</v>
      </c>
      <c r="W122" s="82"/>
      <c r="X122" s="17">
        <f t="shared" si="35"/>
        <v>37.420999999999999</v>
      </c>
      <c r="Y122" s="95">
        <f t="shared" si="36"/>
        <v>3870</v>
      </c>
      <c r="Z122" s="4">
        <f>IF(OR(ISBLANK(Q122),VALUE(Q122)=0)," ",VALUE(G122)*60*VLOOKUP(VALUE(Q122),'Berechnungen 525d'!$A$5:$D$9,4)/1000)</f>
        <v>196.43131914893615</v>
      </c>
      <c r="AA122" s="19">
        <f t="shared" si="45"/>
        <v>2393</v>
      </c>
      <c r="AB122" s="19">
        <f t="shared" si="46"/>
        <v>2372</v>
      </c>
      <c r="AC122" s="19">
        <f t="shared" si="37"/>
        <v>21</v>
      </c>
      <c r="AD122" s="127">
        <f t="shared" si="38"/>
        <v>24.6</v>
      </c>
      <c r="AE122" s="117">
        <f t="shared" si="47"/>
        <v>0.25431999999999999</v>
      </c>
      <c r="AF122" s="123">
        <f t="shared" si="39"/>
        <v>67.97</v>
      </c>
      <c r="AG122" s="52">
        <f t="shared" si="44"/>
        <v>5</v>
      </c>
      <c r="AH122" s="48">
        <f t="shared" si="40"/>
        <v>3.5720000000000001</v>
      </c>
      <c r="AI122" s="20">
        <f t="shared" si="41"/>
        <v>1340.84</v>
      </c>
      <c r="AJ122" s="20">
        <f t="shared" si="42"/>
        <v>1340.84</v>
      </c>
      <c r="AK122" s="20">
        <f t="shared" si="43"/>
        <v>0</v>
      </c>
      <c r="AL122" s="48"/>
    </row>
    <row r="123" spans="1:38" x14ac:dyDescent="0.25">
      <c r="A123" s="64">
        <v>37757</v>
      </c>
      <c r="B123" s="91" t="s">
        <v>91</v>
      </c>
      <c r="C123" s="88">
        <v>1340.84</v>
      </c>
      <c r="D123" s="91" t="s">
        <v>91</v>
      </c>
      <c r="E123" s="70">
        <v>3.5760000000000001</v>
      </c>
      <c r="F123" s="93" t="s">
        <v>92</v>
      </c>
      <c r="G123" s="55">
        <v>3880</v>
      </c>
      <c r="H123" s="89" t="s">
        <v>444</v>
      </c>
      <c r="I123" s="55">
        <v>24.55</v>
      </c>
      <c r="J123" s="89" t="s">
        <v>446</v>
      </c>
      <c r="K123" s="55">
        <v>0.42386200000000002</v>
      </c>
      <c r="L123" s="89" t="s">
        <v>101</v>
      </c>
      <c r="M123" s="55">
        <v>2391</v>
      </c>
      <c r="N123" s="89" t="s">
        <v>101</v>
      </c>
      <c r="O123" s="55">
        <v>2370</v>
      </c>
      <c r="P123" s="91" t="s">
        <v>102</v>
      </c>
      <c r="Q123" s="52">
        <v>5</v>
      </c>
      <c r="R123" s="90" t="s">
        <v>93</v>
      </c>
      <c r="S123" s="55">
        <v>67.83</v>
      </c>
      <c r="T123" s="91" t="s">
        <v>91</v>
      </c>
      <c r="U123" s="52">
        <v>1340.84</v>
      </c>
      <c r="W123" s="82"/>
      <c r="X123" s="17">
        <f t="shared" si="35"/>
        <v>37.756999999999998</v>
      </c>
      <c r="Y123" s="95">
        <f t="shared" si="36"/>
        <v>3880</v>
      </c>
      <c r="Z123" s="4">
        <f>IF(OR(ISBLANK(Q123),VALUE(Q123)=0)," ",VALUE(G123)*60*VLOOKUP(VALUE(Q123),'Berechnungen 525d'!$A$5:$D$9,4)/1000)</f>
        <v>196.93889361702128</v>
      </c>
      <c r="AA123" s="19">
        <f t="shared" si="45"/>
        <v>2391</v>
      </c>
      <c r="AB123" s="19">
        <f t="shared" si="46"/>
        <v>2370</v>
      </c>
      <c r="AC123" s="19">
        <f t="shared" si="37"/>
        <v>21</v>
      </c>
      <c r="AD123" s="127">
        <f t="shared" si="38"/>
        <v>24.55</v>
      </c>
      <c r="AE123" s="117">
        <f t="shared" si="47"/>
        <v>0.42386200000000002</v>
      </c>
      <c r="AF123" s="123">
        <f t="shared" si="39"/>
        <v>67.83</v>
      </c>
      <c r="AG123" s="52">
        <f t="shared" si="44"/>
        <v>5</v>
      </c>
      <c r="AH123" s="48">
        <f t="shared" si="40"/>
        <v>3.5760000000000001</v>
      </c>
      <c r="AI123" s="20">
        <f t="shared" si="41"/>
        <v>1340.84</v>
      </c>
      <c r="AJ123" s="20">
        <f t="shared" si="42"/>
        <v>1340.84</v>
      </c>
      <c r="AK123" s="20">
        <f t="shared" si="43"/>
        <v>0</v>
      </c>
      <c r="AL123" s="48"/>
    </row>
    <row r="124" spans="1:38" x14ac:dyDescent="0.25">
      <c r="A124" s="64">
        <v>37983</v>
      </c>
      <c r="B124" s="91" t="s">
        <v>91</v>
      </c>
      <c r="C124" s="88">
        <v>1340.84</v>
      </c>
      <c r="D124" s="91" t="s">
        <v>91</v>
      </c>
      <c r="E124" s="70">
        <v>3.5720000000000001</v>
      </c>
      <c r="F124" s="93" t="s">
        <v>92</v>
      </c>
      <c r="G124" s="55">
        <v>3881</v>
      </c>
      <c r="H124" s="89" t="s">
        <v>444</v>
      </c>
      <c r="I124" s="55">
        <v>24.59</v>
      </c>
      <c r="J124" s="89" t="s">
        <v>446</v>
      </c>
      <c r="K124" s="55">
        <v>0.33909099999999998</v>
      </c>
      <c r="L124" s="89" t="s">
        <v>101</v>
      </c>
      <c r="M124" s="55">
        <v>2388</v>
      </c>
      <c r="N124" s="89" t="s">
        <v>101</v>
      </c>
      <c r="O124" s="55">
        <v>2369</v>
      </c>
      <c r="P124" s="91" t="s">
        <v>102</v>
      </c>
      <c r="Q124" s="52">
        <v>5</v>
      </c>
      <c r="R124" s="90" t="s">
        <v>93</v>
      </c>
      <c r="S124" s="55">
        <v>68.36</v>
      </c>
      <c r="T124" s="91" t="s">
        <v>91</v>
      </c>
      <c r="U124" s="52">
        <v>1340.84</v>
      </c>
      <c r="W124" s="82"/>
      <c r="X124" s="17">
        <f t="shared" si="35"/>
        <v>37.982999999999997</v>
      </c>
      <c r="Y124" s="95">
        <f t="shared" si="36"/>
        <v>3881</v>
      </c>
      <c r="Z124" s="4">
        <f>IF(OR(ISBLANK(Q124),VALUE(Q124)=0)," ",VALUE(G124)*60*VLOOKUP(VALUE(Q124),'Berechnungen 525d'!$A$5:$D$9,4)/1000)</f>
        <v>196.98965106382977</v>
      </c>
      <c r="AA124" s="19">
        <f t="shared" si="45"/>
        <v>2388</v>
      </c>
      <c r="AB124" s="19">
        <f t="shared" si="46"/>
        <v>2369</v>
      </c>
      <c r="AC124" s="19">
        <f t="shared" si="37"/>
        <v>19</v>
      </c>
      <c r="AD124" s="127">
        <f t="shared" si="38"/>
        <v>24.59</v>
      </c>
      <c r="AE124" s="117">
        <f t="shared" si="47"/>
        <v>0.33909099999999998</v>
      </c>
      <c r="AF124" s="123">
        <f t="shared" si="39"/>
        <v>68.36</v>
      </c>
      <c r="AG124" s="52">
        <f t="shared" si="44"/>
        <v>5</v>
      </c>
      <c r="AH124" s="48">
        <f t="shared" si="40"/>
        <v>3.5720000000000001</v>
      </c>
      <c r="AI124" s="20">
        <f t="shared" si="41"/>
        <v>1340.84</v>
      </c>
      <c r="AJ124" s="20">
        <f t="shared" si="42"/>
        <v>1340.84</v>
      </c>
      <c r="AK124" s="20">
        <f t="shared" si="43"/>
        <v>0</v>
      </c>
      <c r="AL124" s="48"/>
    </row>
    <row r="125" spans="1:38" x14ac:dyDescent="0.25">
      <c r="A125" s="64">
        <v>38279</v>
      </c>
      <c r="B125" s="91" t="s">
        <v>91</v>
      </c>
      <c r="C125" s="88">
        <v>1340.84</v>
      </c>
      <c r="D125" s="91" t="s">
        <v>91</v>
      </c>
      <c r="E125" s="70">
        <v>3.5720000000000001</v>
      </c>
      <c r="F125" s="93" t="s">
        <v>92</v>
      </c>
      <c r="G125" s="55">
        <v>3878</v>
      </c>
      <c r="H125" s="89" t="s">
        <v>444</v>
      </c>
      <c r="I125" s="55">
        <v>24.57</v>
      </c>
      <c r="J125" s="89" t="s">
        <v>446</v>
      </c>
      <c r="K125" s="55">
        <v>0.25431999999999999</v>
      </c>
      <c r="L125" s="89" t="s">
        <v>101</v>
      </c>
      <c r="M125" s="55">
        <v>2387</v>
      </c>
      <c r="N125" s="89" t="s">
        <v>101</v>
      </c>
      <c r="O125" s="55">
        <v>2368</v>
      </c>
      <c r="P125" s="91" t="s">
        <v>102</v>
      </c>
      <c r="Q125" s="52">
        <v>5</v>
      </c>
      <c r="R125" s="90" t="s">
        <v>93</v>
      </c>
      <c r="S125" s="55">
        <v>68.3</v>
      </c>
      <c r="T125" s="91" t="s">
        <v>91</v>
      </c>
      <c r="U125" s="52">
        <v>1340.84</v>
      </c>
      <c r="W125" s="82"/>
      <c r="X125" s="17">
        <f t="shared" si="35"/>
        <v>38.279000000000003</v>
      </c>
      <c r="Y125" s="95">
        <f t="shared" si="36"/>
        <v>3878</v>
      </c>
      <c r="Z125" s="4">
        <f>IF(OR(ISBLANK(Q125),VALUE(Q125)=0)," ",VALUE(G125)*60*VLOOKUP(VALUE(Q125),'Berechnungen 525d'!$A$5:$D$9,4)/1000)</f>
        <v>196.83737872340424</v>
      </c>
      <c r="AA125" s="19">
        <f t="shared" si="45"/>
        <v>2387</v>
      </c>
      <c r="AB125" s="19">
        <f t="shared" si="46"/>
        <v>2368</v>
      </c>
      <c r="AC125" s="19">
        <f t="shared" si="37"/>
        <v>19</v>
      </c>
      <c r="AD125" s="127">
        <f t="shared" si="38"/>
        <v>24.57</v>
      </c>
      <c r="AE125" s="117">
        <f t="shared" si="47"/>
        <v>0.25431999999999999</v>
      </c>
      <c r="AF125" s="123">
        <f t="shared" si="39"/>
        <v>68.3</v>
      </c>
      <c r="AG125" s="52">
        <f t="shared" si="44"/>
        <v>5</v>
      </c>
      <c r="AH125" s="48">
        <f t="shared" si="40"/>
        <v>3.5720000000000001</v>
      </c>
      <c r="AI125" s="20">
        <f t="shared" si="41"/>
        <v>1340.84</v>
      </c>
      <c r="AJ125" s="20">
        <f t="shared" si="42"/>
        <v>1340.84</v>
      </c>
      <c r="AK125" s="20">
        <f t="shared" si="43"/>
        <v>0</v>
      </c>
      <c r="AL125" s="48"/>
    </row>
    <row r="126" spans="1:38" x14ac:dyDescent="0.25">
      <c r="A126" s="64">
        <v>38643</v>
      </c>
      <c r="B126" s="91" t="s">
        <v>91</v>
      </c>
      <c r="C126" s="88">
        <v>1340.84</v>
      </c>
      <c r="D126" s="91" t="s">
        <v>91</v>
      </c>
      <c r="E126" s="70">
        <v>3.5760000000000001</v>
      </c>
      <c r="F126" s="93" t="s">
        <v>92</v>
      </c>
      <c r="G126" s="55">
        <v>3890</v>
      </c>
      <c r="H126" s="89" t="s">
        <v>444</v>
      </c>
      <c r="I126" s="55">
        <v>24.55</v>
      </c>
      <c r="J126" s="89" t="s">
        <v>446</v>
      </c>
      <c r="K126" s="55">
        <v>0.508633</v>
      </c>
      <c r="L126" s="89" t="s">
        <v>101</v>
      </c>
      <c r="M126" s="55">
        <v>2385</v>
      </c>
      <c r="N126" s="89" t="s">
        <v>101</v>
      </c>
      <c r="O126" s="55">
        <v>2368</v>
      </c>
      <c r="P126" s="91" t="s">
        <v>102</v>
      </c>
      <c r="Q126" s="52">
        <v>5</v>
      </c>
      <c r="R126" s="90" t="s">
        <v>93</v>
      </c>
      <c r="S126" s="55">
        <v>68.260000000000005</v>
      </c>
      <c r="T126" s="91" t="s">
        <v>91</v>
      </c>
      <c r="U126" s="52">
        <v>1340.84</v>
      </c>
      <c r="W126" s="82"/>
      <c r="X126" s="17">
        <f t="shared" si="35"/>
        <v>38.643000000000001</v>
      </c>
      <c r="Y126" s="95">
        <f t="shared" si="36"/>
        <v>3890</v>
      </c>
      <c r="Z126" s="4">
        <f>IF(OR(ISBLANK(Q126),VALUE(Q126)=0)," ",VALUE(G126)*60*VLOOKUP(VALUE(Q126),'Berechnungen 525d'!$A$5:$D$9,4)/1000)</f>
        <v>197.44646808510637</v>
      </c>
      <c r="AA126" s="19">
        <f t="shared" si="45"/>
        <v>2385</v>
      </c>
      <c r="AB126" s="19">
        <f t="shared" si="46"/>
        <v>2368</v>
      </c>
      <c r="AC126" s="19">
        <f t="shared" si="37"/>
        <v>17</v>
      </c>
      <c r="AD126" s="127">
        <f t="shared" si="38"/>
        <v>24.55</v>
      </c>
      <c r="AE126" s="117">
        <f t="shared" si="47"/>
        <v>0.508633</v>
      </c>
      <c r="AF126" s="123">
        <f t="shared" si="39"/>
        <v>68.260000000000005</v>
      </c>
      <c r="AG126" s="52">
        <f t="shared" si="44"/>
        <v>5</v>
      </c>
      <c r="AH126" s="48">
        <f t="shared" si="40"/>
        <v>3.5760000000000001</v>
      </c>
      <c r="AI126" s="20">
        <f t="shared" si="41"/>
        <v>1340.84</v>
      </c>
      <c r="AJ126" s="20">
        <f t="shared" si="42"/>
        <v>1340.84</v>
      </c>
      <c r="AK126" s="20">
        <f t="shared" si="43"/>
        <v>0</v>
      </c>
      <c r="AL126" s="48"/>
    </row>
    <row r="127" spans="1:38" x14ac:dyDescent="0.25">
      <c r="A127" s="64">
        <v>38936</v>
      </c>
      <c r="B127" s="91" t="s">
        <v>91</v>
      </c>
      <c r="C127" s="88">
        <v>1340.84</v>
      </c>
      <c r="D127" s="91" t="s">
        <v>91</v>
      </c>
      <c r="E127" s="70">
        <v>3.5680000000000001</v>
      </c>
      <c r="F127" s="93" t="s">
        <v>92</v>
      </c>
      <c r="G127" s="55">
        <v>3912</v>
      </c>
      <c r="H127" s="89" t="s">
        <v>444</v>
      </c>
      <c r="I127" s="55">
        <v>24.54</v>
      </c>
      <c r="J127" s="89" t="s">
        <v>446</v>
      </c>
      <c r="K127" s="55">
        <v>0.33909099999999998</v>
      </c>
      <c r="L127" s="89" t="s">
        <v>101</v>
      </c>
      <c r="M127" s="55">
        <v>2384</v>
      </c>
      <c r="N127" s="89" t="s">
        <v>101</v>
      </c>
      <c r="O127" s="55">
        <v>2367</v>
      </c>
      <c r="P127" s="91" t="s">
        <v>102</v>
      </c>
      <c r="Q127" s="52">
        <v>5</v>
      </c>
      <c r="R127" s="90" t="s">
        <v>93</v>
      </c>
      <c r="S127" s="55">
        <v>67.790000000000006</v>
      </c>
      <c r="T127" s="91" t="s">
        <v>91</v>
      </c>
      <c r="U127" s="52">
        <v>1340.84</v>
      </c>
      <c r="W127" s="82"/>
      <c r="X127" s="17">
        <f t="shared" si="35"/>
        <v>38.936</v>
      </c>
      <c r="Y127" s="95">
        <f t="shared" si="36"/>
        <v>3912</v>
      </c>
      <c r="Z127" s="4">
        <f>IF(OR(ISBLANK(Q127),VALUE(Q127)=0)," ",VALUE(G127)*60*VLOOKUP(VALUE(Q127),'Berechnungen 525d'!$A$5:$D$9,4)/1000)</f>
        <v>198.5631319148936</v>
      </c>
      <c r="AA127" s="19">
        <f t="shared" si="45"/>
        <v>2384</v>
      </c>
      <c r="AB127" s="19">
        <f t="shared" si="46"/>
        <v>2367</v>
      </c>
      <c r="AC127" s="19">
        <f t="shared" si="37"/>
        <v>17</v>
      </c>
      <c r="AD127" s="127">
        <f t="shared" si="38"/>
        <v>24.54</v>
      </c>
      <c r="AE127" s="117">
        <f t="shared" si="47"/>
        <v>0.33909099999999998</v>
      </c>
      <c r="AF127" s="123">
        <f t="shared" si="39"/>
        <v>67.790000000000006</v>
      </c>
      <c r="AG127" s="52">
        <f t="shared" si="44"/>
        <v>5</v>
      </c>
      <c r="AH127" s="48">
        <f t="shared" si="40"/>
        <v>3.5680000000000001</v>
      </c>
      <c r="AI127" s="20">
        <f t="shared" si="41"/>
        <v>1340.84</v>
      </c>
      <c r="AJ127" s="20">
        <f t="shared" si="42"/>
        <v>1340.84</v>
      </c>
      <c r="AK127" s="20">
        <f t="shared" si="43"/>
        <v>0</v>
      </c>
      <c r="AL127" s="48"/>
    </row>
    <row r="128" spans="1:38" x14ac:dyDescent="0.25">
      <c r="A128" s="64">
        <v>39187</v>
      </c>
      <c r="B128" s="91" t="s">
        <v>91</v>
      </c>
      <c r="C128" s="88">
        <v>1340.84</v>
      </c>
      <c r="D128" s="91" t="s">
        <v>91</v>
      </c>
      <c r="E128" s="70">
        <v>3.5760000000000001</v>
      </c>
      <c r="F128" s="93" t="s">
        <v>92</v>
      </c>
      <c r="G128" s="55">
        <v>3903</v>
      </c>
      <c r="H128" s="89" t="s">
        <v>444</v>
      </c>
      <c r="I128" s="55">
        <v>24.57</v>
      </c>
      <c r="J128" s="89" t="s">
        <v>446</v>
      </c>
      <c r="K128" s="55">
        <v>0.33909099999999998</v>
      </c>
      <c r="L128" s="89" t="s">
        <v>101</v>
      </c>
      <c r="M128" s="55">
        <v>2382</v>
      </c>
      <c r="N128" s="89" t="s">
        <v>101</v>
      </c>
      <c r="O128" s="55">
        <v>2364</v>
      </c>
      <c r="P128" s="91" t="s">
        <v>102</v>
      </c>
      <c r="Q128" s="52">
        <v>5</v>
      </c>
      <c r="R128" s="90" t="s">
        <v>93</v>
      </c>
      <c r="S128" s="55">
        <v>68.23</v>
      </c>
      <c r="T128" s="91" t="s">
        <v>91</v>
      </c>
      <c r="U128" s="52">
        <v>1340.84</v>
      </c>
      <c r="W128" s="82"/>
      <c r="X128" s="17">
        <f t="shared" si="35"/>
        <v>39.186999999999998</v>
      </c>
      <c r="Y128" s="95">
        <f t="shared" si="36"/>
        <v>3903</v>
      </c>
      <c r="Z128" s="4">
        <f>IF(OR(ISBLANK(Q128),VALUE(Q128)=0)," ",VALUE(G128)*60*VLOOKUP(VALUE(Q128),'Berechnungen 525d'!$A$5:$D$9,4)/1000)</f>
        <v>198.106314893617</v>
      </c>
      <c r="AA128" s="19">
        <f t="shared" si="45"/>
        <v>2382</v>
      </c>
      <c r="AB128" s="19">
        <f t="shared" si="46"/>
        <v>2364</v>
      </c>
      <c r="AC128" s="19">
        <f t="shared" si="37"/>
        <v>18</v>
      </c>
      <c r="AD128" s="127">
        <f t="shared" si="38"/>
        <v>24.57</v>
      </c>
      <c r="AE128" s="117">
        <f t="shared" si="47"/>
        <v>0.33909099999999998</v>
      </c>
      <c r="AF128" s="123">
        <f t="shared" si="39"/>
        <v>68.23</v>
      </c>
      <c r="AG128" s="52">
        <f t="shared" si="44"/>
        <v>5</v>
      </c>
      <c r="AH128" s="48">
        <f t="shared" si="40"/>
        <v>3.5760000000000001</v>
      </c>
      <c r="AI128" s="20">
        <f t="shared" si="41"/>
        <v>1340.84</v>
      </c>
      <c r="AJ128" s="20">
        <f t="shared" si="42"/>
        <v>1340.84</v>
      </c>
      <c r="AK128" s="20">
        <f t="shared" si="43"/>
        <v>0</v>
      </c>
      <c r="AL128" s="48"/>
    </row>
    <row r="129" spans="1:38" x14ac:dyDescent="0.25">
      <c r="A129" s="64">
        <v>39423</v>
      </c>
      <c r="B129" s="91" t="s">
        <v>91</v>
      </c>
      <c r="C129" s="88">
        <v>1340.84</v>
      </c>
      <c r="D129" s="91" t="s">
        <v>91</v>
      </c>
      <c r="E129" s="70">
        <v>3.5640000000000001</v>
      </c>
      <c r="F129" s="93" t="s">
        <v>92</v>
      </c>
      <c r="G129" s="55">
        <v>3906</v>
      </c>
      <c r="H129" s="89" t="s">
        <v>444</v>
      </c>
      <c r="I129" s="55">
        <v>24.62</v>
      </c>
      <c r="J129" s="89" t="s">
        <v>446</v>
      </c>
      <c r="K129" s="55">
        <v>0.25431999999999999</v>
      </c>
      <c r="L129" s="89" t="s">
        <v>101</v>
      </c>
      <c r="M129" s="55">
        <v>2381</v>
      </c>
      <c r="N129" s="89" t="s">
        <v>101</v>
      </c>
      <c r="O129" s="55">
        <v>2366</v>
      </c>
      <c r="P129" s="91" t="s">
        <v>102</v>
      </c>
      <c r="Q129" s="52">
        <v>5</v>
      </c>
      <c r="R129" s="90" t="s">
        <v>93</v>
      </c>
      <c r="S129" s="55">
        <v>68.22</v>
      </c>
      <c r="T129" s="91" t="s">
        <v>91</v>
      </c>
      <c r="U129" s="52">
        <v>1340.84</v>
      </c>
      <c r="W129" s="82"/>
      <c r="X129" s="17">
        <f t="shared" si="35"/>
        <v>39.423000000000002</v>
      </c>
      <c r="Y129" s="95">
        <f t="shared" si="36"/>
        <v>3906</v>
      </c>
      <c r="Z129" s="4">
        <f>IF(OR(ISBLANK(Q129),VALUE(Q129)=0)," ",VALUE(G129)*60*VLOOKUP(VALUE(Q129),'Berechnungen 525d'!$A$5:$D$9,4)/1000)</f>
        <v>198.25858723404255</v>
      </c>
      <c r="AA129" s="19">
        <f t="shared" si="45"/>
        <v>2381</v>
      </c>
      <c r="AB129" s="19">
        <f t="shared" si="46"/>
        <v>2366</v>
      </c>
      <c r="AC129" s="19">
        <f t="shared" si="37"/>
        <v>15</v>
      </c>
      <c r="AD129" s="127">
        <f t="shared" si="38"/>
        <v>24.62</v>
      </c>
      <c r="AE129" s="117">
        <f t="shared" si="47"/>
        <v>0.25431999999999999</v>
      </c>
      <c r="AF129" s="123">
        <f t="shared" si="39"/>
        <v>68.22</v>
      </c>
      <c r="AG129" s="52">
        <f t="shared" si="44"/>
        <v>5</v>
      </c>
      <c r="AH129" s="48">
        <f t="shared" si="40"/>
        <v>3.5640000000000001</v>
      </c>
      <c r="AI129" s="20">
        <f t="shared" si="41"/>
        <v>1340.84</v>
      </c>
      <c r="AJ129" s="20">
        <f t="shared" si="42"/>
        <v>1340.84</v>
      </c>
      <c r="AK129" s="20">
        <f t="shared" si="43"/>
        <v>0</v>
      </c>
      <c r="AL129" s="48"/>
    </row>
    <row r="130" spans="1:38" x14ac:dyDescent="0.25">
      <c r="A130" s="64">
        <v>39749</v>
      </c>
      <c r="B130" s="91" t="s">
        <v>91</v>
      </c>
      <c r="C130" s="88">
        <v>1340.84</v>
      </c>
      <c r="D130" s="91" t="s">
        <v>91</v>
      </c>
      <c r="E130" s="70">
        <v>3.5720000000000001</v>
      </c>
      <c r="F130" s="93" t="s">
        <v>92</v>
      </c>
      <c r="G130" s="55">
        <v>3932</v>
      </c>
      <c r="H130" s="89" t="s">
        <v>444</v>
      </c>
      <c r="I130" s="55">
        <v>24.6</v>
      </c>
      <c r="J130" s="89" t="s">
        <v>446</v>
      </c>
      <c r="K130" s="55">
        <v>8.4777500000000006E-2</v>
      </c>
      <c r="L130" s="89" t="s">
        <v>101</v>
      </c>
      <c r="M130" s="55">
        <v>2378</v>
      </c>
      <c r="N130" s="89" t="s">
        <v>101</v>
      </c>
      <c r="O130" s="55">
        <v>2362</v>
      </c>
      <c r="P130" s="91" t="s">
        <v>102</v>
      </c>
      <c r="Q130" s="52">
        <v>5</v>
      </c>
      <c r="R130" s="90" t="s">
        <v>93</v>
      </c>
      <c r="S130" s="55">
        <v>67.92</v>
      </c>
      <c r="T130" s="91" t="s">
        <v>91</v>
      </c>
      <c r="U130" s="52">
        <v>1340.84</v>
      </c>
      <c r="W130" s="82"/>
      <c r="X130" s="17">
        <f t="shared" si="35"/>
        <v>39.749000000000002</v>
      </c>
      <c r="Y130" s="95">
        <f t="shared" si="36"/>
        <v>3932</v>
      </c>
      <c r="Z130" s="4">
        <f>IF(OR(ISBLANK(Q130),VALUE(Q130)=0)," ",VALUE(G130)*60*VLOOKUP(VALUE(Q130),'Berechnungen 525d'!$A$5:$D$9,4)/1000)</f>
        <v>199.57828085106382</v>
      </c>
      <c r="AA130" s="19">
        <f t="shared" si="45"/>
        <v>2378</v>
      </c>
      <c r="AB130" s="19">
        <f t="shared" si="46"/>
        <v>2362</v>
      </c>
      <c r="AC130" s="19">
        <f t="shared" si="37"/>
        <v>16</v>
      </c>
      <c r="AD130" s="127">
        <f t="shared" si="38"/>
        <v>24.6</v>
      </c>
      <c r="AE130" s="117">
        <f t="shared" si="47"/>
        <v>8.4777500000000006E-2</v>
      </c>
      <c r="AF130" s="123">
        <f t="shared" si="39"/>
        <v>67.92</v>
      </c>
      <c r="AG130" s="52">
        <f t="shared" si="44"/>
        <v>5</v>
      </c>
      <c r="AH130" s="48">
        <f t="shared" si="40"/>
        <v>3.5720000000000001</v>
      </c>
      <c r="AI130" s="20">
        <f t="shared" si="41"/>
        <v>1340.84</v>
      </c>
      <c r="AJ130" s="20">
        <f t="shared" si="42"/>
        <v>1340.84</v>
      </c>
      <c r="AK130" s="20">
        <f t="shared" si="43"/>
        <v>0</v>
      </c>
      <c r="AL130" s="48"/>
    </row>
    <row r="131" spans="1:38" x14ac:dyDescent="0.25">
      <c r="A131" s="64">
        <v>39965</v>
      </c>
      <c r="B131" s="91" t="s">
        <v>91</v>
      </c>
      <c r="C131" s="88">
        <v>1351.07</v>
      </c>
      <c r="D131" s="91" t="s">
        <v>91</v>
      </c>
      <c r="E131" s="70">
        <v>3.5680000000000001</v>
      </c>
      <c r="F131" s="93" t="s">
        <v>92</v>
      </c>
      <c r="G131" s="55">
        <v>3930</v>
      </c>
      <c r="H131" s="89" t="s">
        <v>444</v>
      </c>
      <c r="I131" s="55">
        <v>24.61</v>
      </c>
      <c r="J131" s="89" t="s">
        <v>446</v>
      </c>
      <c r="K131" s="55">
        <v>0.25431999999999999</v>
      </c>
      <c r="L131" s="89" t="s">
        <v>101</v>
      </c>
      <c r="M131" s="55">
        <v>2375</v>
      </c>
      <c r="N131" s="89" t="s">
        <v>101</v>
      </c>
      <c r="O131" s="55">
        <v>2362</v>
      </c>
      <c r="P131" s="91" t="s">
        <v>102</v>
      </c>
      <c r="Q131" s="52">
        <v>5</v>
      </c>
      <c r="R131" s="90" t="s">
        <v>93</v>
      </c>
      <c r="S131" s="55">
        <v>68.150000000000006</v>
      </c>
      <c r="T131" s="91" t="s">
        <v>91</v>
      </c>
      <c r="U131" s="52">
        <v>1340.84</v>
      </c>
      <c r="W131" s="82"/>
      <c r="X131" s="17">
        <f t="shared" si="35"/>
        <v>39.965000000000003</v>
      </c>
      <c r="Y131" s="95">
        <f t="shared" si="36"/>
        <v>3930</v>
      </c>
      <c r="Z131" s="4">
        <f>IF(OR(ISBLANK(Q131),VALUE(Q131)=0)," ",VALUE(G131)*60*VLOOKUP(VALUE(Q131),'Berechnungen 525d'!$A$5:$D$9,4)/1000)</f>
        <v>199.47676595744679</v>
      </c>
      <c r="AA131" s="19">
        <f t="shared" si="45"/>
        <v>2375</v>
      </c>
      <c r="AB131" s="19">
        <f t="shared" si="46"/>
        <v>2362</v>
      </c>
      <c r="AC131" s="19">
        <f t="shared" si="37"/>
        <v>13</v>
      </c>
      <c r="AD131" s="127">
        <f t="shared" si="38"/>
        <v>24.61</v>
      </c>
      <c r="AE131" s="117">
        <f t="shared" si="47"/>
        <v>0.25431999999999999</v>
      </c>
      <c r="AF131" s="123">
        <f t="shared" si="39"/>
        <v>68.150000000000006</v>
      </c>
      <c r="AG131" s="52">
        <f t="shared" si="44"/>
        <v>5</v>
      </c>
      <c r="AH131" s="48">
        <f t="shared" si="40"/>
        <v>3.5680000000000001</v>
      </c>
      <c r="AI131" s="20">
        <f t="shared" si="41"/>
        <v>1340.84</v>
      </c>
      <c r="AJ131" s="20">
        <f t="shared" si="42"/>
        <v>1351.07</v>
      </c>
      <c r="AK131" s="20">
        <f t="shared" si="43"/>
        <v>-10.230000000000018</v>
      </c>
      <c r="AL131" s="48"/>
    </row>
    <row r="132" spans="1:38" x14ac:dyDescent="0.25">
      <c r="A132" s="64">
        <v>40291</v>
      </c>
      <c r="B132" s="91" t="s">
        <v>91</v>
      </c>
      <c r="C132" s="88">
        <v>1340.84</v>
      </c>
      <c r="D132" s="91" t="s">
        <v>91</v>
      </c>
      <c r="E132" s="70">
        <v>3.5680000000000001</v>
      </c>
      <c r="F132" s="93" t="s">
        <v>92</v>
      </c>
      <c r="G132" s="55">
        <v>3952</v>
      </c>
      <c r="H132" s="89" t="s">
        <v>444</v>
      </c>
      <c r="I132" s="55">
        <v>24.59</v>
      </c>
      <c r="J132" s="89" t="s">
        <v>446</v>
      </c>
      <c r="K132" s="55">
        <v>0.16954900000000001</v>
      </c>
      <c r="L132" s="89" t="s">
        <v>101</v>
      </c>
      <c r="M132" s="55">
        <v>2375</v>
      </c>
      <c r="N132" s="89" t="s">
        <v>101</v>
      </c>
      <c r="O132" s="55">
        <v>2358</v>
      </c>
      <c r="P132" s="91" t="s">
        <v>102</v>
      </c>
      <c r="Q132" s="52">
        <v>5</v>
      </c>
      <c r="R132" s="90" t="s">
        <v>93</v>
      </c>
      <c r="S132" s="55">
        <v>67.75</v>
      </c>
      <c r="T132" s="91" t="s">
        <v>91</v>
      </c>
      <c r="U132" s="52">
        <v>1340.84</v>
      </c>
      <c r="W132" s="82"/>
      <c r="X132" s="17">
        <f t="shared" si="35"/>
        <v>40.290999999999997</v>
      </c>
      <c r="Y132" s="95">
        <f t="shared" si="36"/>
        <v>3952</v>
      </c>
      <c r="Z132" s="4">
        <f>IF(OR(ISBLANK(Q132),VALUE(Q132)=0)," ",VALUE(G132)*60*VLOOKUP(VALUE(Q132),'Berechnungen 525d'!$A$5:$D$9,4)/1000)</f>
        <v>200.59342978723402</v>
      </c>
      <c r="AA132" s="19">
        <f t="shared" si="45"/>
        <v>2375</v>
      </c>
      <c r="AB132" s="19">
        <f t="shared" si="46"/>
        <v>2358</v>
      </c>
      <c r="AC132" s="19">
        <f t="shared" si="37"/>
        <v>17</v>
      </c>
      <c r="AD132" s="127">
        <f t="shared" si="38"/>
        <v>24.59</v>
      </c>
      <c r="AE132" s="117">
        <f t="shared" si="47"/>
        <v>0.16954900000000001</v>
      </c>
      <c r="AF132" s="123">
        <f t="shared" si="39"/>
        <v>67.75</v>
      </c>
      <c r="AG132" s="52">
        <f t="shared" si="44"/>
        <v>5</v>
      </c>
      <c r="AH132" s="48">
        <f t="shared" si="40"/>
        <v>3.5680000000000001</v>
      </c>
      <c r="AI132" s="20">
        <f t="shared" si="41"/>
        <v>1340.84</v>
      </c>
      <c r="AJ132" s="20">
        <f t="shared" si="42"/>
        <v>1340.84</v>
      </c>
      <c r="AK132" s="20">
        <f t="shared" si="43"/>
        <v>0</v>
      </c>
      <c r="AL132" s="48"/>
    </row>
    <row r="133" spans="1:38" x14ac:dyDescent="0.25">
      <c r="A133" s="64">
        <v>40598</v>
      </c>
      <c r="B133" s="91" t="s">
        <v>91</v>
      </c>
      <c r="C133" s="88">
        <v>1340.84</v>
      </c>
      <c r="D133" s="91" t="s">
        <v>91</v>
      </c>
      <c r="E133" s="70">
        <v>3.5720000000000001</v>
      </c>
      <c r="F133" s="93" t="s">
        <v>92</v>
      </c>
      <c r="G133" s="55">
        <v>3942</v>
      </c>
      <c r="H133" s="89" t="s">
        <v>444</v>
      </c>
      <c r="I133" s="55">
        <v>24.58</v>
      </c>
      <c r="J133" s="89" t="s">
        <v>446</v>
      </c>
      <c r="K133" s="55">
        <v>0.42386200000000002</v>
      </c>
      <c r="L133" s="89" t="s">
        <v>101</v>
      </c>
      <c r="M133" s="55">
        <v>2372</v>
      </c>
      <c r="N133" s="89" t="s">
        <v>101</v>
      </c>
      <c r="O133" s="55">
        <v>2359</v>
      </c>
      <c r="P133" s="91" t="s">
        <v>102</v>
      </c>
      <c r="Q133" s="52">
        <v>5</v>
      </c>
      <c r="R133" s="90" t="s">
        <v>93</v>
      </c>
      <c r="S133" s="55">
        <v>68.099999999999994</v>
      </c>
      <c r="T133" s="91" t="s">
        <v>91</v>
      </c>
      <c r="U133" s="52">
        <v>1340.84</v>
      </c>
      <c r="W133" s="82"/>
      <c r="X133" s="17">
        <f t="shared" si="35"/>
        <v>40.597999999999999</v>
      </c>
      <c r="Y133" s="95">
        <f t="shared" si="36"/>
        <v>3942</v>
      </c>
      <c r="Z133" s="4">
        <f>IF(OR(ISBLANK(Q133),VALUE(Q133)=0)," ",VALUE(G133)*60*VLOOKUP(VALUE(Q133),'Berechnungen 525d'!$A$5:$D$9,4)/1000)</f>
        <v>200.08585531914892</v>
      </c>
      <c r="AA133" s="19">
        <f t="shared" si="45"/>
        <v>2372</v>
      </c>
      <c r="AB133" s="19">
        <f t="shared" si="46"/>
        <v>2359</v>
      </c>
      <c r="AC133" s="19">
        <f t="shared" si="37"/>
        <v>13</v>
      </c>
      <c r="AD133" s="127">
        <f t="shared" si="38"/>
        <v>24.58</v>
      </c>
      <c r="AE133" s="117">
        <f t="shared" si="47"/>
        <v>0.42386200000000002</v>
      </c>
      <c r="AF133" s="123">
        <f t="shared" si="39"/>
        <v>68.099999999999994</v>
      </c>
      <c r="AG133" s="52">
        <f t="shared" ref="AG133:AG164" si="48">Q133</f>
        <v>5</v>
      </c>
      <c r="AH133" s="48">
        <f t="shared" si="40"/>
        <v>3.5720000000000001</v>
      </c>
      <c r="AI133" s="20">
        <f t="shared" si="41"/>
        <v>1340.84</v>
      </c>
      <c r="AJ133" s="20">
        <f t="shared" si="42"/>
        <v>1340.84</v>
      </c>
      <c r="AK133" s="20">
        <f t="shared" si="43"/>
        <v>0</v>
      </c>
      <c r="AL133" s="48"/>
    </row>
    <row r="134" spans="1:38" x14ac:dyDescent="0.25">
      <c r="A134" s="64">
        <v>40833</v>
      </c>
      <c r="B134" s="91" t="s">
        <v>91</v>
      </c>
      <c r="C134" s="88">
        <v>1340.84</v>
      </c>
      <c r="D134" s="91" t="s">
        <v>91</v>
      </c>
      <c r="E134" s="70">
        <v>3.5640000000000001</v>
      </c>
      <c r="F134" s="93" t="s">
        <v>92</v>
      </c>
      <c r="G134" s="55">
        <v>3962</v>
      </c>
      <c r="H134" s="89" t="s">
        <v>444</v>
      </c>
      <c r="I134" s="55">
        <v>24.49</v>
      </c>
      <c r="J134" s="89" t="s">
        <v>446</v>
      </c>
      <c r="K134" s="55">
        <v>0.59340400000000004</v>
      </c>
      <c r="L134" s="89" t="s">
        <v>101</v>
      </c>
      <c r="M134" s="55">
        <v>2370</v>
      </c>
      <c r="N134" s="89" t="s">
        <v>101</v>
      </c>
      <c r="O134" s="55">
        <v>2356</v>
      </c>
      <c r="P134" s="91" t="s">
        <v>102</v>
      </c>
      <c r="Q134" s="52">
        <v>5</v>
      </c>
      <c r="R134" s="90" t="s">
        <v>93</v>
      </c>
      <c r="S134" s="55">
        <v>68.03</v>
      </c>
      <c r="T134" s="91" t="s">
        <v>91</v>
      </c>
      <c r="U134" s="52">
        <v>1340.84</v>
      </c>
      <c r="W134" s="82"/>
      <c r="X134" s="17">
        <f t="shared" si="35"/>
        <v>40.832999999999998</v>
      </c>
      <c r="Y134" s="95">
        <f t="shared" si="36"/>
        <v>3962</v>
      </c>
      <c r="Z134" s="4">
        <f>IF(OR(ISBLANK(Q134),VALUE(Q134)=0)," ",VALUE(G134)*60*VLOOKUP(VALUE(Q134),'Berechnungen 525d'!$A$5:$D$9,4)/1000)</f>
        <v>201.10100425531914</v>
      </c>
      <c r="AA134" s="19">
        <f t="shared" ref="AA134:AA165" si="49">VALUE(M134)</f>
        <v>2370</v>
      </c>
      <c r="AB134" s="19">
        <f t="shared" ref="AB134:AB165" si="50">VALUE(O134)</f>
        <v>2356</v>
      </c>
      <c r="AC134" s="19">
        <f t="shared" si="37"/>
        <v>14</v>
      </c>
      <c r="AD134" s="127">
        <f t="shared" si="38"/>
        <v>24.49</v>
      </c>
      <c r="AE134" s="117">
        <f t="shared" ref="AE134:AE165" si="51">VALUE(K134)</f>
        <v>0.59340400000000004</v>
      </c>
      <c r="AF134" s="123">
        <f t="shared" si="39"/>
        <v>68.03</v>
      </c>
      <c r="AG134" s="52">
        <f t="shared" si="48"/>
        <v>5</v>
      </c>
      <c r="AH134" s="48">
        <f t="shared" si="40"/>
        <v>3.5640000000000001</v>
      </c>
      <c r="AI134" s="20">
        <f t="shared" si="41"/>
        <v>1340.84</v>
      </c>
      <c r="AJ134" s="20">
        <f t="shared" si="42"/>
        <v>1340.84</v>
      </c>
      <c r="AK134" s="20">
        <f t="shared" si="43"/>
        <v>0</v>
      </c>
      <c r="AL134" s="48"/>
    </row>
    <row r="135" spans="1:38" x14ac:dyDescent="0.25">
      <c r="A135" s="64">
        <v>41109</v>
      </c>
      <c r="B135" s="91" t="s">
        <v>91</v>
      </c>
      <c r="C135" s="88">
        <v>1340.84</v>
      </c>
      <c r="D135" s="91" t="s">
        <v>91</v>
      </c>
      <c r="E135" s="70">
        <v>3.5680000000000001</v>
      </c>
      <c r="F135" s="93" t="s">
        <v>92</v>
      </c>
      <c r="G135" s="55">
        <v>3975</v>
      </c>
      <c r="H135" s="89" t="s">
        <v>444</v>
      </c>
      <c r="I135" s="55">
        <v>24.74</v>
      </c>
      <c r="J135" s="89" t="s">
        <v>446</v>
      </c>
      <c r="K135" s="55">
        <v>8.4777500000000006E-2</v>
      </c>
      <c r="L135" s="89" t="s">
        <v>101</v>
      </c>
      <c r="M135" s="55">
        <v>2367</v>
      </c>
      <c r="N135" s="89" t="s">
        <v>101</v>
      </c>
      <c r="O135" s="55">
        <v>2355</v>
      </c>
      <c r="P135" s="91" t="s">
        <v>102</v>
      </c>
      <c r="Q135" s="52">
        <v>5</v>
      </c>
      <c r="R135" s="90" t="s">
        <v>93</v>
      </c>
      <c r="S135" s="55">
        <v>67.760000000000005</v>
      </c>
      <c r="T135" s="91" t="s">
        <v>91</v>
      </c>
      <c r="U135" s="52">
        <v>1340.84</v>
      </c>
      <c r="W135" s="82"/>
      <c r="X135" s="17">
        <f t="shared" ref="X135:X183" si="52">A135/1000</f>
        <v>41.109000000000002</v>
      </c>
      <c r="Y135" s="95">
        <f t="shared" ref="Y135:Y183" si="53">VALUE(G135)</f>
        <v>3975</v>
      </c>
      <c r="Z135" s="4">
        <f>IF(OR(ISBLANK(Q135),VALUE(Q135)=0)," ",VALUE(G135)*60*VLOOKUP(VALUE(Q135),'Berechnungen 525d'!$A$5:$D$9,4)/1000)</f>
        <v>201.76085106382979</v>
      </c>
      <c r="AA135" s="19">
        <f t="shared" si="49"/>
        <v>2367</v>
      </c>
      <c r="AB135" s="19">
        <f t="shared" si="50"/>
        <v>2355</v>
      </c>
      <c r="AC135" s="19">
        <f t="shared" ref="AC135:AC183" si="54">AA135-AB135</f>
        <v>12</v>
      </c>
      <c r="AD135" s="127">
        <f t="shared" ref="AD135:AD183" si="55">VALUE(I135)</f>
        <v>24.74</v>
      </c>
      <c r="AE135" s="117">
        <f t="shared" si="51"/>
        <v>8.4777500000000006E-2</v>
      </c>
      <c r="AF135" s="123">
        <f t="shared" ref="AF135:AF183" si="56">S135</f>
        <v>67.760000000000005</v>
      </c>
      <c r="AG135" s="52">
        <f t="shared" si="48"/>
        <v>5</v>
      </c>
      <c r="AH135" s="48">
        <f t="shared" ref="AH135:AH183" si="57">VALUE(E135)</f>
        <v>3.5680000000000001</v>
      </c>
      <c r="AI135" s="20">
        <f t="shared" ref="AI135:AI183" si="58">VALUE(U135)</f>
        <v>1340.84</v>
      </c>
      <c r="AJ135" s="20">
        <f t="shared" ref="AJ135:AJ183" si="59">VALUE(C135)</f>
        <v>1340.84</v>
      </c>
      <c r="AK135" s="20">
        <f t="shared" ref="AK135:AK183" si="60">AI135-AJ135</f>
        <v>0</v>
      </c>
      <c r="AL135" s="48"/>
    </row>
    <row r="136" spans="1:38" x14ac:dyDescent="0.25">
      <c r="A136" s="64">
        <v>41395</v>
      </c>
      <c r="B136" s="91" t="s">
        <v>91</v>
      </c>
      <c r="C136" s="88">
        <v>1340.84</v>
      </c>
      <c r="D136" s="91" t="s">
        <v>91</v>
      </c>
      <c r="E136" s="70">
        <v>3.5640000000000001</v>
      </c>
      <c r="F136" s="93" t="s">
        <v>92</v>
      </c>
      <c r="G136" s="55">
        <v>3983</v>
      </c>
      <c r="H136" s="89" t="s">
        <v>444</v>
      </c>
      <c r="I136" s="55">
        <v>24.63</v>
      </c>
      <c r="J136" s="89" t="s">
        <v>446</v>
      </c>
      <c r="K136" s="55">
        <v>0.42386200000000002</v>
      </c>
      <c r="L136" s="89" t="s">
        <v>101</v>
      </c>
      <c r="M136" s="55">
        <v>2366</v>
      </c>
      <c r="N136" s="89" t="s">
        <v>101</v>
      </c>
      <c r="O136" s="55">
        <v>2353</v>
      </c>
      <c r="P136" s="91" t="s">
        <v>102</v>
      </c>
      <c r="Q136" s="52">
        <v>5</v>
      </c>
      <c r="R136" s="90" t="s">
        <v>93</v>
      </c>
      <c r="S136" s="55">
        <v>67.77</v>
      </c>
      <c r="T136" s="91" t="s">
        <v>91</v>
      </c>
      <c r="U136" s="52">
        <v>1340.84</v>
      </c>
      <c r="W136" s="82"/>
      <c r="X136" s="17">
        <f t="shared" si="52"/>
        <v>41.395000000000003</v>
      </c>
      <c r="Y136" s="95">
        <f t="shared" si="53"/>
        <v>3983</v>
      </c>
      <c r="Z136" s="4">
        <f>IF(OR(ISBLANK(Q136),VALUE(Q136)=0)," ",VALUE(G136)*60*VLOOKUP(VALUE(Q136),'Berechnungen 525d'!$A$5:$D$9,4)/1000)</f>
        <v>202.16691063829785</v>
      </c>
      <c r="AA136" s="19">
        <f t="shared" si="49"/>
        <v>2366</v>
      </c>
      <c r="AB136" s="19">
        <f t="shared" si="50"/>
        <v>2353</v>
      </c>
      <c r="AC136" s="19">
        <f t="shared" si="54"/>
        <v>13</v>
      </c>
      <c r="AD136" s="127">
        <f t="shared" si="55"/>
        <v>24.63</v>
      </c>
      <c r="AE136" s="117">
        <f t="shared" si="51"/>
        <v>0.42386200000000002</v>
      </c>
      <c r="AF136" s="123">
        <f t="shared" si="56"/>
        <v>67.77</v>
      </c>
      <c r="AG136" s="52">
        <f t="shared" si="48"/>
        <v>5</v>
      </c>
      <c r="AH136" s="48">
        <f t="shared" si="57"/>
        <v>3.5640000000000001</v>
      </c>
      <c r="AI136" s="20">
        <f t="shared" si="58"/>
        <v>1340.84</v>
      </c>
      <c r="AJ136" s="20">
        <f t="shared" si="59"/>
        <v>1340.84</v>
      </c>
      <c r="AK136" s="20">
        <f t="shared" si="60"/>
        <v>0</v>
      </c>
      <c r="AL136" s="48"/>
    </row>
    <row r="137" spans="1:38" x14ac:dyDescent="0.25">
      <c r="A137" s="64">
        <v>41669</v>
      </c>
      <c r="B137" s="91" t="s">
        <v>91</v>
      </c>
      <c r="C137" s="88">
        <v>1340.84</v>
      </c>
      <c r="D137" s="91" t="s">
        <v>91</v>
      </c>
      <c r="E137" s="70">
        <v>3.5640000000000001</v>
      </c>
      <c r="F137" s="93" t="s">
        <v>92</v>
      </c>
      <c r="G137" s="55">
        <v>3994</v>
      </c>
      <c r="H137" s="89" t="s">
        <v>444</v>
      </c>
      <c r="I137" s="55">
        <v>24.65</v>
      </c>
      <c r="J137" s="89" t="s">
        <v>446</v>
      </c>
      <c r="K137" s="55">
        <v>0.16954900000000001</v>
      </c>
      <c r="L137" s="89" t="s">
        <v>101</v>
      </c>
      <c r="M137" s="55">
        <v>2365</v>
      </c>
      <c r="N137" s="89" t="s">
        <v>101</v>
      </c>
      <c r="O137" s="55">
        <v>2352</v>
      </c>
      <c r="P137" s="91" t="s">
        <v>102</v>
      </c>
      <c r="Q137" s="52">
        <v>5</v>
      </c>
      <c r="R137" s="90" t="s">
        <v>93</v>
      </c>
      <c r="S137" s="55">
        <v>67.680000000000007</v>
      </c>
      <c r="T137" s="91" t="s">
        <v>91</v>
      </c>
      <c r="U137" s="52">
        <v>1340.84</v>
      </c>
      <c r="W137" s="82"/>
      <c r="X137" s="17">
        <f t="shared" si="52"/>
        <v>41.668999999999997</v>
      </c>
      <c r="Y137" s="95">
        <f t="shared" si="53"/>
        <v>3994</v>
      </c>
      <c r="Z137" s="4">
        <f>IF(OR(ISBLANK(Q137),VALUE(Q137)=0)," ",VALUE(G137)*60*VLOOKUP(VALUE(Q137),'Berechnungen 525d'!$A$5:$D$9,4)/1000)</f>
        <v>202.72524255319149</v>
      </c>
      <c r="AA137" s="19">
        <f t="shared" si="49"/>
        <v>2365</v>
      </c>
      <c r="AB137" s="19">
        <f t="shared" si="50"/>
        <v>2352</v>
      </c>
      <c r="AC137" s="19">
        <f t="shared" si="54"/>
        <v>13</v>
      </c>
      <c r="AD137" s="127">
        <f t="shared" si="55"/>
        <v>24.65</v>
      </c>
      <c r="AE137" s="117">
        <f t="shared" si="51"/>
        <v>0.16954900000000001</v>
      </c>
      <c r="AF137" s="123">
        <f t="shared" si="56"/>
        <v>67.680000000000007</v>
      </c>
      <c r="AG137" s="52">
        <f t="shared" si="48"/>
        <v>5</v>
      </c>
      <c r="AH137" s="48">
        <f t="shared" si="57"/>
        <v>3.5640000000000001</v>
      </c>
      <c r="AI137" s="20">
        <f t="shared" si="58"/>
        <v>1340.84</v>
      </c>
      <c r="AJ137" s="20">
        <f t="shared" si="59"/>
        <v>1340.84</v>
      </c>
      <c r="AK137" s="20">
        <f t="shared" si="60"/>
        <v>0</v>
      </c>
      <c r="AL137" s="48"/>
    </row>
    <row r="138" spans="1:38" x14ac:dyDescent="0.25">
      <c r="A138" s="64">
        <v>41954</v>
      </c>
      <c r="B138" s="91" t="s">
        <v>91</v>
      </c>
      <c r="C138" s="88">
        <v>1340.84</v>
      </c>
      <c r="D138" s="91" t="s">
        <v>91</v>
      </c>
      <c r="E138" s="70">
        <v>3.5680000000000001</v>
      </c>
      <c r="F138" s="93" t="s">
        <v>92</v>
      </c>
      <c r="G138" s="55">
        <v>4005</v>
      </c>
      <c r="H138" s="89" t="s">
        <v>444</v>
      </c>
      <c r="I138" s="55">
        <v>24.72</v>
      </c>
      <c r="J138" s="89" t="s">
        <v>446</v>
      </c>
      <c r="K138" s="55">
        <v>8.4777500000000006E-2</v>
      </c>
      <c r="L138" s="89" t="s">
        <v>101</v>
      </c>
      <c r="M138" s="55">
        <v>2365</v>
      </c>
      <c r="N138" s="89" t="s">
        <v>101</v>
      </c>
      <c r="O138" s="55">
        <v>2352</v>
      </c>
      <c r="P138" s="91" t="s">
        <v>102</v>
      </c>
      <c r="Q138" s="52">
        <v>5</v>
      </c>
      <c r="R138" s="90" t="s">
        <v>93</v>
      </c>
      <c r="S138" s="55">
        <v>67.42</v>
      </c>
      <c r="T138" s="91" t="s">
        <v>91</v>
      </c>
      <c r="U138" s="52">
        <v>1340.84</v>
      </c>
      <c r="W138" s="82"/>
      <c r="X138" s="17">
        <f t="shared" si="52"/>
        <v>41.954000000000001</v>
      </c>
      <c r="Y138" s="95">
        <f t="shared" si="53"/>
        <v>4005</v>
      </c>
      <c r="Z138" s="4">
        <f>IF(OR(ISBLANK(Q138),VALUE(Q138)=0)," ",VALUE(G138)*60*VLOOKUP(VALUE(Q138),'Berechnungen 525d'!$A$5:$D$9,4)/1000)</f>
        <v>203.28357446808511</v>
      </c>
      <c r="AA138" s="19">
        <f t="shared" si="49"/>
        <v>2365</v>
      </c>
      <c r="AB138" s="19">
        <f t="shared" si="50"/>
        <v>2352</v>
      </c>
      <c r="AC138" s="19">
        <f t="shared" si="54"/>
        <v>13</v>
      </c>
      <c r="AD138" s="127">
        <f t="shared" si="55"/>
        <v>24.72</v>
      </c>
      <c r="AE138" s="117">
        <f t="shared" si="51"/>
        <v>8.4777500000000006E-2</v>
      </c>
      <c r="AF138" s="123">
        <f t="shared" si="56"/>
        <v>67.42</v>
      </c>
      <c r="AG138" s="52">
        <f t="shared" si="48"/>
        <v>5</v>
      </c>
      <c r="AH138" s="48">
        <f t="shared" si="57"/>
        <v>3.5680000000000001</v>
      </c>
      <c r="AI138" s="20">
        <f t="shared" si="58"/>
        <v>1340.84</v>
      </c>
      <c r="AJ138" s="20">
        <f t="shared" si="59"/>
        <v>1340.84</v>
      </c>
      <c r="AK138" s="20">
        <f t="shared" si="60"/>
        <v>0</v>
      </c>
      <c r="AL138" s="48"/>
    </row>
    <row r="139" spans="1:38" x14ac:dyDescent="0.25">
      <c r="A139" s="64">
        <v>42250</v>
      </c>
      <c r="B139" s="91" t="s">
        <v>91</v>
      </c>
      <c r="C139" s="88">
        <v>1340.84</v>
      </c>
      <c r="D139" s="91" t="s">
        <v>91</v>
      </c>
      <c r="E139" s="70">
        <v>3.5640000000000001</v>
      </c>
      <c r="F139" s="93" t="s">
        <v>92</v>
      </c>
      <c r="G139" s="55">
        <v>3998</v>
      </c>
      <c r="H139" s="89" t="s">
        <v>444</v>
      </c>
      <c r="I139" s="55">
        <v>24.54</v>
      </c>
      <c r="J139" s="89" t="s">
        <v>446</v>
      </c>
      <c r="K139" s="55">
        <v>0.25431999999999999</v>
      </c>
      <c r="L139" s="89" t="s">
        <v>101</v>
      </c>
      <c r="M139" s="55">
        <v>2362</v>
      </c>
      <c r="N139" s="89" t="s">
        <v>101</v>
      </c>
      <c r="O139" s="55">
        <v>2347</v>
      </c>
      <c r="P139" s="91" t="s">
        <v>102</v>
      </c>
      <c r="Q139" s="52">
        <v>5</v>
      </c>
      <c r="R139" s="90" t="s">
        <v>93</v>
      </c>
      <c r="S139" s="55">
        <v>67.3</v>
      </c>
      <c r="T139" s="91" t="s">
        <v>91</v>
      </c>
      <c r="U139" s="52">
        <v>1340.84</v>
      </c>
      <c r="W139" s="82"/>
      <c r="X139" s="17">
        <f t="shared" si="52"/>
        <v>42.25</v>
      </c>
      <c r="Y139" s="95">
        <f t="shared" si="53"/>
        <v>3998</v>
      </c>
      <c r="Z139" s="4">
        <f>IF(OR(ISBLANK(Q139),VALUE(Q139)=0)," ",VALUE(G139)*60*VLOOKUP(VALUE(Q139),'Berechnungen 525d'!$A$5:$D$9,4)/1000)</f>
        <v>202.92827234042554</v>
      </c>
      <c r="AA139" s="19">
        <f t="shared" si="49"/>
        <v>2362</v>
      </c>
      <c r="AB139" s="19">
        <f t="shared" si="50"/>
        <v>2347</v>
      </c>
      <c r="AC139" s="19">
        <f t="shared" si="54"/>
        <v>15</v>
      </c>
      <c r="AD139" s="127">
        <f t="shared" si="55"/>
        <v>24.54</v>
      </c>
      <c r="AE139" s="117">
        <f t="shared" si="51"/>
        <v>0.25431999999999999</v>
      </c>
      <c r="AF139" s="123">
        <f t="shared" si="56"/>
        <v>67.3</v>
      </c>
      <c r="AG139" s="52">
        <f t="shared" si="48"/>
        <v>5</v>
      </c>
      <c r="AH139" s="48">
        <f t="shared" si="57"/>
        <v>3.5640000000000001</v>
      </c>
      <c r="AI139" s="20">
        <f t="shared" si="58"/>
        <v>1340.84</v>
      </c>
      <c r="AJ139" s="20">
        <f t="shared" si="59"/>
        <v>1340.84</v>
      </c>
      <c r="AK139" s="20">
        <f t="shared" si="60"/>
        <v>0</v>
      </c>
      <c r="AL139" s="48"/>
    </row>
    <row r="140" spans="1:38" x14ac:dyDescent="0.25">
      <c r="A140" s="64">
        <v>42554</v>
      </c>
      <c r="B140" s="91" t="s">
        <v>91</v>
      </c>
      <c r="C140" s="88">
        <v>1340.84</v>
      </c>
      <c r="D140" s="91" t="s">
        <v>91</v>
      </c>
      <c r="E140" s="70">
        <v>3.5590000000000002</v>
      </c>
      <c r="F140" s="93" t="s">
        <v>92</v>
      </c>
      <c r="G140" s="55">
        <v>4022</v>
      </c>
      <c r="H140" s="89" t="s">
        <v>444</v>
      </c>
      <c r="I140" s="55">
        <v>24.14</v>
      </c>
      <c r="J140" s="89" t="s">
        <v>446</v>
      </c>
      <c r="K140" s="55">
        <v>0.42386200000000002</v>
      </c>
      <c r="L140" s="89" t="s">
        <v>101</v>
      </c>
      <c r="M140" s="55">
        <v>2362</v>
      </c>
      <c r="N140" s="89" t="s">
        <v>101</v>
      </c>
      <c r="O140" s="55">
        <v>2339</v>
      </c>
      <c r="P140" s="91" t="s">
        <v>102</v>
      </c>
      <c r="Q140" s="52">
        <v>5</v>
      </c>
      <c r="R140" s="90" t="s">
        <v>93</v>
      </c>
      <c r="S140" s="55">
        <v>67.19</v>
      </c>
      <c r="T140" s="91" t="s">
        <v>91</v>
      </c>
      <c r="U140" s="52">
        <v>1340.84</v>
      </c>
      <c r="W140" s="82"/>
      <c r="X140" s="17">
        <f t="shared" si="52"/>
        <v>42.554000000000002</v>
      </c>
      <c r="Y140" s="95">
        <f t="shared" si="53"/>
        <v>4022</v>
      </c>
      <c r="Z140" s="4">
        <f>IF(OR(ISBLANK(Q140),VALUE(Q140)=0)," ",VALUE(G140)*60*VLOOKUP(VALUE(Q140),'Berechnungen 525d'!$A$5:$D$9,4)/1000)</f>
        <v>204.14645106382977</v>
      </c>
      <c r="AA140" s="19">
        <f t="shared" si="49"/>
        <v>2362</v>
      </c>
      <c r="AB140" s="19">
        <f t="shared" si="50"/>
        <v>2339</v>
      </c>
      <c r="AC140" s="19">
        <f t="shared" si="54"/>
        <v>23</v>
      </c>
      <c r="AD140" s="127">
        <f t="shared" si="55"/>
        <v>24.14</v>
      </c>
      <c r="AE140" s="117">
        <f t="shared" si="51"/>
        <v>0.42386200000000002</v>
      </c>
      <c r="AF140" s="123">
        <f t="shared" si="56"/>
        <v>67.19</v>
      </c>
      <c r="AG140" s="52">
        <f t="shared" si="48"/>
        <v>5</v>
      </c>
      <c r="AH140" s="48">
        <f t="shared" si="57"/>
        <v>3.5590000000000002</v>
      </c>
      <c r="AI140" s="20">
        <f t="shared" si="58"/>
        <v>1340.84</v>
      </c>
      <c r="AJ140" s="20">
        <f t="shared" si="59"/>
        <v>1340.84</v>
      </c>
      <c r="AK140" s="20">
        <f t="shared" si="60"/>
        <v>0</v>
      </c>
      <c r="AL140" s="48"/>
    </row>
    <row r="141" spans="1:38" x14ac:dyDescent="0.25">
      <c r="A141" s="64">
        <v>42828</v>
      </c>
      <c r="B141" s="91" t="s">
        <v>91</v>
      </c>
      <c r="C141" s="88">
        <v>1340.84</v>
      </c>
      <c r="D141" s="91" t="s">
        <v>91</v>
      </c>
      <c r="E141" s="70">
        <v>3.5550000000000002</v>
      </c>
      <c r="F141" s="93" t="s">
        <v>92</v>
      </c>
      <c r="G141" s="55">
        <v>4038</v>
      </c>
      <c r="H141" s="89" t="s">
        <v>444</v>
      </c>
      <c r="I141" s="55">
        <v>23.87</v>
      </c>
      <c r="J141" s="89" t="s">
        <v>446</v>
      </c>
      <c r="K141" s="55">
        <v>0.42386200000000002</v>
      </c>
      <c r="L141" s="89" t="s">
        <v>101</v>
      </c>
      <c r="M141" s="55">
        <v>2362</v>
      </c>
      <c r="N141" s="89" t="s">
        <v>101</v>
      </c>
      <c r="O141" s="55">
        <v>2334</v>
      </c>
      <c r="P141" s="91" t="s">
        <v>102</v>
      </c>
      <c r="Q141" s="52">
        <v>5</v>
      </c>
      <c r="R141" s="90" t="s">
        <v>93</v>
      </c>
      <c r="S141" s="55">
        <v>66.56</v>
      </c>
      <c r="T141" s="91" t="s">
        <v>91</v>
      </c>
      <c r="U141" s="52">
        <v>1340.84</v>
      </c>
      <c r="W141" s="82"/>
      <c r="X141" s="17">
        <f t="shared" si="52"/>
        <v>42.828000000000003</v>
      </c>
      <c r="Y141" s="95">
        <f t="shared" si="53"/>
        <v>4038</v>
      </c>
      <c r="Z141" s="4">
        <f>IF(OR(ISBLANK(Q141),VALUE(Q141)=0)," ",VALUE(G141)*60*VLOOKUP(VALUE(Q141),'Berechnungen 525d'!$A$5:$D$9,4)/1000)</f>
        <v>204.95857021276595</v>
      </c>
      <c r="AA141" s="19">
        <f t="shared" si="49"/>
        <v>2362</v>
      </c>
      <c r="AB141" s="19">
        <f t="shared" si="50"/>
        <v>2334</v>
      </c>
      <c r="AC141" s="19">
        <f t="shared" si="54"/>
        <v>28</v>
      </c>
      <c r="AD141" s="127">
        <f t="shared" si="55"/>
        <v>23.87</v>
      </c>
      <c r="AE141" s="117">
        <f t="shared" si="51"/>
        <v>0.42386200000000002</v>
      </c>
      <c r="AF141" s="123">
        <f t="shared" si="56"/>
        <v>66.56</v>
      </c>
      <c r="AG141" s="52">
        <f t="shared" si="48"/>
        <v>5</v>
      </c>
      <c r="AH141" s="48">
        <f t="shared" si="57"/>
        <v>3.5550000000000002</v>
      </c>
      <c r="AI141" s="20">
        <f t="shared" si="58"/>
        <v>1340.84</v>
      </c>
      <c r="AJ141" s="20">
        <f t="shared" si="59"/>
        <v>1340.84</v>
      </c>
      <c r="AK141" s="20">
        <f t="shared" si="60"/>
        <v>0</v>
      </c>
      <c r="AL141" s="48"/>
    </row>
    <row r="142" spans="1:38" x14ac:dyDescent="0.25">
      <c r="A142" s="64">
        <v>43132</v>
      </c>
      <c r="B142" s="91" t="s">
        <v>91</v>
      </c>
      <c r="C142" s="88">
        <v>1340.84</v>
      </c>
      <c r="D142" s="91" t="s">
        <v>91</v>
      </c>
      <c r="E142" s="70">
        <v>3.5640000000000001</v>
      </c>
      <c r="F142" s="93" t="s">
        <v>92</v>
      </c>
      <c r="G142" s="55">
        <v>4035</v>
      </c>
      <c r="H142" s="89" t="s">
        <v>444</v>
      </c>
      <c r="I142" s="55">
        <v>24.29</v>
      </c>
      <c r="J142" s="89" t="s">
        <v>446</v>
      </c>
      <c r="K142" s="55">
        <v>0.16954900000000001</v>
      </c>
      <c r="L142" s="89" t="s">
        <v>101</v>
      </c>
      <c r="M142" s="55">
        <v>2360</v>
      </c>
      <c r="N142" s="89" t="s">
        <v>101</v>
      </c>
      <c r="O142" s="55">
        <v>2337</v>
      </c>
      <c r="P142" s="91" t="s">
        <v>102</v>
      </c>
      <c r="Q142" s="52">
        <v>5</v>
      </c>
      <c r="R142" s="90" t="s">
        <v>93</v>
      </c>
      <c r="S142" s="55">
        <v>67.290000000000006</v>
      </c>
      <c r="T142" s="91" t="s">
        <v>91</v>
      </c>
      <c r="U142" s="52">
        <v>1340.84</v>
      </c>
      <c r="W142" s="82"/>
      <c r="X142" s="17">
        <f t="shared" si="52"/>
        <v>43.131999999999998</v>
      </c>
      <c r="Y142" s="95">
        <f t="shared" si="53"/>
        <v>4035</v>
      </c>
      <c r="Z142" s="4">
        <f>IF(OR(ISBLANK(Q142),VALUE(Q142)=0)," ",VALUE(G142)*60*VLOOKUP(VALUE(Q142),'Berechnungen 525d'!$A$5:$D$9,4)/1000)</f>
        <v>204.80629787234042</v>
      </c>
      <c r="AA142" s="19">
        <f t="shared" si="49"/>
        <v>2360</v>
      </c>
      <c r="AB142" s="19">
        <f t="shared" si="50"/>
        <v>2337</v>
      </c>
      <c r="AC142" s="19">
        <f t="shared" si="54"/>
        <v>23</v>
      </c>
      <c r="AD142" s="127">
        <f t="shared" si="55"/>
        <v>24.29</v>
      </c>
      <c r="AE142" s="117">
        <f t="shared" si="51"/>
        <v>0.16954900000000001</v>
      </c>
      <c r="AF142" s="123">
        <f t="shared" si="56"/>
        <v>67.290000000000006</v>
      </c>
      <c r="AG142" s="52">
        <f t="shared" si="48"/>
        <v>5</v>
      </c>
      <c r="AH142" s="48">
        <f t="shared" si="57"/>
        <v>3.5640000000000001</v>
      </c>
      <c r="AI142" s="20">
        <f t="shared" si="58"/>
        <v>1340.84</v>
      </c>
      <c r="AJ142" s="20">
        <f t="shared" si="59"/>
        <v>1340.84</v>
      </c>
      <c r="AK142" s="20">
        <f t="shared" si="60"/>
        <v>0</v>
      </c>
      <c r="AL142" s="48"/>
    </row>
    <row r="143" spans="1:38" x14ac:dyDescent="0.25">
      <c r="A143" s="64">
        <v>43436</v>
      </c>
      <c r="B143" s="91" t="s">
        <v>91</v>
      </c>
      <c r="C143" s="88">
        <v>1340.84</v>
      </c>
      <c r="D143" s="91" t="s">
        <v>91</v>
      </c>
      <c r="E143" s="70">
        <v>3.5640000000000001</v>
      </c>
      <c r="F143" s="93" t="s">
        <v>92</v>
      </c>
      <c r="G143" s="55">
        <v>4043</v>
      </c>
      <c r="H143" s="89" t="s">
        <v>444</v>
      </c>
      <c r="I143" s="55">
        <v>23.85</v>
      </c>
      <c r="J143" s="89" t="s">
        <v>446</v>
      </c>
      <c r="K143" s="55">
        <v>0.33909099999999998</v>
      </c>
      <c r="L143" s="89" t="s">
        <v>101</v>
      </c>
      <c r="M143" s="55">
        <v>2355</v>
      </c>
      <c r="N143" s="89" t="s">
        <v>101</v>
      </c>
      <c r="O143" s="55">
        <v>2330</v>
      </c>
      <c r="P143" s="91" t="s">
        <v>102</v>
      </c>
      <c r="Q143" s="52">
        <v>5</v>
      </c>
      <c r="R143" s="90" t="s">
        <v>93</v>
      </c>
      <c r="S143" s="55">
        <v>66.819999999999993</v>
      </c>
      <c r="T143" s="91" t="s">
        <v>91</v>
      </c>
      <c r="U143" s="52">
        <v>1340.84</v>
      </c>
      <c r="W143" s="82"/>
      <c r="X143" s="17">
        <f t="shared" si="52"/>
        <v>43.436</v>
      </c>
      <c r="Y143" s="95">
        <f t="shared" si="53"/>
        <v>4043</v>
      </c>
      <c r="Z143" s="4">
        <f>IF(OR(ISBLANK(Q143),VALUE(Q143)=0)," ",VALUE(G143)*60*VLOOKUP(VALUE(Q143),'Berechnungen 525d'!$A$5:$D$9,4)/1000)</f>
        <v>205.21235744680851</v>
      </c>
      <c r="AA143" s="19">
        <f t="shared" si="49"/>
        <v>2355</v>
      </c>
      <c r="AB143" s="19">
        <f t="shared" si="50"/>
        <v>2330</v>
      </c>
      <c r="AC143" s="19">
        <f t="shared" si="54"/>
        <v>25</v>
      </c>
      <c r="AD143" s="127">
        <f t="shared" si="55"/>
        <v>23.85</v>
      </c>
      <c r="AE143" s="117">
        <f t="shared" si="51"/>
        <v>0.33909099999999998</v>
      </c>
      <c r="AF143" s="123">
        <f t="shared" si="56"/>
        <v>66.819999999999993</v>
      </c>
      <c r="AG143" s="52">
        <f t="shared" si="48"/>
        <v>5</v>
      </c>
      <c r="AH143" s="48">
        <f t="shared" si="57"/>
        <v>3.5640000000000001</v>
      </c>
      <c r="AI143" s="20">
        <f t="shared" si="58"/>
        <v>1340.84</v>
      </c>
      <c r="AJ143" s="20">
        <f t="shared" si="59"/>
        <v>1340.84</v>
      </c>
      <c r="AK143" s="20">
        <f t="shared" si="60"/>
        <v>0</v>
      </c>
      <c r="AL143" s="48"/>
    </row>
    <row r="144" spans="1:38" x14ac:dyDescent="0.25">
      <c r="A144" s="64">
        <v>43750</v>
      </c>
      <c r="B144" s="91" t="s">
        <v>91</v>
      </c>
      <c r="C144" s="88">
        <v>1340.84</v>
      </c>
      <c r="D144" s="91" t="s">
        <v>91</v>
      </c>
      <c r="E144" s="70">
        <v>3.5590000000000002</v>
      </c>
      <c r="F144" s="93" t="s">
        <v>92</v>
      </c>
      <c r="G144" s="55">
        <v>4055</v>
      </c>
      <c r="H144" s="89" t="s">
        <v>444</v>
      </c>
      <c r="I144" s="55">
        <v>24.24</v>
      </c>
      <c r="J144" s="89" t="s">
        <v>446</v>
      </c>
      <c r="K144" s="55">
        <v>0.42386200000000002</v>
      </c>
      <c r="L144" s="89" t="s">
        <v>101</v>
      </c>
      <c r="M144" s="55">
        <v>2351</v>
      </c>
      <c r="N144" s="89" t="s">
        <v>101</v>
      </c>
      <c r="O144" s="55">
        <v>2332</v>
      </c>
      <c r="P144" s="91" t="s">
        <v>102</v>
      </c>
      <c r="Q144" s="52">
        <v>5</v>
      </c>
      <c r="R144" s="90" t="s">
        <v>93</v>
      </c>
      <c r="S144" s="55">
        <v>66.319999999999993</v>
      </c>
      <c r="T144" s="91" t="s">
        <v>91</v>
      </c>
      <c r="U144" s="52">
        <v>1340.84</v>
      </c>
      <c r="W144" s="82"/>
      <c r="X144" s="17">
        <f t="shared" si="52"/>
        <v>43.75</v>
      </c>
      <c r="Y144" s="95">
        <f t="shared" si="53"/>
        <v>4055</v>
      </c>
      <c r="Z144" s="4">
        <f>IF(OR(ISBLANK(Q144),VALUE(Q144)=0)," ",VALUE(G144)*60*VLOOKUP(VALUE(Q144),'Berechnungen 525d'!$A$5:$D$9,4)/1000)</f>
        <v>205.82144680851064</v>
      </c>
      <c r="AA144" s="19">
        <f t="shared" si="49"/>
        <v>2351</v>
      </c>
      <c r="AB144" s="19">
        <f t="shared" si="50"/>
        <v>2332</v>
      </c>
      <c r="AC144" s="19">
        <f t="shared" si="54"/>
        <v>19</v>
      </c>
      <c r="AD144" s="127">
        <f t="shared" si="55"/>
        <v>24.24</v>
      </c>
      <c r="AE144" s="117">
        <f t="shared" si="51"/>
        <v>0.42386200000000002</v>
      </c>
      <c r="AF144" s="123">
        <f t="shared" si="56"/>
        <v>66.319999999999993</v>
      </c>
      <c r="AG144" s="52">
        <f t="shared" si="48"/>
        <v>5</v>
      </c>
      <c r="AH144" s="48">
        <f t="shared" si="57"/>
        <v>3.5590000000000002</v>
      </c>
      <c r="AI144" s="20">
        <f t="shared" si="58"/>
        <v>1340.84</v>
      </c>
      <c r="AJ144" s="20">
        <f t="shared" si="59"/>
        <v>1340.84</v>
      </c>
      <c r="AK144" s="20">
        <f t="shared" si="60"/>
        <v>0</v>
      </c>
      <c r="AL144" s="48"/>
    </row>
    <row r="145" spans="1:38" x14ac:dyDescent="0.25">
      <c r="A145" s="64">
        <v>44067</v>
      </c>
      <c r="B145" s="91" t="s">
        <v>91</v>
      </c>
      <c r="C145" s="88">
        <v>1340.84</v>
      </c>
      <c r="D145" s="91" t="s">
        <v>91</v>
      </c>
      <c r="E145" s="70">
        <v>3.5640000000000001</v>
      </c>
      <c r="F145" s="93" t="s">
        <v>92</v>
      </c>
      <c r="G145" s="55">
        <v>4057</v>
      </c>
      <c r="H145" s="89" t="s">
        <v>444</v>
      </c>
      <c r="I145" s="55">
        <v>24.03</v>
      </c>
      <c r="J145" s="89" t="s">
        <v>446</v>
      </c>
      <c r="K145" s="55">
        <v>0.33909099999999998</v>
      </c>
      <c r="L145" s="89" t="s">
        <v>101</v>
      </c>
      <c r="M145" s="55">
        <v>2348</v>
      </c>
      <c r="N145" s="89" t="s">
        <v>101</v>
      </c>
      <c r="O145" s="55">
        <v>2325</v>
      </c>
      <c r="P145" s="91" t="s">
        <v>102</v>
      </c>
      <c r="Q145" s="52">
        <v>5</v>
      </c>
      <c r="R145" s="90" t="s">
        <v>93</v>
      </c>
      <c r="S145" s="55">
        <v>66.44</v>
      </c>
      <c r="T145" s="91" t="s">
        <v>91</v>
      </c>
      <c r="U145" s="52">
        <v>1340.84</v>
      </c>
      <c r="W145" s="82"/>
      <c r="X145" s="17">
        <f t="shared" si="52"/>
        <v>44.067</v>
      </c>
      <c r="Y145" s="95">
        <f t="shared" si="53"/>
        <v>4057</v>
      </c>
      <c r="Z145" s="4">
        <f>IF(OR(ISBLANK(Q145),VALUE(Q145)=0)," ",VALUE(G145)*60*VLOOKUP(VALUE(Q145),'Berechnungen 525d'!$A$5:$D$9,4)/1000)</f>
        <v>205.92296170212765</v>
      </c>
      <c r="AA145" s="19">
        <f t="shared" si="49"/>
        <v>2348</v>
      </c>
      <c r="AB145" s="19">
        <f t="shared" si="50"/>
        <v>2325</v>
      </c>
      <c r="AC145" s="19">
        <f t="shared" si="54"/>
        <v>23</v>
      </c>
      <c r="AD145" s="127">
        <f t="shared" si="55"/>
        <v>24.03</v>
      </c>
      <c r="AE145" s="117">
        <f t="shared" si="51"/>
        <v>0.33909099999999998</v>
      </c>
      <c r="AF145" s="123">
        <f t="shared" si="56"/>
        <v>66.44</v>
      </c>
      <c r="AG145" s="52">
        <f t="shared" si="48"/>
        <v>5</v>
      </c>
      <c r="AH145" s="48">
        <f t="shared" si="57"/>
        <v>3.5640000000000001</v>
      </c>
      <c r="AI145" s="20">
        <f t="shared" si="58"/>
        <v>1340.84</v>
      </c>
      <c r="AJ145" s="20">
        <f t="shared" si="59"/>
        <v>1340.84</v>
      </c>
      <c r="AK145" s="20">
        <f t="shared" si="60"/>
        <v>0</v>
      </c>
      <c r="AL145" s="48"/>
    </row>
    <row r="146" spans="1:38" x14ac:dyDescent="0.25">
      <c r="A146" s="64">
        <v>44268</v>
      </c>
      <c r="B146" s="91" t="s">
        <v>91</v>
      </c>
      <c r="C146" s="88">
        <v>1340.84</v>
      </c>
      <c r="D146" s="91" t="s">
        <v>91</v>
      </c>
      <c r="E146" s="70">
        <v>3.5590000000000002</v>
      </c>
      <c r="F146" s="93" t="s">
        <v>92</v>
      </c>
      <c r="G146" s="55">
        <v>4072</v>
      </c>
      <c r="H146" s="89" t="s">
        <v>444</v>
      </c>
      <c r="I146" s="55">
        <v>24.05</v>
      </c>
      <c r="J146" s="89" t="s">
        <v>446</v>
      </c>
      <c r="K146" s="55">
        <v>0.508633</v>
      </c>
      <c r="L146" s="89" t="s">
        <v>101</v>
      </c>
      <c r="M146" s="55">
        <v>2344</v>
      </c>
      <c r="N146" s="89" t="s">
        <v>101</v>
      </c>
      <c r="O146" s="55">
        <v>2324</v>
      </c>
      <c r="P146" s="91" t="s">
        <v>102</v>
      </c>
      <c r="Q146" s="52">
        <v>5</v>
      </c>
      <c r="R146" s="90" t="s">
        <v>93</v>
      </c>
      <c r="S146" s="55">
        <v>65.91</v>
      </c>
      <c r="T146" s="91" t="s">
        <v>91</v>
      </c>
      <c r="U146" s="52">
        <v>1340.84</v>
      </c>
      <c r="W146" s="82"/>
      <c r="X146" s="17">
        <f t="shared" si="52"/>
        <v>44.268000000000001</v>
      </c>
      <c r="Y146" s="95">
        <f t="shared" si="53"/>
        <v>4072</v>
      </c>
      <c r="Z146" s="4">
        <f>IF(OR(ISBLANK(Q146),VALUE(Q146)=0)," ",VALUE(G146)*60*VLOOKUP(VALUE(Q146),'Berechnungen 525d'!$A$5:$D$9,4)/1000)</f>
        <v>206.68432340425528</v>
      </c>
      <c r="AA146" s="19">
        <f t="shared" si="49"/>
        <v>2344</v>
      </c>
      <c r="AB146" s="19">
        <f t="shared" si="50"/>
        <v>2324</v>
      </c>
      <c r="AC146" s="19">
        <f t="shared" si="54"/>
        <v>20</v>
      </c>
      <c r="AD146" s="127">
        <f t="shared" si="55"/>
        <v>24.05</v>
      </c>
      <c r="AE146" s="117">
        <f t="shared" si="51"/>
        <v>0.508633</v>
      </c>
      <c r="AF146" s="123">
        <f t="shared" si="56"/>
        <v>65.91</v>
      </c>
      <c r="AG146" s="52">
        <f t="shared" si="48"/>
        <v>5</v>
      </c>
      <c r="AH146" s="48">
        <f t="shared" si="57"/>
        <v>3.5590000000000002</v>
      </c>
      <c r="AI146" s="20">
        <f t="shared" si="58"/>
        <v>1340.84</v>
      </c>
      <c r="AJ146" s="20">
        <f t="shared" si="59"/>
        <v>1340.84</v>
      </c>
      <c r="AK146" s="20">
        <f t="shared" si="60"/>
        <v>0</v>
      </c>
      <c r="AL146" s="48"/>
    </row>
    <row r="147" spans="1:38" x14ac:dyDescent="0.25">
      <c r="A147" s="64">
        <v>44635</v>
      </c>
      <c r="B147" s="91" t="s">
        <v>91</v>
      </c>
      <c r="C147" s="88">
        <v>1340.84</v>
      </c>
      <c r="D147" s="91" t="s">
        <v>91</v>
      </c>
      <c r="E147" s="70">
        <v>3.5550000000000002</v>
      </c>
      <c r="F147" s="93" t="s">
        <v>92</v>
      </c>
      <c r="G147" s="55">
        <v>4078</v>
      </c>
      <c r="H147" s="89" t="s">
        <v>444</v>
      </c>
      <c r="I147" s="55">
        <v>23.59</v>
      </c>
      <c r="J147" s="89" t="s">
        <v>446</v>
      </c>
      <c r="K147" s="55">
        <v>0.33909099999999998</v>
      </c>
      <c r="L147" s="89" t="s">
        <v>101</v>
      </c>
      <c r="M147" s="55">
        <v>2343</v>
      </c>
      <c r="N147" s="89" t="s">
        <v>101</v>
      </c>
      <c r="O147" s="55">
        <v>2315</v>
      </c>
      <c r="P147" s="91" t="s">
        <v>102</v>
      </c>
      <c r="Q147" s="52">
        <v>5</v>
      </c>
      <c r="R147" s="90" t="s">
        <v>93</v>
      </c>
      <c r="S147" s="55">
        <v>65.88</v>
      </c>
      <c r="T147" s="91" t="s">
        <v>91</v>
      </c>
      <c r="U147" s="52">
        <v>1340.84</v>
      </c>
      <c r="W147" s="82"/>
      <c r="X147" s="17">
        <f t="shared" si="52"/>
        <v>44.634999999999998</v>
      </c>
      <c r="Y147" s="95">
        <f t="shared" si="53"/>
        <v>4078</v>
      </c>
      <c r="Z147" s="4">
        <f>IF(OR(ISBLANK(Q147),VALUE(Q147)=0)," ",VALUE(G147)*60*VLOOKUP(VALUE(Q147),'Berechnungen 525d'!$A$5:$D$9,4)/1000)</f>
        <v>206.98886808510636</v>
      </c>
      <c r="AA147" s="19">
        <f t="shared" si="49"/>
        <v>2343</v>
      </c>
      <c r="AB147" s="19">
        <f t="shared" si="50"/>
        <v>2315</v>
      </c>
      <c r="AC147" s="19">
        <f t="shared" si="54"/>
        <v>28</v>
      </c>
      <c r="AD147" s="127">
        <f t="shared" si="55"/>
        <v>23.59</v>
      </c>
      <c r="AE147" s="117">
        <f t="shared" si="51"/>
        <v>0.33909099999999998</v>
      </c>
      <c r="AF147" s="123">
        <f t="shared" si="56"/>
        <v>65.88</v>
      </c>
      <c r="AG147" s="52">
        <f t="shared" si="48"/>
        <v>5</v>
      </c>
      <c r="AH147" s="48">
        <f t="shared" si="57"/>
        <v>3.5550000000000002</v>
      </c>
      <c r="AI147" s="20">
        <f t="shared" si="58"/>
        <v>1340.84</v>
      </c>
      <c r="AJ147" s="20">
        <f t="shared" si="59"/>
        <v>1340.84</v>
      </c>
      <c r="AK147" s="20">
        <f t="shared" si="60"/>
        <v>0</v>
      </c>
      <c r="AL147" s="48"/>
    </row>
    <row r="148" spans="1:38" x14ac:dyDescent="0.25">
      <c r="A148" s="64">
        <v>44919</v>
      </c>
      <c r="B148" s="91" t="s">
        <v>91</v>
      </c>
      <c r="C148" s="88">
        <v>1351.07</v>
      </c>
      <c r="D148" s="91" t="s">
        <v>91</v>
      </c>
      <c r="E148" s="70">
        <v>3.5590000000000002</v>
      </c>
      <c r="F148" s="93" t="s">
        <v>92</v>
      </c>
      <c r="G148" s="55">
        <v>4092</v>
      </c>
      <c r="H148" s="89" t="s">
        <v>444</v>
      </c>
      <c r="I148" s="55">
        <v>23.33</v>
      </c>
      <c r="J148" s="89" t="s">
        <v>446</v>
      </c>
      <c r="K148" s="55">
        <v>0.508633</v>
      </c>
      <c r="L148" s="89" t="s">
        <v>101</v>
      </c>
      <c r="M148" s="55">
        <v>2340</v>
      </c>
      <c r="N148" s="89" t="s">
        <v>101</v>
      </c>
      <c r="O148" s="55">
        <v>2311</v>
      </c>
      <c r="P148" s="91" t="s">
        <v>102</v>
      </c>
      <c r="Q148" s="52">
        <v>5</v>
      </c>
      <c r="R148" s="90" t="s">
        <v>93</v>
      </c>
      <c r="S148" s="55">
        <v>65.709999999999994</v>
      </c>
      <c r="T148" s="91" t="s">
        <v>91</v>
      </c>
      <c r="U148" s="52">
        <v>1340.84</v>
      </c>
      <c r="W148" s="82"/>
      <c r="X148" s="17">
        <f t="shared" si="52"/>
        <v>44.918999999999997</v>
      </c>
      <c r="Y148" s="95">
        <f t="shared" si="53"/>
        <v>4092</v>
      </c>
      <c r="Z148" s="4">
        <f>IF(OR(ISBLANK(Q148),VALUE(Q148)=0)," ",VALUE(G148)*60*VLOOKUP(VALUE(Q148),'Berechnungen 525d'!$A$5:$D$9,4)/1000)</f>
        <v>207.69947234042553</v>
      </c>
      <c r="AA148" s="19">
        <f t="shared" si="49"/>
        <v>2340</v>
      </c>
      <c r="AB148" s="19">
        <f t="shared" si="50"/>
        <v>2311</v>
      </c>
      <c r="AC148" s="19">
        <f t="shared" si="54"/>
        <v>29</v>
      </c>
      <c r="AD148" s="127">
        <f t="shared" si="55"/>
        <v>23.33</v>
      </c>
      <c r="AE148" s="117">
        <f t="shared" si="51"/>
        <v>0.508633</v>
      </c>
      <c r="AF148" s="123">
        <f t="shared" si="56"/>
        <v>65.709999999999994</v>
      </c>
      <c r="AG148" s="52">
        <f t="shared" si="48"/>
        <v>5</v>
      </c>
      <c r="AH148" s="48">
        <f t="shared" si="57"/>
        <v>3.5590000000000002</v>
      </c>
      <c r="AI148" s="20">
        <f t="shared" si="58"/>
        <v>1340.84</v>
      </c>
      <c r="AJ148" s="20">
        <f t="shared" si="59"/>
        <v>1351.07</v>
      </c>
      <c r="AK148" s="20">
        <f t="shared" si="60"/>
        <v>-10.230000000000018</v>
      </c>
      <c r="AL148" s="48"/>
    </row>
    <row r="149" spans="1:38" x14ac:dyDescent="0.25">
      <c r="A149" s="64">
        <v>45201</v>
      </c>
      <c r="B149" s="91" t="s">
        <v>91</v>
      </c>
      <c r="C149" s="88">
        <v>1340.84</v>
      </c>
      <c r="D149" s="91" t="s">
        <v>91</v>
      </c>
      <c r="E149" s="70">
        <v>3.5550000000000002</v>
      </c>
      <c r="F149" s="93" t="s">
        <v>92</v>
      </c>
      <c r="G149" s="55">
        <v>4092</v>
      </c>
      <c r="H149" s="89" t="s">
        <v>444</v>
      </c>
      <c r="I149" s="55">
        <v>23.2</v>
      </c>
      <c r="J149" s="89" t="s">
        <v>446</v>
      </c>
      <c r="K149" s="55">
        <v>0.25431999999999999</v>
      </c>
      <c r="L149" s="89" t="s">
        <v>101</v>
      </c>
      <c r="M149" s="55">
        <v>2334</v>
      </c>
      <c r="N149" s="89" t="s">
        <v>101</v>
      </c>
      <c r="O149" s="55">
        <v>2304</v>
      </c>
      <c r="P149" s="91" t="s">
        <v>102</v>
      </c>
      <c r="Q149" s="52">
        <v>5</v>
      </c>
      <c r="R149" s="90" t="s">
        <v>93</v>
      </c>
      <c r="S149" s="55">
        <v>65.37</v>
      </c>
      <c r="T149" s="91" t="s">
        <v>91</v>
      </c>
      <c r="U149" s="52">
        <v>1340.84</v>
      </c>
      <c r="W149" s="82"/>
      <c r="X149" s="17">
        <f t="shared" si="52"/>
        <v>45.201000000000001</v>
      </c>
      <c r="Y149" s="95">
        <f t="shared" si="53"/>
        <v>4092</v>
      </c>
      <c r="Z149" s="4">
        <f>IF(OR(ISBLANK(Q149),VALUE(Q149)=0)," ",VALUE(G149)*60*VLOOKUP(VALUE(Q149),'Berechnungen 525d'!$A$5:$D$9,4)/1000)</f>
        <v>207.69947234042553</v>
      </c>
      <c r="AA149" s="19">
        <f t="shared" si="49"/>
        <v>2334</v>
      </c>
      <c r="AB149" s="19">
        <f t="shared" si="50"/>
        <v>2304</v>
      </c>
      <c r="AC149" s="19">
        <f t="shared" si="54"/>
        <v>30</v>
      </c>
      <c r="AD149" s="127">
        <f t="shared" si="55"/>
        <v>23.2</v>
      </c>
      <c r="AE149" s="117">
        <f t="shared" si="51"/>
        <v>0.25431999999999999</v>
      </c>
      <c r="AF149" s="123">
        <f t="shared" si="56"/>
        <v>65.37</v>
      </c>
      <c r="AG149" s="52">
        <f t="shared" si="48"/>
        <v>5</v>
      </c>
      <c r="AH149" s="48">
        <f t="shared" si="57"/>
        <v>3.5550000000000002</v>
      </c>
      <c r="AI149" s="20">
        <f t="shared" si="58"/>
        <v>1340.84</v>
      </c>
      <c r="AJ149" s="20">
        <f t="shared" si="59"/>
        <v>1340.84</v>
      </c>
      <c r="AK149" s="20">
        <f t="shared" si="60"/>
        <v>0</v>
      </c>
      <c r="AL149" s="48"/>
    </row>
    <row r="150" spans="1:38" x14ac:dyDescent="0.25">
      <c r="A150" s="64">
        <v>45434</v>
      </c>
      <c r="B150" s="91" t="s">
        <v>91</v>
      </c>
      <c r="C150" s="88">
        <v>1340.84</v>
      </c>
      <c r="D150" s="91" t="s">
        <v>91</v>
      </c>
      <c r="E150" s="70">
        <v>3.5510000000000002</v>
      </c>
      <c r="F150" s="93" t="s">
        <v>92</v>
      </c>
      <c r="G150" s="55">
        <v>4104</v>
      </c>
      <c r="H150" s="89" t="s">
        <v>444</v>
      </c>
      <c r="I150" s="55">
        <v>23.02</v>
      </c>
      <c r="J150" s="89" t="s">
        <v>446</v>
      </c>
      <c r="K150" s="55">
        <v>0.59340400000000004</v>
      </c>
      <c r="L150" s="89" t="s">
        <v>101</v>
      </c>
      <c r="M150" s="55">
        <v>2332</v>
      </c>
      <c r="N150" s="89" t="s">
        <v>101</v>
      </c>
      <c r="O150" s="55">
        <v>2301</v>
      </c>
      <c r="P150" s="91" t="s">
        <v>102</v>
      </c>
      <c r="Q150" s="52">
        <v>5</v>
      </c>
      <c r="R150" s="90" t="s">
        <v>93</v>
      </c>
      <c r="S150" s="55">
        <v>65.17</v>
      </c>
      <c r="T150" s="91" t="s">
        <v>91</v>
      </c>
      <c r="U150" s="52">
        <v>1340.84</v>
      </c>
      <c r="W150" s="82"/>
      <c r="X150" s="17">
        <f t="shared" si="52"/>
        <v>45.433999999999997</v>
      </c>
      <c r="Y150" s="95">
        <f t="shared" si="53"/>
        <v>4104</v>
      </c>
      <c r="Z150" s="4">
        <f>IF(OR(ISBLANK(Q150),VALUE(Q150)=0)," ",VALUE(G150)*60*VLOOKUP(VALUE(Q150),'Berechnungen 525d'!$A$5:$D$9,4)/1000)</f>
        <v>208.30856170212766</v>
      </c>
      <c r="AA150" s="19">
        <f t="shared" si="49"/>
        <v>2332</v>
      </c>
      <c r="AB150" s="19">
        <f t="shared" si="50"/>
        <v>2301</v>
      </c>
      <c r="AC150" s="19">
        <f t="shared" si="54"/>
        <v>31</v>
      </c>
      <c r="AD150" s="127">
        <f t="shared" si="55"/>
        <v>23.02</v>
      </c>
      <c r="AE150" s="117">
        <f t="shared" si="51"/>
        <v>0.59340400000000004</v>
      </c>
      <c r="AF150" s="123">
        <f t="shared" si="56"/>
        <v>65.17</v>
      </c>
      <c r="AG150" s="52">
        <f t="shared" si="48"/>
        <v>5</v>
      </c>
      <c r="AH150" s="48">
        <f t="shared" si="57"/>
        <v>3.5510000000000002</v>
      </c>
      <c r="AI150" s="20">
        <f t="shared" si="58"/>
        <v>1340.84</v>
      </c>
      <c r="AJ150" s="20">
        <f t="shared" si="59"/>
        <v>1340.84</v>
      </c>
      <c r="AK150" s="20">
        <f t="shared" si="60"/>
        <v>0</v>
      </c>
      <c r="AL150" s="48"/>
    </row>
    <row r="151" spans="1:38" x14ac:dyDescent="0.25">
      <c r="A151" s="64">
        <v>45774</v>
      </c>
      <c r="B151" s="91" t="s">
        <v>91</v>
      </c>
      <c r="C151" s="88">
        <v>1340.84</v>
      </c>
      <c r="D151" s="91" t="s">
        <v>91</v>
      </c>
      <c r="E151" s="70">
        <v>3.5590000000000002</v>
      </c>
      <c r="F151" s="93" t="s">
        <v>92</v>
      </c>
      <c r="G151" s="55">
        <v>4099</v>
      </c>
      <c r="H151" s="89" t="s">
        <v>444</v>
      </c>
      <c r="I151" s="55">
        <v>23.09</v>
      </c>
      <c r="J151" s="89" t="s">
        <v>446</v>
      </c>
      <c r="K151" s="55">
        <v>0.42386200000000002</v>
      </c>
      <c r="L151" s="89" t="s">
        <v>101</v>
      </c>
      <c r="M151" s="55">
        <v>2329</v>
      </c>
      <c r="N151" s="89" t="s">
        <v>101</v>
      </c>
      <c r="O151" s="55">
        <v>2300</v>
      </c>
      <c r="P151" s="91" t="s">
        <v>102</v>
      </c>
      <c r="Q151" s="52">
        <v>5</v>
      </c>
      <c r="R151" s="90" t="s">
        <v>93</v>
      </c>
      <c r="S151" s="55">
        <v>64.61</v>
      </c>
      <c r="T151" s="91" t="s">
        <v>91</v>
      </c>
      <c r="U151" s="52">
        <v>1340.84</v>
      </c>
      <c r="W151" s="82"/>
      <c r="X151" s="17">
        <f t="shared" si="52"/>
        <v>45.774000000000001</v>
      </c>
      <c r="Y151" s="95">
        <f t="shared" si="53"/>
        <v>4099</v>
      </c>
      <c r="Z151" s="4">
        <f>IF(OR(ISBLANK(Q151),VALUE(Q151)=0)," ",VALUE(G151)*60*VLOOKUP(VALUE(Q151),'Berechnungen 525d'!$A$5:$D$9,4)/1000)</f>
        <v>208.0547744680851</v>
      </c>
      <c r="AA151" s="19">
        <f t="shared" si="49"/>
        <v>2329</v>
      </c>
      <c r="AB151" s="19">
        <f t="shared" si="50"/>
        <v>2300</v>
      </c>
      <c r="AC151" s="19">
        <f t="shared" si="54"/>
        <v>29</v>
      </c>
      <c r="AD151" s="127">
        <f t="shared" si="55"/>
        <v>23.09</v>
      </c>
      <c r="AE151" s="117">
        <f t="shared" si="51"/>
        <v>0.42386200000000002</v>
      </c>
      <c r="AF151" s="123">
        <f t="shared" si="56"/>
        <v>64.61</v>
      </c>
      <c r="AG151" s="52">
        <f t="shared" si="48"/>
        <v>5</v>
      </c>
      <c r="AH151" s="48">
        <f t="shared" si="57"/>
        <v>3.5590000000000002</v>
      </c>
      <c r="AI151" s="20">
        <f t="shared" si="58"/>
        <v>1340.84</v>
      </c>
      <c r="AJ151" s="20">
        <f t="shared" si="59"/>
        <v>1340.84</v>
      </c>
      <c r="AK151" s="20">
        <f t="shared" si="60"/>
        <v>0</v>
      </c>
      <c r="AL151" s="48"/>
    </row>
    <row r="152" spans="1:38" x14ac:dyDescent="0.25">
      <c r="A152" s="64">
        <v>45993</v>
      </c>
      <c r="B152" s="91" t="s">
        <v>91</v>
      </c>
      <c r="C152" s="88">
        <v>1340.84</v>
      </c>
      <c r="D152" s="91" t="s">
        <v>91</v>
      </c>
      <c r="E152" s="70">
        <v>3.5550000000000002</v>
      </c>
      <c r="F152" s="93" t="s">
        <v>92</v>
      </c>
      <c r="G152" s="55">
        <v>4117</v>
      </c>
      <c r="H152" s="89" t="s">
        <v>444</v>
      </c>
      <c r="I152" s="55">
        <v>22.93</v>
      </c>
      <c r="J152" s="89" t="s">
        <v>446</v>
      </c>
      <c r="K152" s="55">
        <v>0.33909099999999998</v>
      </c>
      <c r="L152" s="89" t="s">
        <v>101</v>
      </c>
      <c r="M152" s="55">
        <v>2324</v>
      </c>
      <c r="N152" s="89" t="s">
        <v>101</v>
      </c>
      <c r="O152" s="55">
        <v>2294</v>
      </c>
      <c r="P152" s="91" t="s">
        <v>102</v>
      </c>
      <c r="Q152" s="52">
        <v>5</v>
      </c>
      <c r="R152" s="90" t="s">
        <v>93</v>
      </c>
      <c r="S152" s="55">
        <v>64.72</v>
      </c>
      <c r="T152" s="91" t="s">
        <v>91</v>
      </c>
      <c r="U152" s="52">
        <v>1340.84</v>
      </c>
      <c r="W152" s="82"/>
      <c r="X152" s="17">
        <f t="shared" si="52"/>
        <v>45.993000000000002</v>
      </c>
      <c r="Y152" s="95">
        <f t="shared" si="53"/>
        <v>4117</v>
      </c>
      <c r="Z152" s="4">
        <f>IF(OR(ISBLANK(Q152),VALUE(Q152)=0)," ",VALUE(G152)*60*VLOOKUP(VALUE(Q152),'Berechnungen 525d'!$A$5:$D$9,4)/1000)</f>
        <v>208.96840851063828</v>
      </c>
      <c r="AA152" s="19">
        <f t="shared" si="49"/>
        <v>2324</v>
      </c>
      <c r="AB152" s="19">
        <f t="shared" si="50"/>
        <v>2294</v>
      </c>
      <c r="AC152" s="19">
        <f t="shared" si="54"/>
        <v>30</v>
      </c>
      <c r="AD152" s="127">
        <f t="shared" si="55"/>
        <v>22.93</v>
      </c>
      <c r="AE152" s="117">
        <f t="shared" si="51"/>
        <v>0.33909099999999998</v>
      </c>
      <c r="AF152" s="123">
        <f t="shared" si="56"/>
        <v>64.72</v>
      </c>
      <c r="AG152" s="52">
        <f t="shared" si="48"/>
        <v>5</v>
      </c>
      <c r="AH152" s="48">
        <f t="shared" si="57"/>
        <v>3.5550000000000002</v>
      </c>
      <c r="AI152" s="20">
        <f t="shared" si="58"/>
        <v>1340.84</v>
      </c>
      <c r="AJ152" s="20">
        <f t="shared" si="59"/>
        <v>1340.84</v>
      </c>
      <c r="AK152" s="20">
        <f t="shared" si="60"/>
        <v>0</v>
      </c>
      <c r="AL152" s="48"/>
    </row>
    <row r="153" spans="1:38" x14ac:dyDescent="0.25">
      <c r="A153" s="64">
        <v>46343</v>
      </c>
      <c r="B153" s="91" t="s">
        <v>91</v>
      </c>
      <c r="C153" s="88">
        <v>1340.84</v>
      </c>
      <c r="D153" s="91" t="s">
        <v>91</v>
      </c>
      <c r="E153" s="70">
        <v>3.5510000000000002</v>
      </c>
      <c r="F153" s="93" t="s">
        <v>92</v>
      </c>
      <c r="G153" s="55">
        <v>4121</v>
      </c>
      <c r="H153" s="89" t="s">
        <v>444</v>
      </c>
      <c r="I153" s="55">
        <v>22.85</v>
      </c>
      <c r="J153" s="89" t="s">
        <v>446</v>
      </c>
      <c r="K153" s="55">
        <v>0.59340400000000004</v>
      </c>
      <c r="L153" s="89" t="s">
        <v>101</v>
      </c>
      <c r="M153" s="55">
        <v>2321</v>
      </c>
      <c r="N153" s="89" t="s">
        <v>101</v>
      </c>
      <c r="O153" s="55">
        <v>2291</v>
      </c>
      <c r="P153" s="91" t="s">
        <v>102</v>
      </c>
      <c r="Q153" s="52">
        <v>5</v>
      </c>
      <c r="R153" s="90" t="s">
        <v>93</v>
      </c>
      <c r="S153" s="55">
        <v>65.14</v>
      </c>
      <c r="T153" s="91" t="s">
        <v>91</v>
      </c>
      <c r="U153" s="52">
        <v>1340.84</v>
      </c>
      <c r="W153" s="82"/>
      <c r="X153" s="17">
        <f t="shared" si="52"/>
        <v>46.343000000000004</v>
      </c>
      <c r="Y153" s="95">
        <f t="shared" si="53"/>
        <v>4121</v>
      </c>
      <c r="Z153" s="4">
        <f>IF(OR(ISBLANK(Q153),VALUE(Q153)=0)," ",VALUE(G153)*60*VLOOKUP(VALUE(Q153),'Berechnungen 525d'!$A$5:$D$9,4)/1000)</f>
        <v>209.17143829787233</v>
      </c>
      <c r="AA153" s="19">
        <f t="shared" si="49"/>
        <v>2321</v>
      </c>
      <c r="AB153" s="19">
        <f t="shared" si="50"/>
        <v>2291</v>
      </c>
      <c r="AC153" s="19">
        <f t="shared" si="54"/>
        <v>30</v>
      </c>
      <c r="AD153" s="127">
        <f t="shared" si="55"/>
        <v>22.85</v>
      </c>
      <c r="AE153" s="117">
        <f t="shared" si="51"/>
        <v>0.59340400000000004</v>
      </c>
      <c r="AF153" s="123">
        <f t="shared" si="56"/>
        <v>65.14</v>
      </c>
      <c r="AG153" s="52">
        <f t="shared" si="48"/>
        <v>5</v>
      </c>
      <c r="AH153" s="48">
        <f t="shared" si="57"/>
        <v>3.5510000000000002</v>
      </c>
      <c r="AI153" s="20">
        <f t="shared" si="58"/>
        <v>1340.84</v>
      </c>
      <c r="AJ153" s="20">
        <f t="shared" si="59"/>
        <v>1340.84</v>
      </c>
      <c r="AK153" s="20">
        <f t="shared" si="60"/>
        <v>0</v>
      </c>
      <c r="AL153" s="48"/>
    </row>
    <row r="154" spans="1:38" x14ac:dyDescent="0.25">
      <c r="A154" s="64">
        <v>46544</v>
      </c>
      <c r="B154" s="91" t="s">
        <v>91</v>
      </c>
      <c r="C154" s="88">
        <v>1351.07</v>
      </c>
      <c r="D154" s="91" t="s">
        <v>91</v>
      </c>
      <c r="E154" s="70">
        <v>3.5550000000000002</v>
      </c>
      <c r="F154" s="93" t="s">
        <v>92</v>
      </c>
      <c r="G154" s="55">
        <v>4123</v>
      </c>
      <c r="H154" s="89" t="s">
        <v>444</v>
      </c>
      <c r="I154" s="55">
        <v>22.75</v>
      </c>
      <c r="J154" s="89" t="s">
        <v>446</v>
      </c>
      <c r="K154" s="55">
        <v>0.16954900000000001</v>
      </c>
      <c r="L154" s="89" t="s">
        <v>101</v>
      </c>
      <c r="M154" s="55">
        <v>2316</v>
      </c>
      <c r="N154" s="89" t="s">
        <v>101</v>
      </c>
      <c r="O154" s="55">
        <v>2286</v>
      </c>
      <c r="P154" s="91" t="s">
        <v>102</v>
      </c>
      <c r="Q154" s="52">
        <v>5</v>
      </c>
      <c r="R154" s="90" t="s">
        <v>93</v>
      </c>
      <c r="S154" s="55">
        <v>64.66</v>
      </c>
      <c r="T154" s="91" t="s">
        <v>91</v>
      </c>
      <c r="U154" s="52">
        <v>1340.84</v>
      </c>
      <c r="W154" s="82"/>
      <c r="X154" s="17">
        <f t="shared" si="52"/>
        <v>46.543999999999997</v>
      </c>
      <c r="Y154" s="95">
        <f t="shared" si="53"/>
        <v>4123</v>
      </c>
      <c r="Z154" s="4">
        <f>IF(OR(ISBLANK(Q154),VALUE(Q154)=0)," ",VALUE(G154)*60*VLOOKUP(VALUE(Q154),'Berechnungen 525d'!$A$5:$D$9,4)/1000)</f>
        <v>209.27295319148936</v>
      </c>
      <c r="AA154" s="19">
        <f t="shared" si="49"/>
        <v>2316</v>
      </c>
      <c r="AB154" s="19">
        <f t="shared" si="50"/>
        <v>2286</v>
      </c>
      <c r="AC154" s="19">
        <f t="shared" si="54"/>
        <v>30</v>
      </c>
      <c r="AD154" s="127">
        <f t="shared" si="55"/>
        <v>22.75</v>
      </c>
      <c r="AE154" s="117">
        <f t="shared" si="51"/>
        <v>0.16954900000000001</v>
      </c>
      <c r="AF154" s="123">
        <f t="shared" si="56"/>
        <v>64.66</v>
      </c>
      <c r="AG154" s="52">
        <f t="shared" si="48"/>
        <v>5</v>
      </c>
      <c r="AH154" s="48">
        <f t="shared" si="57"/>
        <v>3.5550000000000002</v>
      </c>
      <c r="AI154" s="20">
        <f t="shared" si="58"/>
        <v>1340.84</v>
      </c>
      <c r="AJ154" s="20">
        <f t="shared" si="59"/>
        <v>1351.07</v>
      </c>
      <c r="AK154" s="20">
        <f t="shared" si="60"/>
        <v>-10.230000000000018</v>
      </c>
      <c r="AL154" s="48"/>
    </row>
    <row r="155" spans="1:38" x14ac:dyDescent="0.25">
      <c r="A155" s="64">
        <v>46888</v>
      </c>
      <c r="B155" s="91" t="s">
        <v>91</v>
      </c>
      <c r="C155" s="88">
        <v>1340.84</v>
      </c>
      <c r="D155" s="91" t="s">
        <v>91</v>
      </c>
      <c r="E155" s="70">
        <v>3.5510000000000002</v>
      </c>
      <c r="F155" s="93" t="s">
        <v>92</v>
      </c>
      <c r="G155" s="55">
        <v>4143</v>
      </c>
      <c r="H155" s="89" t="s">
        <v>444</v>
      </c>
      <c r="I155" s="55">
        <v>22.76</v>
      </c>
      <c r="J155" s="89" t="s">
        <v>446</v>
      </c>
      <c r="K155" s="55">
        <v>0.16954900000000001</v>
      </c>
      <c r="L155" s="89" t="s">
        <v>101</v>
      </c>
      <c r="M155" s="55">
        <v>2312</v>
      </c>
      <c r="N155" s="89" t="s">
        <v>101</v>
      </c>
      <c r="O155" s="55">
        <v>2285</v>
      </c>
      <c r="P155" s="91" t="s">
        <v>102</v>
      </c>
      <c r="Q155" s="52">
        <v>5</v>
      </c>
      <c r="R155" s="90" t="s">
        <v>93</v>
      </c>
      <c r="S155" s="55">
        <v>64.44</v>
      </c>
      <c r="T155" s="91" t="s">
        <v>91</v>
      </c>
      <c r="U155" s="52">
        <v>1340.84</v>
      </c>
      <c r="W155" s="82"/>
      <c r="X155" s="17">
        <f t="shared" si="52"/>
        <v>46.887999999999998</v>
      </c>
      <c r="Y155" s="95">
        <f t="shared" si="53"/>
        <v>4143</v>
      </c>
      <c r="Z155" s="4">
        <f>IF(OR(ISBLANK(Q155),VALUE(Q155)=0)," ",VALUE(G155)*60*VLOOKUP(VALUE(Q155),'Berechnungen 525d'!$A$5:$D$9,4)/1000)</f>
        <v>210.28810212765958</v>
      </c>
      <c r="AA155" s="19">
        <f t="shared" si="49"/>
        <v>2312</v>
      </c>
      <c r="AB155" s="19">
        <f t="shared" si="50"/>
        <v>2285</v>
      </c>
      <c r="AC155" s="19">
        <f t="shared" si="54"/>
        <v>27</v>
      </c>
      <c r="AD155" s="127">
        <f t="shared" si="55"/>
        <v>22.76</v>
      </c>
      <c r="AE155" s="117">
        <f t="shared" si="51"/>
        <v>0.16954900000000001</v>
      </c>
      <c r="AF155" s="123">
        <f t="shared" si="56"/>
        <v>64.44</v>
      </c>
      <c r="AG155" s="52">
        <f t="shared" si="48"/>
        <v>5</v>
      </c>
      <c r="AH155" s="48">
        <f t="shared" si="57"/>
        <v>3.5510000000000002</v>
      </c>
      <c r="AI155" s="20">
        <f t="shared" si="58"/>
        <v>1340.84</v>
      </c>
      <c r="AJ155" s="20">
        <f t="shared" si="59"/>
        <v>1340.84</v>
      </c>
      <c r="AK155" s="20">
        <f t="shared" si="60"/>
        <v>0</v>
      </c>
      <c r="AL155" s="48"/>
    </row>
    <row r="156" spans="1:38" x14ac:dyDescent="0.25">
      <c r="A156" s="64">
        <v>47192</v>
      </c>
      <c r="B156" s="91" t="s">
        <v>91</v>
      </c>
      <c r="C156" s="88">
        <v>1340.84</v>
      </c>
      <c r="D156" s="91" t="s">
        <v>91</v>
      </c>
      <c r="E156" s="70">
        <v>3.5510000000000002</v>
      </c>
      <c r="F156" s="93" t="s">
        <v>92</v>
      </c>
      <c r="G156" s="55">
        <v>4138</v>
      </c>
      <c r="H156" s="89" t="s">
        <v>444</v>
      </c>
      <c r="I156" s="55">
        <v>22.54</v>
      </c>
      <c r="J156" s="89" t="s">
        <v>446</v>
      </c>
      <c r="K156" s="55">
        <v>0.42386200000000002</v>
      </c>
      <c r="L156" s="89" t="s">
        <v>101</v>
      </c>
      <c r="M156" s="55">
        <v>2306</v>
      </c>
      <c r="N156" s="89" t="s">
        <v>101</v>
      </c>
      <c r="O156" s="55">
        <v>2278</v>
      </c>
      <c r="P156" s="91" t="s">
        <v>102</v>
      </c>
      <c r="Q156" s="52">
        <v>5</v>
      </c>
      <c r="R156" s="90" t="s">
        <v>93</v>
      </c>
      <c r="S156" s="55">
        <v>64.099999999999994</v>
      </c>
      <c r="T156" s="91" t="s">
        <v>91</v>
      </c>
      <c r="U156" s="52">
        <v>1340.84</v>
      </c>
      <c r="W156" s="82"/>
      <c r="X156" s="17">
        <f t="shared" si="52"/>
        <v>47.192</v>
      </c>
      <c r="Y156" s="95">
        <f t="shared" si="53"/>
        <v>4138</v>
      </c>
      <c r="Z156" s="4">
        <f>IF(OR(ISBLANK(Q156),VALUE(Q156)=0)," ",VALUE(G156)*60*VLOOKUP(VALUE(Q156),'Berechnungen 525d'!$A$5:$D$9,4)/1000)</f>
        <v>210.03431489361699</v>
      </c>
      <c r="AA156" s="19">
        <f t="shared" si="49"/>
        <v>2306</v>
      </c>
      <c r="AB156" s="19">
        <f t="shared" si="50"/>
        <v>2278</v>
      </c>
      <c r="AC156" s="19">
        <f t="shared" si="54"/>
        <v>28</v>
      </c>
      <c r="AD156" s="127">
        <f t="shared" si="55"/>
        <v>22.54</v>
      </c>
      <c r="AE156" s="117">
        <f t="shared" si="51"/>
        <v>0.42386200000000002</v>
      </c>
      <c r="AF156" s="123">
        <f t="shared" si="56"/>
        <v>64.099999999999994</v>
      </c>
      <c r="AG156" s="52">
        <f t="shared" si="48"/>
        <v>5</v>
      </c>
      <c r="AH156" s="48">
        <f t="shared" si="57"/>
        <v>3.5510000000000002</v>
      </c>
      <c r="AI156" s="20">
        <f t="shared" si="58"/>
        <v>1340.84</v>
      </c>
      <c r="AJ156" s="20">
        <f t="shared" si="59"/>
        <v>1340.84</v>
      </c>
      <c r="AK156" s="20">
        <f t="shared" si="60"/>
        <v>0</v>
      </c>
      <c r="AL156" s="48"/>
    </row>
    <row r="157" spans="1:38" x14ac:dyDescent="0.25">
      <c r="A157" s="64">
        <v>47476</v>
      </c>
      <c r="B157" s="91" t="s">
        <v>91</v>
      </c>
      <c r="C157" s="88">
        <v>1340.84</v>
      </c>
      <c r="D157" s="91" t="s">
        <v>91</v>
      </c>
      <c r="E157" s="70">
        <v>3.5510000000000002</v>
      </c>
      <c r="F157" s="93" t="s">
        <v>92</v>
      </c>
      <c r="G157" s="55">
        <v>4157</v>
      </c>
      <c r="H157" s="89" t="s">
        <v>444</v>
      </c>
      <c r="I157" s="55">
        <v>22.39</v>
      </c>
      <c r="J157" s="89" t="s">
        <v>446</v>
      </c>
      <c r="K157" s="55">
        <v>0.33909099999999998</v>
      </c>
      <c r="L157" s="89" t="s">
        <v>101</v>
      </c>
      <c r="M157" s="55">
        <v>2304</v>
      </c>
      <c r="N157" s="89" t="s">
        <v>101</v>
      </c>
      <c r="O157" s="55">
        <v>2275</v>
      </c>
      <c r="P157" s="91" t="s">
        <v>102</v>
      </c>
      <c r="Q157" s="52">
        <v>5</v>
      </c>
      <c r="R157" s="90" t="s">
        <v>93</v>
      </c>
      <c r="S157" s="55">
        <v>64.08</v>
      </c>
      <c r="T157" s="91" t="s">
        <v>91</v>
      </c>
      <c r="U157" s="52">
        <v>1340.84</v>
      </c>
      <c r="W157" s="82"/>
      <c r="X157" s="17">
        <f t="shared" si="52"/>
        <v>47.475999999999999</v>
      </c>
      <c r="Y157" s="95">
        <f t="shared" si="53"/>
        <v>4157</v>
      </c>
      <c r="Z157" s="4">
        <f>IF(OR(ISBLANK(Q157),VALUE(Q157)=0)," ",VALUE(G157)*60*VLOOKUP(VALUE(Q157),'Berechnungen 525d'!$A$5:$D$9,4)/1000)</f>
        <v>210.9987063829787</v>
      </c>
      <c r="AA157" s="19">
        <f t="shared" si="49"/>
        <v>2304</v>
      </c>
      <c r="AB157" s="19">
        <f t="shared" si="50"/>
        <v>2275</v>
      </c>
      <c r="AC157" s="19">
        <f t="shared" si="54"/>
        <v>29</v>
      </c>
      <c r="AD157" s="127">
        <f t="shared" si="55"/>
        <v>22.39</v>
      </c>
      <c r="AE157" s="117">
        <f t="shared" si="51"/>
        <v>0.33909099999999998</v>
      </c>
      <c r="AF157" s="123">
        <f t="shared" si="56"/>
        <v>64.08</v>
      </c>
      <c r="AG157" s="52">
        <f t="shared" si="48"/>
        <v>5</v>
      </c>
      <c r="AH157" s="48">
        <f t="shared" si="57"/>
        <v>3.5510000000000002</v>
      </c>
      <c r="AI157" s="20">
        <f t="shared" si="58"/>
        <v>1340.84</v>
      </c>
      <c r="AJ157" s="20">
        <f t="shared" si="59"/>
        <v>1340.84</v>
      </c>
      <c r="AK157" s="20">
        <f t="shared" si="60"/>
        <v>0</v>
      </c>
      <c r="AL157" s="48"/>
    </row>
    <row r="158" spans="1:38" x14ac:dyDescent="0.25">
      <c r="A158" s="64">
        <v>47664</v>
      </c>
      <c r="B158" s="91" t="s">
        <v>91</v>
      </c>
      <c r="C158" s="88">
        <v>1340.84</v>
      </c>
      <c r="D158" s="91" t="s">
        <v>91</v>
      </c>
      <c r="E158" s="70">
        <v>3.5510000000000002</v>
      </c>
      <c r="F158" s="93" t="s">
        <v>92</v>
      </c>
      <c r="G158" s="55">
        <v>4164</v>
      </c>
      <c r="H158" s="89" t="s">
        <v>444</v>
      </c>
      <c r="I158" s="55">
        <v>22.15</v>
      </c>
      <c r="J158" s="89" t="s">
        <v>446</v>
      </c>
      <c r="K158" s="55">
        <v>0.42386200000000002</v>
      </c>
      <c r="L158" s="89" t="s">
        <v>101</v>
      </c>
      <c r="M158" s="55">
        <v>2299</v>
      </c>
      <c r="N158" s="89" t="s">
        <v>101</v>
      </c>
      <c r="O158" s="55">
        <v>2269</v>
      </c>
      <c r="P158" s="91" t="s">
        <v>102</v>
      </c>
      <c r="Q158" s="52">
        <v>5</v>
      </c>
      <c r="R158" s="90" t="s">
        <v>93</v>
      </c>
      <c r="S158" s="55">
        <v>63.04</v>
      </c>
      <c r="T158" s="91" t="s">
        <v>91</v>
      </c>
      <c r="U158" s="52">
        <v>1340.84</v>
      </c>
      <c r="W158" s="82"/>
      <c r="X158" s="17">
        <f t="shared" si="52"/>
        <v>47.664000000000001</v>
      </c>
      <c r="Y158" s="95">
        <f t="shared" si="53"/>
        <v>4164</v>
      </c>
      <c r="Z158" s="4">
        <f>IF(OR(ISBLANK(Q158),VALUE(Q158)=0)," ",VALUE(G158)*60*VLOOKUP(VALUE(Q158),'Berechnungen 525d'!$A$5:$D$9,4)/1000)</f>
        <v>211.35400851063829</v>
      </c>
      <c r="AA158" s="19">
        <f t="shared" si="49"/>
        <v>2299</v>
      </c>
      <c r="AB158" s="19">
        <f t="shared" si="50"/>
        <v>2269</v>
      </c>
      <c r="AC158" s="19">
        <f t="shared" si="54"/>
        <v>30</v>
      </c>
      <c r="AD158" s="127">
        <f t="shared" si="55"/>
        <v>22.15</v>
      </c>
      <c r="AE158" s="117">
        <f t="shared" si="51"/>
        <v>0.42386200000000002</v>
      </c>
      <c r="AF158" s="123">
        <f t="shared" si="56"/>
        <v>63.04</v>
      </c>
      <c r="AG158" s="52">
        <f t="shared" si="48"/>
        <v>5</v>
      </c>
      <c r="AH158" s="48">
        <f t="shared" si="57"/>
        <v>3.5510000000000002</v>
      </c>
      <c r="AI158" s="20">
        <f t="shared" si="58"/>
        <v>1340.84</v>
      </c>
      <c r="AJ158" s="20">
        <f t="shared" si="59"/>
        <v>1340.84</v>
      </c>
      <c r="AK158" s="20">
        <f t="shared" si="60"/>
        <v>0</v>
      </c>
      <c r="AL158" s="48"/>
    </row>
    <row r="159" spans="1:38" x14ac:dyDescent="0.25">
      <c r="A159" s="64">
        <v>47970</v>
      </c>
      <c r="B159" s="91" t="s">
        <v>91</v>
      </c>
      <c r="C159" s="88">
        <v>1351.07</v>
      </c>
      <c r="D159" s="91" t="s">
        <v>91</v>
      </c>
      <c r="E159" s="70">
        <v>3.5510000000000002</v>
      </c>
      <c r="F159" s="93" t="s">
        <v>92</v>
      </c>
      <c r="G159" s="55">
        <v>4177</v>
      </c>
      <c r="H159" s="89" t="s">
        <v>444</v>
      </c>
      <c r="I159" s="55">
        <v>22.58</v>
      </c>
      <c r="J159" s="89" t="s">
        <v>446</v>
      </c>
      <c r="K159" s="126">
        <v>6.3999999999999997E-6</v>
      </c>
      <c r="L159" s="89" t="s">
        <v>101</v>
      </c>
      <c r="M159" s="55">
        <v>2293</v>
      </c>
      <c r="N159" s="89" t="s">
        <v>101</v>
      </c>
      <c r="O159" s="55">
        <v>2274</v>
      </c>
      <c r="P159" s="91" t="s">
        <v>102</v>
      </c>
      <c r="Q159" s="52">
        <v>5</v>
      </c>
      <c r="R159" s="90" t="s">
        <v>93</v>
      </c>
      <c r="S159" s="55">
        <v>63.52</v>
      </c>
      <c r="T159" s="91" t="s">
        <v>91</v>
      </c>
      <c r="U159" s="52">
        <v>1340.84</v>
      </c>
      <c r="W159" s="82"/>
      <c r="X159" s="17">
        <f t="shared" si="52"/>
        <v>47.97</v>
      </c>
      <c r="Y159" s="95">
        <f t="shared" si="53"/>
        <v>4177</v>
      </c>
      <c r="Z159" s="4">
        <f>IF(OR(ISBLANK(Q159),VALUE(Q159)=0)," ",VALUE(G159)*60*VLOOKUP(VALUE(Q159),'Berechnungen 525d'!$A$5:$D$9,4)/1000)</f>
        <v>212.01385531914892</v>
      </c>
      <c r="AA159" s="19">
        <f t="shared" si="49"/>
        <v>2293</v>
      </c>
      <c r="AB159" s="19">
        <f t="shared" si="50"/>
        <v>2274</v>
      </c>
      <c r="AC159" s="19">
        <f t="shared" si="54"/>
        <v>19</v>
      </c>
      <c r="AD159" s="127">
        <f t="shared" si="55"/>
        <v>22.58</v>
      </c>
      <c r="AE159" s="117">
        <f t="shared" si="51"/>
        <v>6.3999999999999997E-6</v>
      </c>
      <c r="AF159" s="123">
        <f t="shared" si="56"/>
        <v>63.52</v>
      </c>
      <c r="AG159" s="52">
        <f t="shared" si="48"/>
        <v>5</v>
      </c>
      <c r="AH159" s="48">
        <f t="shared" si="57"/>
        <v>3.5510000000000002</v>
      </c>
      <c r="AI159" s="20">
        <f t="shared" si="58"/>
        <v>1340.84</v>
      </c>
      <c r="AJ159" s="20">
        <f t="shared" si="59"/>
        <v>1351.07</v>
      </c>
      <c r="AK159" s="20">
        <f t="shared" si="60"/>
        <v>-10.230000000000018</v>
      </c>
      <c r="AL159" s="48"/>
    </row>
    <row r="160" spans="1:38" x14ac:dyDescent="0.25">
      <c r="A160" s="64">
        <v>48334</v>
      </c>
      <c r="B160" s="91" t="s">
        <v>91</v>
      </c>
      <c r="C160" s="88">
        <v>1340.84</v>
      </c>
      <c r="D160" s="91" t="s">
        <v>91</v>
      </c>
      <c r="E160" s="70">
        <v>3.5419999999999998</v>
      </c>
      <c r="F160" s="93" t="s">
        <v>92</v>
      </c>
      <c r="G160" s="55">
        <v>4183</v>
      </c>
      <c r="H160" s="89" t="s">
        <v>444</v>
      </c>
      <c r="I160" s="55">
        <v>22.23</v>
      </c>
      <c r="J160" s="89" t="s">
        <v>446</v>
      </c>
      <c r="K160" s="55">
        <v>0.84771700000000005</v>
      </c>
      <c r="L160" s="89" t="s">
        <v>101</v>
      </c>
      <c r="M160" s="55">
        <v>2289</v>
      </c>
      <c r="N160" s="89" t="s">
        <v>101</v>
      </c>
      <c r="O160" s="55">
        <v>2265</v>
      </c>
      <c r="P160" s="91" t="s">
        <v>102</v>
      </c>
      <c r="Q160" s="52">
        <v>5</v>
      </c>
      <c r="R160" s="90" t="s">
        <v>93</v>
      </c>
      <c r="S160" s="55">
        <v>63.23</v>
      </c>
      <c r="T160" s="91" t="s">
        <v>91</v>
      </c>
      <c r="U160" s="52">
        <v>1340.84</v>
      </c>
      <c r="W160" s="82"/>
      <c r="X160" s="17">
        <f t="shared" si="52"/>
        <v>48.334000000000003</v>
      </c>
      <c r="Y160" s="95">
        <f t="shared" si="53"/>
        <v>4183</v>
      </c>
      <c r="Z160" s="4">
        <f>IF(OR(ISBLANK(Q160),VALUE(Q160)=0)," ",VALUE(G160)*60*VLOOKUP(VALUE(Q160),'Berechnungen 525d'!$A$5:$D$9,4)/1000)</f>
        <v>212.3184</v>
      </c>
      <c r="AA160" s="19">
        <f t="shared" si="49"/>
        <v>2289</v>
      </c>
      <c r="AB160" s="19">
        <f t="shared" si="50"/>
        <v>2265</v>
      </c>
      <c r="AC160" s="19">
        <f t="shared" si="54"/>
        <v>24</v>
      </c>
      <c r="AD160" s="127">
        <f t="shared" si="55"/>
        <v>22.23</v>
      </c>
      <c r="AE160" s="117">
        <f t="shared" si="51"/>
        <v>0.84771700000000005</v>
      </c>
      <c r="AF160" s="123">
        <f t="shared" si="56"/>
        <v>63.23</v>
      </c>
      <c r="AG160" s="52">
        <f t="shared" si="48"/>
        <v>5</v>
      </c>
      <c r="AH160" s="48">
        <f t="shared" si="57"/>
        <v>3.5419999999999998</v>
      </c>
      <c r="AI160" s="20">
        <f t="shared" si="58"/>
        <v>1340.84</v>
      </c>
      <c r="AJ160" s="20">
        <f t="shared" si="59"/>
        <v>1340.84</v>
      </c>
      <c r="AK160" s="20">
        <f t="shared" si="60"/>
        <v>0</v>
      </c>
      <c r="AL160" s="48"/>
    </row>
    <row r="161" spans="1:38" x14ac:dyDescent="0.25">
      <c r="A161" s="64">
        <v>48512</v>
      </c>
      <c r="B161" s="91" t="s">
        <v>91</v>
      </c>
      <c r="C161" s="88">
        <v>1340.84</v>
      </c>
      <c r="D161" s="91" t="s">
        <v>91</v>
      </c>
      <c r="E161" s="70">
        <v>3.5419999999999998</v>
      </c>
      <c r="F161" s="93" t="s">
        <v>92</v>
      </c>
      <c r="G161" s="55">
        <v>4189</v>
      </c>
      <c r="H161" s="89" t="s">
        <v>444</v>
      </c>
      <c r="I161" s="55">
        <v>21.93</v>
      </c>
      <c r="J161" s="89" t="s">
        <v>446</v>
      </c>
      <c r="K161" s="55">
        <v>0.42386200000000002</v>
      </c>
      <c r="L161" s="89" t="s">
        <v>101</v>
      </c>
      <c r="M161" s="55">
        <v>2284</v>
      </c>
      <c r="N161" s="89" t="s">
        <v>101</v>
      </c>
      <c r="O161" s="55">
        <v>2258</v>
      </c>
      <c r="P161" s="91" t="s">
        <v>102</v>
      </c>
      <c r="Q161" s="52">
        <v>5</v>
      </c>
      <c r="R161" s="90" t="s">
        <v>93</v>
      </c>
      <c r="S161" s="55">
        <v>62.92</v>
      </c>
      <c r="T161" s="91" t="s">
        <v>91</v>
      </c>
      <c r="U161" s="52">
        <v>1340.84</v>
      </c>
      <c r="W161" s="82"/>
      <c r="X161" s="17">
        <f t="shared" si="52"/>
        <v>48.512</v>
      </c>
      <c r="Y161" s="95">
        <f t="shared" si="53"/>
        <v>4189</v>
      </c>
      <c r="Z161" s="4">
        <f>IF(OR(ISBLANK(Q161),VALUE(Q161)=0)," ",VALUE(G161)*60*VLOOKUP(VALUE(Q161),'Berechnungen 525d'!$A$5:$D$9,4)/1000)</f>
        <v>212.62294468085105</v>
      </c>
      <c r="AA161" s="19">
        <f t="shared" si="49"/>
        <v>2284</v>
      </c>
      <c r="AB161" s="19">
        <f t="shared" si="50"/>
        <v>2258</v>
      </c>
      <c r="AC161" s="19">
        <f t="shared" si="54"/>
        <v>26</v>
      </c>
      <c r="AD161" s="127">
        <f t="shared" si="55"/>
        <v>21.93</v>
      </c>
      <c r="AE161" s="117">
        <f t="shared" si="51"/>
        <v>0.42386200000000002</v>
      </c>
      <c r="AF161" s="123">
        <f t="shared" si="56"/>
        <v>62.92</v>
      </c>
      <c r="AG161" s="52">
        <f t="shared" si="48"/>
        <v>5</v>
      </c>
      <c r="AH161" s="48">
        <f t="shared" si="57"/>
        <v>3.5419999999999998</v>
      </c>
      <c r="AI161" s="20">
        <f t="shared" si="58"/>
        <v>1340.84</v>
      </c>
      <c r="AJ161" s="20">
        <f t="shared" si="59"/>
        <v>1340.84</v>
      </c>
      <c r="AK161" s="20">
        <f t="shared" si="60"/>
        <v>0</v>
      </c>
      <c r="AL161" s="48"/>
    </row>
    <row r="162" spans="1:38" x14ac:dyDescent="0.25">
      <c r="A162" s="64">
        <v>48911</v>
      </c>
      <c r="B162" s="91" t="s">
        <v>91</v>
      </c>
      <c r="C162" s="88">
        <v>1340.84</v>
      </c>
      <c r="D162" s="91" t="s">
        <v>91</v>
      </c>
      <c r="E162" s="70">
        <v>3.5419999999999998</v>
      </c>
      <c r="F162" s="93" t="s">
        <v>92</v>
      </c>
      <c r="G162" s="55">
        <v>4204</v>
      </c>
      <c r="H162" s="89" t="s">
        <v>444</v>
      </c>
      <c r="I162" s="55">
        <v>22.27</v>
      </c>
      <c r="J162" s="89" t="s">
        <v>446</v>
      </c>
      <c r="K162" s="55">
        <v>8.4777500000000006E-2</v>
      </c>
      <c r="L162" s="89" t="s">
        <v>101</v>
      </c>
      <c r="M162" s="55">
        <v>2278</v>
      </c>
      <c r="N162" s="89" t="s">
        <v>101</v>
      </c>
      <c r="O162" s="55">
        <v>2261</v>
      </c>
      <c r="P162" s="91" t="s">
        <v>102</v>
      </c>
      <c r="Q162" s="52">
        <v>5</v>
      </c>
      <c r="R162" s="90" t="s">
        <v>93</v>
      </c>
      <c r="S162" s="55">
        <v>62.66</v>
      </c>
      <c r="T162" s="91" t="s">
        <v>91</v>
      </c>
      <c r="U162" s="52">
        <v>1340.84</v>
      </c>
      <c r="W162" s="82"/>
      <c r="X162" s="17">
        <f t="shared" si="52"/>
        <v>48.911000000000001</v>
      </c>
      <c r="Y162" s="95">
        <f t="shared" si="53"/>
        <v>4204</v>
      </c>
      <c r="Z162" s="4">
        <f>IF(OR(ISBLANK(Q162),VALUE(Q162)=0)," ",VALUE(G162)*60*VLOOKUP(VALUE(Q162),'Berechnungen 525d'!$A$5:$D$9,4)/1000)</f>
        <v>213.38430638297871</v>
      </c>
      <c r="AA162" s="19">
        <f t="shared" si="49"/>
        <v>2278</v>
      </c>
      <c r="AB162" s="19">
        <f t="shared" si="50"/>
        <v>2261</v>
      </c>
      <c r="AC162" s="19">
        <f t="shared" si="54"/>
        <v>17</v>
      </c>
      <c r="AD162" s="127">
        <f t="shared" si="55"/>
        <v>22.27</v>
      </c>
      <c r="AE162" s="117">
        <f t="shared" si="51"/>
        <v>8.4777500000000006E-2</v>
      </c>
      <c r="AF162" s="123">
        <f t="shared" si="56"/>
        <v>62.66</v>
      </c>
      <c r="AG162" s="52">
        <f t="shared" si="48"/>
        <v>5</v>
      </c>
      <c r="AH162" s="48">
        <f t="shared" si="57"/>
        <v>3.5419999999999998</v>
      </c>
      <c r="AI162" s="20">
        <f t="shared" si="58"/>
        <v>1340.84</v>
      </c>
      <c r="AJ162" s="20">
        <f t="shared" si="59"/>
        <v>1340.84</v>
      </c>
      <c r="AK162" s="20">
        <f t="shared" si="60"/>
        <v>0</v>
      </c>
      <c r="AL162" s="48"/>
    </row>
    <row r="163" spans="1:38" x14ac:dyDescent="0.25">
      <c r="A163" s="64">
        <v>49142</v>
      </c>
      <c r="B163" s="91" t="s">
        <v>91</v>
      </c>
      <c r="C163" s="88">
        <v>1351.07</v>
      </c>
      <c r="D163" s="91" t="s">
        <v>91</v>
      </c>
      <c r="E163" s="70">
        <v>3.5379999999999998</v>
      </c>
      <c r="F163" s="93" t="s">
        <v>92</v>
      </c>
      <c r="G163" s="55">
        <v>4266</v>
      </c>
      <c r="H163" s="89" t="s">
        <v>444</v>
      </c>
      <c r="I163" s="55">
        <v>20.9</v>
      </c>
      <c r="J163" s="89" t="s">
        <v>446</v>
      </c>
      <c r="K163" s="55">
        <v>0.25431999999999999</v>
      </c>
      <c r="L163" s="89" t="s">
        <v>101</v>
      </c>
      <c r="M163" s="55">
        <v>2228</v>
      </c>
      <c r="N163" s="89" t="s">
        <v>101</v>
      </c>
      <c r="O163" s="55">
        <v>2232</v>
      </c>
      <c r="P163" s="91" t="s">
        <v>102</v>
      </c>
      <c r="Q163" s="52">
        <v>5</v>
      </c>
      <c r="R163" s="90" t="s">
        <v>93</v>
      </c>
      <c r="S163" s="55">
        <v>60.59</v>
      </c>
      <c r="T163" s="91" t="s">
        <v>91</v>
      </c>
      <c r="U163" s="52">
        <v>1340.84</v>
      </c>
      <c r="W163" s="82"/>
      <c r="X163" s="17">
        <f t="shared" si="52"/>
        <v>49.142000000000003</v>
      </c>
      <c r="Y163" s="95">
        <f t="shared" si="53"/>
        <v>4266</v>
      </c>
      <c r="Z163" s="4">
        <f>IF(OR(ISBLANK(Q163),VALUE(Q163)=0)," ",VALUE(G163)*60*VLOOKUP(VALUE(Q163),'Berechnungen 525d'!$A$5:$D$9,4)/1000)</f>
        <v>216.53126808510638</v>
      </c>
      <c r="AA163" s="19">
        <f t="shared" si="49"/>
        <v>2228</v>
      </c>
      <c r="AB163" s="19">
        <f t="shared" si="50"/>
        <v>2232</v>
      </c>
      <c r="AC163" s="19">
        <f t="shared" si="54"/>
        <v>-4</v>
      </c>
      <c r="AD163" s="127">
        <f t="shared" si="55"/>
        <v>20.9</v>
      </c>
      <c r="AE163" s="117">
        <f t="shared" si="51"/>
        <v>0.25431999999999999</v>
      </c>
      <c r="AF163" s="123">
        <f t="shared" si="56"/>
        <v>60.59</v>
      </c>
      <c r="AG163" s="52">
        <f t="shared" si="48"/>
        <v>5</v>
      </c>
      <c r="AH163" s="48">
        <f t="shared" si="57"/>
        <v>3.5379999999999998</v>
      </c>
      <c r="AI163" s="20">
        <f t="shared" si="58"/>
        <v>1340.84</v>
      </c>
      <c r="AJ163" s="20">
        <f t="shared" si="59"/>
        <v>1351.07</v>
      </c>
      <c r="AK163" s="20">
        <f t="shared" si="60"/>
        <v>-10.230000000000018</v>
      </c>
      <c r="AL163" s="48"/>
    </row>
    <row r="164" spans="1:38" x14ac:dyDescent="0.25">
      <c r="A164" s="64">
        <v>51477</v>
      </c>
      <c r="B164" s="91" t="s">
        <v>91</v>
      </c>
      <c r="C164" s="88">
        <v>1351.07</v>
      </c>
      <c r="D164" s="91" t="s">
        <v>91</v>
      </c>
      <c r="E164" s="70">
        <v>3.5339999999999998</v>
      </c>
      <c r="F164" s="93" t="s">
        <v>92</v>
      </c>
      <c r="G164" s="55">
        <v>4264</v>
      </c>
      <c r="H164" s="89" t="s">
        <v>444</v>
      </c>
      <c r="I164" s="55">
        <v>21.43</v>
      </c>
      <c r="J164" s="89" t="s">
        <v>446</v>
      </c>
      <c r="K164" s="55">
        <v>0.25431999999999999</v>
      </c>
      <c r="L164" s="89" t="s">
        <v>101</v>
      </c>
      <c r="M164" s="55">
        <v>2219</v>
      </c>
      <c r="N164" s="89" t="s">
        <v>101</v>
      </c>
      <c r="O164" s="55">
        <v>2234</v>
      </c>
      <c r="P164" s="91" t="s">
        <v>102</v>
      </c>
      <c r="Q164" s="52">
        <v>5</v>
      </c>
      <c r="R164" s="90" t="s">
        <v>93</v>
      </c>
      <c r="S164" s="55">
        <v>60.44</v>
      </c>
      <c r="T164" s="91" t="s">
        <v>91</v>
      </c>
      <c r="U164" s="52">
        <v>1340.84</v>
      </c>
      <c r="W164" s="82"/>
      <c r="X164" s="17">
        <f t="shared" si="52"/>
        <v>51.476999999999997</v>
      </c>
      <c r="Y164" s="95">
        <f t="shared" si="53"/>
        <v>4264</v>
      </c>
      <c r="Z164" s="4">
        <f>IF(OR(ISBLANK(Q164),VALUE(Q164)=0)," ",VALUE(G164)*60*VLOOKUP(VALUE(Q164),'Berechnungen 525d'!$A$5:$D$9,4)/1000)</f>
        <v>216.42975319148934</v>
      </c>
      <c r="AA164" s="19">
        <f t="shared" si="49"/>
        <v>2219</v>
      </c>
      <c r="AB164" s="19">
        <f t="shared" si="50"/>
        <v>2234</v>
      </c>
      <c r="AC164" s="19">
        <f t="shared" si="54"/>
        <v>-15</v>
      </c>
      <c r="AD164" s="127">
        <f t="shared" si="55"/>
        <v>21.43</v>
      </c>
      <c r="AE164" s="117">
        <f t="shared" si="51"/>
        <v>0.25431999999999999</v>
      </c>
      <c r="AF164" s="123">
        <f t="shared" si="56"/>
        <v>60.44</v>
      </c>
      <c r="AG164" s="52">
        <f t="shared" si="48"/>
        <v>5</v>
      </c>
      <c r="AH164" s="48">
        <f t="shared" si="57"/>
        <v>3.5339999999999998</v>
      </c>
      <c r="AI164" s="20">
        <f t="shared" si="58"/>
        <v>1340.84</v>
      </c>
      <c r="AJ164" s="20">
        <f t="shared" si="59"/>
        <v>1351.07</v>
      </c>
      <c r="AK164" s="20">
        <f t="shared" si="60"/>
        <v>-10.230000000000018</v>
      </c>
      <c r="AL164" s="48"/>
    </row>
    <row r="165" spans="1:38" x14ac:dyDescent="0.25">
      <c r="A165" s="64">
        <v>51813</v>
      </c>
      <c r="B165" s="91" t="s">
        <v>91</v>
      </c>
      <c r="C165" s="88">
        <v>1340.84</v>
      </c>
      <c r="D165" s="91" t="s">
        <v>91</v>
      </c>
      <c r="E165" s="70">
        <v>3.5379999999999998</v>
      </c>
      <c r="F165" s="93" t="s">
        <v>92</v>
      </c>
      <c r="G165" s="55">
        <v>4276</v>
      </c>
      <c r="H165" s="89" t="s">
        <v>444</v>
      </c>
      <c r="I165" s="55">
        <v>20.77</v>
      </c>
      <c r="J165" s="89" t="s">
        <v>446</v>
      </c>
      <c r="K165" s="55">
        <v>0.42386200000000002</v>
      </c>
      <c r="L165" s="89" t="s">
        <v>101</v>
      </c>
      <c r="M165" s="55">
        <v>2213</v>
      </c>
      <c r="N165" s="89" t="s">
        <v>101</v>
      </c>
      <c r="O165" s="55">
        <v>2226</v>
      </c>
      <c r="P165" s="91" t="s">
        <v>102</v>
      </c>
      <c r="Q165" s="52">
        <v>5</v>
      </c>
      <c r="R165" s="90" t="s">
        <v>93</v>
      </c>
      <c r="S165" s="55">
        <v>59.81</v>
      </c>
      <c r="T165" s="91" t="s">
        <v>91</v>
      </c>
      <c r="U165" s="52">
        <v>1340.84</v>
      </c>
      <c r="W165" s="82"/>
      <c r="X165" s="17">
        <f t="shared" si="52"/>
        <v>51.813000000000002</v>
      </c>
      <c r="Y165" s="95">
        <f t="shared" si="53"/>
        <v>4276</v>
      </c>
      <c r="Z165" s="4">
        <f>IF(OR(ISBLANK(Q165),VALUE(Q165)=0)," ",VALUE(G165)*60*VLOOKUP(VALUE(Q165),'Berechnungen 525d'!$A$5:$D$9,4)/1000)</f>
        <v>217.03884255319147</v>
      </c>
      <c r="AA165" s="19">
        <f t="shared" si="49"/>
        <v>2213</v>
      </c>
      <c r="AB165" s="19">
        <f t="shared" si="50"/>
        <v>2226</v>
      </c>
      <c r="AC165" s="19">
        <f t="shared" si="54"/>
        <v>-13</v>
      </c>
      <c r="AD165" s="127">
        <f t="shared" si="55"/>
        <v>20.77</v>
      </c>
      <c r="AE165" s="117">
        <f t="shared" si="51"/>
        <v>0.42386200000000002</v>
      </c>
      <c r="AF165" s="123">
        <f t="shared" si="56"/>
        <v>59.81</v>
      </c>
      <c r="AG165" s="52">
        <f t="shared" ref="AG165:AG183" si="61">Q165</f>
        <v>5</v>
      </c>
      <c r="AH165" s="48">
        <f t="shared" si="57"/>
        <v>3.5379999999999998</v>
      </c>
      <c r="AI165" s="20">
        <f t="shared" si="58"/>
        <v>1340.84</v>
      </c>
      <c r="AJ165" s="20">
        <f t="shared" si="59"/>
        <v>1340.84</v>
      </c>
      <c r="AK165" s="20">
        <f t="shared" si="60"/>
        <v>0</v>
      </c>
      <c r="AL165" s="48"/>
    </row>
    <row r="166" spans="1:38" x14ac:dyDescent="0.25">
      <c r="A166" s="64">
        <v>52079</v>
      </c>
      <c r="B166" s="91" t="s">
        <v>91</v>
      </c>
      <c r="C166" s="88">
        <v>1340.84</v>
      </c>
      <c r="D166" s="91" t="s">
        <v>91</v>
      </c>
      <c r="E166" s="70">
        <v>3.5289999999999999</v>
      </c>
      <c r="F166" s="93" t="s">
        <v>92</v>
      </c>
      <c r="G166" s="55">
        <v>4283</v>
      </c>
      <c r="H166" s="89" t="s">
        <v>444</v>
      </c>
      <c r="I166" s="55">
        <v>20.95</v>
      </c>
      <c r="J166" s="89" t="s">
        <v>446</v>
      </c>
      <c r="K166" s="55">
        <v>0.33909099999999998</v>
      </c>
      <c r="L166" s="89" t="s">
        <v>101</v>
      </c>
      <c r="M166" s="55">
        <v>2203</v>
      </c>
      <c r="N166" s="89" t="s">
        <v>101</v>
      </c>
      <c r="O166" s="55">
        <v>2224</v>
      </c>
      <c r="P166" s="91" t="s">
        <v>102</v>
      </c>
      <c r="Q166" s="52">
        <v>5</v>
      </c>
      <c r="R166" s="90" t="s">
        <v>93</v>
      </c>
      <c r="S166" s="55">
        <v>59.68</v>
      </c>
      <c r="T166" s="91" t="s">
        <v>91</v>
      </c>
      <c r="U166" s="52">
        <v>1340.84</v>
      </c>
      <c r="W166" s="82"/>
      <c r="X166" s="17">
        <f t="shared" si="52"/>
        <v>52.079000000000001</v>
      </c>
      <c r="Y166" s="95">
        <f t="shared" si="53"/>
        <v>4283</v>
      </c>
      <c r="Z166" s="4">
        <f>IF(OR(ISBLANK(Q166),VALUE(Q166)=0)," ",VALUE(G166)*60*VLOOKUP(VALUE(Q166),'Berechnungen 525d'!$A$5:$D$9,4)/1000)</f>
        <v>217.39414468085104</v>
      </c>
      <c r="AA166" s="19">
        <f t="shared" ref="AA166:AA183" si="62">VALUE(M166)</f>
        <v>2203</v>
      </c>
      <c r="AB166" s="19">
        <f t="shared" ref="AB166:AB183" si="63">VALUE(O166)</f>
        <v>2224</v>
      </c>
      <c r="AC166" s="19">
        <f t="shared" si="54"/>
        <v>-21</v>
      </c>
      <c r="AD166" s="127">
        <f t="shared" si="55"/>
        <v>20.95</v>
      </c>
      <c r="AE166" s="117">
        <f t="shared" ref="AE166:AE183" si="64">VALUE(K166)</f>
        <v>0.33909099999999998</v>
      </c>
      <c r="AF166" s="123">
        <f t="shared" si="56"/>
        <v>59.68</v>
      </c>
      <c r="AG166" s="52">
        <f t="shared" si="61"/>
        <v>5</v>
      </c>
      <c r="AH166" s="48">
        <f t="shared" si="57"/>
        <v>3.5289999999999999</v>
      </c>
      <c r="AI166" s="20">
        <f t="shared" si="58"/>
        <v>1340.84</v>
      </c>
      <c r="AJ166" s="20">
        <f t="shared" si="59"/>
        <v>1340.84</v>
      </c>
      <c r="AK166" s="20">
        <f t="shared" si="60"/>
        <v>0</v>
      </c>
    </row>
    <row r="167" spans="1:38" x14ac:dyDescent="0.25">
      <c r="A167" s="64">
        <v>52375</v>
      </c>
      <c r="B167" s="91" t="s">
        <v>91</v>
      </c>
      <c r="C167" s="88">
        <v>1340.84</v>
      </c>
      <c r="D167" s="91" t="s">
        <v>91</v>
      </c>
      <c r="E167" s="70">
        <v>3.5289999999999999</v>
      </c>
      <c r="F167" s="93" t="s">
        <v>92</v>
      </c>
      <c r="G167" s="55">
        <v>4293</v>
      </c>
      <c r="H167" s="89" t="s">
        <v>444</v>
      </c>
      <c r="I167" s="55">
        <v>20.82</v>
      </c>
      <c r="J167" s="89" t="s">
        <v>446</v>
      </c>
      <c r="K167" s="55">
        <v>0.16954900000000001</v>
      </c>
      <c r="L167" s="89" t="s">
        <v>101</v>
      </c>
      <c r="M167" s="55">
        <v>2194</v>
      </c>
      <c r="N167" s="89" t="s">
        <v>101</v>
      </c>
      <c r="O167" s="55">
        <v>2220</v>
      </c>
      <c r="P167" s="91" t="s">
        <v>102</v>
      </c>
      <c r="Q167" s="52">
        <v>5</v>
      </c>
      <c r="R167" s="90" t="s">
        <v>93</v>
      </c>
      <c r="S167" s="55">
        <v>59.04</v>
      </c>
      <c r="T167" s="91" t="s">
        <v>91</v>
      </c>
      <c r="U167" s="52">
        <v>1340.84</v>
      </c>
      <c r="W167" s="82"/>
      <c r="X167" s="17">
        <f t="shared" si="52"/>
        <v>52.375</v>
      </c>
      <c r="Y167" s="95">
        <f t="shared" si="53"/>
        <v>4293</v>
      </c>
      <c r="Z167" s="4">
        <f>IF(OR(ISBLANK(Q167),VALUE(Q167)=0)," ",VALUE(G167)*60*VLOOKUP(VALUE(Q167),'Berechnungen 525d'!$A$5:$D$9,4)/1000)</f>
        <v>217.90171914893617</v>
      </c>
      <c r="AA167" s="19">
        <f t="shared" si="62"/>
        <v>2194</v>
      </c>
      <c r="AB167" s="19">
        <f t="shared" si="63"/>
        <v>2220</v>
      </c>
      <c r="AC167" s="19">
        <f t="shared" si="54"/>
        <v>-26</v>
      </c>
      <c r="AD167" s="127">
        <f t="shared" si="55"/>
        <v>20.82</v>
      </c>
      <c r="AE167" s="117">
        <f t="shared" si="64"/>
        <v>0.16954900000000001</v>
      </c>
      <c r="AF167" s="123">
        <f t="shared" si="56"/>
        <v>59.04</v>
      </c>
      <c r="AG167" s="52">
        <f t="shared" si="61"/>
        <v>5</v>
      </c>
      <c r="AH167" s="48">
        <f t="shared" si="57"/>
        <v>3.5289999999999999</v>
      </c>
      <c r="AI167" s="20">
        <f t="shared" si="58"/>
        <v>1340.84</v>
      </c>
      <c r="AJ167" s="20">
        <f t="shared" si="59"/>
        <v>1340.84</v>
      </c>
      <c r="AK167" s="20">
        <f t="shared" si="60"/>
        <v>0</v>
      </c>
    </row>
    <row r="168" spans="1:38" x14ac:dyDescent="0.25">
      <c r="A168" s="64">
        <v>52729</v>
      </c>
      <c r="B168" s="91" t="s">
        <v>91</v>
      </c>
      <c r="C168" s="88">
        <v>1340.84</v>
      </c>
      <c r="D168" s="91" t="s">
        <v>91</v>
      </c>
      <c r="E168" s="70">
        <v>3.5289999999999999</v>
      </c>
      <c r="F168" s="93" t="s">
        <v>92</v>
      </c>
      <c r="G168" s="55">
        <v>4299</v>
      </c>
      <c r="H168" s="89" t="s">
        <v>444</v>
      </c>
      <c r="I168" s="55">
        <v>21.06</v>
      </c>
      <c r="J168" s="89" t="s">
        <v>446</v>
      </c>
      <c r="K168" s="55">
        <v>0.84771700000000005</v>
      </c>
      <c r="L168" s="89" t="s">
        <v>101</v>
      </c>
      <c r="M168" s="55">
        <v>2184</v>
      </c>
      <c r="N168" s="89" t="s">
        <v>101</v>
      </c>
      <c r="O168" s="55">
        <v>2218</v>
      </c>
      <c r="P168" s="91" t="s">
        <v>102</v>
      </c>
      <c r="Q168" s="52">
        <v>5</v>
      </c>
      <c r="R168" s="90" t="s">
        <v>93</v>
      </c>
      <c r="S168" s="55">
        <v>59.1</v>
      </c>
      <c r="T168" s="91" t="s">
        <v>91</v>
      </c>
      <c r="U168" s="52">
        <v>1340.84</v>
      </c>
      <c r="W168" s="82"/>
      <c r="X168" s="17">
        <f t="shared" si="52"/>
        <v>52.728999999999999</v>
      </c>
      <c r="Y168" s="95">
        <f t="shared" si="53"/>
        <v>4299</v>
      </c>
      <c r="Z168" s="4">
        <f>IF(OR(ISBLANK(Q168),VALUE(Q168)=0)," ",VALUE(G168)*60*VLOOKUP(VALUE(Q168),'Berechnungen 525d'!$A$5:$D$9,4)/1000)</f>
        <v>218.20626382978725</v>
      </c>
      <c r="AA168" s="19">
        <f t="shared" si="62"/>
        <v>2184</v>
      </c>
      <c r="AB168" s="19">
        <f t="shared" si="63"/>
        <v>2218</v>
      </c>
      <c r="AC168" s="19">
        <f t="shared" si="54"/>
        <v>-34</v>
      </c>
      <c r="AD168" s="127">
        <f t="shared" si="55"/>
        <v>21.06</v>
      </c>
      <c r="AE168" s="117">
        <f t="shared" si="64"/>
        <v>0.84771700000000005</v>
      </c>
      <c r="AF168" s="123">
        <f t="shared" si="56"/>
        <v>59.1</v>
      </c>
      <c r="AG168" s="52">
        <f t="shared" si="61"/>
        <v>5</v>
      </c>
      <c r="AH168" s="48">
        <f t="shared" si="57"/>
        <v>3.5289999999999999</v>
      </c>
      <c r="AI168" s="20">
        <f t="shared" si="58"/>
        <v>1340.84</v>
      </c>
      <c r="AJ168" s="20">
        <f t="shared" si="59"/>
        <v>1340.84</v>
      </c>
      <c r="AK168" s="20">
        <f t="shared" si="60"/>
        <v>0</v>
      </c>
    </row>
    <row r="169" spans="1:38" x14ac:dyDescent="0.25">
      <c r="A169" s="64">
        <v>52897</v>
      </c>
      <c r="B169" s="91" t="s">
        <v>91</v>
      </c>
      <c r="C169" s="88">
        <v>1340.84</v>
      </c>
      <c r="D169" s="91" t="s">
        <v>91</v>
      </c>
      <c r="E169" s="70">
        <v>3.5289999999999999</v>
      </c>
      <c r="F169" s="93" t="s">
        <v>92</v>
      </c>
      <c r="G169" s="55">
        <v>4294</v>
      </c>
      <c r="H169" s="89" t="s">
        <v>444</v>
      </c>
      <c r="I169" s="55">
        <v>21.83</v>
      </c>
      <c r="J169" s="89" t="s">
        <v>446</v>
      </c>
      <c r="K169" s="55">
        <v>0.16954900000000001</v>
      </c>
      <c r="L169" s="89" t="s">
        <v>101</v>
      </c>
      <c r="M169" s="55">
        <v>2182</v>
      </c>
      <c r="N169" s="89" t="s">
        <v>101</v>
      </c>
      <c r="O169" s="55">
        <v>2223</v>
      </c>
      <c r="P169" s="91" t="s">
        <v>102</v>
      </c>
      <c r="Q169" s="52">
        <v>5</v>
      </c>
      <c r="R169" s="90" t="s">
        <v>93</v>
      </c>
      <c r="S169" s="55">
        <v>59.03</v>
      </c>
      <c r="T169" s="91" t="s">
        <v>91</v>
      </c>
      <c r="U169" s="52">
        <v>1340.84</v>
      </c>
      <c r="W169" s="82"/>
      <c r="X169" s="17">
        <f t="shared" si="52"/>
        <v>52.896999999999998</v>
      </c>
      <c r="Y169" s="95">
        <f t="shared" si="53"/>
        <v>4294</v>
      </c>
      <c r="Z169" s="4">
        <f>IF(OR(ISBLANK(Q169),VALUE(Q169)=0)," ",VALUE(G169)*60*VLOOKUP(VALUE(Q169),'Berechnungen 525d'!$A$5:$D$9,4)/1000)</f>
        <v>217.95247659574466</v>
      </c>
      <c r="AA169" s="19">
        <f t="shared" si="62"/>
        <v>2182</v>
      </c>
      <c r="AB169" s="19">
        <f t="shared" si="63"/>
        <v>2223</v>
      </c>
      <c r="AC169" s="19">
        <f t="shared" si="54"/>
        <v>-41</v>
      </c>
      <c r="AD169" s="127">
        <f t="shared" si="55"/>
        <v>21.83</v>
      </c>
      <c r="AE169" s="117">
        <f t="shared" si="64"/>
        <v>0.16954900000000001</v>
      </c>
      <c r="AF169" s="123">
        <f t="shared" si="56"/>
        <v>59.03</v>
      </c>
      <c r="AG169" s="52">
        <f t="shared" si="61"/>
        <v>5</v>
      </c>
      <c r="AH169" s="48">
        <f t="shared" si="57"/>
        <v>3.5289999999999999</v>
      </c>
      <c r="AI169" s="20">
        <f t="shared" si="58"/>
        <v>1340.84</v>
      </c>
      <c r="AJ169" s="20">
        <f t="shared" si="59"/>
        <v>1340.84</v>
      </c>
      <c r="AK169" s="20">
        <f t="shared" si="60"/>
        <v>0</v>
      </c>
    </row>
    <row r="170" spans="1:38" x14ac:dyDescent="0.25">
      <c r="A170" s="64">
        <v>53183</v>
      </c>
      <c r="B170" s="91" t="s">
        <v>91</v>
      </c>
      <c r="C170" s="88">
        <v>1340.84</v>
      </c>
      <c r="D170" s="91" t="s">
        <v>91</v>
      </c>
      <c r="E170" s="70">
        <v>3.5339999999999998</v>
      </c>
      <c r="F170" s="93" t="s">
        <v>92</v>
      </c>
      <c r="G170" s="55">
        <v>4299</v>
      </c>
      <c r="H170" s="89" t="s">
        <v>444</v>
      </c>
      <c r="I170" s="55">
        <v>21.95</v>
      </c>
      <c r="J170" s="89" t="s">
        <v>446</v>
      </c>
      <c r="K170" s="55">
        <v>0.67817499999999997</v>
      </c>
      <c r="L170" s="89" t="s">
        <v>101</v>
      </c>
      <c r="M170" s="55">
        <v>2178</v>
      </c>
      <c r="N170" s="89" t="s">
        <v>101</v>
      </c>
      <c r="O170" s="55">
        <v>2221</v>
      </c>
      <c r="P170" s="91" t="s">
        <v>102</v>
      </c>
      <c r="Q170" s="52">
        <v>5</v>
      </c>
      <c r="R170" s="90" t="s">
        <v>93</v>
      </c>
      <c r="S170" s="55">
        <v>58.81</v>
      </c>
      <c r="T170" s="91" t="s">
        <v>91</v>
      </c>
      <c r="U170" s="52">
        <v>1340.84</v>
      </c>
      <c r="W170" s="82"/>
      <c r="X170" s="17">
        <f t="shared" si="52"/>
        <v>53.183</v>
      </c>
      <c r="Y170" s="95">
        <f t="shared" si="53"/>
        <v>4299</v>
      </c>
      <c r="Z170" s="4">
        <f>IF(OR(ISBLANK(Q170),VALUE(Q170)=0)," ",VALUE(G170)*60*VLOOKUP(VALUE(Q170),'Berechnungen 525d'!$A$5:$D$9,4)/1000)</f>
        <v>218.20626382978725</v>
      </c>
      <c r="AA170" s="19">
        <f t="shared" si="62"/>
        <v>2178</v>
      </c>
      <c r="AB170" s="19">
        <f t="shared" si="63"/>
        <v>2221</v>
      </c>
      <c r="AC170" s="19">
        <f t="shared" si="54"/>
        <v>-43</v>
      </c>
      <c r="AD170" s="127">
        <f t="shared" si="55"/>
        <v>21.95</v>
      </c>
      <c r="AE170" s="117">
        <f t="shared" si="64"/>
        <v>0.67817499999999997</v>
      </c>
      <c r="AF170" s="123">
        <f t="shared" si="56"/>
        <v>58.81</v>
      </c>
      <c r="AG170" s="52">
        <f t="shared" si="61"/>
        <v>5</v>
      </c>
      <c r="AH170" s="48">
        <f t="shared" si="57"/>
        <v>3.5339999999999998</v>
      </c>
      <c r="AI170" s="20">
        <f t="shared" si="58"/>
        <v>1340.84</v>
      </c>
      <c r="AJ170" s="20">
        <f t="shared" si="59"/>
        <v>1340.84</v>
      </c>
      <c r="AK170" s="20">
        <f t="shared" si="60"/>
        <v>0</v>
      </c>
    </row>
    <row r="171" spans="1:38" x14ac:dyDescent="0.25">
      <c r="A171" s="64">
        <v>53509</v>
      </c>
      <c r="B171" s="91" t="s">
        <v>91</v>
      </c>
      <c r="C171" s="88">
        <v>1340.84</v>
      </c>
      <c r="D171" s="91" t="s">
        <v>91</v>
      </c>
      <c r="E171" s="70">
        <v>3.5249999999999999</v>
      </c>
      <c r="F171" s="93" t="s">
        <v>92</v>
      </c>
      <c r="G171" s="55">
        <v>4319</v>
      </c>
      <c r="H171" s="89" t="s">
        <v>444</v>
      </c>
      <c r="I171" s="55">
        <v>22.08</v>
      </c>
      <c r="J171" s="89" t="s">
        <v>446</v>
      </c>
      <c r="K171" s="55">
        <v>0.16954900000000001</v>
      </c>
      <c r="L171" s="89" t="s">
        <v>101</v>
      </c>
      <c r="M171" s="55">
        <v>2173</v>
      </c>
      <c r="N171" s="89" t="s">
        <v>101</v>
      </c>
      <c r="O171" s="55">
        <v>2219</v>
      </c>
      <c r="P171" s="91" t="s">
        <v>102</v>
      </c>
      <c r="Q171" s="52">
        <v>5</v>
      </c>
      <c r="R171" s="90" t="s">
        <v>93</v>
      </c>
      <c r="S171" s="55">
        <v>58.74</v>
      </c>
      <c r="T171" s="91" t="s">
        <v>91</v>
      </c>
      <c r="U171" s="52">
        <v>1340.84</v>
      </c>
      <c r="W171" s="82"/>
      <c r="X171" s="17">
        <f t="shared" si="52"/>
        <v>53.509</v>
      </c>
      <c r="Y171" s="95">
        <f t="shared" si="53"/>
        <v>4319</v>
      </c>
      <c r="Z171" s="4">
        <f>IF(OR(ISBLANK(Q171),VALUE(Q171)=0)," ",VALUE(G171)*60*VLOOKUP(VALUE(Q171),'Berechnungen 525d'!$A$5:$D$9,4)/1000)</f>
        <v>219.22141276595744</v>
      </c>
      <c r="AA171" s="19">
        <f t="shared" si="62"/>
        <v>2173</v>
      </c>
      <c r="AB171" s="19">
        <f t="shared" si="63"/>
        <v>2219</v>
      </c>
      <c r="AC171" s="19">
        <f t="shared" si="54"/>
        <v>-46</v>
      </c>
      <c r="AD171" s="127">
        <f t="shared" si="55"/>
        <v>22.08</v>
      </c>
      <c r="AE171" s="117">
        <f t="shared" si="64"/>
        <v>0.16954900000000001</v>
      </c>
      <c r="AF171" s="123">
        <f t="shared" si="56"/>
        <v>58.74</v>
      </c>
      <c r="AG171" s="52">
        <f t="shared" si="61"/>
        <v>5</v>
      </c>
      <c r="AH171" s="48">
        <f t="shared" si="57"/>
        <v>3.5249999999999999</v>
      </c>
      <c r="AI171" s="20">
        <f t="shared" si="58"/>
        <v>1340.84</v>
      </c>
      <c r="AJ171" s="20">
        <f t="shared" si="59"/>
        <v>1340.84</v>
      </c>
      <c r="AK171" s="20">
        <f t="shared" si="60"/>
        <v>0</v>
      </c>
    </row>
    <row r="172" spans="1:38" x14ac:dyDescent="0.25">
      <c r="A172" s="64">
        <v>53873</v>
      </c>
      <c r="B172" s="91" t="s">
        <v>91</v>
      </c>
      <c r="C172" s="88">
        <v>1340.84</v>
      </c>
      <c r="D172" s="91" t="s">
        <v>91</v>
      </c>
      <c r="E172" s="70">
        <v>3.452</v>
      </c>
      <c r="F172" s="93" t="s">
        <v>92</v>
      </c>
      <c r="G172" s="55">
        <v>4311</v>
      </c>
      <c r="H172" s="89" t="s">
        <v>444</v>
      </c>
      <c r="I172" s="55">
        <v>21.39</v>
      </c>
      <c r="J172" s="89" t="s">
        <v>446</v>
      </c>
      <c r="K172" s="55">
        <v>8.4777500000000006E-2</v>
      </c>
      <c r="L172" s="89" t="s">
        <v>101</v>
      </c>
      <c r="M172" s="55">
        <v>2170</v>
      </c>
      <c r="N172" s="89" t="s">
        <v>101</v>
      </c>
      <c r="O172" s="55">
        <v>2209</v>
      </c>
      <c r="P172" s="91" t="s">
        <v>102</v>
      </c>
      <c r="Q172" s="52">
        <v>5</v>
      </c>
      <c r="R172" s="90" t="s">
        <v>93</v>
      </c>
      <c r="S172" s="55">
        <v>58.58</v>
      </c>
      <c r="T172" s="91" t="s">
        <v>91</v>
      </c>
      <c r="U172" s="52">
        <v>1340.84</v>
      </c>
      <c r="W172" s="82"/>
      <c r="X172" s="17">
        <f t="shared" si="52"/>
        <v>53.872999999999998</v>
      </c>
      <c r="Y172" s="95">
        <f t="shared" si="53"/>
        <v>4311</v>
      </c>
      <c r="Z172" s="4">
        <f>IF(OR(ISBLANK(Q172),VALUE(Q172)=0)," ",VALUE(G172)*60*VLOOKUP(VALUE(Q172),'Berechnungen 525d'!$A$5:$D$9,4)/1000)</f>
        <v>218.81535319148935</v>
      </c>
      <c r="AA172" s="19">
        <f t="shared" si="62"/>
        <v>2170</v>
      </c>
      <c r="AB172" s="19">
        <f t="shared" si="63"/>
        <v>2209</v>
      </c>
      <c r="AC172" s="19">
        <f t="shared" si="54"/>
        <v>-39</v>
      </c>
      <c r="AD172" s="127">
        <f t="shared" si="55"/>
        <v>21.39</v>
      </c>
      <c r="AE172" s="117">
        <f t="shared" si="64"/>
        <v>8.4777500000000006E-2</v>
      </c>
      <c r="AF172" s="123">
        <f t="shared" si="56"/>
        <v>58.58</v>
      </c>
      <c r="AG172" s="52">
        <f t="shared" si="61"/>
        <v>5</v>
      </c>
      <c r="AH172" s="48">
        <f t="shared" si="57"/>
        <v>3.452</v>
      </c>
      <c r="AI172" s="20">
        <f t="shared" si="58"/>
        <v>1340.84</v>
      </c>
      <c r="AJ172" s="20">
        <f t="shared" si="59"/>
        <v>1340.84</v>
      </c>
      <c r="AK172" s="20">
        <f t="shared" si="60"/>
        <v>0</v>
      </c>
    </row>
    <row r="173" spans="1:38" x14ac:dyDescent="0.25">
      <c r="A173" s="64">
        <v>54161</v>
      </c>
      <c r="B173" s="91" t="s">
        <v>91</v>
      </c>
      <c r="C173" s="88">
        <v>1351.07</v>
      </c>
      <c r="D173" s="91" t="s">
        <v>91</v>
      </c>
      <c r="E173" s="70">
        <v>3.4609999999999999</v>
      </c>
      <c r="F173" s="93" t="s">
        <v>92</v>
      </c>
      <c r="G173" s="55">
        <v>4320</v>
      </c>
      <c r="H173" s="89" t="s">
        <v>444</v>
      </c>
      <c r="I173" s="55">
        <v>22.05</v>
      </c>
      <c r="J173" s="89" t="s">
        <v>446</v>
      </c>
      <c r="K173" s="55">
        <v>0.42386200000000002</v>
      </c>
      <c r="L173" s="89" t="s">
        <v>101</v>
      </c>
      <c r="M173" s="55">
        <v>2169</v>
      </c>
      <c r="N173" s="89" t="s">
        <v>101</v>
      </c>
      <c r="O173" s="55">
        <v>2214</v>
      </c>
      <c r="P173" s="91" t="s">
        <v>102</v>
      </c>
      <c r="Q173" s="52">
        <v>5</v>
      </c>
      <c r="R173" s="90" t="s">
        <v>93</v>
      </c>
      <c r="S173" s="55">
        <v>58.3</v>
      </c>
      <c r="T173" s="91" t="s">
        <v>91</v>
      </c>
      <c r="U173" s="52">
        <v>1340.84</v>
      </c>
      <c r="W173" s="82"/>
      <c r="X173" s="17">
        <f t="shared" si="52"/>
        <v>54.161000000000001</v>
      </c>
      <c r="Y173" s="95">
        <f t="shared" si="53"/>
        <v>4320</v>
      </c>
      <c r="Z173" s="4">
        <f>IF(OR(ISBLANK(Q173),VALUE(Q173)=0)," ",VALUE(G173)*60*VLOOKUP(VALUE(Q173),'Berechnungen 525d'!$A$5:$D$9,4)/1000)</f>
        <v>219.27217021276596</v>
      </c>
      <c r="AA173" s="19">
        <f t="shared" si="62"/>
        <v>2169</v>
      </c>
      <c r="AB173" s="19">
        <f t="shared" si="63"/>
        <v>2214</v>
      </c>
      <c r="AC173" s="19">
        <f t="shared" si="54"/>
        <v>-45</v>
      </c>
      <c r="AD173" s="127">
        <f t="shared" si="55"/>
        <v>22.05</v>
      </c>
      <c r="AE173" s="117">
        <f t="shared" si="64"/>
        <v>0.42386200000000002</v>
      </c>
      <c r="AF173" s="123">
        <f t="shared" si="56"/>
        <v>58.3</v>
      </c>
      <c r="AG173" s="52">
        <f t="shared" si="61"/>
        <v>5</v>
      </c>
      <c r="AH173" s="48">
        <f t="shared" si="57"/>
        <v>3.4609999999999999</v>
      </c>
      <c r="AI173" s="20">
        <f t="shared" si="58"/>
        <v>1340.84</v>
      </c>
      <c r="AJ173" s="20">
        <f t="shared" si="59"/>
        <v>1351.07</v>
      </c>
      <c r="AK173" s="20">
        <f t="shared" si="60"/>
        <v>-10.230000000000018</v>
      </c>
    </row>
    <row r="174" spans="1:38" x14ac:dyDescent="0.25">
      <c r="A174" s="64">
        <v>54445</v>
      </c>
      <c r="B174" s="91" t="s">
        <v>91</v>
      </c>
      <c r="C174" s="88">
        <v>1340.84</v>
      </c>
      <c r="D174" s="91" t="s">
        <v>91</v>
      </c>
      <c r="E174" s="70">
        <v>3.448</v>
      </c>
      <c r="F174" s="93" t="s">
        <v>92</v>
      </c>
      <c r="G174" s="55">
        <v>4340</v>
      </c>
      <c r="H174" s="89" t="s">
        <v>444</v>
      </c>
      <c r="I174" s="55">
        <v>22.18</v>
      </c>
      <c r="J174" s="89" t="s">
        <v>446</v>
      </c>
      <c r="K174" s="55">
        <v>0.25431999999999999</v>
      </c>
      <c r="L174" s="89" t="s">
        <v>101</v>
      </c>
      <c r="M174" s="55">
        <v>2166</v>
      </c>
      <c r="N174" s="89" t="s">
        <v>101</v>
      </c>
      <c r="O174" s="55">
        <v>2212</v>
      </c>
      <c r="P174" s="91" t="s">
        <v>102</v>
      </c>
      <c r="Q174" s="52">
        <v>5</v>
      </c>
      <c r="R174" s="90" t="s">
        <v>93</v>
      </c>
      <c r="S174" s="55">
        <v>58.13</v>
      </c>
      <c r="T174" s="91" t="s">
        <v>91</v>
      </c>
      <c r="U174" s="52">
        <v>1340.84</v>
      </c>
      <c r="W174" s="82"/>
      <c r="X174" s="17">
        <f t="shared" si="52"/>
        <v>54.445</v>
      </c>
      <c r="Y174" s="95">
        <f t="shared" si="53"/>
        <v>4340</v>
      </c>
      <c r="Z174" s="4">
        <f>IF(OR(ISBLANK(Q174),VALUE(Q174)=0)," ",VALUE(G174)*60*VLOOKUP(VALUE(Q174),'Berechnungen 525d'!$A$5:$D$9,4)/1000)</f>
        <v>220.28731914893618</v>
      </c>
      <c r="AA174" s="19">
        <f t="shared" si="62"/>
        <v>2166</v>
      </c>
      <c r="AB174" s="19">
        <f t="shared" si="63"/>
        <v>2212</v>
      </c>
      <c r="AC174" s="19">
        <f t="shared" si="54"/>
        <v>-46</v>
      </c>
      <c r="AD174" s="127">
        <f t="shared" si="55"/>
        <v>22.18</v>
      </c>
      <c r="AE174" s="117">
        <f t="shared" si="64"/>
        <v>0.25431999999999999</v>
      </c>
      <c r="AF174" s="123">
        <f t="shared" si="56"/>
        <v>58.13</v>
      </c>
      <c r="AG174" s="52">
        <f t="shared" si="61"/>
        <v>5</v>
      </c>
      <c r="AH174" s="48">
        <f t="shared" si="57"/>
        <v>3.448</v>
      </c>
      <c r="AI174" s="20">
        <f t="shared" si="58"/>
        <v>1340.84</v>
      </c>
      <c r="AJ174" s="20">
        <f t="shared" si="59"/>
        <v>1340.84</v>
      </c>
      <c r="AK174" s="20">
        <f t="shared" si="60"/>
        <v>0</v>
      </c>
    </row>
    <row r="175" spans="1:38" x14ac:dyDescent="0.25">
      <c r="A175" s="64">
        <v>54733</v>
      </c>
      <c r="B175" s="91" t="s">
        <v>91</v>
      </c>
      <c r="C175" s="88">
        <v>1351.07</v>
      </c>
      <c r="D175" s="91" t="s">
        <v>91</v>
      </c>
      <c r="E175" s="70">
        <v>3.448</v>
      </c>
      <c r="F175" s="93" t="s">
        <v>92</v>
      </c>
      <c r="G175" s="55">
        <v>4324</v>
      </c>
      <c r="H175" s="89" t="s">
        <v>444</v>
      </c>
      <c r="I175" s="55">
        <v>22.12</v>
      </c>
      <c r="J175" s="89" t="s">
        <v>446</v>
      </c>
      <c r="K175" s="55">
        <v>0.42386200000000002</v>
      </c>
      <c r="L175" s="89" t="s">
        <v>101</v>
      </c>
      <c r="M175" s="55">
        <v>2162</v>
      </c>
      <c r="N175" s="89" t="s">
        <v>101</v>
      </c>
      <c r="O175" s="55">
        <v>2206</v>
      </c>
      <c r="P175" s="91" t="s">
        <v>102</v>
      </c>
      <c r="Q175" s="52">
        <v>5</v>
      </c>
      <c r="R175" s="90" t="s">
        <v>93</v>
      </c>
      <c r="S175" s="55">
        <v>58.3</v>
      </c>
      <c r="T175" s="91" t="s">
        <v>91</v>
      </c>
      <c r="U175" s="52">
        <v>1340.84</v>
      </c>
      <c r="W175" s="82"/>
      <c r="X175" s="17">
        <f t="shared" si="52"/>
        <v>54.732999999999997</v>
      </c>
      <c r="Y175" s="95">
        <f t="shared" si="53"/>
        <v>4324</v>
      </c>
      <c r="Z175" s="4">
        <f>IF(OR(ISBLANK(Q175),VALUE(Q175)=0)," ",VALUE(G175)*60*VLOOKUP(VALUE(Q175),'Berechnungen 525d'!$A$5:$D$9,4)/1000)</f>
        <v>219.47519999999997</v>
      </c>
      <c r="AA175" s="19">
        <f t="shared" si="62"/>
        <v>2162</v>
      </c>
      <c r="AB175" s="19">
        <f t="shared" si="63"/>
        <v>2206</v>
      </c>
      <c r="AC175" s="19">
        <f t="shared" si="54"/>
        <v>-44</v>
      </c>
      <c r="AD175" s="127">
        <f t="shared" si="55"/>
        <v>22.12</v>
      </c>
      <c r="AE175" s="117">
        <f t="shared" si="64"/>
        <v>0.42386200000000002</v>
      </c>
      <c r="AF175" s="123">
        <f t="shared" si="56"/>
        <v>58.3</v>
      </c>
      <c r="AG175" s="52">
        <f t="shared" si="61"/>
        <v>5</v>
      </c>
      <c r="AH175" s="48">
        <f t="shared" si="57"/>
        <v>3.448</v>
      </c>
      <c r="AI175" s="20">
        <f t="shared" si="58"/>
        <v>1340.84</v>
      </c>
      <c r="AJ175" s="20">
        <f t="shared" si="59"/>
        <v>1351.07</v>
      </c>
      <c r="AK175" s="20">
        <f t="shared" si="60"/>
        <v>-10.230000000000018</v>
      </c>
    </row>
    <row r="176" spans="1:38" x14ac:dyDescent="0.25">
      <c r="A176" s="64">
        <v>54951</v>
      </c>
      <c r="B176" s="91" t="s">
        <v>91</v>
      </c>
      <c r="C176" s="88">
        <v>1340.84</v>
      </c>
      <c r="D176" s="91" t="s">
        <v>91</v>
      </c>
      <c r="E176" s="70">
        <v>3.448</v>
      </c>
      <c r="F176" s="93" t="s">
        <v>92</v>
      </c>
      <c r="G176" s="55">
        <v>4349</v>
      </c>
      <c r="H176" s="89" t="s">
        <v>444</v>
      </c>
      <c r="I176" s="55">
        <v>22.35</v>
      </c>
      <c r="J176" s="89" t="s">
        <v>446</v>
      </c>
      <c r="K176" s="55">
        <v>0.16954900000000001</v>
      </c>
      <c r="L176" s="89" t="s">
        <v>101</v>
      </c>
      <c r="M176" s="55">
        <v>2159</v>
      </c>
      <c r="N176" s="89" t="s">
        <v>101</v>
      </c>
      <c r="O176" s="55">
        <v>2208</v>
      </c>
      <c r="P176" s="91" t="s">
        <v>102</v>
      </c>
      <c r="Q176" s="52">
        <v>5</v>
      </c>
      <c r="R176" s="90" t="s">
        <v>93</v>
      </c>
      <c r="S176" s="55">
        <v>57.8</v>
      </c>
      <c r="T176" s="91" t="s">
        <v>91</v>
      </c>
      <c r="U176" s="52">
        <v>1340.84</v>
      </c>
      <c r="W176" s="82"/>
      <c r="X176" s="17">
        <f t="shared" si="52"/>
        <v>54.951000000000001</v>
      </c>
      <c r="Y176" s="95">
        <f t="shared" si="53"/>
        <v>4349</v>
      </c>
      <c r="Z176" s="4">
        <f>IF(OR(ISBLANK(Q176),VALUE(Q176)=0)," ",VALUE(G176)*60*VLOOKUP(VALUE(Q176),'Berechnungen 525d'!$A$5:$D$9,4)/1000)</f>
        <v>220.74413617021276</v>
      </c>
      <c r="AA176" s="19">
        <f t="shared" si="62"/>
        <v>2159</v>
      </c>
      <c r="AB176" s="19">
        <f t="shared" si="63"/>
        <v>2208</v>
      </c>
      <c r="AC176" s="19">
        <f t="shared" si="54"/>
        <v>-49</v>
      </c>
      <c r="AD176" s="127">
        <f t="shared" si="55"/>
        <v>22.35</v>
      </c>
      <c r="AE176" s="117">
        <f t="shared" si="64"/>
        <v>0.16954900000000001</v>
      </c>
      <c r="AF176" s="123">
        <f t="shared" si="56"/>
        <v>57.8</v>
      </c>
      <c r="AG176" s="52">
        <f t="shared" si="61"/>
        <v>5</v>
      </c>
      <c r="AH176" s="48">
        <f t="shared" si="57"/>
        <v>3.448</v>
      </c>
      <c r="AI176" s="20">
        <f t="shared" si="58"/>
        <v>1340.84</v>
      </c>
      <c r="AJ176" s="20">
        <f t="shared" si="59"/>
        <v>1340.84</v>
      </c>
      <c r="AK176" s="20">
        <f t="shared" si="60"/>
        <v>0</v>
      </c>
    </row>
    <row r="177" spans="1:37" x14ac:dyDescent="0.25">
      <c r="A177" s="64">
        <v>55287</v>
      </c>
      <c r="B177" s="91" t="s">
        <v>91</v>
      </c>
      <c r="C177" s="88">
        <v>1340.84</v>
      </c>
      <c r="D177" s="91" t="s">
        <v>91</v>
      </c>
      <c r="E177" s="70">
        <v>3.448</v>
      </c>
      <c r="F177" s="93" t="s">
        <v>92</v>
      </c>
      <c r="G177" s="55">
        <v>4361</v>
      </c>
      <c r="H177" s="89" t="s">
        <v>444</v>
      </c>
      <c r="I177" s="55">
        <v>21.62</v>
      </c>
      <c r="J177" s="89" t="s">
        <v>446</v>
      </c>
      <c r="K177" s="55">
        <v>0.33909099999999998</v>
      </c>
      <c r="L177" s="89" t="s">
        <v>101</v>
      </c>
      <c r="M177" s="55">
        <v>2155</v>
      </c>
      <c r="N177" s="89" t="s">
        <v>101</v>
      </c>
      <c r="O177" s="55">
        <v>2200</v>
      </c>
      <c r="P177" s="91" t="s">
        <v>102</v>
      </c>
      <c r="Q177" s="52">
        <v>5</v>
      </c>
      <c r="R177" s="90" t="s">
        <v>93</v>
      </c>
      <c r="S177" s="55">
        <v>57.39</v>
      </c>
      <c r="T177" s="91" t="s">
        <v>91</v>
      </c>
      <c r="U177" s="52">
        <v>1340.84</v>
      </c>
      <c r="W177" s="82"/>
      <c r="X177" s="17">
        <f t="shared" si="52"/>
        <v>55.286999999999999</v>
      </c>
      <c r="Y177" s="95">
        <f t="shared" si="53"/>
        <v>4361</v>
      </c>
      <c r="Z177" s="4">
        <f>IF(OR(ISBLANK(Q177),VALUE(Q177)=0)," ",VALUE(G177)*60*VLOOKUP(VALUE(Q177),'Berechnungen 525d'!$A$5:$D$9,4)/1000)</f>
        <v>221.35322553191489</v>
      </c>
      <c r="AA177" s="19">
        <f t="shared" si="62"/>
        <v>2155</v>
      </c>
      <c r="AB177" s="19">
        <f t="shared" si="63"/>
        <v>2200</v>
      </c>
      <c r="AC177" s="19">
        <f t="shared" si="54"/>
        <v>-45</v>
      </c>
      <c r="AD177" s="127">
        <f t="shared" si="55"/>
        <v>21.62</v>
      </c>
      <c r="AE177" s="117">
        <f t="shared" si="64"/>
        <v>0.33909099999999998</v>
      </c>
      <c r="AF177" s="123">
        <f t="shared" si="56"/>
        <v>57.39</v>
      </c>
      <c r="AG177" s="52">
        <f t="shared" si="61"/>
        <v>5</v>
      </c>
      <c r="AH177" s="48">
        <f t="shared" si="57"/>
        <v>3.448</v>
      </c>
      <c r="AI177" s="20">
        <f t="shared" si="58"/>
        <v>1340.84</v>
      </c>
      <c r="AJ177" s="20">
        <f t="shared" si="59"/>
        <v>1340.84</v>
      </c>
      <c r="AK177" s="20">
        <f t="shared" si="60"/>
        <v>0</v>
      </c>
    </row>
    <row r="178" spans="1:37" x14ac:dyDescent="0.25">
      <c r="A178" s="64">
        <v>55503</v>
      </c>
      <c r="B178" s="91" t="s">
        <v>91</v>
      </c>
      <c r="C178" s="88">
        <v>1340.84</v>
      </c>
      <c r="D178" s="91" t="s">
        <v>91</v>
      </c>
      <c r="E178" s="70">
        <v>3.4350000000000001</v>
      </c>
      <c r="F178" s="93" t="s">
        <v>92</v>
      </c>
      <c r="G178" s="55">
        <v>4352</v>
      </c>
      <c r="H178" s="89" t="s">
        <v>444</v>
      </c>
      <c r="I178" s="55">
        <v>22.06</v>
      </c>
      <c r="J178" s="89" t="s">
        <v>446</v>
      </c>
      <c r="K178" s="55">
        <v>0.508633</v>
      </c>
      <c r="L178" s="89" t="s">
        <v>101</v>
      </c>
      <c r="M178" s="55">
        <v>2154</v>
      </c>
      <c r="N178" s="89" t="s">
        <v>101</v>
      </c>
      <c r="O178" s="55">
        <v>2199</v>
      </c>
      <c r="P178" s="91" t="s">
        <v>102</v>
      </c>
      <c r="Q178" s="52">
        <v>5</v>
      </c>
      <c r="R178" s="90" t="s">
        <v>93</v>
      </c>
      <c r="S178" s="55">
        <v>57.24</v>
      </c>
      <c r="T178" s="91" t="s">
        <v>91</v>
      </c>
      <c r="U178" s="52">
        <v>1340.84</v>
      </c>
      <c r="W178" s="82"/>
      <c r="X178" s="17">
        <f t="shared" si="52"/>
        <v>55.503</v>
      </c>
      <c r="Y178" s="95">
        <f t="shared" si="53"/>
        <v>4352</v>
      </c>
      <c r="Z178" s="4">
        <f>IF(OR(ISBLANK(Q178),VALUE(Q178)=0)," ",VALUE(G178)*60*VLOOKUP(VALUE(Q178),'Berechnungen 525d'!$A$5:$D$9,4)/1000)</f>
        <v>220.89640851063828</v>
      </c>
      <c r="AA178" s="19">
        <f t="shared" si="62"/>
        <v>2154</v>
      </c>
      <c r="AB178" s="19">
        <f t="shared" si="63"/>
        <v>2199</v>
      </c>
      <c r="AC178" s="19">
        <f t="shared" si="54"/>
        <v>-45</v>
      </c>
      <c r="AD178" s="127">
        <f t="shared" si="55"/>
        <v>22.06</v>
      </c>
      <c r="AE178" s="117">
        <f t="shared" si="64"/>
        <v>0.508633</v>
      </c>
      <c r="AF178" s="123">
        <f t="shared" si="56"/>
        <v>57.24</v>
      </c>
      <c r="AG178" s="52">
        <f t="shared" si="61"/>
        <v>5</v>
      </c>
      <c r="AH178" s="48">
        <f t="shared" si="57"/>
        <v>3.4350000000000001</v>
      </c>
      <c r="AI178" s="20">
        <f t="shared" si="58"/>
        <v>1340.84</v>
      </c>
      <c r="AJ178" s="20">
        <f t="shared" si="59"/>
        <v>1340.84</v>
      </c>
      <c r="AK178" s="20">
        <f t="shared" si="60"/>
        <v>0</v>
      </c>
    </row>
    <row r="179" spans="1:37" x14ac:dyDescent="0.25">
      <c r="A179" s="64">
        <v>55884</v>
      </c>
      <c r="B179" s="91" t="s">
        <v>91</v>
      </c>
      <c r="C179" s="88">
        <v>1340.84</v>
      </c>
      <c r="D179" s="91" t="s">
        <v>91</v>
      </c>
      <c r="E179" s="70">
        <v>3.427</v>
      </c>
      <c r="F179" s="93" t="s">
        <v>92</v>
      </c>
      <c r="G179" s="55">
        <v>4367</v>
      </c>
      <c r="H179" s="89" t="s">
        <v>444</v>
      </c>
      <c r="I179" s="55">
        <v>21.87</v>
      </c>
      <c r="J179" s="89" t="s">
        <v>446</v>
      </c>
      <c r="K179" s="55">
        <v>0.42386200000000002</v>
      </c>
      <c r="L179" s="89" t="s">
        <v>101</v>
      </c>
      <c r="M179" s="55">
        <v>2150</v>
      </c>
      <c r="N179" s="89" t="s">
        <v>101</v>
      </c>
      <c r="O179" s="55">
        <v>2194</v>
      </c>
      <c r="P179" s="91" t="s">
        <v>102</v>
      </c>
      <c r="Q179" s="52">
        <v>5</v>
      </c>
      <c r="R179" s="90" t="s">
        <v>93</v>
      </c>
      <c r="S179" s="55">
        <v>56.99</v>
      </c>
      <c r="T179" s="91" t="s">
        <v>91</v>
      </c>
      <c r="U179" s="52">
        <v>1340.84</v>
      </c>
      <c r="W179" s="82"/>
      <c r="X179" s="17">
        <f t="shared" si="52"/>
        <v>55.884</v>
      </c>
      <c r="Y179" s="95">
        <f t="shared" si="53"/>
        <v>4367</v>
      </c>
      <c r="Z179" s="4">
        <f>IF(OR(ISBLANK(Q179),VALUE(Q179)=0)," ",VALUE(G179)*60*VLOOKUP(VALUE(Q179),'Berechnungen 525d'!$A$5:$D$9,4)/1000)</f>
        <v>221.65777021276597</v>
      </c>
      <c r="AA179" s="19">
        <f t="shared" si="62"/>
        <v>2150</v>
      </c>
      <c r="AB179" s="19">
        <f t="shared" si="63"/>
        <v>2194</v>
      </c>
      <c r="AC179" s="19">
        <f t="shared" si="54"/>
        <v>-44</v>
      </c>
      <c r="AD179" s="127">
        <f t="shared" si="55"/>
        <v>21.87</v>
      </c>
      <c r="AE179" s="117">
        <f t="shared" si="64"/>
        <v>0.42386200000000002</v>
      </c>
      <c r="AF179" s="123">
        <f t="shared" si="56"/>
        <v>56.99</v>
      </c>
      <c r="AG179" s="52">
        <f t="shared" si="61"/>
        <v>5</v>
      </c>
      <c r="AH179" s="48">
        <f t="shared" si="57"/>
        <v>3.427</v>
      </c>
      <c r="AI179" s="20">
        <f t="shared" si="58"/>
        <v>1340.84</v>
      </c>
      <c r="AJ179" s="20">
        <f t="shared" si="59"/>
        <v>1340.84</v>
      </c>
      <c r="AK179" s="20">
        <f t="shared" si="60"/>
        <v>0</v>
      </c>
    </row>
    <row r="180" spans="1:37" x14ac:dyDescent="0.25">
      <c r="A180" s="64">
        <v>56163</v>
      </c>
      <c r="B180" s="91" t="s">
        <v>91</v>
      </c>
      <c r="C180" s="88">
        <v>1351.07</v>
      </c>
      <c r="D180" s="91" t="s">
        <v>91</v>
      </c>
      <c r="E180" s="70">
        <v>3.427</v>
      </c>
      <c r="F180" s="93" t="s">
        <v>92</v>
      </c>
      <c r="G180" s="55">
        <v>4359</v>
      </c>
      <c r="H180" s="89" t="s">
        <v>444</v>
      </c>
      <c r="I180" s="55">
        <v>22.45</v>
      </c>
      <c r="J180" s="89" t="s">
        <v>446</v>
      </c>
      <c r="K180" s="55">
        <v>8.4777500000000006E-2</v>
      </c>
      <c r="L180" s="89" t="s">
        <v>101</v>
      </c>
      <c r="M180" s="55">
        <v>2147</v>
      </c>
      <c r="N180" s="89" t="s">
        <v>101</v>
      </c>
      <c r="O180" s="55">
        <v>2197</v>
      </c>
      <c r="P180" s="91" t="s">
        <v>102</v>
      </c>
      <c r="Q180" s="52">
        <v>5</v>
      </c>
      <c r="R180" s="90" t="s">
        <v>93</v>
      </c>
      <c r="S180" s="55">
        <v>57.13</v>
      </c>
      <c r="T180" s="91" t="s">
        <v>91</v>
      </c>
      <c r="U180" s="52">
        <v>1340.84</v>
      </c>
      <c r="W180" s="82"/>
      <c r="X180" s="17">
        <f t="shared" si="52"/>
        <v>56.162999999999997</v>
      </c>
      <c r="Y180" s="95">
        <f t="shared" si="53"/>
        <v>4359</v>
      </c>
      <c r="Z180" s="4">
        <f>IF(OR(ISBLANK(Q180),VALUE(Q180)=0)," ",VALUE(G180)*60*VLOOKUP(VALUE(Q180),'Berechnungen 525d'!$A$5:$D$9,4)/1000)</f>
        <v>221.25171063829788</v>
      </c>
      <c r="AA180" s="19">
        <f t="shared" si="62"/>
        <v>2147</v>
      </c>
      <c r="AB180" s="19">
        <f t="shared" si="63"/>
        <v>2197</v>
      </c>
      <c r="AC180" s="19">
        <f t="shared" si="54"/>
        <v>-50</v>
      </c>
      <c r="AD180" s="127">
        <f t="shared" si="55"/>
        <v>22.45</v>
      </c>
      <c r="AE180" s="117">
        <f t="shared" si="64"/>
        <v>8.4777500000000006E-2</v>
      </c>
      <c r="AF180" s="123">
        <f t="shared" si="56"/>
        <v>57.13</v>
      </c>
      <c r="AG180" s="52">
        <f t="shared" si="61"/>
        <v>5</v>
      </c>
      <c r="AH180" s="48">
        <f t="shared" si="57"/>
        <v>3.427</v>
      </c>
      <c r="AI180" s="20">
        <f t="shared" si="58"/>
        <v>1340.84</v>
      </c>
      <c r="AJ180" s="20">
        <f t="shared" si="59"/>
        <v>1351.07</v>
      </c>
      <c r="AK180" s="20">
        <f t="shared" si="60"/>
        <v>-10.230000000000018</v>
      </c>
    </row>
    <row r="181" spans="1:37" x14ac:dyDescent="0.25">
      <c r="A181" s="64">
        <v>56449</v>
      </c>
      <c r="B181" s="91" t="s">
        <v>91</v>
      </c>
      <c r="C181" s="88">
        <v>1351.07</v>
      </c>
      <c r="D181" s="91" t="s">
        <v>91</v>
      </c>
      <c r="E181" s="70">
        <v>3.427</v>
      </c>
      <c r="F181" s="93" t="s">
        <v>92</v>
      </c>
      <c r="G181" s="55">
        <v>4377</v>
      </c>
      <c r="H181" s="89" t="s">
        <v>444</v>
      </c>
      <c r="I181" s="55">
        <v>22.13</v>
      </c>
      <c r="J181" s="89" t="s">
        <v>446</v>
      </c>
      <c r="K181" s="55">
        <v>0.16954900000000001</v>
      </c>
      <c r="L181" s="89" t="s">
        <v>101</v>
      </c>
      <c r="M181" s="55">
        <v>2144</v>
      </c>
      <c r="N181" s="89" t="s">
        <v>101</v>
      </c>
      <c r="O181" s="55">
        <v>2192</v>
      </c>
      <c r="P181" s="91" t="s">
        <v>102</v>
      </c>
      <c r="Q181" s="52">
        <v>5</v>
      </c>
      <c r="R181" s="90" t="s">
        <v>93</v>
      </c>
      <c r="S181" s="55">
        <v>57.31</v>
      </c>
      <c r="T181" s="91" t="s">
        <v>91</v>
      </c>
      <c r="U181" s="52">
        <v>1340.84</v>
      </c>
      <c r="W181" s="82"/>
      <c r="X181" s="17">
        <f t="shared" si="52"/>
        <v>56.448999999999998</v>
      </c>
      <c r="Y181" s="95">
        <f t="shared" si="53"/>
        <v>4377</v>
      </c>
      <c r="Z181" s="4">
        <f>IF(OR(ISBLANK(Q181),VALUE(Q181)=0)," ",VALUE(G181)*60*VLOOKUP(VALUE(Q181),'Berechnungen 525d'!$A$5:$D$9,4)/1000)</f>
        <v>222.16534468085106</v>
      </c>
      <c r="AA181" s="19">
        <f t="shared" si="62"/>
        <v>2144</v>
      </c>
      <c r="AB181" s="19">
        <f t="shared" si="63"/>
        <v>2192</v>
      </c>
      <c r="AC181" s="19">
        <f t="shared" si="54"/>
        <v>-48</v>
      </c>
      <c r="AD181" s="127">
        <f t="shared" si="55"/>
        <v>22.13</v>
      </c>
      <c r="AE181" s="117">
        <f t="shared" si="64"/>
        <v>0.16954900000000001</v>
      </c>
      <c r="AF181" s="123">
        <f t="shared" si="56"/>
        <v>57.31</v>
      </c>
      <c r="AG181" s="52">
        <f t="shared" si="61"/>
        <v>5</v>
      </c>
      <c r="AH181" s="48">
        <f t="shared" si="57"/>
        <v>3.427</v>
      </c>
      <c r="AI181" s="20">
        <f t="shared" si="58"/>
        <v>1340.84</v>
      </c>
      <c r="AJ181" s="20">
        <f t="shared" si="59"/>
        <v>1351.07</v>
      </c>
      <c r="AK181" s="20">
        <f t="shared" si="60"/>
        <v>-10.230000000000018</v>
      </c>
    </row>
    <row r="182" spans="1:37" x14ac:dyDescent="0.25">
      <c r="A182" s="64">
        <v>56657</v>
      </c>
      <c r="B182" s="91" t="s">
        <v>91</v>
      </c>
      <c r="C182" s="88">
        <v>1422.72</v>
      </c>
      <c r="D182" s="91" t="s">
        <v>91</v>
      </c>
      <c r="E182" s="70">
        <v>3.4350000000000001</v>
      </c>
      <c r="F182" s="93" t="s">
        <v>92</v>
      </c>
      <c r="G182" s="55">
        <v>4298</v>
      </c>
      <c r="H182" s="89" t="s">
        <v>444</v>
      </c>
      <c r="I182" s="55">
        <v>10</v>
      </c>
      <c r="J182" s="89" t="s">
        <v>446</v>
      </c>
      <c r="K182" s="55">
        <v>0.25431999999999999</v>
      </c>
      <c r="L182" s="89" t="s">
        <v>101</v>
      </c>
      <c r="M182" s="55">
        <v>2137</v>
      </c>
      <c r="N182" s="89" t="s">
        <v>101</v>
      </c>
      <c r="O182" s="55">
        <v>1080</v>
      </c>
      <c r="P182" s="91" t="s">
        <v>102</v>
      </c>
      <c r="Q182" s="52">
        <v>5</v>
      </c>
      <c r="R182" s="90" t="s">
        <v>93</v>
      </c>
      <c r="S182" s="55">
        <v>15.85</v>
      </c>
      <c r="T182" s="91" t="s">
        <v>91</v>
      </c>
      <c r="U182" s="52">
        <v>1197.54</v>
      </c>
      <c r="W182" s="82"/>
      <c r="X182" s="17">
        <f t="shared" si="52"/>
        <v>56.656999999999996</v>
      </c>
      <c r="Y182" s="95">
        <f t="shared" si="53"/>
        <v>4298</v>
      </c>
      <c r="Z182" s="4">
        <f>IF(OR(ISBLANK(Q182),VALUE(Q182)=0)," ",VALUE(G182)*60*VLOOKUP(VALUE(Q182),'Berechnungen 525d'!$A$5:$D$9,4)/1000)</f>
        <v>218.15550638297873</v>
      </c>
      <c r="AA182" s="19">
        <f t="shared" si="62"/>
        <v>2137</v>
      </c>
      <c r="AB182" s="19">
        <f t="shared" si="63"/>
        <v>1080</v>
      </c>
      <c r="AC182" s="19">
        <f t="shared" si="54"/>
        <v>1057</v>
      </c>
      <c r="AD182" s="127">
        <f t="shared" si="55"/>
        <v>10</v>
      </c>
      <c r="AE182" s="117">
        <f t="shared" si="64"/>
        <v>0.25431999999999999</v>
      </c>
      <c r="AF182" s="123">
        <f t="shared" si="56"/>
        <v>15.85</v>
      </c>
      <c r="AG182" s="52">
        <f t="shared" si="61"/>
        <v>5</v>
      </c>
      <c r="AH182" s="48">
        <f t="shared" si="57"/>
        <v>3.4350000000000001</v>
      </c>
      <c r="AI182" s="20">
        <f t="shared" si="58"/>
        <v>1197.54</v>
      </c>
      <c r="AJ182" s="20">
        <f t="shared" si="59"/>
        <v>1422.72</v>
      </c>
      <c r="AK182" s="20">
        <f t="shared" si="60"/>
        <v>-225.18000000000006</v>
      </c>
    </row>
    <row r="183" spans="1:37" x14ac:dyDescent="0.25">
      <c r="A183" s="64">
        <v>56933</v>
      </c>
      <c r="B183" s="91" t="s">
        <v>91</v>
      </c>
      <c r="C183" s="88">
        <v>655.06700000000001</v>
      </c>
      <c r="D183" s="91" t="s">
        <v>91</v>
      </c>
      <c r="E183" s="70">
        <v>3.585</v>
      </c>
      <c r="F183" s="93" t="s">
        <v>92</v>
      </c>
      <c r="G183" s="55">
        <v>4350</v>
      </c>
      <c r="H183" s="89" t="s">
        <v>444</v>
      </c>
      <c r="I183" s="55">
        <v>29.25</v>
      </c>
      <c r="J183" s="89" t="s">
        <v>446</v>
      </c>
      <c r="K183" s="55">
        <v>-0.50861999999999996</v>
      </c>
      <c r="L183" s="89" t="s">
        <v>101</v>
      </c>
      <c r="M183" s="55">
        <v>1748</v>
      </c>
      <c r="N183" s="89" t="s">
        <v>101</v>
      </c>
      <c r="O183" s="55">
        <v>1011</v>
      </c>
      <c r="P183" s="91" t="s">
        <v>102</v>
      </c>
      <c r="Q183" s="52">
        <v>5</v>
      </c>
      <c r="R183" s="90" t="s">
        <v>93</v>
      </c>
      <c r="S183" s="55">
        <v>3.13</v>
      </c>
      <c r="T183" s="91" t="s">
        <v>91</v>
      </c>
      <c r="U183" s="52">
        <v>644.83100000000002</v>
      </c>
      <c r="W183" s="82"/>
      <c r="X183" s="17">
        <f t="shared" si="52"/>
        <v>56.933</v>
      </c>
      <c r="Y183" s="95">
        <f t="shared" si="53"/>
        <v>4350</v>
      </c>
      <c r="Z183" s="4">
        <f>IF(OR(ISBLANK(Q183),VALUE(Q183)=0)," ",VALUE(G183)*60*VLOOKUP(VALUE(Q183),'Berechnungen 525d'!$A$5:$D$9,4)/1000)</f>
        <v>220.79489361702127</v>
      </c>
      <c r="AA183" s="19">
        <f t="shared" si="62"/>
        <v>1748</v>
      </c>
      <c r="AB183" s="19">
        <f t="shared" si="63"/>
        <v>1011</v>
      </c>
      <c r="AC183" s="19">
        <f t="shared" si="54"/>
        <v>737</v>
      </c>
      <c r="AD183" s="127">
        <f t="shared" si="55"/>
        <v>29.25</v>
      </c>
      <c r="AE183" s="117">
        <f t="shared" si="64"/>
        <v>-0.50861999999999996</v>
      </c>
      <c r="AF183" s="123">
        <f t="shared" si="56"/>
        <v>3.13</v>
      </c>
      <c r="AG183" s="52">
        <f t="shared" si="61"/>
        <v>5</v>
      </c>
      <c r="AH183" s="48">
        <f t="shared" si="57"/>
        <v>3.585</v>
      </c>
      <c r="AI183" s="20">
        <f t="shared" si="58"/>
        <v>644.83100000000002</v>
      </c>
      <c r="AJ183" s="20">
        <f t="shared" si="59"/>
        <v>655.06700000000001</v>
      </c>
      <c r="AK183" s="20">
        <f t="shared" si="60"/>
        <v>-10.23599999999999</v>
      </c>
    </row>
    <row r="184" spans="1:37" x14ac:dyDescent="0.25">
      <c r="B184" s="91"/>
      <c r="C184" s="88"/>
      <c r="D184" s="91"/>
      <c r="F184" s="93"/>
      <c r="H184" s="89"/>
      <c r="J184" s="89"/>
      <c r="L184" s="89"/>
      <c r="N184" s="89"/>
      <c r="P184" s="91"/>
      <c r="R184" s="90"/>
      <c r="T184" s="91"/>
      <c r="W184" s="82"/>
      <c r="X184" s="17"/>
      <c r="Y184" s="95"/>
      <c r="Z184" s="4"/>
      <c r="AA184" s="19"/>
      <c r="AB184" s="19"/>
      <c r="AC184" s="19"/>
      <c r="AD184" s="19"/>
      <c r="AE184" s="19"/>
      <c r="AF184" s="19"/>
      <c r="AG184" s="47"/>
      <c r="AH184" s="48"/>
      <c r="AI184" s="20"/>
      <c r="AJ184" s="20"/>
      <c r="AK184" s="20"/>
    </row>
    <row r="185" spans="1:37" x14ac:dyDescent="0.25">
      <c r="B185" s="91"/>
      <c r="C185" s="88"/>
      <c r="D185" s="91"/>
      <c r="F185" s="93"/>
      <c r="H185" s="89"/>
      <c r="J185" s="89"/>
      <c r="L185" s="89"/>
      <c r="N185" s="89"/>
      <c r="P185" s="91"/>
      <c r="R185" s="90"/>
      <c r="T185" s="91"/>
      <c r="W185" s="82"/>
      <c r="X185" s="17"/>
      <c r="Y185" s="95"/>
      <c r="Z185" s="4"/>
      <c r="AA185" s="19"/>
      <c r="AB185" s="19"/>
      <c r="AC185" s="19"/>
      <c r="AD185" s="19"/>
      <c r="AE185" s="19"/>
      <c r="AF185" s="19"/>
      <c r="AG185" s="47"/>
      <c r="AH185" s="48"/>
      <c r="AI185" s="20"/>
      <c r="AJ185" s="20"/>
      <c r="AK185" s="20"/>
    </row>
    <row r="186" spans="1:37" x14ac:dyDescent="0.25">
      <c r="B186" s="91"/>
      <c r="C186" s="88"/>
      <c r="D186" s="91"/>
      <c r="F186" s="93"/>
      <c r="H186" s="89"/>
      <c r="J186" s="89"/>
      <c r="L186" s="89"/>
      <c r="N186" s="89"/>
      <c r="P186" s="91"/>
      <c r="R186" s="90"/>
      <c r="T186" s="91"/>
      <c r="W186" s="82"/>
      <c r="X186" s="17"/>
      <c r="Y186" s="95"/>
      <c r="Z186" s="4"/>
      <c r="AA186" s="19"/>
      <c r="AB186" s="19"/>
      <c r="AC186" s="19"/>
      <c r="AD186" s="19"/>
      <c r="AE186" s="19"/>
      <c r="AF186" s="19"/>
      <c r="AG186" s="47"/>
      <c r="AH186" s="48"/>
      <c r="AI186" s="20"/>
      <c r="AJ186" s="20"/>
      <c r="AK186" s="20"/>
    </row>
    <row r="187" spans="1:37" x14ac:dyDescent="0.25">
      <c r="B187" s="91"/>
      <c r="C187" s="88"/>
      <c r="D187" s="91"/>
      <c r="F187" s="93"/>
      <c r="H187" s="89"/>
      <c r="J187" s="89"/>
      <c r="L187" s="89"/>
      <c r="N187" s="89"/>
      <c r="P187" s="91"/>
      <c r="R187" s="90"/>
      <c r="T187" s="91"/>
      <c r="W187" s="82"/>
      <c r="X187" s="17"/>
      <c r="Y187" s="95"/>
      <c r="Z187" s="4"/>
      <c r="AA187" s="19"/>
      <c r="AB187" s="19"/>
      <c r="AC187" s="19"/>
      <c r="AD187" s="19"/>
      <c r="AE187" s="19"/>
      <c r="AF187" s="19"/>
      <c r="AG187" s="47"/>
      <c r="AH187" s="48"/>
      <c r="AI187" s="20"/>
      <c r="AJ187" s="20"/>
      <c r="AK187" s="20"/>
    </row>
    <row r="188" spans="1:37" x14ac:dyDescent="0.25">
      <c r="B188" s="91"/>
      <c r="C188" s="88"/>
      <c r="D188" s="91"/>
      <c r="F188" s="93"/>
      <c r="H188" s="89"/>
      <c r="J188" s="89"/>
      <c r="L188" s="89"/>
      <c r="N188" s="89"/>
      <c r="P188" s="91"/>
      <c r="R188" s="90"/>
      <c r="T188" s="91"/>
      <c r="W188" s="82"/>
      <c r="X188" s="17"/>
      <c r="Y188" s="95"/>
      <c r="Z188" s="4"/>
      <c r="AA188" s="19"/>
      <c r="AB188" s="19"/>
      <c r="AC188" s="19"/>
      <c r="AD188" s="19"/>
      <c r="AE188" s="19"/>
      <c r="AF188" s="19"/>
      <c r="AG188" s="47"/>
      <c r="AH188" s="48"/>
      <c r="AI188" s="20"/>
      <c r="AJ188" s="20"/>
      <c r="AK188" s="20"/>
    </row>
    <row r="189" spans="1:37" x14ac:dyDescent="0.25">
      <c r="B189" s="91"/>
      <c r="C189" s="88"/>
      <c r="D189" s="91"/>
      <c r="F189" s="93"/>
      <c r="H189" s="89"/>
      <c r="J189" s="89"/>
      <c r="L189" s="89"/>
      <c r="N189" s="89"/>
      <c r="P189" s="91"/>
      <c r="R189" s="90"/>
      <c r="T189" s="91"/>
      <c r="W189" s="82"/>
      <c r="X189" s="17"/>
      <c r="Y189" s="95"/>
      <c r="Z189" s="4"/>
      <c r="AA189" s="19"/>
      <c r="AB189" s="19"/>
      <c r="AC189" s="19"/>
      <c r="AD189" s="19"/>
      <c r="AE189" s="19"/>
      <c r="AF189" s="19"/>
      <c r="AG189" s="47"/>
      <c r="AH189" s="48"/>
      <c r="AI189" s="20"/>
      <c r="AJ189" s="20"/>
      <c r="AK189" s="20"/>
    </row>
    <row r="190" spans="1:37" x14ac:dyDescent="0.25">
      <c r="B190" s="91"/>
      <c r="C190" s="88"/>
      <c r="D190" s="91"/>
      <c r="F190" s="93"/>
      <c r="H190" s="89"/>
      <c r="J190" s="89"/>
      <c r="L190" s="89"/>
      <c r="N190" s="89"/>
      <c r="P190" s="91"/>
      <c r="R190" s="90"/>
      <c r="T190" s="91"/>
      <c r="W190" s="82"/>
      <c r="X190" s="17"/>
      <c r="Y190" s="95"/>
      <c r="Z190" s="4"/>
      <c r="AA190" s="19"/>
      <c r="AB190" s="19"/>
      <c r="AC190" s="19"/>
      <c r="AD190" s="19"/>
      <c r="AE190" s="19"/>
      <c r="AF190" s="19"/>
      <c r="AG190" s="47"/>
      <c r="AH190" s="48"/>
      <c r="AI190" s="20"/>
      <c r="AJ190" s="20"/>
      <c r="AK190" s="20"/>
    </row>
    <row r="191" spans="1:37" x14ac:dyDescent="0.25">
      <c r="B191" s="91"/>
      <c r="C191" s="88"/>
      <c r="D191" s="91"/>
      <c r="F191" s="93"/>
      <c r="H191" s="89"/>
      <c r="J191" s="89"/>
      <c r="L191" s="89"/>
      <c r="N191" s="89"/>
      <c r="P191" s="91"/>
      <c r="R191" s="90"/>
      <c r="T191" s="91"/>
      <c r="W191" s="82"/>
      <c r="X191" s="17"/>
      <c r="Y191" s="95"/>
      <c r="Z191" s="4"/>
      <c r="AA191" s="19"/>
      <c r="AB191" s="19"/>
      <c r="AC191" s="19"/>
      <c r="AD191" s="19"/>
      <c r="AE191" s="19"/>
      <c r="AF191" s="19"/>
      <c r="AG191" s="47"/>
      <c r="AH191" s="48"/>
      <c r="AI191" s="20"/>
      <c r="AJ191" s="20"/>
      <c r="AK191" s="20"/>
    </row>
    <row r="192" spans="1:37" x14ac:dyDescent="0.25">
      <c r="B192" s="91"/>
      <c r="C192" s="88"/>
      <c r="D192" s="91"/>
      <c r="F192" s="93"/>
      <c r="H192" s="89"/>
      <c r="J192" s="89"/>
      <c r="L192" s="89"/>
      <c r="N192" s="89"/>
      <c r="P192" s="91"/>
      <c r="R192" s="90"/>
      <c r="T192" s="91"/>
      <c r="W192" s="82"/>
      <c r="X192" s="17"/>
      <c r="Y192" s="95"/>
      <c r="Z192" s="4"/>
      <c r="AA192" s="19"/>
      <c r="AB192" s="19"/>
      <c r="AC192" s="19"/>
      <c r="AD192" s="19"/>
      <c r="AE192" s="19"/>
      <c r="AF192" s="19"/>
      <c r="AG192" s="47"/>
      <c r="AH192" s="48"/>
      <c r="AI192" s="20"/>
      <c r="AJ192" s="20"/>
      <c r="AK192" s="20"/>
    </row>
    <row r="193" spans="2:37" x14ac:dyDescent="0.25">
      <c r="B193" s="91"/>
      <c r="C193" s="88"/>
      <c r="D193" s="91"/>
      <c r="F193" s="93"/>
      <c r="H193" s="89"/>
      <c r="J193" s="89"/>
      <c r="L193" s="89"/>
      <c r="N193" s="89"/>
      <c r="P193" s="91"/>
      <c r="R193" s="90"/>
      <c r="T193" s="91"/>
      <c r="W193" s="82"/>
      <c r="X193" s="17"/>
      <c r="Y193" s="95"/>
      <c r="Z193" s="4"/>
      <c r="AA193" s="19"/>
      <c r="AB193" s="19"/>
      <c r="AC193" s="19"/>
      <c r="AD193" s="19"/>
      <c r="AE193" s="19"/>
      <c r="AF193" s="19"/>
      <c r="AG193" s="47"/>
      <c r="AH193" s="48"/>
      <c r="AI193" s="20"/>
      <c r="AJ193" s="20"/>
      <c r="AK193" s="20"/>
    </row>
    <row r="194" spans="2:37" x14ac:dyDescent="0.25">
      <c r="B194" s="91"/>
      <c r="C194" s="88"/>
      <c r="D194" s="91"/>
      <c r="F194" s="93"/>
      <c r="H194" s="89"/>
      <c r="J194" s="89"/>
      <c r="L194" s="89"/>
      <c r="N194" s="89"/>
      <c r="P194" s="91"/>
      <c r="R194" s="90"/>
      <c r="T194" s="91"/>
      <c r="W194" s="82"/>
      <c r="X194" s="17"/>
      <c r="Y194" s="95"/>
      <c r="Z194" s="4"/>
      <c r="AA194" s="19"/>
      <c r="AB194" s="19"/>
      <c r="AC194" s="19"/>
      <c r="AD194" s="19"/>
      <c r="AE194" s="19"/>
      <c r="AF194" s="19"/>
      <c r="AG194" s="47"/>
      <c r="AH194" s="48"/>
      <c r="AI194" s="20"/>
      <c r="AJ194" s="20"/>
      <c r="AK194" s="20"/>
    </row>
    <row r="195" spans="2:37" x14ac:dyDescent="0.25">
      <c r="B195" s="91"/>
      <c r="C195" s="88"/>
      <c r="D195" s="91"/>
      <c r="F195" s="93"/>
      <c r="H195" s="89"/>
      <c r="J195" s="89"/>
      <c r="L195" s="89"/>
      <c r="N195" s="89"/>
      <c r="P195" s="91"/>
      <c r="R195" s="90"/>
      <c r="T195" s="91"/>
      <c r="W195" s="82"/>
      <c r="X195" s="17"/>
      <c r="Y195" s="95"/>
      <c r="Z195" s="4"/>
      <c r="AA195" s="19"/>
      <c r="AB195" s="19"/>
      <c r="AC195" s="19"/>
      <c r="AD195" s="19"/>
      <c r="AE195" s="19"/>
      <c r="AF195" s="19"/>
      <c r="AG195" s="47"/>
      <c r="AH195" s="48"/>
      <c r="AI195" s="20"/>
      <c r="AJ195" s="20"/>
      <c r="AK195" s="20"/>
    </row>
    <row r="196" spans="2:37" x14ac:dyDescent="0.25">
      <c r="B196" s="91"/>
      <c r="C196" s="88"/>
      <c r="D196" s="91"/>
      <c r="F196" s="93"/>
      <c r="H196" s="89"/>
      <c r="J196" s="89"/>
      <c r="L196" s="89"/>
      <c r="N196" s="89"/>
      <c r="P196" s="91"/>
      <c r="R196" s="90"/>
      <c r="T196" s="91"/>
      <c r="W196" s="82"/>
      <c r="X196" s="17"/>
      <c r="Y196" s="95"/>
      <c r="Z196" s="4"/>
      <c r="AA196" s="19"/>
      <c r="AB196" s="19"/>
      <c r="AC196" s="19"/>
      <c r="AD196" s="19"/>
      <c r="AE196" s="19"/>
      <c r="AF196" s="19"/>
      <c r="AG196" s="47"/>
      <c r="AH196" s="48"/>
      <c r="AI196" s="20"/>
      <c r="AJ196" s="20"/>
      <c r="AK196" s="20"/>
    </row>
    <row r="197" spans="2:37" x14ac:dyDescent="0.25">
      <c r="B197" s="91"/>
      <c r="C197" s="88"/>
      <c r="D197" s="91"/>
      <c r="F197" s="93"/>
      <c r="H197" s="89"/>
      <c r="J197" s="89"/>
      <c r="L197" s="89"/>
      <c r="N197" s="89"/>
      <c r="P197" s="91"/>
      <c r="R197" s="90"/>
      <c r="T197" s="91"/>
      <c r="W197" s="82"/>
      <c r="X197" s="17"/>
      <c r="Y197" s="95"/>
      <c r="Z197" s="4"/>
      <c r="AA197" s="19"/>
      <c r="AB197" s="19"/>
      <c r="AC197" s="19"/>
      <c r="AD197" s="19"/>
      <c r="AE197" s="19"/>
      <c r="AF197" s="19"/>
      <c r="AG197" s="47"/>
      <c r="AH197" s="48"/>
      <c r="AI197" s="20"/>
      <c r="AJ197" s="20"/>
      <c r="AK197" s="20"/>
    </row>
    <row r="198" spans="2:37" x14ac:dyDescent="0.25">
      <c r="B198" s="91"/>
      <c r="C198" s="88"/>
      <c r="D198" s="91"/>
      <c r="F198" s="93"/>
      <c r="H198" s="89"/>
      <c r="J198" s="89"/>
      <c r="L198" s="89"/>
      <c r="N198" s="89"/>
      <c r="P198" s="91"/>
      <c r="R198" s="90"/>
      <c r="T198" s="91"/>
      <c r="W198" s="82"/>
      <c r="X198" s="17"/>
      <c r="Y198" s="95"/>
      <c r="Z198" s="4"/>
      <c r="AA198" s="19"/>
      <c r="AB198" s="19"/>
      <c r="AC198" s="19"/>
      <c r="AD198" s="19"/>
      <c r="AE198" s="19"/>
      <c r="AF198" s="19"/>
      <c r="AG198" s="47"/>
      <c r="AH198" s="48"/>
      <c r="AI198" s="20"/>
      <c r="AJ198" s="20"/>
      <c r="AK198" s="20"/>
    </row>
    <row r="199" spans="2:37" x14ac:dyDescent="0.25">
      <c r="B199" s="91"/>
      <c r="C199" s="88"/>
      <c r="D199" s="91"/>
      <c r="F199" s="93"/>
      <c r="H199" s="89"/>
      <c r="J199" s="89"/>
      <c r="L199" s="89"/>
      <c r="N199" s="89"/>
      <c r="P199" s="91"/>
      <c r="R199" s="90"/>
      <c r="T199" s="91"/>
      <c r="W199" s="82"/>
      <c r="X199" s="17"/>
      <c r="Y199" s="95"/>
      <c r="Z199" s="4"/>
      <c r="AA199" s="19"/>
      <c r="AB199" s="19"/>
      <c r="AC199" s="19"/>
      <c r="AD199" s="19"/>
      <c r="AE199" s="19"/>
      <c r="AF199" s="19"/>
      <c r="AG199" s="47"/>
      <c r="AH199" s="48"/>
      <c r="AI199" s="20"/>
      <c r="AJ199" s="20"/>
      <c r="AK199" s="20"/>
    </row>
    <row r="200" spans="2:37" x14ac:dyDescent="0.25">
      <c r="B200" s="91"/>
      <c r="C200" s="88"/>
      <c r="D200" s="91"/>
      <c r="F200" s="93"/>
      <c r="H200" s="89"/>
      <c r="J200" s="89"/>
      <c r="L200" s="89"/>
      <c r="N200" s="89"/>
      <c r="P200" s="91"/>
      <c r="R200" s="90"/>
      <c r="T200" s="91"/>
      <c r="W200" s="82"/>
      <c r="X200" s="17"/>
      <c r="Y200" s="95"/>
      <c r="Z200" s="4"/>
      <c r="AA200" s="19"/>
      <c r="AB200" s="19"/>
      <c r="AC200" s="19"/>
      <c r="AD200" s="19"/>
      <c r="AE200" s="19"/>
      <c r="AF200" s="19"/>
      <c r="AG200" s="47"/>
      <c r="AH200" s="48"/>
      <c r="AI200" s="20"/>
      <c r="AJ200" s="20"/>
      <c r="AK200" s="20"/>
    </row>
    <row r="201" spans="2:37" x14ac:dyDescent="0.25">
      <c r="B201" s="91"/>
      <c r="C201" s="88"/>
      <c r="D201" s="91"/>
      <c r="F201" s="93"/>
      <c r="H201" s="89"/>
      <c r="J201" s="89"/>
      <c r="L201" s="89"/>
      <c r="N201" s="89"/>
      <c r="P201" s="91"/>
      <c r="R201" s="90"/>
      <c r="T201" s="91"/>
      <c r="W201" s="82"/>
      <c r="X201" s="17"/>
      <c r="Y201" s="95"/>
      <c r="Z201" s="4"/>
      <c r="AA201" s="19"/>
      <c r="AB201" s="19"/>
      <c r="AC201" s="19"/>
      <c r="AD201" s="19"/>
      <c r="AE201" s="19"/>
      <c r="AF201" s="19"/>
      <c r="AG201" s="47"/>
      <c r="AH201" s="48"/>
      <c r="AI201" s="20"/>
      <c r="AJ201" s="20"/>
      <c r="AK201" s="20"/>
    </row>
    <row r="202" spans="2:37" x14ac:dyDescent="0.25">
      <c r="B202" s="91"/>
      <c r="C202" s="88"/>
      <c r="D202" s="91"/>
      <c r="F202" s="93"/>
      <c r="H202" s="89"/>
      <c r="J202" s="89"/>
      <c r="L202" s="89"/>
      <c r="N202" s="89"/>
      <c r="P202" s="91"/>
      <c r="R202" s="90"/>
      <c r="T202" s="91"/>
      <c r="W202" s="82"/>
      <c r="X202" s="17"/>
      <c r="Y202" s="95"/>
      <c r="Z202" s="4"/>
      <c r="AA202" s="19"/>
      <c r="AB202" s="19"/>
      <c r="AC202" s="19"/>
      <c r="AD202" s="19"/>
      <c r="AE202" s="19"/>
      <c r="AF202" s="19"/>
      <c r="AG202" s="47"/>
      <c r="AH202" s="48"/>
      <c r="AI202" s="20"/>
      <c r="AJ202" s="20"/>
      <c r="AK202" s="20"/>
    </row>
    <row r="203" spans="2:37" x14ac:dyDescent="0.25">
      <c r="B203" s="91"/>
      <c r="C203" s="88"/>
      <c r="D203" s="91"/>
      <c r="F203" s="93"/>
      <c r="H203" s="89"/>
      <c r="J203" s="89"/>
      <c r="L203" s="89"/>
      <c r="N203" s="89"/>
      <c r="P203" s="91"/>
      <c r="R203" s="90"/>
      <c r="T203" s="91"/>
      <c r="W203" s="82"/>
      <c r="X203" s="17"/>
      <c r="Y203" s="95"/>
      <c r="Z203" s="4"/>
      <c r="AA203" s="19"/>
      <c r="AB203" s="19"/>
      <c r="AC203" s="19"/>
      <c r="AD203" s="19"/>
      <c r="AE203" s="19"/>
      <c r="AF203" s="19"/>
      <c r="AG203" s="47"/>
      <c r="AH203" s="48"/>
      <c r="AI203" s="20"/>
      <c r="AJ203" s="20"/>
      <c r="AK203" s="20"/>
    </row>
    <row r="204" spans="2:37" x14ac:dyDescent="0.25">
      <c r="B204" s="91"/>
      <c r="C204" s="88"/>
      <c r="D204" s="91"/>
      <c r="F204" s="93"/>
      <c r="H204" s="89"/>
      <c r="J204" s="89"/>
      <c r="L204" s="89"/>
      <c r="N204" s="89"/>
      <c r="P204" s="91"/>
      <c r="R204" s="90"/>
      <c r="T204" s="91"/>
      <c r="W204" s="82"/>
      <c r="X204" s="17"/>
      <c r="Y204" s="95"/>
      <c r="Z204" s="4"/>
      <c r="AA204" s="19"/>
      <c r="AB204" s="19"/>
      <c r="AC204" s="19"/>
      <c r="AD204" s="19"/>
      <c r="AE204" s="19"/>
      <c r="AF204" s="19"/>
      <c r="AG204" s="47"/>
      <c r="AH204" s="48"/>
      <c r="AI204" s="20"/>
      <c r="AJ204" s="20"/>
      <c r="AK204" s="20"/>
    </row>
    <row r="205" spans="2:37" x14ac:dyDescent="0.25">
      <c r="B205" s="91"/>
      <c r="C205" s="88"/>
      <c r="D205" s="91"/>
      <c r="F205" s="93"/>
      <c r="H205" s="89"/>
      <c r="J205" s="89"/>
      <c r="L205" s="89"/>
      <c r="N205" s="89"/>
      <c r="P205" s="91"/>
      <c r="R205" s="90"/>
      <c r="T205" s="91"/>
      <c r="W205" s="82"/>
      <c r="X205" s="17"/>
      <c r="Y205" s="95"/>
      <c r="Z205" s="4"/>
      <c r="AA205" s="19"/>
      <c r="AB205" s="19"/>
      <c r="AC205" s="19"/>
      <c r="AD205" s="19"/>
      <c r="AE205" s="19"/>
      <c r="AF205" s="19"/>
      <c r="AG205" s="47"/>
      <c r="AH205" s="48"/>
      <c r="AI205" s="20"/>
      <c r="AJ205" s="20"/>
      <c r="AK205" s="20"/>
    </row>
    <row r="206" spans="2:37" x14ac:dyDescent="0.25">
      <c r="B206" s="91"/>
      <c r="C206" s="88"/>
      <c r="D206" s="91"/>
      <c r="F206" s="93"/>
      <c r="H206" s="89"/>
      <c r="J206" s="89"/>
      <c r="L206" s="89"/>
      <c r="N206" s="89"/>
      <c r="P206" s="91"/>
      <c r="R206" s="90"/>
      <c r="T206" s="91"/>
      <c r="W206" s="82"/>
      <c r="X206" s="17"/>
      <c r="Y206" s="95"/>
      <c r="Z206" s="4"/>
      <c r="AA206" s="19"/>
      <c r="AB206" s="19"/>
      <c r="AC206" s="19"/>
      <c r="AD206" s="19"/>
      <c r="AE206" s="19"/>
      <c r="AF206" s="19"/>
      <c r="AG206" s="47"/>
      <c r="AH206" s="48"/>
      <c r="AI206" s="20"/>
      <c r="AJ206" s="20"/>
      <c r="AK206" s="20"/>
    </row>
    <row r="207" spans="2:37" x14ac:dyDescent="0.25">
      <c r="B207" s="91"/>
      <c r="C207" s="88"/>
      <c r="D207" s="91"/>
      <c r="F207" s="93"/>
      <c r="H207" s="89"/>
      <c r="J207" s="89"/>
      <c r="L207" s="89"/>
      <c r="N207" s="89"/>
      <c r="P207" s="91"/>
      <c r="R207" s="90"/>
      <c r="T207" s="91"/>
      <c r="W207" s="82"/>
      <c r="X207" s="17"/>
      <c r="Y207" s="95"/>
      <c r="Z207" s="4"/>
      <c r="AA207" s="19"/>
      <c r="AB207" s="19"/>
      <c r="AC207" s="19"/>
      <c r="AD207" s="19"/>
      <c r="AE207" s="19"/>
      <c r="AF207" s="19"/>
      <c r="AG207" s="47"/>
      <c r="AH207" s="48"/>
      <c r="AI207" s="20"/>
      <c r="AJ207" s="20"/>
      <c r="AK207" s="20"/>
    </row>
    <row r="208" spans="2:37" x14ac:dyDescent="0.25">
      <c r="B208" s="91"/>
      <c r="C208" s="88"/>
      <c r="D208" s="91"/>
      <c r="F208" s="93"/>
      <c r="H208" s="89"/>
      <c r="J208" s="89"/>
      <c r="L208" s="89"/>
      <c r="N208" s="89"/>
      <c r="P208" s="91"/>
      <c r="R208" s="90"/>
      <c r="T208" s="91"/>
      <c r="W208" s="82"/>
      <c r="X208" s="17"/>
      <c r="Y208" s="95"/>
      <c r="Z208" s="4"/>
      <c r="AA208" s="19"/>
      <c r="AB208" s="19"/>
      <c r="AC208" s="19"/>
      <c r="AD208" s="19"/>
      <c r="AE208" s="19"/>
      <c r="AF208" s="19"/>
      <c r="AG208" s="47"/>
      <c r="AH208" s="48"/>
      <c r="AI208" s="20"/>
      <c r="AJ208" s="20"/>
      <c r="AK208" s="20"/>
    </row>
    <row r="209" spans="2:37" x14ac:dyDescent="0.25">
      <c r="B209" s="91"/>
      <c r="C209" s="88"/>
      <c r="D209" s="91"/>
      <c r="F209" s="93"/>
      <c r="H209" s="89"/>
      <c r="J209" s="89"/>
      <c r="L209" s="89"/>
      <c r="N209" s="89"/>
      <c r="P209" s="91"/>
      <c r="R209" s="90"/>
      <c r="T209" s="91"/>
      <c r="W209" s="82"/>
      <c r="X209" s="17"/>
      <c r="Y209" s="95"/>
      <c r="Z209" s="4"/>
      <c r="AA209" s="19"/>
      <c r="AB209" s="19"/>
      <c r="AC209" s="19"/>
      <c r="AD209" s="19"/>
      <c r="AE209" s="19"/>
      <c r="AF209" s="19"/>
      <c r="AG209" s="47"/>
      <c r="AH209" s="48"/>
      <c r="AI209" s="20"/>
      <c r="AJ209" s="20"/>
      <c r="AK209" s="20"/>
    </row>
    <row r="210" spans="2:37" x14ac:dyDescent="0.25">
      <c r="B210" s="91"/>
      <c r="C210" s="88"/>
      <c r="D210" s="91"/>
      <c r="F210" s="93"/>
      <c r="H210" s="89"/>
      <c r="J210" s="89"/>
      <c r="L210" s="89"/>
      <c r="N210" s="89"/>
      <c r="P210" s="91"/>
      <c r="R210" s="90"/>
      <c r="T210" s="91"/>
      <c r="W210" s="82"/>
      <c r="X210" s="17"/>
      <c r="Y210" s="95"/>
      <c r="Z210" s="4"/>
      <c r="AA210" s="19"/>
      <c r="AB210" s="19"/>
      <c r="AC210" s="19"/>
      <c r="AD210" s="19"/>
      <c r="AE210" s="19"/>
      <c r="AF210" s="19"/>
      <c r="AG210" s="47"/>
      <c r="AH210" s="48"/>
      <c r="AI210" s="20"/>
      <c r="AJ210" s="20"/>
      <c r="AK210" s="20"/>
    </row>
    <row r="211" spans="2:37" x14ac:dyDescent="0.25">
      <c r="B211" s="91"/>
      <c r="C211" s="88"/>
      <c r="D211" s="91"/>
      <c r="F211" s="93"/>
      <c r="H211" s="89"/>
      <c r="J211" s="89"/>
      <c r="L211" s="89"/>
      <c r="N211" s="89"/>
      <c r="P211" s="91"/>
      <c r="R211" s="90"/>
      <c r="T211" s="91"/>
      <c r="W211" s="82"/>
      <c r="X211" s="17"/>
      <c r="Y211" s="95"/>
      <c r="Z211" s="4"/>
      <c r="AA211" s="19"/>
      <c r="AB211" s="19"/>
      <c r="AC211" s="19"/>
      <c r="AD211" s="19"/>
      <c r="AE211" s="19"/>
      <c r="AF211" s="19"/>
      <c r="AG211" s="47"/>
      <c r="AH211" s="48"/>
      <c r="AI211" s="20"/>
      <c r="AJ211" s="20"/>
      <c r="AK211" s="20"/>
    </row>
    <row r="212" spans="2:37" x14ac:dyDescent="0.25">
      <c r="B212" s="91"/>
      <c r="C212" s="88"/>
      <c r="D212" s="91"/>
      <c r="F212" s="93"/>
      <c r="H212" s="89"/>
      <c r="J212" s="89"/>
      <c r="L212" s="89"/>
      <c r="N212" s="89"/>
      <c r="P212" s="91"/>
      <c r="R212" s="90"/>
      <c r="T212" s="91"/>
      <c r="W212" s="82"/>
      <c r="X212" s="83"/>
      <c r="Y212" s="95"/>
      <c r="Z212" s="84"/>
      <c r="AA212" s="85"/>
      <c r="AB212" s="85"/>
      <c r="AC212" s="85"/>
      <c r="AD212" s="85"/>
      <c r="AE212" s="85"/>
      <c r="AF212" s="85"/>
      <c r="AG212" s="47"/>
      <c r="AH212" s="48"/>
      <c r="AI212" s="20"/>
      <c r="AJ212" s="20"/>
      <c r="AK212" s="20"/>
    </row>
    <row r="213" spans="2:37" x14ac:dyDescent="0.25">
      <c r="B213" s="91"/>
      <c r="C213" s="88"/>
      <c r="D213" s="91"/>
      <c r="F213" s="93"/>
      <c r="H213" s="89"/>
      <c r="J213" s="89"/>
      <c r="L213" s="89"/>
      <c r="N213" s="89"/>
      <c r="P213" s="91"/>
      <c r="R213" s="90"/>
      <c r="T213" s="91"/>
      <c r="W213" s="82"/>
      <c r="X213" s="17"/>
      <c r="Y213" s="95"/>
      <c r="Z213" s="4"/>
      <c r="AA213" s="19"/>
      <c r="AB213" s="19"/>
      <c r="AC213" s="19"/>
      <c r="AD213" s="19"/>
      <c r="AE213" s="19"/>
      <c r="AF213" s="19"/>
      <c r="AG213" s="47"/>
      <c r="AH213" s="48"/>
      <c r="AI213" s="20"/>
      <c r="AJ213" s="20"/>
      <c r="AK213" s="20"/>
    </row>
    <row r="214" spans="2:37" x14ac:dyDescent="0.25">
      <c r="B214" s="91"/>
      <c r="C214" s="88"/>
      <c r="D214" s="91"/>
      <c r="F214" s="93"/>
      <c r="H214" s="89"/>
      <c r="J214" s="89"/>
      <c r="L214" s="89"/>
      <c r="N214" s="89"/>
      <c r="P214" s="91"/>
      <c r="R214" s="90"/>
      <c r="T214" s="91"/>
      <c r="W214" s="82"/>
      <c r="X214" s="17"/>
      <c r="Y214" s="95"/>
      <c r="Z214" s="4"/>
      <c r="AA214" s="19"/>
      <c r="AB214" s="19"/>
      <c r="AC214" s="19"/>
      <c r="AD214" s="19"/>
      <c r="AE214" s="19"/>
      <c r="AF214" s="19"/>
      <c r="AG214" s="47"/>
      <c r="AH214" s="48"/>
      <c r="AI214" s="20"/>
      <c r="AJ214" s="20"/>
      <c r="AK214" s="20"/>
    </row>
    <row r="215" spans="2:37" x14ac:dyDescent="0.25">
      <c r="B215" s="91"/>
      <c r="C215" s="88"/>
      <c r="D215" s="91"/>
      <c r="F215" s="93"/>
      <c r="H215" s="89"/>
      <c r="J215" s="89"/>
      <c r="L215" s="89"/>
      <c r="N215" s="89"/>
      <c r="P215" s="91"/>
      <c r="R215" s="90"/>
      <c r="T215" s="91"/>
      <c r="W215" s="82"/>
      <c r="X215" s="17"/>
      <c r="Y215" s="95"/>
      <c r="Z215" s="4"/>
      <c r="AA215" s="19"/>
      <c r="AB215" s="19"/>
      <c r="AC215" s="19"/>
      <c r="AD215" s="19"/>
      <c r="AE215" s="19"/>
      <c r="AF215" s="19"/>
      <c r="AG215" s="47"/>
      <c r="AH215" s="48"/>
      <c r="AI215" s="20"/>
      <c r="AJ215" s="20"/>
      <c r="AK215" s="20"/>
    </row>
    <row r="216" spans="2:37" x14ac:dyDescent="0.25">
      <c r="B216" s="91"/>
      <c r="C216" s="88"/>
      <c r="D216" s="91"/>
      <c r="F216" s="93"/>
      <c r="H216" s="89"/>
      <c r="J216" s="89"/>
      <c r="L216" s="89"/>
      <c r="N216" s="89"/>
      <c r="P216" s="91"/>
      <c r="R216" s="90"/>
      <c r="T216" s="91"/>
      <c r="W216" s="82"/>
      <c r="X216" s="17"/>
      <c r="Y216" s="95"/>
      <c r="Z216" s="4"/>
      <c r="AA216" s="19"/>
      <c r="AB216" s="19"/>
      <c r="AC216" s="19"/>
      <c r="AD216" s="19"/>
      <c r="AE216" s="19"/>
      <c r="AF216" s="19"/>
      <c r="AG216" s="47"/>
      <c r="AH216" s="48"/>
      <c r="AI216" s="20"/>
      <c r="AJ216" s="20"/>
      <c r="AK216" s="20"/>
    </row>
    <row r="217" spans="2:37" x14ac:dyDescent="0.25">
      <c r="B217" s="91"/>
      <c r="C217" s="88"/>
      <c r="D217" s="91"/>
      <c r="F217" s="93"/>
      <c r="H217" s="89"/>
      <c r="J217" s="89"/>
      <c r="L217" s="89"/>
      <c r="N217" s="89"/>
      <c r="P217" s="91"/>
      <c r="R217" s="90"/>
      <c r="T217" s="91"/>
      <c r="W217" s="82"/>
      <c r="X217" s="17"/>
      <c r="Y217" s="95"/>
      <c r="Z217" s="4"/>
      <c r="AA217" s="19"/>
      <c r="AB217" s="19"/>
      <c r="AC217" s="19"/>
      <c r="AD217" s="19"/>
      <c r="AE217" s="19"/>
      <c r="AF217" s="19"/>
      <c r="AG217" s="47"/>
      <c r="AH217" s="48"/>
      <c r="AI217" s="20"/>
      <c r="AJ217" s="20"/>
      <c r="AK217" s="20"/>
    </row>
    <row r="218" spans="2:37" x14ac:dyDescent="0.25">
      <c r="B218" s="91"/>
      <c r="C218" s="88"/>
      <c r="D218" s="91"/>
      <c r="F218" s="93"/>
      <c r="H218" s="89"/>
      <c r="J218" s="89"/>
      <c r="L218" s="89"/>
      <c r="N218" s="89"/>
      <c r="P218" s="91"/>
      <c r="R218" s="90"/>
      <c r="T218" s="91"/>
      <c r="W218" s="82"/>
      <c r="X218" s="17"/>
      <c r="Y218" s="95"/>
      <c r="Z218" s="4"/>
      <c r="AA218" s="19"/>
      <c r="AB218" s="19"/>
      <c r="AC218" s="19"/>
      <c r="AD218" s="19"/>
      <c r="AE218" s="19"/>
      <c r="AF218" s="19"/>
      <c r="AG218" s="47"/>
      <c r="AH218" s="48"/>
      <c r="AI218" s="20"/>
      <c r="AJ218" s="20"/>
      <c r="AK218" s="20"/>
    </row>
    <row r="219" spans="2:37" x14ac:dyDescent="0.25">
      <c r="B219" s="91"/>
      <c r="C219" s="88"/>
      <c r="D219" s="91"/>
      <c r="F219" s="93"/>
      <c r="H219" s="89"/>
      <c r="J219" s="89"/>
      <c r="L219" s="89"/>
      <c r="N219" s="89"/>
      <c r="P219" s="91"/>
      <c r="R219" s="90"/>
      <c r="T219" s="91"/>
      <c r="W219" s="82"/>
      <c r="X219" s="17"/>
      <c r="Y219" s="95"/>
      <c r="Z219" s="4"/>
      <c r="AA219" s="19"/>
      <c r="AB219" s="19"/>
      <c r="AC219" s="19"/>
      <c r="AD219" s="19"/>
      <c r="AE219" s="19"/>
      <c r="AF219" s="19"/>
      <c r="AG219" s="47"/>
      <c r="AH219" s="48"/>
      <c r="AI219" s="20"/>
      <c r="AJ219" s="20"/>
      <c r="AK219" s="20"/>
    </row>
    <row r="220" spans="2:37" x14ac:dyDescent="0.25">
      <c r="B220" s="91"/>
      <c r="C220" s="88"/>
      <c r="D220" s="91"/>
      <c r="F220" s="93"/>
      <c r="H220" s="89"/>
      <c r="J220" s="89"/>
      <c r="L220" s="89"/>
      <c r="N220" s="89"/>
      <c r="P220" s="91"/>
      <c r="R220" s="90"/>
      <c r="T220" s="91"/>
      <c r="W220" s="82"/>
      <c r="X220" s="17"/>
      <c r="Y220" s="95"/>
      <c r="Z220" s="4"/>
      <c r="AA220" s="19"/>
      <c r="AB220" s="19"/>
      <c r="AC220" s="19"/>
      <c r="AD220" s="19"/>
      <c r="AE220" s="19"/>
      <c r="AF220" s="19"/>
      <c r="AG220" s="47"/>
      <c r="AH220" s="48"/>
      <c r="AI220" s="20"/>
      <c r="AJ220" s="20"/>
      <c r="AK220" s="20"/>
    </row>
    <row r="221" spans="2:37" x14ac:dyDescent="0.25">
      <c r="B221" s="91"/>
      <c r="C221" s="88"/>
      <c r="D221" s="91"/>
      <c r="F221" s="93"/>
      <c r="H221" s="89"/>
      <c r="J221" s="89"/>
      <c r="L221" s="89"/>
      <c r="N221" s="89"/>
      <c r="P221" s="91"/>
      <c r="R221" s="90"/>
      <c r="T221" s="91"/>
      <c r="W221" s="82"/>
      <c r="X221" s="17"/>
      <c r="Y221" s="95"/>
      <c r="Z221" s="4"/>
      <c r="AA221" s="19"/>
      <c r="AB221" s="19"/>
      <c r="AC221" s="19"/>
      <c r="AD221" s="19"/>
      <c r="AE221" s="19"/>
      <c r="AF221" s="19"/>
      <c r="AG221" s="47"/>
      <c r="AH221" s="48"/>
      <c r="AI221" s="20"/>
      <c r="AJ221" s="20"/>
      <c r="AK221" s="20"/>
    </row>
    <row r="222" spans="2:37" x14ac:dyDescent="0.25">
      <c r="B222" s="91"/>
      <c r="C222" s="88"/>
      <c r="D222" s="91"/>
      <c r="F222" s="93"/>
      <c r="H222" s="89"/>
      <c r="J222" s="89"/>
      <c r="L222" s="89"/>
      <c r="N222" s="89"/>
      <c r="P222" s="91"/>
      <c r="R222" s="90"/>
      <c r="T222" s="91"/>
      <c r="W222" s="82"/>
      <c r="X222" s="17"/>
      <c r="Y222" s="95"/>
      <c r="Z222" s="4"/>
      <c r="AA222" s="19"/>
      <c r="AB222" s="19"/>
      <c r="AC222" s="19"/>
      <c r="AD222" s="19"/>
      <c r="AE222" s="19"/>
      <c r="AF222" s="19"/>
      <c r="AG222" s="47"/>
      <c r="AH222" s="48"/>
      <c r="AI222" s="20"/>
      <c r="AJ222" s="20"/>
      <c r="AK222" s="20"/>
    </row>
    <row r="223" spans="2:37" x14ac:dyDescent="0.25">
      <c r="B223" s="91"/>
      <c r="C223" s="88"/>
      <c r="D223" s="91"/>
      <c r="F223" s="93"/>
      <c r="H223" s="89"/>
      <c r="J223" s="89"/>
      <c r="L223" s="89"/>
      <c r="N223" s="89"/>
      <c r="P223" s="91"/>
      <c r="R223" s="90"/>
      <c r="T223" s="91"/>
      <c r="W223" s="82"/>
      <c r="X223" s="17"/>
      <c r="Y223" s="95"/>
      <c r="Z223" s="4"/>
      <c r="AA223" s="19"/>
      <c r="AB223" s="19"/>
      <c r="AC223" s="19"/>
      <c r="AD223" s="19"/>
      <c r="AE223" s="19"/>
      <c r="AF223" s="19"/>
      <c r="AG223" s="47"/>
      <c r="AH223" s="48"/>
      <c r="AI223" s="20"/>
      <c r="AJ223" s="20"/>
      <c r="AK223" s="20"/>
    </row>
    <row r="224" spans="2:37" x14ac:dyDescent="0.25">
      <c r="B224" s="91"/>
      <c r="C224" s="88"/>
      <c r="D224" s="91"/>
      <c r="F224" s="93"/>
      <c r="H224" s="89"/>
      <c r="J224" s="89"/>
      <c r="L224" s="89"/>
      <c r="N224" s="89"/>
      <c r="P224" s="91"/>
      <c r="R224" s="90"/>
      <c r="T224" s="91"/>
      <c r="W224" s="82"/>
      <c r="X224" s="17"/>
      <c r="Y224" s="95"/>
      <c r="Z224" s="4"/>
      <c r="AA224" s="19"/>
      <c r="AB224" s="19"/>
      <c r="AC224" s="19"/>
      <c r="AD224" s="19"/>
      <c r="AE224" s="19"/>
      <c r="AF224" s="19"/>
      <c r="AG224" s="47"/>
      <c r="AH224" s="48"/>
      <c r="AI224" s="20"/>
      <c r="AJ224" s="20"/>
      <c r="AK224" s="20"/>
    </row>
    <row r="225" spans="2:37" x14ac:dyDescent="0.25">
      <c r="B225" s="91"/>
      <c r="C225" s="88"/>
      <c r="D225" s="91"/>
      <c r="F225" s="93"/>
      <c r="H225" s="89"/>
      <c r="J225" s="89"/>
      <c r="L225" s="89"/>
      <c r="N225" s="89"/>
      <c r="P225" s="91"/>
      <c r="R225" s="90"/>
      <c r="T225" s="91"/>
      <c r="W225" s="82"/>
      <c r="X225" s="17"/>
      <c r="Y225" s="95"/>
      <c r="Z225" s="4"/>
      <c r="AA225" s="19"/>
      <c r="AB225" s="19"/>
      <c r="AC225" s="19"/>
      <c r="AD225" s="19"/>
      <c r="AE225" s="19"/>
      <c r="AF225" s="19"/>
      <c r="AG225" s="47"/>
      <c r="AH225" s="48"/>
      <c r="AI225" s="20"/>
      <c r="AJ225" s="20"/>
      <c r="AK225" s="20"/>
    </row>
    <row r="226" spans="2:37" x14ac:dyDescent="0.25">
      <c r="B226" s="91"/>
      <c r="C226" s="88"/>
      <c r="D226" s="91"/>
      <c r="F226" s="93"/>
      <c r="H226" s="89"/>
      <c r="J226" s="89"/>
      <c r="L226" s="89"/>
      <c r="N226" s="89"/>
      <c r="P226" s="91"/>
      <c r="R226" s="90"/>
      <c r="T226" s="91"/>
      <c r="W226" s="82"/>
      <c r="X226" s="17"/>
      <c r="Y226" s="95"/>
      <c r="Z226" s="4"/>
      <c r="AA226" s="19"/>
      <c r="AB226" s="19"/>
      <c r="AC226" s="19"/>
      <c r="AD226" s="19"/>
      <c r="AE226" s="19"/>
      <c r="AF226" s="19"/>
      <c r="AG226" s="47"/>
      <c r="AH226" s="48"/>
      <c r="AI226" s="20"/>
      <c r="AJ226" s="20"/>
      <c r="AK226" s="20"/>
    </row>
    <row r="227" spans="2:37" x14ac:dyDescent="0.25">
      <c r="B227" s="91"/>
      <c r="C227" s="88"/>
      <c r="D227" s="91"/>
      <c r="F227" s="93"/>
      <c r="H227" s="89"/>
      <c r="J227" s="89"/>
      <c r="L227" s="89"/>
      <c r="N227" s="89"/>
      <c r="P227" s="91"/>
      <c r="R227" s="90"/>
      <c r="T227" s="91"/>
      <c r="W227" s="82"/>
      <c r="X227" s="17"/>
      <c r="Y227" s="95"/>
      <c r="Z227" s="4"/>
      <c r="AA227" s="19"/>
      <c r="AB227" s="19"/>
      <c r="AC227" s="19"/>
      <c r="AD227" s="19"/>
      <c r="AE227" s="19"/>
      <c r="AF227" s="19"/>
      <c r="AG227" s="47"/>
      <c r="AH227" s="48"/>
      <c r="AI227" s="20"/>
      <c r="AJ227" s="20"/>
      <c r="AK227" s="20"/>
    </row>
    <row r="228" spans="2:37" x14ac:dyDescent="0.25">
      <c r="B228" s="91"/>
      <c r="C228" s="88"/>
      <c r="D228" s="91"/>
      <c r="F228" s="93"/>
      <c r="H228" s="89"/>
      <c r="J228" s="89"/>
      <c r="L228" s="89"/>
      <c r="N228" s="89"/>
      <c r="P228" s="91"/>
      <c r="R228" s="90"/>
      <c r="T228" s="91"/>
      <c r="W228" s="82"/>
      <c r="X228" s="17"/>
      <c r="Y228" s="95"/>
      <c r="Z228" s="4"/>
      <c r="AA228" s="19"/>
      <c r="AB228" s="19"/>
      <c r="AC228" s="19"/>
      <c r="AD228" s="19"/>
      <c r="AE228" s="19"/>
      <c r="AF228" s="19"/>
      <c r="AG228" s="47"/>
      <c r="AH228" s="48"/>
      <c r="AI228" s="20"/>
      <c r="AJ228" s="20"/>
      <c r="AK228" s="20"/>
    </row>
    <row r="229" spans="2:37" x14ac:dyDescent="0.25">
      <c r="B229" s="91"/>
      <c r="C229" s="88"/>
      <c r="D229" s="91"/>
      <c r="F229" s="93"/>
      <c r="H229" s="89"/>
      <c r="J229" s="89"/>
      <c r="L229" s="89"/>
      <c r="N229" s="89"/>
      <c r="P229" s="91"/>
      <c r="R229" s="90"/>
      <c r="T229" s="91"/>
      <c r="W229" s="82"/>
      <c r="X229" s="17"/>
      <c r="Y229" s="95"/>
      <c r="Z229" s="4"/>
      <c r="AA229" s="19"/>
      <c r="AB229" s="19"/>
      <c r="AC229" s="19"/>
      <c r="AD229" s="19"/>
      <c r="AE229" s="19"/>
      <c r="AF229" s="19"/>
      <c r="AG229" s="47"/>
      <c r="AH229" s="48"/>
      <c r="AI229" s="20"/>
      <c r="AJ229" s="20"/>
      <c r="AK229" s="20"/>
    </row>
    <row r="230" spans="2:37" x14ac:dyDescent="0.25">
      <c r="B230" s="91"/>
      <c r="C230" s="88"/>
      <c r="D230" s="91"/>
      <c r="F230" s="93"/>
      <c r="H230" s="89"/>
      <c r="J230" s="89"/>
      <c r="L230" s="89"/>
      <c r="N230" s="89"/>
      <c r="P230" s="91"/>
      <c r="R230" s="90"/>
      <c r="T230" s="91"/>
      <c r="W230" s="82"/>
      <c r="X230" s="17"/>
      <c r="Y230" s="95"/>
      <c r="Z230" s="4"/>
      <c r="AA230" s="19"/>
      <c r="AB230" s="19"/>
      <c r="AC230" s="19"/>
      <c r="AD230" s="19"/>
      <c r="AE230" s="19"/>
      <c r="AF230" s="19"/>
      <c r="AG230" s="47"/>
      <c r="AH230" s="48"/>
      <c r="AI230" s="20"/>
      <c r="AJ230" s="20"/>
      <c r="AK230" s="20"/>
    </row>
    <row r="231" spans="2:37" x14ac:dyDescent="0.25">
      <c r="B231" s="91"/>
      <c r="C231" s="88"/>
      <c r="D231" s="91"/>
      <c r="F231" s="93"/>
      <c r="H231" s="89"/>
      <c r="J231" s="89"/>
      <c r="L231" s="89"/>
      <c r="N231" s="89"/>
      <c r="P231" s="91"/>
      <c r="R231" s="90"/>
      <c r="T231" s="91"/>
      <c r="W231" s="82"/>
      <c r="X231" s="17"/>
      <c r="Y231" s="95"/>
      <c r="Z231" s="4"/>
      <c r="AA231" s="19"/>
      <c r="AB231" s="19"/>
      <c r="AC231" s="19"/>
      <c r="AD231" s="19"/>
      <c r="AE231" s="19"/>
      <c r="AF231" s="19"/>
      <c r="AG231" s="47"/>
      <c r="AH231" s="48"/>
      <c r="AI231" s="20"/>
      <c r="AJ231" s="20"/>
      <c r="AK231" s="20"/>
    </row>
    <row r="232" spans="2:37" x14ac:dyDescent="0.25">
      <c r="B232" s="91"/>
      <c r="C232" s="88"/>
      <c r="D232" s="91"/>
      <c r="F232" s="93"/>
      <c r="H232" s="89"/>
      <c r="J232" s="89"/>
      <c r="L232" s="89"/>
      <c r="N232" s="89"/>
      <c r="P232" s="91"/>
      <c r="R232" s="90"/>
      <c r="T232" s="91"/>
      <c r="W232" s="82"/>
      <c r="X232" s="17"/>
      <c r="Y232" s="95"/>
      <c r="Z232" s="4"/>
      <c r="AA232" s="19"/>
      <c r="AB232" s="19"/>
      <c r="AC232" s="19"/>
      <c r="AD232" s="19"/>
      <c r="AE232" s="19"/>
      <c r="AF232" s="19"/>
      <c r="AG232" s="47"/>
      <c r="AH232" s="48"/>
      <c r="AI232" s="20"/>
      <c r="AJ232" s="20"/>
      <c r="AK232" s="20"/>
    </row>
    <row r="233" spans="2:37" x14ac:dyDescent="0.25">
      <c r="B233" s="91"/>
      <c r="C233" s="88"/>
      <c r="D233" s="91"/>
      <c r="F233" s="93"/>
      <c r="H233" s="89"/>
      <c r="J233" s="89"/>
      <c r="L233" s="89"/>
      <c r="N233" s="89"/>
      <c r="P233" s="91"/>
      <c r="R233" s="90"/>
      <c r="T233" s="91"/>
      <c r="W233" s="82"/>
      <c r="X233" s="17"/>
      <c r="Y233" s="95"/>
      <c r="Z233" s="4"/>
      <c r="AA233" s="19"/>
      <c r="AB233" s="19"/>
      <c r="AC233" s="19"/>
      <c r="AD233" s="19"/>
      <c r="AE233" s="19"/>
      <c r="AF233" s="19"/>
      <c r="AG233" s="47"/>
      <c r="AH233" s="48"/>
      <c r="AI233" s="20"/>
      <c r="AJ233" s="20"/>
      <c r="AK233" s="20"/>
    </row>
    <row r="234" spans="2:37" x14ac:dyDescent="0.25">
      <c r="B234" s="91"/>
      <c r="C234" s="88"/>
      <c r="D234" s="91"/>
      <c r="F234" s="93"/>
      <c r="H234" s="89"/>
      <c r="J234" s="89"/>
      <c r="L234" s="89"/>
      <c r="N234" s="89"/>
      <c r="P234" s="91"/>
      <c r="R234" s="90"/>
      <c r="T234" s="91"/>
      <c r="W234" s="82"/>
      <c r="X234" s="17"/>
      <c r="Y234" s="95"/>
      <c r="Z234" s="4"/>
      <c r="AA234" s="19"/>
      <c r="AB234" s="19"/>
      <c r="AC234" s="19"/>
      <c r="AD234" s="19"/>
      <c r="AE234" s="19"/>
      <c r="AF234" s="19"/>
      <c r="AG234" s="47"/>
      <c r="AH234" s="48"/>
      <c r="AI234" s="20"/>
      <c r="AJ234" s="20"/>
      <c r="AK234" s="20"/>
    </row>
    <row r="235" spans="2:37" x14ac:dyDescent="0.25">
      <c r="B235" s="91"/>
      <c r="C235" s="88"/>
      <c r="D235" s="91"/>
      <c r="F235" s="93"/>
      <c r="H235" s="89"/>
      <c r="J235" s="89"/>
      <c r="L235" s="89"/>
      <c r="N235" s="89"/>
      <c r="P235" s="91"/>
      <c r="R235" s="90"/>
      <c r="T235" s="91"/>
      <c r="W235" s="82"/>
      <c r="X235" s="17"/>
      <c r="Y235" s="95"/>
      <c r="Z235" s="4"/>
      <c r="AA235" s="19"/>
      <c r="AB235" s="19"/>
      <c r="AC235" s="19"/>
      <c r="AD235" s="19"/>
      <c r="AE235" s="19"/>
      <c r="AF235" s="19"/>
      <c r="AG235" s="47"/>
      <c r="AH235" s="48"/>
      <c r="AI235" s="20"/>
      <c r="AJ235" s="20"/>
      <c r="AK235" s="20"/>
    </row>
    <row r="236" spans="2:37" x14ac:dyDescent="0.25">
      <c r="B236" s="91"/>
      <c r="C236" s="88"/>
      <c r="D236" s="91"/>
      <c r="F236" s="93"/>
      <c r="H236" s="89"/>
      <c r="J236" s="89"/>
      <c r="L236" s="89"/>
      <c r="N236" s="89"/>
      <c r="P236" s="91"/>
      <c r="R236" s="90"/>
      <c r="T236" s="91"/>
      <c r="W236" s="82"/>
      <c r="X236" s="17"/>
      <c r="Y236" s="95"/>
      <c r="Z236" s="4"/>
      <c r="AA236" s="19"/>
      <c r="AB236" s="19"/>
      <c r="AC236" s="19"/>
      <c r="AD236" s="19"/>
      <c r="AE236" s="19"/>
      <c r="AF236" s="19"/>
      <c r="AG236" s="47"/>
      <c r="AH236" s="48"/>
      <c r="AI236" s="20"/>
      <c r="AJ236" s="20"/>
      <c r="AK236" s="20"/>
    </row>
    <row r="237" spans="2:37" x14ac:dyDescent="0.25">
      <c r="B237" s="91"/>
      <c r="C237" s="88"/>
      <c r="D237" s="91"/>
      <c r="F237" s="93"/>
      <c r="H237" s="89"/>
      <c r="J237" s="89"/>
      <c r="L237" s="89"/>
      <c r="N237" s="89"/>
      <c r="P237" s="91"/>
      <c r="R237" s="90"/>
      <c r="T237" s="91"/>
      <c r="W237" s="82"/>
      <c r="X237" s="17"/>
      <c r="Y237" s="95"/>
      <c r="Z237" s="4"/>
      <c r="AA237" s="19"/>
      <c r="AB237" s="19"/>
      <c r="AC237" s="19"/>
      <c r="AD237" s="19"/>
      <c r="AE237" s="19"/>
      <c r="AF237" s="19"/>
      <c r="AG237" s="47"/>
      <c r="AH237" s="48"/>
      <c r="AI237" s="20"/>
      <c r="AJ237" s="20"/>
      <c r="AK237" s="20"/>
    </row>
    <row r="238" spans="2:37" x14ac:dyDescent="0.25">
      <c r="B238" s="91"/>
      <c r="C238" s="88"/>
      <c r="D238" s="91"/>
      <c r="F238" s="93"/>
      <c r="H238" s="89"/>
      <c r="J238" s="89"/>
      <c r="L238" s="89"/>
      <c r="N238" s="89"/>
      <c r="P238" s="91"/>
      <c r="R238" s="90"/>
      <c r="T238" s="91"/>
      <c r="W238" s="82"/>
      <c r="X238" s="17"/>
      <c r="Y238" s="95"/>
      <c r="Z238" s="4"/>
      <c r="AA238" s="19"/>
      <c r="AB238" s="19"/>
      <c r="AC238" s="19"/>
      <c r="AD238" s="19"/>
      <c r="AE238" s="19"/>
      <c r="AF238" s="19"/>
      <c r="AG238" s="47"/>
      <c r="AH238" s="48"/>
      <c r="AI238" s="20"/>
      <c r="AJ238" s="20"/>
      <c r="AK238" s="20"/>
    </row>
    <row r="239" spans="2:37" x14ac:dyDescent="0.25">
      <c r="B239" s="91"/>
      <c r="C239" s="88"/>
      <c r="D239" s="91"/>
      <c r="F239" s="93"/>
      <c r="H239" s="89"/>
      <c r="J239" s="89"/>
      <c r="L239" s="89"/>
      <c r="N239" s="89"/>
      <c r="P239" s="91"/>
      <c r="R239" s="90"/>
      <c r="T239" s="91"/>
      <c r="W239" s="82"/>
      <c r="X239" s="17"/>
      <c r="Y239" s="95"/>
      <c r="Z239" s="4"/>
      <c r="AA239" s="19"/>
      <c r="AB239" s="19"/>
      <c r="AC239" s="19"/>
      <c r="AD239" s="19"/>
      <c r="AE239" s="19"/>
      <c r="AF239" s="19"/>
      <c r="AG239" s="47"/>
      <c r="AH239" s="48"/>
      <c r="AI239" s="20"/>
      <c r="AJ239" s="20"/>
      <c r="AK239" s="20"/>
    </row>
    <row r="240" spans="2:37" x14ac:dyDescent="0.25">
      <c r="B240" s="91"/>
      <c r="C240" s="88"/>
      <c r="D240" s="91"/>
      <c r="F240" s="93"/>
      <c r="H240" s="89"/>
      <c r="J240" s="89"/>
      <c r="L240" s="89"/>
      <c r="N240" s="89"/>
      <c r="P240" s="91"/>
      <c r="R240" s="90"/>
      <c r="T240" s="91"/>
      <c r="W240" s="82"/>
      <c r="X240" s="17"/>
      <c r="Y240" s="95"/>
      <c r="Z240" s="4"/>
      <c r="AA240" s="19"/>
      <c r="AB240" s="19"/>
      <c r="AC240" s="19"/>
      <c r="AD240" s="19"/>
      <c r="AE240" s="19"/>
      <c r="AF240" s="19"/>
      <c r="AG240" s="47"/>
      <c r="AH240" s="48"/>
      <c r="AI240" s="20"/>
      <c r="AJ240" s="20"/>
      <c r="AK240" s="20"/>
    </row>
    <row r="241" spans="2:37" x14ac:dyDescent="0.25">
      <c r="B241" s="91"/>
      <c r="C241" s="88"/>
      <c r="D241" s="91"/>
      <c r="F241" s="93"/>
      <c r="H241" s="89"/>
      <c r="J241" s="89"/>
      <c r="L241" s="89"/>
      <c r="N241" s="89"/>
      <c r="P241" s="91"/>
      <c r="R241" s="90"/>
      <c r="T241" s="91"/>
      <c r="W241" s="82"/>
      <c r="X241" s="17"/>
      <c r="Y241" s="95"/>
      <c r="Z241" s="4"/>
      <c r="AA241" s="19"/>
      <c r="AB241" s="19"/>
      <c r="AC241" s="19"/>
      <c r="AD241" s="19"/>
      <c r="AE241" s="19"/>
      <c r="AF241" s="19"/>
      <c r="AG241" s="47"/>
      <c r="AH241" s="48"/>
      <c r="AI241" s="20"/>
      <c r="AJ241" s="20"/>
      <c r="AK241" s="20"/>
    </row>
    <row r="242" spans="2:37" x14ac:dyDescent="0.25">
      <c r="B242" s="91"/>
      <c r="C242" s="88"/>
      <c r="D242" s="91"/>
      <c r="F242" s="93"/>
      <c r="H242" s="89"/>
      <c r="J242" s="89"/>
      <c r="L242" s="89"/>
      <c r="N242" s="89"/>
      <c r="P242" s="91"/>
      <c r="R242" s="90"/>
      <c r="T242" s="91"/>
      <c r="W242" s="82"/>
      <c r="X242" s="17"/>
      <c r="Y242" s="95"/>
      <c r="Z242" s="4"/>
      <c r="AA242" s="19"/>
      <c r="AB242" s="19"/>
      <c r="AC242" s="19"/>
      <c r="AD242" s="19"/>
      <c r="AE242" s="19"/>
      <c r="AF242" s="19"/>
      <c r="AG242" s="47"/>
      <c r="AH242" s="48"/>
      <c r="AI242" s="20"/>
      <c r="AJ242" s="20"/>
      <c r="AK242" s="20"/>
    </row>
    <row r="243" spans="2:37" x14ac:dyDescent="0.25">
      <c r="B243" s="91"/>
      <c r="C243" s="88"/>
      <c r="D243" s="91"/>
      <c r="F243" s="93"/>
      <c r="H243" s="89"/>
      <c r="J243" s="89"/>
      <c r="L243" s="89"/>
      <c r="N243" s="89"/>
      <c r="P243" s="91"/>
      <c r="R243" s="90"/>
      <c r="T243" s="91"/>
      <c r="W243" s="82"/>
      <c r="X243" s="17"/>
      <c r="Y243" s="95"/>
      <c r="Z243" s="4"/>
      <c r="AA243" s="19"/>
      <c r="AB243" s="19"/>
      <c r="AC243" s="19"/>
      <c r="AD243" s="19"/>
      <c r="AE243" s="19"/>
      <c r="AF243" s="19"/>
      <c r="AG243" s="47"/>
      <c r="AH243" s="48"/>
      <c r="AI243" s="20"/>
      <c r="AJ243" s="20"/>
      <c r="AK243" s="20"/>
    </row>
    <row r="244" spans="2:37" x14ac:dyDescent="0.25">
      <c r="B244" s="91"/>
      <c r="C244" s="88"/>
      <c r="D244" s="91"/>
      <c r="F244" s="93"/>
      <c r="H244" s="89"/>
      <c r="J244" s="89"/>
      <c r="L244" s="89"/>
      <c r="N244" s="89"/>
      <c r="P244" s="91"/>
      <c r="R244" s="90"/>
      <c r="T244" s="91"/>
      <c r="W244" s="82"/>
      <c r="X244" s="17"/>
      <c r="Y244" s="95"/>
      <c r="Z244" s="4"/>
      <c r="AA244" s="19"/>
      <c r="AB244" s="19"/>
      <c r="AC244" s="19"/>
      <c r="AD244" s="19"/>
      <c r="AE244" s="19"/>
      <c r="AF244" s="19"/>
      <c r="AG244" s="47"/>
      <c r="AH244" s="48"/>
      <c r="AI244" s="20"/>
      <c r="AJ244" s="20"/>
      <c r="AK244" s="20"/>
    </row>
    <row r="245" spans="2:37" x14ac:dyDescent="0.25">
      <c r="B245" s="91"/>
      <c r="C245" s="88"/>
      <c r="D245" s="91"/>
      <c r="F245" s="93"/>
      <c r="H245" s="89"/>
      <c r="J245" s="89"/>
      <c r="L245" s="89"/>
      <c r="N245" s="89"/>
      <c r="P245" s="91"/>
      <c r="R245" s="90"/>
      <c r="T245" s="91"/>
      <c r="W245" s="82"/>
      <c r="X245" s="17"/>
      <c r="Y245" s="95"/>
      <c r="Z245" s="4"/>
      <c r="AA245" s="19"/>
      <c r="AB245" s="19"/>
      <c r="AC245" s="19"/>
      <c r="AD245" s="19"/>
      <c r="AE245" s="19"/>
      <c r="AF245" s="19"/>
      <c r="AG245" s="47"/>
      <c r="AH245" s="48"/>
      <c r="AI245" s="20"/>
      <c r="AJ245" s="20"/>
      <c r="AK245" s="20"/>
    </row>
    <row r="246" spans="2:37" x14ac:dyDescent="0.25">
      <c r="B246" s="91"/>
      <c r="C246" s="88"/>
      <c r="D246" s="91"/>
      <c r="F246" s="93"/>
      <c r="H246" s="89"/>
      <c r="J246" s="89"/>
      <c r="L246" s="89"/>
      <c r="N246" s="89"/>
      <c r="P246" s="91"/>
      <c r="R246" s="90"/>
      <c r="T246" s="91"/>
      <c r="W246" s="82"/>
      <c r="X246" s="17"/>
      <c r="Y246" s="95"/>
      <c r="Z246" s="4"/>
      <c r="AA246" s="19"/>
      <c r="AB246" s="19"/>
      <c r="AC246" s="19"/>
      <c r="AD246" s="19"/>
      <c r="AE246" s="19"/>
      <c r="AF246" s="19"/>
      <c r="AG246" s="47"/>
      <c r="AH246" s="48"/>
      <c r="AI246" s="20"/>
      <c r="AJ246" s="20"/>
      <c r="AK246" s="20"/>
    </row>
    <row r="247" spans="2:37" x14ac:dyDescent="0.25">
      <c r="B247" s="91"/>
      <c r="C247" s="88"/>
      <c r="D247" s="91"/>
      <c r="F247" s="93"/>
      <c r="H247" s="89"/>
      <c r="J247" s="89"/>
      <c r="L247" s="89"/>
      <c r="N247" s="89"/>
      <c r="P247" s="91"/>
      <c r="R247" s="90"/>
      <c r="T247" s="91"/>
      <c r="W247" s="82"/>
      <c r="X247" s="17"/>
      <c r="Y247" s="95"/>
      <c r="Z247" s="4"/>
      <c r="AA247" s="19"/>
      <c r="AB247" s="19"/>
      <c r="AC247" s="19"/>
      <c r="AD247" s="19"/>
      <c r="AE247" s="19"/>
      <c r="AF247" s="19"/>
      <c r="AG247" s="47"/>
      <c r="AH247" s="48"/>
      <c r="AI247" s="20"/>
      <c r="AJ247" s="20"/>
      <c r="AK247" s="20"/>
    </row>
    <row r="248" spans="2:37" x14ac:dyDescent="0.25">
      <c r="B248" s="91"/>
      <c r="C248" s="88"/>
      <c r="D248" s="91"/>
      <c r="F248" s="93"/>
      <c r="H248" s="89"/>
      <c r="J248" s="89"/>
      <c r="L248" s="89"/>
      <c r="N248" s="89"/>
      <c r="P248" s="91"/>
      <c r="R248" s="90"/>
      <c r="T248" s="91"/>
      <c r="W248" s="82"/>
      <c r="X248" s="17"/>
      <c r="Y248" s="95"/>
      <c r="Z248" s="4"/>
      <c r="AA248" s="19"/>
      <c r="AB248" s="19"/>
      <c r="AC248" s="19"/>
      <c r="AD248" s="19"/>
      <c r="AE248" s="19"/>
      <c r="AF248" s="19"/>
      <c r="AG248" s="47"/>
      <c r="AH248" s="48"/>
      <c r="AI248" s="20"/>
      <c r="AJ248" s="20"/>
      <c r="AK248" s="20"/>
    </row>
    <row r="249" spans="2:37" x14ac:dyDescent="0.25">
      <c r="B249" s="91"/>
      <c r="C249" s="88"/>
      <c r="D249" s="91"/>
      <c r="F249" s="93"/>
      <c r="H249" s="89"/>
      <c r="J249" s="89"/>
      <c r="L249" s="89"/>
      <c r="N249" s="89"/>
      <c r="P249" s="91"/>
      <c r="R249" s="90"/>
      <c r="T249" s="91"/>
      <c r="W249" s="82"/>
      <c r="X249" s="17"/>
      <c r="Y249" s="95"/>
      <c r="Z249" s="4"/>
      <c r="AA249" s="19"/>
      <c r="AB249" s="19"/>
      <c r="AC249" s="19"/>
      <c r="AD249" s="19"/>
      <c r="AE249" s="19"/>
      <c r="AF249" s="19"/>
      <c r="AG249" s="47"/>
      <c r="AH249" s="48"/>
      <c r="AI249" s="20"/>
      <c r="AJ249" s="20"/>
      <c r="AK249" s="20"/>
    </row>
    <row r="250" spans="2:37" x14ac:dyDescent="0.25">
      <c r="B250" s="91"/>
      <c r="C250" s="88"/>
      <c r="D250" s="91"/>
      <c r="F250" s="93"/>
      <c r="H250" s="89"/>
      <c r="J250" s="89"/>
      <c r="L250" s="89"/>
      <c r="N250" s="89"/>
      <c r="P250" s="91"/>
      <c r="R250" s="90"/>
      <c r="T250" s="91"/>
      <c r="W250" s="82"/>
      <c r="X250" s="17"/>
      <c r="Y250" s="95"/>
      <c r="Z250" s="4"/>
      <c r="AA250" s="19"/>
      <c r="AB250" s="19"/>
      <c r="AC250" s="19"/>
      <c r="AD250" s="19"/>
      <c r="AE250" s="19"/>
      <c r="AF250" s="19"/>
      <c r="AG250" s="47"/>
      <c r="AH250" s="48"/>
      <c r="AI250" s="20"/>
      <c r="AJ250" s="20"/>
      <c r="AK250" s="20"/>
    </row>
    <row r="251" spans="2:37" x14ac:dyDescent="0.25">
      <c r="B251" s="91"/>
      <c r="C251" s="88"/>
      <c r="D251" s="91"/>
      <c r="F251" s="93"/>
      <c r="H251" s="89"/>
      <c r="J251" s="89"/>
      <c r="L251" s="89"/>
      <c r="N251" s="89"/>
      <c r="P251" s="91"/>
      <c r="R251" s="90"/>
      <c r="T251" s="91"/>
      <c r="W251" s="82"/>
      <c r="X251" s="17"/>
      <c r="Y251" s="95"/>
      <c r="Z251" s="4"/>
      <c r="AA251" s="19"/>
      <c r="AB251" s="19"/>
      <c r="AC251" s="19"/>
      <c r="AD251" s="19"/>
      <c r="AE251" s="19"/>
      <c r="AF251" s="19"/>
      <c r="AG251" s="47"/>
      <c r="AH251" s="48"/>
      <c r="AI251" s="20"/>
      <c r="AJ251" s="20"/>
      <c r="AK251" s="20"/>
    </row>
    <row r="252" spans="2:37" x14ac:dyDescent="0.25">
      <c r="B252" s="91"/>
      <c r="C252" s="88"/>
      <c r="D252" s="91"/>
      <c r="F252" s="93"/>
      <c r="H252" s="89"/>
      <c r="J252" s="89"/>
      <c r="L252" s="89"/>
      <c r="N252" s="89"/>
      <c r="P252" s="91"/>
      <c r="R252" s="90"/>
      <c r="T252" s="91"/>
      <c r="W252" s="82"/>
      <c r="X252" s="17"/>
      <c r="Y252" s="95"/>
      <c r="Z252" s="4"/>
      <c r="AA252" s="19"/>
      <c r="AB252" s="19"/>
      <c r="AC252" s="19"/>
      <c r="AD252" s="19"/>
      <c r="AE252" s="19"/>
      <c r="AF252" s="19"/>
      <c r="AG252" s="47"/>
      <c r="AH252" s="48"/>
      <c r="AI252" s="20"/>
      <c r="AJ252" s="20"/>
      <c r="AK252" s="20"/>
    </row>
    <row r="253" spans="2:37" x14ac:dyDescent="0.25">
      <c r="B253" s="91"/>
      <c r="C253" s="88"/>
      <c r="D253" s="91"/>
      <c r="F253" s="93"/>
      <c r="H253" s="89"/>
      <c r="J253" s="89"/>
      <c r="L253" s="89"/>
      <c r="N253" s="89"/>
      <c r="P253" s="91"/>
      <c r="R253" s="90"/>
      <c r="T253" s="91"/>
      <c r="W253" s="82"/>
      <c r="X253" s="17"/>
      <c r="Y253" s="95"/>
      <c r="Z253" s="4"/>
      <c r="AA253" s="19"/>
      <c r="AB253" s="19"/>
      <c r="AC253" s="19"/>
      <c r="AD253" s="19"/>
      <c r="AE253" s="19"/>
      <c r="AF253" s="19"/>
      <c r="AG253" s="47"/>
      <c r="AH253" s="48"/>
      <c r="AI253" s="20"/>
      <c r="AJ253" s="20"/>
      <c r="AK253" s="20"/>
    </row>
    <row r="254" spans="2:37" x14ac:dyDescent="0.25">
      <c r="B254" s="91"/>
      <c r="C254" s="88"/>
      <c r="D254" s="91"/>
      <c r="F254" s="93"/>
      <c r="H254" s="89"/>
      <c r="J254" s="89"/>
      <c r="L254" s="89"/>
      <c r="N254" s="89"/>
      <c r="P254" s="91"/>
      <c r="R254" s="90"/>
      <c r="T254" s="91"/>
      <c r="W254" s="82"/>
      <c r="X254" s="17"/>
      <c r="Y254" s="95"/>
      <c r="Z254" s="4"/>
      <c r="AA254" s="19"/>
      <c r="AB254" s="19"/>
      <c r="AC254" s="19"/>
      <c r="AD254" s="19"/>
      <c r="AE254" s="19"/>
      <c r="AF254" s="19"/>
      <c r="AG254" s="47"/>
      <c r="AH254" s="48"/>
      <c r="AI254" s="20"/>
      <c r="AJ254" s="20"/>
      <c r="AK254" s="20"/>
    </row>
    <row r="255" spans="2:37" x14ac:dyDescent="0.25">
      <c r="B255" s="91"/>
      <c r="C255" s="88"/>
      <c r="D255" s="91"/>
      <c r="F255" s="93"/>
      <c r="H255" s="89"/>
      <c r="J255" s="89"/>
      <c r="L255" s="89"/>
      <c r="N255" s="89"/>
      <c r="P255" s="91"/>
      <c r="R255" s="90"/>
      <c r="T255" s="91"/>
      <c r="W255" s="82"/>
      <c r="X255" s="17"/>
      <c r="Y255" s="95"/>
      <c r="Z255" s="4"/>
      <c r="AA255" s="19"/>
      <c r="AB255" s="19"/>
      <c r="AC255" s="19"/>
      <c r="AD255" s="19"/>
      <c r="AE255" s="19"/>
      <c r="AF255" s="19"/>
      <c r="AG255" s="47"/>
      <c r="AH255" s="48"/>
      <c r="AI255" s="20"/>
      <c r="AJ255" s="20"/>
      <c r="AK255" s="20"/>
    </row>
    <row r="256" spans="2:37" x14ac:dyDescent="0.25">
      <c r="B256" s="91"/>
      <c r="C256" s="88"/>
      <c r="D256" s="91"/>
      <c r="F256" s="93"/>
      <c r="H256" s="89"/>
      <c r="J256" s="89"/>
      <c r="L256" s="89"/>
      <c r="N256" s="89"/>
      <c r="P256" s="91"/>
      <c r="R256" s="90"/>
      <c r="T256" s="91"/>
      <c r="W256" s="82"/>
      <c r="X256" s="17"/>
      <c r="Y256" s="95"/>
      <c r="Z256" s="4"/>
      <c r="AA256" s="19"/>
      <c r="AB256" s="19"/>
      <c r="AC256" s="19"/>
      <c r="AD256" s="19"/>
      <c r="AE256" s="19"/>
      <c r="AF256" s="19"/>
      <c r="AG256" s="47"/>
      <c r="AH256" s="48"/>
      <c r="AI256" s="20"/>
      <c r="AJ256" s="20"/>
      <c r="AK256" s="20"/>
    </row>
    <row r="257" spans="2:37" x14ac:dyDescent="0.25">
      <c r="B257" s="91"/>
      <c r="C257" s="88"/>
      <c r="D257" s="91"/>
      <c r="F257" s="93"/>
      <c r="H257" s="89"/>
      <c r="J257" s="89"/>
      <c r="L257" s="89"/>
      <c r="N257" s="89"/>
      <c r="P257" s="91"/>
      <c r="R257" s="90"/>
      <c r="T257" s="91"/>
      <c r="W257" s="82"/>
      <c r="X257" s="17"/>
      <c r="Y257" s="95"/>
      <c r="Z257" s="4"/>
      <c r="AA257" s="19"/>
      <c r="AB257" s="19"/>
      <c r="AC257" s="19"/>
      <c r="AD257" s="19"/>
      <c r="AE257" s="19"/>
      <c r="AF257" s="19"/>
      <c r="AG257" s="47"/>
      <c r="AH257" s="48"/>
      <c r="AI257" s="20"/>
      <c r="AJ257" s="20"/>
      <c r="AK257" s="20"/>
    </row>
    <row r="258" spans="2:37" x14ac:dyDescent="0.25">
      <c r="B258" s="91"/>
      <c r="C258" s="88"/>
      <c r="D258" s="91"/>
      <c r="F258" s="93"/>
      <c r="H258" s="89"/>
      <c r="J258" s="89"/>
      <c r="L258" s="89"/>
      <c r="N258" s="89"/>
      <c r="P258" s="91"/>
      <c r="R258" s="90"/>
      <c r="T258" s="91"/>
      <c r="W258" s="82"/>
      <c r="X258" s="17"/>
      <c r="Y258" s="95"/>
      <c r="Z258" s="4"/>
      <c r="AA258" s="19"/>
      <c r="AB258" s="19"/>
      <c r="AC258" s="19"/>
      <c r="AD258" s="19"/>
      <c r="AE258" s="19"/>
      <c r="AF258" s="19"/>
      <c r="AG258" s="47"/>
      <c r="AH258" s="48"/>
      <c r="AI258" s="20"/>
      <c r="AJ258" s="20"/>
      <c r="AK258" s="20"/>
    </row>
    <row r="259" spans="2:37" x14ac:dyDescent="0.25">
      <c r="B259" s="91"/>
      <c r="C259" s="88"/>
      <c r="D259" s="91"/>
      <c r="F259" s="93"/>
      <c r="H259" s="89"/>
      <c r="J259" s="89"/>
      <c r="L259" s="89"/>
      <c r="N259" s="89"/>
      <c r="P259" s="91"/>
      <c r="R259" s="90"/>
      <c r="T259" s="91"/>
      <c r="W259" s="82"/>
      <c r="X259" s="17"/>
      <c r="Y259" s="95"/>
      <c r="Z259" s="4"/>
      <c r="AA259" s="19"/>
      <c r="AB259" s="19"/>
      <c r="AC259" s="19"/>
      <c r="AD259" s="19"/>
      <c r="AE259" s="19"/>
      <c r="AF259" s="19"/>
      <c r="AG259" s="47"/>
      <c r="AH259" s="48"/>
      <c r="AI259" s="20"/>
      <c r="AJ259" s="20"/>
      <c r="AK259" s="20"/>
    </row>
    <row r="260" spans="2:37" x14ac:dyDescent="0.25">
      <c r="B260" s="91"/>
      <c r="C260" s="88"/>
      <c r="D260" s="91"/>
      <c r="F260" s="93"/>
      <c r="H260" s="89"/>
      <c r="J260" s="89"/>
      <c r="L260" s="89"/>
      <c r="N260" s="89"/>
      <c r="P260" s="91"/>
      <c r="R260" s="90"/>
      <c r="T260" s="91"/>
      <c r="W260" s="82"/>
      <c r="X260" s="17"/>
      <c r="Y260" s="95"/>
      <c r="Z260" s="4"/>
      <c r="AA260" s="19"/>
      <c r="AB260" s="19"/>
      <c r="AC260" s="19"/>
      <c r="AD260" s="19"/>
      <c r="AE260" s="19"/>
      <c r="AF260" s="19"/>
      <c r="AG260" s="47"/>
      <c r="AH260" s="48"/>
      <c r="AI260" s="20"/>
      <c r="AJ260" s="20"/>
      <c r="AK260" s="20"/>
    </row>
    <row r="261" spans="2:37" x14ac:dyDescent="0.25">
      <c r="B261" s="91"/>
      <c r="C261" s="88"/>
      <c r="D261" s="91"/>
      <c r="F261" s="93"/>
      <c r="H261" s="89"/>
      <c r="J261" s="89"/>
      <c r="L261" s="89"/>
      <c r="N261" s="89"/>
      <c r="P261" s="91"/>
      <c r="R261" s="90"/>
      <c r="T261" s="91"/>
      <c r="W261" s="82"/>
      <c r="X261" s="17"/>
      <c r="Y261" s="95"/>
      <c r="Z261" s="4"/>
      <c r="AA261" s="19"/>
      <c r="AB261" s="19"/>
      <c r="AC261" s="19"/>
      <c r="AD261" s="19"/>
      <c r="AE261" s="19"/>
      <c r="AF261" s="19"/>
      <c r="AG261" s="47"/>
      <c r="AH261" s="48"/>
      <c r="AI261" s="20"/>
      <c r="AJ261" s="20"/>
      <c r="AK261" s="20"/>
    </row>
    <row r="262" spans="2:37" x14ac:dyDescent="0.25">
      <c r="B262" s="91"/>
      <c r="C262" s="88"/>
      <c r="D262" s="91"/>
      <c r="F262" s="93"/>
      <c r="H262" s="89"/>
      <c r="J262" s="89"/>
      <c r="L262" s="89"/>
      <c r="N262" s="89"/>
      <c r="P262" s="91"/>
      <c r="R262" s="90"/>
      <c r="T262" s="91"/>
      <c r="W262" s="82"/>
      <c r="X262" s="17"/>
      <c r="Y262" s="95"/>
      <c r="Z262" s="4"/>
      <c r="AA262" s="19"/>
      <c r="AB262" s="19"/>
      <c r="AC262" s="19"/>
      <c r="AD262" s="19"/>
      <c r="AE262" s="19"/>
      <c r="AF262" s="19"/>
      <c r="AG262" s="47"/>
      <c r="AH262" s="48"/>
      <c r="AI262" s="20"/>
      <c r="AJ262" s="20"/>
      <c r="AK262" s="20"/>
    </row>
    <row r="263" spans="2:37" x14ac:dyDescent="0.25">
      <c r="B263" s="91"/>
      <c r="C263" s="88"/>
      <c r="D263" s="91"/>
      <c r="F263" s="93"/>
      <c r="H263" s="89"/>
      <c r="J263" s="89"/>
      <c r="L263" s="89"/>
      <c r="N263" s="89"/>
      <c r="P263" s="91"/>
      <c r="R263" s="90"/>
      <c r="T263" s="91"/>
      <c r="W263" s="82"/>
      <c r="X263" s="17"/>
      <c r="Y263" s="95"/>
      <c r="Z263" s="4"/>
      <c r="AA263" s="19"/>
      <c r="AB263" s="19"/>
      <c r="AC263" s="19"/>
      <c r="AD263" s="19"/>
      <c r="AE263" s="19"/>
      <c r="AF263" s="19"/>
      <c r="AG263" s="47"/>
      <c r="AH263" s="48"/>
      <c r="AI263" s="20"/>
      <c r="AJ263" s="20"/>
      <c r="AK263" s="20"/>
    </row>
    <row r="264" spans="2:37" x14ac:dyDescent="0.25">
      <c r="B264" s="91"/>
      <c r="C264" s="88"/>
      <c r="D264" s="91"/>
      <c r="F264" s="93"/>
      <c r="H264" s="89"/>
      <c r="J264" s="89"/>
      <c r="L264" s="89"/>
      <c r="N264" s="89"/>
      <c r="P264" s="91"/>
      <c r="R264" s="90"/>
      <c r="T264" s="91"/>
      <c r="W264" s="82"/>
      <c r="X264" s="17"/>
      <c r="Y264" s="95"/>
      <c r="Z264" s="4"/>
      <c r="AA264" s="19"/>
      <c r="AB264" s="19"/>
      <c r="AC264" s="19"/>
      <c r="AD264" s="19"/>
      <c r="AE264" s="19"/>
      <c r="AF264" s="19"/>
      <c r="AG264" s="47"/>
      <c r="AH264" s="48"/>
      <c r="AI264" s="20"/>
      <c r="AJ264" s="20"/>
      <c r="AK264" s="20"/>
    </row>
    <row r="265" spans="2:37" x14ac:dyDescent="0.25">
      <c r="B265" s="91"/>
      <c r="C265" s="88"/>
      <c r="D265" s="91"/>
      <c r="F265" s="93"/>
      <c r="H265" s="89"/>
      <c r="J265" s="89"/>
      <c r="L265" s="89"/>
      <c r="N265" s="89"/>
      <c r="P265" s="91"/>
      <c r="R265" s="90"/>
      <c r="T265" s="91"/>
      <c r="W265" s="82"/>
      <c r="X265" s="17"/>
      <c r="Y265" s="95"/>
      <c r="Z265" s="4"/>
      <c r="AA265" s="19"/>
      <c r="AB265" s="19"/>
      <c r="AC265" s="19"/>
      <c r="AD265" s="19"/>
      <c r="AE265" s="19"/>
      <c r="AF265" s="19"/>
      <c r="AG265" s="47"/>
      <c r="AH265" s="48"/>
      <c r="AI265" s="20"/>
      <c r="AJ265" s="20"/>
      <c r="AK265" s="20"/>
    </row>
    <row r="266" spans="2:37" x14ac:dyDescent="0.25">
      <c r="B266" s="91"/>
      <c r="C266" s="88"/>
      <c r="D266" s="91"/>
      <c r="F266" s="93"/>
      <c r="H266" s="89"/>
      <c r="J266" s="89"/>
      <c r="L266" s="89"/>
      <c r="N266" s="89"/>
      <c r="P266" s="91"/>
      <c r="R266" s="90"/>
      <c r="T266" s="91"/>
      <c r="W266" s="82"/>
      <c r="X266" s="17"/>
      <c r="Y266" s="95"/>
      <c r="Z266" s="4"/>
      <c r="AA266" s="19"/>
      <c r="AB266" s="19"/>
      <c r="AC266" s="19"/>
      <c r="AD266" s="19"/>
      <c r="AE266" s="19"/>
      <c r="AF266" s="19"/>
      <c r="AG266" s="47"/>
      <c r="AH266" s="48"/>
      <c r="AI266" s="20"/>
      <c r="AJ266" s="20"/>
      <c r="AK266" s="20"/>
    </row>
    <row r="267" spans="2:37" x14ac:dyDescent="0.25">
      <c r="B267" s="91"/>
      <c r="C267" s="88"/>
      <c r="D267" s="91"/>
      <c r="F267" s="93"/>
      <c r="H267" s="89"/>
      <c r="J267" s="89"/>
      <c r="L267" s="89"/>
      <c r="N267" s="89"/>
      <c r="P267" s="91"/>
      <c r="R267" s="90"/>
      <c r="T267" s="91"/>
      <c r="W267" s="82"/>
      <c r="X267" s="17"/>
      <c r="Y267" s="95"/>
      <c r="Z267" s="4"/>
      <c r="AA267" s="19"/>
      <c r="AB267" s="19"/>
      <c r="AC267" s="19"/>
      <c r="AD267" s="19"/>
      <c r="AE267" s="19"/>
      <c r="AF267" s="19"/>
      <c r="AG267" s="47"/>
      <c r="AH267" s="48"/>
      <c r="AI267" s="20"/>
      <c r="AJ267" s="20"/>
      <c r="AK267" s="20"/>
    </row>
    <row r="268" spans="2:37" x14ac:dyDescent="0.25">
      <c r="B268" s="91"/>
      <c r="C268" s="88"/>
      <c r="D268" s="91"/>
      <c r="F268" s="93"/>
      <c r="H268" s="89"/>
      <c r="J268" s="89"/>
      <c r="L268" s="89"/>
      <c r="N268" s="89"/>
      <c r="P268" s="91"/>
      <c r="R268" s="90"/>
      <c r="T268" s="91"/>
      <c r="W268" s="82"/>
      <c r="X268" s="17"/>
      <c r="Y268" s="95"/>
      <c r="Z268" s="4"/>
      <c r="AA268" s="19"/>
      <c r="AB268" s="19"/>
      <c r="AC268" s="19"/>
      <c r="AD268" s="19"/>
      <c r="AE268" s="19"/>
      <c r="AF268" s="19"/>
      <c r="AG268" s="47"/>
      <c r="AH268" s="48"/>
      <c r="AI268" s="20"/>
      <c r="AJ268" s="20"/>
      <c r="AK268" s="20"/>
    </row>
    <row r="269" spans="2:37" x14ac:dyDescent="0.25">
      <c r="B269" s="91"/>
      <c r="C269" s="88"/>
      <c r="D269" s="91"/>
      <c r="F269" s="93"/>
      <c r="H269" s="89"/>
      <c r="J269" s="89"/>
      <c r="L269" s="89"/>
      <c r="N269" s="89"/>
      <c r="P269" s="91"/>
      <c r="R269" s="90"/>
      <c r="T269" s="91"/>
      <c r="W269" s="82"/>
      <c r="X269" s="17"/>
      <c r="Y269" s="95"/>
      <c r="Z269" s="4"/>
      <c r="AA269" s="19"/>
      <c r="AB269" s="19"/>
      <c r="AC269" s="19"/>
      <c r="AD269" s="19"/>
      <c r="AE269" s="19"/>
      <c r="AF269" s="19"/>
      <c r="AG269" s="47"/>
      <c r="AH269" s="48"/>
      <c r="AI269" s="20"/>
      <c r="AJ269" s="20"/>
      <c r="AK269" s="20"/>
    </row>
    <row r="270" spans="2:37" x14ac:dyDescent="0.25">
      <c r="B270" s="91"/>
      <c r="C270" s="88"/>
      <c r="D270" s="91"/>
      <c r="F270" s="93"/>
      <c r="H270" s="89"/>
      <c r="J270" s="89"/>
      <c r="L270" s="89"/>
      <c r="N270" s="89"/>
      <c r="P270" s="91"/>
      <c r="R270" s="90"/>
      <c r="T270" s="91"/>
      <c r="W270" s="82"/>
      <c r="X270" s="17"/>
      <c r="Y270" s="95"/>
      <c r="Z270" s="4"/>
      <c r="AA270" s="19"/>
      <c r="AB270" s="19"/>
      <c r="AC270" s="19"/>
      <c r="AD270" s="19"/>
      <c r="AE270" s="19"/>
      <c r="AF270" s="19"/>
      <c r="AG270" s="47"/>
      <c r="AH270" s="48"/>
      <c r="AI270" s="20"/>
      <c r="AJ270" s="20"/>
      <c r="AK270" s="20"/>
    </row>
    <row r="271" spans="2:37" x14ac:dyDescent="0.25">
      <c r="B271" s="91"/>
      <c r="C271" s="88"/>
      <c r="D271" s="91"/>
      <c r="F271" s="93"/>
      <c r="H271" s="89"/>
      <c r="J271" s="89"/>
      <c r="L271" s="89"/>
      <c r="N271" s="89"/>
      <c r="P271" s="91"/>
      <c r="R271" s="90"/>
      <c r="T271" s="91"/>
      <c r="W271" s="82"/>
      <c r="X271" s="17"/>
      <c r="Y271" s="95"/>
      <c r="Z271" s="4"/>
      <c r="AA271" s="19"/>
      <c r="AB271" s="19"/>
      <c r="AC271" s="19"/>
      <c r="AD271" s="19"/>
      <c r="AE271" s="19"/>
      <c r="AF271" s="19"/>
      <c r="AG271" s="47"/>
      <c r="AH271" s="48"/>
      <c r="AI271" s="20"/>
      <c r="AJ271" s="20"/>
      <c r="AK271" s="20"/>
    </row>
    <row r="272" spans="2:37" x14ac:dyDescent="0.25">
      <c r="B272" s="91"/>
      <c r="C272" s="88"/>
      <c r="D272" s="91"/>
      <c r="F272" s="93"/>
      <c r="H272" s="89"/>
      <c r="J272" s="89"/>
      <c r="L272" s="89"/>
      <c r="N272" s="89"/>
      <c r="P272" s="91"/>
      <c r="R272" s="90"/>
      <c r="T272" s="91"/>
      <c r="W272" s="82"/>
      <c r="X272" s="17"/>
      <c r="Y272" s="95"/>
      <c r="Z272" s="4"/>
      <c r="AA272" s="19"/>
      <c r="AB272" s="19"/>
      <c r="AC272" s="19"/>
      <c r="AD272" s="19"/>
      <c r="AE272" s="19"/>
      <c r="AF272" s="19"/>
      <c r="AG272" s="47"/>
      <c r="AH272" s="48"/>
      <c r="AI272" s="20"/>
      <c r="AJ272" s="20"/>
      <c r="AK272" s="20"/>
    </row>
    <row r="273" spans="2:37" x14ac:dyDescent="0.25">
      <c r="B273" s="91"/>
      <c r="C273" s="88"/>
      <c r="D273" s="91"/>
      <c r="F273" s="93"/>
      <c r="H273" s="89"/>
      <c r="J273" s="89"/>
      <c r="L273" s="89"/>
      <c r="N273" s="89"/>
      <c r="P273" s="91"/>
      <c r="R273" s="90"/>
      <c r="T273" s="91"/>
      <c r="W273" s="82"/>
      <c r="X273" s="17"/>
      <c r="Y273" s="95"/>
      <c r="Z273" s="4"/>
      <c r="AA273" s="19"/>
      <c r="AB273" s="19"/>
      <c r="AC273" s="19"/>
      <c r="AD273" s="19"/>
      <c r="AE273" s="19"/>
      <c r="AF273" s="19"/>
      <c r="AG273" s="47"/>
      <c r="AH273" s="48"/>
      <c r="AI273" s="20"/>
      <c r="AJ273" s="20"/>
      <c r="AK273" s="20"/>
    </row>
    <row r="274" spans="2:37" x14ac:dyDescent="0.25">
      <c r="B274" s="91"/>
      <c r="C274" s="88"/>
      <c r="D274" s="91"/>
      <c r="F274" s="93"/>
      <c r="H274" s="89"/>
      <c r="J274" s="89"/>
      <c r="L274" s="89"/>
      <c r="N274" s="89"/>
      <c r="P274" s="91"/>
      <c r="R274" s="90"/>
      <c r="T274" s="91"/>
      <c r="W274" s="82"/>
      <c r="X274" s="17"/>
      <c r="Y274" s="95"/>
      <c r="Z274" s="4"/>
      <c r="AA274" s="19"/>
      <c r="AB274" s="19"/>
      <c r="AC274" s="19"/>
      <c r="AD274" s="19"/>
      <c r="AE274" s="19"/>
      <c r="AF274" s="19"/>
      <c r="AG274" s="47"/>
      <c r="AH274" s="48"/>
      <c r="AI274" s="20"/>
      <c r="AJ274" s="20"/>
      <c r="AK274" s="20"/>
    </row>
    <row r="275" spans="2:37" x14ac:dyDescent="0.25">
      <c r="B275" s="91"/>
      <c r="C275" s="88"/>
      <c r="D275" s="91"/>
      <c r="F275" s="93"/>
      <c r="H275" s="89"/>
      <c r="J275" s="89"/>
      <c r="L275" s="89"/>
      <c r="N275" s="89"/>
      <c r="P275" s="91"/>
      <c r="R275" s="90"/>
      <c r="T275" s="91"/>
      <c r="W275" s="82"/>
      <c r="X275" s="17"/>
      <c r="Y275" s="95"/>
      <c r="Z275" s="4"/>
      <c r="AA275" s="19"/>
      <c r="AB275" s="19"/>
      <c r="AC275" s="19"/>
      <c r="AD275" s="19"/>
      <c r="AE275" s="19"/>
      <c r="AF275" s="19"/>
      <c r="AG275" s="47"/>
      <c r="AH275" s="48"/>
      <c r="AI275" s="20"/>
      <c r="AJ275" s="20"/>
      <c r="AK275" s="20"/>
    </row>
    <row r="276" spans="2:37" x14ac:dyDescent="0.25">
      <c r="B276" s="91"/>
      <c r="C276" s="88"/>
      <c r="D276" s="91"/>
      <c r="F276" s="93"/>
      <c r="H276" s="89"/>
      <c r="J276" s="89"/>
      <c r="L276" s="89"/>
      <c r="N276" s="89"/>
      <c r="P276" s="91"/>
      <c r="R276" s="90"/>
      <c r="T276" s="91"/>
      <c r="W276" s="82"/>
      <c r="X276" s="17"/>
      <c r="Y276" s="95"/>
      <c r="Z276" s="4"/>
      <c r="AA276" s="19"/>
      <c r="AB276" s="19"/>
      <c r="AC276" s="19"/>
      <c r="AD276" s="19"/>
      <c r="AE276" s="19"/>
      <c r="AF276" s="19"/>
      <c r="AG276" s="47"/>
      <c r="AH276" s="48"/>
      <c r="AI276" s="20"/>
      <c r="AJ276" s="20"/>
      <c r="AK276" s="20"/>
    </row>
    <row r="277" spans="2:37" x14ac:dyDescent="0.25">
      <c r="B277" s="91"/>
      <c r="C277" s="88"/>
      <c r="D277" s="91"/>
      <c r="F277" s="93"/>
      <c r="H277" s="89"/>
      <c r="J277" s="89"/>
      <c r="L277" s="89"/>
      <c r="N277" s="89"/>
      <c r="P277" s="91"/>
      <c r="R277" s="90"/>
      <c r="T277" s="91"/>
      <c r="W277" s="82"/>
      <c r="X277" s="17"/>
      <c r="Y277" s="95"/>
      <c r="Z277" s="4"/>
      <c r="AA277" s="19"/>
      <c r="AB277" s="19"/>
      <c r="AC277" s="19"/>
      <c r="AD277" s="19"/>
      <c r="AE277" s="19"/>
      <c r="AF277" s="19"/>
      <c r="AG277" s="47"/>
      <c r="AH277" s="48"/>
      <c r="AI277" s="20"/>
      <c r="AJ277" s="20"/>
      <c r="AK277" s="20"/>
    </row>
    <row r="278" spans="2:37" x14ac:dyDescent="0.25">
      <c r="B278" s="91"/>
      <c r="C278" s="88"/>
      <c r="D278" s="91"/>
      <c r="F278" s="93"/>
      <c r="H278" s="89"/>
      <c r="J278" s="89"/>
      <c r="L278" s="89"/>
      <c r="N278" s="89"/>
      <c r="P278" s="91"/>
      <c r="R278" s="90"/>
      <c r="T278" s="91"/>
      <c r="W278" s="82"/>
      <c r="X278" s="17"/>
      <c r="Y278" s="95"/>
      <c r="Z278" s="4"/>
      <c r="AA278" s="19"/>
      <c r="AB278" s="19"/>
      <c r="AC278" s="19"/>
      <c r="AD278" s="19"/>
      <c r="AE278" s="19"/>
      <c r="AF278" s="19"/>
      <c r="AG278" s="47"/>
      <c r="AH278" s="48"/>
      <c r="AI278" s="20"/>
      <c r="AJ278" s="20"/>
      <c r="AK278" s="20"/>
    </row>
    <row r="279" spans="2:37" x14ac:dyDescent="0.25">
      <c r="B279" s="91"/>
      <c r="C279" s="88"/>
      <c r="D279" s="91"/>
      <c r="F279" s="93"/>
      <c r="H279" s="89"/>
      <c r="J279" s="89"/>
      <c r="L279" s="89"/>
      <c r="N279" s="89"/>
      <c r="P279" s="91"/>
      <c r="R279" s="90"/>
      <c r="T279" s="91"/>
      <c r="W279" s="82"/>
      <c r="X279" s="17"/>
      <c r="Y279" s="95"/>
      <c r="Z279" s="4"/>
      <c r="AA279" s="19"/>
      <c r="AB279" s="19"/>
      <c r="AC279" s="19"/>
      <c r="AD279" s="19"/>
      <c r="AE279" s="19"/>
      <c r="AF279" s="19"/>
      <c r="AG279" s="47"/>
      <c r="AH279" s="48"/>
      <c r="AI279" s="20"/>
      <c r="AJ279" s="20"/>
      <c r="AK279" s="20"/>
    </row>
    <row r="280" spans="2:37" x14ac:dyDescent="0.25">
      <c r="B280" s="91"/>
      <c r="C280" s="88"/>
      <c r="D280" s="91"/>
      <c r="F280" s="93"/>
      <c r="H280" s="89"/>
      <c r="J280" s="89"/>
      <c r="L280" s="89"/>
      <c r="N280" s="89"/>
      <c r="P280" s="91"/>
      <c r="R280" s="90"/>
      <c r="T280" s="91"/>
      <c r="W280" s="82"/>
      <c r="X280" s="17"/>
      <c r="Y280" s="95"/>
      <c r="Z280" s="4"/>
      <c r="AA280" s="19"/>
      <c r="AB280" s="19"/>
      <c r="AC280" s="19"/>
      <c r="AD280" s="19"/>
      <c r="AE280" s="19"/>
      <c r="AF280" s="19"/>
      <c r="AG280" s="47"/>
      <c r="AH280" s="48"/>
      <c r="AI280" s="20"/>
      <c r="AJ280" s="20"/>
      <c r="AK280" s="20"/>
    </row>
    <row r="281" spans="2:37" x14ac:dyDescent="0.25">
      <c r="B281" s="91"/>
      <c r="C281" s="88"/>
      <c r="D281" s="91"/>
      <c r="F281" s="93"/>
      <c r="H281" s="89"/>
      <c r="J281" s="89"/>
      <c r="L281" s="89"/>
      <c r="N281" s="89"/>
      <c r="P281" s="91"/>
      <c r="R281" s="90"/>
      <c r="T281" s="91"/>
      <c r="W281" s="82"/>
      <c r="X281" s="17"/>
      <c r="Y281" s="95"/>
      <c r="Z281" s="4"/>
      <c r="AA281" s="19"/>
      <c r="AB281" s="19"/>
      <c r="AC281" s="19"/>
      <c r="AD281" s="19"/>
      <c r="AE281" s="19"/>
      <c r="AF281" s="19"/>
      <c r="AG281" s="47"/>
      <c r="AH281" s="48"/>
      <c r="AI281" s="20"/>
      <c r="AJ281" s="20"/>
      <c r="AK281" s="20"/>
    </row>
    <row r="282" spans="2:37" x14ac:dyDescent="0.25">
      <c r="B282" s="91"/>
      <c r="C282" s="88"/>
      <c r="D282" s="91"/>
      <c r="F282" s="93"/>
      <c r="H282" s="89"/>
      <c r="J282" s="89"/>
      <c r="L282" s="89"/>
      <c r="N282" s="89"/>
      <c r="P282" s="91"/>
      <c r="R282" s="90"/>
      <c r="T282" s="91"/>
      <c r="W282" s="82"/>
      <c r="X282" s="17"/>
      <c r="Y282" s="95"/>
      <c r="Z282" s="4"/>
      <c r="AA282" s="19"/>
      <c r="AB282" s="19"/>
      <c r="AC282" s="19"/>
      <c r="AD282" s="19"/>
      <c r="AE282" s="19"/>
      <c r="AF282" s="19"/>
      <c r="AG282" s="47"/>
      <c r="AH282" s="48"/>
      <c r="AI282" s="20"/>
      <c r="AJ282" s="20"/>
      <c r="AK282" s="20"/>
    </row>
    <row r="283" spans="2:37" x14ac:dyDescent="0.25">
      <c r="B283" s="91"/>
      <c r="C283" s="88"/>
      <c r="D283" s="91"/>
      <c r="F283" s="93"/>
      <c r="H283" s="89"/>
      <c r="J283" s="89"/>
      <c r="L283" s="89"/>
      <c r="N283" s="89"/>
      <c r="P283" s="91"/>
      <c r="R283" s="90"/>
      <c r="T283" s="91"/>
      <c r="W283" s="82"/>
      <c r="X283" s="17"/>
      <c r="Y283" s="95"/>
      <c r="Z283" s="4"/>
      <c r="AA283" s="19"/>
      <c r="AB283" s="19"/>
      <c r="AC283" s="19"/>
      <c r="AD283" s="19"/>
      <c r="AE283" s="19"/>
      <c r="AF283" s="19"/>
      <c r="AG283" s="47"/>
      <c r="AH283" s="48"/>
      <c r="AI283" s="20"/>
      <c r="AJ283" s="20"/>
      <c r="AK283" s="20"/>
    </row>
    <row r="284" spans="2:37" x14ac:dyDescent="0.25">
      <c r="B284" s="91"/>
      <c r="C284" s="88"/>
      <c r="D284" s="91"/>
      <c r="F284" s="93"/>
      <c r="H284" s="89"/>
      <c r="J284" s="89"/>
      <c r="L284" s="89"/>
      <c r="N284" s="89"/>
      <c r="P284" s="91"/>
      <c r="R284" s="90"/>
      <c r="T284" s="91"/>
      <c r="W284" s="82"/>
      <c r="X284" s="17"/>
      <c r="Y284" s="95"/>
      <c r="Z284" s="4"/>
      <c r="AA284" s="19"/>
      <c r="AB284" s="19"/>
      <c r="AC284" s="19"/>
      <c r="AD284" s="19"/>
      <c r="AE284" s="19"/>
      <c r="AF284" s="19"/>
      <c r="AG284" s="47"/>
      <c r="AH284" s="48"/>
      <c r="AI284" s="20"/>
      <c r="AJ284" s="20"/>
      <c r="AK284" s="20"/>
    </row>
    <row r="285" spans="2:37" x14ac:dyDescent="0.25">
      <c r="B285" s="91"/>
      <c r="C285" s="88"/>
      <c r="D285" s="91"/>
      <c r="F285" s="93"/>
      <c r="H285" s="89"/>
      <c r="J285" s="89"/>
      <c r="L285" s="89"/>
      <c r="N285" s="89"/>
      <c r="P285" s="91"/>
      <c r="R285" s="90"/>
      <c r="T285" s="91"/>
      <c r="W285" s="82"/>
      <c r="X285" s="17"/>
      <c r="Y285" s="95"/>
      <c r="Z285" s="4"/>
      <c r="AA285" s="19"/>
      <c r="AB285" s="19"/>
      <c r="AC285" s="19"/>
      <c r="AD285" s="19"/>
      <c r="AE285" s="19"/>
      <c r="AF285" s="19"/>
      <c r="AG285" s="47"/>
      <c r="AH285" s="48"/>
      <c r="AI285" s="20"/>
      <c r="AJ285" s="20"/>
      <c r="AK285" s="20"/>
    </row>
    <row r="286" spans="2:37" x14ac:dyDescent="0.25">
      <c r="B286" s="91"/>
      <c r="C286" s="88"/>
      <c r="D286" s="91"/>
      <c r="F286" s="93"/>
      <c r="H286" s="89"/>
      <c r="J286" s="89"/>
      <c r="L286" s="89"/>
      <c r="N286" s="89"/>
      <c r="P286" s="91"/>
      <c r="R286" s="90"/>
      <c r="T286" s="91"/>
      <c r="W286" s="82"/>
      <c r="X286" s="17"/>
      <c r="Y286" s="95"/>
      <c r="Z286" s="4"/>
      <c r="AA286" s="19"/>
      <c r="AB286" s="19"/>
      <c r="AC286" s="19"/>
      <c r="AD286" s="19"/>
      <c r="AE286" s="19"/>
      <c r="AF286" s="19"/>
      <c r="AG286" s="47"/>
      <c r="AH286" s="48"/>
      <c r="AI286" s="20"/>
      <c r="AJ286" s="20"/>
      <c r="AK286" s="20"/>
    </row>
    <row r="287" spans="2:37" x14ac:dyDescent="0.25">
      <c r="B287" s="91"/>
      <c r="C287" s="88"/>
      <c r="D287" s="91"/>
      <c r="F287" s="93"/>
      <c r="H287" s="89"/>
      <c r="J287" s="89"/>
      <c r="L287" s="89"/>
      <c r="N287" s="89"/>
      <c r="P287" s="91"/>
      <c r="R287" s="90"/>
      <c r="T287" s="91"/>
      <c r="W287" s="82"/>
      <c r="X287" s="17"/>
      <c r="Y287" s="95"/>
      <c r="Z287" s="4"/>
      <c r="AA287" s="19"/>
      <c r="AB287" s="19"/>
      <c r="AC287" s="19"/>
      <c r="AD287" s="19"/>
      <c r="AE287" s="19"/>
      <c r="AF287" s="19"/>
      <c r="AG287" s="47"/>
      <c r="AH287" s="48"/>
      <c r="AI287" s="20"/>
      <c r="AJ287" s="20"/>
      <c r="AK287" s="20"/>
    </row>
    <row r="288" spans="2:37" x14ac:dyDescent="0.25">
      <c r="B288" s="91"/>
      <c r="C288" s="88"/>
      <c r="D288" s="91"/>
      <c r="F288" s="93"/>
      <c r="H288" s="89"/>
      <c r="J288" s="89"/>
      <c r="L288" s="89"/>
      <c r="N288" s="89"/>
      <c r="P288" s="91"/>
      <c r="R288" s="90"/>
      <c r="T288" s="91"/>
      <c r="W288" s="82"/>
      <c r="X288" s="17"/>
      <c r="Y288" s="95"/>
      <c r="Z288" s="4"/>
      <c r="AA288" s="19"/>
      <c r="AB288" s="19"/>
      <c r="AC288" s="19"/>
      <c r="AD288" s="19"/>
      <c r="AE288" s="19"/>
      <c r="AF288" s="19"/>
      <c r="AG288" s="47"/>
      <c r="AH288" s="48"/>
      <c r="AI288" s="20"/>
      <c r="AJ288" s="20"/>
      <c r="AK288" s="20"/>
    </row>
    <row r="289" spans="2:37" x14ac:dyDescent="0.25">
      <c r="B289" s="91"/>
      <c r="C289" s="88"/>
      <c r="D289" s="91"/>
      <c r="F289" s="93"/>
      <c r="H289" s="89"/>
      <c r="J289" s="89"/>
      <c r="L289" s="89"/>
      <c r="N289" s="89"/>
      <c r="P289" s="91"/>
      <c r="R289" s="90"/>
      <c r="T289" s="91"/>
      <c r="W289" s="82"/>
      <c r="X289" s="17"/>
      <c r="Y289" s="95"/>
      <c r="Z289" s="4"/>
      <c r="AA289" s="19"/>
      <c r="AB289" s="19"/>
      <c r="AC289" s="19"/>
      <c r="AD289" s="19"/>
      <c r="AE289" s="19"/>
      <c r="AF289" s="19"/>
      <c r="AG289" s="47"/>
      <c r="AH289" s="48"/>
      <c r="AI289" s="20"/>
      <c r="AJ289" s="20"/>
      <c r="AK289" s="20"/>
    </row>
    <row r="290" spans="2:37" x14ac:dyDescent="0.25">
      <c r="B290" s="91"/>
      <c r="C290" s="88"/>
      <c r="D290" s="91"/>
      <c r="F290" s="93"/>
      <c r="H290" s="89"/>
      <c r="J290" s="89"/>
      <c r="L290" s="89"/>
      <c r="N290" s="89"/>
      <c r="P290" s="91"/>
      <c r="R290" s="90"/>
      <c r="T290" s="91"/>
      <c r="W290" s="82"/>
      <c r="X290" s="17"/>
      <c r="Y290" s="95"/>
      <c r="Z290" s="4"/>
      <c r="AA290" s="19"/>
      <c r="AB290" s="19"/>
      <c r="AC290" s="19"/>
      <c r="AD290" s="19"/>
      <c r="AE290" s="19"/>
      <c r="AF290" s="19"/>
      <c r="AG290" s="47"/>
      <c r="AH290" s="48"/>
      <c r="AI290" s="20"/>
      <c r="AJ290" s="20"/>
      <c r="AK290" s="20"/>
    </row>
    <row r="291" spans="2:37" x14ac:dyDescent="0.25">
      <c r="B291" s="91"/>
      <c r="C291" s="88"/>
      <c r="D291" s="91"/>
      <c r="F291" s="93"/>
      <c r="H291" s="89"/>
      <c r="J291" s="89"/>
      <c r="L291" s="89"/>
      <c r="N291" s="89"/>
      <c r="P291" s="91"/>
      <c r="R291" s="90"/>
      <c r="T291" s="91"/>
      <c r="W291" s="82"/>
      <c r="X291" s="17"/>
      <c r="Y291" s="95"/>
      <c r="Z291" s="4"/>
      <c r="AA291" s="19"/>
      <c r="AB291" s="19"/>
      <c r="AC291" s="19"/>
      <c r="AD291" s="19"/>
      <c r="AE291" s="19"/>
      <c r="AF291" s="19"/>
      <c r="AG291" s="47"/>
      <c r="AH291" s="48"/>
      <c r="AI291" s="20"/>
      <c r="AJ291" s="20"/>
      <c r="AK291" s="20"/>
    </row>
    <row r="292" spans="2:37" x14ac:dyDescent="0.25">
      <c r="B292" s="91"/>
      <c r="C292" s="88"/>
      <c r="D292" s="91"/>
      <c r="F292" s="93"/>
      <c r="H292" s="89"/>
      <c r="J292" s="89"/>
      <c r="L292" s="89"/>
      <c r="N292" s="89"/>
      <c r="P292" s="91"/>
      <c r="R292" s="90"/>
      <c r="T292" s="91"/>
      <c r="W292" s="82"/>
      <c r="X292" s="17"/>
      <c r="Y292" s="95"/>
      <c r="Z292" s="4"/>
      <c r="AA292" s="19"/>
      <c r="AB292" s="19"/>
      <c r="AC292" s="19"/>
      <c r="AD292" s="19"/>
      <c r="AE292" s="19"/>
      <c r="AF292" s="19"/>
      <c r="AG292" s="47"/>
      <c r="AH292" s="48"/>
      <c r="AI292" s="20"/>
      <c r="AJ292" s="20"/>
      <c r="AK292" s="20"/>
    </row>
    <row r="293" spans="2:37" x14ac:dyDescent="0.25">
      <c r="B293" s="91"/>
      <c r="C293" s="88"/>
      <c r="D293" s="91"/>
      <c r="F293" s="93"/>
      <c r="H293" s="89"/>
      <c r="J293" s="89"/>
      <c r="L293" s="89"/>
      <c r="N293" s="89"/>
      <c r="P293" s="91"/>
      <c r="R293" s="90"/>
      <c r="T293" s="91"/>
      <c r="W293" s="82"/>
      <c r="X293" s="17"/>
      <c r="Y293" s="95"/>
      <c r="Z293" s="4"/>
      <c r="AA293" s="19"/>
      <c r="AB293" s="19"/>
      <c r="AC293" s="19"/>
      <c r="AD293" s="19"/>
      <c r="AE293" s="19"/>
      <c r="AF293" s="19"/>
      <c r="AG293" s="47"/>
      <c r="AH293" s="48"/>
      <c r="AI293" s="20"/>
      <c r="AJ293" s="20"/>
      <c r="AK293" s="20"/>
    </row>
    <row r="294" spans="2:37" x14ac:dyDescent="0.25">
      <c r="B294" s="91"/>
      <c r="C294" s="88"/>
      <c r="D294" s="91"/>
      <c r="F294" s="93"/>
      <c r="H294" s="89"/>
      <c r="J294" s="89"/>
      <c r="L294" s="89"/>
      <c r="N294" s="89"/>
      <c r="P294" s="91"/>
      <c r="R294" s="90"/>
      <c r="T294" s="91"/>
      <c r="W294" s="82"/>
      <c r="X294" s="17"/>
      <c r="Y294" s="95"/>
      <c r="Z294" s="4"/>
      <c r="AA294" s="19"/>
      <c r="AB294" s="19"/>
      <c r="AC294" s="19"/>
      <c r="AD294" s="19"/>
      <c r="AE294" s="19"/>
      <c r="AF294" s="19"/>
      <c r="AG294" s="47"/>
      <c r="AH294" s="48"/>
      <c r="AI294" s="20"/>
      <c r="AJ294" s="20"/>
      <c r="AK294" s="20"/>
    </row>
    <row r="295" spans="2:37" x14ac:dyDescent="0.25">
      <c r="B295" s="91"/>
      <c r="C295" s="88"/>
      <c r="D295" s="91"/>
      <c r="F295" s="93"/>
      <c r="H295" s="89"/>
      <c r="J295" s="89"/>
      <c r="L295" s="89"/>
      <c r="N295" s="89"/>
      <c r="P295" s="91"/>
      <c r="R295" s="90"/>
      <c r="T295" s="91"/>
      <c r="W295" s="82"/>
      <c r="X295" s="17"/>
      <c r="Y295" s="95"/>
      <c r="Z295" s="4"/>
      <c r="AA295" s="19"/>
      <c r="AB295" s="19"/>
      <c r="AC295" s="19"/>
      <c r="AD295" s="19"/>
      <c r="AE295" s="19"/>
      <c r="AF295" s="19"/>
      <c r="AG295" s="47"/>
      <c r="AH295" s="48"/>
      <c r="AI295" s="20"/>
      <c r="AJ295" s="20"/>
      <c r="AK295" s="20"/>
    </row>
    <row r="296" spans="2:37" x14ac:dyDescent="0.25">
      <c r="B296" s="91"/>
      <c r="C296" s="88"/>
      <c r="D296" s="91"/>
      <c r="F296" s="93"/>
      <c r="H296" s="89"/>
      <c r="J296" s="89"/>
      <c r="L296" s="89"/>
      <c r="N296" s="89"/>
      <c r="P296" s="91"/>
      <c r="R296" s="90"/>
      <c r="T296" s="91"/>
      <c r="W296" s="82"/>
      <c r="X296" s="17"/>
      <c r="Y296" s="95"/>
      <c r="Z296" s="4"/>
      <c r="AA296" s="19"/>
      <c r="AB296" s="19"/>
      <c r="AC296" s="19"/>
      <c r="AD296" s="19"/>
      <c r="AE296" s="19"/>
      <c r="AF296" s="19"/>
      <c r="AG296" s="47"/>
      <c r="AH296" s="48"/>
      <c r="AI296" s="20"/>
      <c r="AJ296" s="20"/>
      <c r="AK296" s="20"/>
    </row>
    <row r="297" spans="2:37" x14ac:dyDescent="0.25">
      <c r="B297" s="91"/>
      <c r="C297" s="88"/>
      <c r="D297" s="91"/>
      <c r="F297" s="93"/>
      <c r="H297" s="89"/>
      <c r="J297" s="89"/>
      <c r="L297" s="89"/>
      <c r="N297" s="89"/>
      <c r="P297" s="91"/>
      <c r="R297" s="90"/>
      <c r="T297" s="91"/>
      <c r="W297" s="82"/>
      <c r="X297" s="17"/>
      <c r="Y297" s="95"/>
      <c r="Z297" s="4"/>
      <c r="AA297" s="19"/>
      <c r="AB297" s="19"/>
      <c r="AC297" s="19"/>
      <c r="AD297" s="19"/>
      <c r="AE297" s="19"/>
      <c r="AF297" s="19"/>
      <c r="AG297" s="47"/>
      <c r="AH297" s="48"/>
      <c r="AI297" s="20"/>
      <c r="AJ297" s="20"/>
      <c r="AK297" s="20"/>
    </row>
    <row r="298" spans="2:37" x14ac:dyDescent="0.25">
      <c r="B298" s="91"/>
      <c r="C298" s="88"/>
      <c r="D298" s="91"/>
      <c r="F298" s="93"/>
      <c r="H298" s="89"/>
      <c r="J298" s="89"/>
      <c r="L298" s="89"/>
      <c r="N298" s="89"/>
      <c r="P298" s="91"/>
      <c r="R298" s="90"/>
      <c r="T298" s="91"/>
      <c r="W298" s="82"/>
      <c r="X298" s="17"/>
      <c r="Y298" s="95"/>
      <c r="Z298" s="4"/>
      <c r="AA298" s="19"/>
      <c r="AB298" s="19"/>
      <c r="AC298" s="19"/>
      <c r="AD298" s="19"/>
      <c r="AE298" s="19"/>
      <c r="AF298" s="19"/>
      <c r="AG298" s="47"/>
      <c r="AH298" s="48"/>
      <c r="AI298" s="20"/>
      <c r="AJ298" s="20"/>
      <c r="AK298" s="20"/>
    </row>
    <row r="299" spans="2:37" x14ac:dyDescent="0.25">
      <c r="B299" s="91"/>
      <c r="C299" s="88"/>
      <c r="D299" s="91"/>
      <c r="F299" s="93"/>
      <c r="H299" s="89"/>
      <c r="J299" s="89"/>
      <c r="L299" s="89"/>
      <c r="N299" s="89"/>
      <c r="P299" s="91"/>
      <c r="R299" s="90"/>
      <c r="T299" s="91"/>
      <c r="W299" s="82"/>
      <c r="X299" s="17"/>
      <c r="Y299" s="95"/>
      <c r="Z299" s="4"/>
      <c r="AA299" s="19"/>
      <c r="AB299" s="19"/>
      <c r="AC299" s="19"/>
      <c r="AD299" s="19"/>
      <c r="AE299" s="19"/>
      <c r="AF299" s="19"/>
      <c r="AG299" s="47"/>
      <c r="AH299" s="48"/>
      <c r="AI299" s="20"/>
      <c r="AJ299" s="20"/>
      <c r="AK299" s="20"/>
    </row>
    <row r="300" spans="2:37" x14ac:dyDescent="0.25">
      <c r="B300" s="91"/>
      <c r="C300" s="88"/>
      <c r="D300" s="91"/>
      <c r="F300" s="93"/>
      <c r="H300" s="89"/>
      <c r="J300" s="89"/>
      <c r="L300" s="89"/>
      <c r="N300" s="89"/>
      <c r="P300" s="91"/>
      <c r="R300" s="90"/>
      <c r="T300" s="91"/>
      <c r="W300" s="82"/>
      <c r="X300" s="17"/>
      <c r="Y300" s="95"/>
      <c r="Z300" s="4"/>
      <c r="AA300" s="19"/>
      <c r="AB300" s="19"/>
      <c r="AC300" s="19"/>
      <c r="AD300" s="19"/>
      <c r="AE300" s="19"/>
      <c r="AF300" s="19"/>
      <c r="AG300" s="47"/>
      <c r="AH300" s="48"/>
      <c r="AI300" s="20"/>
      <c r="AJ300" s="20"/>
      <c r="AK300" s="20"/>
    </row>
    <row r="301" spans="2:37" x14ac:dyDescent="0.25">
      <c r="B301" s="91"/>
      <c r="C301" s="88"/>
      <c r="D301" s="91"/>
      <c r="F301" s="93"/>
      <c r="H301" s="89"/>
      <c r="J301" s="89"/>
      <c r="L301" s="89"/>
      <c r="N301" s="89"/>
      <c r="P301" s="91"/>
      <c r="R301" s="90"/>
      <c r="T301" s="91"/>
      <c r="W301" s="82"/>
      <c r="X301" s="17"/>
      <c r="Y301" s="95"/>
      <c r="Z301" s="4"/>
      <c r="AA301" s="19"/>
      <c r="AB301" s="19"/>
      <c r="AC301" s="19"/>
      <c r="AD301" s="19"/>
      <c r="AE301" s="19"/>
      <c r="AF301" s="19"/>
      <c r="AG301" s="47"/>
      <c r="AH301" s="48"/>
      <c r="AI301" s="20"/>
      <c r="AJ301" s="20"/>
      <c r="AK301" s="20"/>
    </row>
    <row r="302" spans="2:37" x14ac:dyDescent="0.25">
      <c r="B302" s="91"/>
      <c r="C302" s="88"/>
      <c r="D302" s="91"/>
      <c r="F302" s="93"/>
      <c r="H302" s="89"/>
      <c r="J302" s="89"/>
      <c r="L302" s="89"/>
      <c r="N302" s="89"/>
      <c r="P302" s="91"/>
      <c r="R302" s="90"/>
      <c r="T302" s="91"/>
      <c r="W302" s="82"/>
      <c r="X302" s="17"/>
      <c r="Y302" s="95"/>
      <c r="Z302" s="4"/>
      <c r="AA302" s="19"/>
      <c r="AB302" s="19"/>
      <c r="AC302" s="19"/>
      <c r="AD302" s="19"/>
      <c r="AE302" s="19"/>
      <c r="AF302" s="19"/>
      <c r="AG302" s="47"/>
      <c r="AH302" s="48"/>
      <c r="AI302" s="20"/>
      <c r="AJ302" s="20"/>
      <c r="AK302" s="20"/>
    </row>
    <row r="303" spans="2:37" x14ac:dyDescent="0.25">
      <c r="B303" s="91"/>
      <c r="C303" s="88"/>
      <c r="D303" s="91"/>
      <c r="F303" s="93"/>
      <c r="H303" s="89"/>
      <c r="J303" s="89"/>
      <c r="L303" s="89"/>
      <c r="N303" s="89"/>
      <c r="P303" s="91"/>
      <c r="R303" s="90"/>
      <c r="T303" s="91"/>
      <c r="W303" s="82"/>
      <c r="X303" s="17"/>
      <c r="Y303" s="95"/>
      <c r="Z303" s="4"/>
      <c r="AA303" s="19"/>
      <c r="AB303" s="19"/>
      <c r="AC303" s="19"/>
      <c r="AD303" s="19"/>
      <c r="AE303" s="19"/>
      <c r="AF303" s="19"/>
      <c r="AG303" s="47"/>
      <c r="AH303" s="48"/>
      <c r="AI303" s="20"/>
      <c r="AJ303" s="20"/>
      <c r="AK303" s="20"/>
    </row>
    <row r="304" spans="2:37" x14ac:dyDescent="0.25">
      <c r="T304" s="59"/>
      <c r="W304" s="82"/>
      <c r="X304" s="17"/>
      <c r="Y304" s="18"/>
      <c r="Z304" s="4"/>
      <c r="AA304" s="19"/>
      <c r="AB304" s="19"/>
      <c r="AC304" s="19"/>
      <c r="AD304" s="19"/>
      <c r="AE304" s="19"/>
      <c r="AF304" s="19"/>
      <c r="AG304" s="47"/>
      <c r="AH304" s="48"/>
      <c r="AI304" s="48"/>
      <c r="AJ304" s="48"/>
      <c r="AK304" s="48"/>
    </row>
    <row r="305" spans="20:37" x14ac:dyDescent="0.25">
      <c r="T305" s="59"/>
      <c r="W305" s="82"/>
      <c r="X305" s="17"/>
      <c r="Y305" s="18"/>
      <c r="Z305" s="4"/>
      <c r="AA305" s="19"/>
      <c r="AB305" s="19"/>
      <c r="AC305" s="19"/>
      <c r="AD305" s="19"/>
      <c r="AE305" s="19"/>
      <c r="AF305" s="19"/>
      <c r="AG305" s="47"/>
      <c r="AH305" s="48"/>
      <c r="AI305" s="48"/>
      <c r="AJ305" s="48"/>
      <c r="AK305" s="48"/>
    </row>
    <row r="306" spans="20:37" x14ac:dyDescent="0.25">
      <c r="T306" s="59"/>
      <c r="W306" s="82"/>
      <c r="X306" s="17"/>
      <c r="Y306" s="18"/>
      <c r="Z306" s="4"/>
      <c r="AA306" s="19"/>
      <c r="AB306" s="19"/>
      <c r="AC306" s="19"/>
      <c r="AD306" s="19"/>
      <c r="AE306" s="19"/>
      <c r="AF306" s="19"/>
      <c r="AG306" s="47"/>
      <c r="AH306" s="48"/>
      <c r="AI306" s="48"/>
      <c r="AJ306" s="48"/>
      <c r="AK306" s="48"/>
    </row>
    <row r="307" spans="20:37" x14ac:dyDescent="0.25">
      <c r="T307" s="59"/>
      <c r="W307" s="82"/>
      <c r="X307" s="17"/>
      <c r="Y307" s="18"/>
      <c r="Z307" s="4"/>
      <c r="AA307" s="19"/>
      <c r="AB307" s="19"/>
      <c r="AC307" s="19"/>
      <c r="AD307" s="19"/>
      <c r="AE307" s="19"/>
      <c r="AF307" s="19"/>
      <c r="AG307" s="47"/>
      <c r="AH307" s="48"/>
      <c r="AI307" s="48"/>
      <c r="AJ307" s="48"/>
      <c r="AK307" s="48"/>
    </row>
    <row r="308" spans="20:37" x14ac:dyDescent="0.25">
      <c r="T308" s="59"/>
      <c r="W308" s="82"/>
      <c r="X308" s="17"/>
      <c r="Y308" s="18"/>
      <c r="Z308" s="4"/>
      <c r="AA308" s="19"/>
      <c r="AB308" s="19"/>
      <c r="AC308" s="19"/>
      <c r="AD308" s="19"/>
      <c r="AE308" s="19"/>
      <c r="AF308" s="19"/>
      <c r="AG308" s="47"/>
      <c r="AH308" s="48"/>
      <c r="AI308" s="48"/>
      <c r="AJ308" s="48"/>
      <c r="AK308" s="48"/>
    </row>
    <row r="309" spans="20:37" x14ac:dyDescent="0.25">
      <c r="T309" s="59"/>
      <c r="W309" s="82"/>
      <c r="X309" s="17"/>
      <c r="Y309" s="18"/>
      <c r="Z309" s="4"/>
      <c r="AA309" s="19"/>
      <c r="AB309" s="19"/>
      <c r="AC309" s="19"/>
      <c r="AD309" s="19"/>
      <c r="AE309" s="19"/>
      <c r="AF309" s="19"/>
      <c r="AG309" s="47"/>
      <c r="AH309" s="48"/>
      <c r="AI309" s="48"/>
      <c r="AJ309" s="48"/>
      <c r="AK309" s="48"/>
    </row>
    <row r="310" spans="20:37" x14ac:dyDescent="0.25">
      <c r="T310" s="59"/>
      <c r="W310" s="82"/>
      <c r="X310" s="17"/>
      <c r="Y310" s="18"/>
      <c r="Z310" s="4"/>
      <c r="AA310" s="19"/>
      <c r="AB310" s="19"/>
      <c r="AC310" s="19"/>
      <c r="AD310" s="19"/>
      <c r="AE310" s="19"/>
      <c r="AF310" s="19"/>
      <c r="AG310" s="47"/>
      <c r="AH310" s="48"/>
      <c r="AI310" s="48"/>
      <c r="AJ310" s="48"/>
      <c r="AK310" s="48"/>
    </row>
    <row r="311" spans="20:37" x14ac:dyDescent="0.25">
      <c r="T311" s="59"/>
      <c r="W311" s="82"/>
      <c r="X311" s="17"/>
      <c r="Y311" s="18"/>
      <c r="Z311" s="4"/>
      <c r="AA311" s="19"/>
      <c r="AB311" s="19"/>
      <c r="AC311" s="19"/>
      <c r="AD311" s="19"/>
      <c r="AE311" s="19"/>
      <c r="AF311" s="19"/>
      <c r="AG311" s="47"/>
      <c r="AH311" s="48"/>
      <c r="AI311" s="48"/>
      <c r="AJ311" s="48"/>
      <c r="AK311" s="48"/>
    </row>
    <row r="312" spans="20:37" x14ac:dyDescent="0.25">
      <c r="T312" s="59"/>
      <c r="W312" s="82"/>
      <c r="X312" s="17"/>
      <c r="Y312" s="18"/>
      <c r="Z312" s="4"/>
      <c r="AA312" s="19"/>
      <c r="AB312" s="19"/>
      <c r="AC312" s="19"/>
      <c r="AD312" s="19"/>
      <c r="AE312" s="19"/>
      <c r="AF312" s="19"/>
      <c r="AG312" s="47"/>
      <c r="AH312" s="48"/>
      <c r="AI312" s="48"/>
      <c r="AJ312" s="48"/>
      <c r="AK312" s="48"/>
    </row>
    <row r="313" spans="20:37" x14ac:dyDescent="0.25">
      <c r="T313" s="59"/>
      <c r="W313" s="82"/>
      <c r="X313" s="17"/>
      <c r="Y313" s="18"/>
      <c r="Z313" s="4"/>
      <c r="AA313" s="19"/>
      <c r="AB313" s="19"/>
      <c r="AC313" s="19"/>
      <c r="AD313" s="19"/>
      <c r="AE313" s="19"/>
      <c r="AF313" s="19"/>
      <c r="AG313" s="47"/>
      <c r="AH313" s="48"/>
      <c r="AI313" s="48"/>
      <c r="AJ313" s="48"/>
      <c r="AK313" s="48"/>
    </row>
    <row r="314" spans="20:37" x14ac:dyDescent="0.25">
      <c r="T314" s="59"/>
      <c r="W314" s="82"/>
      <c r="X314" s="17"/>
      <c r="Y314" s="18"/>
      <c r="Z314" s="4"/>
      <c r="AA314" s="19"/>
      <c r="AB314" s="19"/>
      <c r="AC314" s="19"/>
      <c r="AD314" s="19"/>
      <c r="AE314" s="19"/>
      <c r="AF314" s="19"/>
      <c r="AG314" s="47"/>
      <c r="AH314" s="48"/>
      <c r="AI314" s="48"/>
      <c r="AJ314" s="48"/>
      <c r="AK314" s="48"/>
    </row>
    <row r="315" spans="20:37" x14ac:dyDescent="0.25">
      <c r="T315" s="59"/>
      <c r="W315" s="82"/>
      <c r="X315" s="17"/>
      <c r="Y315" s="18"/>
      <c r="Z315" s="4"/>
      <c r="AA315" s="19"/>
      <c r="AB315" s="19"/>
      <c r="AC315" s="19"/>
      <c r="AD315" s="19"/>
      <c r="AE315" s="19"/>
      <c r="AF315" s="19"/>
      <c r="AG315" s="47"/>
      <c r="AH315" s="48"/>
      <c r="AI315" s="48"/>
      <c r="AJ315" s="48"/>
      <c r="AK315" s="48"/>
    </row>
    <row r="316" spans="20:37" x14ac:dyDescent="0.25">
      <c r="T316" s="59"/>
      <c r="W316" s="82"/>
      <c r="X316" s="17"/>
      <c r="Y316" s="18"/>
      <c r="Z316" s="4"/>
      <c r="AA316" s="19"/>
      <c r="AB316" s="19"/>
      <c r="AC316" s="19"/>
      <c r="AD316" s="19"/>
      <c r="AE316" s="19"/>
      <c r="AF316" s="19"/>
      <c r="AG316" s="47"/>
      <c r="AH316" s="48"/>
      <c r="AI316" s="48"/>
      <c r="AJ316" s="48"/>
      <c r="AK316" s="48"/>
    </row>
    <row r="317" spans="20:37" x14ac:dyDescent="0.25">
      <c r="T317" s="59"/>
      <c r="W317" s="82"/>
      <c r="X317" s="17"/>
      <c r="Y317" s="18"/>
      <c r="Z317" s="4"/>
      <c r="AA317" s="19"/>
      <c r="AB317" s="19"/>
      <c r="AC317" s="19"/>
      <c r="AD317" s="19"/>
      <c r="AE317" s="19"/>
      <c r="AF317" s="19"/>
      <c r="AG317" s="47"/>
      <c r="AH317" s="48"/>
      <c r="AI317" s="48"/>
      <c r="AJ317" s="48"/>
      <c r="AK317" s="48"/>
    </row>
    <row r="318" spans="20:37" x14ac:dyDescent="0.25">
      <c r="T318" s="59"/>
      <c r="W318" s="82"/>
      <c r="X318" s="17"/>
      <c r="Y318" s="18"/>
      <c r="Z318" s="4"/>
      <c r="AA318" s="19"/>
      <c r="AB318" s="19"/>
      <c r="AC318" s="19"/>
      <c r="AD318" s="19"/>
      <c r="AE318" s="19"/>
      <c r="AF318" s="19"/>
      <c r="AG318" s="47"/>
      <c r="AH318" s="48"/>
      <c r="AI318" s="48"/>
      <c r="AJ318" s="48"/>
      <c r="AK318" s="48"/>
    </row>
    <row r="319" spans="20:37" x14ac:dyDescent="0.25">
      <c r="T319" s="59"/>
      <c r="W319" s="82"/>
      <c r="X319" s="17"/>
      <c r="Y319" s="18"/>
      <c r="Z319" s="4"/>
      <c r="AA319" s="19"/>
      <c r="AB319" s="19"/>
      <c r="AC319" s="19"/>
      <c r="AD319" s="19"/>
      <c r="AE319" s="19"/>
      <c r="AF319" s="19"/>
      <c r="AG319" s="47"/>
      <c r="AH319" s="48"/>
      <c r="AI319" s="48"/>
      <c r="AJ319" s="48"/>
      <c r="AK319" s="48"/>
    </row>
    <row r="320" spans="20:37" x14ac:dyDescent="0.25">
      <c r="T320" s="59"/>
      <c r="W320" s="82"/>
      <c r="X320" s="17"/>
      <c r="Y320" s="18"/>
      <c r="Z320" s="4"/>
      <c r="AA320" s="19"/>
      <c r="AB320" s="19"/>
      <c r="AC320" s="19"/>
      <c r="AD320" s="19"/>
      <c r="AE320" s="19"/>
      <c r="AF320" s="19"/>
      <c r="AG320" s="47"/>
      <c r="AH320" s="48"/>
      <c r="AI320" s="48"/>
      <c r="AJ320" s="48"/>
      <c r="AK320" s="48"/>
    </row>
    <row r="321" spans="20:37" x14ac:dyDescent="0.25">
      <c r="T321" s="59"/>
      <c r="W321" s="82"/>
      <c r="X321" s="17"/>
      <c r="Y321" s="18"/>
      <c r="Z321" s="4"/>
      <c r="AA321" s="19"/>
      <c r="AB321" s="19"/>
      <c r="AC321" s="19"/>
      <c r="AD321" s="19"/>
      <c r="AE321" s="19"/>
      <c r="AF321" s="19"/>
      <c r="AG321" s="47"/>
      <c r="AH321" s="48"/>
      <c r="AI321" s="48"/>
      <c r="AJ321" s="48"/>
      <c r="AK321" s="48"/>
    </row>
    <row r="322" spans="20:37" x14ac:dyDescent="0.25">
      <c r="T322" s="59"/>
      <c r="W322" s="82"/>
      <c r="X322" s="17"/>
      <c r="Y322" s="18"/>
      <c r="Z322" s="4"/>
      <c r="AA322" s="19"/>
      <c r="AB322" s="19"/>
      <c r="AC322" s="19"/>
      <c r="AD322" s="19"/>
      <c r="AE322" s="19"/>
      <c r="AF322" s="19"/>
      <c r="AG322" s="47"/>
      <c r="AH322" s="48"/>
      <c r="AI322" s="48"/>
      <c r="AJ322" s="48"/>
      <c r="AK322" s="48"/>
    </row>
    <row r="323" spans="20:37" x14ac:dyDescent="0.25">
      <c r="T323" s="59"/>
      <c r="W323" s="82"/>
      <c r="X323" s="17"/>
      <c r="Y323" s="18"/>
      <c r="Z323" s="4"/>
      <c r="AA323" s="19"/>
      <c r="AB323" s="19"/>
      <c r="AC323" s="19"/>
      <c r="AD323" s="19"/>
      <c r="AE323" s="19"/>
      <c r="AF323" s="19"/>
      <c r="AG323" s="47"/>
      <c r="AH323" s="48"/>
      <c r="AI323" s="48"/>
      <c r="AJ323" s="48"/>
      <c r="AK323" s="48"/>
    </row>
    <row r="324" spans="20:37" x14ac:dyDescent="0.25">
      <c r="W324" s="82"/>
      <c r="X324" s="17"/>
      <c r="Y324" s="18"/>
      <c r="Z324" s="4"/>
      <c r="AA324" s="19"/>
      <c r="AB324" s="19"/>
      <c r="AC324" s="19"/>
      <c r="AD324" s="19"/>
      <c r="AE324" s="19"/>
      <c r="AF324" s="19"/>
      <c r="AG324" s="47"/>
      <c r="AH324" s="48"/>
      <c r="AI324" s="48"/>
      <c r="AJ324" s="48"/>
      <c r="AK324" s="48"/>
    </row>
    <row r="325" spans="20:37" x14ac:dyDescent="0.25">
      <c r="T325" s="59"/>
      <c r="W325" s="82"/>
      <c r="X325" s="17"/>
      <c r="Y325" s="18"/>
      <c r="Z325" s="4"/>
      <c r="AA325" s="19"/>
      <c r="AB325" s="19"/>
      <c r="AC325" s="19"/>
      <c r="AD325" s="19"/>
      <c r="AE325" s="19"/>
      <c r="AF325" s="19"/>
      <c r="AG325" s="47"/>
      <c r="AH325" s="48"/>
      <c r="AI325" s="48"/>
      <c r="AJ325" s="48"/>
      <c r="AK325" s="48"/>
    </row>
    <row r="326" spans="20:37" x14ac:dyDescent="0.25">
      <c r="T326" s="59"/>
      <c r="W326" s="82"/>
      <c r="X326" s="17"/>
      <c r="Y326" s="18"/>
      <c r="Z326" s="4"/>
      <c r="AA326" s="19"/>
      <c r="AB326" s="19"/>
      <c r="AC326" s="19"/>
      <c r="AD326" s="19"/>
      <c r="AE326" s="19"/>
      <c r="AF326" s="19"/>
      <c r="AG326" s="47"/>
      <c r="AH326" s="48"/>
      <c r="AI326" s="48"/>
      <c r="AJ326" s="48"/>
      <c r="AK326" s="48"/>
    </row>
    <row r="327" spans="20:37" x14ac:dyDescent="0.25">
      <c r="T327" s="59"/>
      <c r="W327" s="82"/>
      <c r="X327" s="17"/>
      <c r="Y327" s="18"/>
      <c r="Z327" s="4"/>
      <c r="AA327" s="19"/>
      <c r="AB327" s="19"/>
      <c r="AC327" s="19"/>
      <c r="AD327" s="19"/>
      <c r="AE327" s="19"/>
      <c r="AF327" s="19"/>
      <c r="AG327" s="47"/>
      <c r="AH327" s="48"/>
      <c r="AI327" s="48"/>
      <c r="AJ327" s="48"/>
      <c r="AK327" s="48"/>
    </row>
    <row r="328" spans="20:37" x14ac:dyDescent="0.25">
      <c r="T328" s="59"/>
      <c r="W328" s="82"/>
      <c r="X328" s="17"/>
      <c r="Y328" s="18"/>
      <c r="Z328" s="4"/>
      <c r="AA328" s="19"/>
      <c r="AB328" s="19"/>
      <c r="AC328" s="19"/>
      <c r="AD328" s="19"/>
      <c r="AE328" s="19"/>
      <c r="AF328" s="19"/>
      <c r="AG328" s="47"/>
      <c r="AH328" s="48"/>
      <c r="AI328" s="48"/>
      <c r="AJ328" s="48"/>
      <c r="AK328" s="48"/>
    </row>
    <row r="329" spans="20:37" x14ac:dyDescent="0.25">
      <c r="T329" s="59"/>
      <c r="W329" s="82"/>
      <c r="X329" s="17"/>
      <c r="Y329" s="18"/>
      <c r="Z329" s="4"/>
      <c r="AA329" s="19"/>
      <c r="AB329" s="19"/>
      <c r="AC329" s="19"/>
      <c r="AD329" s="19"/>
      <c r="AE329" s="19"/>
      <c r="AF329" s="19"/>
      <c r="AG329" s="47"/>
      <c r="AH329" s="48"/>
      <c r="AI329" s="48"/>
      <c r="AJ329" s="48"/>
      <c r="AK329" s="48"/>
    </row>
    <row r="330" spans="20:37" x14ac:dyDescent="0.25">
      <c r="W330" s="82"/>
      <c r="X330" s="17"/>
      <c r="Y330" s="18"/>
      <c r="Z330" s="4"/>
      <c r="AA330" s="19"/>
      <c r="AB330" s="19"/>
      <c r="AC330" s="19"/>
      <c r="AD330" s="19"/>
      <c r="AE330" s="19"/>
      <c r="AF330" s="19"/>
      <c r="AG330" s="47"/>
      <c r="AH330" s="48"/>
      <c r="AI330" s="48"/>
      <c r="AJ330" s="48"/>
      <c r="AK330" s="48"/>
    </row>
    <row r="331" spans="20:37" x14ac:dyDescent="0.25">
      <c r="T331" s="59"/>
      <c r="W331" s="82"/>
      <c r="X331" s="17"/>
      <c r="Y331" s="18"/>
      <c r="Z331" s="4"/>
      <c r="AA331" s="19"/>
      <c r="AB331" s="19"/>
      <c r="AC331" s="19"/>
      <c r="AD331" s="19"/>
      <c r="AE331" s="19"/>
      <c r="AF331" s="19"/>
      <c r="AG331" s="47"/>
      <c r="AH331" s="48"/>
      <c r="AI331" s="48"/>
      <c r="AJ331" s="48"/>
      <c r="AK331" s="48"/>
    </row>
    <row r="332" spans="20:37" x14ac:dyDescent="0.25">
      <c r="T332" s="59"/>
      <c r="W332" s="82"/>
      <c r="X332" s="17"/>
      <c r="Y332" s="18"/>
      <c r="Z332" s="4"/>
      <c r="AA332" s="19"/>
      <c r="AB332" s="19"/>
      <c r="AC332" s="19"/>
      <c r="AD332" s="19"/>
      <c r="AE332" s="19"/>
      <c r="AF332" s="19"/>
      <c r="AG332" s="47"/>
      <c r="AH332" s="48"/>
      <c r="AI332" s="48"/>
      <c r="AJ332" s="48"/>
      <c r="AK332" s="48"/>
    </row>
    <row r="333" spans="20:37" x14ac:dyDescent="0.25">
      <c r="T333" s="59"/>
      <c r="W333" s="82"/>
      <c r="X333" s="17"/>
      <c r="Y333" s="18"/>
      <c r="Z333" s="4"/>
      <c r="AA333" s="19"/>
      <c r="AB333" s="19"/>
      <c r="AC333" s="19"/>
      <c r="AD333" s="19"/>
      <c r="AE333" s="19"/>
      <c r="AF333" s="19"/>
      <c r="AG333" s="47"/>
      <c r="AH333" s="48"/>
      <c r="AI333" s="48"/>
      <c r="AJ333" s="48"/>
      <c r="AK333" s="48"/>
    </row>
    <row r="334" spans="20:37" x14ac:dyDescent="0.25">
      <c r="T334" s="59"/>
      <c r="W334" s="82"/>
      <c r="X334" s="17"/>
      <c r="Y334" s="18"/>
      <c r="Z334" s="4"/>
      <c r="AA334" s="19"/>
      <c r="AB334" s="19"/>
      <c r="AC334" s="19"/>
      <c r="AD334" s="19"/>
      <c r="AE334" s="19"/>
      <c r="AF334" s="19"/>
      <c r="AG334" s="47"/>
      <c r="AH334" s="48"/>
      <c r="AI334" s="48"/>
      <c r="AJ334" s="48"/>
      <c r="AK334" s="48"/>
    </row>
    <row r="335" spans="20:37" x14ac:dyDescent="0.25">
      <c r="T335" s="59"/>
      <c r="W335" s="82"/>
      <c r="X335" s="17"/>
      <c r="Y335" s="18"/>
      <c r="Z335" s="4"/>
      <c r="AA335" s="19"/>
      <c r="AB335" s="19"/>
      <c r="AC335" s="19"/>
      <c r="AD335" s="19"/>
      <c r="AE335" s="19"/>
      <c r="AF335" s="19"/>
      <c r="AG335" s="47"/>
      <c r="AH335" s="48"/>
      <c r="AI335" s="48"/>
      <c r="AJ335" s="48"/>
      <c r="AK335" s="48"/>
    </row>
    <row r="336" spans="20:37" x14ac:dyDescent="0.25">
      <c r="T336" s="59"/>
      <c r="W336" s="82"/>
      <c r="X336" s="17"/>
      <c r="Y336" s="18"/>
      <c r="Z336" s="4"/>
      <c r="AA336" s="19"/>
      <c r="AB336" s="19"/>
      <c r="AC336" s="19"/>
      <c r="AD336" s="19"/>
      <c r="AE336" s="19"/>
      <c r="AF336" s="19"/>
      <c r="AG336" s="47"/>
      <c r="AH336" s="48"/>
      <c r="AI336" s="48"/>
      <c r="AJ336" s="48"/>
      <c r="AK336" s="48"/>
    </row>
    <row r="337" spans="20:37" x14ac:dyDescent="0.25">
      <c r="T337" s="59"/>
      <c r="W337" s="82"/>
      <c r="X337" s="17"/>
      <c r="Y337" s="18"/>
      <c r="Z337" s="4"/>
      <c r="AA337" s="19"/>
      <c r="AB337" s="19"/>
      <c r="AC337" s="19"/>
      <c r="AD337" s="19"/>
      <c r="AE337" s="19"/>
      <c r="AF337" s="19"/>
      <c r="AG337" s="47"/>
      <c r="AH337" s="48"/>
      <c r="AI337" s="48"/>
      <c r="AJ337" s="48"/>
      <c r="AK337" s="48"/>
    </row>
    <row r="338" spans="20:37" x14ac:dyDescent="0.25">
      <c r="W338" s="82"/>
      <c r="X338" s="17"/>
      <c r="Y338" s="18"/>
      <c r="Z338" s="4"/>
      <c r="AA338" s="19"/>
      <c r="AB338" s="19"/>
      <c r="AC338" s="19"/>
      <c r="AD338" s="19"/>
      <c r="AE338" s="19"/>
      <c r="AF338" s="19"/>
      <c r="AG338" s="47"/>
      <c r="AH338" s="48"/>
      <c r="AI338" s="48"/>
      <c r="AJ338" s="48"/>
      <c r="AK338" s="48"/>
    </row>
    <row r="339" spans="20:37" x14ac:dyDescent="0.25">
      <c r="T339" s="59"/>
      <c r="W339" s="82"/>
      <c r="X339" s="17"/>
      <c r="Y339" s="18"/>
      <c r="Z339" s="4"/>
      <c r="AA339" s="19"/>
      <c r="AB339" s="19"/>
      <c r="AC339" s="19"/>
      <c r="AD339" s="19"/>
      <c r="AE339" s="19"/>
      <c r="AF339" s="19"/>
      <c r="AG339" s="47"/>
      <c r="AH339" s="48"/>
      <c r="AI339" s="48"/>
      <c r="AJ339" s="48"/>
      <c r="AK339" s="48"/>
    </row>
    <row r="340" spans="20:37" x14ac:dyDescent="0.25">
      <c r="T340" s="59"/>
      <c r="W340" s="82"/>
      <c r="X340" s="17"/>
      <c r="Y340" s="18"/>
      <c r="Z340" s="4"/>
      <c r="AA340" s="19"/>
      <c r="AB340" s="19"/>
      <c r="AC340" s="19"/>
      <c r="AD340" s="19"/>
      <c r="AE340" s="19"/>
      <c r="AF340" s="19"/>
      <c r="AG340" s="47"/>
      <c r="AH340" s="48"/>
      <c r="AI340" s="48"/>
      <c r="AJ340" s="48"/>
      <c r="AK340" s="48"/>
    </row>
    <row r="341" spans="20:37" x14ac:dyDescent="0.25">
      <c r="T341" s="59"/>
      <c r="W341" s="82"/>
      <c r="X341" s="17"/>
      <c r="Y341" s="18"/>
      <c r="Z341" s="4"/>
      <c r="AA341" s="19"/>
      <c r="AB341" s="19"/>
      <c r="AC341" s="19"/>
      <c r="AD341" s="19"/>
      <c r="AE341" s="19"/>
      <c r="AF341" s="19"/>
      <c r="AG341" s="47"/>
      <c r="AH341" s="48"/>
      <c r="AI341" s="48"/>
      <c r="AJ341" s="48"/>
      <c r="AK341" s="48"/>
    </row>
    <row r="342" spans="20:37" x14ac:dyDescent="0.25">
      <c r="W342" s="82"/>
      <c r="X342" s="17"/>
      <c r="Y342" s="18"/>
      <c r="Z342" s="4"/>
      <c r="AA342" s="19"/>
      <c r="AB342" s="19"/>
      <c r="AC342" s="19"/>
      <c r="AD342" s="19"/>
      <c r="AE342" s="19"/>
      <c r="AF342" s="19"/>
      <c r="AG342" s="47"/>
      <c r="AH342" s="48"/>
      <c r="AI342" s="48"/>
      <c r="AJ342" s="48"/>
      <c r="AK342" s="48"/>
    </row>
    <row r="343" spans="20:37" x14ac:dyDescent="0.25">
      <c r="W343" s="82"/>
      <c r="X343" s="17"/>
      <c r="Y343" s="18"/>
      <c r="Z343" s="4"/>
      <c r="AA343" s="19"/>
      <c r="AB343" s="19"/>
      <c r="AC343" s="19"/>
      <c r="AD343" s="19"/>
      <c r="AE343" s="19"/>
      <c r="AF343" s="19"/>
      <c r="AG343" s="47"/>
      <c r="AH343" s="48"/>
      <c r="AI343" s="48"/>
      <c r="AJ343" s="48"/>
      <c r="AK343" s="48"/>
    </row>
    <row r="344" spans="20:37" x14ac:dyDescent="0.25">
      <c r="T344" s="59"/>
      <c r="W344" s="82"/>
      <c r="X344" s="17"/>
      <c r="Y344" s="18"/>
      <c r="Z344" s="4"/>
      <c r="AA344" s="19"/>
      <c r="AB344" s="19"/>
      <c r="AC344" s="19"/>
      <c r="AD344" s="19"/>
      <c r="AE344" s="19"/>
      <c r="AF344" s="19"/>
      <c r="AG344" s="47"/>
      <c r="AH344" s="48"/>
      <c r="AI344" s="48"/>
      <c r="AJ344" s="48"/>
      <c r="AK344" s="48"/>
    </row>
    <row r="345" spans="20:37" x14ac:dyDescent="0.25">
      <c r="T345" s="59"/>
      <c r="W345" s="82"/>
      <c r="X345" s="17"/>
      <c r="Y345" s="18"/>
      <c r="Z345" s="4"/>
      <c r="AA345" s="19"/>
      <c r="AB345" s="19"/>
      <c r="AC345" s="19"/>
      <c r="AD345" s="19"/>
      <c r="AE345" s="19"/>
      <c r="AF345" s="19"/>
      <c r="AG345" s="47"/>
      <c r="AH345" s="48"/>
      <c r="AI345" s="48"/>
      <c r="AJ345" s="48"/>
      <c r="AK345" s="48"/>
    </row>
    <row r="346" spans="20:37" x14ac:dyDescent="0.25">
      <c r="W346" s="82"/>
      <c r="X346" s="17"/>
      <c r="Y346" s="18"/>
      <c r="Z346" s="4"/>
      <c r="AA346" s="19"/>
      <c r="AB346" s="19"/>
      <c r="AC346" s="19"/>
      <c r="AD346" s="19"/>
      <c r="AE346" s="19"/>
      <c r="AF346" s="19"/>
      <c r="AG346" s="47"/>
      <c r="AH346" s="48"/>
      <c r="AI346" s="48"/>
      <c r="AJ346" s="48"/>
      <c r="AK346" s="48"/>
    </row>
    <row r="347" spans="20:37" x14ac:dyDescent="0.25">
      <c r="W347" s="82"/>
      <c r="X347" s="17"/>
      <c r="Y347" s="18"/>
      <c r="Z347" s="4"/>
      <c r="AA347" s="19"/>
      <c r="AB347" s="19"/>
      <c r="AC347" s="19"/>
      <c r="AD347" s="19"/>
      <c r="AE347" s="19"/>
      <c r="AF347" s="19"/>
      <c r="AG347" s="47"/>
      <c r="AH347" s="48"/>
      <c r="AI347" s="48"/>
      <c r="AJ347" s="48"/>
      <c r="AK347" s="48"/>
    </row>
    <row r="348" spans="20:37" x14ac:dyDescent="0.25">
      <c r="T348" s="59"/>
      <c r="W348" s="82"/>
      <c r="X348" s="17"/>
      <c r="Y348" s="18"/>
      <c r="Z348" s="4"/>
      <c r="AA348" s="19"/>
      <c r="AB348" s="19"/>
      <c r="AC348" s="19"/>
      <c r="AD348" s="19"/>
      <c r="AE348" s="19"/>
      <c r="AF348" s="19"/>
      <c r="AG348" s="47"/>
      <c r="AH348" s="48"/>
      <c r="AI348" s="48"/>
      <c r="AJ348" s="48"/>
      <c r="AK348" s="48"/>
    </row>
    <row r="349" spans="20:37" x14ac:dyDescent="0.25">
      <c r="T349" s="59"/>
      <c r="W349" s="82"/>
      <c r="X349" s="17"/>
      <c r="Y349" s="18"/>
      <c r="Z349" s="4"/>
      <c r="AA349" s="19"/>
      <c r="AB349" s="19"/>
      <c r="AC349" s="19"/>
      <c r="AD349" s="19"/>
      <c r="AE349" s="19"/>
      <c r="AF349" s="19"/>
      <c r="AG349" s="47"/>
      <c r="AH349" s="48"/>
      <c r="AI349" s="48"/>
      <c r="AJ349" s="48"/>
      <c r="AK349" s="48"/>
    </row>
    <row r="350" spans="20:37" x14ac:dyDescent="0.25">
      <c r="T350" s="59"/>
      <c r="W350" s="82"/>
      <c r="X350" s="17"/>
      <c r="Y350" s="18"/>
      <c r="Z350" s="4"/>
      <c r="AA350" s="19"/>
      <c r="AB350" s="19"/>
      <c r="AC350" s="19"/>
      <c r="AD350" s="19"/>
      <c r="AE350" s="19"/>
      <c r="AF350" s="19"/>
      <c r="AG350" s="47"/>
      <c r="AH350" s="48"/>
      <c r="AI350" s="48"/>
      <c r="AJ350" s="48"/>
      <c r="AK350" s="48"/>
    </row>
    <row r="351" spans="20:37" x14ac:dyDescent="0.25">
      <c r="T351" s="59"/>
      <c r="W351" s="82"/>
      <c r="X351" s="17"/>
      <c r="Y351" s="18"/>
      <c r="Z351" s="4"/>
      <c r="AA351" s="19"/>
      <c r="AB351" s="19"/>
      <c r="AC351" s="19"/>
      <c r="AD351" s="19"/>
      <c r="AE351" s="19"/>
      <c r="AF351" s="19"/>
      <c r="AG351" s="47"/>
      <c r="AH351" s="48"/>
      <c r="AI351" s="48"/>
      <c r="AJ351" s="48"/>
      <c r="AK351" s="48"/>
    </row>
    <row r="352" spans="20:37" x14ac:dyDescent="0.25">
      <c r="T352" s="59"/>
      <c r="W352" s="82"/>
      <c r="X352" s="17"/>
      <c r="Y352" s="18"/>
      <c r="Z352" s="4"/>
      <c r="AA352" s="19"/>
      <c r="AB352" s="19"/>
      <c r="AC352" s="19"/>
      <c r="AD352" s="19"/>
      <c r="AE352" s="19"/>
      <c r="AF352" s="19"/>
      <c r="AG352" s="47"/>
      <c r="AH352" s="48"/>
      <c r="AI352" s="48"/>
      <c r="AJ352" s="48"/>
      <c r="AK352" s="48"/>
    </row>
    <row r="353" spans="20:37" x14ac:dyDescent="0.25">
      <c r="T353" s="59"/>
      <c r="W353" s="82"/>
      <c r="X353" s="17"/>
      <c r="Y353" s="18"/>
      <c r="Z353" s="4"/>
      <c r="AA353" s="19"/>
      <c r="AB353" s="19"/>
      <c r="AC353" s="19"/>
      <c r="AD353" s="19"/>
      <c r="AE353" s="19"/>
      <c r="AF353" s="19"/>
      <c r="AG353" s="47"/>
      <c r="AH353" s="48"/>
      <c r="AI353" s="48"/>
      <c r="AJ353" s="48"/>
      <c r="AK353" s="48"/>
    </row>
    <row r="354" spans="20:37" x14ac:dyDescent="0.25">
      <c r="T354" s="59"/>
      <c r="W354" s="82"/>
      <c r="X354" s="17"/>
      <c r="Y354" s="18"/>
      <c r="Z354" s="4"/>
      <c r="AA354" s="19"/>
      <c r="AB354" s="19"/>
      <c r="AC354" s="19"/>
      <c r="AD354" s="19"/>
      <c r="AE354" s="19"/>
      <c r="AF354" s="19"/>
      <c r="AG354" s="47"/>
      <c r="AH354" s="48"/>
      <c r="AI354" s="48"/>
      <c r="AJ354" s="48"/>
      <c r="AK354" s="48"/>
    </row>
    <row r="355" spans="20:37" x14ac:dyDescent="0.25">
      <c r="T355" s="59"/>
      <c r="W355" s="82"/>
      <c r="X355" s="17"/>
      <c r="Y355" s="18"/>
      <c r="Z355" s="4"/>
      <c r="AA355" s="19"/>
      <c r="AB355" s="19"/>
      <c r="AC355" s="19"/>
      <c r="AD355" s="19"/>
      <c r="AE355" s="19"/>
      <c r="AF355" s="19"/>
      <c r="AG355" s="47"/>
      <c r="AH355" s="48"/>
      <c r="AI355" s="48"/>
      <c r="AJ355" s="48"/>
      <c r="AK355" s="48"/>
    </row>
    <row r="356" spans="20:37" x14ac:dyDescent="0.25">
      <c r="T356" s="59"/>
      <c r="W356" s="82"/>
      <c r="X356" s="17"/>
      <c r="Y356" s="18"/>
      <c r="Z356" s="4"/>
      <c r="AA356" s="19"/>
      <c r="AB356" s="19"/>
      <c r="AC356" s="19"/>
      <c r="AD356" s="19"/>
      <c r="AE356" s="19"/>
      <c r="AF356" s="19"/>
      <c r="AG356" s="47"/>
      <c r="AH356" s="48"/>
      <c r="AI356" s="48"/>
      <c r="AJ356" s="48"/>
      <c r="AK356" s="48"/>
    </row>
    <row r="357" spans="20:37" x14ac:dyDescent="0.25">
      <c r="T357" s="59"/>
      <c r="W357" s="82"/>
      <c r="X357" s="17"/>
      <c r="Y357" s="18"/>
      <c r="Z357" s="4"/>
      <c r="AA357" s="19"/>
      <c r="AB357" s="19"/>
      <c r="AC357" s="19"/>
      <c r="AD357" s="19"/>
      <c r="AE357" s="19"/>
      <c r="AF357" s="19"/>
      <c r="AG357" s="47"/>
      <c r="AH357" s="48"/>
      <c r="AI357" s="48"/>
      <c r="AJ357" s="48"/>
      <c r="AK357" s="48"/>
    </row>
    <row r="358" spans="20:37" x14ac:dyDescent="0.25">
      <c r="T358" s="59"/>
      <c r="W358" s="82"/>
      <c r="X358" s="17"/>
      <c r="Y358" s="18"/>
      <c r="Z358" s="4"/>
      <c r="AA358" s="19"/>
      <c r="AB358" s="19"/>
      <c r="AC358" s="19"/>
      <c r="AD358" s="19"/>
      <c r="AE358" s="19"/>
      <c r="AF358" s="19"/>
      <c r="AG358" s="47"/>
      <c r="AH358" s="48"/>
      <c r="AI358" s="48"/>
      <c r="AJ358" s="48"/>
      <c r="AK358" s="48"/>
    </row>
    <row r="359" spans="20:37" x14ac:dyDescent="0.25">
      <c r="T359" s="59"/>
      <c r="W359" s="82"/>
      <c r="X359" s="17"/>
      <c r="Y359" s="18"/>
      <c r="Z359" s="4"/>
      <c r="AA359" s="19"/>
      <c r="AB359" s="19"/>
      <c r="AC359" s="19"/>
      <c r="AD359" s="19"/>
      <c r="AE359" s="19"/>
      <c r="AF359" s="19"/>
      <c r="AG359" s="47"/>
      <c r="AH359" s="48"/>
      <c r="AI359" s="48"/>
      <c r="AJ359" s="48"/>
      <c r="AK359" s="48"/>
    </row>
    <row r="360" spans="20:37" x14ac:dyDescent="0.25">
      <c r="T360" s="59"/>
      <c r="W360" s="82"/>
      <c r="X360" s="17"/>
      <c r="Y360" s="18"/>
      <c r="Z360" s="4"/>
      <c r="AA360" s="19"/>
      <c r="AB360" s="19"/>
      <c r="AC360" s="19"/>
      <c r="AD360" s="19"/>
      <c r="AE360" s="19"/>
      <c r="AF360" s="19"/>
      <c r="AG360" s="47"/>
      <c r="AH360" s="48"/>
      <c r="AI360" s="48"/>
      <c r="AJ360" s="48"/>
      <c r="AK360" s="48"/>
    </row>
    <row r="361" spans="20:37" x14ac:dyDescent="0.25">
      <c r="W361" s="82"/>
      <c r="X361" s="17"/>
      <c r="Y361" s="18"/>
      <c r="Z361" s="4"/>
      <c r="AA361" s="19"/>
      <c r="AB361" s="19"/>
      <c r="AC361" s="19"/>
      <c r="AD361" s="19"/>
      <c r="AE361" s="19"/>
      <c r="AF361" s="19"/>
      <c r="AG361" s="47"/>
      <c r="AH361" s="48"/>
      <c r="AI361" s="48"/>
      <c r="AJ361" s="48"/>
      <c r="AK361" s="48"/>
    </row>
    <row r="362" spans="20:37" x14ac:dyDescent="0.25">
      <c r="W362" s="82"/>
      <c r="X362" s="17"/>
      <c r="Y362" s="18"/>
      <c r="Z362" s="4"/>
      <c r="AA362" s="19"/>
      <c r="AB362" s="19"/>
      <c r="AC362" s="19"/>
      <c r="AD362" s="19"/>
      <c r="AE362" s="19"/>
      <c r="AF362" s="19"/>
      <c r="AG362" s="47"/>
      <c r="AH362" s="48"/>
      <c r="AI362" s="48"/>
      <c r="AJ362" s="48"/>
      <c r="AK362" s="48"/>
    </row>
    <row r="363" spans="20:37" x14ac:dyDescent="0.25">
      <c r="W363" s="82"/>
      <c r="X363" s="17"/>
      <c r="Y363" s="18"/>
      <c r="Z363" s="4"/>
      <c r="AA363" s="19"/>
      <c r="AB363" s="19"/>
      <c r="AC363" s="19"/>
      <c r="AD363" s="19"/>
      <c r="AE363" s="19"/>
      <c r="AF363" s="19"/>
      <c r="AG363" s="47"/>
      <c r="AH363" s="48"/>
      <c r="AI363" s="48"/>
      <c r="AJ363" s="48"/>
      <c r="AK363" s="48"/>
    </row>
    <row r="364" spans="20:37" x14ac:dyDescent="0.25">
      <c r="W364" s="82"/>
      <c r="X364" s="17"/>
      <c r="Y364" s="18"/>
      <c r="Z364" s="4"/>
      <c r="AA364" s="19"/>
      <c r="AB364" s="19"/>
      <c r="AC364" s="19"/>
      <c r="AD364" s="19"/>
      <c r="AE364" s="19"/>
      <c r="AF364" s="19"/>
      <c r="AG364" s="47"/>
      <c r="AH364" s="48"/>
      <c r="AI364" s="48"/>
      <c r="AJ364" s="48"/>
      <c r="AK364" s="48"/>
    </row>
    <row r="365" spans="20:37" x14ac:dyDescent="0.25">
      <c r="W365" s="82"/>
      <c r="X365" s="17"/>
      <c r="Y365" s="18"/>
      <c r="Z365" s="4"/>
      <c r="AA365" s="19"/>
      <c r="AB365" s="19"/>
      <c r="AC365" s="19"/>
      <c r="AD365" s="19"/>
      <c r="AE365" s="19"/>
      <c r="AF365" s="19"/>
      <c r="AG365" s="47"/>
      <c r="AH365" s="48"/>
      <c r="AI365" s="48"/>
      <c r="AJ365" s="48"/>
      <c r="AK365" s="48"/>
    </row>
    <row r="366" spans="20:37" x14ac:dyDescent="0.25">
      <c r="W366" s="82"/>
      <c r="X366" s="17"/>
      <c r="Y366" s="18"/>
      <c r="Z366" s="4"/>
      <c r="AA366" s="19"/>
      <c r="AB366" s="19"/>
      <c r="AC366" s="19"/>
      <c r="AD366" s="19"/>
      <c r="AE366" s="19"/>
      <c r="AF366" s="19"/>
      <c r="AG366" s="47"/>
      <c r="AH366" s="48"/>
      <c r="AI366" s="48"/>
      <c r="AJ366" s="48"/>
      <c r="AK366" s="48"/>
    </row>
    <row r="367" spans="20:37" x14ac:dyDescent="0.25">
      <c r="W367" s="82"/>
      <c r="X367" s="17"/>
      <c r="Y367" s="18"/>
      <c r="Z367" s="4"/>
      <c r="AA367" s="19"/>
      <c r="AB367" s="19"/>
      <c r="AC367" s="19"/>
      <c r="AD367" s="19"/>
      <c r="AE367" s="19"/>
      <c r="AF367" s="19"/>
      <c r="AG367" s="47"/>
      <c r="AH367" s="48"/>
      <c r="AI367" s="48"/>
      <c r="AJ367" s="48"/>
      <c r="AK367" s="48"/>
    </row>
    <row r="368" spans="20:37" x14ac:dyDescent="0.25">
      <c r="W368" s="82"/>
      <c r="X368" s="17"/>
      <c r="Y368" s="18"/>
      <c r="Z368" s="4"/>
      <c r="AA368" s="19"/>
      <c r="AB368" s="19"/>
      <c r="AC368" s="19"/>
      <c r="AD368" s="19"/>
      <c r="AE368" s="19"/>
      <c r="AF368" s="19"/>
      <c r="AG368" s="47"/>
      <c r="AH368" s="48"/>
      <c r="AI368" s="48"/>
      <c r="AJ368" s="48"/>
      <c r="AK368" s="48"/>
    </row>
    <row r="369" spans="20:37" x14ac:dyDescent="0.25">
      <c r="W369" s="82"/>
      <c r="X369" s="17"/>
      <c r="Y369" s="18"/>
      <c r="Z369" s="4"/>
      <c r="AA369" s="19"/>
      <c r="AB369" s="19"/>
      <c r="AC369" s="19"/>
      <c r="AD369" s="19"/>
      <c r="AE369" s="19"/>
      <c r="AF369" s="19"/>
      <c r="AG369" s="47"/>
      <c r="AH369" s="48"/>
      <c r="AI369" s="48"/>
      <c r="AJ369" s="48"/>
      <c r="AK369" s="48"/>
    </row>
    <row r="370" spans="20:37" x14ac:dyDescent="0.25">
      <c r="W370" s="82"/>
      <c r="X370" s="17"/>
      <c r="Y370" s="18"/>
      <c r="Z370" s="4"/>
      <c r="AA370" s="19"/>
      <c r="AB370" s="19"/>
      <c r="AC370" s="19"/>
      <c r="AD370" s="19"/>
      <c r="AE370" s="19"/>
      <c r="AF370" s="19"/>
      <c r="AG370" s="47"/>
      <c r="AH370" s="48"/>
      <c r="AI370" s="48"/>
      <c r="AJ370" s="48"/>
      <c r="AK370" s="48"/>
    </row>
    <row r="371" spans="20:37" x14ac:dyDescent="0.25">
      <c r="W371" s="82"/>
      <c r="X371" s="17"/>
      <c r="Y371" s="18"/>
      <c r="Z371" s="4"/>
      <c r="AA371" s="19"/>
      <c r="AB371" s="19"/>
      <c r="AC371" s="19"/>
      <c r="AD371" s="19"/>
      <c r="AE371" s="19"/>
      <c r="AF371" s="19"/>
      <c r="AG371" s="47"/>
      <c r="AH371" s="48"/>
      <c r="AI371" s="48"/>
      <c r="AJ371" s="48"/>
      <c r="AK371" s="48"/>
    </row>
    <row r="372" spans="20:37" x14ac:dyDescent="0.25">
      <c r="W372" s="82"/>
      <c r="X372" s="17"/>
      <c r="Y372" s="18"/>
      <c r="Z372" s="4"/>
      <c r="AA372" s="19"/>
      <c r="AB372" s="19"/>
      <c r="AC372" s="19"/>
      <c r="AD372" s="19"/>
      <c r="AE372" s="19"/>
      <c r="AF372" s="19"/>
      <c r="AG372" s="47"/>
      <c r="AH372" s="48"/>
      <c r="AI372" s="48"/>
      <c r="AJ372" s="48"/>
      <c r="AK372" s="48"/>
    </row>
    <row r="373" spans="20:37" x14ac:dyDescent="0.25">
      <c r="W373" s="82"/>
      <c r="X373" s="17"/>
      <c r="Y373" s="18"/>
      <c r="Z373" s="4"/>
      <c r="AA373" s="19"/>
      <c r="AB373" s="19"/>
      <c r="AC373" s="19"/>
      <c r="AD373" s="19"/>
      <c r="AE373" s="19"/>
      <c r="AF373" s="19"/>
      <c r="AG373" s="47"/>
      <c r="AH373" s="48"/>
      <c r="AI373" s="48"/>
      <c r="AJ373" s="48"/>
      <c r="AK373" s="48"/>
    </row>
    <row r="374" spans="20:37" x14ac:dyDescent="0.25">
      <c r="X374" s="17"/>
      <c r="Y374" s="18"/>
      <c r="Z374" s="4"/>
      <c r="AA374" s="19"/>
      <c r="AB374" s="19"/>
      <c r="AC374" s="19"/>
      <c r="AD374" s="19"/>
      <c r="AE374" s="19"/>
      <c r="AF374" s="19"/>
      <c r="AG374" s="47"/>
      <c r="AH374" s="48"/>
      <c r="AI374" s="48"/>
      <c r="AJ374" s="48"/>
      <c r="AK374" s="48"/>
    </row>
    <row r="375" spans="20:37" x14ac:dyDescent="0.25">
      <c r="X375" s="17"/>
      <c r="Y375" s="18"/>
      <c r="Z375" s="4"/>
      <c r="AA375" s="19"/>
      <c r="AB375" s="19"/>
      <c r="AC375" s="19"/>
      <c r="AD375" s="19"/>
      <c r="AE375" s="19"/>
      <c r="AF375" s="19"/>
      <c r="AG375" s="47"/>
      <c r="AH375" s="48"/>
      <c r="AI375" s="48"/>
      <c r="AJ375" s="48"/>
      <c r="AK375" s="48"/>
    </row>
    <row r="376" spans="20:37" x14ac:dyDescent="0.25">
      <c r="X376" s="17"/>
      <c r="Y376" s="18"/>
      <c r="Z376" s="4"/>
      <c r="AA376" s="19"/>
      <c r="AB376" s="19"/>
      <c r="AC376" s="19"/>
      <c r="AD376" s="19"/>
      <c r="AE376" s="19"/>
      <c r="AF376" s="19"/>
      <c r="AG376" s="47"/>
      <c r="AH376" s="48"/>
      <c r="AI376" s="48"/>
      <c r="AJ376" s="48"/>
      <c r="AK376" s="48"/>
    </row>
    <row r="377" spans="20:37" x14ac:dyDescent="0.25">
      <c r="T377" s="59"/>
      <c r="X377" s="17"/>
      <c r="Y377" s="18"/>
      <c r="Z377" s="4"/>
      <c r="AA377" s="19"/>
      <c r="AB377" s="19"/>
      <c r="AC377" s="19"/>
      <c r="AD377" s="19"/>
      <c r="AE377" s="19"/>
      <c r="AF377" s="19"/>
      <c r="AG377" s="47"/>
      <c r="AH377" s="48"/>
      <c r="AI377" s="48"/>
      <c r="AJ377" s="48"/>
      <c r="AK377" s="48"/>
    </row>
    <row r="378" spans="20:37" x14ac:dyDescent="0.25">
      <c r="T378" s="59"/>
      <c r="X378" s="17"/>
      <c r="Y378" s="18"/>
      <c r="Z378" s="4"/>
      <c r="AA378" s="19"/>
      <c r="AB378" s="19"/>
      <c r="AC378" s="19"/>
      <c r="AD378" s="19"/>
      <c r="AE378" s="19"/>
      <c r="AF378" s="19"/>
      <c r="AG378" s="47"/>
      <c r="AH378" s="48"/>
      <c r="AI378" s="48"/>
      <c r="AJ378" s="48"/>
      <c r="AK378" s="48"/>
    </row>
    <row r="379" spans="20:37" x14ac:dyDescent="0.25">
      <c r="T379" s="59"/>
      <c r="X379" s="17"/>
      <c r="Y379" s="18"/>
      <c r="Z379" s="4"/>
      <c r="AA379" s="19"/>
      <c r="AB379" s="19"/>
      <c r="AC379" s="19"/>
      <c r="AD379" s="19"/>
      <c r="AE379" s="19"/>
      <c r="AF379" s="19"/>
      <c r="AG379" s="47"/>
      <c r="AH379" s="48"/>
      <c r="AI379" s="48"/>
      <c r="AJ379" s="48"/>
      <c r="AK379" s="48"/>
    </row>
    <row r="380" spans="20:37" x14ac:dyDescent="0.25">
      <c r="T380" s="59"/>
      <c r="X380" s="17"/>
      <c r="Y380" s="18"/>
      <c r="Z380" s="4"/>
      <c r="AA380" s="19"/>
      <c r="AB380" s="19"/>
      <c r="AC380" s="19"/>
      <c r="AD380" s="19"/>
      <c r="AE380" s="19"/>
      <c r="AF380" s="19"/>
      <c r="AG380" s="47"/>
      <c r="AH380" s="48"/>
      <c r="AI380" s="48"/>
      <c r="AJ380" s="48"/>
      <c r="AK380" s="48"/>
    </row>
    <row r="381" spans="20:37" x14ac:dyDescent="0.25">
      <c r="X381" s="17"/>
      <c r="Y381" s="18"/>
      <c r="Z381" s="4"/>
      <c r="AA381" s="19"/>
      <c r="AB381" s="19"/>
      <c r="AC381" s="19"/>
      <c r="AD381" s="19"/>
      <c r="AE381" s="19"/>
      <c r="AF381" s="19"/>
      <c r="AG381" s="47"/>
      <c r="AH381" s="48"/>
      <c r="AI381" s="48"/>
      <c r="AJ381" s="48"/>
      <c r="AK381" s="48"/>
    </row>
    <row r="382" spans="20:37" x14ac:dyDescent="0.25">
      <c r="T382" s="59"/>
      <c r="X382" s="17"/>
      <c r="Y382" s="18"/>
      <c r="Z382" s="4"/>
      <c r="AA382" s="19"/>
      <c r="AB382" s="19"/>
      <c r="AC382" s="19"/>
      <c r="AD382" s="19"/>
      <c r="AE382" s="19"/>
      <c r="AF382" s="19"/>
      <c r="AG382" s="47"/>
      <c r="AH382" s="48"/>
      <c r="AI382" s="48"/>
      <c r="AJ382" s="48"/>
      <c r="AK382" s="48"/>
    </row>
    <row r="383" spans="20:37" x14ac:dyDescent="0.25">
      <c r="T383" s="59"/>
      <c r="X383" s="17"/>
      <c r="Y383" s="18"/>
      <c r="Z383" s="4"/>
      <c r="AA383" s="19"/>
      <c r="AB383" s="19"/>
      <c r="AC383" s="19"/>
      <c r="AD383" s="19"/>
      <c r="AE383" s="19"/>
      <c r="AF383" s="19"/>
      <c r="AG383" s="47"/>
      <c r="AH383" s="48"/>
      <c r="AI383" s="48"/>
      <c r="AJ383" s="48"/>
      <c r="AK383" s="48"/>
    </row>
    <row r="384" spans="20:37" x14ac:dyDescent="0.25">
      <c r="T384" s="59"/>
      <c r="X384" s="17"/>
      <c r="Y384" s="18"/>
      <c r="Z384" s="4"/>
      <c r="AA384" s="19"/>
      <c r="AB384" s="19"/>
      <c r="AC384" s="19"/>
      <c r="AD384" s="19"/>
      <c r="AE384" s="19"/>
      <c r="AF384" s="19"/>
      <c r="AG384" s="47"/>
      <c r="AH384" s="48"/>
      <c r="AI384" s="48"/>
      <c r="AJ384" s="48"/>
      <c r="AK384" s="48"/>
    </row>
    <row r="385" spans="20:37" x14ac:dyDescent="0.25">
      <c r="T385" s="59"/>
      <c r="X385" s="17"/>
      <c r="Y385" s="18"/>
      <c r="Z385" s="4"/>
      <c r="AA385" s="19"/>
      <c r="AB385" s="19"/>
      <c r="AC385" s="19"/>
      <c r="AD385" s="19"/>
      <c r="AE385" s="19"/>
      <c r="AF385" s="19"/>
      <c r="AG385" s="47"/>
      <c r="AH385" s="48"/>
      <c r="AI385" s="48"/>
      <c r="AJ385" s="48"/>
      <c r="AK385" s="48"/>
    </row>
    <row r="386" spans="20:37" x14ac:dyDescent="0.25">
      <c r="X386" s="17"/>
      <c r="Y386" s="18"/>
      <c r="Z386" s="4"/>
      <c r="AA386" s="19"/>
      <c r="AB386" s="19"/>
      <c r="AC386" s="19"/>
      <c r="AD386" s="19"/>
      <c r="AE386" s="19"/>
      <c r="AF386" s="19"/>
      <c r="AG386" s="47"/>
      <c r="AH386" s="48"/>
      <c r="AI386" s="48"/>
      <c r="AJ386" s="48"/>
      <c r="AK386" s="48"/>
    </row>
    <row r="387" spans="20:37" x14ac:dyDescent="0.25">
      <c r="T387" s="59"/>
      <c r="X387" s="17"/>
      <c r="Y387" s="18"/>
      <c r="Z387" s="4"/>
      <c r="AA387" s="19"/>
      <c r="AB387" s="19"/>
      <c r="AC387" s="19"/>
      <c r="AD387" s="19"/>
      <c r="AE387" s="19"/>
      <c r="AF387" s="19"/>
      <c r="AG387" s="47"/>
      <c r="AH387" s="48"/>
      <c r="AI387" s="48"/>
      <c r="AJ387" s="48"/>
      <c r="AK387" s="48"/>
    </row>
    <row r="388" spans="20:37" x14ac:dyDescent="0.25">
      <c r="T388" s="59"/>
      <c r="X388" s="17"/>
      <c r="Y388" s="18"/>
      <c r="Z388" s="4"/>
      <c r="AA388" s="19"/>
      <c r="AB388" s="19"/>
      <c r="AC388" s="19"/>
      <c r="AD388" s="19"/>
      <c r="AE388" s="19"/>
      <c r="AF388" s="19"/>
      <c r="AG388" s="47"/>
      <c r="AH388" s="48"/>
      <c r="AI388" s="48"/>
      <c r="AJ388" s="48"/>
      <c r="AK388" s="48"/>
    </row>
    <row r="389" spans="20:37" x14ac:dyDescent="0.25">
      <c r="T389" s="59"/>
      <c r="X389" s="17"/>
      <c r="Y389" s="18"/>
      <c r="Z389" s="4"/>
      <c r="AA389" s="19"/>
      <c r="AB389" s="19"/>
      <c r="AC389" s="19"/>
      <c r="AD389" s="19"/>
      <c r="AE389" s="19"/>
      <c r="AF389" s="19"/>
      <c r="AG389" s="47"/>
      <c r="AH389" s="48"/>
      <c r="AI389" s="48"/>
      <c r="AJ389" s="48"/>
      <c r="AK389" s="48"/>
    </row>
    <row r="390" spans="20:37" x14ac:dyDescent="0.25">
      <c r="T390" s="59"/>
      <c r="X390" s="17"/>
      <c r="Y390" s="18"/>
      <c r="Z390" s="4"/>
      <c r="AA390" s="19"/>
      <c r="AB390" s="19"/>
      <c r="AC390" s="19"/>
      <c r="AD390" s="19"/>
      <c r="AE390" s="19"/>
      <c r="AF390" s="19"/>
      <c r="AG390" s="47"/>
      <c r="AH390" s="48"/>
      <c r="AI390" s="48"/>
      <c r="AJ390" s="48"/>
      <c r="AK390" s="48"/>
    </row>
    <row r="391" spans="20:37" x14ac:dyDescent="0.25">
      <c r="T391" s="59"/>
      <c r="X391" s="17"/>
      <c r="Y391" s="18"/>
      <c r="Z391" s="4"/>
      <c r="AA391" s="19"/>
      <c r="AB391" s="19"/>
      <c r="AC391" s="19"/>
      <c r="AD391" s="19"/>
      <c r="AE391" s="19"/>
      <c r="AF391" s="19"/>
      <c r="AG391" s="47"/>
      <c r="AH391" s="48"/>
      <c r="AI391" s="48"/>
      <c r="AJ391" s="48"/>
      <c r="AK391" s="48"/>
    </row>
    <row r="392" spans="20:37" x14ac:dyDescent="0.25">
      <c r="T392" s="59"/>
      <c r="X392" s="17"/>
      <c r="Y392" s="18"/>
      <c r="Z392" s="4"/>
      <c r="AA392" s="19"/>
      <c r="AB392" s="19"/>
      <c r="AC392" s="19"/>
      <c r="AD392" s="19"/>
      <c r="AE392" s="19"/>
      <c r="AF392" s="19"/>
      <c r="AG392" s="47"/>
      <c r="AH392" s="48"/>
      <c r="AI392" s="48"/>
      <c r="AJ392" s="48"/>
      <c r="AK392" s="48"/>
    </row>
    <row r="393" spans="20:37" x14ac:dyDescent="0.25">
      <c r="T393" s="59"/>
      <c r="X393" s="17"/>
      <c r="Y393" s="18"/>
      <c r="Z393" s="4"/>
      <c r="AA393" s="19"/>
      <c r="AB393" s="19"/>
      <c r="AC393" s="19"/>
      <c r="AD393" s="19"/>
      <c r="AE393" s="19"/>
      <c r="AF393" s="19"/>
      <c r="AG393" s="47"/>
      <c r="AH393" s="48"/>
      <c r="AI393" s="48"/>
      <c r="AJ393" s="48"/>
      <c r="AK393" s="48"/>
    </row>
    <row r="394" spans="20:37" x14ac:dyDescent="0.25">
      <c r="T394" s="59"/>
      <c r="X394" s="17"/>
      <c r="Y394" s="18"/>
      <c r="Z394" s="4"/>
      <c r="AA394" s="19"/>
      <c r="AB394" s="19"/>
      <c r="AC394" s="19"/>
      <c r="AD394" s="19"/>
      <c r="AE394" s="19"/>
      <c r="AF394" s="19"/>
      <c r="AG394" s="47"/>
      <c r="AH394" s="48"/>
      <c r="AI394" s="48"/>
      <c r="AJ394" s="48"/>
      <c r="AK394" s="48"/>
    </row>
    <row r="395" spans="20:37" x14ac:dyDescent="0.25">
      <c r="T395" s="59"/>
      <c r="X395" s="17"/>
      <c r="Y395" s="18"/>
      <c r="Z395" s="4"/>
      <c r="AA395" s="19"/>
      <c r="AB395" s="19"/>
      <c r="AC395" s="19"/>
      <c r="AD395" s="19"/>
      <c r="AE395" s="19"/>
      <c r="AF395" s="19"/>
      <c r="AG395" s="47"/>
      <c r="AH395" s="48"/>
      <c r="AI395" s="48"/>
      <c r="AJ395" s="48"/>
      <c r="AK395" s="48"/>
    </row>
    <row r="396" spans="20:37" x14ac:dyDescent="0.25">
      <c r="T396" s="59"/>
      <c r="X396" s="17"/>
      <c r="Y396" s="18"/>
      <c r="Z396" s="4"/>
      <c r="AA396" s="19"/>
      <c r="AB396" s="19"/>
      <c r="AC396" s="19"/>
      <c r="AD396" s="19"/>
      <c r="AE396" s="19"/>
      <c r="AF396" s="19"/>
      <c r="AG396" s="47"/>
      <c r="AH396" s="48"/>
      <c r="AI396" s="48"/>
      <c r="AJ396" s="48"/>
      <c r="AK396" s="48"/>
    </row>
    <row r="397" spans="20:37" x14ac:dyDescent="0.25">
      <c r="T397" s="59"/>
      <c r="X397" s="17"/>
      <c r="Y397" s="18"/>
      <c r="Z397" s="4"/>
      <c r="AA397" s="19"/>
      <c r="AB397" s="19"/>
      <c r="AC397" s="19"/>
      <c r="AD397" s="19"/>
      <c r="AE397" s="19"/>
      <c r="AF397" s="19"/>
      <c r="AG397" s="47"/>
      <c r="AH397" s="48"/>
      <c r="AI397" s="48"/>
      <c r="AJ397" s="48"/>
      <c r="AK397" s="48"/>
    </row>
    <row r="398" spans="20:37" x14ac:dyDescent="0.25">
      <c r="T398" s="59"/>
      <c r="X398" s="17"/>
      <c r="Y398" s="18"/>
      <c r="Z398" s="4"/>
      <c r="AA398" s="19"/>
      <c r="AB398" s="19"/>
      <c r="AC398" s="19"/>
      <c r="AD398" s="19"/>
      <c r="AE398" s="19"/>
      <c r="AF398" s="19"/>
      <c r="AG398" s="47"/>
      <c r="AH398" s="48"/>
      <c r="AI398" s="48"/>
      <c r="AJ398" s="48"/>
      <c r="AK398" s="48"/>
    </row>
    <row r="399" spans="20:37" x14ac:dyDescent="0.25">
      <c r="T399" s="59"/>
      <c r="X399" s="17"/>
      <c r="Y399" s="18"/>
      <c r="Z399" s="4"/>
      <c r="AA399" s="19"/>
      <c r="AB399" s="19"/>
      <c r="AC399" s="19"/>
      <c r="AD399" s="19"/>
      <c r="AE399" s="19"/>
      <c r="AF399" s="19"/>
      <c r="AG399" s="47"/>
      <c r="AH399" s="48"/>
      <c r="AI399" s="48"/>
      <c r="AJ399" s="48"/>
      <c r="AK399" s="48"/>
    </row>
    <row r="400" spans="20:37" x14ac:dyDescent="0.25">
      <c r="T400" s="59"/>
      <c r="X400" s="17"/>
      <c r="Y400" s="18"/>
      <c r="Z400" s="4"/>
      <c r="AA400" s="19"/>
      <c r="AB400" s="19"/>
      <c r="AC400" s="19"/>
      <c r="AD400" s="19"/>
      <c r="AE400" s="19"/>
      <c r="AF400" s="19"/>
      <c r="AG400" s="47"/>
      <c r="AH400" s="48"/>
      <c r="AI400" s="48"/>
      <c r="AJ400" s="48"/>
      <c r="AK400" s="48"/>
    </row>
    <row r="401" spans="20:37" x14ac:dyDescent="0.25">
      <c r="T401" s="59"/>
      <c r="X401" s="17"/>
      <c r="Y401" s="18"/>
      <c r="Z401" s="4"/>
      <c r="AA401" s="19"/>
      <c r="AB401" s="19"/>
      <c r="AC401" s="19"/>
      <c r="AD401" s="19"/>
      <c r="AE401" s="19"/>
      <c r="AF401" s="19"/>
      <c r="AG401" s="47"/>
      <c r="AH401" s="48"/>
      <c r="AI401" s="48"/>
      <c r="AJ401" s="48"/>
      <c r="AK401" s="48"/>
    </row>
    <row r="402" spans="20:37" x14ac:dyDescent="0.25">
      <c r="T402" s="59"/>
      <c r="X402" s="17"/>
      <c r="Y402" s="18"/>
      <c r="Z402" s="4"/>
      <c r="AA402" s="19"/>
      <c r="AB402" s="19"/>
      <c r="AC402" s="19"/>
      <c r="AD402" s="19"/>
      <c r="AE402" s="19"/>
      <c r="AF402" s="19"/>
      <c r="AG402" s="47"/>
      <c r="AH402" s="48"/>
      <c r="AI402" s="48"/>
      <c r="AJ402" s="48"/>
      <c r="AK402" s="48"/>
    </row>
    <row r="403" spans="20:37" x14ac:dyDescent="0.25">
      <c r="T403" s="59"/>
      <c r="X403" s="17"/>
      <c r="Y403" s="18"/>
      <c r="Z403" s="4"/>
      <c r="AA403" s="19"/>
      <c r="AB403" s="19"/>
      <c r="AC403" s="19"/>
      <c r="AD403" s="19"/>
      <c r="AE403" s="19"/>
      <c r="AF403" s="19"/>
      <c r="AG403" s="47"/>
      <c r="AH403" s="48"/>
      <c r="AI403" s="48"/>
      <c r="AJ403" s="48"/>
      <c r="AK403" s="48"/>
    </row>
    <row r="404" spans="20:37" x14ac:dyDescent="0.25">
      <c r="T404" s="59"/>
      <c r="X404" s="17"/>
      <c r="Y404" s="18"/>
      <c r="Z404" s="4"/>
      <c r="AA404" s="19"/>
      <c r="AB404" s="19"/>
      <c r="AC404" s="19"/>
      <c r="AD404" s="19"/>
      <c r="AE404" s="19"/>
      <c r="AF404" s="19"/>
      <c r="AG404" s="47"/>
      <c r="AH404" s="48"/>
      <c r="AI404" s="48"/>
      <c r="AJ404" s="48"/>
      <c r="AK404" s="48"/>
    </row>
    <row r="405" spans="20:37" x14ac:dyDescent="0.25">
      <c r="T405" s="59"/>
      <c r="X405" s="17"/>
      <c r="Y405" s="18"/>
      <c r="Z405" s="4"/>
      <c r="AA405" s="19"/>
      <c r="AB405" s="19"/>
      <c r="AC405" s="19"/>
      <c r="AD405" s="19"/>
      <c r="AE405" s="19"/>
      <c r="AF405" s="19"/>
      <c r="AG405" s="47"/>
      <c r="AH405" s="48"/>
      <c r="AI405" s="48"/>
      <c r="AJ405" s="48"/>
      <c r="AK405" s="48"/>
    </row>
    <row r="406" spans="20:37" x14ac:dyDescent="0.25">
      <c r="T406" s="59"/>
      <c r="X406" s="17"/>
      <c r="Y406" s="18"/>
      <c r="Z406" s="4"/>
      <c r="AA406" s="19"/>
      <c r="AB406" s="19"/>
      <c r="AC406" s="19"/>
      <c r="AD406" s="19"/>
      <c r="AE406" s="19"/>
      <c r="AF406" s="19"/>
      <c r="AG406" s="47"/>
      <c r="AH406" s="48"/>
      <c r="AI406" s="48"/>
      <c r="AJ406" s="48"/>
      <c r="AK406" s="48"/>
    </row>
    <row r="407" spans="20:37" x14ac:dyDescent="0.25">
      <c r="T407" s="59"/>
      <c r="X407" s="17"/>
      <c r="Y407" s="18"/>
      <c r="Z407" s="4"/>
      <c r="AA407" s="19"/>
      <c r="AB407" s="19"/>
      <c r="AC407" s="19"/>
      <c r="AD407" s="19"/>
      <c r="AE407" s="19"/>
      <c r="AF407" s="19"/>
      <c r="AG407" s="47"/>
      <c r="AH407" s="48"/>
      <c r="AI407" s="48"/>
      <c r="AJ407" s="48"/>
      <c r="AK407" s="48"/>
    </row>
    <row r="408" spans="20:37" x14ac:dyDescent="0.25">
      <c r="T408" s="59"/>
      <c r="X408" s="17"/>
      <c r="Y408" s="18"/>
      <c r="Z408" s="4"/>
      <c r="AA408" s="19"/>
      <c r="AB408" s="19"/>
      <c r="AC408" s="19"/>
      <c r="AD408" s="19"/>
      <c r="AE408" s="19"/>
      <c r="AF408" s="19"/>
      <c r="AG408" s="47"/>
      <c r="AH408" s="48"/>
      <c r="AI408" s="48"/>
      <c r="AJ408" s="48"/>
      <c r="AK408" s="48"/>
    </row>
    <row r="409" spans="20:37" x14ac:dyDescent="0.25">
      <c r="T409" s="59"/>
      <c r="X409" s="17"/>
      <c r="Y409" s="18"/>
      <c r="Z409" s="4"/>
      <c r="AA409" s="19"/>
      <c r="AB409" s="19"/>
      <c r="AC409" s="19"/>
      <c r="AD409" s="19"/>
      <c r="AE409" s="19"/>
      <c r="AF409" s="19"/>
      <c r="AG409" s="47"/>
      <c r="AH409" s="48"/>
      <c r="AI409" s="48"/>
      <c r="AJ409" s="48"/>
      <c r="AK409" s="48"/>
    </row>
    <row r="410" spans="20:37" x14ac:dyDescent="0.25">
      <c r="T410" s="59"/>
      <c r="X410" s="17"/>
      <c r="Y410" s="18"/>
      <c r="Z410" s="4"/>
      <c r="AA410" s="19"/>
      <c r="AB410" s="19"/>
      <c r="AC410" s="19"/>
      <c r="AD410" s="19"/>
      <c r="AE410" s="19"/>
      <c r="AF410" s="19"/>
      <c r="AG410" s="47"/>
      <c r="AH410" s="48"/>
      <c r="AI410" s="48"/>
      <c r="AJ410" s="48"/>
      <c r="AK410" s="48"/>
    </row>
    <row r="411" spans="20:37" x14ac:dyDescent="0.25">
      <c r="T411" s="59"/>
      <c r="X411" s="17"/>
      <c r="Y411" s="18"/>
      <c r="Z411" s="4"/>
      <c r="AA411" s="19"/>
      <c r="AB411" s="19"/>
      <c r="AC411" s="19"/>
      <c r="AD411" s="19"/>
      <c r="AE411" s="19"/>
      <c r="AF411" s="19"/>
      <c r="AG411" s="47"/>
      <c r="AH411" s="48"/>
      <c r="AI411" s="48"/>
      <c r="AJ411" s="48"/>
      <c r="AK411" s="48"/>
    </row>
    <row r="412" spans="20:37" x14ac:dyDescent="0.25">
      <c r="T412" s="59"/>
      <c r="X412" s="17"/>
      <c r="Y412" s="18"/>
      <c r="Z412" s="4"/>
      <c r="AA412" s="19"/>
      <c r="AB412" s="19"/>
      <c r="AC412" s="19"/>
      <c r="AD412" s="19"/>
      <c r="AE412" s="19"/>
      <c r="AF412" s="19"/>
      <c r="AG412" s="47"/>
      <c r="AH412" s="48"/>
      <c r="AI412" s="48"/>
      <c r="AJ412" s="48"/>
      <c r="AK412" s="48"/>
    </row>
    <row r="413" spans="20:37" x14ac:dyDescent="0.25">
      <c r="T413" s="59"/>
      <c r="X413" s="17"/>
      <c r="Y413" s="18"/>
      <c r="Z413" s="4"/>
      <c r="AA413" s="19"/>
      <c r="AB413" s="19"/>
      <c r="AC413" s="19"/>
      <c r="AD413" s="19"/>
      <c r="AE413" s="19"/>
      <c r="AF413" s="19"/>
      <c r="AG413" s="47"/>
      <c r="AH413" s="48"/>
      <c r="AI413" s="48"/>
      <c r="AJ413" s="48"/>
      <c r="AK413" s="48"/>
    </row>
    <row r="414" spans="20:37" x14ac:dyDescent="0.25">
      <c r="T414" s="59"/>
      <c r="X414" s="17"/>
      <c r="Y414" s="18"/>
      <c r="Z414" s="4"/>
      <c r="AA414" s="19"/>
      <c r="AB414" s="19"/>
      <c r="AC414" s="19"/>
      <c r="AD414" s="19"/>
      <c r="AE414" s="19"/>
      <c r="AF414" s="19"/>
      <c r="AG414" s="47"/>
      <c r="AH414" s="48"/>
      <c r="AI414" s="48"/>
      <c r="AJ414" s="48"/>
      <c r="AK414" s="48"/>
    </row>
    <row r="415" spans="20:37" x14ac:dyDescent="0.25">
      <c r="T415" s="59"/>
      <c r="X415" s="17"/>
      <c r="Y415" s="18"/>
      <c r="Z415" s="4"/>
      <c r="AA415" s="19"/>
      <c r="AB415" s="19"/>
      <c r="AC415" s="19"/>
      <c r="AD415" s="19"/>
      <c r="AE415" s="19"/>
      <c r="AF415" s="19"/>
      <c r="AG415" s="47"/>
      <c r="AH415" s="48"/>
      <c r="AI415" s="48"/>
      <c r="AJ415" s="48"/>
      <c r="AK415" s="48"/>
    </row>
    <row r="416" spans="20:37" x14ac:dyDescent="0.25">
      <c r="T416" s="59"/>
      <c r="X416" s="17"/>
      <c r="Y416" s="18"/>
      <c r="Z416" s="4"/>
      <c r="AA416" s="19"/>
      <c r="AB416" s="19"/>
      <c r="AC416" s="19"/>
      <c r="AD416" s="19"/>
      <c r="AE416" s="19"/>
      <c r="AF416" s="19"/>
      <c r="AG416" s="47"/>
      <c r="AH416" s="48"/>
      <c r="AI416" s="48"/>
      <c r="AJ416" s="48"/>
      <c r="AK416" s="48"/>
    </row>
    <row r="417" spans="20:37" x14ac:dyDescent="0.25">
      <c r="T417" s="59"/>
      <c r="X417" s="17"/>
      <c r="Y417" s="18"/>
      <c r="Z417" s="4"/>
      <c r="AA417" s="19"/>
      <c r="AB417" s="19"/>
      <c r="AC417" s="19"/>
      <c r="AD417" s="19"/>
      <c r="AE417" s="19"/>
      <c r="AF417" s="19"/>
      <c r="AG417" s="47"/>
      <c r="AH417" s="48"/>
      <c r="AI417" s="48"/>
      <c r="AJ417" s="48"/>
      <c r="AK417" s="48"/>
    </row>
    <row r="418" spans="20:37" x14ac:dyDescent="0.25">
      <c r="T418" s="59"/>
      <c r="X418" s="17"/>
      <c r="Y418" s="18"/>
      <c r="Z418" s="4"/>
      <c r="AA418" s="19"/>
      <c r="AB418" s="19"/>
      <c r="AC418" s="19"/>
      <c r="AD418" s="19"/>
      <c r="AE418" s="19"/>
      <c r="AF418" s="19"/>
      <c r="AG418" s="47"/>
      <c r="AH418" s="48"/>
      <c r="AI418" s="48"/>
      <c r="AJ418" s="48"/>
      <c r="AK418" s="48"/>
    </row>
    <row r="419" spans="20:37" x14ac:dyDescent="0.25">
      <c r="T419" s="59"/>
      <c r="X419" s="17"/>
      <c r="Y419" s="18"/>
      <c r="Z419" s="4"/>
      <c r="AA419" s="19"/>
      <c r="AB419" s="19"/>
      <c r="AC419" s="19"/>
      <c r="AD419" s="19"/>
      <c r="AE419" s="19"/>
      <c r="AF419" s="19"/>
      <c r="AG419" s="47"/>
      <c r="AH419" s="48"/>
      <c r="AI419" s="48"/>
      <c r="AJ419" s="48"/>
      <c r="AK419" s="48"/>
    </row>
    <row r="420" spans="20:37" x14ac:dyDescent="0.25">
      <c r="T420" s="59"/>
      <c r="X420" s="17"/>
      <c r="Y420" s="18"/>
      <c r="Z420" s="4"/>
      <c r="AA420" s="19"/>
      <c r="AB420" s="19"/>
      <c r="AC420" s="19"/>
      <c r="AD420" s="19"/>
      <c r="AE420" s="19"/>
      <c r="AF420" s="19"/>
      <c r="AG420" s="47"/>
      <c r="AH420" s="48"/>
      <c r="AI420" s="48"/>
      <c r="AJ420" s="48"/>
      <c r="AK420" s="48"/>
    </row>
    <row r="421" spans="20:37" x14ac:dyDescent="0.25">
      <c r="T421" s="59"/>
      <c r="X421" s="17"/>
      <c r="Y421" s="18"/>
      <c r="Z421" s="4"/>
      <c r="AA421" s="19"/>
      <c r="AB421" s="19"/>
      <c r="AC421" s="19"/>
      <c r="AD421" s="19"/>
      <c r="AE421" s="19"/>
      <c r="AF421" s="19"/>
      <c r="AG421" s="47"/>
      <c r="AH421" s="48"/>
      <c r="AI421" s="48"/>
      <c r="AJ421" s="48"/>
      <c r="AK421" s="48"/>
    </row>
    <row r="422" spans="20:37" x14ac:dyDescent="0.25">
      <c r="T422" s="59"/>
      <c r="X422" s="17"/>
      <c r="Y422" s="18"/>
      <c r="Z422" s="4"/>
      <c r="AA422" s="19"/>
      <c r="AB422" s="19"/>
      <c r="AC422" s="19"/>
      <c r="AD422" s="19"/>
      <c r="AE422" s="19"/>
      <c r="AF422" s="19"/>
      <c r="AG422" s="47"/>
      <c r="AH422" s="48"/>
      <c r="AI422" s="48"/>
      <c r="AJ422" s="48"/>
      <c r="AK422" s="48"/>
    </row>
    <row r="423" spans="20:37" x14ac:dyDescent="0.25">
      <c r="T423" s="59"/>
      <c r="X423" s="17"/>
      <c r="Y423" s="18"/>
      <c r="Z423" s="4"/>
      <c r="AA423" s="19"/>
      <c r="AB423" s="19"/>
      <c r="AC423" s="19"/>
      <c r="AD423" s="19"/>
      <c r="AE423" s="19"/>
      <c r="AF423" s="19"/>
      <c r="AG423" s="47"/>
      <c r="AH423" s="48"/>
      <c r="AI423" s="48"/>
      <c r="AJ423" s="48"/>
      <c r="AK423" s="48"/>
    </row>
    <row r="424" spans="20:37" x14ac:dyDescent="0.25">
      <c r="T424" s="59"/>
      <c r="X424" s="17"/>
      <c r="Y424" s="18"/>
      <c r="Z424" s="4"/>
      <c r="AA424" s="19"/>
      <c r="AB424" s="19"/>
      <c r="AC424" s="19"/>
      <c r="AD424" s="19"/>
      <c r="AE424" s="19"/>
      <c r="AF424" s="19"/>
      <c r="AG424" s="47"/>
      <c r="AH424" s="48"/>
      <c r="AI424" s="48"/>
      <c r="AJ424" s="48"/>
      <c r="AK424" s="48"/>
    </row>
    <row r="425" spans="20:37" x14ac:dyDescent="0.25">
      <c r="T425" s="59"/>
      <c r="X425" s="17"/>
      <c r="Y425" s="18"/>
      <c r="Z425" s="4"/>
      <c r="AA425" s="19"/>
      <c r="AB425" s="19"/>
      <c r="AC425" s="19"/>
      <c r="AD425" s="19"/>
      <c r="AE425" s="19"/>
      <c r="AF425" s="19"/>
      <c r="AG425" s="47"/>
      <c r="AH425" s="48"/>
      <c r="AI425" s="48"/>
      <c r="AJ425" s="48"/>
      <c r="AK425" s="48"/>
    </row>
    <row r="426" spans="20:37" x14ac:dyDescent="0.25">
      <c r="T426" s="59"/>
      <c r="X426" s="17"/>
      <c r="Y426" s="18"/>
      <c r="Z426" s="4"/>
      <c r="AA426" s="19"/>
      <c r="AB426" s="19"/>
      <c r="AC426" s="19"/>
      <c r="AD426" s="19"/>
      <c r="AE426" s="19"/>
      <c r="AF426" s="19"/>
      <c r="AG426" s="47"/>
      <c r="AH426" s="48"/>
      <c r="AI426" s="48"/>
      <c r="AJ426" s="48"/>
      <c r="AK426" s="48"/>
    </row>
    <row r="427" spans="20:37" x14ac:dyDescent="0.25">
      <c r="T427" s="59"/>
      <c r="X427" s="17"/>
      <c r="Y427" s="18"/>
      <c r="Z427" s="4"/>
      <c r="AA427" s="19"/>
      <c r="AB427" s="19"/>
      <c r="AC427" s="19"/>
      <c r="AD427" s="19"/>
      <c r="AE427" s="19"/>
      <c r="AF427" s="19"/>
      <c r="AG427" s="47"/>
      <c r="AH427" s="48"/>
      <c r="AI427" s="48"/>
      <c r="AJ427" s="48"/>
      <c r="AK427" s="48"/>
    </row>
    <row r="428" spans="20:37" x14ac:dyDescent="0.25">
      <c r="T428" s="59"/>
      <c r="X428" s="17"/>
      <c r="Y428" s="18"/>
      <c r="Z428" s="4"/>
      <c r="AA428" s="19"/>
      <c r="AB428" s="19"/>
      <c r="AC428" s="19"/>
      <c r="AD428" s="19"/>
      <c r="AE428" s="19"/>
      <c r="AF428" s="19"/>
      <c r="AG428" s="47"/>
      <c r="AH428" s="48"/>
      <c r="AI428" s="48"/>
      <c r="AJ428" s="48"/>
      <c r="AK428" s="48"/>
    </row>
    <row r="429" spans="20:37" x14ac:dyDescent="0.25">
      <c r="T429" s="59"/>
      <c r="X429" s="17"/>
      <c r="Y429" s="18"/>
      <c r="Z429" s="4"/>
      <c r="AA429" s="19"/>
      <c r="AB429" s="19"/>
      <c r="AC429" s="19"/>
      <c r="AD429" s="19"/>
      <c r="AE429" s="19"/>
      <c r="AF429" s="19"/>
      <c r="AG429" s="47"/>
      <c r="AH429" s="48"/>
      <c r="AI429" s="48"/>
      <c r="AJ429" s="48"/>
      <c r="AK429" s="48"/>
    </row>
    <row r="430" spans="20:37" x14ac:dyDescent="0.25">
      <c r="T430" s="59"/>
      <c r="X430" s="17"/>
      <c r="Y430" s="18"/>
      <c r="Z430" s="4"/>
      <c r="AA430" s="19"/>
      <c r="AB430" s="19"/>
      <c r="AC430" s="19"/>
      <c r="AD430" s="19"/>
      <c r="AE430" s="19"/>
      <c r="AF430" s="19"/>
      <c r="AG430" s="47"/>
      <c r="AH430" s="48"/>
      <c r="AI430" s="48"/>
      <c r="AJ430" s="48"/>
      <c r="AK430" s="48"/>
    </row>
    <row r="431" spans="20:37" x14ac:dyDescent="0.25">
      <c r="T431" s="59"/>
      <c r="X431" s="17"/>
      <c r="Y431" s="18"/>
      <c r="Z431" s="4"/>
      <c r="AA431" s="19"/>
      <c r="AB431" s="19"/>
      <c r="AC431" s="19"/>
      <c r="AD431" s="19"/>
      <c r="AE431" s="19"/>
      <c r="AF431" s="19"/>
      <c r="AG431" s="47"/>
      <c r="AH431" s="48"/>
      <c r="AI431" s="48"/>
      <c r="AJ431" s="48"/>
      <c r="AK431" s="48"/>
    </row>
    <row r="432" spans="20:37" x14ac:dyDescent="0.25">
      <c r="T432" s="59"/>
      <c r="X432" s="17"/>
      <c r="Y432" s="18"/>
      <c r="Z432" s="4"/>
      <c r="AA432" s="19"/>
      <c r="AB432" s="19"/>
      <c r="AC432" s="19"/>
      <c r="AD432" s="19"/>
      <c r="AE432" s="19"/>
      <c r="AF432" s="19"/>
      <c r="AG432" s="47"/>
      <c r="AH432" s="48"/>
      <c r="AI432" s="48"/>
      <c r="AJ432" s="48"/>
      <c r="AK432" s="48"/>
    </row>
    <row r="433" spans="20:37" x14ac:dyDescent="0.25">
      <c r="T433" s="59"/>
      <c r="X433" s="17"/>
      <c r="Y433" s="18"/>
      <c r="Z433" s="4"/>
      <c r="AA433" s="19"/>
      <c r="AB433" s="19"/>
      <c r="AC433" s="19"/>
      <c r="AD433" s="19"/>
      <c r="AE433" s="19"/>
      <c r="AF433" s="19"/>
      <c r="AG433" s="47"/>
      <c r="AH433" s="48"/>
      <c r="AI433" s="48"/>
      <c r="AJ433" s="48"/>
      <c r="AK433" s="48"/>
    </row>
    <row r="434" spans="20:37" x14ac:dyDescent="0.25">
      <c r="T434" s="59"/>
      <c r="X434" s="17"/>
      <c r="Y434" s="18"/>
      <c r="Z434" s="4"/>
      <c r="AA434" s="19"/>
      <c r="AB434" s="19"/>
      <c r="AC434" s="19"/>
      <c r="AD434" s="19"/>
      <c r="AE434" s="19"/>
      <c r="AF434" s="19"/>
      <c r="AG434" s="47"/>
      <c r="AH434" s="48"/>
      <c r="AI434" s="48"/>
      <c r="AJ434" s="48"/>
      <c r="AK434" s="48"/>
    </row>
    <row r="435" spans="20:37" x14ac:dyDescent="0.25">
      <c r="T435" s="59"/>
      <c r="X435" s="17"/>
      <c r="Y435" s="18"/>
      <c r="Z435" s="4"/>
      <c r="AA435" s="19"/>
      <c r="AB435" s="19"/>
      <c r="AC435" s="19"/>
      <c r="AD435" s="19"/>
      <c r="AE435" s="19"/>
      <c r="AF435" s="19"/>
      <c r="AG435" s="47"/>
      <c r="AH435" s="48"/>
      <c r="AI435" s="48"/>
      <c r="AJ435" s="48"/>
      <c r="AK435" s="48"/>
    </row>
    <row r="436" spans="20:37" x14ac:dyDescent="0.25">
      <c r="T436" s="59"/>
      <c r="X436" s="17"/>
      <c r="Y436" s="18"/>
      <c r="Z436" s="4"/>
      <c r="AA436" s="19"/>
      <c r="AB436" s="19"/>
      <c r="AC436" s="19"/>
      <c r="AD436" s="19"/>
      <c r="AE436" s="19"/>
      <c r="AF436" s="19"/>
      <c r="AG436" s="47"/>
      <c r="AH436" s="48"/>
      <c r="AI436" s="48"/>
      <c r="AJ436" s="48"/>
      <c r="AK436" s="48"/>
    </row>
    <row r="437" spans="20:37" x14ac:dyDescent="0.25">
      <c r="T437" s="59"/>
      <c r="X437" s="17"/>
      <c r="Y437" s="18"/>
      <c r="Z437" s="4"/>
      <c r="AA437" s="19"/>
      <c r="AB437" s="19"/>
      <c r="AC437" s="19"/>
      <c r="AD437" s="19"/>
      <c r="AE437" s="19"/>
      <c r="AF437" s="19"/>
      <c r="AG437" s="47"/>
      <c r="AH437" s="48"/>
      <c r="AI437" s="48"/>
      <c r="AJ437" s="48"/>
      <c r="AK437" s="48"/>
    </row>
    <row r="438" spans="20:37" x14ac:dyDescent="0.25">
      <c r="T438" s="59"/>
      <c r="X438" s="17"/>
      <c r="Y438" s="18"/>
      <c r="Z438" s="4"/>
      <c r="AA438" s="19"/>
      <c r="AB438" s="19"/>
      <c r="AC438" s="19"/>
      <c r="AD438" s="19"/>
      <c r="AE438" s="19"/>
      <c r="AF438" s="19"/>
      <c r="AG438" s="47"/>
      <c r="AH438" s="48"/>
      <c r="AI438" s="48"/>
      <c r="AJ438" s="48"/>
      <c r="AK438" s="48"/>
    </row>
    <row r="439" spans="20:37" x14ac:dyDescent="0.25">
      <c r="T439" s="59"/>
      <c r="X439" s="17"/>
      <c r="Y439" s="18"/>
      <c r="Z439" s="4"/>
      <c r="AA439" s="19"/>
      <c r="AB439" s="19"/>
      <c r="AC439" s="19"/>
      <c r="AD439" s="19"/>
      <c r="AE439" s="19"/>
      <c r="AF439" s="19"/>
      <c r="AG439" s="47"/>
      <c r="AH439" s="48"/>
      <c r="AI439" s="48"/>
      <c r="AJ439" s="48"/>
      <c r="AK439" s="48"/>
    </row>
    <row r="440" spans="20:37" x14ac:dyDescent="0.25">
      <c r="T440" s="59"/>
      <c r="X440" s="17"/>
      <c r="Y440" s="18"/>
      <c r="Z440" s="4"/>
      <c r="AA440" s="19"/>
      <c r="AB440" s="19"/>
      <c r="AC440" s="19"/>
      <c r="AD440" s="19"/>
      <c r="AE440" s="19"/>
      <c r="AF440" s="19"/>
      <c r="AG440" s="47"/>
      <c r="AH440" s="48"/>
      <c r="AI440" s="48"/>
      <c r="AJ440" s="48"/>
      <c r="AK440" s="48"/>
    </row>
    <row r="441" spans="20:37" x14ac:dyDescent="0.25">
      <c r="T441" s="59"/>
      <c r="X441" s="17"/>
      <c r="Y441" s="18"/>
      <c r="Z441" s="4"/>
      <c r="AA441" s="19"/>
      <c r="AB441" s="19"/>
      <c r="AC441" s="19"/>
      <c r="AD441" s="19"/>
      <c r="AE441" s="19"/>
      <c r="AF441" s="19"/>
      <c r="AG441" s="47"/>
      <c r="AH441" s="48"/>
      <c r="AI441" s="48"/>
      <c r="AJ441" s="48"/>
      <c r="AK441" s="48"/>
    </row>
    <row r="442" spans="20:37" x14ac:dyDescent="0.25">
      <c r="T442" s="59"/>
      <c r="X442" s="17"/>
      <c r="Y442" s="18"/>
      <c r="Z442" s="4"/>
      <c r="AA442" s="19"/>
      <c r="AB442" s="19"/>
      <c r="AC442" s="19"/>
      <c r="AD442" s="19"/>
      <c r="AE442" s="19"/>
      <c r="AF442" s="19"/>
      <c r="AG442" s="47"/>
      <c r="AH442" s="48"/>
      <c r="AI442" s="48"/>
      <c r="AJ442" s="48"/>
      <c r="AK442" s="48"/>
    </row>
    <row r="443" spans="20:37" x14ac:dyDescent="0.25">
      <c r="T443" s="59"/>
      <c r="X443" s="17"/>
      <c r="Y443" s="18"/>
      <c r="Z443" s="4"/>
      <c r="AA443" s="19"/>
      <c r="AB443" s="19"/>
      <c r="AC443" s="19"/>
      <c r="AD443" s="19"/>
      <c r="AE443" s="19"/>
      <c r="AF443" s="19"/>
      <c r="AG443" s="47"/>
      <c r="AH443" s="48"/>
      <c r="AI443" s="48"/>
      <c r="AJ443" s="48"/>
      <c r="AK443" s="48"/>
    </row>
    <row r="444" spans="20:37" x14ac:dyDescent="0.25">
      <c r="T444" s="59"/>
      <c r="X444" s="17"/>
      <c r="Y444" s="18"/>
      <c r="Z444" s="4"/>
      <c r="AA444" s="19"/>
      <c r="AB444" s="19"/>
      <c r="AC444" s="19"/>
      <c r="AD444" s="19"/>
      <c r="AE444" s="19"/>
      <c r="AF444" s="19"/>
      <c r="AG444" s="47"/>
      <c r="AH444" s="48"/>
      <c r="AI444" s="48"/>
      <c r="AJ444" s="48"/>
      <c r="AK444" s="48"/>
    </row>
    <row r="445" spans="20:37" x14ac:dyDescent="0.25">
      <c r="T445" s="59"/>
      <c r="X445" s="17"/>
      <c r="Y445" s="18"/>
      <c r="Z445" s="4"/>
      <c r="AA445" s="19"/>
      <c r="AB445" s="19"/>
      <c r="AC445" s="19"/>
      <c r="AD445" s="19"/>
      <c r="AE445" s="19"/>
      <c r="AF445" s="19"/>
      <c r="AG445" s="47"/>
      <c r="AH445" s="48"/>
      <c r="AI445" s="48"/>
      <c r="AJ445" s="48"/>
      <c r="AK445" s="48"/>
    </row>
    <row r="446" spans="20:37" x14ac:dyDescent="0.25">
      <c r="T446" s="59"/>
      <c r="X446" s="17"/>
      <c r="Y446" s="18"/>
      <c r="Z446" s="4"/>
      <c r="AA446" s="19"/>
      <c r="AB446" s="19"/>
      <c r="AC446" s="19"/>
      <c r="AD446" s="19"/>
      <c r="AE446" s="19"/>
      <c r="AF446" s="19"/>
      <c r="AG446" s="47"/>
      <c r="AH446" s="48"/>
      <c r="AI446" s="48"/>
      <c r="AJ446" s="48"/>
      <c r="AK446" s="48"/>
    </row>
    <row r="447" spans="20:37" x14ac:dyDescent="0.25">
      <c r="T447" s="59"/>
      <c r="X447" s="17"/>
      <c r="Y447" s="18"/>
      <c r="Z447" s="4"/>
      <c r="AA447" s="19"/>
      <c r="AB447" s="19"/>
      <c r="AC447" s="19"/>
      <c r="AD447" s="19"/>
      <c r="AE447" s="19"/>
      <c r="AF447" s="19"/>
      <c r="AG447" s="47"/>
      <c r="AH447" s="48"/>
      <c r="AI447" s="48"/>
      <c r="AJ447" s="48"/>
      <c r="AK447" s="48"/>
    </row>
    <row r="448" spans="20:37" x14ac:dyDescent="0.25">
      <c r="T448" s="59"/>
      <c r="X448" s="17"/>
      <c r="Y448" s="18"/>
      <c r="Z448" s="4"/>
      <c r="AA448" s="19"/>
      <c r="AB448" s="19"/>
      <c r="AC448" s="19"/>
      <c r="AD448" s="19"/>
      <c r="AE448" s="19"/>
      <c r="AF448" s="19"/>
      <c r="AG448" s="47"/>
      <c r="AH448" s="48"/>
      <c r="AI448" s="48"/>
      <c r="AJ448" s="48"/>
      <c r="AK448" s="48"/>
    </row>
    <row r="449" spans="20:37" x14ac:dyDescent="0.25">
      <c r="T449" s="59"/>
      <c r="X449" s="17"/>
      <c r="Y449" s="18"/>
      <c r="Z449" s="4"/>
      <c r="AA449" s="19"/>
      <c r="AB449" s="19"/>
      <c r="AC449" s="19"/>
      <c r="AD449" s="19"/>
      <c r="AE449" s="19"/>
      <c r="AF449" s="19"/>
      <c r="AG449" s="47"/>
      <c r="AH449" s="48"/>
      <c r="AI449" s="48"/>
      <c r="AJ449" s="48"/>
      <c r="AK449" s="48"/>
    </row>
    <row r="450" spans="20:37" x14ac:dyDescent="0.25">
      <c r="T450" s="59"/>
      <c r="X450" s="17"/>
      <c r="Y450" s="18"/>
      <c r="Z450" s="4"/>
      <c r="AA450" s="19"/>
      <c r="AB450" s="19"/>
      <c r="AC450" s="19"/>
      <c r="AD450" s="19"/>
      <c r="AE450" s="19"/>
      <c r="AF450" s="19"/>
      <c r="AG450" s="47"/>
      <c r="AH450" s="48"/>
      <c r="AI450" s="48"/>
      <c r="AJ450" s="48"/>
      <c r="AK450" s="48"/>
    </row>
    <row r="451" spans="20:37" x14ac:dyDescent="0.25">
      <c r="T451" s="59"/>
      <c r="X451" s="17"/>
      <c r="Y451" s="18"/>
      <c r="Z451" s="4"/>
      <c r="AA451" s="19"/>
      <c r="AB451" s="19"/>
      <c r="AC451" s="19"/>
      <c r="AD451" s="19"/>
      <c r="AE451" s="19"/>
      <c r="AF451" s="19"/>
      <c r="AG451" s="47"/>
      <c r="AH451" s="48"/>
      <c r="AI451" s="48"/>
      <c r="AJ451" s="48"/>
      <c r="AK451" s="48"/>
    </row>
    <row r="452" spans="20:37" x14ac:dyDescent="0.25">
      <c r="T452" s="59"/>
      <c r="X452" s="17"/>
      <c r="Y452" s="18"/>
      <c r="Z452" s="4"/>
      <c r="AA452" s="19"/>
      <c r="AB452" s="19"/>
      <c r="AC452" s="19"/>
      <c r="AD452" s="19"/>
      <c r="AE452" s="19"/>
      <c r="AF452" s="19"/>
      <c r="AG452" s="47"/>
      <c r="AH452" s="48"/>
      <c r="AI452" s="48"/>
      <c r="AJ452" s="48"/>
      <c r="AK452" s="48"/>
    </row>
    <row r="453" spans="20:37" x14ac:dyDescent="0.25">
      <c r="T453" s="59"/>
      <c r="X453" s="17"/>
      <c r="Y453" s="18"/>
      <c r="Z453" s="4"/>
      <c r="AA453" s="19"/>
      <c r="AB453" s="19"/>
      <c r="AC453" s="19"/>
      <c r="AD453" s="19"/>
      <c r="AE453" s="19"/>
      <c r="AF453" s="19"/>
      <c r="AG453" s="47"/>
      <c r="AH453" s="48"/>
      <c r="AI453" s="48"/>
      <c r="AJ453" s="48"/>
      <c r="AK453" s="48"/>
    </row>
    <row r="454" spans="20:37" x14ac:dyDescent="0.25">
      <c r="T454" s="59"/>
      <c r="X454" s="17"/>
      <c r="Y454" s="18"/>
      <c r="Z454" s="4"/>
      <c r="AA454" s="19"/>
      <c r="AB454" s="19"/>
      <c r="AC454" s="19"/>
      <c r="AD454" s="19"/>
      <c r="AE454" s="19"/>
      <c r="AF454" s="19"/>
      <c r="AG454" s="47"/>
      <c r="AH454" s="48"/>
      <c r="AI454" s="48"/>
      <c r="AJ454" s="48"/>
      <c r="AK454" s="48"/>
    </row>
    <row r="455" spans="20:37" x14ac:dyDescent="0.25">
      <c r="T455" s="59"/>
      <c r="X455" s="17"/>
      <c r="Y455" s="18"/>
      <c r="Z455" s="4"/>
      <c r="AA455" s="19"/>
      <c r="AB455" s="19"/>
      <c r="AC455" s="19"/>
      <c r="AD455" s="19"/>
      <c r="AE455" s="19"/>
      <c r="AF455" s="19"/>
      <c r="AG455" s="47"/>
      <c r="AH455" s="48"/>
      <c r="AI455" s="48"/>
      <c r="AJ455" s="48"/>
      <c r="AK455" s="48"/>
    </row>
    <row r="456" spans="20:37" x14ac:dyDescent="0.25">
      <c r="T456" s="59"/>
      <c r="X456" s="17"/>
      <c r="Y456" s="18"/>
      <c r="Z456" s="4"/>
      <c r="AA456" s="19"/>
      <c r="AB456" s="19"/>
      <c r="AC456" s="19"/>
      <c r="AD456" s="19"/>
      <c r="AE456" s="19"/>
      <c r="AF456" s="19"/>
      <c r="AG456" s="47"/>
      <c r="AH456" s="48"/>
      <c r="AI456" s="48"/>
      <c r="AJ456" s="48"/>
      <c r="AK456" s="48"/>
    </row>
    <row r="457" spans="20:37" x14ac:dyDescent="0.25">
      <c r="T457" s="59"/>
      <c r="X457" s="17"/>
      <c r="Y457" s="18"/>
      <c r="Z457" s="4"/>
      <c r="AA457" s="19"/>
      <c r="AB457" s="19"/>
      <c r="AC457" s="19"/>
      <c r="AD457" s="19"/>
      <c r="AE457" s="19"/>
      <c r="AF457" s="19"/>
      <c r="AG457" s="47"/>
      <c r="AH457" s="48"/>
      <c r="AI457" s="48"/>
      <c r="AJ457" s="48"/>
      <c r="AK457" s="48"/>
    </row>
    <row r="458" spans="20:37" x14ac:dyDescent="0.25">
      <c r="T458" s="59"/>
      <c r="X458" s="17"/>
      <c r="Y458" s="18"/>
      <c r="Z458" s="4"/>
      <c r="AA458" s="19"/>
      <c r="AB458" s="19"/>
      <c r="AC458" s="19"/>
      <c r="AD458" s="19"/>
      <c r="AE458" s="19"/>
      <c r="AF458" s="19"/>
      <c r="AG458" s="47"/>
      <c r="AH458" s="48"/>
      <c r="AI458" s="48"/>
      <c r="AJ458" s="48"/>
      <c r="AK458" s="48"/>
    </row>
    <row r="459" spans="20:37" x14ac:dyDescent="0.25">
      <c r="T459" s="59"/>
      <c r="X459" s="17"/>
      <c r="Y459" s="18"/>
      <c r="Z459" s="4"/>
      <c r="AA459" s="19"/>
      <c r="AB459" s="19"/>
      <c r="AC459" s="19"/>
      <c r="AD459" s="19"/>
      <c r="AE459" s="19"/>
      <c r="AF459" s="19"/>
      <c r="AG459" s="47"/>
      <c r="AH459" s="48"/>
      <c r="AI459" s="48"/>
      <c r="AJ459" s="48"/>
      <c r="AK459" s="48"/>
    </row>
    <row r="460" spans="20:37" x14ac:dyDescent="0.25">
      <c r="T460" s="59"/>
      <c r="X460" s="17"/>
      <c r="Y460" s="18"/>
      <c r="Z460" s="4"/>
      <c r="AA460" s="19"/>
      <c r="AB460" s="19"/>
      <c r="AC460" s="19"/>
      <c r="AD460" s="19"/>
      <c r="AE460" s="19"/>
      <c r="AF460" s="19"/>
      <c r="AG460" s="47"/>
      <c r="AH460" s="48"/>
      <c r="AI460" s="48"/>
      <c r="AJ460" s="48"/>
      <c r="AK460" s="48"/>
    </row>
    <row r="461" spans="20:37" x14ac:dyDescent="0.25">
      <c r="T461" s="59"/>
      <c r="X461" s="17"/>
      <c r="Y461" s="18"/>
      <c r="Z461" s="4"/>
      <c r="AA461" s="19"/>
      <c r="AB461" s="19"/>
      <c r="AC461" s="19"/>
      <c r="AD461" s="19"/>
      <c r="AE461" s="19"/>
      <c r="AF461" s="19"/>
      <c r="AG461" s="47"/>
      <c r="AH461" s="48"/>
      <c r="AI461" s="48"/>
      <c r="AJ461" s="48"/>
      <c r="AK461" s="48"/>
    </row>
    <row r="462" spans="20:37" x14ac:dyDescent="0.25">
      <c r="T462" s="59"/>
      <c r="X462" s="17"/>
      <c r="Y462" s="18"/>
      <c r="Z462" s="4"/>
      <c r="AA462" s="19"/>
      <c r="AB462" s="19"/>
      <c r="AC462" s="19"/>
      <c r="AD462" s="19"/>
      <c r="AE462" s="19"/>
      <c r="AF462" s="19"/>
      <c r="AG462" s="47"/>
      <c r="AH462" s="48"/>
      <c r="AI462" s="48"/>
      <c r="AJ462" s="48"/>
      <c r="AK462" s="48"/>
    </row>
    <row r="463" spans="20:37" x14ac:dyDescent="0.25">
      <c r="T463" s="59"/>
      <c r="X463" s="17"/>
      <c r="Y463" s="18"/>
      <c r="Z463" s="4"/>
      <c r="AA463" s="19"/>
      <c r="AB463" s="19"/>
      <c r="AC463" s="19"/>
      <c r="AD463" s="19"/>
      <c r="AE463" s="19"/>
      <c r="AF463" s="19"/>
      <c r="AG463" s="47"/>
      <c r="AH463" s="48"/>
      <c r="AI463" s="48"/>
      <c r="AJ463" s="48"/>
      <c r="AK463" s="48"/>
    </row>
    <row r="464" spans="20:37" x14ac:dyDescent="0.25">
      <c r="T464" s="59"/>
      <c r="X464" s="17"/>
      <c r="Y464" s="18"/>
      <c r="Z464" s="4"/>
      <c r="AA464" s="19"/>
      <c r="AB464" s="19"/>
      <c r="AC464" s="19"/>
      <c r="AD464" s="19"/>
      <c r="AE464" s="19"/>
      <c r="AF464" s="19"/>
      <c r="AG464" s="47"/>
      <c r="AH464" s="48"/>
      <c r="AI464" s="48"/>
      <c r="AJ464" s="48"/>
      <c r="AK464" s="48"/>
    </row>
    <row r="465" spans="20:37" x14ac:dyDescent="0.25">
      <c r="T465" s="59"/>
      <c r="X465" s="17"/>
      <c r="Y465" s="18"/>
      <c r="Z465" s="4"/>
      <c r="AA465" s="19"/>
      <c r="AB465" s="19"/>
      <c r="AC465" s="19"/>
      <c r="AD465" s="19"/>
      <c r="AE465" s="19"/>
      <c r="AF465" s="19"/>
      <c r="AG465" s="47"/>
      <c r="AH465" s="48"/>
      <c r="AI465" s="48"/>
      <c r="AJ465" s="48"/>
      <c r="AK465" s="48"/>
    </row>
    <row r="466" spans="20:37" x14ac:dyDescent="0.25">
      <c r="T466" s="59"/>
      <c r="X466" s="17"/>
      <c r="Y466" s="18"/>
      <c r="Z466" s="4"/>
      <c r="AA466" s="19"/>
      <c r="AB466" s="19"/>
      <c r="AC466" s="19"/>
      <c r="AD466" s="19"/>
      <c r="AE466" s="19"/>
      <c r="AF466" s="19"/>
      <c r="AG466" s="47"/>
      <c r="AH466" s="48"/>
      <c r="AI466" s="48"/>
      <c r="AJ466" s="48"/>
      <c r="AK466" s="48"/>
    </row>
    <row r="467" spans="20:37" x14ac:dyDescent="0.25">
      <c r="T467" s="59"/>
      <c r="X467" s="17"/>
      <c r="Y467" s="18"/>
      <c r="Z467" s="4"/>
      <c r="AA467" s="19"/>
      <c r="AB467" s="19"/>
      <c r="AC467" s="19"/>
      <c r="AD467" s="19"/>
      <c r="AE467" s="19"/>
      <c r="AF467" s="19"/>
      <c r="AG467" s="47"/>
      <c r="AH467" s="48"/>
      <c r="AI467" s="48"/>
      <c r="AJ467" s="48"/>
      <c r="AK467" s="48"/>
    </row>
    <row r="468" spans="20:37" x14ac:dyDescent="0.25">
      <c r="T468" s="59"/>
      <c r="X468" s="17"/>
      <c r="Y468" s="18"/>
      <c r="Z468" s="4"/>
      <c r="AA468" s="19"/>
      <c r="AB468" s="19"/>
      <c r="AC468" s="19"/>
      <c r="AD468" s="19"/>
      <c r="AE468" s="19"/>
      <c r="AF468" s="19"/>
      <c r="AG468" s="47"/>
      <c r="AH468" s="48"/>
      <c r="AI468" s="48"/>
      <c r="AJ468" s="48"/>
      <c r="AK468" s="48"/>
    </row>
    <row r="469" spans="20:37" x14ac:dyDescent="0.25">
      <c r="T469" s="59"/>
      <c r="X469" s="17"/>
      <c r="Y469" s="18"/>
      <c r="Z469" s="4"/>
      <c r="AA469" s="19"/>
      <c r="AB469" s="19"/>
      <c r="AC469" s="19"/>
      <c r="AD469" s="19"/>
      <c r="AE469" s="19"/>
      <c r="AF469" s="19"/>
      <c r="AG469" s="47"/>
      <c r="AH469" s="48"/>
      <c r="AI469" s="48"/>
      <c r="AJ469" s="48"/>
      <c r="AK469" s="48"/>
    </row>
    <row r="470" spans="20:37" x14ac:dyDescent="0.25">
      <c r="T470" s="59"/>
      <c r="X470" s="17"/>
      <c r="Y470" s="18"/>
      <c r="Z470" s="4"/>
      <c r="AA470" s="19"/>
      <c r="AB470" s="19"/>
      <c r="AC470" s="19"/>
      <c r="AD470" s="19"/>
      <c r="AE470" s="19"/>
      <c r="AF470" s="19"/>
      <c r="AG470" s="47"/>
      <c r="AH470" s="48"/>
      <c r="AI470" s="48"/>
      <c r="AJ470" s="48"/>
      <c r="AK470" s="48"/>
    </row>
    <row r="471" spans="20:37" x14ac:dyDescent="0.25">
      <c r="T471" s="59"/>
      <c r="X471" s="17"/>
      <c r="Y471" s="18"/>
      <c r="Z471" s="4"/>
      <c r="AA471" s="19"/>
      <c r="AB471" s="19"/>
      <c r="AC471" s="19"/>
      <c r="AD471" s="19"/>
      <c r="AE471" s="19"/>
      <c r="AF471" s="19"/>
      <c r="AG471" s="47"/>
      <c r="AH471" s="48"/>
      <c r="AI471" s="48"/>
      <c r="AJ471" s="48"/>
      <c r="AK471" s="48"/>
    </row>
    <row r="472" spans="20:37" x14ac:dyDescent="0.25">
      <c r="T472" s="59"/>
      <c r="X472" s="17"/>
      <c r="Y472" s="18"/>
      <c r="Z472" s="4"/>
      <c r="AA472" s="19"/>
      <c r="AB472" s="19"/>
      <c r="AC472" s="19"/>
      <c r="AD472" s="19"/>
      <c r="AE472" s="19"/>
      <c r="AF472" s="19"/>
      <c r="AG472" s="47"/>
      <c r="AH472" s="48"/>
      <c r="AI472" s="48"/>
      <c r="AJ472" s="48"/>
      <c r="AK472" s="48"/>
    </row>
    <row r="473" spans="20:37" x14ac:dyDescent="0.25">
      <c r="T473" s="59"/>
      <c r="X473" s="17"/>
      <c r="Y473" s="18"/>
      <c r="Z473" s="4"/>
      <c r="AA473" s="19"/>
      <c r="AB473" s="19"/>
      <c r="AC473" s="19"/>
      <c r="AD473" s="19"/>
      <c r="AE473" s="19"/>
      <c r="AF473" s="19"/>
      <c r="AG473" s="47"/>
      <c r="AH473" s="48"/>
      <c r="AI473" s="48"/>
      <c r="AJ473" s="48"/>
      <c r="AK473" s="48"/>
    </row>
    <row r="474" spans="20:37" x14ac:dyDescent="0.25">
      <c r="T474" s="59"/>
      <c r="X474" s="17"/>
      <c r="Y474" s="18"/>
      <c r="Z474" s="4"/>
      <c r="AA474" s="19"/>
      <c r="AB474" s="19"/>
      <c r="AC474" s="19"/>
      <c r="AD474" s="19"/>
      <c r="AE474" s="19"/>
      <c r="AF474" s="19"/>
      <c r="AG474" s="47"/>
      <c r="AH474" s="48"/>
      <c r="AI474" s="48"/>
      <c r="AJ474" s="48"/>
      <c r="AK474" s="48"/>
    </row>
    <row r="475" spans="20:37" x14ac:dyDescent="0.25">
      <c r="T475" s="59"/>
      <c r="X475" s="17"/>
      <c r="Y475" s="18"/>
      <c r="Z475" s="4"/>
      <c r="AA475" s="19"/>
      <c r="AB475" s="19"/>
      <c r="AC475" s="19"/>
      <c r="AD475" s="19"/>
      <c r="AE475" s="19"/>
      <c r="AF475" s="19"/>
      <c r="AG475" s="47"/>
      <c r="AH475" s="48"/>
      <c r="AI475" s="48"/>
      <c r="AJ475" s="48"/>
      <c r="AK475" s="48"/>
    </row>
    <row r="476" spans="20:37" x14ac:dyDescent="0.25">
      <c r="T476" s="59"/>
      <c r="X476" s="17"/>
      <c r="Y476" s="18"/>
      <c r="Z476" s="4"/>
      <c r="AA476" s="19"/>
      <c r="AB476" s="19"/>
      <c r="AC476" s="19"/>
      <c r="AD476" s="19"/>
      <c r="AE476" s="19"/>
      <c r="AF476" s="19"/>
      <c r="AG476" s="47"/>
      <c r="AH476" s="48"/>
      <c r="AI476" s="48"/>
      <c r="AJ476" s="48"/>
      <c r="AK476" s="48"/>
    </row>
    <row r="477" spans="20:37" x14ac:dyDescent="0.25">
      <c r="T477" s="59"/>
      <c r="X477" s="17"/>
      <c r="Y477" s="18"/>
      <c r="Z477" s="4"/>
      <c r="AA477" s="19"/>
      <c r="AB477" s="19"/>
      <c r="AC477" s="19"/>
      <c r="AD477" s="19"/>
      <c r="AE477" s="19"/>
      <c r="AF477" s="19"/>
      <c r="AG477" s="47"/>
      <c r="AH477" s="48"/>
      <c r="AI477" s="48"/>
      <c r="AJ477" s="48"/>
      <c r="AK477" s="48"/>
    </row>
    <row r="478" spans="20:37" x14ac:dyDescent="0.25">
      <c r="T478" s="59"/>
      <c r="X478" s="17"/>
      <c r="Y478" s="18"/>
      <c r="Z478" s="4"/>
      <c r="AA478" s="19"/>
      <c r="AB478" s="19"/>
      <c r="AC478" s="19"/>
      <c r="AD478" s="19"/>
      <c r="AE478" s="19"/>
      <c r="AF478" s="19"/>
      <c r="AG478" s="47"/>
      <c r="AH478" s="48"/>
      <c r="AI478" s="48"/>
      <c r="AJ478" s="48"/>
      <c r="AK478" s="48"/>
    </row>
    <row r="479" spans="20:37" x14ac:dyDescent="0.25">
      <c r="T479" s="59"/>
      <c r="X479" s="17"/>
      <c r="Y479" s="18"/>
      <c r="Z479" s="4"/>
      <c r="AA479" s="19"/>
      <c r="AB479" s="19"/>
      <c r="AC479" s="19"/>
      <c r="AD479" s="19"/>
      <c r="AE479" s="19"/>
      <c r="AF479" s="19"/>
      <c r="AG479" s="47"/>
      <c r="AH479" s="48"/>
      <c r="AI479" s="48"/>
      <c r="AJ479" s="48"/>
      <c r="AK479" s="48"/>
    </row>
    <row r="480" spans="20:37" x14ac:dyDescent="0.25">
      <c r="T480" s="59"/>
      <c r="X480" s="17"/>
      <c r="Y480" s="18"/>
      <c r="Z480" s="4"/>
      <c r="AA480" s="19"/>
      <c r="AB480" s="19"/>
      <c r="AC480" s="19"/>
      <c r="AD480" s="19"/>
      <c r="AE480" s="19"/>
      <c r="AF480" s="19"/>
      <c r="AG480" s="47"/>
      <c r="AH480" s="48"/>
      <c r="AI480" s="48"/>
      <c r="AJ480" s="48"/>
      <c r="AK480" s="48"/>
    </row>
    <row r="481" spans="20:37" x14ac:dyDescent="0.25">
      <c r="T481" s="59"/>
      <c r="X481" s="17"/>
      <c r="Y481" s="18"/>
      <c r="Z481" s="4"/>
      <c r="AA481" s="19"/>
      <c r="AB481" s="19"/>
      <c r="AC481" s="19"/>
      <c r="AD481" s="19"/>
      <c r="AE481" s="19"/>
      <c r="AF481" s="19"/>
      <c r="AG481" s="47"/>
      <c r="AH481" s="48"/>
      <c r="AI481" s="48"/>
      <c r="AJ481" s="48"/>
      <c r="AK481" s="48"/>
    </row>
    <row r="482" spans="20:37" x14ac:dyDescent="0.25">
      <c r="T482" s="59"/>
      <c r="X482" s="17"/>
      <c r="Y482" s="18"/>
      <c r="Z482" s="4"/>
      <c r="AA482" s="19"/>
      <c r="AB482" s="19"/>
      <c r="AC482" s="19"/>
      <c r="AD482" s="19"/>
      <c r="AE482" s="19"/>
      <c r="AF482" s="19"/>
      <c r="AG482" s="47"/>
      <c r="AH482" s="48"/>
      <c r="AI482" s="48"/>
      <c r="AJ482" s="48"/>
      <c r="AK482" s="48"/>
    </row>
    <row r="483" spans="20:37" x14ac:dyDescent="0.25">
      <c r="T483" s="59"/>
      <c r="X483" s="17"/>
      <c r="Y483" s="18"/>
      <c r="Z483" s="4"/>
      <c r="AA483" s="19"/>
      <c r="AB483" s="19"/>
      <c r="AC483" s="19"/>
      <c r="AD483" s="19"/>
      <c r="AE483" s="19"/>
      <c r="AF483" s="19"/>
      <c r="AG483" s="47"/>
      <c r="AH483" s="48"/>
      <c r="AI483" s="48"/>
      <c r="AJ483" s="48"/>
      <c r="AK483" s="48"/>
    </row>
    <row r="484" spans="20:37" x14ac:dyDescent="0.25">
      <c r="T484" s="59"/>
      <c r="X484" s="17"/>
      <c r="Y484" s="18"/>
      <c r="Z484" s="4"/>
      <c r="AA484" s="19"/>
      <c r="AB484" s="19"/>
      <c r="AC484" s="19"/>
      <c r="AD484" s="19"/>
      <c r="AE484" s="19"/>
      <c r="AF484" s="19"/>
      <c r="AG484" s="47"/>
      <c r="AH484" s="48"/>
      <c r="AI484" s="48"/>
      <c r="AJ484" s="48"/>
      <c r="AK484" s="48"/>
    </row>
    <row r="485" spans="20:37" x14ac:dyDescent="0.25">
      <c r="T485" s="59"/>
      <c r="X485" s="17"/>
      <c r="Y485" s="18"/>
      <c r="Z485" s="4"/>
      <c r="AA485" s="19"/>
      <c r="AB485" s="19"/>
      <c r="AC485" s="19"/>
      <c r="AD485" s="19"/>
      <c r="AE485" s="19"/>
      <c r="AF485" s="19"/>
      <c r="AG485" s="47"/>
      <c r="AH485" s="48"/>
      <c r="AI485" s="48"/>
      <c r="AJ485" s="48"/>
      <c r="AK485" s="48"/>
    </row>
    <row r="486" spans="20:37" x14ac:dyDescent="0.25">
      <c r="T486" s="59"/>
      <c r="X486" s="17"/>
      <c r="Y486" s="18"/>
      <c r="Z486" s="4"/>
      <c r="AA486" s="19"/>
      <c r="AB486" s="19"/>
      <c r="AC486" s="19"/>
      <c r="AD486" s="19"/>
      <c r="AE486" s="19"/>
      <c r="AF486" s="19"/>
      <c r="AG486" s="47"/>
      <c r="AH486" s="48"/>
      <c r="AI486" s="48"/>
      <c r="AJ486" s="48"/>
      <c r="AK486" s="48"/>
    </row>
    <row r="487" spans="20:37" x14ac:dyDescent="0.25">
      <c r="T487" s="59"/>
      <c r="X487" s="17"/>
      <c r="Y487" s="18"/>
      <c r="Z487" s="4"/>
      <c r="AA487" s="19"/>
      <c r="AB487" s="19"/>
      <c r="AC487" s="19"/>
      <c r="AD487" s="19"/>
      <c r="AE487" s="19"/>
      <c r="AF487" s="19"/>
      <c r="AG487" s="47"/>
      <c r="AH487" s="48"/>
      <c r="AI487" s="48"/>
      <c r="AJ487" s="48"/>
      <c r="AK487" s="48"/>
    </row>
    <row r="488" spans="20:37" x14ac:dyDescent="0.25">
      <c r="T488" s="59"/>
      <c r="X488" s="17"/>
      <c r="Y488" s="18"/>
      <c r="Z488" s="4"/>
      <c r="AA488" s="19"/>
      <c r="AB488" s="19"/>
      <c r="AC488" s="19"/>
      <c r="AD488" s="19"/>
      <c r="AE488" s="19"/>
      <c r="AF488" s="19"/>
      <c r="AG488" s="47"/>
      <c r="AH488" s="48"/>
      <c r="AI488" s="48"/>
      <c r="AJ488" s="48"/>
      <c r="AK488" s="48"/>
    </row>
    <row r="489" spans="20:37" x14ac:dyDescent="0.25">
      <c r="T489" s="59"/>
      <c r="X489" s="17"/>
      <c r="Y489" s="18"/>
      <c r="Z489" s="4"/>
      <c r="AA489" s="19"/>
      <c r="AB489" s="19"/>
      <c r="AC489" s="19"/>
      <c r="AD489" s="19"/>
      <c r="AE489" s="19"/>
      <c r="AF489" s="19"/>
      <c r="AG489" s="47"/>
      <c r="AH489" s="48"/>
      <c r="AI489" s="48"/>
      <c r="AJ489" s="48"/>
      <c r="AK489" s="48"/>
    </row>
    <row r="490" spans="20:37" x14ac:dyDescent="0.25">
      <c r="T490" s="59"/>
      <c r="X490" s="17"/>
      <c r="Y490" s="18"/>
      <c r="Z490" s="4"/>
      <c r="AA490" s="19"/>
      <c r="AB490" s="19"/>
      <c r="AC490" s="19"/>
      <c r="AD490" s="19"/>
      <c r="AE490" s="19"/>
      <c r="AF490" s="19"/>
      <c r="AG490" s="47"/>
      <c r="AH490" s="48"/>
      <c r="AI490" s="48"/>
      <c r="AJ490" s="48"/>
      <c r="AK490" s="48"/>
    </row>
    <row r="491" spans="20:37" x14ac:dyDescent="0.25">
      <c r="T491" s="59"/>
      <c r="X491" s="17"/>
      <c r="Y491" s="18"/>
      <c r="Z491" s="4"/>
      <c r="AA491" s="19"/>
      <c r="AB491" s="19"/>
      <c r="AC491" s="19"/>
      <c r="AD491" s="19"/>
      <c r="AE491" s="19"/>
      <c r="AF491" s="19"/>
      <c r="AG491" s="47"/>
      <c r="AH491" s="48"/>
      <c r="AI491" s="48"/>
      <c r="AJ491" s="48"/>
      <c r="AK491" s="48"/>
    </row>
    <row r="492" spans="20:37" x14ac:dyDescent="0.25">
      <c r="T492" s="59"/>
      <c r="X492" s="17"/>
      <c r="Y492" s="18"/>
      <c r="Z492" s="4"/>
      <c r="AA492" s="19"/>
      <c r="AB492" s="19"/>
      <c r="AC492" s="19"/>
      <c r="AD492" s="19"/>
      <c r="AE492" s="19"/>
      <c r="AF492" s="19"/>
      <c r="AG492" s="47"/>
      <c r="AH492" s="48"/>
      <c r="AI492" s="48"/>
      <c r="AJ492" s="48"/>
      <c r="AK492" s="48"/>
    </row>
    <row r="493" spans="20:37" x14ac:dyDescent="0.25">
      <c r="T493" s="59"/>
      <c r="X493" s="17"/>
      <c r="Y493" s="18"/>
      <c r="Z493" s="4"/>
      <c r="AA493" s="19"/>
      <c r="AB493" s="19"/>
      <c r="AC493" s="19"/>
      <c r="AD493" s="19"/>
      <c r="AE493" s="19"/>
      <c r="AF493" s="19"/>
      <c r="AG493" s="47"/>
      <c r="AH493" s="48"/>
      <c r="AI493" s="48"/>
      <c r="AJ493" s="48"/>
      <c r="AK493" s="48"/>
    </row>
    <row r="494" spans="20:37" x14ac:dyDescent="0.25">
      <c r="T494" s="59"/>
      <c r="X494" s="17"/>
      <c r="Y494" s="18"/>
      <c r="Z494" s="4"/>
      <c r="AA494" s="19"/>
      <c r="AB494" s="19"/>
      <c r="AC494" s="19"/>
      <c r="AD494" s="19"/>
      <c r="AE494" s="19"/>
      <c r="AF494" s="19"/>
      <c r="AG494" s="47"/>
      <c r="AH494" s="48"/>
      <c r="AI494" s="48"/>
      <c r="AJ494" s="48"/>
      <c r="AK494" s="48"/>
    </row>
    <row r="495" spans="20:37" x14ac:dyDescent="0.25">
      <c r="T495" s="59"/>
      <c r="X495" s="17"/>
      <c r="Y495" s="18"/>
      <c r="Z495" s="4"/>
      <c r="AA495" s="19"/>
      <c r="AB495" s="19"/>
      <c r="AC495" s="19"/>
      <c r="AD495" s="19"/>
      <c r="AE495" s="19"/>
      <c r="AF495" s="19"/>
      <c r="AG495" s="47"/>
      <c r="AH495" s="48"/>
      <c r="AI495" s="48"/>
      <c r="AJ495" s="48"/>
      <c r="AK495" s="48"/>
    </row>
    <row r="496" spans="20:37" x14ac:dyDescent="0.25">
      <c r="T496" s="59"/>
      <c r="X496" s="17"/>
      <c r="Y496" s="18"/>
      <c r="Z496" s="4"/>
      <c r="AA496" s="19"/>
      <c r="AB496" s="19"/>
      <c r="AC496" s="19"/>
      <c r="AD496" s="19"/>
      <c r="AE496" s="19"/>
      <c r="AF496" s="19"/>
      <c r="AG496" s="47"/>
      <c r="AH496" s="48"/>
      <c r="AI496" s="48"/>
      <c r="AJ496" s="48"/>
      <c r="AK496" s="48"/>
    </row>
    <row r="497" spans="20:37" x14ac:dyDescent="0.25">
      <c r="T497" s="59"/>
      <c r="X497" s="17"/>
      <c r="Y497" s="18"/>
      <c r="Z497" s="4"/>
      <c r="AA497" s="19"/>
      <c r="AB497" s="19"/>
      <c r="AC497" s="19"/>
      <c r="AD497" s="19"/>
      <c r="AE497" s="19"/>
      <c r="AF497" s="19"/>
      <c r="AG497" s="47"/>
      <c r="AH497" s="48"/>
      <c r="AI497" s="48"/>
      <c r="AJ497" s="48"/>
      <c r="AK497" s="48"/>
    </row>
    <row r="498" spans="20:37" x14ac:dyDescent="0.25">
      <c r="T498" s="59"/>
      <c r="X498" s="17"/>
      <c r="Y498" s="18"/>
      <c r="Z498" s="4"/>
      <c r="AA498" s="19"/>
      <c r="AB498" s="19"/>
      <c r="AC498" s="19"/>
      <c r="AD498" s="19"/>
      <c r="AE498" s="19"/>
      <c r="AF498" s="19"/>
      <c r="AG498" s="47"/>
      <c r="AH498" s="48"/>
      <c r="AI498" s="48"/>
      <c r="AJ498" s="48"/>
      <c r="AK498" s="48"/>
    </row>
    <row r="499" spans="20:37" x14ac:dyDescent="0.25">
      <c r="T499" s="59"/>
      <c r="X499" s="17"/>
      <c r="Y499" s="18"/>
      <c r="Z499" s="4"/>
      <c r="AA499" s="19"/>
      <c r="AB499" s="19"/>
      <c r="AC499" s="19"/>
      <c r="AD499" s="19"/>
      <c r="AE499" s="19"/>
      <c r="AF499" s="19"/>
      <c r="AG499" s="47"/>
      <c r="AH499" s="48"/>
      <c r="AI499" s="48"/>
      <c r="AJ499" s="48"/>
      <c r="AK499" s="48"/>
    </row>
    <row r="500" spans="20:37" x14ac:dyDescent="0.25">
      <c r="T500" s="59"/>
      <c r="X500" s="17"/>
      <c r="Y500" s="18"/>
      <c r="Z500" s="4"/>
      <c r="AA500" s="19"/>
      <c r="AB500" s="19"/>
      <c r="AC500" s="19"/>
      <c r="AD500" s="19"/>
      <c r="AE500" s="19"/>
      <c r="AF500" s="19"/>
      <c r="AG500" s="47"/>
      <c r="AH500" s="48"/>
      <c r="AI500" s="48"/>
      <c r="AJ500" s="48"/>
      <c r="AK500" s="48"/>
    </row>
    <row r="501" spans="20:37" x14ac:dyDescent="0.25">
      <c r="T501" s="59"/>
      <c r="X501" s="17"/>
      <c r="Y501" s="18"/>
      <c r="Z501" s="4"/>
      <c r="AA501" s="19"/>
      <c r="AB501" s="19"/>
      <c r="AC501" s="19"/>
      <c r="AD501" s="19"/>
      <c r="AE501" s="19"/>
      <c r="AF501" s="19"/>
      <c r="AG501" s="47"/>
      <c r="AH501" s="48"/>
      <c r="AI501" s="48"/>
      <c r="AJ501" s="48"/>
      <c r="AK501" s="48"/>
    </row>
    <row r="502" spans="20:37" x14ac:dyDescent="0.25">
      <c r="T502" s="59"/>
      <c r="X502" s="17"/>
      <c r="Y502" s="18"/>
      <c r="Z502" s="4"/>
      <c r="AA502" s="19"/>
      <c r="AB502" s="19"/>
      <c r="AC502" s="19"/>
      <c r="AD502" s="19"/>
      <c r="AE502" s="19"/>
      <c r="AF502" s="19"/>
      <c r="AG502" s="47"/>
      <c r="AH502" s="48"/>
      <c r="AI502" s="48"/>
      <c r="AJ502" s="48"/>
      <c r="AK502" s="48"/>
    </row>
    <row r="503" spans="20:37" x14ac:dyDescent="0.25">
      <c r="T503" s="59"/>
      <c r="X503" s="17"/>
      <c r="Y503" s="18"/>
      <c r="Z503" s="4"/>
      <c r="AA503" s="19"/>
      <c r="AB503" s="19"/>
      <c r="AC503" s="19"/>
      <c r="AD503" s="19"/>
      <c r="AE503" s="19"/>
      <c r="AF503" s="19"/>
      <c r="AG503" s="47"/>
      <c r="AH503" s="48"/>
      <c r="AI503" s="48"/>
      <c r="AJ503" s="48"/>
      <c r="AK503" s="48"/>
    </row>
    <row r="504" spans="20:37" x14ac:dyDescent="0.25">
      <c r="T504" s="59"/>
      <c r="X504" s="17"/>
      <c r="Y504" s="18"/>
      <c r="Z504" s="4"/>
      <c r="AA504" s="19"/>
      <c r="AB504" s="19"/>
      <c r="AC504" s="19"/>
      <c r="AD504" s="19"/>
      <c r="AE504" s="19"/>
      <c r="AF504" s="19"/>
      <c r="AG504" s="47"/>
      <c r="AH504" s="48"/>
      <c r="AI504" s="48"/>
      <c r="AJ504" s="48"/>
      <c r="AK504" s="48"/>
    </row>
    <row r="505" spans="20:37" x14ac:dyDescent="0.25">
      <c r="T505" s="59"/>
      <c r="X505" s="17"/>
      <c r="Y505" s="18"/>
      <c r="Z505" s="4"/>
      <c r="AA505" s="19"/>
      <c r="AB505" s="19"/>
      <c r="AC505" s="19"/>
      <c r="AD505" s="19"/>
      <c r="AE505" s="19"/>
      <c r="AF505" s="19"/>
      <c r="AG505" s="47"/>
      <c r="AH505" s="48"/>
      <c r="AI505" s="48"/>
      <c r="AJ505" s="48"/>
      <c r="AK505" s="48"/>
    </row>
    <row r="506" spans="20:37" x14ac:dyDescent="0.25">
      <c r="T506" s="59"/>
      <c r="X506" s="17"/>
      <c r="Y506" s="18"/>
      <c r="Z506" s="4"/>
      <c r="AA506" s="19"/>
      <c r="AB506" s="19"/>
      <c r="AC506" s="19"/>
      <c r="AD506" s="19"/>
      <c r="AE506" s="19"/>
      <c r="AF506" s="19"/>
      <c r="AG506" s="47"/>
      <c r="AH506" s="48"/>
      <c r="AI506" s="48"/>
      <c r="AJ506" s="48"/>
      <c r="AK506" s="48"/>
    </row>
    <row r="507" spans="20:37" x14ac:dyDescent="0.25">
      <c r="T507" s="59"/>
      <c r="X507" s="17"/>
      <c r="Y507" s="18"/>
      <c r="Z507" s="4"/>
      <c r="AA507" s="19"/>
      <c r="AB507" s="19"/>
      <c r="AC507" s="19"/>
      <c r="AD507" s="19"/>
      <c r="AE507" s="19"/>
      <c r="AF507" s="19"/>
      <c r="AG507" s="47"/>
      <c r="AH507" s="48"/>
      <c r="AI507" s="48"/>
      <c r="AJ507" s="48"/>
      <c r="AK507" s="48"/>
    </row>
    <row r="508" spans="20:37" x14ac:dyDescent="0.25">
      <c r="T508" s="59"/>
      <c r="X508" s="17"/>
      <c r="Y508" s="18"/>
      <c r="Z508" s="4"/>
      <c r="AA508" s="19"/>
      <c r="AB508" s="19"/>
      <c r="AC508" s="19"/>
      <c r="AD508" s="19"/>
      <c r="AE508" s="19"/>
      <c r="AF508" s="19"/>
      <c r="AG508" s="47"/>
      <c r="AH508" s="48"/>
      <c r="AI508" s="48"/>
      <c r="AJ508" s="48"/>
      <c r="AK508" s="48"/>
    </row>
    <row r="509" spans="20:37" x14ac:dyDescent="0.25">
      <c r="T509" s="59"/>
      <c r="X509" s="17"/>
      <c r="Y509" s="18"/>
      <c r="Z509" s="4"/>
      <c r="AA509" s="19"/>
      <c r="AB509" s="19"/>
      <c r="AC509" s="19"/>
      <c r="AD509" s="19"/>
      <c r="AE509" s="19"/>
      <c r="AF509" s="19"/>
      <c r="AG509" s="47"/>
      <c r="AH509" s="48"/>
      <c r="AI509" s="48"/>
      <c r="AJ509" s="48"/>
      <c r="AK509" s="48"/>
    </row>
    <row r="510" spans="20:37" x14ac:dyDescent="0.25">
      <c r="T510" s="59"/>
      <c r="X510" s="17"/>
      <c r="Y510" s="18"/>
      <c r="Z510" s="4"/>
      <c r="AA510" s="19"/>
      <c r="AB510" s="19"/>
      <c r="AC510" s="19"/>
      <c r="AD510" s="19"/>
      <c r="AE510" s="19"/>
      <c r="AF510" s="19"/>
      <c r="AG510" s="47"/>
      <c r="AH510" s="48"/>
      <c r="AI510" s="48"/>
      <c r="AJ510" s="48"/>
      <c r="AK510" s="48"/>
    </row>
    <row r="511" spans="20:37" x14ac:dyDescent="0.25">
      <c r="T511" s="59"/>
      <c r="X511" s="17"/>
      <c r="Y511" s="18"/>
      <c r="Z511" s="4"/>
      <c r="AA511" s="19"/>
      <c r="AB511" s="19"/>
      <c r="AC511" s="19"/>
      <c r="AD511" s="19"/>
      <c r="AE511" s="19"/>
      <c r="AF511" s="19"/>
      <c r="AG511" s="47"/>
      <c r="AH511" s="48"/>
      <c r="AI511" s="48"/>
      <c r="AJ511" s="48"/>
      <c r="AK511" s="48"/>
    </row>
    <row r="512" spans="20:37" x14ac:dyDescent="0.25">
      <c r="T512" s="59"/>
      <c r="X512" s="17"/>
      <c r="Y512" s="18"/>
      <c r="Z512" s="4"/>
      <c r="AA512" s="19"/>
      <c r="AB512" s="19"/>
      <c r="AC512" s="19"/>
      <c r="AD512" s="19"/>
      <c r="AE512" s="19"/>
      <c r="AF512" s="19"/>
      <c r="AG512" s="47"/>
      <c r="AH512" s="48"/>
      <c r="AI512" s="48"/>
      <c r="AJ512" s="48"/>
      <c r="AK512" s="48"/>
    </row>
    <row r="513" spans="20:37" x14ac:dyDescent="0.25">
      <c r="T513" s="59"/>
      <c r="X513" s="17"/>
      <c r="Y513" s="18"/>
      <c r="Z513" s="4"/>
      <c r="AA513" s="19"/>
      <c r="AB513" s="19"/>
      <c r="AC513" s="19"/>
      <c r="AD513" s="19"/>
      <c r="AE513" s="19"/>
      <c r="AF513" s="19"/>
      <c r="AG513" s="47"/>
      <c r="AH513" s="48"/>
      <c r="AI513" s="48"/>
      <c r="AJ513" s="48"/>
      <c r="AK513" s="48"/>
    </row>
    <row r="514" spans="20:37" x14ac:dyDescent="0.25">
      <c r="T514" s="59"/>
      <c r="X514" s="17"/>
      <c r="Y514" s="18"/>
      <c r="Z514" s="4"/>
      <c r="AA514" s="19"/>
      <c r="AB514" s="19"/>
      <c r="AC514" s="19"/>
      <c r="AD514" s="19"/>
      <c r="AE514" s="19"/>
      <c r="AF514" s="19"/>
      <c r="AG514" s="47"/>
      <c r="AH514" s="48"/>
      <c r="AI514" s="48"/>
      <c r="AJ514" s="48"/>
      <c r="AK514" s="48"/>
    </row>
    <row r="515" spans="20:37" x14ac:dyDescent="0.25">
      <c r="T515" s="59"/>
      <c r="X515" s="17"/>
      <c r="Y515" s="18"/>
      <c r="Z515" s="4"/>
      <c r="AA515" s="19"/>
      <c r="AB515" s="19"/>
      <c r="AC515" s="19"/>
      <c r="AD515" s="19"/>
      <c r="AE515" s="19"/>
      <c r="AF515" s="19"/>
      <c r="AG515" s="47"/>
      <c r="AH515" s="48"/>
      <c r="AI515" s="48"/>
      <c r="AJ515" s="48"/>
      <c r="AK515" s="48"/>
    </row>
    <row r="516" spans="20:37" x14ac:dyDescent="0.25">
      <c r="T516" s="59"/>
      <c r="X516" s="17"/>
      <c r="Y516" s="18"/>
      <c r="Z516" s="4"/>
      <c r="AA516" s="19"/>
      <c r="AB516" s="19"/>
      <c r="AC516" s="19"/>
      <c r="AD516" s="19"/>
      <c r="AE516" s="19"/>
      <c r="AF516" s="19"/>
      <c r="AG516" s="47"/>
      <c r="AH516" s="48"/>
      <c r="AI516" s="48"/>
      <c r="AJ516" s="48"/>
      <c r="AK516" s="48"/>
    </row>
    <row r="517" spans="20:37" x14ac:dyDescent="0.25">
      <c r="T517" s="59"/>
      <c r="X517" s="17"/>
      <c r="Y517" s="18"/>
      <c r="Z517" s="4"/>
      <c r="AA517" s="19"/>
      <c r="AB517" s="19"/>
      <c r="AC517" s="19"/>
      <c r="AD517" s="19"/>
      <c r="AE517" s="19"/>
      <c r="AF517" s="19"/>
      <c r="AG517" s="47"/>
      <c r="AH517" s="48"/>
      <c r="AI517" s="48"/>
      <c r="AJ517" s="48"/>
      <c r="AK517" s="48"/>
    </row>
    <row r="518" spans="20:37" x14ac:dyDescent="0.25">
      <c r="T518" s="59"/>
      <c r="X518" s="17"/>
      <c r="Y518" s="18"/>
      <c r="Z518" s="4"/>
      <c r="AA518" s="19"/>
      <c r="AB518" s="19"/>
      <c r="AC518" s="19"/>
      <c r="AD518" s="19"/>
      <c r="AE518" s="19"/>
      <c r="AF518" s="19"/>
      <c r="AG518" s="47"/>
      <c r="AH518" s="48"/>
      <c r="AI518" s="48"/>
      <c r="AJ518" s="48"/>
      <c r="AK518" s="48"/>
    </row>
    <row r="519" spans="20:37" x14ac:dyDescent="0.25">
      <c r="T519" s="59"/>
      <c r="X519" s="17"/>
      <c r="Y519" s="18"/>
      <c r="Z519" s="4"/>
      <c r="AA519" s="19"/>
      <c r="AB519" s="19"/>
      <c r="AC519" s="19"/>
      <c r="AD519" s="19"/>
      <c r="AE519" s="19"/>
      <c r="AF519" s="19"/>
      <c r="AG519" s="47"/>
      <c r="AH519" s="48"/>
      <c r="AI519" s="48"/>
      <c r="AJ519" s="48"/>
      <c r="AK519" s="48"/>
    </row>
    <row r="520" spans="20:37" x14ac:dyDescent="0.25">
      <c r="T520" s="59"/>
      <c r="X520" s="17"/>
      <c r="Y520" s="18"/>
      <c r="Z520" s="4"/>
      <c r="AA520" s="19"/>
      <c r="AB520" s="19"/>
      <c r="AC520" s="19"/>
      <c r="AD520" s="19"/>
      <c r="AE520" s="19"/>
      <c r="AF520" s="19"/>
      <c r="AG520" s="47"/>
      <c r="AH520" s="48"/>
      <c r="AI520" s="48"/>
      <c r="AJ520" s="48"/>
      <c r="AK520" s="48"/>
    </row>
    <row r="521" spans="20:37" x14ac:dyDescent="0.25">
      <c r="T521" s="59"/>
      <c r="X521" s="17"/>
      <c r="Y521" s="18"/>
      <c r="Z521" s="4"/>
      <c r="AA521" s="19"/>
      <c r="AB521" s="19"/>
      <c r="AC521" s="19"/>
      <c r="AD521" s="19"/>
      <c r="AE521" s="19"/>
      <c r="AF521" s="19"/>
      <c r="AG521" s="47"/>
      <c r="AH521" s="48"/>
      <c r="AI521" s="48"/>
      <c r="AJ521" s="48"/>
      <c r="AK521" s="48"/>
    </row>
    <row r="522" spans="20:37" x14ac:dyDescent="0.25">
      <c r="T522" s="59"/>
      <c r="X522" s="17"/>
      <c r="Y522" s="18"/>
      <c r="Z522" s="4"/>
      <c r="AA522" s="19"/>
      <c r="AB522" s="19"/>
      <c r="AC522" s="19"/>
      <c r="AD522" s="19"/>
      <c r="AE522" s="19"/>
      <c r="AF522" s="19"/>
      <c r="AG522" s="47"/>
      <c r="AH522" s="48"/>
      <c r="AI522" s="48"/>
      <c r="AJ522" s="48"/>
      <c r="AK522" s="48"/>
    </row>
    <row r="523" spans="20:37" x14ac:dyDescent="0.25">
      <c r="T523" s="59"/>
      <c r="X523" s="17"/>
      <c r="Y523" s="18"/>
      <c r="Z523" s="4"/>
      <c r="AA523" s="19"/>
      <c r="AB523" s="19"/>
      <c r="AC523" s="19"/>
      <c r="AD523" s="19"/>
      <c r="AE523" s="19"/>
      <c r="AF523" s="19"/>
      <c r="AG523" s="47"/>
      <c r="AH523" s="48"/>
      <c r="AI523" s="48"/>
      <c r="AJ523" s="48"/>
      <c r="AK523" s="48"/>
    </row>
    <row r="524" spans="20:37" x14ac:dyDescent="0.25">
      <c r="T524" s="59"/>
      <c r="X524" s="17"/>
      <c r="Y524" s="18"/>
      <c r="Z524" s="4"/>
      <c r="AA524" s="19"/>
      <c r="AB524" s="19"/>
      <c r="AC524" s="19"/>
      <c r="AD524" s="19"/>
      <c r="AE524" s="19"/>
      <c r="AF524" s="19"/>
      <c r="AG524" s="47"/>
      <c r="AH524" s="48"/>
      <c r="AI524" s="48"/>
      <c r="AJ524" s="48"/>
      <c r="AK524" s="48"/>
    </row>
    <row r="525" spans="20:37" x14ac:dyDescent="0.25">
      <c r="T525" s="59"/>
      <c r="X525" s="17"/>
      <c r="Y525" s="18"/>
      <c r="Z525" s="4"/>
      <c r="AA525" s="19"/>
      <c r="AB525" s="19"/>
      <c r="AC525" s="19"/>
      <c r="AD525" s="19"/>
      <c r="AE525" s="19"/>
      <c r="AF525" s="19"/>
      <c r="AG525" s="47"/>
      <c r="AH525" s="48"/>
      <c r="AI525" s="48"/>
      <c r="AJ525" s="48"/>
      <c r="AK525" s="48"/>
    </row>
    <row r="526" spans="20:37" x14ac:dyDescent="0.25">
      <c r="T526" s="59"/>
      <c r="X526" s="17"/>
      <c r="Y526" s="18"/>
      <c r="Z526" s="4"/>
      <c r="AA526" s="19"/>
      <c r="AB526" s="19"/>
      <c r="AC526" s="19"/>
      <c r="AD526" s="19"/>
      <c r="AE526" s="19"/>
      <c r="AF526" s="19"/>
      <c r="AG526" s="47"/>
      <c r="AH526" s="48"/>
      <c r="AI526" s="48"/>
      <c r="AJ526" s="48"/>
      <c r="AK526" s="48"/>
    </row>
    <row r="527" spans="20:37" x14ac:dyDescent="0.25">
      <c r="T527" s="59"/>
      <c r="X527" s="17"/>
      <c r="Y527" s="18"/>
      <c r="Z527" s="4"/>
      <c r="AA527" s="19"/>
      <c r="AB527" s="19"/>
      <c r="AC527" s="19"/>
      <c r="AD527" s="19"/>
      <c r="AE527" s="19"/>
      <c r="AF527" s="19"/>
      <c r="AG527" s="47"/>
      <c r="AH527" s="48"/>
      <c r="AI527" s="48"/>
      <c r="AJ527" s="48"/>
      <c r="AK527" s="48"/>
    </row>
    <row r="528" spans="20:37" x14ac:dyDescent="0.25">
      <c r="T528" s="59"/>
      <c r="X528" s="17"/>
      <c r="Y528" s="18"/>
      <c r="Z528" s="4"/>
      <c r="AA528" s="19"/>
      <c r="AB528" s="19"/>
      <c r="AC528" s="19"/>
      <c r="AD528" s="19"/>
      <c r="AE528" s="19"/>
      <c r="AF528" s="19"/>
      <c r="AG528" s="47"/>
      <c r="AH528" s="48"/>
      <c r="AI528" s="48"/>
      <c r="AJ528" s="48"/>
      <c r="AK528" s="48"/>
    </row>
    <row r="529" spans="20:37" x14ac:dyDescent="0.25">
      <c r="T529" s="59"/>
      <c r="X529" s="17"/>
      <c r="Y529" s="18"/>
      <c r="Z529" s="4"/>
      <c r="AA529" s="19"/>
      <c r="AB529" s="19"/>
      <c r="AC529" s="19"/>
      <c r="AD529" s="19"/>
      <c r="AE529" s="19"/>
      <c r="AF529" s="19"/>
      <c r="AG529" s="47"/>
      <c r="AH529" s="48"/>
      <c r="AI529" s="48"/>
      <c r="AJ529" s="48"/>
      <c r="AK529" s="48"/>
    </row>
    <row r="530" spans="20:37" x14ac:dyDescent="0.25">
      <c r="T530" s="59"/>
      <c r="X530" s="17"/>
      <c r="Y530" s="18"/>
      <c r="Z530" s="4"/>
      <c r="AA530" s="19"/>
      <c r="AB530" s="19"/>
      <c r="AC530" s="19"/>
      <c r="AD530" s="19"/>
      <c r="AE530" s="19"/>
      <c r="AF530" s="19"/>
      <c r="AG530" s="47"/>
      <c r="AH530" s="48"/>
      <c r="AI530" s="48"/>
      <c r="AJ530" s="48"/>
      <c r="AK530" s="48"/>
    </row>
    <row r="531" spans="20:37" x14ac:dyDescent="0.25">
      <c r="T531" s="59"/>
      <c r="X531" s="17"/>
      <c r="Y531" s="18"/>
      <c r="Z531" s="4"/>
      <c r="AA531" s="19"/>
      <c r="AB531" s="19"/>
      <c r="AC531" s="19"/>
      <c r="AD531" s="19"/>
      <c r="AE531" s="19"/>
      <c r="AF531" s="19"/>
      <c r="AG531" s="47"/>
      <c r="AH531" s="48"/>
      <c r="AI531" s="48"/>
      <c r="AJ531" s="48"/>
      <c r="AK531" s="48"/>
    </row>
    <row r="532" spans="20:37" x14ac:dyDescent="0.25">
      <c r="T532" s="59"/>
      <c r="X532" s="17"/>
      <c r="Y532" s="18"/>
      <c r="Z532" s="4"/>
      <c r="AA532" s="19"/>
      <c r="AB532" s="19"/>
      <c r="AC532" s="19"/>
      <c r="AD532" s="19"/>
      <c r="AE532" s="19"/>
      <c r="AF532" s="19"/>
      <c r="AG532" s="47"/>
      <c r="AH532" s="48"/>
      <c r="AI532" s="48"/>
      <c r="AJ532" s="48"/>
      <c r="AK532" s="48"/>
    </row>
    <row r="533" spans="20:37" x14ac:dyDescent="0.25">
      <c r="T533" s="59"/>
      <c r="X533" s="17"/>
      <c r="Y533" s="18"/>
      <c r="Z533" s="4"/>
      <c r="AA533" s="19"/>
      <c r="AB533" s="19"/>
      <c r="AC533" s="19"/>
      <c r="AD533" s="19"/>
      <c r="AE533" s="19"/>
      <c r="AF533" s="19"/>
      <c r="AG533" s="47"/>
      <c r="AH533" s="48"/>
      <c r="AI533" s="48"/>
      <c r="AJ533" s="48"/>
      <c r="AK533" s="48"/>
    </row>
    <row r="534" spans="20:37" x14ac:dyDescent="0.25">
      <c r="T534" s="59"/>
      <c r="X534" s="17"/>
      <c r="Y534" s="18"/>
      <c r="Z534" s="4"/>
      <c r="AA534" s="19"/>
      <c r="AB534" s="19"/>
      <c r="AC534" s="19"/>
      <c r="AD534" s="19"/>
      <c r="AE534" s="19"/>
      <c r="AF534" s="19"/>
      <c r="AG534" s="47"/>
      <c r="AH534" s="48"/>
      <c r="AI534" s="48"/>
      <c r="AJ534" s="48"/>
      <c r="AK534" s="48"/>
    </row>
    <row r="535" spans="20:37" x14ac:dyDescent="0.25">
      <c r="T535" s="59"/>
      <c r="X535" s="17"/>
      <c r="Y535" s="18"/>
      <c r="Z535" s="4"/>
      <c r="AA535" s="19"/>
      <c r="AB535" s="19"/>
      <c r="AC535" s="19"/>
      <c r="AD535" s="19"/>
      <c r="AE535" s="19"/>
      <c r="AF535" s="19"/>
      <c r="AG535" s="47"/>
      <c r="AH535" s="48"/>
      <c r="AI535" s="48"/>
      <c r="AJ535" s="48"/>
      <c r="AK535" s="48"/>
    </row>
    <row r="536" spans="20:37" x14ac:dyDescent="0.25">
      <c r="T536" s="59"/>
      <c r="X536" s="17"/>
      <c r="Y536" s="18"/>
      <c r="Z536" s="4"/>
      <c r="AA536" s="19"/>
      <c r="AB536" s="19"/>
      <c r="AC536" s="19"/>
      <c r="AD536" s="19"/>
      <c r="AE536" s="19"/>
      <c r="AF536" s="19"/>
      <c r="AG536" s="47"/>
      <c r="AH536" s="48"/>
      <c r="AI536" s="48"/>
      <c r="AJ536" s="48"/>
      <c r="AK536" s="48"/>
    </row>
    <row r="537" spans="20:37" x14ac:dyDescent="0.25">
      <c r="T537" s="59"/>
      <c r="X537" s="17"/>
      <c r="Y537" s="18"/>
      <c r="Z537" s="4"/>
      <c r="AA537" s="19"/>
      <c r="AB537" s="19"/>
      <c r="AC537" s="19"/>
      <c r="AD537" s="19"/>
      <c r="AE537" s="19"/>
      <c r="AF537" s="19"/>
      <c r="AG537" s="47"/>
      <c r="AH537" s="48"/>
      <c r="AI537" s="48"/>
      <c r="AJ537" s="48"/>
      <c r="AK537" s="48"/>
    </row>
    <row r="538" spans="20:37" x14ac:dyDescent="0.25">
      <c r="T538" s="59"/>
      <c r="X538" s="17"/>
      <c r="Y538" s="18"/>
      <c r="Z538" s="4"/>
      <c r="AA538" s="19"/>
      <c r="AB538" s="19"/>
      <c r="AC538" s="19"/>
      <c r="AD538" s="19"/>
      <c r="AE538" s="19"/>
      <c r="AF538" s="19"/>
      <c r="AG538" s="47"/>
      <c r="AH538" s="48"/>
      <c r="AI538" s="48"/>
      <c r="AJ538" s="48"/>
      <c r="AK538" s="48"/>
    </row>
    <row r="539" spans="20:37" x14ac:dyDescent="0.25">
      <c r="T539" s="59"/>
      <c r="X539" s="17"/>
      <c r="Y539" s="18"/>
      <c r="Z539" s="4"/>
      <c r="AA539" s="19"/>
      <c r="AB539" s="19"/>
      <c r="AC539" s="19"/>
      <c r="AD539" s="19"/>
      <c r="AE539" s="19"/>
      <c r="AF539" s="19"/>
      <c r="AG539" s="47"/>
      <c r="AH539" s="48"/>
      <c r="AI539" s="48"/>
      <c r="AJ539" s="48"/>
      <c r="AK539" s="48"/>
    </row>
    <row r="540" spans="20:37" x14ac:dyDescent="0.25">
      <c r="T540" s="59"/>
      <c r="X540" s="17"/>
      <c r="Y540" s="18"/>
      <c r="Z540" s="4"/>
      <c r="AA540" s="19"/>
      <c r="AB540" s="19"/>
      <c r="AC540" s="19"/>
      <c r="AD540" s="19"/>
      <c r="AE540" s="19"/>
      <c r="AF540" s="19"/>
      <c r="AG540" s="47"/>
      <c r="AH540" s="48"/>
      <c r="AI540" s="48"/>
      <c r="AJ540" s="48"/>
      <c r="AK540" s="48"/>
    </row>
    <row r="541" spans="20:37" x14ac:dyDescent="0.25">
      <c r="T541" s="59"/>
      <c r="X541" s="17"/>
      <c r="Y541" s="18"/>
      <c r="Z541" s="4"/>
      <c r="AA541" s="19"/>
      <c r="AB541" s="19"/>
      <c r="AC541" s="19"/>
      <c r="AD541" s="19"/>
      <c r="AE541" s="19"/>
      <c r="AF541" s="19"/>
      <c r="AG541" s="47"/>
      <c r="AH541" s="48"/>
      <c r="AI541" s="48"/>
      <c r="AJ541" s="48"/>
      <c r="AK541" s="48"/>
    </row>
  </sheetData>
  <mergeCells count="1">
    <mergeCell ref="X1:AK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76"/>
  <sheetViews>
    <sheetView zoomScale="70" zoomScaleNormal="70" workbookViewId="0">
      <selection activeCell="A6" sqref="A6:A212"/>
    </sheetView>
  </sheetViews>
  <sheetFormatPr baseColWidth="10" defaultRowHeight="15" x14ac:dyDescent="0.25"/>
  <cols>
    <col min="1" max="1" width="7.42578125" customWidth="1"/>
    <col min="2" max="4" width="6.28515625" customWidth="1"/>
    <col min="5" max="6" width="10" customWidth="1"/>
    <col min="7" max="7" width="6" customWidth="1"/>
    <col min="9" max="9" width="12" bestFit="1" customWidth="1"/>
    <col min="11" max="16" width="14.28515625" customWidth="1"/>
    <col min="24" max="24" width="6" customWidth="1"/>
    <col min="25" max="25" width="5" customWidth="1"/>
    <col min="26" max="27" width="8" customWidth="1"/>
    <col min="28" max="29" width="5" customWidth="1"/>
    <col min="30" max="30" width="6" customWidth="1"/>
  </cols>
  <sheetData>
    <row r="1" spans="1:39" x14ac:dyDescent="0.25">
      <c r="A1" s="128" t="s">
        <v>59</v>
      </c>
      <c r="B1" s="128"/>
      <c r="C1" s="128"/>
      <c r="D1" s="128"/>
      <c r="E1" s="128"/>
      <c r="F1" s="128"/>
      <c r="H1" s="128" t="s">
        <v>60</v>
      </c>
      <c r="I1" s="128"/>
      <c r="J1" s="128"/>
      <c r="K1" s="128"/>
      <c r="L1" s="128"/>
      <c r="M1" s="128"/>
      <c r="N1" s="128"/>
      <c r="O1" s="128"/>
      <c r="P1" s="128"/>
    </row>
    <row r="2" spans="1:39" ht="30" x14ac:dyDescent="0.25">
      <c r="A2" t="s">
        <v>35</v>
      </c>
      <c r="E2" s="41"/>
      <c r="F2" s="41"/>
      <c r="G2" s="41"/>
      <c r="H2" s="42" t="s">
        <v>36</v>
      </c>
      <c r="I2" s="42" t="s">
        <v>37</v>
      </c>
      <c r="J2" s="42" t="s">
        <v>43</v>
      </c>
      <c r="K2" s="42" t="s">
        <v>62</v>
      </c>
      <c r="L2" s="42" t="s">
        <v>61</v>
      </c>
      <c r="M2" s="42" t="s">
        <v>65</v>
      </c>
      <c r="N2" s="42" t="s">
        <v>64</v>
      </c>
      <c r="O2" s="42" t="s">
        <v>63</v>
      </c>
      <c r="P2" s="42" t="s">
        <v>66</v>
      </c>
    </row>
    <row r="3" spans="1:39" hidden="1" x14ac:dyDescent="0.25">
      <c r="A3">
        <v>171</v>
      </c>
      <c r="B3">
        <v>0</v>
      </c>
      <c r="C3">
        <v>0</v>
      </c>
      <c r="D3">
        <v>0</v>
      </c>
      <c r="E3">
        <v>388.94600000000003</v>
      </c>
      <c r="F3">
        <v>0</v>
      </c>
      <c r="H3" s="17">
        <f t="shared" ref="H3:H66" si="0">A4/1000</f>
        <v>0.36099999999999999</v>
      </c>
      <c r="I3" s="18">
        <f t="shared" ref="I3:I66" si="1">IF(ISBLANK(B4),I2,B4)</f>
        <v>0</v>
      </c>
      <c r="J3" s="4">
        <f>I3*60*'Berechnungen 525d'!$D$9/1000</f>
        <v>0</v>
      </c>
      <c r="K3" s="20">
        <f t="shared" ref="K3:K66" si="2">IF(ISBLANK(C4),K2,C4)</f>
        <v>0</v>
      </c>
      <c r="L3" s="20">
        <f t="shared" ref="L3:L66" si="3">IF(ISBLANK(D4),L2,D4)</f>
        <v>0</v>
      </c>
      <c r="M3" s="20">
        <f>K3-L3</f>
        <v>0</v>
      </c>
      <c r="N3" s="19">
        <f t="shared" ref="N3:N66" si="4">IF(ISBLANK(F4),N2,F4)</f>
        <v>470.82900000000001</v>
      </c>
      <c r="O3" s="19">
        <f t="shared" ref="O3:O66" si="5">IF(ISBLANK(E4),O2,E4)</f>
        <v>388.94600000000003</v>
      </c>
      <c r="P3" s="19">
        <f>N3-O3</f>
        <v>81.882999999999981</v>
      </c>
      <c r="R3" s="17"/>
      <c r="S3" s="18"/>
      <c r="T3" s="19"/>
    </row>
    <row r="4" spans="1:39" hidden="1" x14ac:dyDescent="0.25">
      <c r="A4">
        <v>361</v>
      </c>
      <c r="B4">
        <v>0</v>
      </c>
      <c r="C4">
        <v>0</v>
      </c>
      <c r="D4">
        <v>0</v>
      </c>
      <c r="E4">
        <v>388.94600000000003</v>
      </c>
      <c r="F4">
        <v>470.82900000000001</v>
      </c>
      <c r="H4" s="17">
        <f t="shared" si="0"/>
        <v>0.55100000000000005</v>
      </c>
      <c r="I4" s="18">
        <f t="shared" si="1"/>
        <v>0</v>
      </c>
      <c r="J4" s="4">
        <f>I4*60*'Berechnungen 525d'!$D$9/1000</f>
        <v>0</v>
      </c>
      <c r="K4" s="20">
        <f t="shared" si="2"/>
        <v>1099</v>
      </c>
      <c r="L4" s="20">
        <f t="shared" si="3"/>
        <v>0</v>
      </c>
      <c r="M4" s="20">
        <f t="shared" ref="M4:M67" si="6">K4-L4</f>
        <v>1099</v>
      </c>
      <c r="N4" s="19">
        <f t="shared" si="4"/>
        <v>470.82900000000001</v>
      </c>
      <c r="O4" s="19">
        <f t="shared" si="5"/>
        <v>388.94600000000003</v>
      </c>
      <c r="P4" s="19">
        <f t="shared" ref="P4:P67" si="7">N4-O4</f>
        <v>81.882999999999981</v>
      </c>
    </row>
    <row r="5" spans="1:39" hidden="1" x14ac:dyDescent="0.25">
      <c r="A5">
        <v>551</v>
      </c>
      <c r="B5">
        <v>0</v>
      </c>
      <c r="C5">
        <v>1099</v>
      </c>
      <c r="D5">
        <v>0</v>
      </c>
      <c r="E5">
        <v>388.94600000000003</v>
      </c>
      <c r="F5">
        <v>470.82900000000001</v>
      </c>
      <c r="H5" s="17">
        <f t="shared" si="0"/>
        <v>0.751</v>
      </c>
      <c r="I5" s="18">
        <f t="shared" si="1"/>
        <v>1259</v>
      </c>
      <c r="J5" s="4">
        <f>I5*60*'Berechnungen 525d'!$D$9/1000</f>
        <v>63.903625531914891</v>
      </c>
      <c r="K5" s="20">
        <f t="shared" si="2"/>
        <v>1099</v>
      </c>
      <c r="L5" s="20">
        <f t="shared" si="3"/>
        <v>0</v>
      </c>
      <c r="M5" s="20">
        <f t="shared" si="6"/>
        <v>1099</v>
      </c>
      <c r="N5" s="19">
        <f t="shared" si="4"/>
        <v>470.82900000000001</v>
      </c>
      <c r="O5" s="19">
        <f t="shared" si="5"/>
        <v>388.94600000000003</v>
      </c>
      <c r="P5" s="19">
        <f t="shared" si="7"/>
        <v>81.882999999999981</v>
      </c>
    </row>
    <row r="6" spans="1:39" x14ac:dyDescent="0.25">
      <c r="A6">
        <v>751</v>
      </c>
      <c r="B6">
        <v>1259</v>
      </c>
      <c r="C6">
        <v>1099</v>
      </c>
      <c r="D6">
        <v>0</v>
      </c>
      <c r="E6">
        <v>388.94600000000003</v>
      </c>
      <c r="F6">
        <v>470.82900000000001</v>
      </c>
      <c r="H6" s="17">
        <f t="shared" si="0"/>
        <v>0.94199999999999995</v>
      </c>
      <c r="I6" s="18">
        <f t="shared" si="1"/>
        <v>1259</v>
      </c>
      <c r="J6" s="4">
        <f>I6*60*'Berechnungen 525d'!$D$9/1000</f>
        <v>63.903625531914891</v>
      </c>
      <c r="K6" s="19">
        <f t="shared" si="2"/>
        <v>1099</v>
      </c>
      <c r="L6" s="19">
        <f t="shared" si="3"/>
        <v>1612</v>
      </c>
      <c r="M6" s="19">
        <f t="shared" si="6"/>
        <v>-513</v>
      </c>
      <c r="N6" s="20">
        <f t="shared" si="4"/>
        <v>470.82900000000001</v>
      </c>
      <c r="O6" s="20">
        <f t="shared" si="5"/>
        <v>388.94600000000003</v>
      </c>
      <c r="P6" s="20">
        <f t="shared" si="7"/>
        <v>81.882999999999981</v>
      </c>
    </row>
    <row r="7" spans="1:39" x14ac:dyDescent="0.25">
      <c r="A7">
        <v>942</v>
      </c>
      <c r="B7">
        <v>1259</v>
      </c>
      <c r="C7">
        <v>1099</v>
      </c>
      <c r="D7">
        <v>1612</v>
      </c>
      <c r="E7">
        <v>388.94600000000003</v>
      </c>
      <c r="F7">
        <v>470.82900000000001</v>
      </c>
      <c r="H7" s="17">
        <f t="shared" si="0"/>
        <v>1.1319999999999999</v>
      </c>
      <c r="I7" s="18">
        <f t="shared" si="1"/>
        <v>1259</v>
      </c>
      <c r="J7" s="4">
        <f>I7*60*'Berechnungen 525d'!$D$9/1000</f>
        <v>63.903625531914891</v>
      </c>
      <c r="K7" s="19">
        <f t="shared" si="2"/>
        <v>1099</v>
      </c>
      <c r="L7" s="19">
        <f t="shared" si="3"/>
        <v>1612</v>
      </c>
      <c r="M7" s="19">
        <f t="shared" si="6"/>
        <v>-513</v>
      </c>
      <c r="N7" s="20">
        <f t="shared" si="4"/>
        <v>470.82900000000001</v>
      </c>
      <c r="O7" s="20">
        <f t="shared" si="5"/>
        <v>839.30399999999997</v>
      </c>
      <c r="P7" s="20">
        <f t="shared" si="7"/>
        <v>-368.47499999999997</v>
      </c>
    </row>
    <row r="8" spans="1:39" x14ac:dyDescent="0.25">
      <c r="A8">
        <v>1132</v>
      </c>
      <c r="B8">
        <v>1259</v>
      </c>
      <c r="C8">
        <v>1099</v>
      </c>
      <c r="D8">
        <v>1612</v>
      </c>
      <c r="E8">
        <v>839.30399999999997</v>
      </c>
      <c r="F8">
        <v>470.82900000000001</v>
      </c>
      <c r="H8" s="17">
        <f t="shared" si="0"/>
        <v>1.3220000000000001</v>
      </c>
      <c r="I8" s="18">
        <f t="shared" si="1"/>
        <v>1259</v>
      </c>
      <c r="J8" s="4">
        <f>I8*60*'Berechnungen 525d'!$D$9/1000</f>
        <v>63.903625531914891</v>
      </c>
      <c r="K8" s="19">
        <f t="shared" si="2"/>
        <v>1099</v>
      </c>
      <c r="L8" s="19">
        <f t="shared" si="3"/>
        <v>1612</v>
      </c>
      <c r="M8" s="19">
        <f t="shared" si="6"/>
        <v>-513</v>
      </c>
      <c r="N8" s="20">
        <f t="shared" si="4"/>
        <v>849.53899999999999</v>
      </c>
      <c r="O8" s="20">
        <f t="shared" si="5"/>
        <v>839.30399999999997</v>
      </c>
      <c r="P8" s="20">
        <f t="shared" si="7"/>
        <v>10.235000000000014</v>
      </c>
      <c r="AM8" s="12"/>
    </row>
    <row r="9" spans="1:39" x14ac:dyDescent="0.25">
      <c r="A9">
        <v>1322</v>
      </c>
      <c r="B9">
        <v>1259</v>
      </c>
      <c r="C9">
        <v>1099</v>
      </c>
      <c r="D9">
        <v>1612</v>
      </c>
      <c r="E9">
        <v>839.30399999999997</v>
      </c>
      <c r="F9">
        <v>849.53899999999999</v>
      </c>
      <c r="H9" s="17">
        <f t="shared" si="0"/>
        <v>1.512</v>
      </c>
      <c r="I9" s="18">
        <f t="shared" si="1"/>
        <v>1259</v>
      </c>
      <c r="J9" s="4">
        <f>I9*60*'Berechnungen 525d'!$D$9/1000</f>
        <v>63.903625531914891</v>
      </c>
      <c r="K9" s="19">
        <f t="shared" si="2"/>
        <v>1275</v>
      </c>
      <c r="L9" s="19">
        <f t="shared" si="3"/>
        <v>1612</v>
      </c>
      <c r="M9" s="19">
        <f t="shared" si="6"/>
        <v>-337</v>
      </c>
      <c r="N9" s="20">
        <f t="shared" si="4"/>
        <v>849.53899999999999</v>
      </c>
      <c r="O9" s="20">
        <f t="shared" si="5"/>
        <v>839.30399999999997</v>
      </c>
      <c r="P9" s="20">
        <f t="shared" si="7"/>
        <v>10.235000000000014</v>
      </c>
    </row>
    <row r="10" spans="1:39" x14ac:dyDescent="0.25">
      <c r="A10">
        <v>1512</v>
      </c>
      <c r="B10">
        <v>1259</v>
      </c>
      <c r="C10">
        <v>1275</v>
      </c>
      <c r="D10">
        <v>1612</v>
      </c>
      <c r="E10">
        <v>839.30399999999997</v>
      </c>
      <c r="F10">
        <v>849.53899999999999</v>
      </c>
      <c r="H10" s="17">
        <f t="shared" si="0"/>
        <v>1.7030000000000001</v>
      </c>
      <c r="I10" s="18">
        <f t="shared" si="1"/>
        <v>1286</v>
      </c>
      <c r="J10" s="4">
        <f>I10*60*'Berechnungen 525d'!$D$9/1000</f>
        <v>65.274076595744674</v>
      </c>
      <c r="K10" s="19">
        <f t="shared" si="2"/>
        <v>1275</v>
      </c>
      <c r="L10" s="19">
        <f t="shared" si="3"/>
        <v>1612</v>
      </c>
      <c r="M10" s="19">
        <f t="shared" si="6"/>
        <v>-337</v>
      </c>
      <c r="N10" s="20">
        <f t="shared" si="4"/>
        <v>849.53899999999999</v>
      </c>
      <c r="O10" s="20">
        <f t="shared" si="5"/>
        <v>839.30399999999997</v>
      </c>
      <c r="P10" s="20">
        <f t="shared" si="7"/>
        <v>10.235000000000014</v>
      </c>
    </row>
    <row r="11" spans="1:39" x14ac:dyDescent="0.25">
      <c r="A11">
        <v>1703</v>
      </c>
      <c r="B11">
        <v>1286</v>
      </c>
      <c r="C11">
        <v>1275</v>
      </c>
      <c r="D11">
        <v>1612</v>
      </c>
      <c r="E11">
        <v>839.30399999999997</v>
      </c>
      <c r="F11">
        <v>849.53899999999999</v>
      </c>
      <c r="H11" s="17">
        <f t="shared" si="0"/>
        <v>1.903</v>
      </c>
      <c r="I11" s="18">
        <f t="shared" si="1"/>
        <v>1286</v>
      </c>
      <c r="J11" s="4">
        <f>I11*60*'Berechnungen 525d'!$D$9/1000</f>
        <v>65.274076595744674</v>
      </c>
      <c r="K11" s="19">
        <f t="shared" si="2"/>
        <v>1275</v>
      </c>
      <c r="L11" s="19">
        <f t="shared" si="3"/>
        <v>1660</v>
      </c>
      <c r="M11" s="19">
        <f t="shared" si="6"/>
        <v>-385</v>
      </c>
      <c r="N11" s="20">
        <f t="shared" si="4"/>
        <v>849.53899999999999</v>
      </c>
      <c r="O11" s="20">
        <f t="shared" si="5"/>
        <v>839.30399999999997</v>
      </c>
      <c r="P11" s="20">
        <f t="shared" si="7"/>
        <v>10.235000000000014</v>
      </c>
    </row>
    <row r="12" spans="1:39" x14ac:dyDescent="0.25">
      <c r="A12">
        <v>1903</v>
      </c>
      <c r="B12">
        <v>1286</v>
      </c>
      <c r="C12">
        <v>1275</v>
      </c>
      <c r="D12">
        <v>1660</v>
      </c>
      <c r="E12">
        <v>839.30399999999997</v>
      </c>
      <c r="F12">
        <v>849.53899999999999</v>
      </c>
      <c r="H12" s="17">
        <f t="shared" si="0"/>
        <v>2.093</v>
      </c>
      <c r="I12" s="18">
        <f t="shared" si="1"/>
        <v>1286</v>
      </c>
      <c r="J12" s="4">
        <f>I12*60*'Berechnungen 525d'!$D$9/1000</f>
        <v>65.274076595744674</v>
      </c>
      <c r="K12" s="19">
        <f t="shared" si="2"/>
        <v>1275</v>
      </c>
      <c r="L12" s="19">
        <f t="shared" si="3"/>
        <v>1660</v>
      </c>
      <c r="M12" s="19">
        <f t="shared" si="6"/>
        <v>-385</v>
      </c>
      <c r="N12" s="20">
        <f t="shared" si="4"/>
        <v>849.53899999999999</v>
      </c>
      <c r="O12" s="20">
        <f t="shared" si="5"/>
        <v>859.77499999999998</v>
      </c>
      <c r="P12" s="20">
        <f t="shared" si="7"/>
        <v>-10.23599999999999</v>
      </c>
    </row>
    <row r="13" spans="1:39" x14ac:dyDescent="0.25">
      <c r="A13">
        <v>2093</v>
      </c>
      <c r="B13">
        <v>1286</v>
      </c>
      <c r="C13">
        <v>1275</v>
      </c>
      <c r="D13">
        <v>1660</v>
      </c>
      <c r="E13">
        <v>859.77499999999998</v>
      </c>
      <c r="F13">
        <v>849.53899999999999</v>
      </c>
      <c r="H13" s="17">
        <f t="shared" si="0"/>
        <v>2.2839999999999998</v>
      </c>
      <c r="I13" s="18">
        <f t="shared" si="1"/>
        <v>1286</v>
      </c>
      <c r="J13" s="4">
        <f>I13*60*'Berechnungen 525d'!$D$9/1000</f>
        <v>65.274076595744674</v>
      </c>
      <c r="K13" s="19">
        <f t="shared" si="2"/>
        <v>1275</v>
      </c>
      <c r="L13" s="19">
        <f t="shared" si="3"/>
        <v>1660</v>
      </c>
      <c r="M13" s="19">
        <f t="shared" si="6"/>
        <v>-385</v>
      </c>
      <c r="N13" s="20">
        <f t="shared" si="4"/>
        <v>870.01</v>
      </c>
      <c r="O13" s="20">
        <f t="shared" si="5"/>
        <v>859.77499999999998</v>
      </c>
      <c r="P13" s="20">
        <f t="shared" si="7"/>
        <v>10.235000000000014</v>
      </c>
    </row>
    <row r="14" spans="1:39" x14ac:dyDescent="0.25">
      <c r="A14">
        <v>2284</v>
      </c>
      <c r="B14">
        <v>1286</v>
      </c>
      <c r="C14">
        <v>1275</v>
      </c>
      <c r="D14">
        <v>1660</v>
      </c>
      <c r="E14">
        <v>859.77499999999998</v>
      </c>
      <c r="F14">
        <v>870.01</v>
      </c>
      <c r="H14" s="17">
        <f t="shared" si="0"/>
        <v>2.4740000000000002</v>
      </c>
      <c r="I14" s="18">
        <f t="shared" si="1"/>
        <v>1286</v>
      </c>
      <c r="J14" s="4">
        <f>I14*60*'Berechnungen 525d'!$D$9/1000</f>
        <v>65.274076595744674</v>
      </c>
      <c r="K14" s="19">
        <f t="shared" si="2"/>
        <v>1414</v>
      </c>
      <c r="L14" s="19">
        <f t="shared" si="3"/>
        <v>1660</v>
      </c>
      <c r="M14" s="19">
        <f t="shared" si="6"/>
        <v>-246</v>
      </c>
      <c r="N14" s="20">
        <f t="shared" si="4"/>
        <v>870.01</v>
      </c>
      <c r="O14" s="20">
        <f t="shared" si="5"/>
        <v>859.77499999999998</v>
      </c>
      <c r="P14" s="20">
        <f t="shared" si="7"/>
        <v>10.235000000000014</v>
      </c>
    </row>
    <row r="15" spans="1:39" x14ac:dyDescent="0.25">
      <c r="A15">
        <v>2474</v>
      </c>
      <c r="B15">
        <v>1286</v>
      </c>
      <c r="C15">
        <v>1414</v>
      </c>
      <c r="D15">
        <v>1660</v>
      </c>
      <c r="E15">
        <v>859.77499999999998</v>
      </c>
      <c r="F15">
        <v>870.01</v>
      </c>
      <c r="H15" s="17">
        <f t="shared" si="0"/>
        <v>2.6640000000000001</v>
      </c>
      <c r="I15" s="18">
        <f t="shared" si="1"/>
        <v>1326</v>
      </c>
      <c r="J15" s="4">
        <f>I15*60*'Berechnungen 525d'!$D$9/1000</f>
        <v>67.304374468085115</v>
      </c>
      <c r="K15" s="19">
        <f t="shared" si="2"/>
        <v>1414</v>
      </c>
      <c r="L15" s="19">
        <f t="shared" si="3"/>
        <v>1660</v>
      </c>
      <c r="M15" s="19">
        <f t="shared" si="6"/>
        <v>-246</v>
      </c>
      <c r="N15" s="20">
        <f t="shared" si="4"/>
        <v>870.01</v>
      </c>
      <c r="O15" s="20">
        <f t="shared" si="5"/>
        <v>859.77499999999998</v>
      </c>
      <c r="P15" s="20">
        <f t="shared" si="7"/>
        <v>10.235000000000014</v>
      </c>
    </row>
    <row r="16" spans="1:39" x14ac:dyDescent="0.25">
      <c r="A16">
        <v>2664</v>
      </c>
      <c r="B16">
        <v>1326</v>
      </c>
      <c r="C16">
        <v>1414</v>
      </c>
      <c r="D16">
        <v>1660</v>
      </c>
      <c r="E16">
        <v>859.77499999999998</v>
      </c>
      <c r="F16">
        <v>870.01</v>
      </c>
      <c r="H16" s="17">
        <f t="shared" si="0"/>
        <v>2.8540000000000001</v>
      </c>
      <c r="I16" s="18">
        <f t="shared" si="1"/>
        <v>1326</v>
      </c>
      <c r="J16" s="4">
        <f>I16*60*'Berechnungen 525d'!$D$9/1000</f>
        <v>67.304374468085115</v>
      </c>
      <c r="K16" s="19">
        <f t="shared" si="2"/>
        <v>1414</v>
      </c>
      <c r="L16" s="19">
        <f t="shared" si="3"/>
        <v>1699</v>
      </c>
      <c r="M16" s="19">
        <f t="shared" si="6"/>
        <v>-285</v>
      </c>
      <c r="N16" s="20">
        <f t="shared" si="4"/>
        <v>870.01</v>
      </c>
      <c r="O16" s="20">
        <f t="shared" si="5"/>
        <v>859.77499999999998</v>
      </c>
      <c r="P16" s="20">
        <f t="shared" si="7"/>
        <v>10.235000000000014</v>
      </c>
    </row>
    <row r="17" spans="1:16" x14ac:dyDescent="0.25">
      <c r="A17">
        <v>2854</v>
      </c>
      <c r="B17">
        <v>1326</v>
      </c>
      <c r="C17">
        <v>1414</v>
      </c>
      <c r="D17">
        <v>1699</v>
      </c>
      <c r="E17">
        <v>859.77499999999998</v>
      </c>
      <c r="F17">
        <v>870.01</v>
      </c>
      <c r="H17" s="17">
        <f t="shared" si="0"/>
        <v>3.0550000000000002</v>
      </c>
      <c r="I17" s="18">
        <f t="shared" si="1"/>
        <v>1326</v>
      </c>
      <c r="J17" s="4">
        <f>I17*60*'Berechnungen 525d'!$D$9/1000</f>
        <v>67.304374468085115</v>
      </c>
      <c r="K17" s="19">
        <f t="shared" si="2"/>
        <v>1414</v>
      </c>
      <c r="L17" s="19">
        <f t="shared" si="3"/>
        <v>1699</v>
      </c>
      <c r="M17" s="19">
        <f t="shared" si="6"/>
        <v>-285</v>
      </c>
      <c r="N17" s="20">
        <f t="shared" si="4"/>
        <v>870.01</v>
      </c>
      <c r="O17" s="20">
        <f t="shared" si="5"/>
        <v>880.24599999999998</v>
      </c>
      <c r="P17" s="20">
        <f t="shared" si="7"/>
        <v>-10.23599999999999</v>
      </c>
    </row>
    <row r="18" spans="1:16" x14ac:dyDescent="0.25">
      <c r="A18">
        <v>3055</v>
      </c>
      <c r="B18">
        <v>1326</v>
      </c>
      <c r="C18">
        <v>1414</v>
      </c>
      <c r="D18">
        <v>1699</v>
      </c>
      <c r="E18">
        <v>880.24599999999998</v>
      </c>
      <c r="F18">
        <v>870.01</v>
      </c>
      <c r="H18" s="17">
        <f t="shared" si="0"/>
        <v>3.2450000000000001</v>
      </c>
      <c r="I18" s="18">
        <f t="shared" si="1"/>
        <v>1326</v>
      </c>
      <c r="J18" s="4">
        <f>I18*60*'Berechnungen 525d'!$D$9/1000</f>
        <v>67.304374468085115</v>
      </c>
      <c r="K18" s="19">
        <f t="shared" si="2"/>
        <v>1414</v>
      </c>
      <c r="L18" s="19">
        <f t="shared" si="3"/>
        <v>1699</v>
      </c>
      <c r="M18" s="19">
        <f t="shared" si="6"/>
        <v>-285</v>
      </c>
      <c r="N18" s="20">
        <f t="shared" si="4"/>
        <v>880.24599999999998</v>
      </c>
      <c r="O18" s="20">
        <f t="shared" si="5"/>
        <v>880.24599999999998</v>
      </c>
      <c r="P18" s="20">
        <f t="shared" si="7"/>
        <v>0</v>
      </c>
    </row>
    <row r="19" spans="1:16" x14ac:dyDescent="0.25">
      <c r="A19">
        <v>3245</v>
      </c>
      <c r="B19">
        <v>1326</v>
      </c>
      <c r="C19">
        <v>1414</v>
      </c>
      <c r="D19">
        <v>1699</v>
      </c>
      <c r="E19">
        <v>880.24599999999998</v>
      </c>
      <c r="F19">
        <v>880.24599999999998</v>
      </c>
      <c r="H19" s="17">
        <f t="shared" si="0"/>
        <v>3.4350000000000001</v>
      </c>
      <c r="I19" s="18">
        <f t="shared" si="1"/>
        <v>1326</v>
      </c>
      <c r="J19" s="4">
        <f>I19*60*'Berechnungen 525d'!$D$9/1000</f>
        <v>67.304374468085115</v>
      </c>
      <c r="K19" s="19">
        <f t="shared" si="2"/>
        <v>1557</v>
      </c>
      <c r="L19" s="19">
        <f t="shared" si="3"/>
        <v>1699</v>
      </c>
      <c r="M19" s="19">
        <f t="shared" si="6"/>
        <v>-142</v>
      </c>
      <c r="N19" s="20">
        <f t="shared" si="4"/>
        <v>880.24599999999998</v>
      </c>
      <c r="O19" s="20">
        <f t="shared" si="5"/>
        <v>880.24599999999998</v>
      </c>
      <c r="P19" s="20">
        <f t="shared" si="7"/>
        <v>0</v>
      </c>
    </row>
    <row r="20" spans="1:16" x14ac:dyDescent="0.25">
      <c r="A20">
        <v>3435</v>
      </c>
      <c r="B20">
        <v>1326</v>
      </c>
      <c r="C20">
        <v>1557</v>
      </c>
      <c r="D20">
        <v>1699</v>
      </c>
      <c r="E20">
        <v>880.24599999999998</v>
      </c>
      <c r="F20">
        <v>880.24599999999998</v>
      </c>
      <c r="H20" s="17">
        <f t="shared" si="0"/>
        <v>3.625</v>
      </c>
      <c r="I20" s="18">
        <f t="shared" si="1"/>
        <v>1370</v>
      </c>
      <c r="J20" s="4">
        <f>I20*60*'Berechnungen 525d'!$D$9/1000</f>
        <v>69.537702127659571</v>
      </c>
      <c r="K20" s="19">
        <f t="shared" si="2"/>
        <v>1557</v>
      </c>
      <c r="L20" s="19">
        <f t="shared" si="3"/>
        <v>1699</v>
      </c>
      <c r="M20" s="19">
        <f t="shared" si="6"/>
        <v>-142</v>
      </c>
      <c r="N20" s="20">
        <f t="shared" si="4"/>
        <v>880.24599999999998</v>
      </c>
      <c r="O20" s="20">
        <f t="shared" si="5"/>
        <v>880.24599999999998</v>
      </c>
      <c r="P20" s="20">
        <f t="shared" si="7"/>
        <v>0</v>
      </c>
    </row>
    <row r="21" spans="1:16" x14ac:dyDescent="0.25">
      <c r="A21">
        <v>3625</v>
      </c>
      <c r="B21">
        <v>1370</v>
      </c>
      <c r="C21">
        <v>1557</v>
      </c>
      <c r="D21">
        <v>1699</v>
      </c>
      <c r="E21">
        <v>880.24599999999998</v>
      </c>
      <c r="F21">
        <v>880.24599999999998</v>
      </c>
      <c r="H21" s="17">
        <f t="shared" si="0"/>
        <v>3.8159999999999998</v>
      </c>
      <c r="I21" s="18">
        <f t="shared" si="1"/>
        <v>1370</v>
      </c>
      <c r="J21" s="4">
        <f>I21*60*'Berechnungen 525d'!$D$9/1000</f>
        <v>69.537702127659571</v>
      </c>
      <c r="K21" s="19">
        <f t="shared" si="2"/>
        <v>1557</v>
      </c>
      <c r="L21" s="19">
        <f t="shared" si="3"/>
        <v>1747</v>
      </c>
      <c r="M21" s="19">
        <f t="shared" si="6"/>
        <v>-190</v>
      </c>
      <c r="N21" s="20">
        <f t="shared" si="4"/>
        <v>880.24599999999998</v>
      </c>
      <c r="O21" s="20">
        <f t="shared" si="5"/>
        <v>880.24599999999998</v>
      </c>
      <c r="P21" s="20">
        <f t="shared" si="7"/>
        <v>0</v>
      </c>
    </row>
    <row r="22" spans="1:16" x14ac:dyDescent="0.25">
      <c r="A22">
        <v>3816</v>
      </c>
      <c r="B22">
        <v>1370</v>
      </c>
      <c r="C22">
        <v>1557</v>
      </c>
      <c r="D22">
        <v>1747</v>
      </c>
      <c r="E22">
        <v>880.24599999999998</v>
      </c>
      <c r="F22">
        <v>880.24599999999998</v>
      </c>
      <c r="H22" s="17">
        <f t="shared" si="0"/>
        <v>4.0060000000000002</v>
      </c>
      <c r="I22" s="18">
        <f t="shared" si="1"/>
        <v>1370</v>
      </c>
      <c r="J22" s="4">
        <f>I22*60*'Berechnungen 525d'!$D$9/1000</f>
        <v>69.537702127659571</v>
      </c>
      <c r="K22" s="19">
        <f t="shared" si="2"/>
        <v>1557</v>
      </c>
      <c r="L22" s="19">
        <f t="shared" si="3"/>
        <v>1747</v>
      </c>
      <c r="M22" s="19">
        <f t="shared" si="6"/>
        <v>-190</v>
      </c>
      <c r="N22" s="20">
        <f t="shared" si="4"/>
        <v>880.24599999999998</v>
      </c>
      <c r="O22" s="20">
        <f t="shared" si="5"/>
        <v>880.24599999999998</v>
      </c>
      <c r="P22" s="20">
        <f t="shared" si="7"/>
        <v>0</v>
      </c>
    </row>
    <row r="23" spans="1:16" x14ac:dyDescent="0.25">
      <c r="A23">
        <v>4006</v>
      </c>
      <c r="B23">
        <v>1370</v>
      </c>
      <c r="C23">
        <v>1557</v>
      </c>
      <c r="D23">
        <v>1747</v>
      </c>
      <c r="E23">
        <v>880.24599999999998</v>
      </c>
      <c r="F23">
        <v>880.24599999999998</v>
      </c>
      <c r="H23" s="17">
        <f t="shared" si="0"/>
        <v>4.2060000000000004</v>
      </c>
      <c r="I23" s="18">
        <f t="shared" si="1"/>
        <v>1370</v>
      </c>
      <c r="J23" s="4">
        <f>I23*60*'Berechnungen 525d'!$D$9/1000</f>
        <v>69.537702127659571</v>
      </c>
      <c r="K23" s="19">
        <f t="shared" si="2"/>
        <v>1557</v>
      </c>
      <c r="L23" s="19">
        <f t="shared" si="3"/>
        <v>1747</v>
      </c>
      <c r="M23" s="19">
        <f t="shared" si="6"/>
        <v>-190</v>
      </c>
      <c r="N23" s="20">
        <f t="shared" si="4"/>
        <v>890.48099999999999</v>
      </c>
      <c r="O23" s="20">
        <f t="shared" si="5"/>
        <v>880.24599999999998</v>
      </c>
      <c r="P23" s="20">
        <f t="shared" si="7"/>
        <v>10.235000000000014</v>
      </c>
    </row>
    <row r="24" spans="1:16" x14ac:dyDescent="0.25">
      <c r="A24">
        <v>4206</v>
      </c>
      <c r="B24">
        <v>1370</v>
      </c>
      <c r="C24">
        <v>1557</v>
      </c>
      <c r="D24">
        <v>1747</v>
      </c>
      <c r="E24">
        <v>880.24599999999998</v>
      </c>
      <c r="F24">
        <v>890.48099999999999</v>
      </c>
      <c r="H24" s="17">
        <f t="shared" si="0"/>
        <v>4.3970000000000002</v>
      </c>
      <c r="I24" s="18">
        <f t="shared" si="1"/>
        <v>1370</v>
      </c>
      <c r="J24" s="4">
        <f>I24*60*'Berechnungen 525d'!$D$9/1000</f>
        <v>69.537702127659571</v>
      </c>
      <c r="K24" s="19">
        <f t="shared" si="2"/>
        <v>1734</v>
      </c>
      <c r="L24" s="19">
        <f t="shared" si="3"/>
        <v>1747</v>
      </c>
      <c r="M24" s="19">
        <f t="shared" si="6"/>
        <v>-13</v>
      </c>
      <c r="N24" s="20">
        <f t="shared" si="4"/>
        <v>890.48099999999999</v>
      </c>
      <c r="O24" s="20">
        <f t="shared" si="5"/>
        <v>880.24599999999998</v>
      </c>
      <c r="P24" s="20">
        <f t="shared" si="7"/>
        <v>10.235000000000014</v>
      </c>
    </row>
    <row r="25" spans="1:16" x14ac:dyDescent="0.25">
      <c r="A25">
        <v>4397</v>
      </c>
      <c r="B25">
        <v>1370</v>
      </c>
      <c r="C25">
        <v>1734</v>
      </c>
      <c r="D25">
        <v>1747</v>
      </c>
      <c r="E25">
        <v>880.24599999999998</v>
      </c>
      <c r="F25">
        <v>890.48099999999999</v>
      </c>
      <c r="H25" s="17">
        <f t="shared" si="0"/>
        <v>4.5869999999999997</v>
      </c>
      <c r="I25" s="18">
        <f t="shared" si="1"/>
        <v>1434</v>
      </c>
      <c r="J25" s="4">
        <f>I25*60*'Berechnungen 525d'!$D$9/1000</f>
        <v>72.786178723404262</v>
      </c>
      <c r="K25" s="19">
        <f t="shared" si="2"/>
        <v>1734</v>
      </c>
      <c r="L25" s="19">
        <f t="shared" si="3"/>
        <v>1747</v>
      </c>
      <c r="M25" s="19">
        <f t="shared" si="6"/>
        <v>-13</v>
      </c>
      <c r="N25" s="20">
        <f t="shared" si="4"/>
        <v>890.48099999999999</v>
      </c>
      <c r="O25" s="20">
        <f t="shared" si="5"/>
        <v>880.24599999999998</v>
      </c>
      <c r="P25" s="20">
        <f t="shared" si="7"/>
        <v>10.235000000000014</v>
      </c>
    </row>
    <row r="26" spans="1:16" x14ac:dyDescent="0.25">
      <c r="A26">
        <v>4587</v>
      </c>
      <c r="B26">
        <v>1434</v>
      </c>
      <c r="C26">
        <v>1734</v>
      </c>
      <c r="D26">
        <v>1747</v>
      </c>
      <c r="E26">
        <v>880.24599999999998</v>
      </c>
      <c r="F26">
        <v>890.48099999999999</v>
      </c>
      <c r="H26" s="17">
        <f t="shared" si="0"/>
        <v>4.7670000000000003</v>
      </c>
      <c r="I26" s="18">
        <f t="shared" si="1"/>
        <v>1434</v>
      </c>
      <c r="J26" s="4">
        <f>I26*60*'Berechnungen 525d'!$D$9/1000</f>
        <v>72.786178723404262</v>
      </c>
      <c r="K26" s="19">
        <f t="shared" si="2"/>
        <v>1734</v>
      </c>
      <c r="L26" s="19">
        <f t="shared" si="3"/>
        <v>1798</v>
      </c>
      <c r="M26" s="19">
        <f t="shared" si="6"/>
        <v>-64</v>
      </c>
      <c r="N26" s="20">
        <f t="shared" si="4"/>
        <v>890.48099999999999</v>
      </c>
      <c r="O26" s="20">
        <f t="shared" si="5"/>
        <v>880.24599999999998</v>
      </c>
      <c r="P26" s="20">
        <f t="shared" si="7"/>
        <v>10.235000000000014</v>
      </c>
    </row>
    <row r="27" spans="1:16" x14ac:dyDescent="0.25">
      <c r="A27">
        <v>4767</v>
      </c>
      <c r="B27">
        <v>1434</v>
      </c>
      <c r="C27">
        <v>1734</v>
      </c>
      <c r="D27">
        <v>1798</v>
      </c>
      <c r="E27">
        <v>880.24599999999998</v>
      </c>
      <c r="F27">
        <v>890.48099999999999</v>
      </c>
      <c r="H27" s="17">
        <f t="shared" si="0"/>
        <v>4.9370000000000003</v>
      </c>
      <c r="I27" s="18">
        <f t="shared" si="1"/>
        <v>1434</v>
      </c>
      <c r="J27" s="4">
        <f>I27*60*'Berechnungen 525d'!$D$9/1000</f>
        <v>72.786178723404262</v>
      </c>
      <c r="K27" s="19">
        <f t="shared" si="2"/>
        <v>1734</v>
      </c>
      <c r="L27" s="19">
        <f t="shared" si="3"/>
        <v>1798</v>
      </c>
      <c r="M27" s="19">
        <f t="shared" si="6"/>
        <v>-64</v>
      </c>
      <c r="N27" s="20">
        <f t="shared" si="4"/>
        <v>890.48099999999999</v>
      </c>
      <c r="O27" s="20">
        <f t="shared" si="5"/>
        <v>900.71600000000001</v>
      </c>
      <c r="P27" s="20">
        <f t="shared" si="7"/>
        <v>-10.235000000000014</v>
      </c>
    </row>
    <row r="28" spans="1:16" x14ac:dyDescent="0.25">
      <c r="A28">
        <v>4937</v>
      </c>
      <c r="B28">
        <v>1434</v>
      </c>
      <c r="C28">
        <v>1734</v>
      </c>
      <c r="D28">
        <v>1798</v>
      </c>
      <c r="E28">
        <v>900.71600000000001</v>
      </c>
      <c r="F28">
        <v>890.48099999999999</v>
      </c>
      <c r="H28" s="17">
        <f t="shared" si="0"/>
        <v>5.1280000000000001</v>
      </c>
      <c r="I28" s="18">
        <f t="shared" si="1"/>
        <v>1434</v>
      </c>
      <c r="J28" s="4">
        <f>I28*60*'Berechnungen 525d'!$D$9/1000</f>
        <v>72.786178723404262</v>
      </c>
      <c r="K28" s="19">
        <f t="shared" si="2"/>
        <v>1734</v>
      </c>
      <c r="L28" s="19">
        <f t="shared" si="3"/>
        <v>1798</v>
      </c>
      <c r="M28" s="19">
        <f t="shared" si="6"/>
        <v>-64</v>
      </c>
      <c r="N28" s="20">
        <f t="shared" si="4"/>
        <v>900.71600000000001</v>
      </c>
      <c r="O28" s="20">
        <f t="shared" si="5"/>
        <v>900.71600000000001</v>
      </c>
      <c r="P28" s="20">
        <f t="shared" si="7"/>
        <v>0</v>
      </c>
    </row>
    <row r="29" spans="1:16" x14ac:dyDescent="0.25">
      <c r="A29">
        <v>5128</v>
      </c>
      <c r="B29">
        <v>1434</v>
      </c>
      <c r="C29">
        <v>1734</v>
      </c>
      <c r="D29">
        <v>1798</v>
      </c>
      <c r="E29">
        <v>900.71600000000001</v>
      </c>
      <c r="F29">
        <v>900.71600000000001</v>
      </c>
      <c r="H29" s="17">
        <f t="shared" si="0"/>
        <v>5.3079999999999998</v>
      </c>
      <c r="I29" s="18">
        <f t="shared" si="1"/>
        <v>1434</v>
      </c>
      <c r="J29" s="4">
        <f>I29*60*'Berechnungen 525d'!$D$9/1000</f>
        <v>72.786178723404262</v>
      </c>
      <c r="K29" s="19">
        <f t="shared" si="2"/>
        <v>1921</v>
      </c>
      <c r="L29" s="19">
        <f t="shared" si="3"/>
        <v>1798</v>
      </c>
      <c r="M29" s="19">
        <f t="shared" si="6"/>
        <v>123</v>
      </c>
      <c r="N29" s="20">
        <f t="shared" si="4"/>
        <v>900.71600000000001</v>
      </c>
      <c r="O29" s="20">
        <f t="shared" si="5"/>
        <v>900.71600000000001</v>
      </c>
      <c r="P29" s="20">
        <f t="shared" si="7"/>
        <v>0</v>
      </c>
    </row>
    <row r="30" spans="1:16" x14ac:dyDescent="0.25">
      <c r="A30">
        <v>5308</v>
      </c>
      <c r="B30">
        <v>1434</v>
      </c>
      <c r="C30">
        <v>1921</v>
      </c>
      <c r="D30">
        <v>1798</v>
      </c>
      <c r="E30">
        <v>900.71600000000001</v>
      </c>
      <c r="F30">
        <v>900.71600000000001</v>
      </c>
      <c r="H30" s="17">
        <f t="shared" si="0"/>
        <v>5.4980000000000002</v>
      </c>
      <c r="I30" s="18">
        <f t="shared" si="1"/>
        <v>1472</v>
      </c>
      <c r="J30" s="4">
        <f>I30*60*'Berechnungen 525d'!$D$9/1000</f>
        <v>74.714961702127653</v>
      </c>
      <c r="K30" s="19">
        <f t="shared" si="2"/>
        <v>1921</v>
      </c>
      <c r="L30" s="19">
        <f t="shared" si="3"/>
        <v>1798</v>
      </c>
      <c r="M30" s="19">
        <f t="shared" si="6"/>
        <v>123</v>
      </c>
      <c r="N30" s="20">
        <f t="shared" si="4"/>
        <v>900.71600000000001</v>
      </c>
      <c r="O30" s="20">
        <f t="shared" si="5"/>
        <v>900.71600000000001</v>
      </c>
      <c r="P30" s="20">
        <f t="shared" si="7"/>
        <v>0</v>
      </c>
    </row>
    <row r="31" spans="1:16" x14ac:dyDescent="0.25">
      <c r="A31">
        <v>5498</v>
      </c>
      <c r="B31">
        <v>1472</v>
      </c>
      <c r="C31">
        <v>1921</v>
      </c>
      <c r="D31">
        <v>1798</v>
      </c>
      <c r="E31">
        <v>900.71600000000001</v>
      </c>
      <c r="F31">
        <v>900.71600000000001</v>
      </c>
      <c r="H31" s="17">
        <f t="shared" si="0"/>
        <v>5.6680000000000001</v>
      </c>
      <c r="I31" s="18">
        <f t="shared" si="1"/>
        <v>1472</v>
      </c>
      <c r="J31" s="4">
        <f>I31*60*'Berechnungen 525d'!$D$9/1000</f>
        <v>74.714961702127653</v>
      </c>
      <c r="K31" s="19">
        <f t="shared" si="2"/>
        <v>1921</v>
      </c>
      <c r="L31" s="19">
        <f t="shared" si="3"/>
        <v>1869</v>
      </c>
      <c r="M31" s="19">
        <f t="shared" si="6"/>
        <v>52</v>
      </c>
      <c r="N31" s="20">
        <f t="shared" si="4"/>
        <v>900.71600000000001</v>
      </c>
      <c r="O31" s="20">
        <f t="shared" si="5"/>
        <v>900.71600000000001</v>
      </c>
      <c r="P31" s="20">
        <f t="shared" si="7"/>
        <v>0</v>
      </c>
    </row>
    <row r="32" spans="1:16" x14ac:dyDescent="0.25">
      <c r="A32">
        <v>5668</v>
      </c>
      <c r="B32">
        <v>1472</v>
      </c>
      <c r="C32">
        <v>1921</v>
      </c>
      <c r="D32">
        <v>1869</v>
      </c>
      <c r="E32">
        <v>900.71600000000001</v>
      </c>
      <c r="F32">
        <v>900.71600000000001</v>
      </c>
      <c r="H32" s="17">
        <f t="shared" si="0"/>
        <v>5.8490000000000002</v>
      </c>
      <c r="I32" s="18">
        <f t="shared" si="1"/>
        <v>1472</v>
      </c>
      <c r="J32" s="4">
        <f>I32*60*'Berechnungen 525d'!$D$9/1000</f>
        <v>74.714961702127653</v>
      </c>
      <c r="K32" s="19">
        <f t="shared" si="2"/>
        <v>1921</v>
      </c>
      <c r="L32" s="19">
        <f t="shared" si="3"/>
        <v>1869</v>
      </c>
      <c r="M32" s="19">
        <f t="shared" si="6"/>
        <v>52</v>
      </c>
      <c r="N32" s="20">
        <f t="shared" si="4"/>
        <v>900.71600000000001</v>
      </c>
      <c r="O32" s="20">
        <f t="shared" si="5"/>
        <v>900.71600000000001</v>
      </c>
      <c r="P32" s="20">
        <f t="shared" si="7"/>
        <v>0</v>
      </c>
    </row>
    <row r="33" spans="1:16" x14ac:dyDescent="0.25">
      <c r="A33">
        <v>5849</v>
      </c>
      <c r="B33">
        <v>1472</v>
      </c>
      <c r="C33">
        <v>1921</v>
      </c>
      <c r="D33">
        <v>1869</v>
      </c>
      <c r="E33">
        <v>900.71600000000001</v>
      </c>
      <c r="F33">
        <v>900.71600000000001</v>
      </c>
      <c r="H33" s="17">
        <f t="shared" si="0"/>
        <v>6.0389999999999997</v>
      </c>
      <c r="I33" s="18">
        <f t="shared" si="1"/>
        <v>1472</v>
      </c>
      <c r="J33" s="4">
        <f>I33*60*'Berechnungen 525d'!$D$9/1000</f>
        <v>74.714961702127653</v>
      </c>
      <c r="K33" s="19">
        <f t="shared" si="2"/>
        <v>1921</v>
      </c>
      <c r="L33" s="19">
        <f t="shared" si="3"/>
        <v>1869</v>
      </c>
      <c r="M33" s="19">
        <f t="shared" si="6"/>
        <v>52</v>
      </c>
      <c r="N33" s="20">
        <f t="shared" si="4"/>
        <v>921.18700000000001</v>
      </c>
      <c r="O33" s="20">
        <f t="shared" si="5"/>
        <v>900.71600000000001</v>
      </c>
      <c r="P33" s="20">
        <f t="shared" si="7"/>
        <v>20.471000000000004</v>
      </c>
    </row>
    <row r="34" spans="1:16" x14ac:dyDescent="0.25">
      <c r="A34">
        <v>6039</v>
      </c>
      <c r="B34">
        <v>1472</v>
      </c>
      <c r="C34">
        <v>1921</v>
      </c>
      <c r="D34">
        <v>1869</v>
      </c>
      <c r="E34">
        <v>900.71600000000001</v>
      </c>
      <c r="F34">
        <v>921.18700000000001</v>
      </c>
      <c r="H34" s="17">
        <f t="shared" si="0"/>
        <v>6.2290000000000001</v>
      </c>
      <c r="I34" s="18">
        <f t="shared" si="1"/>
        <v>1472</v>
      </c>
      <c r="J34" s="4">
        <f>I34*60*'Berechnungen 525d'!$D$9/1000</f>
        <v>74.714961702127653</v>
      </c>
      <c r="K34" s="19">
        <f t="shared" si="2"/>
        <v>1999</v>
      </c>
      <c r="L34" s="19">
        <f t="shared" si="3"/>
        <v>1869</v>
      </c>
      <c r="M34" s="19">
        <f t="shared" si="6"/>
        <v>130</v>
      </c>
      <c r="N34" s="20">
        <f t="shared" si="4"/>
        <v>921.18700000000001</v>
      </c>
      <c r="O34" s="20">
        <f t="shared" si="5"/>
        <v>900.71600000000001</v>
      </c>
      <c r="P34" s="20">
        <f t="shared" si="7"/>
        <v>20.471000000000004</v>
      </c>
    </row>
    <row r="35" spans="1:16" x14ac:dyDescent="0.25">
      <c r="A35">
        <v>6229</v>
      </c>
      <c r="B35">
        <v>1472</v>
      </c>
      <c r="C35">
        <v>1999</v>
      </c>
      <c r="D35">
        <v>1869</v>
      </c>
      <c r="E35">
        <v>900.71600000000001</v>
      </c>
      <c r="F35">
        <v>921.18700000000001</v>
      </c>
      <c r="H35" s="17">
        <f t="shared" si="0"/>
        <v>6.43</v>
      </c>
      <c r="I35" s="18">
        <f t="shared" si="1"/>
        <v>1541</v>
      </c>
      <c r="J35" s="4">
        <f>I35*60*'Berechnungen 525d'!$D$9/1000</f>
        <v>78.217225531914877</v>
      </c>
      <c r="K35" s="19">
        <f t="shared" si="2"/>
        <v>1999</v>
      </c>
      <c r="L35" s="19">
        <f t="shared" si="3"/>
        <v>1869</v>
      </c>
      <c r="M35" s="19">
        <f t="shared" si="6"/>
        <v>130</v>
      </c>
      <c r="N35" s="20">
        <f t="shared" si="4"/>
        <v>921.18700000000001</v>
      </c>
      <c r="O35" s="20">
        <f t="shared" si="5"/>
        <v>900.71600000000001</v>
      </c>
      <c r="P35" s="20">
        <f t="shared" si="7"/>
        <v>20.471000000000004</v>
      </c>
    </row>
    <row r="36" spans="1:16" x14ac:dyDescent="0.25">
      <c r="A36">
        <v>6430</v>
      </c>
      <c r="B36">
        <v>1541</v>
      </c>
      <c r="C36">
        <v>1999</v>
      </c>
      <c r="D36">
        <v>1869</v>
      </c>
      <c r="E36">
        <v>900.71600000000001</v>
      </c>
      <c r="F36">
        <v>921.18700000000001</v>
      </c>
      <c r="H36" s="17">
        <f t="shared" si="0"/>
        <v>6.62</v>
      </c>
      <c r="I36" s="18">
        <f t="shared" si="1"/>
        <v>1541</v>
      </c>
      <c r="J36" s="4">
        <f>I36*60*'Berechnungen 525d'!$D$9/1000</f>
        <v>78.217225531914877</v>
      </c>
      <c r="K36" s="19">
        <f t="shared" si="2"/>
        <v>1999</v>
      </c>
      <c r="L36" s="19">
        <f t="shared" si="3"/>
        <v>1934</v>
      </c>
      <c r="M36" s="19">
        <f t="shared" si="6"/>
        <v>65</v>
      </c>
      <c r="N36" s="20">
        <f t="shared" si="4"/>
        <v>921.18700000000001</v>
      </c>
      <c r="O36" s="20">
        <f t="shared" si="5"/>
        <v>900.71600000000001</v>
      </c>
      <c r="P36" s="20">
        <f t="shared" si="7"/>
        <v>20.471000000000004</v>
      </c>
    </row>
    <row r="37" spans="1:16" x14ac:dyDescent="0.25">
      <c r="A37">
        <v>6620</v>
      </c>
      <c r="B37">
        <v>1541</v>
      </c>
      <c r="C37">
        <v>1999</v>
      </c>
      <c r="D37">
        <v>1934</v>
      </c>
      <c r="E37">
        <v>900.71600000000001</v>
      </c>
      <c r="F37">
        <v>921.18700000000001</v>
      </c>
      <c r="H37" s="17">
        <f t="shared" si="0"/>
        <v>6.81</v>
      </c>
      <c r="I37" s="18">
        <f t="shared" si="1"/>
        <v>1541</v>
      </c>
      <c r="J37" s="4">
        <f>I37*60*'Berechnungen 525d'!$D$9/1000</f>
        <v>78.217225531914877</v>
      </c>
      <c r="K37" s="19">
        <f t="shared" si="2"/>
        <v>1999</v>
      </c>
      <c r="L37" s="19">
        <f t="shared" si="3"/>
        <v>1934</v>
      </c>
      <c r="M37" s="19">
        <f t="shared" si="6"/>
        <v>65</v>
      </c>
      <c r="N37" s="20">
        <f t="shared" si="4"/>
        <v>921.18700000000001</v>
      </c>
      <c r="O37" s="20">
        <f t="shared" si="5"/>
        <v>931.423</v>
      </c>
      <c r="P37" s="20">
        <f t="shared" si="7"/>
        <v>-10.23599999999999</v>
      </c>
    </row>
    <row r="38" spans="1:16" x14ac:dyDescent="0.25">
      <c r="A38">
        <v>6810</v>
      </c>
      <c r="B38">
        <v>1541</v>
      </c>
      <c r="C38">
        <v>1999</v>
      </c>
      <c r="D38">
        <v>1934</v>
      </c>
      <c r="E38">
        <v>931.423</v>
      </c>
      <c r="F38">
        <v>921.18700000000001</v>
      </c>
      <c r="H38" s="17">
        <f t="shared" si="0"/>
        <v>7</v>
      </c>
      <c r="I38" s="18">
        <f t="shared" si="1"/>
        <v>1541</v>
      </c>
      <c r="J38" s="4">
        <f>I38*60*'Berechnungen 525d'!$D$9/1000</f>
        <v>78.217225531914877</v>
      </c>
      <c r="K38" s="19">
        <f t="shared" si="2"/>
        <v>1999</v>
      </c>
      <c r="L38" s="19">
        <f t="shared" si="3"/>
        <v>1934</v>
      </c>
      <c r="M38" s="19">
        <f t="shared" si="6"/>
        <v>65</v>
      </c>
      <c r="N38" s="20">
        <f t="shared" si="4"/>
        <v>931.423</v>
      </c>
      <c r="O38" s="20">
        <f t="shared" si="5"/>
        <v>931.423</v>
      </c>
      <c r="P38" s="20">
        <f t="shared" si="7"/>
        <v>0</v>
      </c>
    </row>
    <row r="39" spans="1:16" x14ac:dyDescent="0.25">
      <c r="A39">
        <v>7000</v>
      </c>
      <c r="B39">
        <v>1541</v>
      </c>
      <c r="C39">
        <v>1999</v>
      </c>
      <c r="D39">
        <v>1934</v>
      </c>
      <c r="E39">
        <v>931.423</v>
      </c>
      <c r="F39">
        <v>931.423</v>
      </c>
      <c r="H39" s="17">
        <f t="shared" si="0"/>
        <v>7.1909999999999998</v>
      </c>
      <c r="I39" s="18">
        <f t="shared" si="1"/>
        <v>1541</v>
      </c>
      <c r="J39" s="4">
        <f>I39*60*'Berechnungen 525d'!$D$9/1000</f>
        <v>78.217225531914877</v>
      </c>
      <c r="K39" s="19">
        <f t="shared" si="2"/>
        <v>1987</v>
      </c>
      <c r="L39" s="19">
        <f t="shared" si="3"/>
        <v>1934</v>
      </c>
      <c r="M39" s="19">
        <f t="shared" si="6"/>
        <v>53</v>
      </c>
      <c r="N39" s="20">
        <f t="shared" si="4"/>
        <v>931.423</v>
      </c>
      <c r="O39" s="20">
        <f t="shared" si="5"/>
        <v>931.423</v>
      </c>
      <c r="P39" s="20">
        <f t="shared" si="7"/>
        <v>0</v>
      </c>
    </row>
    <row r="40" spans="1:16" x14ac:dyDescent="0.25">
      <c r="A40">
        <v>7191</v>
      </c>
      <c r="B40">
        <v>1541</v>
      </c>
      <c r="C40">
        <v>1987</v>
      </c>
      <c r="D40">
        <v>1934</v>
      </c>
      <c r="E40">
        <v>931.423</v>
      </c>
      <c r="F40">
        <v>931.423</v>
      </c>
      <c r="H40" s="17">
        <f t="shared" si="0"/>
        <v>7.3810000000000002</v>
      </c>
      <c r="I40" s="18">
        <f t="shared" si="1"/>
        <v>1596</v>
      </c>
      <c r="J40" s="4">
        <f>I40*60*'Berechnungen 525d'!$D$9/1000</f>
        <v>81.008885106382976</v>
      </c>
      <c r="K40" s="19">
        <f t="shared" si="2"/>
        <v>1987</v>
      </c>
      <c r="L40" s="19">
        <f t="shared" si="3"/>
        <v>1934</v>
      </c>
      <c r="M40" s="19">
        <f t="shared" si="6"/>
        <v>53</v>
      </c>
      <c r="N40" s="20">
        <f t="shared" si="4"/>
        <v>931.423</v>
      </c>
      <c r="O40" s="20">
        <f t="shared" si="5"/>
        <v>931.423</v>
      </c>
      <c r="P40" s="20">
        <f t="shared" si="7"/>
        <v>0</v>
      </c>
    </row>
    <row r="41" spans="1:16" x14ac:dyDescent="0.25">
      <c r="A41">
        <v>7381</v>
      </c>
      <c r="B41">
        <v>1596</v>
      </c>
      <c r="C41">
        <v>1987</v>
      </c>
      <c r="D41">
        <v>1934</v>
      </c>
      <c r="E41">
        <v>931.423</v>
      </c>
      <c r="F41">
        <v>931.423</v>
      </c>
      <c r="H41" s="17">
        <f t="shared" si="0"/>
        <v>7.5810000000000004</v>
      </c>
      <c r="I41" s="18">
        <f t="shared" si="1"/>
        <v>1596</v>
      </c>
      <c r="J41" s="4">
        <f>I41*60*'Berechnungen 525d'!$D$9/1000</f>
        <v>81.008885106382976</v>
      </c>
      <c r="K41" s="19">
        <f t="shared" si="2"/>
        <v>1987</v>
      </c>
      <c r="L41" s="19">
        <f t="shared" si="3"/>
        <v>2014</v>
      </c>
      <c r="M41" s="19">
        <f t="shared" si="6"/>
        <v>-27</v>
      </c>
      <c r="N41" s="20">
        <f t="shared" si="4"/>
        <v>931.423</v>
      </c>
      <c r="O41" s="20">
        <f t="shared" si="5"/>
        <v>931.423</v>
      </c>
      <c r="P41" s="20">
        <f t="shared" si="7"/>
        <v>0</v>
      </c>
    </row>
    <row r="42" spans="1:16" x14ac:dyDescent="0.25">
      <c r="A42">
        <v>7581</v>
      </c>
      <c r="B42">
        <v>1596</v>
      </c>
      <c r="C42">
        <v>1987</v>
      </c>
      <c r="D42">
        <v>2014</v>
      </c>
      <c r="E42">
        <v>931.423</v>
      </c>
      <c r="F42">
        <v>931.423</v>
      </c>
      <c r="H42" s="17">
        <f t="shared" si="0"/>
        <v>7.7709999999999999</v>
      </c>
      <c r="I42" s="18">
        <f t="shared" si="1"/>
        <v>1596</v>
      </c>
      <c r="J42" s="4">
        <f>I42*60*'Berechnungen 525d'!$D$9/1000</f>
        <v>81.008885106382976</v>
      </c>
      <c r="K42" s="19">
        <f t="shared" si="2"/>
        <v>1987</v>
      </c>
      <c r="L42" s="19">
        <f t="shared" si="3"/>
        <v>2014</v>
      </c>
      <c r="M42" s="19">
        <f t="shared" si="6"/>
        <v>-27</v>
      </c>
      <c r="N42" s="20">
        <f t="shared" si="4"/>
        <v>931.423</v>
      </c>
      <c r="O42" s="20">
        <f t="shared" si="5"/>
        <v>941.65800000000002</v>
      </c>
      <c r="P42" s="20">
        <f t="shared" si="7"/>
        <v>-10.235000000000014</v>
      </c>
    </row>
    <row r="43" spans="1:16" x14ac:dyDescent="0.25">
      <c r="A43">
        <v>7771</v>
      </c>
      <c r="B43">
        <v>1596</v>
      </c>
      <c r="C43">
        <v>1987</v>
      </c>
      <c r="D43">
        <v>2014</v>
      </c>
      <c r="E43">
        <v>941.65800000000002</v>
      </c>
      <c r="F43">
        <v>931.423</v>
      </c>
      <c r="H43" s="17">
        <f t="shared" si="0"/>
        <v>7.9619999999999997</v>
      </c>
      <c r="I43" s="18">
        <f t="shared" si="1"/>
        <v>1596</v>
      </c>
      <c r="J43" s="4">
        <f>I43*60*'Berechnungen 525d'!$D$9/1000</f>
        <v>81.008885106382976</v>
      </c>
      <c r="K43" s="19">
        <f t="shared" si="2"/>
        <v>1987</v>
      </c>
      <c r="L43" s="19">
        <f t="shared" si="3"/>
        <v>2014</v>
      </c>
      <c r="M43" s="19">
        <f t="shared" si="6"/>
        <v>-27</v>
      </c>
      <c r="N43" s="20">
        <f t="shared" si="4"/>
        <v>951.89300000000003</v>
      </c>
      <c r="O43" s="20">
        <f t="shared" si="5"/>
        <v>941.65800000000002</v>
      </c>
      <c r="P43" s="20">
        <f t="shared" si="7"/>
        <v>10.235000000000014</v>
      </c>
    </row>
    <row r="44" spans="1:16" x14ac:dyDescent="0.25">
      <c r="A44">
        <v>7962</v>
      </c>
      <c r="B44">
        <v>1596</v>
      </c>
      <c r="C44">
        <v>1987</v>
      </c>
      <c r="D44">
        <v>2014</v>
      </c>
      <c r="E44">
        <v>941.65800000000002</v>
      </c>
      <c r="F44">
        <v>951.89300000000003</v>
      </c>
      <c r="H44" s="17">
        <f t="shared" si="0"/>
        <v>8.1519999999999992</v>
      </c>
      <c r="I44" s="18">
        <f t="shared" si="1"/>
        <v>1596</v>
      </c>
      <c r="J44" s="4">
        <f>I44*60*'Berechnungen 525d'!$D$9/1000</f>
        <v>81.008885106382976</v>
      </c>
      <c r="K44" s="19">
        <f t="shared" si="2"/>
        <v>2097</v>
      </c>
      <c r="L44" s="19">
        <f t="shared" si="3"/>
        <v>2014</v>
      </c>
      <c r="M44" s="19">
        <f t="shared" si="6"/>
        <v>83</v>
      </c>
      <c r="N44" s="20">
        <f t="shared" si="4"/>
        <v>951.89300000000003</v>
      </c>
      <c r="O44" s="20">
        <f t="shared" si="5"/>
        <v>941.65800000000002</v>
      </c>
      <c r="P44" s="20">
        <f t="shared" si="7"/>
        <v>10.235000000000014</v>
      </c>
    </row>
    <row r="45" spans="1:16" x14ac:dyDescent="0.25">
      <c r="A45">
        <v>8152</v>
      </c>
      <c r="B45">
        <v>1596</v>
      </c>
      <c r="C45">
        <v>2097</v>
      </c>
      <c r="D45">
        <v>2014</v>
      </c>
      <c r="E45">
        <v>941.65800000000002</v>
      </c>
      <c r="F45">
        <v>951.89300000000003</v>
      </c>
      <c r="H45" s="17">
        <f t="shared" si="0"/>
        <v>8.3420000000000005</v>
      </c>
      <c r="I45" s="18">
        <f t="shared" si="1"/>
        <v>1672</v>
      </c>
      <c r="J45" s="4">
        <f>I45*60*'Berechnungen 525d'!$D$9/1000</f>
        <v>84.866451063829786</v>
      </c>
      <c r="K45" s="19">
        <f t="shared" si="2"/>
        <v>2097</v>
      </c>
      <c r="L45" s="19">
        <f t="shared" si="3"/>
        <v>2014</v>
      </c>
      <c r="M45" s="19">
        <f t="shared" si="6"/>
        <v>83</v>
      </c>
      <c r="N45" s="20">
        <f t="shared" si="4"/>
        <v>951.89300000000003</v>
      </c>
      <c r="O45" s="20">
        <f t="shared" si="5"/>
        <v>941.65800000000002</v>
      </c>
      <c r="P45" s="20">
        <f t="shared" si="7"/>
        <v>10.235000000000014</v>
      </c>
    </row>
    <row r="46" spans="1:16" x14ac:dyDescent="0.25">
      <c r="A46">
        <v>8342</v>
      </c>
      <c r="B46">
        <v>1672</v>
      </c>
      <c r="C46">
        <v>2097</v>
      </c>
      <c r="D46">
        <v>2014</v>
      </c>
      <c r="E46">
        <v>941.65800000000002</v>
      </c>
      <c r="F46">
        <v>951.89300000000003</v>
      </c>
      <c r="H46" s="17">
        <f t="shared" si="0"/>
        <v>8.5329999999999995</v>
      </c>
      <c r="I46" s="18">
        <f t="shared" si="1"/>
        <v>1672</v>
      </c>
      <c r="J46" s="4">
        <f>I46*60*'Berechnungen 525d'!$D$9/1000</f>
        <v>84.866451063829786</v>
      </c>
      <c r="K46" s="19">
        <f t="shared" si="2"/>
        <v>2097</v>
      </c>
      <c r="L46" s="19">
        <f t="shared" si="3"/>
        <v>2075</v>
      </c>
      <c r="M46" s="19">
        <f t="shared" si="6"/>
        <v>22</v>
      </c>
      <c r="N46" s="20">
        <f t="shared" si="4"/>
        <v>951.89300000000003</v>
      </c>
      <c r="O46" s="20">
        <f t="shared" si="5"/>
        <v>941.65800000000002</v>
      </c>
      <c r="P46" s="20">
        <f t="shared" si="7"/>
        <v>10.235000000000014</v>
      </c>
    </row>
    <row r="47" spans="1:16" x14ac:dyDescent="0.25">
      <c r="A47">
        <v>8533</v>
      </c>
      <c r="B47">
        <v>1672</v>
      </c>
      <c r="C47">
        <v>2097</v>
      </c>
      <c r="D47">
        <v>2075</v>
      </c>
      <c r="E47">
        <v>941.65800000000002</v>
      </c>
      <c r="F47">
        <v>951.89300000000003</v>
      </c>
      <c r="H47" s="17">
        <f t="shared" si="0"/>
        <v>8.7330000000000005</v>
      </c>
      <c r="I47" s="18">
        <f t="shared" si="1"/>
        <v>1672</v>
      </c>
      <c r="J47" s="4">
        <f>I47*60*'Berechnungen 525d'!$D$9/1000</f>
        <v>84.866451063829786</v>
      </c>
      <c r="K47" s="19">
        <f t="shared" si="2"/>
        <v>2097</v>
      </c>
      <c r="L47" s="19">
        <f t="shared" si="3"/>
        <v>2075</v>
      </c>
      <c r="M47" s="19">
        <f t="shared" si="6"/>
        <v>22</v>
      </c>
      <c r="N47" s="20">
        <f t="shared" si="4"/>
        <v>951.89300000000003</v>
      </c>
      <c r="O47" s="20">
        <f t="shared" si="5"/>
        <v>972.36400000000003</v>
      </c>
      <c r="P47" s="20">
        <f t="shared" si="7"/>
        <v>-20.471000000000004</v>
      </c>
    </row>
    <row r="48" spans="1:16" x14ac:dyDescent="0.25">
      <c r="A48">
        <v>8733</v>
      </c>
      <c r="B48">
        <v>1672</v>
      </c>
      <c r="C48">
        <v>2097</v>
      </c>
      <c r="D48">
        <v>2075</v>
      </c>
      <c r="E48">
        <v>972.36400000000003</v>
      </c>
      <c r="F48">
        <v>951.89300000000003</v>
      </c>
      <c r="H48" s="17">
        <f t="shared" si="0"/>
        <v>8.923</v>
      </c>
      <c r="I48" s="18">
        <f t="shared" si="1"/>
        <v>1672</v>
      </c>
      <c r="J48" s="4">
        <f>I48*60*'Berechnungen 525d'!$D$9/1000</f>
        <v>84.866451063829786</v>
      </c>
      <c r="K48" s="19">
        <f t="shared" si="2"/>
        <v>2097</v>
      </c>
      <c r="L48" s="19">
        <f t="shared" si="3"/>
        <v>2075</v>
      </c>
      <c r="M48" s="19">
        <f t="shared" si="6"/>
        <v>22</v>
      </c>
      <c r="N48" s="20">
        <f t="shared" si="4"/>
        <v>972.36400000000003</v>
      </c>
      <c r="O48" s="20">
        <f t="shared" si="5"/>
        <v>972.36400000000003</v>
      </c>
      <c r="P48" s="20">
        <f t="shared" si="7"/>
        <v>0</v>
      </c>
    </row>
    <row r="49" spans="1:16" x14ac:dyDescent="0.25">
      <c r="A49">
        <v>8923</v>
      </c>
      <c r="B49">
        <v>1672</v>
      </c>
      <c r="C49">
        <v>2097</v>
      </c>
      <c r="D49">
        <v>2075</v>
      </c>
      <c r="E49">
        <v>972.36400000000003</v>
      </c>
      <c r="F49">
        <v>972.36400000000003</v>
      </c>
      <c r="H49" s="17">
        <f t="shared" si="0"/>
        <v>9.1129999999999995</v>
      </c>
      <c r="I49" s="18">
        <f t="shared" si="1"/>
        <v>1672</v>
      </c>
      <c r="J49" s="4">
        <f>I49*60*'Berechnungen 525d'!$D$9/1000</f>
        <v>84.866451063829786</v>
      </c>
      <c r="K49" s="19">
        <f t="shared" si="2"/>
        <v>2171</v>
      </c>
      <c r="L49" s="19">
        <f t="shared" si="3"/>
        <v>2075</v>
      </c>
      <c r="M49" s="19">
        <f t="shared" si="6"/>
        <v>96</v>
      </c>
      <c r="N49" s="20">
        <f t="shared" si="4"/>
        <v>972.36400000000003</v>
      </c>
      <c r="O49" s="20">
        <f t="shared" si="5"/>
        <v>972.36400000000003</v>
      </c>
      <c r="P49" s="20">
        <f t="shared" si="7"/>
        <v>0</v>
      </c>
    </row>
    <row r="50" spans="1:16" x14ac:dyDescent="0.25">
      <c r="A50">
        <v>9113</v>
      </c>
      <c r="B50">
        <v>1672</v>
      </c>
      <c r="C50">
        <v>2171</v>
      </c>
      <c r="D50">
        <v>2075</v>
      </c>
      <c r="E50">
        <v>972.36400000000003</v>
      </c>
      <c r="F50">
        <v>972.36400000000003</v>
      </c>
      <c r="H50" s="17">
        <f t="shared" si="0"/>
        <v>9.3040000000000003</v>
      </c>
      <c r="I50" s="18">
        <f t="shared" si="1"/>
        <v>1741</v>
      </c>
      <c r="J50" s="4">
        <f>I50*60*'Berechnungen 525d'!$D$9/1000</f>
        <v>88.36871489361701</v>
      </c>
      <c r="K50" s="19">
        <f t="shared" si="2"/>
        <v>2171</v>
      </c>
      <c r="L50" s="19">
        <f t="shared" si="3"/>
        <v>2075</v>
      </c>
      <c r="M50" s="19">
        <f t="shared" si="6"/>
        <v>96</v>
      </c>
      <c r="N50" s="20">
        <f t="shared" si="4"/>
        <v>972.36400000000003</v>
      </c>
      <c r="O50" s="20">
        <f t="shared" si="5"/>
        <v>972.36400000000003</v>
      </c>
      <c r="P50" s="20">
        <f t="shared" si="7"/>
        <v>0</v>
      </c>
    </row>
    <row r="51" spans="1:16" x14ac:dyDescent="0.25">
      <c r="A51">
        <v>9304</v>
      </c>
      <c r="B51">
        <v>1741</v>
      </c>
      <c r="C51">
        <v>2171</v>
      </c>
      <c r="D51">
        <v>2075</v>
      </c>
      <c r="E51">
        <v>972.36400000000003</v>
      </c>
      <c r="F51">
        <v>972.36400000000003</v>
      </c>
      <c r="H51" s="17">
        <f t="shared" si="0"/>
        <v>9.4939999999999998</v>
      </c>
      <c r="I51" s="18">
        <f t="shared" si="1"/>
        <v>1741</v>
      </c>
      <c r="J51" s="4">
        <f>I51*60*'Berechnungen 525d'!$D$9/1000</f>
        <v>88.36871489361701</v>
      </c>
      <c r="K51" s="19">
        <f t="shared" si="2"/>
        <v>2171</v>
      </c>
      <c r="L51" s="19">
        <f t="shared" si="3"/>
        <v>2141</v>
      </c>
      <c r="M51" s="19">
        <f t="shared" si="6"/>
        <v>30</v>
      </c>
      <c r="N51" s="20">
        <f t="shared" si="4"/>
        <v>972.36400000000003</v>
      </c>
      <c r="O51" s="20">
        <f t="shared" si="5"/>
        <v>972.36400000000003</v>
      </c>
      <c r="P51" s="20">
        <f t="shared" si="7"/>
        <v>0</v>
      </c>
    </row>
    <row r="52" spans="1:16" x14ac:dyDescent="0.25">
      <c r="A52">
        <v>9494</v>
      </c>
      <c r="B52">
        <v>1741</v>
      </c>
      <c r="C52">
        <v>2171</v>
      </c>
      <c r="D52">
        <v>2141</v>
      </c>
      <c r="E52">
        <v>972.36400000000003</v>
      </c>
      <c r="F52">
        <v>972.36400000000003</v>
      </c>
      <c r="H52" s="17">
        <f t="shared" si="0"/>
        <v>9.6839999999999993</v>
      </c>
      <c r="I52" s="18">
        <f t="shared" si="1"/>
        <v>1741</v>
      </c>
      <c r="J52" s="4">
        <f>I52*60*'Berechnungen 525d'!$D$9/1000</f>
        <v>88.36871489361701</v>
      </c>
      <c r="K52" s="19">
        <f t="shared" si="2"/>
        <v>2171</v>
      </c>
      <c r="L52" s="19">
        <f t="shared" si="3"/>
        <v>2141</v>
      </c>
      <c r="M52" s="19">
        <f t="shared" si="6"/>
        <v>30</v>
      </c>
      <c r="N52" s="20">
        <f t="shared" si="4"/>
        <v>972.36400000000003</v>
      </c>
      <c r="O52" s="20">
        <f t="shared" si="5"/>
        <v>972.36400000000003</v>
      </c>
      <c r="P52" s="20">
        <f t="shared" si="7"/>
        <v>0</v>
      </c>
    </row>
    <row r="53" spans="1:16" x14ac:dyDescent="0.25">
      <c r="A53">
        <v>9684</v>
      </c>
      <c r="B53">
        <v>1741</v>
      </c>
      <c r="C53">
        <v>2171</v>
      </c>
      <c r="D53">
        <v>2141</v>
      </c>
      <c r="E53">
        <v>972.36400000000003</v>
      </c>
      <c r="F53">
        <v>972.36400000000003</v>
      </c>
      <c r="H53" s="17">
        <f t="shared" si="0"/>
        <v>9.8840000000000003</v>
      </c>
      <c r="I53" s="18">
        <f t="shared" si="1"/>
        <v>1741</v>
      </c>
      <c r="J53" s="4">
        <f>I53*60*'Berechnungen 525d'!$D$9/1000</f>
        <v>88.36871489361701</v>
      </c>
      <c r="K53" s="19">
        <f t="shared" si="2"/>
        <v>2171</v>
      </c>
      <c r="L53" s="19">
        <f t="shared" si="3"/>
        <v>2141</v>
      </c>
      <c r="M53" s="19">
        <f t="shared" si="6"/>
        <v>30</v>
      </c>
      <c r="N53" s="20">
        <f t="shared" si="4"/>
        <v>982.6</v>
      </c>
      <c r="O53" s="20">
        <f t="shared" si="5"/>
        <v>972.36400000000003</v>
      </c>
      <c r="P53" s="20">
        <f t="shared" si="7"/>
        <v>10.23599999999999</v>
      </c>
    </row>
    <row r="54" spans="1:16" x14ac:dyDescent="0.25">
      <c r="A54">
        <v>9884</v>
      </c>
      <c r="B54">
        <v>1741</v>
      </c>
      <c r="C54">
        <v>2171</v>
      </c>
      <c r="D54">
        <v>2141</v>
      </c>
      <c r="E54">
        <v>972.36400000000003</v>
      </c>
      <c r="F54">
        <v>982.6</v>
      </c>
      <c r="H54" s="17">
        <f t="shared" si="0"/>
        <v>10.074999999999999</v>
      </c>
      <c r="I54" s="18">
        <f t="shared" si="1"/>
        <v>1741</v>
      </c>
      <c r="J54" s="4">
        <f>I54*60*'Berechnungen 525d'!$D$9/1000</f>
        <v>88.36871489361701</v>
      </c>
      <c r="K54" s="19">
        <f t="shared" si="2"/>
        <v>2211</v>
      </c>
      <c r="L54" s="19">
        <f t="shared" si="3"/>
        <v>2141</v>
      </c>
      <c r="M54" s="19">
        <f t="shared" si="6"/>
        <v>70</v>
      </c>
      <c r="N54" s="20">
        <f t="shared" si="4"/>
        <v>982.6</v>
      </c>
      <c r="O54" s="20">
        <f t="shared" si="5"/>
        <v>972.36400000000003</v>
      </c>
      <c r="P54" s="20">
        <f t="shared" si="7"/>
        <v>10.23599999999999</v>
      </c>
    </row>
    <row r="55" spans="1:16" x14ac:dyDescent="0.25">
      <c r="A55">
        <v>10075</v>
      </c>
      <c r="B55">
        <v>1741</v>
      </c>
      <c r="C55">
        <v>2211</v>
      </c>
      <c r="D55">
        <v>2141</v>
      </c>
      <c r="E55">
        <v>972.36400000000003</v>
      </c>
      <c r="F55">
        <v>982.6</v>
      </c>
      <c r="H55" s="17">
        <f t="shared" si="0"/>
        <v>10.244999999999999</v>
      </c>
      <c r="I55" s="18">
        <f t="shared" si="1"/>
        <v>1796</v>
      </c>
      <c r="J55" s="4">
        <f>I55*60*'Berechnungen 525d'!$D$9/1000</f>
        <v>91.160374468085109</v>
      </c>
      <c r="K55" s="19">
        <f t="shared" si="2"/>
        <v>2211</v>
      </c>
      <c r="L55" s="19">
        <f t="shared" si="3"/>
        <v>2141</v>
      </c>
      <c r="M55" s="19">
        <f t="shared" si="6"/>
        <v>70</v>
      </c>
      <c r="N55" s="20">
        <f t="shared" si="4"/>
        <v>982.6</v>
      </c>
      <c r="O55" s="20">
        <f t="shared" si="5"/>
        <v>972.36400000000003</v>
      </c>
      <c r="P55" s="20">
        <f t="shared" si="7"/>
        <v>10.23599999999999</v>
      </c>
    </row>
    <row r="56" spans="1:16" x14ac:dyDescent="0.25">
      <c r="A56">
        <v>10245</v>
      </c>
      <c r="B56">
        <v>1796</v>
      </c>
      <c r="C56">
        <v>2211</v>
      </c>
      <c r="D56">
        <v>2141</v>
      </c>
      <c r="E56">
        <v>972.36400000000003</v>
      </c>
      <c r="F56">
        <v>982.6</v>
      </c>
      <c r="H56" s="17">
        <f t="shared" si="0"/>
        <v>10.435</v>
      </c>
      <c r="I56" s="18">
        <f t="shared" si="1"/>
        <v>1796</v>
      </c>
      <c r="J56" s="4">
        <f>I56*60*'Berechnungen 525d'!$D$9/1000</f>
        <v>91.160374468085109</v>
      </c>
      <c r="K56" s="19">
        <f t="shared" si="2"/>
        <v>2211</v>
      </c>
      <c r="L56" s="19">
        <f t="shared" si="3"/>
        <v>2207</v>
      </c>
      <c r="M56" s="19">
        <f t="shared" si="6"/>
        <v>4</v>
      </c>
      <c r="N56" s="20">
        <f t="shared" si="4"/>
        <v>982.6</v>
      </c>
      <c r="O56" s="20">
        <f t="shared" si="5"/>
        <v>972.36400000000003</v>
      </c>
      <c r="P56" s="20">
        <f t="shared" si="7"/>
        <v>10.23599999999999</v>
      </c>
    </row>
    <row r="57" spans="1:16" x14ac:dyDescent="0.25">
      <c r="A57">
        <v>10435</v>
      </c>
      <c r="B57">
        <v>1796</v>
      </c>
      <c r="C57">
        <v>2211</v>
      </c>
      <c r="D57">
        <v>2207</v>
      </c>
      <c r="E57">
        <v>972.36400000000003</v>
      </c>
      <c r="F57">
        <v>982.6</v>
      </c>
      <c r="H57" s="17">
        <f t="shared" si="0"/>
        <v>10.616</v>
      </c>
      <c r="I57" s="18">
        <f t="shared" si="1"/>
        <v>1796</v>
      </c>
      <c r="J57" s="4">
        <f>I57*60*'Berechnungen 525d'!$D$9/1000</f>
        <v>91.160374468085109</v>
      </c>
      <c r="K57" s="19">
        <f t="shared" si="2"/>
        <v>2211</v>
      </c>
      <c r="L57" s="19">
        <f t="shared" si="3"/>
        <v>2207</v>
      </c>
      <c r="M57" s="19">
        <f t="shared" si="6"/>
        <v>4</v>
      </c>
      <c r="N57" s="20">
        <f t="shared" si="4"/>
        <v>982.6</v>
      </c>
      <c r="O57" s="20">
        <f t="shared" si="5"/>
        <v>1003.07</v>
      </c>
      <c r="P57" s="20">
        <f t="shared" si="7"/>
        <v>-20.470000000000027</v>
      </c>
    </row>
    <row r="58" spans="1:16" x14ac:dyDescent="0.25">
      <c r="A58">
        <v>10616</v>
      </c>
      <c r="B58">
        <v>1796</v>
      </c>
      <c r="C58">
        <v>2211</v>
      </c>
      <c r="D58">
        <v>2207</v>
      </c>
      <c r="E58">
        <v>1003.07</v>
      </c>
      <c r="F58">
        <v>982.6</v>
      </c>
      <c r="H58" s="17">
        <f t="shared" si="0"/>
        <v>10.805999999999999</v>
      </c>
      <c r="I58" s="18">
        <f t="shared" si="1"/>
        <v>1796</v>
      </c>
      <c r="J58" s="4">
        <f>I58*60*'Berechnungen 525d'!$D$9/1000</f>
        <v>91.160374468085109</v>
      </c>
      <c r="K58" s="19">
        <f t="shared" si="2"/>
        <v>2211</v>
      </c>
      <c r="L58" s="19">
        <f t="shared" si="3"/>
        <v>2207</v>
      </c>
      <c r="M58" s="19">
        <f t="shared" si="6"/>
        <v>4</v>
      </c>
      <c r="N58" s="20">
        <f t="shared" si="4"/>
        <v>1003.07</v>
      </c>
      <c r="O58" s="20">
        <f t="shared" si="5"/>
        <v>1003.07</v>
      </c>
      <c r="P58" s="20">
        <f t="shared" si="7"/>
        <v>0</v>
      </c>
    </row>
    <row r="59" spans="1:16" x14ac:dyDescent="0.25">
      <c r="A59">
        <v>10806</v>
      </c>
      <c r="B59">
        <v>1796</v>
      </c>
      <c r="C59">
        <v>2211</v>
      </c>
      <c r="D59">
        <v>2207</v>
      </c>
      <c r="E59">
        <v>1003.07</v>
      </c>
      <c r="F59">
        <v>1003.07</v>
      </c>
      <c r="H59" s="17">
        <f t="shared" si="0"/>
        <v>10.996</v>
      </c>
      <c r="I59" s="18">
        <f t="shared" si="1"/>
        <v>1796</v>
      </c>
      <c r="J59" s="4">
        <f>I59*60*'Berechnungen 525d'!$D$9/1000</f>
        <v>91.160374468085109</v>
      </c>
      <c r="K59" s="19">
        <f t="shared" si="2"/>
        <v>2308</v>
      </c>
      <c r="L59" s="19">
        <f t="shared" si="3"/>
        <v>2207</v>
      </c>
      <c r="M59" s="19">
        <f t="shared" si="6"/>
        <v>101</v>
      </c>
      <c r="N59" s="20">
        <f t="shared" si="4"/>
        <v>1003.07</v>
      </c>
      <c r="O59" s="20">
        <f t="shared" si="5"/>
        <v>1003.07</v>
      </c>
      <c r="P59" s="20">
        <f t="shared" si="7"/>
        <v>0</v>
      </c>
    </row>
    <row r="60" spans="1:16" x14ac:dyDescent="0.25">
      <c r="A60">
        <v>10996</v>
      </c>
      <c r="B60">
        <v>1796</v>
      </c>
      <c r="C60">
        <v>2308</v>
      </c>
      <c r="D60">
        <v>2207</v>
      </c>
      <c r="E60">
        <v>1003.07</v>
      </c>
      <c r="F60">
        <v>1003.07</v>
      </c>
      <c r="H60" s="17">
        <f t="shared" si="0"/>
        <v>11.176</v>
      </c>
      <c r="I60" s="18">
        <f t="shared" si="1"/>
        <v>1867</v>
      </c>
      <c r="J60" s="4">
        <f>I60*60*'Berechnungen 525d'!$D$9/1000</f>
        <v>94.764153191489356</v>
      </c>
      <c r="K60" s="19">
        <f t="shared" si="2"/>
        <v>2308</v>
      </c>
      <c r="L60" s="19">
        <f t="shared" si="3"/>
        <v>2207</v>
      </c>
      <c r="M60" s="19">
        <f t="shared" si="6"/>
        <v>101</v>
      </c>
      <c r="N60" s="20">
        <f t="shared" si="4"/>
        <v>1003.07</v>
      </c>
      <c r="O60" s="20">
        <f t="shared" si="5"/>
        <v>1003.07</v>
      </c>
      <c r="P60" s="20">
        <f t="shared" si="7"/>
        <v>0</v>
      </c>
    </row>
    <row r="61" spans="1:16" x14ac:dyDescent="0.25">
      <c r="A61">
        <v>11176</v>
      </c>
      <c r="B61">
        <v>1867</v>
      </c>
      <c r="C61">
        <v>2308</v>
      </c>
      <c r="D61">
        <v>2207</v>
      </c>
      <c r="E61">
        <v>1003.07</v>
      </c>
      <c r="F61">
        <v>1003.07</v>
      </c>
      <c r="H61" s="17">
        <f t="shared" si="0"/>
        <v>11.367000000000001</v>
      </c>
      <c r="I61" s="18">
        <f t="shared" si="1"/>
        <v>1867</v>
      </c>
      <c r="J61" s="4">
        <f>I61*60*'Berechnungen 525d'!$D$9/1000</f>
        <v>94.764153191489356</v>
      </c>
      <c r="K61" s="19">
        <f t="shared" si="2"/>
        <v>2308</v>
      </c>
      <c r="L61" s="19">
        <f t="shared" si="3"/>
        <v>2250</v>
      </c>
      <c r="M61" s="19">
        <f t="shared" si="6"/>
        <v>58</v>
      </c>
      <c r="N61" s="20">
        <f t="shared" si="4"/>
        <v>1003.07</v>
      </c>
      <c r="O61" s="20">
        <f t="shared" si="5"/>
        <v>1003.07</v>
      </c>
      <c r="P61" s="20">
        <f t="shared" si="7"/>
        <v>0</v>
      </c>
    </row>
    <row r="62" spans="1:16" x14ac:dyDescent="0.25">
      <c r="A62">
        <v>11367</v>
      </c>
      <c r="B62">
        <v>1867</v>
      </c>
      <c r="C62">
        <v>2308</v>
      </c>
      <c r="D62">
        <v>2250</v>
      </c>
      <c r="E62">
        <v>1003.07</v>
      </c>
      <c r="F62">
        <v>1003.07</v>
      </c>
      <c r="H62" s="17">
        <f t="shared" si="0"/>
        <v>11.547000000000001</v>
      </c>
      <c r="I62" s="18">
        <f t="shared" si="1"/>
        <v>1867</v>
      </c>
      <c r="J62" s="4">
        <f>I62*60*'Berechnungen 525d'!$D$9/1000</f>
        <v>94.764153191489356</v>
      </c>
      <c r="K62" s="19">
        <f t="shared" si="2"/>
        <v>2308</v>
      </c>
      <c r="L62" s="19">
        <f t="shared" si="3"/>
        <v>2250</v>
      </c>
      <c r="M62" s="19">
        <f t="shared" si="6"/>
        <v>58</v>
      </c>
      <c r="N62" s="20">
        <f t="shared" si="4"/>
        <v>1003.07</v>
      </c>
      <c r="O62" s="20">
        <f t="shared" si="5"/>
        <v>1023.54</v>
      </c>
      <c r="P62" s="20">
        <f t="shared" si="7"/>
        <v>-20.469999999999914</v>
      </c>
    </row>
    <row r="63" spans="1:16" x14ac:dyDescent="0.25">
      <c r="A63">
        <v>11547</v>
      </c>
      <c r="B63">
        <v>1867</v>
      </c>
      <c r="C63">
        <v>2308</v>
      </c>
      <c r="D63">
        <v>2250</v>
      </c>
      <c r="E63">
        <v>1023.54</v>
      </c>
      <c r="F63">
        <v>1003.07</v>
      </c>
      <c r="H63" s="17">
        <f t="shared" si="0"/>
        <v>11.737</v>
      </c>
      <c r="I63" s="18">
        <f t="shared" si="1"/>
        <v>1867</v>
      </c>
      <c r="J63" s="4">
        <f>I63*60*'Berechnungen 525d'!$D$9/1000</f>
        <v>94.764153191489356</v>
      </c>
      <c r="K63" s="19">
        <f t="shared" si="2"/>
        <v>2308</v>
      </c>
      <c r="L63" s="19">
        <f t="shared" si="3"/>
        <v>2250</v>
      </c>
      <c r="M63" s="19">
        <f t="shared" si="6"/>
        <v>58</v>
      </c>
      <c r="N63" s="20">
        <f t="shared" si="4"/>
        <v>1023.54</v>
      </c>
      <c r="O63" s="20">
        <f t="shared" si="5"/>
        <v>1023.54</v>
      </c>
      <c r="P63" s="20">
        <f t="shared" si="7"/>
        <v>0</v>
      </c>
    </row>
    <row r="64" spans="1:16" x14ac:dyDescent="0.25">
      <c r="A64">
        <v>11737</v>
      </c>
      <c r="B64">
        <v>1867</v>
      </c>
      <c r="C64">
        <v>2308</v>
      </c>
      <c r="D64">
        <v>2250</v>
      </c>
      <c r="E64">
        <v>1023.54</v>
      </c>
      <c r="F64">
        <v>1023.54</v>
      </c>
      <c r="H64" s="17">
        <f t="shared" si="0"/>
        <v>11.927</v>
      </c>
      <c r="I64" s="18">
        <f t="shared" si="1"/>
        <v>1867</v>
      </c>
      <c r="J64" s="4">
        <f>I64*60*'Berechnungen 525d'!$D$9/1000</f>
        <v>94.764153191489356</v>
      </c>
      <c r="K64" s="19">
        <f t="shared" si="2"/>
        <v>2322</v>
      </c>
      <c r="L64" s="19">
        <f t="shared" si="3"/>
        <v>2250</v>
      </c>
      <c r="M64" s="19">
        <f t="shared" si="6"/>
        <v>72</v>
      </c>
      <c r="N64" s="20">
        <f t="shared" si="4"/>
        <v>1023.54</v>
      </c>
      <c r="O64" s="20">
        <f t="shared" si="5"/>
        <v>1023.54</v>
      </c>
      <c r="P64" s="20">
        <f t="shared" si="7"/>
        <v>0</v>
      </c>
    </row>
    <row r="65" spans="1:16" x14ac:dyDescent="0.25">
      <c r="A65">
        <v>11927</v>
      </c>
      <c r="B65">
        <v>1867</v>
      </c>
      <c r="C65">
        <v>2322</v>
      </c>
      <c r="D65">
        <v>2250</v>
      </c>
      <c r="E65">
        <v>1023.54</v>
      </c>
      <c r="F65">
        <v>1023.54</v>
      </c>
      <c r="H65" s="17">
        <f t="shared" si="0"/>
        <v>12.108000000000001</v>
      </c>
      <c r="I65" s="18">
        <f t="shared" si="1"/>
        <v>1939</v>
      </c>
      <c r="J65" s="4">
        <f>I65*60*'Berechnungen 525d'!$D$9/1000</f>
        <v>98.418689361702121</v>
      </c>
      <c r="K65" s="19">
        <f t="shared" si="2"/>
        <v>2322</v>
      </c>
      <c r="L65" s="19">
        <f t="shared" si="3"/>
        <v>2250</v>
      </c>
      <c r="M65" s="19">
        <f t="shared" si="6"/>
        <v>72</v>
      </c>
      <c r="N65" s="20">
        <f t="shared" si="4"/>
        <v>1023.54</v>
      </c>
      <c r="O65" s="20">
        <f t="shared" si="5"/>
        <v>1023.54</v>
      </c>
      <c r="P65" s="20">
        <f t="shared" si="7"/>
        <v>0</v>
      </c>
    </row>
    <row r="66" spans="1:16" x14ac:dyDescent="0.25">
      <c r="A66">
        <v>12108</v>
      </c>
      <c r="B66">
        <v>1939</v>
      </c>
      <c r="C66">
        <v>2322</v>
      </c>
      <c r="D66">
        <v>2250</v>
      </c>
      <c r="E66">
        <v>1023.54</v>
      </c>
      <c r="F66">
        <v>1023.54</v>
      </c>
      <c r="H66" s="17">
        <f t="shared" si="0"/>
        <v>12.298</v>
      </c>
      <c r="I66" s="18">
        <f t="shared" si="1"/>
        <v>1939</v>
      </c>
      <c r="J66" s="4">
        <f>I66*60*'Berechnungen 525d'!$D$9/1000</f>
        <v>98.418689361702121</v>
      </c>
      <c r="K66" s="19">
        <f t="shared" si="2"/>
        <v>2322</v>
      </c>
      <c r="L66" s="19">
        <f t="shared" si="3"/>
        <v>2250</v>
      </c>
      <c r="M66" s="19">
        <f t="shared" si="6"/>
        <v>72</v>
      </c>
      <c r="N66" s="20">
        <f t="shared" si="4"/>
        <v>1023.54</v>
      </c>
      <c r="O66" s="20">
        <f t="shared" si="5"/>
        <v>1023.54</v>
      </c>
      <c r="P66" s="20">
        <f t="shared" si="7"/>
        <v>0</v>
      </c>
    </row>
    <row r="67" spans="1:16" x14ac:dyDescent="0.25">
      <c r="A67">
        <v>12298</v>
      </c>
      <c r="B67">
        <v>1939</v>
      </c>
      <c r="C67">
        <v>2322</v>
      </c>
      <c r="D67">
        <v>2250</v>
      </c>
      <c r="E67">
        <v>1023.54</v>
      </c>
      <c r="F67">
        <v>1023.54</v>
      </c>
      <c r="H67" s="17">
        <f t="shared" ref="H67:H130" si="8">A68/1000</f>
        <v>12.468</v>
      </c>
      <c r="I67" s="18">
        <f t="shared" ref="I67:I130" si="9">IF(ISBLANK(B68),I66,B68)</f>
        <v>1939</v>
      </c>
      <c r="J67" s="4">
        <f>I67*60*'Berechnungen 525d'!$D$9/1000</f>
        <v>98.418689361702121</v>
      </c>
      <c r="K67" s="19">
        <f t="shared" ref="K67:K130" si="10">IF(ISBLANK(C68),K66,C68)</f>
        <v>2322</v>
      </c>
      <c r="L67" s="19">
        <f t="shared" ref="L67:L130" si="11">IF(ISBLANK(D68),L66,D68)</f>
        <v>2250</v>
      </c>
      <c r="M67" s="19">
        <f t="shared" si="6"/>
        <v>72</v>
      </c>
      <c r="N67" s="20">
        <f t="shared" ref="N67:N130" si="12">IF(ISBLANK(F68),N66,F68)</f>
        <v>1023.54</v>
      </c>
      <c r="O67" s="20">
        <f t="shared" ref="O67:O130" si="13">IF(ISBLANK(E68),O66,E68)</f>
        <v>1033.78</v>
      </c>
      <c r="P67" s="20">
        <f t="shared" si="7"/>
        <v>-10.240000000000009</v>
      </c>
    </row>
    <row r="68" spans="1:16" x14ac:dyDescent="0.25">
      <c r="A68">
        <v>12468</v>
      </c>
      <c r="B68">
        <v>1939</v>
      </c>
      <c r="C68">
        <v>2322</v>
      </c>
      <c r="D68">
        <v>2250</v>
      </c>
      <c r="E68">
        <v>1033.78</v>
      </c>
      <c r="F68">
        <v>1023.54</v>
      </c>
      <c r="H68" s="17">
        <f t="shared" si="8"/>
        <v>12.667999999999999</v>
      </c>
      <c r="I68" s="18">
        <f t="shared" si="9"/>
        <v>1939</v>
      </c>
      <c r="J68" s="4">
        <f>I68*60*'Berechnungen 525d'!$D$9/1000</f>
        <v>98.418689361702121</v>
      </c>
      <c r="K68" s="19">
        <f t="shared" si="10"/>
        <v>2322</v>
      </c>
      <c r="L68" s="19">
        <f t="shared" si="11"/>
        <v>2250</v>
      </c>
      <c r="M68" s="19">
        <f t="shared" ref="M68:M131" si="14">K68-L68</f>
        <v>72</v>
      </c>
      <c r="N68" s="20">
        <f t="shared" si="12"/>
        <v>1033.78</v>
      </c>
      <c r="O68" s="20">
        <f t="shared" si="13"/>
        <v>1033.78</v>
      </c>
      <c r="P68" s="20">
        <f t="shared" ref="P68:P131" si="15">N68-O68</f>
        <v>0</v>
      </c>
    </row>
    <row r="69" spans="1:16" x14ac:dyDescent="0.25">
      <c r="A69">
        <v>12668</v>
      </c>
      <c r="B69">
        <v>1939</v>
      </c>
      <c r="C69">
        <v>2322</v>
      </c>
      <c r="D69">
        <v>2250</v>
      </c>
      <c r="E69">
        <v>1033.78</v>
      </c>
      <c r="F69">
        <v>1033.78</v>
      </c>
      <c r="H69" s="17">
        <f t="shared" si="8"/>
        <v>12.859</v>
      </c>
      <c r="I69" s="18">
        <f t="shared" si="9"/>
        <v>1939</v>
      </c>
      <c r="J69" s="4">
        <f>I69*60*'Berechnungen 525d'!$D$9/1000</f>
        <v>98.418689361702121</v>
      </c>
      <c r="K69" s="19">
        <f t="shared" si="10"/>
        <v>2332</v>
      </c>
      <c r="L69" s="19">
        <f t="shared" si="11"/>
        <v>2250</v>
      </c>
      <c r="M69" s="19">
        <f t="shared" si="14"/>
        <v>82</v>
      </c>
      <c r="N69" s="20">
        <f t="shared" si="12"/>
        <v>1033.78</v>
      </c>
      <c r="O69" s="20">
        <f t="shared" si="13"/>
        <v>1033.78</v>
      </c>
      <c r="P69" s="20">
        <f t="shared" si="15"/>
        <v>0</v>
      </c>
    </row>
    <row r="70" spans="1:16" x14ac:dyDescent="0.25">
      <c r="A70">
        <v>12859</v>
      </c>
      <c r="B70">
        <v>1939</v>
      </c>
      <c r="C70">
        <v>2332</v>
      </c>
      <c r="D70">
        <v>2250</v>
      </c>
      <c r="E70">
        <v>1033.78</v>
      </c>
      <c r="F70">
        <v>1033.78</v>
      </c>
      <c r="H70" s="17">
        <f t="shared" si="8"/>
        <v>13.029</v>
      </c>
      <c r="I70" s="18">
        <f t="shared" si="9"/>
        <v>2017</v>
      </c>
      <c r="J70" s="4">
        <f>I70*60*'Berechnungen 525d'!$D$9/1000</f>
        <v>102.37777021276595</v>
      </c>
      <c r="K70" s="19">
        <f t="shared" si="10"/>
        <v>2332</v>
      </c>
      <c r="L70" s="19">
        <f t="shared" si="11"/>
        <v>2250</v>
      </c>
      <c r="M70" s="19">
        <f t="shared" si="14"/>
        <v>82</v>
      </c>
      <c r="N70" s="20">
        <f t="shared" si="12"/>
        <v>1033.78</v>
      </c>
      <c r="O70" s="20">
        <f t="shared" si="13"/>
        <v>1033.78</v>
      </c>
      <c r="P70" s="20">
        <f t="shared" si="15"/>
        <v>0</v>
      </c>
    </row>
    <row r="71" spans="1:16" x14ac:dyDescent="0.25">
      <c r="A71">
        <v>13029</v>
      </c>
      <c r="B71">
        <v>2017</v>
      </c>
      <c r="C71">
        <v>2332</v>
      </c>
      <c r="D71">
        <v>2250</v>
      </c>
      <c r="E71">
        <v>1033.78</v>
      </c>
      <c r="F71">
        <v>1033.78</v>
      </c>
      <c r="H71" s="17">
        <f t="shared" si="8"/>
        <v>13.218999999999999</v>
      </c>
      <c r="I71" s="18">
        <f t="shared" si="9"/>
        <v>2017</v>
      </c>
      <c r="J71" s="4">
        <f>I71*60*'Berechnungen 525d'!$D$9/1000</f>
        <v>102.37777021276595</v>
      </c>
      <c r="K71" s="19">
        <f t="shared" si="10"/>
        <v>2332</v>
      </c>
      <c r="L71" s="19">
        <f t="shared" si="11"/>
        <v>2250</v>
      </c>
      <c r="M71" s="19">
        <f t="shared" si="14"/>
        <v>82</v>
      </c>
      <c r="N71" s="20">
        <f t="shared" si="12"/>
        <v>1033.78</v>
      </c>
      <c r="O71" s="20">
        <f t="shared" si="13"/>
        <v>1033.78</v>
      </c>
      <c r="P71" s="20">
        <f t="shared" si="15"/>
        <v>0</v>
      </c>
    </row>
    <row r="72" spans="1:16" x14ac:dyDescent="0.25">
      <c r="A72">
        <v>13219</v>
      </c>
      <c r="B72">
        <v>2017</v>
      </c>
      <c r="C72">
        <v>2332</v>
      </c>
      <c r="D72">
        <v>2250</v>
      </c>
      <c r="E72">
        <v>1033.78</v>
      </c>
      <c r="F72">
        <v>1033.78</v>
      </c>
      <c r="H72" s="17">
        <f t="shared" si="8"/>
        <v>13.42</v>
      </c>
      <c r="I72" s="18">
        <f t="shared" si="9"/>
        <v>2017</v>
      </c>
      <c r="J72" s="4">
        <f>I72*60*'Berechnungen 525d'!$D$9/1000</f>
        <v>102.37777021276595</v>
      </c>
      <c r="K72" s="19">
        <f t="shared" si="10"/>
        <v>2332</v>
      </c>
      <c r="L72" s="19">
        <f t="shared" si="11"/>
        <v>2250</v>
      </c>
      <c r="M72" s="19">
        <f t="shared" si="14"/>
        <v>82</v>
      </c>
      <c r="N72" s="20">
        <f t="shared" si="12"/>
        <v>1033.78</v>
      </c>
      <c r="O72" s="20">
        <f t="shared" si="13"/>
        <v>1054.25</v>
      </c>
      <c r="P72" s="20">
        <f t="shared" si="15"/>
        <v>-20.470000000000027</v>
      </c>
    </row>
    <row r="73" spans="1:16" x14ac:dyDescent="0.25">
      <c r="A73">
        <v>13420</v>
      </c>
      <c r="B73">
        <v>2017</v>
      </c>
      <c r="C73">
        <v>2332</v>
      </c>
      <c r="D73">
        <v>2250</v>
      </c>
      <c r="E73">
        <v>1054.25</v>
      </c>
      <c r="F73">
        <v>1033.78</v>
      </c>
      <c r="H73" s="17">
        <f t="shared" si="8"/>
        <v>13.61</v>
      </c>
      <c r="I73" s="18">
        <f t="shared" si="9"/>
        <v>2017</v>
      </c>
      <c r="J73" s="4">
        <f>I73*60*'Berechnungen 525d'!$D$9/1000</f>
        <v>102.37777021276595</v>
      </c>
      <c r="K73" s="19">
        <f t="shared" si="10"/>
        <v>2332</v>
      </c>
      <c r="L73" s="19">
        <f t="shared" si="11"/>
        <v>2250</v>
      </c>
      <c r="M73" s="19">
        <f t="shared" si="14"/>
        <v>82</v>
      </c>
      <c r="N73" s="20">
        <f t="shared" si="12"/>
        <v>1064.48</v>
      </c>
      <c r="O73" s="20">
        <f t="shared" si="13"/>
        <v>1054.25</v>
      </c>
      <c r="P73" s="20">
        <f t="shared" si="15"/>
        <v>10.230000000000018</v>
      </c>
    </row>
    <row r="74" spans="1:16" x14ac:dyDescent="0.25">
      <c r="A74">
        <v>13610</v>
      </c>
      <c r="B74">
        <v>2017</v>
      </c>
      <c r="C74">
        <v>2332</v>
      </c>
      <c r="D74">
        <v>2250</v>
      </c>
      <c r="E74">
        <v>1054.25</v>
      </c>
      <c r="F74">
        <v>1064.48</v>
      </c>
      <c r="H74" s="17">
        <f t="shared" si="8"/>
        <v>13.8</v>
      </c>
      <c r="I74" s="18">
        <f t="shared" si="9"/>
        <v>2017</v>
      </c>
      <c r="J74" s="4">
        <f>I74*60*'Berechnungen 525d'!$D$9/1000</f>
        <v>102.37777021276595</v>
      </c>
      <c r="K74" s="19">
        <f t="shared" si="10"/>
        <v>2337</v>
      </c>
      <c r="L74" s="19">
        <f t="shared" si="11"/>
        <v>2250</v>
      </c>
      <c r="M74" s="19">
        <f t="shared" si="14"/>
        <v>87</v>
      </c>
      <c r="N74" s="20">
        <f t="shared" si="12"/>
        <v>1064.48</v>
      </c>
      <c r="O74" s="20">
        <f t="shared" si="13"/>
        <v>1054.25</v>
      </c>
      <c r="P74" s="20">
        <f t="shared" si="15"/>
        <v>10.230000000000018</v>
      </c>
    </row>
    <row r="75" spans="1:16" x14ac:dyDescent="0.25">
      <c r="A75">
        <v>13800</v>
      </c>
      <c r="B75">
        <v>2017</v>
      </c>
      <c r="C75">
        <v>2337</v>
      </c>
      <c r="D75">
        <v>2250</v>
      </c>
      <c r="E75">
        <v>1054.25</v>
      </c>
      <c r="F75">
        <v>1064.48</v>
      </c>
      <c r="H75" s="17">
        <f t="shared" si="8"/>
        <v>13.99</v>
      </c>
      <c r="I75" s="18">
        <f t="shared" si="9"/>
        <v>2079</v>
      </c>
      <c r="J75" s="4">
        <f>I75*60*'Berechnungen 525d'!$D$9/1000</f>
        <v>105.52473191489361</v>
      </c>
      <c r="K75" s="19">
        <f t="shared" si="10"/>
        <v>2337</v>
      </c>
      <c r="L75" s="19">
        <f t="shared" si="11"/>
        <v>2250</v>
      </c>
      <c r="M75" s="19">
        <f t="shared" si="14"/>
        <v>87</v>
      </c>
      <c r="N75" s="20">
        <f t="shared" si="12"/>
        <v>1064.48</v>
      </c>
      <c r="O75" s="20">
        <f t="shared" si="13"/>
        <v>1054.25</v>
      </c>
      <c r="P75" s="20">
        <f t="shared" si="15"/>
        <v>10.230000000000018</v>
      </c>
    </row>
    <row r="76" spans="1:16" x14ac:dyDescent="0.25">
      <c r="A76">
        <v>13990</v>
      </c>
      <c r="B76">
        <v>2079</v>
      </c>
      <c r="C76">
        <v>2337</v>
      </c>
      <c r="D76">
        <v>2250</v>
      </c>
      <c r="E76">
        <v>1054.25</v>
      </c>
      <c r="F76">
        <v>1064.48</v>
      </c>
      <c r="H76" s="17">
        <f t="shared" si="8"/>
        <v>14.180999999999999</v>
      </c>
      <c r="I76" s="18">
        <f t="shared" si="9"/>
        <v>2079</v>
      </c>
      <c r="J76" s="4">
        <f>I76*60*'Berechnungen 525d'!$D$9/1000</f>
        <v>105.52473191489361</v>
      </c>
      <c r="K76" s="19">
        <f t="shared" si="10"/>
        <v>2337</v>
      </c>
      <c r="L76" s="19">
        <f t="shared" si="11"/>
        <v>2250</v>
      </c>
      <c r="M76" s="19">
        <f t="shared" si="14"/>
        <v>87</v>
      </c>
      <c r="N76" s="20">
        <f t="shared" si="12"/>
        <v>1064.48</v>
      </c>
      <c r="O76" s="20">
        <f t="shared" si="13"/>
        <v>1054.25</v>
      </c>
      <c r="P76" s="20">
        <f t="shared" si="15"/>
        <v>10.230000000000018</v>
      </c>
    </row>
    <row r="77" spans="1:16" x14ac:dyDescent="0.25">
      <c r="A77">
        <v>14181</v>
      </c>
      <c r="B77">
        <v>2079</v>
      </c>
      <c r="C77">
        <v>2337</v>
      </c>
      <c r="D77">
        <v>2250</v>
      </c>
      <c r="E77">
        <v>1054.25</v>
      </c>
      <c r="F77">
        <v>1064.48</v>
      </c>
      <c r="H77" s="17">
        <f t="shared" si="8"/>
        <v>14.371</v>
      </c>
      <c r="I77" s="18">
        <f t="shared" si="9"/>
        <v>2079</v>
      </c>
      <c r="J77" s="4">
        <f>I77*60*'Berechnungen 525d'!$D$9/1000</f>
        <v>105.52473191489361</v>
      </c>
      <c r="K77" s="19">
        <f t="shared" si="10"/>
        <v>2337</v>
      </c>
      <c r="L77" s="19">
        <f t="shared" si="11"/>
        <v>2250</v>
      </c>
      <c r="M77" s="19">
        <f t="shared" si="14"/>
        <v>87</v>
      </c>
      <c r="N77" s="20">
        <f t="shared" si="12"/>
        <v>1064.48</v>
      </c>
      <c r="O77" s="20">
        <f t="shared" si="13"/>
        <v>1095.19</v>
      </c>
      <c r="P77" s="20">
        <f t="shared" si="15"/>
        <v>-30.710000000000036</v>
      </c>
    </row>
    <row r="78" spans="1:16" x14ac:dyDescent="0.25">
      <c r="A78">
        <v>14371</v>
      </c>
      <c r="B78">
        <v>2079</v>
      </c>
      <c r="C78">
        <v>2337</v>
      </c>
      <c r="D78">
        <v>2250</v>
      </c>
      <c r="E78">
        <v>1095.19</v>
      </c>
      <c r="F78">
        <v>1064.48</v>
      </c>
      <c r="H78" s="17">
        <f t="shared" si="8"/>
        <v>14.571</v>
      </c>
      <c r="I78" s="18">
        <f t="shared" si="9"/>
        <v>2079</v>
      </c>
      <c r="J78" s="4">
        <f>I78*60*'Berechnungen 525d'!$D$9/1000</f>
        <v>105.52473191489361</v>
      </c>
      <c r="K78" s="19">
        <f t="shared" si="10"/>
        <v>2337</v>
      </c>
      <c r="L78" s="19">
        <f t="shared" si="11"/>
        <v>2250</v>
      </c>
      <c r="M78" s="19">
        <f t="shared" si="14"/>
        <v>87</v>
      </c>
      <c r="N78" s="20">
        <f t="shared" si="12"/>
        <v>1115.6600000000001</v>
      </c>
      <c r="O78" s="20">
        <f t="shared" si="13"/>
        <v>1095.19</v>
      </c>
      <c r="P78" s="20">
        <f t="shared" si="15"/>
        <v>20.470000000000027</v>
      </c>
    </row>
    <row r="79" spans="1:16" x14ac:dyDescent="0.25">
      <c r="A79">
        <v>14571</v>
      </c>
      <c r="B79">
        <v>2079</v>
      </c>
      <c r="C79">
        <v>2337</v>
      </c>
      <c r="D79">
        <v>2250</v>
      </c>
      <c r="E79">
        <v>1095.19</v>
      </c>
      <c r="F79">
        <v>1115.6600000000001</v>
      </c>
      <c r="H79" s="17">
        <f t="shared" si="8"/>
        <v>14.760999999999999</v>
      </c>
      <c r="I79" s="18">
        <f t="shared" si="9"/>
        <v>2079</v>
      </c>
      <c r="J79" s="4">
        <f>I79*60*'Berechnungen 525d'!$D$9/1000</f>
        <v>105.52473191489361</v>
      </c>
      <c r="K79" s="19">
        <f t="shared" si="10"/>
        <v>2317</v>
      </c>
      <c r="L79" s="19">
        <f t="shared" si="11"/>
        <v>2250</v>
      </c>
      <c r="M79" s="19">
        <f t="shared" si="14"/>
        <v>67</v>
      </c>
      <c r="N79" s="20">
        <f t="shared" si="12"/>
        <v>1115.6600000000001</v>
      </c>
      <c r="O79" s="20">
        <f t="shared" si="13"/>
        <v>1095.19</v>
      </c>
      <c r="P79" s="20">
        <f t="shared" si="15"/>
        <v>20.470000000000027</v>
      </c>
    </row>
    <row r="80" spans="1:16" x14ac:dyDescent="0.25">
      <c r="A80">
        <v>14761</v>
      </c>
      <c r="B80">
        <v>2079</v>
      </c>
      <c r="C80">
        <v>2317</v>
      </c>
      <c r="D80">
        <v>2250</v>
      </c>
      <c r="E80">
        <v>1095.19</v>
      </c>
      <c r="F80">
        <v>1115.6600000000001</v>
      </c>
      <c r="H80" s="17">
        <f t="shared" si="8"/>
        <v>14.952</v>
      </c>
      <c r="I80" s="18">
        <f t="shared" si="9"/>
        <v>2146</v>
      </c>
      <c r="J80" s="4">
        <f>I80*60*'Berechnungen 525d'!$D$9/1000</f>
        <v>108.92548085106382</v>
      </c>
      <c r="K80" s="19">
        <f t="shared" si="10"/>
        <v>2317</v>
      </c>
      <c r="L80" s="19">
        <f t="shared" si="11"/>
        <v>2250</v>
      </c>
      <c r="M80" s="19">
        <f t="shared" si="14"/>
        <v>67</v>
      </c>
      <c r="N80" s="20">
        <f t="shared" si="12"/>
        <v>1115.6600000000001</v>
      </c>
      <c r="O80" s="20">
        <f t="shared" si="13"/>
        <v>1095.19</v>
      </c>
      <c r="P80" s="20">
        <f t="shared" si="15"/>
        <v>20.470000000000027</v>
      </c>
    </row>
    <row r="81" spans="1:16" x14ac:dyDescent="0.25">
      <c r="A81">
        <v>14952</v>
      </c>
      <c r="B81">
        <v>2146</v>
      </c>
      <c r="C81">
        <v>2317</v>
      </c>
      <c r="D81">
        <v>2250</v>
      </c>
      <c r="E81">
        <v>1095.19</v>
      </c>
      <c r="F81">
        <v>1115.6600000000001</v>
      </c>
      <c r="H81" s="17">
        <f t="shared" si="8"/>
        <v>15.141999999999999</v>
      </c>
      <c r="I81" s="18">
        <f t="shared" si="9"/>
        <v>2146</v>
      </c>
      <c r="J81" s="4">
        <f>I81*60*'Berechnungen 525d'!$D$9/1000</f>
        <v>108.92548085106382</v>
      </c>
      <c r="K81" s="19">
        <f t="shared" si="10"/>
        <v>2317</v>
      </c>
      <c r="L81" s="19">
        <f t="shared" si="11"/>
        <v>2250</v>
      </c>
      <c r="M81" s="19">
        <f t="shared" si="14"/>
        <v>67</v>
      </c>
      <c r="N81" s="20">
        <f t="shared" si="12"/>
        <v>1115.6600000000001</v>
      </c>
      <c r="O81" s="20">
        <f t="shared" si="13"/>
        <v>1095.19</v>
      </c>
      <c r="P81" s="20">
        <f t="shared" si="15"/>
        <v>20.470000000000027</v>
      </c>
    </row>
    <row r="82" spans="1:16" x14ac:dyDescent="0.25">
      <c r="A82">
        <v>15142</v>
      </c>
      <c r="B82">
        <v>2146</v>
      </c>
      <c r="C82">
        <v>2317</v>
      </c>
      <c r="D82">
        <v>2250</v>
      </c>
      <c r="E82">
        <v>1095.19</v>
      </c>
      <c r="F82">
        <v>1115.6600000000001</v>
      </c>
      <c r="H82" s="17">
        <f t="shared" si="8"/>
        <v>15.332000000000001</v>
      </c>
      <c r="I82" s="18">
        <f t="shared" si="9"/>
        <v>2146</v>
      </c>
      <c r="J82" s="4">
        <f>I82*60*'Berechnungen 525d'!$D$9/1000</f>
        <v>108.92548085106382</v>
      </c>
      <c r="K82" s="19">
        <f t="shared" si="10"/>
        <v>2317</v>
      </c>
      <c r="L82" s="19">
        <f t="shared" si="11"/>
        <v>2250</v>
      </c>
      <c r="M82" s="19">
        <f t="shared" si="14"/>
        <v>67</v>
      </c>
      <c r="N82" s="20">
        <f t="shared" si="12"/>
        <v>1115.6600000000001</v>
      </c>
      <c r="O82" s="20">
        <f t="shared" si="13"/>
        <v>1146.3699999999999</v>
      </c>
      <c r="P82" s="20">
        <f t="shared" si="15"/>
        <v>-30.709999999999809</v>
      </c>
    </row>
    <row r="83" spans="1:16" x14ac:dyDescent="0.25">
      <c r="A83">
        <v>15332</v>
      </c>
      <c r="B83">
        <v>2146</v>
      </c>
      <c r="C83">
        <v>2317</v>
      </c>
      <c r="D83">
        <v>2250</v>
      </c>
      <c r="E83">
        <v>1146.3699999999999</v>
      </c>
      <c r="F83">
        <v>1115.6600000000001</v>
      </c>
      <c r="H83" s="17">
        <f t="shared" si="8"/>
        <v>15.523</v>
      </c>
      <c r="I83" s="18">
        <f t="shared" si="9"/>
        <v>2146</v>
      </c>
      <c r="J83" s="4">
        <f>I83*60*'Berechnungen 525d'!$D$9/1000</f>
        <v>108.92548085106382</v>
      </c>
      <c r="K83" s="19">
        <f t="shared" si="10"/>
        <v>2317</v>
      </c>
      <c r="L83" s="19">
        <f t="shared" si="11"/>
        <v>2250</v>
      </c>
      <c r="M83" s="19">
        <f t="shared" si="14"/>
        <v>67</v>
      </c>
      <c r="N83" s="20">
        <f t="shared" si="12"/>
        <v>1156.5999999999999</v>
      </c>
      <c r="O83" s="20">
        <f t="shared" si="13"/>
        <v>1146.3699999999999</v>
      </c>
      <c r="P83" s="20">
        <f t="shared" si="15"/>
        <v>10.230000000000018</v>
      </c>
    </row>
    <row r="84" spans="1:16" x14ac:dyDescent="0.25">
      <c r="A84">
        <v>15523</v>
      </c>
      <c r="B84">
        <v>2146</v>
      </c>
      <c r="C84">
        <v>2317</v>
      </c>
      <c r="D84">
        <v>2250</v>
      </c>
      <c r="E84">
        <v>1146.3699999999999</v>
      </c>
      <c r="F84">
        <v>1156.5999999999999</v>
      </c>
      <c r="H84" s="17">
        <f t="shared" si="8"/>
        <v>15.723000000000001</v>
      </c>
      <c r="I84" s="18">
        <f t="shared" si="9"/>
        <v>2146</v>
      </c>
      <c r="J84" s="4">
        <f>I84*60*'Berechnungen 525d'!$D$9/1000</f>
        <v>108.92548085106382</v>
      </c>
      <c r="K84" s="19">
        <f t="shared" si="10"/>
        <v>2243</v>
      </c>
      <c r="L84" s="19">
        <f t="shared" si="11"/>
        <v>2250</v>
      </c>
      <c r="M84" s="19">
        <f t="shared" si="14"/>
        <v>-7</v>
      </c>
      <c r="N84" s="20">
        <f t="shared" si="12"/>
        <v>1156.5999999999999</v>
      </c>
      <c r="O84" s="20">
        <f t="shared" si="13"/>
        <v>1146.3699999999999</v>
      </c>
      <c r="P84" s="20">
        <f t="shared" si="15"/>
        <v>10.230000000000018</v>
      </c>
    </row>
    <row r="85" spans="1:16" x14ac:dyDescent="0.25">
      <c r="A85">
        <v>15723</v>
      </c>
      <c r="B85">
        <v>2146</v>
      </c>
      <c r="C85">
        <v>2243</v>
      </c>
      <c r="D85">
        <v>2250</v>
      </c>
      <c r="E85">
        <v>1146.3699999999999</v>
      </c>
      <c r="F85">
        <v>1156.5999999999999</v>
      </c>
      <c r="H85" s="17">
        <f t="shared" si="8"/>
        <v>15.913</v>
      </c>
      <c r="I85" s="18">
        <f t="shared" si="9"/>
        <v>2219</v>
      </c>
      <c r="J85" s="4">
        <f>I85*60*'Berechnungen 525d'!$D$9/1000</f>
        <v>112.63077446808511</v>
      </c>
      <c r="K85" s="19">
        <f t="shared" si="10"/>
        <v>2243</v>
      </c>
      <c r="L85" s="19">
        <f t="shared" si="11"/>
        <v>2250</v>
      </c>
      <c r="M85" s="19">
        <f t="shared" si="14"/>
        <v>-7</v>
      </c>
      <c r="N85" s="20">
        <f t="shared" si="12"/>
        <v>1156.5999999999999</v>
      </c>
      <c r="O85" s="20">
        <f t="shared" si="13"/>
        <v>1146.3699999999999</v>
      </c>
      <c r="P85" s="20">
        <f t="shared" si="15"/>
        <v>10.230000000000018</v>
      </c>
    </row>
    <row r="86" spans="1:16" x14ac:dyDescent="0.25">
      <c r="A86">
        <v>15913</v>
      </c>
      <c r="B86">
        <v>2219</v>
      </c>
      <c r="C86">
        <v>2243</v>
      </c>
      <c r="D86">
        <v>2250</v>
      </c>
      <c r="E86">
        <v>1146.3699999999999</v>
      </c>
      <c r="F86">
        <v>1156.5999999999999</v>
      </c>
      <c r="H86" s="17">
        <f t="shared" si="8"/>
        <v>16.103000000000002</v>
      </c>
      <c r="I86" s="18">
        <f t="shared" si="9"/>
        <v>2219</v>
      </c>
      <c r="J86" s="4">
        <f>I86*60*'Berechnungen 525d'!$D$9/1000</f>
        <v>112.63077446808511</v>
      </c>
      <c r="K86" s="19">
        <f t="shared" si="10"/>
        <v>2243</v>
      </c>
      <c r="L86" s="19">
        <f t="shared" si="11"/>
        <v>2250</v>
      </c>
      <c r="M86" s="19">
        <f t="shared" si="14"/>
        <v>-7</v>
      </c>
      <c r="N86" s="20">
        <f t="shared" si="12"/>
        <v>1156.5999999999999</v>
      </c>
      <c r="O86" s="20">
        <f t="shared" si="13"/>
        <v>1146.3699999999999</v>
      </c>
      <c r="P86" s="20">
        <f t="shared" si="15"/>
        <v>10.230000000000018</v>
      </c>
    </row>
    <row r="87" spans="1:16" x14ac:dyDescent="0.25">
      <c r="A87">
        <v>16103</v>
      </c>
      <c r="B87">
        <v>2219</v>
      </c>
      <c r="C87">
        <v>2243</v>
      </c>
      <c r="D87">
        <v>2250</v>
      </c>
      <c r="E87">
        <v>1146.3699999999999</v>
      </c>
      <c r="F87">
        <v>1156.5999999999999</v>
      </c>
      <c r="H87" s="17">
        <f t="shared" si="8"/>
        <v>16.294</v>
      </c>
      <c r="I87" s="18">
        <f t="shared" si="9"/>
        <v>2219</v>
      </c>
      <c r="J87" s="4">
        <f>I87*60*'Berechnungen 525d'!$D$9/1000</f>
        <v>112.63077446808511</v>
      </c>
      <c r="K87" s="19">
        <f t="shared" si="10"/>
        <v>2243</v>
      </c>
      <c r="L87" s="19">
        <f t="shared" si="11"/>
        <v>2250</v>
      </c>
      <c r="M87" s="19">
        <f t="shared" si="14"/>
        <v>-7</v>
      </c>
      <c r="N87" s="20">
        <f t="shared" si="12"/>
        <v>1156.5999999999999</v>
      </c>
      <c r="O87" s="20">
        <f t="shared" si="13"/>
        <v>1177.07</v>
      </c>
      <c r="P87" s="20">
        <f t="shared" si="15"/>
        <v>-20.470000000000027</v>
      </c>
    </row>
    <row r="88" spans="1:16" x14ac:dyDescent="0.25">
      <c r="A88">
        <v>16294</v>
      </c>
      <c r="B88">
        <v>2219</v>
      </c>
      <c r="C88">
        <v>2243</v>
      </c>
      <c r="D88">
        <v>2250</v>
      </c>
      <c r="E88">
        <v>1177.07</v>
      </c>
      <c r="F88">
        <v>1156.5999999999999</v>
      </c>
      <c r="H88" s="17">
        <f t="shared" si="8"/>
        <v>16.484000000000002</v>
      </c>
      <c r="I88" s="18">
        <f t="shared" si="9"/>
        <v>2219</v>
      </c>
      <c r="J88" s="4">
        <f>I88*60*'Berechnungen 525d'!$D$9/1000</f>
        <v>112.63077446808511</v>
      </c>
      <c r="K88" s="19">
        <f t="shared" si="10"/>
        <v>2243</v>
      </c>
      <c r="L88" s="19">
        <f t="shared" si="11"/>
        <v>2250</v>
      </c>
      <c r="M88" s="19">
        <f t="shared" si="14"/>
        <v>-7</v>
      </c>
      <c r="N88" s="20">
        <f t="shared" si="12"/>
        <v>1187.31</v>
      </c>
      <c r="O88" s="20">
        <f t="shared" si="13"/>
        <v>1177.07</v>
      </c>
      <c r="P88" s="20">
        <f t="shared" si="15"/>
        <v>10.240000000000009</v>
      </c>
    </row>
    <row r="89" spans="1:16" x14ac:dyDescent="0.25">
      <c r="A89">
        <v>16484</v>
      </c>
      <c r="B89">
        <v>2219</v>
      </c>
      <c r="C89">
        <v>2243</v>
      </c>
      <c r="D89">
        <v>2250</v>
      </c>
      <c r="E89">
        <v>1177.07</v>
      </c>
      <c r="F89">
        <v>1187.31</v>
      </c>
      <c r="H89" s="17">
        <f t="shared" si="8"/>
        <v>16.673999999999999</v>
      </c>
      <c r="I89" s="18">
        <f t="shared" si="9"/>
        <v>2219</v>
      </c>
      <c r="J89" s="4">
        <f>I89*60*'Berechnungen 525d'!$D$9/1000</f>
        <v>112.63077446808511</v>
      </c>
      <c r="K89" s="19">
        <f t="shared" si="10"/>
        <v>2257</v>
      </c>
      <c r="L89" s="19">
        <f t="shared" si="11"/>
        <v>2250</v>
      </c>
      <c r="M89" s="19">
        <f t="shared" si="14"/>
        <v>7</v>
      </c>
      <c r="N89" s="20">
        <f t="shared" si="12"/>
        <v>1187.31</v>
      </c>
      <c r="O89" s="20">
        <f t="shared" si="13"/>
        <v>1177.07</v>
      </c>
      <c r="P89" s="20">
        <f t="shared" si="15"/>
        <v>10.240000000000009</v>
      </c>
    </row>
    <row r="90" spans="1:16" x14ac:dyDescent="0.25">
      <c r="A90">
        <v>16674</v>
      </c>
      <c r="B90">
        <v>2219</v>
      </c>
      <c r="C90">
        <v>2257</v>
      </c>
      <c r="D90">
        <v>2250</v>
      </c>
      <c r="E90">
        <v>1177.07</v>
      </c>
      <c r="F90">
        <v>1187.31</v>
      </c>
      <c r="H90" s="17">
        <f t="shared" si="8"/>
        <v>16.875</v>
      </c>
      <c r="I90" s="18">
        <f t="shared" si="9"/>
        <v>2296</v>
      </c>
      <c r="J90" s="4">
        <f>I90*60*'Berechnungen 525d'!$D$9/1000</f>
        <v>116.53909787234042</v>
      </c>
      <c r="K90" s="19">
        <f t="shared" si="10"/>
        <v>2257</v>
      </c>
      <c r="L90" s="19">
        <f t="shared" si="11"/>
        <v>2250</v>
      </c>
      <c r="M90" s="19">
        <f t="shared" si="14"/>
        <v>7</v>
      </c>
      <c r="N90" s="20">
        <f t="shared" si="12"/>
        <v>1187.31</v>
      </c>
      <c r="O90" s="20">
        <f t="shared" si="13"/>
        <v>1177.07</v>
      </c>
      <c r="P90" s="20">
        <f t="shared" si="15"/>
        <v>10.240000000000009</v>
      </c>
    </row>
    <row r="91" spans="1:16" x14ac:dyDescent="0.25">
      <c r="A91">
        <v>16875</v>
      </c>
      <c r="B91">
        <v>2296</v>
      </c>
      <c r="C91">
        <v>2257</v>
      </c>
      <c r="D91">
        <v>2250</v>
      </c>
      <c r="E91">
        <v>1177.07</v>
      </c>
      <c r="F91">
        <v>1187.31</v>
      </c>
      <c r="H91" s="17">
        <f t="shared" si="8"/>
        <v>17.065000000000001</v>
      </c>
      <c r="I91" s="18">
        <f t="shared" si="9"/>
        <v>2296</v>
      </c>
      <c r="J91" s="4">
        <f>I91*60*'Berechnungen 525d'!$D$9/1000</f>
        <v>116.53909787234042</v>
      </c>
      <c r="K91" s="19">
        <f t="shared" si="10"/>
        <v>2257</v>
      </c>
      <c r="L91" s="19">
        <f t="shared" si="11"/>
        <v>2250</v>
      </c>
      <c r="M91" s="19">
        <f t="shared" si="14"/>
        <v>7</v>
      </c>
      <c r="N91" s="20">
        <f t="shared" si="12"/>
        <v>1187.31</v>
      </c>
      <c r="O91" s="20">
        <f t="shared" si="13"/>
        <v>1177.07</v>
      </c>
      <c r="P91" s="20">
        <f t="shared" si="15"/>
        <v>10.240000000000009</v>
      </c>
    </row>
    <row r="92" spans="1:16" x14ac:dyDescent="0.25">
      <c r="A92">
        <v>17065</v>
      </c>
      <c r="B92">
        <v>2296</v>
      </c>
      <c r="C92">
        <v>2257</v>
      </c>
      <c r="D92">
        <v>2250</v>
      </c>
      <c r="E92">
        <v>1177.07</v>
      </c>
      <c r="F92">
        <v>1187.31</v>
      </c>
      <c r="H92" s="17">
        <f t="shared" si="8"/>
        <v>17.254999999999999</v>
      </c>
      <c r="I92" s="18">
        <f t="shared" si="9"/>
        <v>2296</v>
      </c>
      <c r="J92" s="4">
        <f>I92*60*'Berechnungen 525d'!$D$9/1000</f>
        <v>116.53909787234042</v>
      </c>
      <c r="K92" s="19">
        <f t="shared" si="10"/>
        <v>2257</v>
      </c>
      <c r="L92" s="19">
        <f t="shared" si="11"/>
        <v>2250</v>
      </c>
      <c r="M92" s="19">
        <f t="shared" si="14"/>
        <v>7</v>
      </c>
      <c r="N92" s="20">
        <f t="shared" si="12"/>
        <v>1187.31</v>
      </c>
      <c r="O92" s="20">
        <f t="shared" si="13"/>
        <v>1207.78</v>
      </c>
      <c r="P92" s="20">
        <f t="shared" si="15"/>
        <v>-20.470000000000027</v>
      </c>
    </row>
    <row r="93" spans="1:16" x14ac:dyDescent="0.25">
      <c r="A93">
        <v>17255</v>
      </c>
      <c r="B93">
        <v>2296</v>
      </c>
      <c r="C93">
        <v>2257</v>
      </c>
      <c r="D93">
        <v>2250</v>
      </c>
      <c r="E93">
        <v>1207.78</v>
      </c>
      <c r="F93">
        <v>1187.31</v>
      </c>
      <c r="H93" s="17">
        <f t="shared" si="8"/>
        <v>17.445</v>
      </c>
      <c r="I93" s="18">
        <f t="shared" si="9"/>
        <v>2296</v>
      </c>
      <c r="J93" s="4">
        <f>I93*60*'Berechnungen 525d'!$D$9/1000</f>
        <v>116.53909787234042</v>
      </c>
      <c r="K93" s="19">
        <f t="shared" si="10"/>
        <v>2257</v>
      </c>
      <c r="L93" s="19">
        <f t="shared" si="11"/>
        <v>2250</v>
      </c>
      <c r="M93" s="19">
        <f t="shared" si="14"/>
        <v>7</v>
      </c>
      <c r="N93" s="20">
        <f t="shared" si="12"/>
        <v>1218.01</v>
      </c>
      <c r="O93" s="20">
        <f t="shared" si="13"/>
        <v>1207.78</v>
      </c>
      <c r="P93" s="20">
        <f t="shared" si="15"/>
        <v>10.230000000000018</v>
      </c>
    </row>
    <row r="94" spans="1:16" x14ac:dyDescent="0.25">
      <c r="A94">
        <v>17445</v>
      </c>
      <c r="B94">
        <v>2296</v>
      </c>
      <c r="C94">
        <v>2257</v>
      </c>
      <c r="D94">
        <v>2250</v>
      </c>
      <c r="E94">
        <v>1207.78</v>
      </c>
      <c r="F94">
        <v>1218.01</v>
      </c>
      <c r="H94" s="17">
        <f t="shared" si="8"/>
        <v>17.635999999999999</v>
      </c>
      <c r="I94" s="18">
        <f t="shared" si="9"/>
        <v>2296</v>
      </c>
      <c r="J94" s="4">
        <f>I94*60*'Berechnungen 525d'!$D$9/1000</f>
        <v>116.53909787234042</v>
      </c>
      <c r="K94" s="19">
        <f t="shared" si="10"/>
        <v>2293</v>
      </c>
      <c r="L94" s="19">
        <f t="shared" si="11"/>
        <v>2250</v>
      </c>
      <c r="M94" s="19">
        <f t="shared" si="14"/>
        <v>43</v>
      </c>
      <c r="N94" s="20">
        <f t="shared" si="12"/>
        <v>1218.01</v>
      </c>
      <c r="O94" s="20">
        <f t="shared" si="13"/>
        <v>1207.78</v>
      </c>
      <c r="P94" s="20">
        <f t="shared" si="15"/>
        <v>10.230000000000018</v>
      </c>
    </row>
    <row r="95" spans="1:16" x14ac:dyDescent="0.25">
      <c r="A95">
        <v>17636</v>
      </c>
      <c r="B95">
        <v>2296</v>
      </c>
      <c r="C95">
        <v>2293</v>
      </c>
      <c r="D95">
        <v>2250</v>
      </c>
      <c r="E95">
        <v>1207.78</v>
      </c>
      <c r="F95">
        <v>1218.01</v>
      </c>
      <c r="H95" s="17">
        <f t="shared" si="8"/>
        <v>17.815999999999999</v>
      </c>
      <c r="I95" s="18">
        <f t="shared" si="9"/>
        <v>2366</v>
      </c>
      <c r="J95" s="4">
        <f>I95*60*'Berechnungen 525d'!$D$9/1000</f>
        <v>120.09211914893616</v>
      </c>
      <c r="K95" s="19">
        <f t="shared" si="10"/>
        <v>2293</v>
      </c>
      <c r="L95" s="19">
        <f t="shared" si="11"/>
        <v>2250</v>
      </c>
      <c r="M95" s="19">
        <f t="shared" si="14"/>
        <v>43</v>
      </c>
      <c r="N95" s="20">
        <f t="shared" si="12"/>
        <v>1218.01</v>
      </c>
      <c r="O95" s="20">
        <f t="shared" si="13"/>
        <v>1207.78</v>
      </c>
      <c r="P95" s="20">
        <f t="shared" si="15"/>
        <v>10.230000000000018</v>
      </c>
    </row>
    <row r="96" spans="1:16" x14ac:dyDescent="0.25">
      <c r="A96">
        <v>17816</v>
      </c>
      <c r="B96">
        <v>2366</v>
      </c>
      <c r="C96">
        <v>2293</v>
      </c>
      <c r="D96">
        <v>2250</v>
      </c>
      <c r="E96">
        <v>1207.78</v>
      </c>
      <c r="F96">
        <v>1218.01</v>
      </c>
      <c r="H96" s="17">
        <f t="shared" si="8"/>
        <v>18.006</v>
      </c>
      <c r="I96" s="18">
        <f t="shared" si="9"/>
        <v>2366</v>
      </c>
      <c r="J96" s="4">
        <f>I96*60*'Berechnungen 525d'!$D$9/1000</f>
        <v>120.09211914893616</v>
      </c>
      <c r="K96" s="19">
        <f t="shared" si="10"/>
        <v>2293</v>
      </c>
      <c r="L96" s="19">
        <f t="shared" si="11"/>
        <v>2250</v>
      </c>
      <c r="M96" s="19">
        <f t="shared" si="14"/>
        <v>43</v>
      </c>
      <c r="N96" s="20">
        <f t="shared" si="12"/>
        <v>1218.01</v>
      </c>
      <c r="O96" s="20">
        <f t="shared" si="13"/>
        <v>1207.78</v>
      </c>
      <c r="P96" s="20">
        <f t="shared" si="15"/>
        <v>10.230000000000018</v>
      </c>
    </row>
    <row r="97" spans="1:16" x14ac:dyDescent="0.25">
      <c r="A97">
        <v>18006</v>
      </c>
      <c r="B97">
        <v>2366</v>
      </c>
      <c r="C97">
        <v>2293</v>
      </c>
      <c r="D97">
        <v>2250</v>
      </c>
      <c r="E97">
        <v>1207.78</v>
      </c>
      <c r="F97">
        <v>1218.01</v>
      </c>
      <c r="H97" s="17">
        <f t="shared" si="8"/>
        <v>18.196000000000002</v>
      </c>
      <c r="I97" s="18">
        <f t="shared" si="9"/>
        <v>2366</v>
      </c>
      <c r="J97" s="4">
        <f>I97*60*'Berechnungen 525d'!$D$9/1000</f>
        <v>120.09211914893616</v>
      </c>
      <c r="K97" s="19">
        <f t="shared" si="10"/>
        <v>2293</v>
      </c>
      <c r="L97" s="19">
        <f t="shared" si="11"/>
        <v>2250</v>
      </c>
      <c r="M97" s="19">
        <f t="shared" si="14"/>
        <v>43</v>
      </c>
      <c r="N97" s="20">
        <f t="shared" si="12"/>
        <v>1218.01</v>
      </c>
      <c r="O97" s="20">
        <f t="shared" si="13"/>
        <v>1238.48</v>
      </c>
      <c r="P97" s="20">
        <f t="shared" si="15"/>
        <v>-20.470000000000027</v>
      </c>
    </row>
    <row r="98" spans="1:16" x14ac:dyDescent="0.25">
      <c r="A98">
        <v>18196</v>
      </c>
      <c r="B98">
        <v>2366</v>
      </c>
      <c r="C98">
        <v>2293</v>
      </c>
      <c r="D98">
        <v>2250</v>
      </c>
      <c r="E98">
        <v>1238.48</v>
      </c>
      <c r="F98">
        <v>1218.01</v>
      </c>
      <c r="H98" s="17">
        <f t="shared" si="8"/>
        <v>18.376999999999999</v>
      </c>
      <c r="I98" s="18">
        <f t="shared" si="9"/>
        <v>2366</v>
      </c>
      <c r="J98" s="4">
        <f>I98*60*'Berechnungen 525d'!$D$9/1000</f>
        <v>120.09211914893616</v>
      </c>
      <c r="K98" s="19">
        <f t="shared" si="10"/>
        <v>2293</v>
      </c>
      <c r="L98" s="19">
        <f t="shared" si="11"/>
        <v>2250</v>
      </c>
      <c r="M98" s="19">
        <f t="shared" si="14"/>
        <v>43</v>
      </c>
      <c r="N98" s="20">
        <f t="shared" si="12"/>
        <v>1228.25</v>
      </c>
      <c r="O98" s="20">
        <f t="shared" si="13"/>
        <v>1238.48</v>
      </c>
      <c r="P98" s="20">
        <f t="shared" si="15"/>
        <v>-10.230000000000018</v>
      </c>
    </row>
    <row r="99" spans="1:16" x14ac:dyDescent="0.25">
      <c r="A99">
        <v>18377</v>
      </c>
      <c r="B99">
        <v>2366</v>
      </c>
      <c r="C99">
        <v>2293</v>
      </c>
      <c r="D99">
        <v>2250</v>
      </c>
      <c r="E99">
        <v>1238.48</v>
      </c>
      <c r="F99">
        <v>1228.25</v>
      </c>
      <c r="H99" s="17">
        <f t="shared" si="8"/>
        <v>18.567</v>
      </c>
      <c r="I99" s="18">
        <f t="shared" si="9"/>
        <v>2366</v>
      </c>
      <c r="J99" s="4">
        <f>I99*60*'Berechnungen 525d'!$D$9/1000</f>
        <v>120.09211914893616</v>
      </c>
      <c r="K99" s="19">
        <f t="shared" si="10"/>
        <v>2266</v>
      </c>
      <c r="L99" s="19">
        <f t="shared" si="11"/>
        <v>2250</v>
      </c>
      <c r="M99" s="19">
        <f t="shared" si="14"/>
        <v>16</v>
      </c>
      <c r="N99" s="20">
        <f t="shared" si="12"/>
        <v>1228.25</v>
      </c>
      <c r="O99" s="20">
        <f t="shared" si="13"/>
        <v>1238.48</v>
      </c>
      <c r="P99" s="20">
        <f t="shared" si="15"/>
        <v>-10.230000000000018</v>
      </c>
    </row>
    <row r="100" spans="1:16" x14ac:dyDescent="0.25">
      <c r="A100">
        <v>18567</v>
      </c>
      <c r="B100">
        <v>2366</v>
      </c>
      <c r="C100">
        <v>2266</v>
      </c>
      <c r="D100">
        <v>2250</v>
      </c>
      <c r="E100">
        <v>1238.48</v>
      </c>
      <c r="F100">
        <v>1228.25</v>
      </c>
      <c r="H100" s="17">
        <f t="shared" si="8"/>
        <v>18.736999999999998</v>
      </c>
      <c r="I100" s="18">
        <f t="shared" si="9"/>
        <v>2434</v>
      </c>
      <c r="J100" s="4">
        <f>I100*60*'Berechnungen 525d'!$D$9/1000</f>
        <v>123.5436255319149</v>
      </c>
      <c r="K100" s="19">
        <f t="shared" si="10"/>
        <v>2266</v>
      </c>
      <c r="L100" s="19">
        <f t="shared" si="11"/>
        <v>2250</v>
      </c>
      <c r="M100" s="19">
        <f t="shared" si="14"/>
        <v>16</v>
      </c>
      <c r="N100" s="20">
        <f t="shared" si="12"/>
        <v>1228.25</v>
      </c>
      <c r="O100" s="20">
        <f t="shared" si="13"/>
        <v>1238.48</v>
      </c>
      <c r="P100" s="20">
        <f t="shared" si="15"/>
        <v>-10.230000000000018</v>
      </c>
    </row>
    <row r="101" spans="1:16" x14ac:dyDescent="0.25">
      <c r="A101">
        <v>18737</v>
      </c>
      <c r="B101">
        <v>2434</v>
      </c>
      <c r="C101">
        <v>2266</v>
      </c>
      <c r="D101">
        <v>2250</v>
      </c>
      <c r="E101">
        <v>1238.48</v>
      </c>
      <c r="F101">
        <v>1228.25</v>
      </c>
      <c r="H101" s="17">
        <f t="shared" si="8"/>
        <v>18.937000000000001</v>
      </c>
      <c r="I101" s="18">
        <f t="shared" si="9"/>
        <v>2434</v>
      </c>
      <c r="J101" s="4">
        <f>I101*60*'Berechnungen 525d'!$D$9/1000</f>
        <v>123.5436255319149</v>
      </c>
      <c r="K101" s="19">
        <f t="shared" si="10"/>
        <v>2266</v>
      </c>
      <c r="L101" s="19">
        <f t="shared" si="11"/>
        <v>2250</v>
      </c>
      <c r="M101" s="19">
        <f t="shared" si="14"/>
        <v>16</v>
      </c>
      <c r="N101" s="20">
        <f t="shared" si="12"/>
        <v>1228.25</v>
      </c>
      <c r="O101" s="20">
        <f t="shared" si="13"/>
        <v>1238.48</v>
      </c>
      <c r="P101" s="20">
        <f t="shared" si="15"/>
        <v>-10.230000000000018</v>
      </c>
    </row>
    <row r="102" spans="1:16" x14ac:dyDescent="0.25">
      <c r="A102">
        <v>18937</v>
      </c>
      <c r="B102">
        <v>2434</v>
      </c>
      <c r="C102">
        <v>2266</v>
      </c>
      <c r="D102">
        <v>2250</v>
      </c>
      <c r="E102">
        <v>1238.48</v>
      </c>
      <c r="F102">
        <v>1228.25</v>
      </c>
      <c r="H102" s="17">
        <f t="shared" si="8"/>
        <v>19.128</v>
      </c>
      <c r="I102" s="18">
        <f t="shared" si="9"/>
        <v>2434</v>
      </c>
      <c r="J102" s="4">
        <f>I102*60*'Berechnungen 525d'!$D$9/1000</f>
        <v>123.5436255319149</v>
      </c>
      <c r="K102" s="19">
        <f t="shared" si="10"/>
        <v>2266</v>
      </c>
      <c r="L102" s="19">
        <f t="shared" si="11"/>
        <v>2250</v>
      </c>
      <c r="M102" s="19">
        <f t="shared" si="14"/>
        <v>16</v>
      </c>
      <c r="N102" s="20">
        <f t="shared" si="12"/>
        <v>1228.25</v>
      </c>
      <c r="O102" s="20">
        <f t="shared" si="13"/>
        <v>1238.48</v>
      </c>
      <c r="P102" s="20">
        <f t="shared" si="15"/>
        <v>-10.230000000000018</v>
      </c>
    </row>
    <row r="103" spans="1:16" x14ac:dyDescent="0.25">
      <c r="A103">
        <v>19128</v>
      </c>
      <c r="B103">
        <v>2434</v>
      </c>
      <c r="C103">
        <v>2266</v>
      </c>
      <c r="D103">
        <v>2250</v>
      </c>
      <c r="E103">
        <v>1238.48</v>
      </c>
      <c r="F103">
        <v>1228.25</v>
      </c>
      <c r="H103" s="17">
        <f t="shared" si="8"/>
        <v>19.318000000000001</v>
      </c>
      <c r="I103" s="18">
        <f t="shared" si="9"/>
        <v>2434</v>
      </c>
      <c r="J103" s="4">
        <f>I103*60*'Berechnungen 525d'!$D$9/1000</f>
        <v>123.5436255319149</v>
      </c>
      <c r="K103" s="19">
        <f t="shared" si="10"/>
        <v>2266</v>
      </c>
      <c r="L103" s="19">
        <f t="shared" si="11"/>
        <v>2250</v>
      </c>
      <c r="M103" s="19">
        <f t="shared" si="14"/>
        <v>16</v>
      </c>
      <c r="N103" s="20">
        <f t="shared" si="12"/>
        <v>1248.72</v>
      </c>
      <c r="O103" s="20">
        <f t="shared" si="13"/>
        <v>1238.48</v>
      </c>
      <c r="P103" s="20">
        <f t="shared" si="15"/>
        <v>10.240000000000009</v>
      </c>
    </row>
    <row r="104" spans="1:16" x14ac:dyDescent="0.25">
      <c r="A104">
        <v>19318</v>
      </c>
      <c r="B104">
        <v>2434</v>
      </c>
      <c r="C104">
        <v>2266</v>
      </c>
      <c r="D104">
        <v>2250</v>
      </c>
      <c r="E104">
        <v>1238.48</v>
      </c>
      <c r="F104">
        <v>1248.72</v>
      </c>
      <c r="H104" s="17">
        <f t="shared" si="8"/>
        <v>19.507999999999999</v>
      </c>
      <c r="I104" s="18">
        <f t="shared" si="9"/>
        <v>2434</v>
      </c>
      <c r="J104" s="4">
        <f>I104*60*'Berechnungen 525d'!$D$9/1000</f>
        <v>123.5436255319149</v>
      </c>
      <c r="K104" s="19">
        <f t="shared" si="10"/>
        <v>2250</v>
      </c>
      <c r="L104" s="19">
        <f t="shared" si="11"/>
        <v>2250</v>
      </c>
      <c r="M104" s="19">
        <f t="shared" si="14"/>
        <v>0</v>
      </c>
      <c r="N104" s="20">
        <f t="shared" si="12"/>
        <v>1248.72</v>
      </c>
      <c r="O104" s="20">
        <f t="shared" si="13"/>
        <v>1238.48</v>
      </c>
      <c r="P104" s="20">
        <f t="shared" si="15"/>
        <v>10.240000000000009</v>
      </c>
    </row>
    <row r="105" spans="1:16" x14ac:dyDescent="0.25">
      <c r="A105">
        <v>19508</v>
      </c>
      <c r="B105">
        <v>2434</v>
      </c>
      <c r="C105">
        <v>2250</v>
      </c>
      <c r="D105">
        <v>2250</v>
      </c>
      <c r="E105">
        <v>1238.48</v>
      </c>
      <c r="F105">
        <v>1248.72</v>
      </c>
      <c r="H105" s="17">
        <f t="shared" si="8"/>
        <v>19.689</v>
      </c>
      <c r="I105" s="18">
        <f t="shared" si="9"/>
        <v>2492</v>
      </c>
      <c r="J105" s="4">
        <f>I105*60*'Berechnungen 525d'!$D$9/1000</f>
        <v>126.48755744680851</v>
      </c>
      <c r="K105" s="19">
        <f t="shared" si="10"/>
        <v>2250</v>
      </c>
      <c r="L105" s="19">
        <f t="shared" si="11"/>
        <v>2250</v>
      </c>
      <c r="M105" s="19">
        <f t="shared" si="14"/>
        <v>0</v>
      </c>
      <c r="N105" s="20">
        <f t="shared" si="12"/>
        <v>1248.72</v>
      </c>
      <c r="O105" s="20">
        <f t="shared" si="13"/>
        <v>1238.48</v>
      </c>
      <c r="P105" s="20">
        <f t="shared" si="15"/>
        <v>10.240000000000009</v>
      </c>
    </row>
    <row r="106" spans="1:16" x14ac:dyDescent="0.25">
      <c r="A106">
        <v>19689</v>
      </c>
      <c r="B106">
        <v>2492</v>
      </c>
      <c r="C106">
        <v>2250</v>
      </c>
      <c r="D106">
        <v>2250</v>
      </c>
      <c r="E106">
        <v>1238.48</v>
      </c>
      <c r="F106">
        <v>1248.72</v>
      </c>
      <c r="H106" s="17">
        <f t="shared" si="8"/>
        <v>19.879000000000001</v>
      </c>
      <c r="I106" s="18">
        <f t="shared" si="9"/>
        <v>2492</v>
      </c>
      <c r="J106" s="4">
        <f>I106*60*'Berechnungen 525d'!$D$9/1000</f>
        <v>126.48755744680851</v>
      </c>
      <c r="K106" s="19">
        <f t="shared" si="10"/>
        <v>2250</v>
      </c>
      <c r="L106" s="19">
        <f t="shared" si="11"/>
        <v>2250</v>
      </c>
      <c r="M106" s="19">
        <f t="shared" si="14"/>
        <v>0</v>
      </c>
      <c r="N106" s="20">
        <f t="shared" si="12"/>
        <v>1248.72</v>
      </c>
      <c r="O106" s="20">
        <f t="shared" si="13"/>
        <v>1238.48</v>
      </c>
      <c r="P106" s="20">
        <f t="shared" si="15"/>
        <v>10.240000000000009</v>
      </c>
    </row>
    <row r="107" spans="1:16" x14ac:dyDescent="0.25">
      <c r="A107">
        <v>19879</v>
      </c>
      <c r="B107">
        <v>2492</v>
      </c>
      <c r="C107">
        <v>2250</v>
      </c>
      <c r="D107">
        <v>2250</v>
      </c>
      <c r="E107">
        <v>1238.48</v>
      </c>
      <c r="F107">
        <v>1248.72</v>
      </c>
      <c r="H107" s="17">
        <f t="shared" si="8"/>
        <v>20.068999999999999</v>
      </c>
      <c r="I107" s="18">
        <f t="shared" si="9"/>
        <v>2492</v>
      </c>
      <c r="J107" s="4">
        <f>I107*60*'Berechnungen 525d'!$D$9/1000</f>
        <v>126.48755744680851</v>
      </c>
      <c r="K107" s="19">
        <f t="shared" si="10"/>
        <v>2250</v>
      </c>
      <c r="L107" s="19">
        <f t="shared" si="11"/>
        <v>2250</v>
      </c>
      <c r="M107" s="19">
        <f t="shared" si="14"/>
        <v>0</v>
      </c>
      <c r="N107" s="20">
        <f t="shared" si="12"/>
        <v>1248.72</v>
      </c>
      <c r="O107" s="20">
        <f t="shared" si="13"/>
        <v>1269.19</v>
      </c>
      <c r="P107" s="20">
        <f t="shared" si="15"/>
        <v>-20.470000000000027</v>
      </c>
    </row>
    <row r="108" spans="1:16" x14ac:dyDescent="0.25">
      <c r="A108">
        <v>20069</v>
      </c>
      <c r="B108">
        <v>2492</v>
      </c>
      <c r="C108">
        <v>2250</v>
      </c>
      <c r="D108">
        <v>2250</v>
      </c>
      <c r="E108">
        <v>1269.19</v>
      </c>
      <c r="F108">
        <v>1248.72</v>
      </c>
      <c r="H108" s="17">
        <f t="shared" si="8"/>
        <v>20.259</v>
      </c>
      <c r="I108" s="18">
        <f t="shared" si="9"/>
        <v>2492</v>
      </c>
      <c r="J108" s="4">
        <f>I108*60*'Berechnungen 525d'!$D$9/1000</f>
        <v>126.48755744680851</v>
      </c>
      <c r="K108" s="19">
        <f t="shared" si="10"/>
        <v>2250</v>
      </c>
      <c r="L108" s="19">
        <f t="shared" si="11"/>
        <v>2250</v>
      </c>
      <c r="M108" s="19">
        <f t="shared" si="14"/>
        <v>0</v>
      </c>
      <c r="N108" s="20">
        <f t="shared" si="12"/>
        <v>1269.19</v>
      </c>
      <c r="O108" s="20">
        <f t="shared" si="13"/>
        <v>1269.19</v>
      </c>
      <c r="P108" s="20">
        <f t="shared" si="15"/>
        <v>0</v>
      </c>
    </row>
    <row r="109" spans="1:16" x14ac:dyDescent="0.25">
      <c r="A109">
        <v>20259</v>
      </c>
      <c r="B109">
        <v>2492</v>
      </c>
      <c r="C109">
        <v>2250</v>
      </c>
      <c r="D109">
        <v>2250</v>
      </c>
      <c r="E109">
        <v>1269.19</v>
      </c>
      <c r="F109">
        <v>1269.19</v>
      </c>
      <c r="H109" s="17">
        <f t="shared" si="8"/>
        <v>20.45</v>
      </c>
      <c r="I109" s="18">
        <f t="shared" si="9"/>
        <v>2492</v>
      </c>
      <c r="J109" s="4">
        <f>I109*60*'Berechnungen 525d'!$D$9/1000</f>
        <v>126.48755744680851</v>
      </c>
      <c r="K109" s="19">
        <f t="shared" si="10"/>
        <v>2247</v>
      </c>
      <c r="L109" s="19">
        <f t="shared" si="11"/>
        <v>2250</v>
      </c>
      <c r="M109" s="19">
        <f t="shared" si="14"/>
        <v>-3</v>
      </c>
      <c r="N109" s="20">
        <f t="shared" si="12"/>
        <v>1269.19</v>
      </c>
      <c r="O109" s="20">
        <f t="shared" si="13"/>
        <v>1269.19</v>
      </c>
      <c r="P109" s="20">
        <f t="shared" si="15"/>
        <v>0</v>
      </c>
    </row>
    <row r="110" spans="1:16" x14ac:dyDescent="0.25">
      <c r="A110">
        <v>20450</v>
      </c>
      <c r="B110">
        <v>2492</v>
      </c>
      <c r="C110">
        <v>2247</v>
      </c>
      <c r="D110">
        <v>2250</v>
      </c>
      <c r="E110">
        <v>1269.19</v>
      </c>
      <c r="F110">
        <v>1269.19</v>
      </c>
      <c r="H110" s="17">
        <f t="shared" si="8"/>
        <v>20.63</v>
      </c>
      <c r="I110" s="18">
        <f t="shared" si="9"/>
        <v>2564</v>
      </c>
      <c r="J110" s="4">
        <f>I110*60*'Berechnungen 525d'!$D$9/1000</f>
        <v>130.14209361702126</v>
      </c>
      <c r="K110" s="19">
        <f t="shared" si="10"/>
        <v>2247</v>
      </c>
      <c r="L110" s="19">
        <f t="shared" si="11"/>
        <v>2250</v>
      </c>
      <c r="M110" s="19">
        <f t="shared" si="14"/>
        <v>-3</v>
      </c>
      <c r="N110" s="20">
        <f t="shared" si="12"/>
        <v>1269.19</v>
      </c>
      <c r="O110" s="20">
        <f t="shared" si="13"/>
        <v>1269.19</v>
      </c>
      <c r="P110" s="20">
        <f t="shared" si="15"/>
        <v>0</v>
      </c>
    </row>
    <row r="111" spans="1:16" x14ac:dyDescent="0.25">
      <c r="A111">
        <v>20630</v>
      </c>
      <c r="B111">
        <v>2564</v>
      </c>
      <c r="C111">
        <v>2247</v>
      </c>
      <c r="D111">
        <v>2250</v>
      </c>
      <c r="E111">
        <v>1269.19</v>
      </c>
      <c r="F111">
        <v>1269.19</v>
      </c>
      <c r="H111" s="17">
        <f t="shared" si="8"/>
        <v>20.82</v>
      </c>
      <c r="I111" s="18">
        <f t="shared" si="9"/>
        <v>2564</v>
      </c>
      <c r="J111" s="4">
        <f>I111*60*'Berechnungen 525d'!$D$9/1000</f>
        <v>130.14209361702126</v>
      </c>
      <c r="K111" s="19">
        <f t="shared" si="10"/>
        <v>2247</v>
      </c>
      <c r="L111" s="19">
        <f t="shared" si="11"/>
        <v>2250</v>
      </c>
      <c r="M111" s="19">
        <f t="shared" si="14"/>
        <v>-3</v>
      </c>
      <c r="N111" s="20">
        <f t="shared" si="12"/>
        <v>1269.19</v>
      </c>
      <c r="O111" s="20">
        <f t="shared" si="13"/>
        <v>1269.19</v>
      </c>
      <c r="P111" s="20">
        <f t="shared" si="15"/>
        <v>0</v>
      </c>
    </row>
    <row r="112" spans="1:16" x14ac:dyDescent="0.25">
      <c r="A112">
        <v>20820</v>
      </c>
      <c r="B112">
        <v>2564</v>
      </c>
      <c r="C112">
        <v>2247</v>
      </c>
      <c r="D112">
        <v>2250</v>
      </c>
      <c r="E112">
        <v>1269.19</v>
      </c>
      <c r="F112">
        <v>1269.19</v>
      </c>
      <c r="H112" s="17">
        <f t="shared" si="8"/>
        <v>21.01</v>
      </c>
      <c r="I112" s="18">
        <f t="shared" si="9"/>
        <v>2564</v>
      </c>
      <c r="J112" s="4">
        <f>I112*60*'Berechnungen 525d'!$D$9/1000</f>
        <v>130.14209361702126</v>
      </c>
      <c r="K112" s="19">
        <f t="shared" si="10"/>
        <v>2247</v>
      </c>
      <c r="L112" s="19">
        <f t="shared" si="11"/>
        <v>2250</v>
      </c>
      <c r="M112" s="19">
        <f t="shared" si="14"/>
        <v>-3</v>
      </c>
      <c r="N112" s="20">
        <f t="shared" si="12"/>
        <v>1269.19</v>
      </c>
      <c r="O112" s="20">
        <f t="shared" si="13"/>
        <v>1279.43</v>
      </c>
      <c r="P112" s="20">
        <f t="shared" si="15"/>
        <v>-10.240000000000009</v>
      </c>
    </row>
    <row r="113" spans="1:16" x14ac:dyDescent="0.25">
      <c r="A113">
        <v>21010</v>
      </c>
      <c r="B113">
        <v>2564</v>
      </c>
      <c r="C113">
        <v>2247</v>
      </c>
      <c r="D113">
        <v>2250</v>
      </c>
      <c r="E113">
        <v>1279.43</v>
      </c>
      <c r="F113">
        <v>1269.19</v>
      </c>
      <c r="H113" s="17">
        <f t="shared" si="8"/>
        <v>21.201000000000001</v>
      </c>
      <c r="I113" s="18">
        <f t="shared" si="9"/>
        <v>2564</v>
      </c>
      <c r="J113" s="4">
        <f>I113*60*'Berechnungen 525d'!$D$9/1000</f>
        <v>130.14209361702126</v>
      </c>
      <c r="K113" s="19">
        <f t="shared" si="10"/>
        <v>2247</v>
      </c>
      <c r="L113" s="19">
        <f t="shared" si="11"/>
        <v>2250</v>
      </c>
      <c r="M113" s="19">
        <f t="shared" si="14"/>
        <v>-3</v>
      </c>
      <c r="N113" s="20">
        <f t="shared" si="12"/>
        <v>1289.6600000000001</v>
      </c>
      <c r="O113" s="20">
        <f t="shared" si="13"/>
        <v>1279.43</v>
      </c>
      <c r="P113" s="20">
        <f t="shared" si="15"/>
        <v>10.230000000000018</v>
      </c>
    </row>
    <row r="114" spans="1:16" x14ac:dyDescent="0.25">
      <c r="A114">
        <v>21201</v>
      </c>
      <c r="B114">
        <v>2564</v>
      </c>
      <c r="C114">
        <v>2247</v>
      </c>
      <c r="D114">
        <v>2250</v>
      </c>
      <c r="E114">
        <v>1279.43</v>
      </c>
      <c r="F114">
        <v>1289.6600000000001</v>
      </c>
      <c r="H114" s="17">
        <f t="shared" si="8"/>
        <v>21.401</v>
      </c>
      <c r="I114" s="18">
        <f t="shared" si="9"/>
        <v>2564</v>
      </c>
      <c r="J114" s="4">
        <f>I114*60*'Berechnungen 525d'!$D$9/1000</f>
        <v>130.14209361702126</v>
      </c>
      <c r="K114" s="19">
        <f t="shared" si="10"/>
        <v>2247</v>
      </c>
      <c r="L114" s="19">
        <f t="shared" si="11"/>
        <v>2250</v>
      </c>
      <c r="M114" s="19">
        <f t="shared" si="14"/>
        <v>-3</v>
      </c>
      <c r="N114" s="20">
        <f t="shared" si="12"/>
        <v>1289.6600000000001</v>
      </c>
      <c r="O114" s="20">
        <f t="shared" si="13"/>
        <v>1279.43</v>
      </c>
      <c r="P114" s="20">
        <f t="shared" si="15"/>
        <v>10.230000000000018</v>
      </c>
    </row>
    <row r="115" spans="1:16" x14ac:dyDescent="0.25">
      <c r="A115">
        <v>21401</v>
      </c>
      <c r="B115">
        <v>2564</v>
      </c>
      <c r="C115">
        <v>2247</v>
      </c>
      <c r="D115">
        <v>2250</v>
      </c>
      <c r="E115">
        <v>1279.43</v>
      </c>
      <c r="F115">
        <v>1289.6600000000001</v>
      </c>
      <c r="H115" s="17">
        <f t="shared" si="8"/>
        <v>21.591000000000001</v>
      </c>
      <c r="I115" s="18">
        <f t="shared" si="9"/>
        <v>2638</v>
      </c>
      <c r="J115" s="4">
        <f>I115*60*'Berechnungen 525d'!$D$9/1000</f>
        <v>133.89814468085106</v>
      </c>
      <c r="K115" s="19">
        <f t="shared" si="10"/>
        <v>2247</v>
      </c>
      <c r="L115" s="19">
        <f t="shared" si="11"/>
        <v>2250</v>
      </c>
      <c r="M115" s="19">
        <f t="shared" si="14"/>
        <v>-3</v>
      </c>
      <c r="N115" s="20">
        <f t="shared" si="12"/>
        <v>1289.6600000000001</v>
      </c>
      <c r="O115" s="20">
        <f t="shared" si="13"/>
        <v>1279.43</v>
      </c>
      <c r="P115" s="20">
        <f t="shared" si="15"/>
        <v>10.230000000000018</v>
      </c>
    </row>
    <row r="116" spans="1:16" x14ac:dyDescent="0.25">
      <c r="A116">
        <v>21591</v>
      </c>
      <c r="B116">
        <v>2638</v>
      </c>
      <c r="C116">
        <v>2247</v>
      </c>
      <c r="D116">
        <v>2250</v>
      </c>
      <c r="E116">
        <v>1279.43</v>
      </c>
      <c r="F116">
        <v>1289.6600000000001</v>
      </c>
      <c r="H116" s="17">
        <f t="shared" si="8"/>
        <v>21.782</v>
      </c>
      <c r="I116" s="18">
        <f t="shared" si="9"/>
        <v>2638</v>
      </c>
      <c r="J116" s="4">
        <f>I116*60*'Berechnungen 525d'!$D$9/1000</f>
        <v>133.89814468085106</v>
      </c>
      <c r="K116" s="19">
        <f t="shared" si="10"/>
        <v>2247</v>
      </c>
      <c r="L116" s="19">
        <f t="shared" si="11"/>
        <v>2250</v>
      </c>
      <c r="M116" s="19">
        <f t="shared" si="14"/>
        <v>-3</v>
      </c>
      <c r="N116" s="20">
        <f t="shared" si="12"/>
        <v>1289.6600000000001</v>
      </c>
      <c r="O116" s="20">
        <f t="shared" si="13"/>
        <v>1279.43</v>
      </c>
      <c r="P116" s="20">
        <f t="shared" si="15"/>
        <v>10.230000000000018</v>
      </c>
    </row>
    <row r="117" spans="1:16" x14ac:dyDescent="0.25">
      <c r="A117">
        <v>21782</v>
      </c>
      <c r="B117">
        <v>2638</v>
      </c>
      <c r="C117">
        <v>2247</v>
      </c>
      <c r="D117">
        <v>2250</v>
      </c>
      <c r="E117">
        <v>1279.43</v>
      </c>
      <c r="F117">
        <v>1289.6600000000001</v>
      </c>
      <c r="H117" s="17">
        <f t="shared" si="8"/>
        <v>21.972000000000001</v>
      </c>
      <c r="I117" s="18">
        <f t="shared" si="9"/>
        <v>2638</v>
      </c>
      <c r="J117" s="4">
        <f>I117*60*'Berechnungen 525d'!$D$9/1000</f>
        <v>133.89814468085106</v>
      </c>
      <c r="K117" s="19">
        <f t="shared" si="10"/>
        <v>2247</v>
      </c>
      <c r="L117" s="19">
        <f t="shared" si="11"/>
        <v>2250</v>
      </c>
      <c r="M117" s="19">
        <f t="shared" si="14"/>
        <v>-3</v>
      </c>
      <c r="N117" s="20">
        <f t="shared" si="12"/>
        <v>1289.6600000000001</v>
      </c>
      <c r="O117" s="20">
        <f t="shared" si="13"/>
        <v>1299.9000000000001</v>
      </c>
      <c r="P117" s="20">
        <f t="shared" si="15"/>
        <v>-10.240000000000009</v>
      </c>
    </row>
    <row r="118" spans="1:16" x14ac:dyDescent="0.25">
      <c r="A118">
        <v>21972</v>
      </c>
      <c r="B118">
        <v>2638</v>
      </c>
      <c r="C118">
        <v>2247</v>
      </c>
      <c r="D118">
        <v>2250</v>
      </c>
      <c r="E118">
        <v>1299.9000000000001</v>
      </c>
      <c r="F118">
        <v>1289.6600000000001</v>
      </c>
      <c r="H118" s="17">
        <f t="shared" si="8"/>
        <v>22.161999999999999</v>
      </c>
      <c r="I118" s="18">
        <f t="shared" si="9"/>
        <v>2638</v>
      </c>
      <c r="J118" s="4">
        <f>I118*60*'Berechnungen 525d'!$D$9/1000</f>
        <v>133.89814468085106</v>
      </c>
      <c r="K118" s="19">
        <f t="shared" si="10"/>
        <v>2247</v>
      </c>
      <c r="L118" s="19">
        <f t="shared" si="11"/>
        <v>2250</v>
      </c>
      <c r="M118" s="19">
        <f t="shared" si="14"/>
        <v>-3</v>
      </c>
      <c r="N118" s="20">
        <f t="shared" si="12"/>
        <v>1310.1300000000001</v>
      </c>
      <c r="O118" s="20">
        <f t="shared" si="13"/>
        <v>1299.9000000000001</v>
      </c>
      <c r="P118" s="20">
        <f t="shared" si="15"/>
        <v>10.230000000000018</v>
      </c>
    </row>
    <row r="119" spans="1:16" x14ac:dyDescent="0.25">
      <c r="A119">
        <v>22162</v>
      </c>
      <c r="B119">
        <v>2638</v>
      </c>
      <c r="C119">
        <v>2247</v>
      </c>
      <c r="D119">
        <v>2250</v>
      </c>
      <c r="E119">
        <v>1299.9000000000001</v>
      </c>
      <c r="F119">
        <v>1310.1300000000001</v>
      </c>
      <c r="H119" s="17">
        <f t="shared" si="8"/>
        <v>22.352</v>
      </c>
      <c r="I119" s="18">
        <f t="shared" si="9"/>
        <v>2638</v>
      </c>
      <c r="J119" s="4">
        <f>I119*60*'Berechnungen 525d'!$D$9/1000</f>
        <v>133.89814468085106</v>
      </c>
      <c r="K119" s="19">
        <f t="shared" si="10"/>
        <v>2246</v>
      </c>
      <c r="L119" s="19">
        <f t="shared" si="11"/>
        <v>2250</v>
      </c>
      <c r="M119" s="19">
        <f t="shared" si="14"/>
        <v>-4</v>
      </c>
      <c r="N119" s="20">
        <f t="shared" si="12"/>
        <v>1310.1300000000001</v>
      </c>
      <c r="O119" s="20">
        <f t="shared" si="13"/>
        <v>1299.9000000000001</v>
      </c>
      <c r="P119" s="20">
        <f t="shared" si="15"/>
        <v>10.230000000000018</v>
      </c>
    </row>
    <row r="120" spans="1:16" x14ac:dyDescent="0.25">
      <c r="A120">
        <v>22352</v>
      </c>
      <c r="B120">
        <v>2638</v>
      </c>
      <c r="C120">
        <v>2246</v>
      </c>
      <c r="D120">
        <v>2250</v>
      </c>
      <c r="E120">
        <v>1299.9000000000001</v>
      </c>
      <c r="F120">
        <v>1310.1300000000001</v>
      </c>
      <c r="H120" s="17">
        <f t="shared" si="8"/>
        <v>22.533000000000001</v>
      </c>
      <c r="I120" s="18">
        <f t="shared" si="9"/>
        <v>2696</v>
      </c>
      <c r="J120" s="4">
        <f>I120*60*'Berechnungen 525d'!$D$9/1000</f>
        <v>136.84207659574466</v>
      </c>
      <c r="K120" s="19">
        <f t="shared" si="10"/>
        <v>2246</v>
      </c>
      <c r="L120" s="19">
        <f t="shared" si="11"/>
        <v>2250</v>
      </c>
      <c r="M120" s="19">
        <f t="shared" si="14"/>
        <v>-4</v>
      </c>
      <c r="N120" s="20">
        <f t="shared" si="12"/>
        <v>1310.1300000000001</v>
      </c>
      <c r="O120" s="20">
        <f t="shared" si="13"/>
        <v>1299.9000000000001</v>
      </c>
      <c r="P120" s="20">
        <f t="shared" si="15"/>
        <v>10.230000000000018</v>
      </c>
    </row>
    <row r="121" spans="1:16" x14ac:dyDescent="0.25">
      <c r="A121">
        <v>22533</v>
      </c>
      <c r="B121">
        <v>2696</v>
      </c>
      <c r="C121">
        <v>2246</v>
      </c>
      <c r="D121">
        <v>2250</v>
      </c>
      <c r="E121">
        <v>1299.9000000000001</v>
      </c>
      <c r="F121">
        <v>1310.1300000000001</v>
      </c>
      <c r="H121" s="17">
        <f t="shared" si="8"/>
        <v>22.722999999999999</v>
      </c>
      <c r="I121" s="18">
        <f t="shared" si="9"/>
        <v>2696</v>
      </c>
      <c r="J121" s="4">
        <f>I121*60*'Berechnungen 525d'!$D$9/1000</f>
        <v>136.84207659574466</v>
      </c>
      <c r="K121" s="19">
        <f t="shared" si="10"/>
        <v>2246</v>
      </c>
      <c r="L121" s="19">
        <f t="shared" si="11"/>
        <v>2250</v>
      </c>
      <c r="M121" s="19">
        <f t="shared" si="14"/>
        <v>-4</v>
      </c>
      <c r="N121" s="20">
        <f t="shared" si="12"/>
        <v>1310.1300000000001</v>
      </c>
      <c r="O121" s="20">
        <f t="shared" si="13"/>
        <v>1299.9000000000001</v>
      </c>
      <c r="P121" s="20">
        <f t="shared" si="15"/>
        <v>10.230000000000018</v>
      </c>
    </row>
    <row r="122" spans="1:16" x14ac:dyDescent="0.25">
      <c r="A122">
        <v>22723</v>
      </c>
      <c r="B122">
        <v>2696</v>
      </c>
      <c r="C122">
        <v>2246</v>
      </c>
      <c r="D122">
        <v>2250</v>
      </c>
      <c r="E122">
        <v>1299.9000000000001</v>
      </c>
      <c r="F122">
        <v>1310.1300000000001</v>
      </c>
      <c r="H122" s="17">
        <f t="shared" si="8"/>
        <v>22.913</v>
      </c>
      <c r="I122" s="18">
        <f t="shared" si="9"/>
        <v>2696</v>
      </c>
      <c r="J122" s="4">
        <f>I122*60*'Berechnungen 525d'!$D$9/1000</f>
        <v>136.84207659574466</v>
      </c>
      <c r="K122" s="19">
        <f t="shared" si="10"/>
        <v>2246</v>
      </c>
      <c r="L122" s="19">
        <f t="shared" si="11"/>
        <v>2250</v>
      </c>
      <c r="M122" s="19">
        <f t="shared" si="14"/>
        <v>-4</v>
      </c>
      <c r="N122" s="20">
        <f t="shared" si="12"/>
        <v>1310.1300000000001</v>
      </c>
      <c r="O122" s="20">
        <f t="shared" si="13"/>
        <v>1310.1300000000001</v>
      </c>
      <c r="P122" s="20">
        <f t="shared" si="15"/>
        <v>0</v>
      </c>
    </row>
    <row r="123" spans="1:16" x14ac:dyDescent="0.25">
      <c r="A123">
        <v>22913</v>
      </c>
      <c r="B123">
        <v>2696</v>
      </c>
      <c r="C123">
        <v>2246</v>
      </c>
      <c r="D123">
        <v>2250</v>
      </c>
      <c r="E123">
        <v>1310.1300000000001</v>
      </c>
      <c r="F123">
        <v>1310.1300000000001</v>
      </c>
      <c r="H123" s="17">
        <f t="shared" si="8"/>
        <v>23.103000000000002</v>
      </c>
      <c r="I123" s="18">
        <f t="shared" si="9"/>
        <v>2696</v>
      </c>
      <c r="J123" s="4">
        <f>I123*60*'Berechnungen 525d'!$D$9/1000</f>
        <v>136.84207659574466</v>
      </c>
      <c r="K123" s="19">
        <f t="shared" si="10"/>
        <v>2246</v>
      </c>
      <c r="L123" s="19">
        <f t="shared" si="11"/>
        <v>2250</v>
      </c>
      <c r="M123" s="19">
        <f t="shared" si="14"/>
        <v>-4</v>
      </c>
      <c r="N123" s="20">
        <f t="shared" si="12"/>
        <v>1320.37</v>
      </c>
      <c r="O123" s="20">
        <f t="shared" si="13"/>
        <v>1310.1300000000001</v>
      </c>
      <c r="P123" s="20">
        <f t="shared" si="15"/>
        <v>10.239999999999782</v>
      </c>
    </row>
    <row r="124" spans="1:16" x14ac:dyDescent="0.25">
      <c r="A124">
        <v>23103</v>
      </c>
      <c r="B124">
        <v>2696</v>
      </c>
      <c r="C124">
        <v>2246</v>
      </c>
      <c r="D124">
        <v>2250</v>
      </c>
      <c r="E124">
        <v>1310.1300000000001</v>
      </c>
      <c r="F124">
        <v>1320.37</v>
      </c>
      <c r="H124" s="17">
        <f t="shared" si="8"/>
        <v>23.303999999999998</v>
      </c>
      <c r="I124" s="18">
        <f t="shared" si="9"/>
        <v>2696</v>
      </c>
      <c r="J124" s="4">
        <f>I124*60*'Berechnungen 525d'!$D$9/1000</f>
        <v>136.84207659574466</v>
      </c>
      <c r="K124" s="19">
        <f t="shared" si="10"/>
        <v>2230</v>
      </c>
      <c r="L124" s="19">
        <f t="shared" si="11"/>
        <v>2250</v>
      </c>
      <c r="M124" s="19">
        <f t="shared" si="14"/>
        <v>-20</v>
      </c>
      <c r="N124" s="20">
        <f t="shared" si="12"/>
        <v>1320.37</v>
      </c>
      <c r="O124" s="20">
        <f t="shared" si="13"/>
        <v>1310.1300000000001</v>
      </c>
      <c r="P124" s="20">
        <f t="shared" si="15"/>
        <v>10.239999999999782</v>
      </c>
    </row>
    <row r="125" spans="1:16" x14ac:dyDescent="0.25">
      <c r="A125">
        <v>23304</v>
      </c>
      <c r="B125">
        <v>2696</v>
      </c>
      <c r="C125">
        <v>2230</v>
      </c>
      <c r="D125">
        <v>2250</v>
      </c>
      <c r="E125">
        <v>1310.1300000000001</v>
      </c>
      <c r="F125">
        <v>1320.37</v>
      </c>
      <c r="H125" s="17">
        <f t="shared" si="8"/>
        <v>23.474</v>
      </c>
      <c r="I125" s="18">
        <f t="shared" si="9"/>
        <v>2767</v>
      </c>
      <c r="J125" s="4">
        <f>I125*60*'Berechnungen 525d'!$D$9/1000</f>
        <v>140.44585531914893</v>
      </c>
      <c r="K125" s="19">
        <f t="shared" si="10"/>
        <v>2230</v>
      </c>
      <c r="L125" s="19">
        <f t="shared" si="11"/>
        <v>2250</v>
      </c>
      <c r="M125" s="19">
        <f t="shared" si="14"/>
        <v>-20</v>
      </c>
      <c r="N125" s="20">
        <f t="shared" si="12"/>
        <v>1320.37</v>
      </c>
      <c r="O125" s="20">
        <f t="shared" si="13"/>
        <v>1310.1300000000001</v>
      </c>
      <c r="P125" s="20">
        <f t="shared" si="15"/>
        <v>10.239999999999782</v>
      </c>
    </row>
    <row r="126" spans="1:16" x14ac:dyDescent="0.25">
      <c r="A126">
        <v>23474</v>
      </c>
      <c r="B126">
        <v>2767</v>
      </c>
      <c r="C126">
        <v>2230</v>
      </c>
      <c r="D126">
        <v>2250</v>
      </c>
      <c r="E126">
        <v>1310.1300000000001</v>
      </c>
      <c r="F126">
        <v>1320.37</v>
      </c>
      <c r="H126" s="17">
        <f t="shared" si="8"/>
        <v>23.664000000000001</v>
      </c>
      <c r="I126" s="18">
        <f t="shared" si="9"/>
        <v>2767</v>
      </c>
      <c r="J126" s="4">
        <f>I126*60*'Berechnungen 525d'!$D$9/1000</f>
        <v>140.44585531914893</v>
      </c>
      <c r="K126" s="19">
        <f t="shared" si="10"/>
        <v>2230</v>
      </c>
      <c r="L126" s="19">
        <f t="shared" si="11"/>
        <v>2250</v>
      </c>
      <c r="M126" s="19">
        <f t="shared" si="14"/>
        <v>-20</v>
      </c>
      <c r="N126" s="20">
        <f t="shared" si="12"/>
        <v>1320.37</v>
      </c>
      <c r="O126" s="20">
        <f t="shared" si="13"/>
        <v>1310.1300000000001</v>
      </c>
      <c r="P126" s="20">
        <f t="shared" si="15"/>
        <v>10.239999999999782</v>
      </c>
    </row>
    <row r="127" spans="1:16" x14ac:dyDescent="0.25">
      <c r="A127">
        <v>23664</v>
      </c>
      <c r="B127">
        <v>2767</v>
      </c>
      <c r="C127">
        <v>2230</v>
      </c>
      <c r="D127">
        <v>2250</v>
      </c>
      <c r="E127">
        <v>1310.1300000000001</v>
      </c>
      <c r="F127">
        <v>1320.37</v>
      </c>
      <c r="H127" s="17">
        <f t="shared" si="8"/>
        <v>23.855</v>
      </c>
      <c r="I127" s="18">
        <f t="shared" si="9"/>
        <v>2767</v>
      </c>
      <c r="J127" s="4">
        <f>I127*60*'Berechnungen 525d'!$D$9/1000</f>
        <v>140.44585531914893</v>
      </c>
      <c r="K127" s="19">
        <f t="shared" si="10"/>
        <v>2230</v>
      </c>
      <c r="L127" s="19">
        <f t="shared" si="11"/>
        <v>2250</v>
      </c>
      <c r="M127" s="19">
        <f t="shared" si="14"/>
        <v>-20</v>
      </c>
      <c r="N127" s="20">
        <f t="shared" si="12"/>
        <v>1320.37</v>
      </c>
      <c r="O127" s="20">
        <f t="shared" si="13"/>
        <v>1340.84</v>
      </c>
      <c r="P127" s="20">
        <f t="shared" si="15"/>
        <v>-20.470000000000027</v>
      </c>
    </row>
    <row r="128" spans="1:16" x14ac:dyDescent="0.25">
      <c r="A128">
        <v>23855</v>
      </c>
      <c r="B128">
        <v>2767</v>
      </c>
      <c r="C128">
        <v>2230</v>
      </c>
      <c r="D128">
        <v>2250</v>
      </c>
      <c r="E128">
        <v>1340.84</v>
      </c>
      <c r="F128">
        <v>1320.37</v>
      </c>
      <c r="H128" s="17">
        <f t="shared" si="8"/>
        <v>24.065000000000001</v>
      </c>
      <c r="I128" s="18">
        <f t="shared" si="9"/>
        <v>2767</v>
      </c>
      <c r="J128" s="4">
        <f>I128*60*'Berechnungen 525d'!$D$9/1000</f>
        <v>140.44585531914893</v>
      </c>
      <c r="K128" s="19">
        <f t="shared" si="10"/>
        <v>2230</v>
      </c>
      <c r="L128" s="19">
        <f t="shared" si="11"/>
        <v>2250</v>
      </c>
      <c r="M128" s="19">
        <f t="shared" si="14"/>
        <v>-20</v>
      </c>
      <c r="N128" s="20">
        <f t="shared" si="12"/>
        <v>1340.84</v>
      </c>
      <c r="O128" s="20">
        <f t="shared" si="13"/>
        <v>1340.84</v>
      </c>
      <c r="P128" s="20">
        <f t="shared" si="15"/>
        <v>0</v>
      </c>
    </row>
    <row r="129" spans="1:16" x14ac:dyDescent="0.25">
      <c r="A129">
        <v>24065</v>
      </c>
      <c r="B129">
        <v>2767</v>
      </c>
      <c r="C129">
        <v>2230</v>
      </c>
      <c r="D129">
        <v>2250</v>
      </c>
      <c r="E129">
        <v>1340.84</v>
      </c>
      <c r="F129">
        <v>1340.84</v>
      </c>
      <c r="H129" s="17">
        <f t="shared" si="8"/>
        <v>24.245000000000001</v>
      </c>
      <c r="I129" s="18">
        <f t="shared" si="9"/>
        <v>2767</v>
      </c>
      <c r="J129" s="4">
        <f>I129*60*'Berechnungen 525d'!$D$9/1000</f>
        <v>140.44585531914893</v>
      </c>
      <c r="K129" s="19">
        <f t="shared" si="10"/>
        <v>2229</v>
      </c>
      <c r="L129" s="19">
        <f t="shared" si="11"/>
        <v>2250</v>
      </c>
      <c r="M129" s="19">
        <f t="shared" si="14"/>
        <v>-21</v>
      </c>
      <c r="N129" s="20">
        <f t="shared" si="12"/>
        <v>1340.84</v>
      </c>
      <c r="O129" s="20">
        <f t="shared" si="13"/>
        <v>1340.84</v>
      </c>
      <c r="P129" s="20">
        <f t="shared" si="15"/>
        <v>0</v>
      </c>
    </row>
    <row r="130" spans="1:16" x14ac:dyDescent="0.25">
      <c r="A130">
        <v>24245</v>
      </c>
      <c r="B130">
        <v>2767</v>
      </c>
      <c r="C130">
        <v>2229</v>
      </c>
      <c r="D130">
        <v>2250</v>
      </c>
      <c r="E130">
        <v>1340.84</v>
      </c>
      <c r="F130">
        <v>1340.84</v>
      </c>
      <c r="H130" s="17">
        <f t="shared" si="8"/>
        <v>24.434999999999999</v>
      </c>
      <c r="I130" s="18">
        <f t="shared" si="9"/>
        <v>2842</v>
      </c>
      <c r="J130" s="4">
        <f>I130*60*'Berechnungen 525d'!$D$9/1000</f>
        <v>144.25266382978722</v>
      </c>
      <c r="K130" s="19">
        <f t="shared" si="10"/>
        <v>2229</v>
      </c>
      <c r="L130" s="19">
        <f t="shared" si="11"/>
        <v>2250</v>
      </c>
      <c r="M130" s="19">
        <f t="shared" si="14"/>
        <v>-21</v>
      </c>
      <c r="N130" s="20">
        <f t="shared" si="12"/>
        <v>1340.84</v>
      </c>
      <c r="O130" s="20">
        <f t="shared" si="13"/>
        <v>1340.84</v>
      </c>
      <c r="P130" s="20">
        <f t="shared" si="15"/>
        <v>0</v>
      </c>
    </row>
    <row r="131" spans="1:16" x14ac:dyDescent="0.25">
      <c r="A131">
        <v>24435</v>
      </c>
      <c r="B131">
        <v>2842</v>
      </c>
      <c r="C131">
        <v>2229</v>
      </c>
      <c r="D131">
        <v>2250</v>
      </c>
      <c r="E131">
        <v>1340.84</v>
      </c>
      <c r="F131">
        <v>1340.84</v>
      </c>
      <c r="H131" s="17">
        <f t="shared" ref="H131:H194" si="16">A132/1000</f>
        <v>24.626000000000001</v>
      </c>
      <c r="I131" s="18">
        <f t="shared" ref="I131:I194" si="17">IF(ISBLANK(B132),I130,B132)</f>
        <v>2842</v>
      </c>
      <c r="J131" s="4">
        <f>I131*60*'Berechnungen 525d'!$D$9/1000</f>
        <v>144.25266382978722</v>
      </c>
      <c r="K131" s="19">
        <f t="shared" ref="K131:K194" si="18">IF(ISBLANK(C132),K130,C132)</f>
        <v>2229</v>
      </c>
      <c r="L131" s="19">
        <f t="shared" ref="L131:L194" si="19">IF(ISBLANK(D132),L130,D132)</f>
        <v>2250</v>
      </c>
      <c r="M131" s="19">
        <f t="shared" si="14"/>
        <v>-21</v>
      </c>
      <c r="N131" s="20">
        <f t="shared" ref="N131:N194" si="20">IF(ISBLANK(F132),N130,F132)</f>
        <v>1340.84</v>
      </c>
      <c r="O131" s="20">
        <f t="shared" ref="O131:O194" si="21">IF(ISBLANK(E132),O130,E132)</f>
        <v>1340.84</v>
      </c>
      <c r="P131" s="20">
        <f t="shared" si="15"/>
        <v>0</v>
      </c>
    </row>
    <row r="132" spans="1:16" x14ac:dyDescent="0.25">
      <c r="A132">
        <v>24626</v>
      </c>
      <c r="B132">
        <v>2842</v>
      </c>
      <c r="C132">
        <v>2229</v>
      </c>
      <c r="D132">
        <v>2250</v>
      </c>
      <c r="E132">
        <v>1340.84</v>
      </c>
      <c r="F132">
        <v>1340.84</v>
      </c>
      <c r="H132" s="17">
        <f t="shared" si="16"/>
        <v>24.815999999999999</v>
      </c>
      <c r="I132" s="18">
        <f t="shared" si="17"/>
        <v>2842</v>
      </c>
      <c r="J132" s="4">
        <f>I132*60*'Berechnungen 525d'!$D$9/1000</f>
        <v>144.25266382978722</v>
      </c>
      <c r="K132" s="19">
        <f t="shared" si="18"/>
        <v>2229</v>
      </c>
      <c r="L132" s="19">
        <f t="shared" si="19"/>
        <v>2250</v>
      </c>
      <c r="M132" s="19">
        <f t="shared" ref="M132:M195" si="22">K132-L132</f>
        <v>-21</v>
      </c>
      <c r="N132" s="20">
        <f t="shared" si="20"/>
        <v>1340.84</v>
      </c>
      <c r="O132" s="20">
        <f t="shared" si="21"/>
        <v>1351.07</v>
      </c>
      <c r="P132" s="20">
        <f t="shared" ref="P132:P195" si="23">N132-O132</f>
        <v>-10.230000000000018</v>
      </c>
    </row>
    <row r="133" spans="1:16" x14ac:dyDescent="0.25">
      <c r="A133">
        <v>24816</v>
      </c>
      <c r="B133">
        <v>2842</v>
      </c>
      <c r="C133">
        <v>2229</v>
      </c>
      <c r="D133">
        <v>2250</v>
      </c>
      <c r="E133">
        <v>1351.07</v>
      </c>
      <c r="F133">
        <v>1340.84</v>
      </c>
      <c r="H133" s="17">
        <f t="shared" si="16"/>
        <v>24.995999999999999</v>
      </c>
      <c r="I133" s="18">
        <f t="shared" si="17"/>
        <v>2842</v>
      </c>
      <c r="J133" s="4">
        <f>I133*60*'Berechnungen 525d'!$D$9/1000</f>
        <v>144.25266382978722</v>
      </c>
      <c r="K133" s="19">
        <f t="shared" si="18"/>
        <v>2229</v>
      </c>
      <c r="L133" s="19">
        <f t="shared" si="19"/>
        <v>2250</v>
      </c>
      <c r="M133" s="19">
        <f t="shared" si="22"/>
        <v>-21</v>
      </c>
      <c r="N133" s="20">
        <f t="shared" si="20"/>
        <v>1340.84</v>
      </c>
      <c r="O133" s="20">
        <f t="shared" si="21"/>
        <v>1351.07</v>
      </c>
      <c r="P133" s="20">
        <f t="shared" si="23"/>
        <v>-10.230000000000018</v>
      </c>
    </row>
    <row r="134" spans="1:16" x14ac:dyDescent="0.25">
      <c r="A134">
        <v>24996</v>
      </c>
      <c r="B134">
        <v>2842</v>
      </c>
      <c r="C134">
        <v>2229</v>
      </c>
      <c r="D134">
        <v>2250</v>
      </c>
      <c r="E134">
        <v>1351.07</v>
      </c>
      <c r="F134">
        <v>1340.84</v>
      </c>
      <c r="H134" s="17">
        <f t="shared" si="16"/>
        <v>25.186</v>
      </c>
      <c r="I134" s="18">
        <f t="shared" si="17"/>
        <v>2842</v>
      </c>
      <c r="J134" s="4">
        <f>I134*60*'Berechnungen 525d'!$D$9/1000</f>
        <v>144.25266382978722</v>
      </c>
      <c r="K134" s="19">
        <f t="shared" si="18"/>
        <v>2235</v>
      </c>
      <c r="L134" s="19">
        <f t="shared" si="19"/>
        <v>2250</v>
      </c>
      <c r="M134" s="19">
        <f t="shared" si="22"/>
        <v>-15</v>
      </c>
      <c r="N134" s="20">
        <f t="shared" si="20"/>
        <v>1340.84</v>
      </c>
      <c r="O134" s="20">
        <f t="shared" si="21"/>
        <v>1351.07</v>
      </c>
      <c r="P134" s="20">
        <f t="shared" si="23"/>
        <v>-10.230000000000018</v>
      </c>
    </row>
    <row r="135" spans="1:16" x14ac:dyDescent="0.25">
      <c r="A135">
        <v>25186</v>
      </c>
      <c r="B135">
        <v>2842</v>
      </c>
      <c r="C135">
        <v>2235</v>
      </c>
      <c r="D135">
        <v>2250</v>
      </c>
      <c r="E135">
        <v>1351.07</v>
      </c>
      <c r="F135">
        <v>1340.84</v>
      </c>
      <c r="H135" s="17">
        <f t="shared" si="16"/>
        <v>25.376999999999999</v>
      </c>
      <c r="I135" s="18">
        <f t="shared" si="17"/>
        <v>2900</v>
      </c>
      <c r="J135" s="4">
        <f>I135*60*'Berechnungen 525d'!$D$9/1000</f>
        <v>147.19659574468085</v>
      </c>
      <c r="K135" s="19">
        <f t="shared" si="18"/>
        <v>2235</v>
      </c>
      <c r="L135" s="19">
        <f t="shared" si="19"/>
        <v>2250</v>
      </c>
      <c r="M135" s="19">
        <f t="shared" si="22"/>
        <v>-15</v>
      </c>
      <c r="N135" s="20">
        <f t="shared" si="20"/>
        <v>1340.84</v>
      </c>
      <c r="O135" s="20">
        <f t="shared" si="21"/>
        <v>1351.07</v>
      </c>
      <c r="P135" s="20">
        <f t="shared" si="23"/>
        <v>-10.230000000000018</v>
      </c>
    </row>
    <row r="136" spans="1:16" x14ac:dyDescent="0.25">
      <c r="A136">
        <v>25377</v>
      </c>
      <c r="B136">
        <v>2900</v>
      </c>
      <c r="C136">
        <v>2235</v>
      </c>
      <c r="D136">
        <v>2250</v>
      </c>
      <c r="E136">
        <v>1351.07</v>
      </c>
      <c r="F136">
        <v>1340.84</v>
      </c>
      <c r="H136" s="17">
        <f t="shared" si="16"/>
        <v>25.567</v>
      </c>
      <c r="I136" s="18">
        <f t="shared" si="17"/>
        <v>2900</v>
      </c>
      <c r="J136" s="4">
        <f>I136*60*'Berechnungen 525d'!$D$9/1000</f>
        <v>147.19659574468085</v>
      </c>
      <c r="K136" s="19">
        <f t="shared" si="18"/>
        <v>2235</v>
      </c>
      <c r="L136" s="19">
        <f t="shared" si="19"/>
        <v>2250</v>
      </c>
      <c r="M136" s="19">
        <f t="shared" si="22"/>
        <v>-15</v>
      </c>
      <c r="N136" s="20">
        <f t="shared" si="20"/>
        <v>1340.84</v>
      </c>
      <c r="O136" s="20">
        <f t="shared" si="21"/>
        <v>1351.07</v>
      </c>
      <c r="P136" s="20">
        <f t="shared" si="23"/>
        <v>-10.230000000000018</v>
      </c>
    </row>
    <row r="137" spans="1:16" x14ac:dyDescent="0.25">
      <c r="A137">
        <v>25567</v>
      </c>
      <c r="B137">
        <v>2900</v>
      </c>
      <c r="C137">
        <v>2235</v>
      </c>
      <c r="D137">
        <v>2250</v>
      </c>
      <c r="E137">
        <v>1351.07</v>
      </c>
      <c r="F137">
        <v>1340.84</v>
      </c>
      <c r="H137" s="17">
        <f t="shared" si="16"/>
        <v>25.766999999999999</v>
      </c>
      <c r="I137" s="18">
        <f t="shared" si="17"/>
        <v>2900</v>
      </c>
      <c r="J137" s="4">
        <f>I137*60*'Berechnungen 525d'!$D$9/1000</f>
        <v>147.19659574468085</v>
      </c>
      <c r="K137" s="19">
        <f t="shared" si="18"/>
        <v>2235</v>
      </c>
      <c r="L137" s="19">
        <f t="shared" si="19"/>
        <v>2250</v>
      </c>
      <c r="M137" s="19">
        <f t="shared" si="22"/>
        <v>-15</v>
      </c>
      <c r="N137" s="20">
        <f t="shared" si="20"/>
        <v>1340.84</v>
      </c>
      <c r="O137" s="20">
        <f t="shared" si="21"/>
        <v>1340.84</v>
      </c>
      <c r="P137" s="20">
        <f t="shared" si="23"/>
        <v>0</v>
      </c>
    </row>
    <row r="138" spans="1:16" x14ac:dyDescent="0.25">
      <c r="A138">
        <v>25767</v>
      </c>
      <c r="B138">
        <v>2900</v>
      </c>
      <c r="C138">
        <v>2235</v>
      </c>
      <c r="D138">
        <v>2250</v>
      </c>
      <c r="E138">
        <v>1340.84</v>
      </c>
      <c r="F138">
        <v>1340.84</v>
      </c>
      <c r="H138" s="17">
        <f t="shared" si="16"/>
        <v>25.957999999999998</v>
      </c>
      <c r="I138" s="18">
        <f t="shared" si="17"/>
        <v>2900</v>
      </c>
      <c r="J138" s="4">
        <f>I138*60*'Berechnungen 525d'!$D$9/1000</f>
        <v>147.19659574468085</v>
      </c>
      <c r="K138" s="19">
        <f t="shared" si="18"/>
        <v>2235</v>
      </c>
      <c r="L138" s="19">
        <f t="shared" si="19"/>
        <v>2250</v>
      </c>
      <c r="M138" s="19">
        <f t="shared" si="22"/>
        <v>-15</v>
      </c>
      <c r="N138" s="20">
        <f t="shared" si="20"/>
        <v>1340.84</v>
      </c>
      <c r="O138" s="20">
        <f t="shared" si="21"/>
        <v>1340.84</v>
      </c>
      <c r="P138" s="20">
        <f t="shared" si="23"/>
        <v>0</v>
      </c>
    </row>
    <row r="139" spans="1:16" x14ac:dyDescent="0.25">
      <c r="A139">
        <v>25958</v>
      </c>
      <c r="B139">
        <v>2900</v>
      </c>
      <c r="C139">
        <v>2235</v>
      </c>
      <c r="D139">
        <v>2250</v>
      </c>
      <c r="E139">
        <v>1340.84</v>
      </c>
      <c r="F139">
        <v>1340.84</v>
      </c>
      <c r="H139" s="17">
        <f t="shared" si="16"/>
        <v>26.148</v>
      </c>
      <c r="I139" s="18">
        <f t="shared" si="17"/>
        <v>2900</v>
      </c>
      <c r="J139" s="4">
        <f>I139*60*'Berechnungen 525d'!$D$9/1000</f>
        <v>147.19659574468085</v>
      </c>
      <c r="K139" s="19">
        <f t="shared" si="18"/>
        <v>2247</v>
      </c>
      <c r="L139" s="19">
        <f t="shared" si="19"/>
        <v>2250</v>
      </c>
      <c r="M139" s="19">
        <f t="shared" si="22"/>
        <v>-3</v>
      </c>
      <c r="N139" s="20">
        <f t="shared" si="20"/>
        <v>1340.84</v>
      </c>
      <c r="O139" s="20">
        <f t="shared" si="21"/>
        <v>1340.84</v>
      </c>
      <c r="P139" s="20">
        <f t="shared" si="23"/>
        <v>0</v>
      </c>
    </row>
    <row r="140" spans="1:16" x14ac:dyDescent="0.25">
      <c r="A140">
        <v>26148</v>
      </c>
      <c r="B140">
        <v>2900</v>
      </c>
      <c r="C140">
        <v>2247</v>
      </c>
      <c r="D140">
        <v>2250</v>
      </c>
      <c r="E140">
        <v>1340.84</v>
      </c>
      <c r="F140">
        <v>1340.84</v>
      </c>
      <c r="H140" s="17">
        <f t="shared" si="16"/>
        <v>26.338000000000001</v>
      </c>
      <c r="I140" s="18">
        <f t="shared" si="17"/>
        <v>2961</v>
      </c>
      <c r="J140" s="4">
        <f>I140*60*'Berechnungen 525d'!$D$9/1000</f>
        <v>150.2928</v>
      </c>
      <c r="K140" s="19">
        <f t="shared" si="18"/>
        <v>2247</v>
      </c>
      <c r="L140" s="19">
        <f t="shared" si="19"/>
        <v>2250</v>
      </c>
      <c r="M140" s="19">
        <f t="shared" si="22"/>
        <v>-3</v>
      </c>
      <c r="N140" s="20">
        <f t="shared" si="20"/>
        <v>1340.84</v>
      </c>
      <c r="O140" s="20">
        <f t="shared" si="21"/>
        <v>1340.84</v>
      </c>
      <c r="P140" s="20">
        <f t="shared" si="23"/>
        <v>0</v>
      </c>
    </row>
    <row r="141" spans="1:16" x14ac:dyDescent="0.25">
      <c r="A141">
        <v>26338</v>
      </c>
      <c r="B141">
        <v>2961</v>
      </c>
      <c r="C141">
        <v>2247</v>
      </c>
      <c r="D141">
        <v>2250</v>
      </c>
      <c r="E141">
        <v>1340.84</v>
      </c>
      <c r="F141">
        <v>1340.84</v>
      </c>
      <c r="H141" s="17">
        <f t="shared" si="16"/>
        <v>26.518000000000001</v>
      </c>
      <c r="I141" s="18">
        <f t="shared" si="17"/>
        <v>2961</v>
      </c>
      <c r="J141" s="4">
        <f>I141*60*'Berechnungen 525d'!$D$9/1000</f>
        <v>150.2928</v>
      </c>
      <c r="K141" s="19">
        <f t="shared" si="18"/>
        <v>2247</v>
      </c>
      <c r="L141" s="19">
        <f t="shared" si="19"/>
        <v>2250</v>
      </c>
      <c r="M141" s="19">
        <f t="shared" si="22"/>
        <v>-3</v>
      </c>
      <c r="N141" s="20">
        <f t="shared" si="20"/>
        <v>1340.84</v>
      </c>
      <c r="O141" s="20">
        <f t="shared" si="21"/>
        <v>1340.84</v>
      </c>
      <c r="P141" s="20">
        <f t="shared" si="23"/>
        <v>0</v>
      </c>
    </row>
    <row r="142" spans="1:16" x14ac:dyDescent="0.25">
      <c r="A142">
        <v>26518</v>
      </c>
      <c r="B142">
        <v>2961</v>
      </c>
      <c r="C142">
        <v>2247</v>
      </c>
      <c r="D142">
        <v>2250</v>
      </c>
      <c r="E142">
        <v>1340.84</v>
      </c>
      <c r="F142">
        <v>1340.84</v>
      </c>
      <c r="H142" s="17">
        <f t="shared" si="16"/>
        <v>26.709</v>
      </c>
      <c r="I142" s="18">
        <f t="shared" si="17"/>
        <v>2961</v>
      </c>
      <c r="J142" s="4">
        <f>I142*60*'Berechnungen 525d'!$D$9/1000</f>
        <v>150.2928</v>
      </c>
      <c r="K142" s="19">
        <f t="shared" si="18"/>
        <v>2247</v>
      </c>
      <c r="L142" s="19">
        <f t="shared" si="19"/>
        <v>2250</v>
      </c>
      <c r="M142" s="19">
        <f t="shared" si="22"/>
        <v>-3</v>
      </c>
      <c r="N142" s="20">
        <f t="shared" si="20"/>
        <v>1340.84</v>
      </c>
      <c r="O142" s="20">
        <f t="shared" si="21"/>
        <v>1340.84</v>
      </c>
      <c r="P142" s="20">
        <f t="shared" si="23"/>
        <v>0</v>
      </c>
    </row>
    <row r="143" spans="1:16" x14ac:dyDescent="0.25">
      <c r="A143">
        <v>26709</v>
      </c>
      <c r="B143">
        <v>2961</v>
      </c>
      <c r="C143">
        <v>2247</v>
      </c>
      <c r="D143">
        <v>2250</v>
      </c>
      <c r="E143">
        <v>1340.84</v>
      </c>
      <c r="F143">
        <v>1340.84</v>
      </c>
      <c r="H143" s="17">
        <f t="shared" si="16"/>
        <v>26.879000000000001</v>
      </c>
      <c r="I143" s="18">
        <f t="shared" si="17"/>
        <v>2961</v>
      </c>
      <c r="J143" s="4">
        <f>I143*60*'Berechnungen 525d'!$D$9/1000</f>
        <v>150.2928</v>
      </c>
      <c r="K143" s="19">
        <f t="shared" si="18"/>
        <v>2247</v>
      </c>
      <c r="L143" s="19">
        <f t="shared" si="19"/>
        <v>2250</v>
      </c>
      <c r="M143" s="19">
        <f t="shared" si="22"/>
        <v>-3</v>
      </c>
      <c r="N143" s="20">
        <f t="shared" si="20"/>
        <v>1340.84</v>
      </c>
      <c r="O143" s="20">
        <f t="shared" si="21"/>
        <v>1340.84</v>
      </c>
      <c r="P143" s="20">
        <f t="shared" si="23"/>
        <v>0</v>
      </c>
    </row>
    <row r="144" spans="1:16" x14ac:dyDescent="0.25">
      <c r="A144">
        <v>26879</v>
      </c>
      <c r="B144">
        <v>2961</v>
      </c>
      <c r="C144">
        <v>2247</v>
      </c>
      <c r="D144">
        <v>2250</v>
      </c>
      <c r="E144">
        <v>1340.84</v>
      </c>
      <c r="F144">
        <v>1340.84</v>
      </c>
      <c r="H144" s="17">
        <f t="shared" si="16"/>
        <v>27.059000000000001</v>
      </c>
      <c r="I144" s="18">
        <f t="shared" si="17"/>
        <v>2961</v>
      </c>
      <c r="J144" s="4">
        <f>I144*60*'Berechnungen 525d'!$D$9/1000</f>
        <v>150.2928</v>
      </c>
      <c r="K144" s="19">
        <f t="shared" si="18"/>
        <v>2250</v>
      </c>
      <c r="L144" s="19">
        <f t="shared" si="19"/>
        <v>2250</v>
      </c>
      <c r="M144" s="19">
        <f t="shared" si="22"/>
        <v>0</v>
      </c>
      <c r="N144" s="20">
        <f t="shared" si="20"/>
        <v>1340.84</v>
      </c>
      <c r="O144" s="20">
        <f t="shared" si="21"/>
        <v>1340.84</v>
      </c>
      <c r="P144" s="20">
        <f t="shared" si="23"/>
        <v>0</v>
      </c>
    </row>
    <row r="145" spans="1:16" x14ac:dyDescent="0.25">
      <c r="A145">
        <v>27059</v>
      </c>
      <c r="B145">
        <v>2961</v>
      </c>
      <c r="C145">
        <v>2250</v>
      </c>
      <c r="D145">
        <v>2250</v>
      </c>
      <c r="E145">
        <v>1340.84</v>
      </c>
      <c r="F145">
        <v>1340.84</v>
      </c>
      <c r="H145" s="17">
        <f t="shared" si="16"/>
        <v>27.228999999999999</v>
      </c>
      <c r="I145" s="18">
        <f t="shared" si="17"/>
        <v>3013</v>
      </c>
      <c r="J145" s="4">
        <f>I145*60*'Berechnungen 525d'!$D$9/1000</f>
        <v>152.93218723404254</v>
      </c>
      <c r="K145" s="19">
        <f t="shared" si="18"/>
        <v>2250</v>
      </c>
      <c r="L145" s="19">
        <f t="shared" si="19"/>
        <v>2250</v>
      </c>
      <c r="M145" s="19">
        <f t="shared" si="22"/>
        <v>0</v>
      </c>
      <c r="N145" s="20">
        <f t="shared" si="20"/>
        <v>1340.84</v>
      </c>
      <c r="O145" s="20">
        <f t="shared" si="21"/>
        <v>1340.84</v>
      </c>
      <c r="P145" s="20">
        <f t="shared" si="23"/>
        <v>0</v>
      </c>
    </row>
    <row r="146" spans="1:16" x14ac:dyDescent="0.25">
      <c r="A146">
        <v>27229</v>
      </c>
      <c r="B146">
        <v>3013</v>
      </c>
      <c r="C146">
        <v>2250</v>
      </c>
      <c r="D146">
        <v>2250</v>
      </c>
      <c r="E146">
        <v>1340.84</v>
      </c>
      <c r="F146">
        <v>1340.84</v>
      </c>
      <c r="H146" s="17">
        <f t="shared" si="16"/>
        <v>27.41</v>
      </c>
      <c r="I146" s="18">
        <f t="shared" si="17"/>
        <v>3013</v>
      </c>
      <c r="J146" s="4">
        <f>I146*60*'Berechnungen 525d'!$D$9/1000</f>
        <v>152.93218723404254</v>
      </c>
      <c r="K146" s="19">
        <f t="shared" si="18"/>
        <v>2250</v>
      </c>
      <c r="L146" s="19">
        <f t="shared" si="19"/>
        <v>2250</v>
      </c>
      <c r="M146" s="19">
        <f t="shared" si="22"/>
        <v>0</v>
      </c>
      <c r="N146" s="20">
        <f t="shared" si="20"/>
        <v>1340.84</v>
      </c>
      <c r="O146" s="20">
        <f t="shared" si="21"/>
        <v>1340.84</v>
      </c>
      <c r="P146" s="20">
        <f t="shared" si="23"/>
        <v>0</v>
      </c>
    </row>
    <row r="147" spans="1:16" x14ac:dyDescent="0.25">
      <c r="A147">
        <v>27410</v>
      </c>
      <c r="B147">
        <v>3013</v>
      </c>
      <c r="C147">
        <v>2250</v>
      </c>
      <c r="D147">
        <v>2250</v>
      </c>
      <c r="E147">
        <v>1340.84</v>
      </c>
      <c r="F147">
        <v>1340.84</v>
      </c>
      <c r="H147" s="17">
        <f t="shared" si="16"/>
        <v>27.6</v>
      </c>
      <c r="I147" s="18">
        <f t="shared" si="17"/>
        <v>3013</v>
      </c>
      <c r="J147" s="4">
        <f>I147*60*'Berechnungen 525d'!$D$9/1000</f>
        <v>152.93218723404254</v>
      </c>
      <c r="K147" s="19">
        <f t="shared" si="18"/>
        <v>2250</v>
      </c>
      <c r="L147" s="19">
        <f t="shared" si="19"/>
        <v>2250</v>
      </c>
      <c r="M147" s="19">
        <f t="shared" si="22"/>
        <v>0</v>
      </c>
      <c r="N147" s="20">
        <f t="shared" si="20"/>
        <v>1340.84</v>
      </c>
      <c r="O147" s="20">
        <f t="shared" si="21"/>
        <v>1351.07</v>
      </c>
      <c r="P147" s="20">
        <f t="shared" si="23"/>
        <v>-10.230000000000018</v>
      </c>
    </row>
    <row r="148" spans="1:16" x14ac:dyDescent="0.25">
      <c r="A148">
        <v>27600</v>
      </c>
      <c r="B148">
        <v>3013</v>
      </c>
      <c r="C148">
        <v>2250</v>
      </c>
      <c r="D148">
        <v>2250</v>
      </c>
      <c r="E148">
        <v>1351.07</v>
      </c>
      <c r="F148">
        <v>1340.84</v>
      </c>
      <c r="H148" s="17">
        <f t="shared" si="16"/>
        <v>27.79</v>
      </c>
      <c r="I148" s="18">
        <f t="shared" si="17"/>
        <v>3013</v>
      </c>
      <c r="J148" s="4">
        <f>I148*60*'Berechnungen 525d'!$D$9/1000</f>
        <v>152.93218723404254</v>
      </c>
      <c r="K148" s="19">
        <f t="shared" si="18"/>
        <v>2250</v>
      </c>
      <c r="L148" s="19">
        <f t="shared" si="19"/>
        <v>2250</v>
      </c>
      <c r="M148" s="19">
        <f t="shared" si="22"/>
        <v>0</v>
      </c>
      <c r="N148" s="20">
        <f t="shared" si="20"/>
        <v>1340.84</v>
      </c>
      <c r="O148" s="20">
        <f t="shared" si="21"/>
        <v>1351.07</v>
      </c>
      <c r="P148" s="20">
        <f t="shared" si="23"/>
        <v>-10.230000000000018</v>
      </c>
    </row>
    <row r="149" spans="1:16" x14ac:dyDescent="0.25">
      <c r="A149">
        <v>27790</v>
      </c>
      <c r="B149">
        <v>3013</v>
      </c>
      <c r="C149">
        <v>2250</v>
      </c>
      <c r="D149">
        <v>2250</v>
      </c>
      <c r="E149">
        <v>1351.07</v>
      </c>
      <c r="F149">
        <v>1340.84</v>
      </c>
      <c r="H149" s="17">
        <f t="shared" si="16"/>
        <v>27.991</v>
      </c>
      <c r="I149" s="18">
        <f t="shared" si="17"/>
        <v>3013</v>
      </c>
      <c r="J149" s="4">
        <f>I149*60*'Berechnungen 525d'!$D$9/1000</f>
        <v>152.93218723404254</v>
      </c>
      <c r="K149" s="19">
        <f t="shared" si="18"/>
        <v>2274</v>
      </c>
      <c r="L149" s="19">
        <f t="shared" si="19"/>
        <v>2250</v>
      </c>
      <c r="M149" s="19">
        <f t="shared" si="22"/>
        <v>24</v>
      </c>
      <c r="N149" s="20">
        <f t="shared" si="20"/>
        <v>1340.84</v>
      </c>
      <c r="O149" s="20">
        <f t="shared" si="21"/>
        <v>1351.07</v>
      </c>
      <c r="P149" s="20">
        <f t="shared" si="23"/>
        <v>-10.230000000000018</v>
      </c>
    </row>
    <row r="150" spans="1:16" x14ac:dyDescent="0.25">
      <c r="A150">
        <v>27991</v>
      </c>
      <c r="B150">
        <v>3013</v>
      </c>
      <c r="C150">
        <v>2274</v>
      </c>
      <c r="D150">
        <v>2250</v>
      </c>
      <c r="E150">
        <v>1351.07</v>
      </c>
      <c r="F150">
        <v>1340.84</v>
      </c>
      <c r="H150" s="17">
        <f t="shared" si="16"/>
        <v>28.181000000000001</v>
      </c>
      <c r="I150" s="18">
        <f t="shared" si="17"/>
        <v>3073</v>
      </c>
      <c r="J150" s="4">
        <f>I150*60*'Berechnungen 525d'!$D$9/1000</f>
        <v>155.97763404255321</v>
      </c>
      <c r="K150" s="19">
        <f t="shared" si="18"/>
        <v>2274</v>
      </c>
      <c r="L150" s="19">
        <f t="shared" si="19"/>
        <v>2250</v>
      </c>
      <c r="M150" s="19">
        <f t="shared" si="22"/>
        <v>24</v>
      </c>
      <c r="N150" s="20">
        <f t="shared" si="20"/>
        <v>1340.84</v>
      </c>
      <c r="O150" s="20">
        <f t="shared" si="21"/>
        <v>1351.07</v>
      </c>
      <c r="P150" s="20">
        <f t="shared" si="23"/>
        <v>-10.230000000000018</v>
      </c>
    </row>
    <row r="151" spans="1:16" x14ac:dyDescent="0.25">
      <c r="A151">
        <v>28181</v>
      </c>
      <c r="B151">
        <v>3073</v>
      </c>
      <c r="C151">
        <v>2274</v>
      </c>
      <c r="D151">
        <v>2250</v>
      </c>
      <c r="E151">
        <v>1351.07</v>
      </c>
      <c r="F151">
        <v>1340.84</v>
      </c>
      <c r="H151" s="17">
        <f t="shared" si="16"/>
        <v>28.370999999999999</v>
      </c>
      <c r="I151" s="18">
        <f t="shared" si="17"/>
        <v>3073</v>
      </c>
      <c r="J151" s="4">
        <f>I151*60*'Berechnungen 525d'!$D$9/1000</f>
        <v>155.97763404255321</v>
      </c>
      <c r="K151" s="19">
        <f t="shared" si="18"/>
        <v>2274</v>
      </c>
      <c r="L151" s="19">
        <f t="shared" si="19"/>
        <v>2250</v>
      </c>
      <c r="M151" s="19">
        <f t="shared" si="22"/>
        <v>24</v>
      </c>
      <c r="N151" s="20">
        <f t="shared" si="20"/>
        <v>1340.84</v>
      </c>
      <c r="O151" s="20">
        <f t="shared" si="21"/>
        <v>1351.07</v>
      </c>
      <c r="P151" s="20">
        <f t="shared" si="23"/>
        <v>-10.230000000000018</v>
      </c>
    </row>
    <row r="152" spans="1:16" x14ac:dyDescent="0.25">
      <c r="A152">
        <v>28371</v>
      </c>
      <c r="B152">
        <v>3073</v>
      </c>
      <c r="C152">
        <v>2274</v>
      </c>
      <c r="D152">
        <v>2250</v>
      </c>
      <c r="E152">
        <v>1351.07</v>
      </c>
      <c r="F152">
        <v>1340.84</v>
      </c>
      <c r="H152" s="17">
        <f t="shared" si="16"/>
        <v>28.561</v>
      </c>
      <c r="I152" s="18">
        <f t="shared" si="17"/>
        <v>3073</v>
      </c>
      <c r="J152" s="4">
        <f>I152*60*'Berechnungen 525d'!$D$9/1000</f>
        <v>155.97763404255321</v>
      </c>
      <c r="K152" s="19">
        <f t="shared" si="18"/>
        <v>2274</v>
      </c>
      <c r="L152" s="19">
        <f t="shared" si="19"/>
        <v>2250</v>
      </c>
      <c r="M152" s="19">
        <f t="shared" si="22"/>
        <v>24</v>
      </c>
      <c r="N152" s="20">
        <f t="shared" si="20"/>
        <v>1340.84</v>
      </c>
      <c r="O152" s="20">
        <f t="shared" si="21"/>
        <v>1330.6</v>
      </c>
      <c r="P152" s="20">
        <f t="shared" si="23"/>
        <v>10.240000000000009</v>
      </c>
    </row>
    <row r="153" spans="1:16" x14ac:dyDescent="0.25">
      <c r="A153">
        <v>28561</v>
      </c>
      <c r="B153">
        <v>3073</v>
      </c>
      <c r="C153">
        <v>2274</v>
      </c>
      <c r="D153">
        <v>2250</v>
      </c>
      <c r="E153">
        <v>1330.6</v>
      </c>
      <c r="F153">
        <v>1340.84</v>
      </c>
      <c r="H153" s="17">
        <f t="shared" si="16"/>
        <v>28.751999999999999</v>
      </c>
      <c r="I153" s="18">
        <f t="shared" si="17"/>
        <v>3073</v>
      </c>
      <c r="J153" s="4">
        <f>I153*60*'Berechnungen 525d'!$D$9/1000</f>
        <v>155.97763404255321</v>
      </c>
      <c r="K153" s="19">
        <f t="shared" si="18"/>
        <v>2274</v>
      </c>
      <c r="L153" s="19">
        <f t="shared" si="19"/>
        <v>2250</v>
      </c>
      <c r="M153" s="19">
        <f t="shared" si="22"/>
        <v>24</v>
      </c>
      <c r="N153" s="20">
        <f t="shared" si="20"/>
        <v>1340.84</v>
      </c>
      <c r="O153" s="20">
        <f t="shared" si="21"/>
        <v>1330.6</v>
      </c>
      <c r="P153" s="20">
        <f t="shared" si="23"/>
        <v>10.240000000000009</v>
      </c>
    </row>
    <row r="154" spans="1:16" x14ac:dyDescent="0.25">
      <c r="A154">
        <v>28752</v>
      </c>
      <c r="B154">
        <v>3073</v>
      </c>
      <c r="C154">
        <v>2274</v>
      </c>
      <c r="D154">
        <v>2250</v>
      </c>
      <c r="E154">
        <v>1330.6</v>
      </c>
      <c r="F154">
        <v>1340.84</v>
      </c>
      <c r="H154" s="17">
        <f t="shared" si="16"/>
        <v>28.942</v>
      </c>
      <c r="I154" s="18">
        <f t="shared" si="17"/>
        <v>3073</v>
      </c>
      <c r="J154" s="4">
        <f>I154*60*'Berechnungen 525d'!$D$9/1000</f>
        <v>155.97763404255321</v>
      </c>
      <c r="K154" s="19">
        <f t="shared" si="18"/>
        <v>2293</v>
      </c>
      <c r="L154" s="19">
        <f t="shared" si="19"/>
        <v>2250</v>
      </c>
      <c r="M154" s="19">
        <f t="shared" si="22"/>
        <v>43</v>
      </c>
      <c r="N154" s="20">
        <f t="shared" si="20"/>
        <v>1340.84</v>
      </c>
      <c r="O154" s="20">
        <f t="shared" si="21"/>
        <v>1330.6</v>
      </c>
      <c r="P154" s="20">
        <f t="shared" si="23"/>
        <v>10.240000000000009</v>
      </c>
    </row>
    <row r="155" spans="1:16" x14ac:dyDescent="0.25">
      <c r="A155">
        <v>28942</v>
      </c>
      <c r="B155">
        <v>3073</v>
      </c>
      <c r="C155">
        <v>2293</v>
      </c>
      <c r="D155">
        <v>2250</v>
      </c>
      <c r="E155">
        <v>1330.6</v>
      </c>
      <c r="F155">
        <v>1340.84</v>
      </c>
      <c r="H155" s="17">
        <f t="shared" si="16"/>
        <v>29.141999999999999</v>
      </c>
      <c r="I155" s="18">
        <f t="shared" si="17"/>
        <v>3144</v>
      </c>
      <c r="J155" s="4">
        <f>I155*60*'Berechnungen 525d'!$D$9/1000</f>
        <v>159.58141276595745</v>
      </c>
      <c r="K155" s="19">
        <f t="shared" si="18"/>
        <v>2293</v>
      </c>
      <c r="L155" s="19">
        <f t="shared" si="19"/>
        <v>2250</v>
      </c>
      <c r="M155" s="19">
        <f t="shared" si="22"/>
        <v>43</v>
      </c>
      <c r="N155" s="20">
        <f t="shared" si="20"/>
        <v>1340.84</v>
      </c>
      <c r="O155" s="20">
        <f t="shared" si="21"/>
        <v>1330.6</v>
      </c>
      <c r="P155" s="20">
        <f t="shared" si="23"/>
        <v>10.240000000000009</v>
      </c>
    </row>
    <row r="156" spans="1:16" x14ac:dyDescent="0.25">
      <c r="A156">
        <v>29142</v>
      </c>
      <c r="B156">
        <v>3144</v>
      </c>
      <c r="C156">
        <v>2293</v>
      </c>
      <c r="D156">
        <v>2250</v>
      </c>
      <c r="E156">
        <v>1330.6</v>
      </c>
      <c r="F156">
        <v>1340.84</v>
      </c>
      <c r="H156" s="17">
        <f t="shared" si="16"/>
        <v>29.332000000000001</v>
      </c>
      <c r="I156" s="18">
        <f t="shared" si="17"/>
        <v>3144</v>
      </c>
      <c r="J156" s="4">
        <f>I156*60*'Berechnungen 525d'!$D$9/1000</f>
        <v>159.58141276595745</v>
      </c>
      <c r="K156" s="19">
        <f t="shared" si="18"/>
        <v>2293</v>
      </c>
      <c r="L156" s="19">
        <f t="shared" si="19"/>
        <v>2250</v>
      </c>
      <c r="M156" s="19">
        <f t="shared" si="22"/>
        <v>43</v>
      </c>
      <c r="N156" s="20">
        <f t="shared" si="20"/>
        <v>1340.84</v>
      </c>
      <c r="O156" s="20">
        <f t="shared" si="21"/>
        <v>1330.6</v>
      </c>
      <c r="P156" s="20">
        <f t="shared" si="23"/>
        <v>10.240000000000009</v>
      </c>
    </row>
    <row r="157" spans="1:16" x14ac:dyDescent="0.25">
      <c r="A157">
        <v>29332</v>
      </c>
      <c r="B157">
        <v>3144</v>
      </c>
      <c r="C157">
        <v>2293</v>
      </c>
      <c r="D157">
        <v>2250</v>
      </c>
      <c r="E157">
        <v>1330.6</v>
      </c>
      <c r="F157">
        <v>1340.84</v>
      </c>
      <c r="H157" s="17">
        <f t="shared" si="16"/>
        <v>29.523</v>
      </c>
      <c r="I157" s="18">
        <f t="shared" si="17"/>
        <v>3144</v>
      </c>
      <c r="J157" s="4">
        <f>I157*60*'Berechnungen 525d'!$D$9/1000</f>
        <v>159.58141276595745</v>
      </c>
      <c r="K157" s="19">
        <f t="shared" si="18"/>
        <v>2293</v>
      </c>
      <c r="L157" s="19">
        <f t="shared" si="19"/>
        <v>2250</v>
      </c>
      <c r="M157" s="19">
        <f t="shared" si="22"/>
        <v>43</v>
      </c>
      <c r="N157" s="20">
        <f t="shared" si="20"/>
        <v>1340.84</v>
      </c>
      <c r="O157" s="20">
        <f t="shared" si="21"/>
        <v>1351.07</v>
      </c>
      <c r="P157" s="20">
        <f t="shared" si="23"/>
        <v>-10.230000000000018</v>
      </c>
    </row>
    <row r="158" spans="1:16" x14ac:dyDescent="0.25">
      <c r="A158">
        <v>29523</v>
      </c>
      <c r="B158">
        <v>3144</v>
      </c>
      <c r="C158">
        <v>2293</v>
      </c>
      <c r="D158">
        <v>2250</v>
      </c>
      <c r="E158">
        <v>1351.07</v>
      </c>
      <c r="F158">
        <v>1340.84</v>
      </c>
      <c r="H158" s="17">
        <f t="shared" si="16"/>
        <v>29.713000000000001</v>
      </c>
      <c r="I158" s="18">
        <f t="shared" si="17"/>
        <v>3144</v>
      </c>
      <c r="J158" s="4">
        <f>I158*60*'Berechnungen 525d'!$D$9/1000</f>
        <v>159.58141276595745</v>
      </c>
      <c r="K158" s="19">
        <f t="shared" si="18"/>
        <v>2293</v>
      </c>
      <c r="L158" s="19">
        <f t="shared" si="19"/>
        <v>2250</v>
      </c>
      <c r="M158" s="19">
        <f t="shared" si="22"/>
        <v>43</v>
      </c>
      <c r="N158" s="20">
        <f t="shared" si="20"/>
        <v>1340.84</v>
      </c>
      <c r="O158" s="20">
        <f t="shared" si="21"/>
        <v>1351.07</v>
      </c>
      <c r="P158" s="20">
        <f t="shared" si="23"/>
        <v>-10.230000000000018</v>
      </c>
    </row>
    <row r="159" spans="1:16" x14ac:dyDescent="0.25">
      <c r="A159">
        <v>29713</v>
      </c>
      <c r="B159">
        <v>3144</v>
      </c>
      <c r="C159">
        <v>2293</v>
      </c>
      <c r="D159">
        <v>2250</v>
      </c>
      <c r="E159">
        <v>1351.07</v>
      </c>
      <c r="F159">
        <v>1340.84</v>
      </c>
      <c r="H159" s="17">
        <f t="shared" si="16"/>
        <v>29.902999999999999</v>
      </c>
      <c r="I159" s="18">
        <f t="shared" si="17"/>
        <v>3144</v>
      </c>
      <c r="J159" s="4">
        <f>I159*60*'Berechnungen 525d'!$D$9/1000</f>
        <v>159.58141276595745</v>
      </c>
      <c r="K159" s="19">
        <f t="shared" si="18"/>
        <v>2379</v>
      </c>
      <c r="L159" s="19">
        <f t="shared" si="19"/>
        <v>2250</v>
      </c>
      <c r="M159" s="19">
        <f t="shared" si="22"/>
        <v>129</v>
      </c>
      <c r="N159" s="20">
        <f t="shared" si="20"/>
        <v>1340.84</v>
      </c>
      <c r="O159" s="20">
        <f t="shared" si="21"/>
        <v>1351.07</v>
      </c>
      <c r="P159" s="20">
        <f t="shared" si="23"/>
        <v>-10.230000000000018</v>
      </c>
    </row>
    <row r="160" spans="1:16" x14ac:dyDescent="0.25">
      <c r="A160">
        <v>29903</v>
      </c>
      <c r="B160">
        <v>3144</v>
      </c>
      <c r="C160">
        <v>2379</v>
      </c>
      <c r="D160">
        <v>2250</v>
      </c>
      <c r="E160">
        <v>1351.07</v>
      </c>
      <c r="F160">
        <v>1340.84</v>
      </c>
      <c r="H160" s="17">
        <f t="shared" si="16"/>
        <v>30.094000000000001</v>
      </c>
      <c r="I160" s="18">
        <f t="shared" si="17"/>
        <v>3207</v>
      </c>
      <c r="J160" s="4">
        <f>I160*60*'Berechnungen 525d'!$D$9/1000</f>
        <v>162.77913191489361</v>
      </c>
      <c r="K160" s="19">
        <f t="shared" si="18"/>
        <v>2379</v>
      </c>
      <c r="L160" s="19">
        <f t="shared" si="19"/>
        <v>2250</v>
      </c>
      <c r="M160" s="19">
        <f t="shared" si="22"/>
        <v>129</v>
      </c>
      <c r="N160" s="20">
        <f t="shared" si="20"/>
        <v>1340.84</v>
      </c>
      <c r="O160" s="20">
        <f t="shared" si="21"/>
        <v>1351.07</v>
      </c>
      <c r="P160" s="20">
        <f t="shared" si="23"/>
        <v>-10.230000000000018</v>
      </c>
    </row>
    <row r="161" spans="1:16" x14ac:dyDescent="0.25">
      <c r="A161">
        <v>30094</v>
      </c>
      <c r="B161">
        <v>3207</v>
      </c>
      <c r="C161">
        <v>2379</v>
      </c>
      <c r="D161">
        <v>2250</v>
      </c>
      <c r="E161">
        <v>1351.07</v>
      </c>
      <c r="F161">
        <v>1340.84</v>
      </c>
      <c r="H161" s="17">
        <f t="shared" si="16"/>
        <v>30.294</v>
      </c>
      <c r="I161" s="18">
        <f t="shared" si="17"/>
        <v>3207</v>
      </c>
      <c r="J161" s="4">
        <f>I161*60*'Berechnungen 525d'!$D$9/1000</f>
        <v>162.77913191489361</v>
      </c>
      <c r="K161" s="19">
        <f t="shared" si="18"/>
        <v>2379</v>
      </c>
      <c r="L161" s="19">
        <f t="shared" si="19"/>
        <v>2250</v>
      </c>
      <c r="M161" s="19">
        <f t="shared" si="22"/>
        <v>129</v>
      </c>
      <c r="N161" s="20">
        <f t="shared" si="20"/>
        <v>1340.84</v>
      </c>
      <c r="O161" s="20">
        <f t="shared" si="21"/>
        <v>1351.07</v>
      </c>
      <c r="P161" s="20">
        <f t="shared" si="23"/>
        <v>-10.230000000000018</v>
      </c>
    </row>
    <row r="162" spans="1:16" x14ac:dyDescent="0.25">
      <c r="A162">
        <v>30294</v>
      </c>
      <c r="B162">
        <v>3207</v>
      </c>
      <c r="C162">
        <v>2379</v>
      </c>
      <c r="D162">
        <v>2250</v>
      </c>
      <c r="E162">
        <v>1351.07</v>
      </c>
      <c r="F162">
        <v>1340.84</v>
      </c>
      <c r="H162" s="17">
        <f t="shared" si="16"/>
        <v>30.484000000000002</v>
      </c>
      <c r="I162" s="18">
        <f t="shared" si="17"/>
        <v>3207</v>
      </c>
      <c r="J162" s="4">
        <f>I162*60*'Berechnungen 525d'!$D$9/1000</f>
        <v>162.77913191489361</v>
      </c>
      <c r="K162" s="19">
        <f t="shared" si="18"/>
        <v>2379</v>
      </c>
      <c r="L162" s="19">
        <f t="shared" si="19"/>
        <v>2250</v>
      </c>
      <c r="M162" s="19">
        <f t="shared" si="22"/>
        <v>129</v>
      </c>
      <c r="N162" s="20">
        <f t="shared" si="20"/>
        <v>1340.84</v>
      </c>
      <c r="O162" s="20">
        <f t="shared" si="21"/>
        <v>1351.07</v>
      </c>
      <c r="P162" s="20">
        <f t="shared" si="23"/>
        <v>-10.230000000000018</v>
      </c>
    </row>
    <row r="163" spans="1:16" x14ac:dyDescent="0.25">
      <c r="A163">
        <v>30484</v>
      </c>
      <c r="B163">
        <v>3207</v>
      </c>
      <c r="C163">
        <v>2379</v>
      </c>
      <c r="D163">
        <v>2250</v>
      </c>
      <c r="E163">
        <v>1351.07</v>
      </c>
      <c r="F163">
        <v>1340.84</v>
      </c>
      <c r="H163" s="17">
        <f t="shared" si="16"/>
        <v>30.673999999999999</v>
      </c>
      <c r="I163" s="18">
        <f t="shared" si="17"/>
        <v>3207</v>
      </c>
      <c r="J163" s="4">
        <f>I163*60*'Berechnungen 525d'!$D$9/1000</f>
        <v>162.77913191489361</v>
      </c>
      <c r="K163" s="19">
        <f t="shared" si="18"/>
        <v>2379</v>
      </c>
      <c r="L163" s="19">
        <f t="shared" si="19"/>
        <v>2250</v>
      </c>
      <c r="M163" s="19">
        <f t="shared" si="22"/>
        <v>129</v>
      </c>
      <c r="N163" s="20">
        <f t="shared" si="20"/>
        <v>1340.84</v>
      </c>
      <c r="O163" s="20">
        <f t="shared" si="21"/>
        <v>1351.07</v>
      </c>
      <c r="P163" s="20">
        <f t="shared" si="23"/>
        <v>-10.230000000000018</v>
      </c>
    </row>
    <row r="164" spans="1:16" x14ac:dyDescent="0.25">
      <c r="A164">
        <v>30674</v>
      </c>
      <c r="B164">
        <v>3207</v>
      </c>
      <c r="C164">
        <v>2379</v>
      </c>
      <c r="D164">
        <v>2250</v>
      </c>
      <c r="E164">
        <v>1351.07</v>
      </c>
      <c r="F164">
        <v>1340.84</v>
      </c>
      <c r="H164" s="17">
        <f t="shared" si="16"/>
        <v>30.864999999999998</v>
      </c>
      <c r="I164" s="18">
        <f t="shared" si="17"/>
        <v>3207</v>
      </c>
      <c r="J164" s="4">
        <f>I164*60*'Berechnungen 525d'!$D$9/1000</f>
        <v>162.77913191489361</v>
      </c>
      <c r="K164" s="19">
        <f t="shared" si="18"/>
        <v>2334</v>
      </c>
      <c r="L164" s="19">
        <f t="shared" si="19"/>
        <v>2250</v>
      </c>
      <c r="M164" s="19">
        <f t="shared" si="22"/>
        <v>84</v>
      </c>
      <c r="N164" s="20">
        <f t="shared" si="20"/>
        <v>1340.84</v>
      </c>
      <c r="O164" s="20">
        <f t="shared" si="21"/>
        <v>1351.07</v>
      </c>
      <c r="P164" s="20">
        <f t="shared" si="23"/>
        <v>-10.230000000000018</v>
      </c>
    </row>
    <row r="165" spans="1:16" x14ac:dyDescent="0.25">
      <c r="A165">
        <v>30865</v>
      </c>
      <c r="B165">
        <v>3207</v>
      </c>
      <c r="C165">
        <v>2334</v>
      </c>
      <c r="D165">
        <v>2250</v>
      </c>
      <c r="E165">
        <v>1351.07</v>
      </c>
      <c r="F165">
        <v>1340.84</v>
      </c>
      <c r="H165" s="17">
        <f t="shared" si="16"/>
        <v>31.055</v>
      </c>
      <c r="I165" s="18">
        <f t="shared" si="17"/>
        <v>3269</v>
      </c>
      <c r="J165" s="4">
        <f>I165*60*'Berechnungen 525d'!$D$9/1000</f>
        <v>165.92609361702128</v>
      </c>
      <c r="K165" s="19">
        <f t="shared" si="18"/>
        <v>2334</v>
      </c>
      <c r="L165" s="19">
        <f t="shared" si="19"/>
        <v>2250</v>
      </c>
      <c r="M165" s="19">
        <f t="shared" si="22"/>
        <v>84</v>
      </c>
      <c r="N165" s="20">
        <f t="shared" si="20"/>
        <v>1340.84</v>
      </c>
      <c r="O165" s="20">
        <f t="shared" si="21"/>
        <v>1351.07</v>
      </c>
      <c r="P165" s="20">
        <f t="shared" si="23"/>
        <v>-10.230000000000018</v>
      </c>
    </row>
    <row r="166" spans="1:16" x14ac:dyDescent="0.25">
      <c r="A166">
        <v>31055</v>
      </c>
      <c r="B166">
        <v>3269</v>
      </c>
      <c r="C166">
        <v>2334</v>
      </c>
      <c r="D166">
        <v>2250</v>
      </c>
      <c r="E166">
        <v>1351.07</v>
      </c>
      <c r="F166">
        <v>1340.84</v>
      </c>
      <c r="H166" s="17">
        <f t="shared" si="16"/>
        <v>31.245000000000001</v>
      </c>
      <c r="I166" s="18">
        <f t="shared" si="17"/>
        <v>3269</v>
      </c>
      <c r="J166" s="4">
        <f>I166*60*'Berechnungen 525d'!$D$9/1000</f>
        <v>165.92609361702128</v>
      </c>
      <c r="K166" s="19">
        <f t="shared" si="18"/>
        <v>2334</v>
      </c>
      <c r="L166" s="19">
        <f t="shared" si="19"/>
        <v>2250</v>
      </c>
      <c r="M166" s="19">
        <f t="shared" si="22"/>
        <v>84</v>
      </c>
      <c r="N166" s="20">
        <f t="shared" si="20"/>
        <v>1340.84</v>
      </c>
      <c r="O166" s="20">
        <f t="shared" si="21"/>
        <v>1351.07</v>
      </c>
      <c r="P166" s="20">
        <f t="shared" si="23"/>
        <v>-10.230000000000018</v>
      </c>
    </row>
    <row r="167" spans="1:16" x14ac:dyDescent="0.25">
      <c r="A167">
        <v>31245</v>
      </c>
      <c r="B167">
        <v>3269</v>
      </c>
      <c r="C167">
        <v>2334</v>
      </c>
      <c r="D167">
        <v>2250</v>
      </c>
      <c r="E167">
        <v>1351.07</v>
      </c>
      <c r="F167">
        <v>1340.84</v>
      </c>
      <c r="H167" s="17">
        <f t="shared" si="16"/>
        <v>31.445</v>
      </c>
      <c r="I167" s="18">
        <f t="shared" si="17"/>
        <v>3269</v>
      </c>
      <c r="J167" s="4">
        <f>I167*60*'Berechnungen 525d'!$D$9/1000</f>
        <v>165.92609361702128</v>
      </c>
      <c r="K167" s="19">
        <f t="shared" si="18"/>
        <v>2334</v>
      </c>
      <c r="L167" s="19">
        <f t="shared" si="19"/>
        <v>2250</v>
      </c>
      <c r="M167" s="19">
        <f t="shared" si="22"/>
        <v>84</v>
      </c>
      <c r="N167" s="20">
        <f t="shared" si="20"/>
        <v>1340.84</v>
      </c>
      <c r="O167" s="20">
        <f t="shared" si="21"/>
        <v>1340.84</v>
      </c>
      <c r="P167" s="20">
        <f t="shared" si="23"/>
        <v>0</v>
      </c>
    </row>
    <row r="168" spans="1:16" x14ac:dyDescent="0.25">
      <c r="A168">
        <v>31445</v>
      </c>
      <c r="B168">
        <v>3269</v>
      </c>
      <c r="C168">
        <v>2334</v>
      </c>
      <c r="D168">
        <v>2250</v>
      </c>
      <c r="E168">
        <v>1340.84</v>
      </c>
      <c r="F168">
        <v>1340.84</v>
      </c>
      <c r="H168" s="17">
        <f t="shared" si="16"/>
        <v>31.635999999999999</v>
      </c>
      <c r="I168" s="18">
        <f t="shared" si="17"/>
        <v>3269</v>
      </c>
      <c r="J168" s="4">
        <f>I168*60*'Berechnungen 525d'!$D$9/1000</f>
        <v>165.92609361702128</v>
      </c>
      <c r="K168" s="19">
        <f t="shared" si="18"/>
        <v>2334</v>
      </c>
      <c r="L168" s="19">
        <f t="shared" si="19"/>
        <v>2250</v>
      </c>
      <c r="M168" s="19">
        <f t="shared" si="22"/>
        <v>84</v>
      </c>
      <c r="N168" s="20">
        <f t="shared" si="20"/>
        <v>1340.84</v>
      </c>
      <c r="O168" s="20">
        <f t="shared" si="21"/>
        <v>1340.84</v>
      </c>
      <c r="P168" s="20">
        <f t="shared" si="23"/>
        <v>0</v>
      </c>
    </row>
    <row r="169" spans="1:16" x14ac:dyDescent="0.25">
      <c r="A169">
        <v>31636</v>
      </c>
      <c r="B169">
        <v>3269</v>
      </c>
      <c r="C169">
        <v>2334</v>
      </c>
      <c r="D169">
        <v>2250</v>
      </c>
      <c r="E169">
        <v>1340.84</v>
      </c>
      <c r="F169">
        <v>1340.84</v>
      </c>
      <c r="H169" s="17">
        <f t="shared" si="16"/>
        <v>31.826000000000001</v>
      </c>
      <c r="I169" s="18">
        <f t="shared" si="17"/>
        <v>3269</v>
      </c>
      <c r="J169" s="4">
        <f>I169*60*'Berechnungen 525d'!$D$9/1000</f>
        <v>165.92609361702128</v>
      </c>
      <c r="K169" s="19">
        <f t="shared" si="18"/>
        <v>2297</v>
      </c>
      <c r="L169" s="19">
        <f t="shared" si="19"/>
        <v>2250</v>
      </c>
      <c r="M169" s="19">
        <f t="shared" si="22"/>
        <v>47</v>
      </c>
      <c r="N169" s="20">
        <f t="shared" si="20"/>
        <v>1340.84</v>
      </c>
      <c r="O169" s="20">
        <f t="shared" si="21"/>
        <v>1340.84</v>
      </c>
      <c r="P169" s="20">
        <f t="shared" si="23"/>
        <v>0</v>
      </c>
    </row>
    <row r="170" spans="1:16" x14ac:dyDescent="0.25">
      <c r="A170">
        <v>31826</v>
      </c>
      <c r="B170">
        <v>3269</v>
      </c>
      <c r="C170">
        <v>2297</v>
      </c>
      <c r="D170">
        <v>2250</v>
      </c>
      <c r="E170">
        <v>1340.84</v>
      </c>
      <c r="F170">
        <v>1340.84</v>
      </c>
      <c r="H170" s="17">
        <f t="shared" si="16"/>
        <v>32.015999999999998</v>
      </c>
      <c r="I170" s="18">
        <f t="shared" si="17"/>
        <v>3324</v>
      </c>
      <c r="J170" s="4">
        <f>I170*60*'Berechnungen 525d'!$D$9/1000</f>
        <v>168.71775319148935</v>
      </c>
      <c r="K170" s="19">
        <f t="shared" si="18"/>
        <v>2297</v>
      </c>
      <c r="L170" s="19">
        <f t="shared" si="19"/>
        <v>2250</v>
      </c>
      <c r="M170" s="19">
        <f t="shared" si="22"/>
        <v>47</v>
      </c>
      <c r="N170" s="20">
        <f t="shared" si="20"/>
        <v>1340.84</v>
      </c>
      <c r="O170" s="20">
        <f t="shared" si="21"/>
        <v>1340.84</v>
      </c>
      <c r="P170" s="20">
        <f t="shared" si="23"/>
        <v>0</v>
      </c>
    </row>
    <row r="171" spans="1:16" x14ac:dyDescent="0.25">
      <c r="A171">
        <v>32016</v>
      </c>
      <c r="B171">
        <v>3324</v>
      </c>
      <c r="C171">
        <v>2297</v>
      </c>
      <c r="D171">
        <v>2250</v>
      </c>
      <c r="E171">
        <v>1340.84</v>
      </c>
      <c r="F171">
        <v>1340.84</v>
      </c>
      <c r="H171" s="17">
        <f t="shared" si="16"/>
        <v>32.197000000000003</v>
      </c>
      <c r="I171" s="18">
        <f t="shared" si="17"/>
        <v>3324</v>
      </c>
      <c r="J171" s="4">
        <f>I171*60*'Berechnungen 525d'!$D$9/1000</f>
        <v>168.71775319148935</v>
      </c>
      <c r="K171" s="19">
        <f t="shared" si="18"/>
        <v>2297</v>
      </c>
      <c r="L171" s="19">
        <f t="shared" si="19"/>
        <v>2250</v>
      </c>
      <c r="M171" s="19">
        <f t="shared" si="22"/>
        <v>47</v>
      </c>
      <c r="N171" s="20">
        <f t="shared" si="20"/>
        <v>1340.84</v>
      </c>
      <c r="O171" s="20">
        <f t="shared" si="21"/>
        <v>1340.84</v>
      </c>
      <c r="P171" s="20">
        <f t="shared" si="23"/>
        <v>0</v>
      </c>
    </row>
    <row r="172" spans="1:16" x14ac:dyDescent="0.25">
      <c r="A172">
        <v>32197</v>
      </c>
      <c r="B172">
        <v>3324</v>
      </c>
      <c r="C172">
        <v>2297</v>
      </c>
      <c r="D172">
        <v>2250</v>
      </c>
      <c r="E172">
        <v>1340.84</v>
      </c>
      <c r="F172">
        <v>1340.84</v>
      </c>
      <c r="H172" s="17">
        <f t="shared" si="16"/>
        <v>32.366999999999997</v>
      </c>
      <c r="I172" s="18">
        <f t="shared" si="17"/>
        <v>3324</v>
      </c>
      <c r="J172" s="4">
        <f>I172*60*'Berechnungen 525d'!$D$9/1000</f>
        <v>168.71775319148935</v>
      </c>
      <c r="K172" s="19">
        <f t="shared" si="18"/>
        <v>2297</v>
      </c>
      <c r="L172" s="19">
        <f t="shared" si="19"/>
        <v>2250</v>
      </c>
      <c r="M172" s="19">
        <f t="shared" si="22"/>
        <v>47</v>
      </c>
      <c r="N172" s="20">
        <f t="shared" si="20"/>
        <v>1340.84</v>
      </c>
      <c r="O172" s="20">
        <f t="shared" si="21"/>
        <v>1351.07</v>
      </c>
      <c r="P172" s="20">
        <f t="shared" si="23"/>
        <v>-10.230000000000018</v>
      </c>
    </row>
    <row r="173" spans="1:16" x14ac:dyDescent="0.25">
      <c r="A173">
        <v>32367</v>
      </c>
      <c r="B173">
        <v>3324</v>
      </c>
      <c r="C173">
        <v>2297</v>
      </c>
      <c r="D173">
        <v>2250</v>
      </c>
      <c r="E173">
        <v>1351.07</v>
      </c>
      <c r="F173">
        <v>1340.84</v>
      </c>
      <c r="H173" s="17">
        <f t="shared" si="16"/>
        <v>32.546999999999997</v>
      </c>
      <c r="I173" s="18">
        <f t="shared" si="17"/>
        <v>3324</v>
      </c>
      <c r="J173" s="4">
        <f>I173*60*'Berechnungen 525d'!$D$9/1000</f>
        <v>168.71775319148935</v>
      </c>
      <c r="K173" s="19">
        <f t="shared" si="18"/>
        <v>2297</v>
      </c>
      <c r="L173" s="19">
        <f t="shared" si="19"/>
        <v>2250</v>
      </c>
      <c r="M173" s="19">
        <f t="shared" si="22"/>
        <v>47</v>
      </c>
      <c r="N173" s="20">
        <f t="shared" si="20"/>
        <v>1340.84</v>
      </c>
      <c r="O173" s="20">
        <f t="shared" si="21"/>
        <v>1351.07</v>
      </c>
      <c r="P173" s="20">
        <f t="shared" si="23"/>
        <v>-10.230000000000018</v>
      </c>
    </row>
    <row r="174" spans="1:16" x14ac:dyDescent="0.25">
      <c r="A174">
        <v>32547</v>
      </c>
      <c r="B174">
        <v>3324</v>
      </c>
      <c r="C174">
        <v>2297</v>
      </c>
      <c r="D174">
        <v>2250</v>
      </c>
      <c r="E174">
        <v>1351.07</v>
      </c>
      <c r="F174">
        <v>1340.84</v>
      </c>
      <c r="H174" s="17">
        <f t="shared" si="16"/>
        <v>32.737000000000002</v>
      </c>
      <c r="I174" s="18">
        <f t="shared" si="17"/>
        <v>3324</v>
      </c>
      <c r="J174" s="4">
        <f>I174*60*'Berechnungen 525d'!$D$9/1000</f>
        <v>168.71775319148935</v>
      </c>
      <c r="K174" s="19">
        <f t="shared" si="18"/>
        <v>2264</v>
      </c>
      <c r="L174" s="19">
        <f t="shared" si="19"/>
        <v>2250</v>
      </c>
      <c r="M174" s="19">
        <f t="shared" si="22"/>
        <v>14</v>
      </c>
      <c r="N174" s="20">
        <f t="shared" si="20"/>
        <v>1340.84</v>
      </c>
      <c r="O174" s="20">
        <f t="shared" si="21"/>
        <v>1351.07</v>
      </c>
      <c r="P174" s="20">
        <f t="shared" si="23"/>
        <v>-10.230000000000018</v>
      </c>
    </row>
    <row r="175" spans="1:16" x14ac:dyDescent="0.25">
      <c r="A175">
        <v>32737</v>
      </c>
      <c r="B175">
        <v>3324</v>
      </c>
      <c r="C175">
        <v>2264</v>
      </c>
      <c r="D175">
        <v>2250</v>
      </c>
      <c r="E175">
        <v>1351.07</v>
      </c>
      <c r="F175">
        <v>1340.84</v>
      </c>
      <c r="H175" s="17">
        <f t="shared" si="16"/>
        <v>32.927999999999997</v>
      </c>
      <c r="I175" s="18">
        <f t="shared" si="17"/>
        <v>3384</v>
      </c>
      <c r="J175" s="4">
        <f>I175*60*'Berechnungen 525d'!$D$9/1000</f>
        <v>171.76319999999998</v>
      </c>
      <c r="K175" s="19">
        <f t="shared" si="18"/>
        <v>2264</v>
      </c>
      <c r="L175" s="19">
        <f t="shared" si="19"/>
        <v>2250</v>
      </c>
      <c r="M175" s="19">
        <f t="shared" si="22"/>
        <v>14</v>
      </c>
      <c r="N175" s="20">
        <f t="shared" si="20"/>
        <v>1340.84</v>
      </c>
      <c r="O175" s="20">
        <f t="shared" si="21"/>
        <v>1351.07</v>
      </c>
      <c r="P175" s="20">
        <f t="shared" si="23"/>
        <v>-10.230000000000018</v>
      </c>
    </row>
    <row r="176" spans="1:16" x14ac:dyDescent="0.25">
      <c r="A176">
        <v>32928</v>
      </c>
      <c r="B176">
        <v>3384</v>
      </c>
      <c r="C176">
        <v>2264</v>
      </c>
      <c r="D176">
        <v>2250</v>
      </c>
      <c r="E176">
        <v>1351.07</v>
      </c>
      <c r="F176">
        <v>1340.84</v>
      </c>
      <c r="H176" s="17">
        <f t="shared" si="16"/>
        <v>33.107999999999997</v>
      </c>
      <c r="I176" s="18">
        <f t="shared" si="17"/>
        <v>3384</v>
      </c>
      <c r="J176" s="4">
        <f>I176*60*'Berechnungen 525d'!$D$9/1000</f>
        <v>171.76319999999998</v>
      </c>
      <c r="K176" s="19">
        <f t="shared" si="18"/>
        <v>2264</v>
      </c>
      <c r="L176" s="19">
        <f t="shared" si="19"/>
        <v>2250</v>
      </c>
      <c r="M176" s="19">
        <f t="shared" si="22"/>
        <v>14</v>
      </c>
      <c r="N176" s="20">
        <f t="shared" si="20"/>
        <v>1340.84</v>
      </c>
      <c r="O176" s="20">
        <f t="shared" si="21"/>
        <v>1351.07</v>
      </c>
      <c r="P176" s="20">
        <f t="shared" si="23"/>
        <v>-10.230000000000018</v>
      </c>
    </row>
    <row r="177" spans="1:16" x14ac:dyDescent="0.25">
      <c r="A177">
        <v>33108</v>
      </c>
      <c r="B177">
        <v>3384</v>
      </c>
      <c r="C177">
        <v>2264</v>
      </c>
      <c r="D177">
        <v>2250</v>
      </c>
      <c r="E177">
        <v>1351.07</v>
      </c>
      <c r="F177">
        <v>1340.84</v>
      </c>
      <c r="H177" s="17">
        <f t="shared" si="16"/>
        <v>33.277999999999999</v>
      </c>
      <c r="I177" s="18">
        <f t="shared" si="17"/>
        <v>3384</v>
      </c>
      <c r="J177" s="4">
        <f>I177*60*'Berechnungen 525d'!$D$9/1000</f>
        <v>171.76319999999998</v>
      </c>
      <c r="K177" s="19">
        <f t="shared" si="18"/>
        <v>2264</v>
      </c>
      <c r="L177" s="19">
        <f t="shared" si="19"/>
        <v>2250</v>
      </c>
      <c r="M177" s="19">
        <f t="shared" si="22"/>
        <v>14</v>
      </c>
      <c r="N177" s="20">
        <f t="shared" si="20"/>
        <v>1340.84</v>
      </c>
      <c r="O177" s="20">
        <f t="shared" si="21"/>
        <v>1340.84</v>
      </c>
      <c r="P177" s="20">
        <f t="shared" si="23"/>
        <v>0</v>
      </c>
    </row>
    <row r="178" spans="1:16" x14ac:dyDescent="0.25">
      <c r="A178">
        <v>33278</v>
      </c>
      <c r="B178">
        <v>3384</v>
      </c>
      <c r="C178">
        <v>2264</v>
      </c>
      <c r="D178">
        <v>2250</v>
      </c>
      <c r="E178">
        <v>1340.84</v>
      </c>
      <c r="F178">
        <v>1340.84</v>
      </c>
      <c r="H178" s="17">
        <f t="shared" si="16"/>
        <v>33.457999999999998</v>
      </c>
      <c r="I178" s="18">
        <f t="shared" si="17"/>
        <v>3384</v>
      </c>
      <c r="J178" s="4">
        <f>I178*60*'Berechnungen 525d'!$D$9/1000</f>
        <v>171.76319999999998</v>
      </c>
      <c r="K178" s="19">
        <f t="shared" si="18"/>
        <v>2264</v>
      </c>
      <c r="L178" s="19">
        <f t="shared" si="19"/>
        <v>2250</v>
      </c>
      <c r="M178" s="19">
        <f t="shared" si="22"/>
        <v>14</v>
      </c>
      <c r="N178" s="20">
        <f t="shared" si="20"/>
        <v>1340.84</v>
      </c>
      <c r="O178" s="20">
        <f t="shared" si="21"/>
        <v>1340.84</v>
      </c>
      <c r="P178" s="20">
        <f t="shared" si="23"/>
        <v>0</v>
      </c>
    </row>
    <row r="179" spans="1:16" x14ac:dyDescent="0.25">
      <c r="A179">
        <v>33458</v>
      </c>
      <c r="B179">
        <v>3384</v>
      </c>
      <c r="C179">
        <v>2264</v>
      </c>
      <c r="D179">
        <v>2250</v>
      </c>
      <c r="E179">
        <v>1340.84</v>
      </c>
      <c r="F179">
        <v>1340.84</v>
      </c>
      <c r="H179" s="17">
        <f t="shared" si="16"/>
        <v>33.649000000000001</v>
      </c>
      <c r="I179" s="18">
        <f t="shared" si="17"/>
        <v>3384</v>
      </c>
      <c r="J179" s="4">
        <f>I179*60*'Berechnungen 525d'!$D$9/1000</f>
        <v>171.76319999999998</v>
      </c>
      <c r="K179" s="19">
        <f t="shared" si="18"/>
        <v>2250</v>
      </c>
      <c r="L179" s="19">
        <f t="shared" si="19"/>
        <v>2250</v>
      </c>
      <c r="M179" s="19">
        <f t="shared" si="22"/>
        <v>0</v>
      </c>
      <c r="N179" s="20">
        <f t="shared" si="20"/>
        <v>1340.84</v>
      </c>
      <c r="O179" s="20">
        <f t="shared" si="21"/>
        <v>1340.84</v>
      </c>
      <c r="P179" s="20">
        <f t="shared" si="23"/>
        <v>0</v>
      </c>
    </row>
    <row r="180" spans="1:16" x14ac:dyDescent="0.25">
      <c r="A180">
        <v>33649</v>
      </c>
      <c r="B180">
        <v>3384</v>
      </c>
      <c r="C180">
        <v>2250</v>
      </c>
      <c r="D180">
        <v>2250</v>
      </c>
      <c r="E180">
        <v>1340.84</v>
      </c>
      <c r="F180">
        <v>1340.84</v>
      </c>
      <c r="H180" s="17">
        <f t="shared" si="16"/>
        <v>33.829000000000001</v>
      </c>
      <c r="I180" s="18">
        <f t="shared" si="17"/>
        <v>3435</v>
      </c>
      <c r="J180" s="4">
        <f>I180*60*'Berechnungen 525d'!$D$9/1000</f>
        <v>174.35182978723401</v>
      </c>
      <c r="K180" s="19">
        <f t="shared" si="18"/>
        <v>2250</v>
      </c>
      <c r="L180" s="19">
        <f t="shared" si="19"/>
        <v>2250</v>
      </c>
      <c r="M180" s="19">
        <f t="shared" si="22"/>
        <v>0</v>
      </c>
      <c r="N180" s="20">
        <f t="shared" si="20"/>
        <v>1340.84</v>
      </c>
      <c r="O180" s="20">
        <f t="shared" si="21"/>
        <v>1340.84</v>
      </c>
      <c r="P180" s="20">
        <f t="shared" si="23"/>
        <v>0</v>
      </c>
    </row>
    <row r="181" spans="1:16" x14ac:dyDescent="0.25">
      <c r="A181">
        <v>33829</v>
      </c>
      <c r="B181">
        <v>3435</v>
      </c>
      <c r="C181">
        <v>2250</v>
      </c>
      <c r="D181">
        <v>2250</v>
      </c>
      <c r="E181">
        <v>1340.84</v>
      </c>
      <c r="F181">
        <v>1340.84</v>
      </c>
      <c r="H181" s="17">
        <f t="shared" si="16"/>
        <v>34.018999999999998</v>
      </c>
      <c r="I181" s="18">
        <f t="shared" si="17"/>
        <v>3435</v>
      </c>
      <c r="J181" s="4">
        <f>I181*60*'Berechnungen 525d'!$D$9/1000</f>
        <v>174.35182978723401</v>
      </c>
      <c r="K181" s="19">
        <f t="shared" si="18"/>
        <v>2250</v>
      </c>
      <c r="L181" s="19">
        <f t="shared" si="19"/>
        <v>2250</v>
      </c>
      <c r="M181" s="19">
        <f t="shared" si="22"/>
        <v>0</v>
      </c>
      <c r="N181" s="20">
        <f t="shared" si="20"/>
        <v>1340.84</v>
      </c>
      <c r="O181" s="20">
        <f t="shared" si="21"/>
        <v>1340.84</v>
      </c>
      <c r="P181" s="20">
        <f t="shared" si="23"/>
        <v>0</v>
      </c>
    </row>
    <row r="182" spans="1:16" x14ac:dyDescent="0.25">
      <c r="A182">
        <v>34019</v>
      </c>
      <c r="B182">
        <v>3435</v>
      </c>
      <c r="C182">
        <v>2250</v>
      </c>
      <c r="D182">
        <v>2250</v>
      </c>
      <c r="E182">
        <v>1340.84</v>
      </c>
      <c r="F182">
        <v>1340.84</v>
      </c>
      <c r="H182" s="17">
        <f t="shared" si="16"/>
        <v>34.189</v>
      </c>
      <c r="I182" s="18">
        <f t="shared" si="17"/>
        <v>3435</v>
      </c>
      <c r="J182" s="4">
        <f>I182*60*'Berechnungen 525d'!$D$9/1000</f>
        <v>174.35182978723401</v>
      </c>
      <c r="K182" s="19">
        <f t="shared" si="18"/>
        <v>2250</v>
      </c>
      <c r="L182" s="19">
        <f t="shared" si="19"/>
        <v>2250</v>
      </c>
      <c r="M182" s="19">
        <f t="shared" si="22"/>
        <v>0</v>
      </c>
      <c r="N182" s="20">
        <f t="shared" si="20"/>
        <v>1340.84</v>
      </c>
      <c r="O182" s="20">
        <f t="shared" si="21"/>
        <v>1340.84</v>
      </c>
      <c r="P182" s="20">
        <f t="shared" si="23"/>
        <v>0</v>
      </c>
    </row>
    <row r="183" spans="1:16" x14ac:dyDescent="0.25">
      <c r="A183">
        <v>34189</v>
      </c>
      <c r="B183">
        <v>3435</v>
      </c>
      <c r="C183">
        <v>2250</v>
      </c>
      <c r="D183">
        <v>2250</v>
      </c>
      <c r="E183">
        <v>1340.84</v>
      </c>
      <c r="F183">
        <v>1340.84</v>
      </c>
      <c r="H183" s="17">
        <f t="shared" si="16"/>
        <v>34.369999999999997</v>
      </c>
      <c r="I183" s="18">
        <f t="shared" si="17"/>
        <v>3435</v>
      </c>
      <c r="J183" s="4">
        <f>I183*60*'Berechnungen 525d'!$D$9/1000</f>
        <v>174.35182978723401</v>
      </c>
      <c r="K183" s="19">
        <f t="shared" si="18"/>
        <v>2250</v>
      </c>
      <c r="L183" s="19">
        <f t="shared" si="19"/>
        <v>2250</v>
      </c>
      <c r="M183" s="19">
        <f t="shared" si="22"/>
        <v>0</v>
      </c>
      <c r="N183" s="20">
        <f t="shared" si="20"/>
        <v>1340.84</v>
      </c>
      <c r="O183" s="20">
        <f t="shared" si="21"/>
        <v>1340.84</v>
      </c>
      <c r="P183" s="20">
        <f t="shared" si="23"/>
        <v>0</v>
      </c>
    </row>
    <row r="184" spans="1:16" x14ac:dyDescent="0.25">
      <c r="A184">
        <v>34370</v>
      </c>
      <c r="B184">
        <v>3435</v>
      </c>
      <c r="C184">
        <v>2250</v>
      </c>
      <c r="D184">
        <v>2250</v>
      </c>
      <c r="E184">
        <v>1340.84</v>
      </c>
      <c r="F184">
        <v>1340.84</v>
      </c>
      <c r="H184" s="17">
        <f t="shared" si="16"/>
        <v>34.54</v>
      </c>
      <c r="I184" s="18">
        <f t="shared" si="17"/>
        <v>3435</v>
      </c>
      <c r="J184" s="4">
        <f>I184*60*'Berechnungen 525d'!$D$9/1000</f>
        <v>174.35182978723401</v>
      </c>
      <c r="K184" s="19">
        <f t="shared" si="18"/>
        <v>2250</v>
      </c>
      <c r="L184" s="19">
        <f t="shared" si="19"/>
        <v>2250</v>
      </c>
      <c r="M184" s="19">
        <f t="shared" si="22"/>
        <v>0</v>
      </c>
      <c r="N184" s="20">
        <f t="shared" si="20"/>
        <v>1340.84</v>
      </c>
      <c r="O184" s="20">
        <f t="shared" si="21"/>
        <v>1340.84</v>
      </c>
      <c r="P184" s="20">
        <f t="shared" si="23"/>
        <v>0</v>
      </c>
    </row>
    <row r="185" spans="1:16" x14ac:dyDescent="0.25">
      <c r="A185">
        <v>34540</v>
      </c>
      <c r="B185">
        <v>3435</v>
      </c>
      <c r="C185">
        <v>2250</v>
      </c>
      <c r="D185">
        <v>2250</v>
      </c>
      <c r="E185">
        <v>1340.84</v>
      </c>
      <c r="F185">
        <v>1340.84</v>
      </c>
      <c r="H185" s="17">
        <f t="shared" si="16"/>
        <v>34.72</v>
      </c>
      <c r="I185" s="18">
        <f t="shared" si="17"/>
        <v>3476</v>
      </c>
      <c r="J185" s="4">
        <f>I185*60*'Berechnungen 525d'!$D$9/1000</f>
        <v>176.43288510638297</v>
      </c>
      <c r="K185" s="19">
        <f t="shared" si="18"/>
        <v>2250</v>
      </c>
      <c r="L185" s="19">
        <f t="shared" si="19"/>
        <v>2250</v>
      </c>
      <c r="M185" s="19">
        <f t="shared" si="22"/>
        <v>0</v>
      </c>
      <c r="N185" s="20">
        <f t="shared" si="20"/>
        <v>1340.84</v>
      </c>
      <c r="O185" s="20">
        <f t="shared" si="21"/>
        <v>1340.84</v>
      </c>
      <c r="P185" s="20">
        <f t="shared" si="23"/>
        <v>0</v>
      </c>
    </row>
    <row r="186" spans="1:16" x14ac:dyDescent="0.25">
      <c r="A186">
        <v>34720</v>
      </c>
      <c r="B186">
        <v>3476</v>
      </c>
      <c r="C186">
        <v>2250</v>
      </c>
      <c r="D186">
        <v>2250</v>
      </c>
      <c r="E186">
        <v>1340.84</v>
      </c>
      <c r="F186">
        <v>1340.84</v>
      </c>
      <c r="H186" s="17">
        <f t="shared" si="16"/>
        <v>34.909999999999997</v>
      </c>
      <c r="I186" s="18">
        <f t="shared" si="17"/>
        <v>3476</v>
      </c>
      <c r="J186" s="4">
        <f>I186*60*'Berechnungen 525d'!$D$9/1000</f>
        <v>176.43288510638297</v>
      </c>
      <c r="K186" s="19">
        <f t="shared" si="18"/>
        <v>2250</v>
      </c>
      <c r="L186" s="19">
        <f t="shared" si="19"/>
        <v>2250</v>
      </c>
      <c r="M186" s="19">
        <f t="shared" si="22"/>
        <v>0</v>
      </c>
      <c r="N186" s="20">
        <f t="shared" si="20"/>
        <v>1340.84</v>
      </c>
      <c r="O186" s="20">
        <f t="shared" si="21"/>
        <v>1340.84</v>
      </c>
      <c r="P186" s="20">
        <f t="shared" si="23"/>
        <v>0</v>
      </c>
    </row>
    <row r="187" spans="1:16" x14ac:dyDescent="0.25">
      <c r="A187">
        <v>34910</v>
      </c>
      <c r="B187">
        <v>3476</v>
      </c>
      <c r="C187">
        <v>2250</v>
      </c>
      <c r="D187">
        <v>2250</v>
      </c>
      <c r="E187">
        <v>1340.84</v>
      </c>
      <c r="F187">
        <v>1340.84</v>
      </c>
      <c r="H187" s="17">
        <f t="shared" si="16"/>
        <v>35.100999999999999</v>
      </c>
      <c r="I187" s="18">
        <f t="shared" si="17"/>
        <v>3476</v>
      </c>
      <c r="J187" s="4">
        <f>I187*60*'Berechnungen 525d'!$D$9/1000</f>
        <v>176.43288510638297</v>
      </c>
      <c r="K187" s="19">
        <f t="shared" si="18"/>
        <v>2250</v>
      </c>
      <c r="L187" s="19">
        <f t="shared" si="19"/>
        <v>2250</v>
      </c>
      <c r="M187" s="19">
        <f t="shared" si="22"/>
        <v>0</v>
      </c>
      <c r="N187" s="20">
        <f t="shared" si="20"/>
        <v>1340.84</v>
      </c>
      <c r="O187" s="20">
        <f t="shared" si="21"/>
        <v>1340.84</v>
      </c>
      <c r="P187" s="20">
        <f t="shared" si="23"/>
        <v>0</v>
      </c>
    </row>
    <row r="188" spans="1:16" x14ac:dyDescent="0.25">
      <c r="A188">
        <v>35101</v>
      </c>
      <c r="B188">
        <v>3476</v>
      </c>
      <c r="C188">
        <v>2250</v>
      </c>
      <c r="D188">
        <v>2250</v>
      </c>
      <c r="E188">
        <v>1340.84</v>
      </c>
      <c r="F188">
        <v>1340.84</v>
      </c>
      <c r="H188" s="17">
        <f t="shared" si="16"/>
        <v>35.290999999999997</v>
      </c>
      <c r="I188" s="18">
        <f t="shared" si="17"/>
        <v>3476</v>
      </c>
      <c r="J188" s="4">
        <f>I188*60*'Berechnungen 525d'!$D$9/1000</f>
        <v>176.43288510638297</v>
      </c>
      <c r="K188" s="19">
        <f t="shared" si="18"/>
        <v>2250</v>
      </c>
      <c r="L188" s="19">
        <f t="shared" si="19"/>
        <v>2250</v>
      </c>
      <c r="M188" s="19">
        <f t="shared" si="22"/>
        <v>0</v>
      </c>
      <c r="N188" s="20">
        <f t="shared" si="20"/>
        <v>1340.84</v>
      </c>
      <c r="O188" s="20">
        <f t="shared" si="21"/>
        <v>1340.84</v>
      </c>
      <c r="P188" s="20">
        <f t="shared" si="23"/>
        <v>0</v>
      </c>
    </row>
    <row r="189" spans="1:16" x14ac:dyDescent="0.25">
      <c r="A189">
        <v>35291</v>
      </c>
      <c r="B189">
        <v>3476</v>
      </c>
      <c r="C189">
        <v>2250</v>
      </c>
      <c r="D189">
        <v>2250</v>
      </c>
      <c r="E189">
        <v>1340.84</v>
      </c>
      <c r="F189">
        <v>1340.84</v>
      </c>
      <c r="H189" s="17">
        <f t="shared" si="16"/>
        <v>35.491</v>
      </c>
      <c r="I189" s="18">
        <f t="shared" si="17"/>
        <v>3476</v>
      </c>
      <c r="J189" s="4">
        <f>I189*60*'Berechnungen 525d'!$D$9/1000</f>
        <v>176.43288510638297</v>
      </c>
      <c r="K189" s="19">
        <f t="shared" si="18"/>
        <v>2251</v>
      </c>
      <c r="L189" s="19">
        <f t="shared" si="19"/>
        <v>2250</v>
      </c>
      <c r="M189" s="19">
        <f t="shared" si="22"/>
        <v>1</v>
      </c>
      <c r="N189" s="20">
        <f t="shared" si="20"/>
        <v>1340.84</v>
      </c>
      <c r="O189" s="20">
        <f t="shared" si="21"/>
        <v>1340.84</v>
      </c>
      <c r="P189" s="20">
        <f t="shared" si="23"/>
        <v>0</v>
      </c>
    </row>
    <row r="190" spans="1:16" x14ac:dyDescent="0.25">
      <c r="A190">
        <v>35491</v>
      </c>
      <c r="B190">
        <v>3476</v>
      </c>
      <c r="C190">
        <v>2251</v>
      </c>
      <c r="D190">
        <v>2250</v>
      </c>
      <c r="E190">
        <v>1340.84</v>
      </c>
      <c r="F190">
        <v>1340.84</v>
      </c>
      <c r="H190" s="17">
        <f t="shared" si="16"/>
        <v>35.682000000000002</v>
      </c>
      <c r="I190" s="18">
        <f t="shared" si="17"/>
        <v>3512</v>
      </c>
      <c r="J190" s="4">
        <f>I190*60*'Berechnungen 525d'!$D$9/1000</f>
        <v>178.26015319148934</v>
      </c>
      <c r="K190" s="19">
        <f t="shared" si="18"/>
        <v>2251</v>
      </c>
      <c r="L190" s="19">
        <f t="shared" si="19"/>
        <v>2250</v>
      </c>
      <c r="M190" s="19">
        <f t="shared" si="22"/>
        <v>1</v>
      </c>
      <c r="N190" s="20">
        <f t="shared" si="20"/>
        <v>1340.84</v>
      </c>
      <c r="O190" s="20">
        <f t="shared" si="21"/>
        <v>1340.84</v>
      </c>
      <c r="P190" s="20">
        <f t="shared" si="23"/>
        <v>0</v>
      </c>
    </row>
    <row r="191" spans="1:16" x14ac:dyDescent="0.25">
      <c r="A191">
        <v>35682</v>
      </c>
      <c r="B191">
        <v>3512</v>
      </c>
      <c r="C191">
        <v>2251</v>
      </c>
      <c r="D191">
        <v>2250</v>
      </c>
      <c r="E191">
        <v>1340.84</v>
      </c>
      <c r="F191">
        <v>1340.84</v>
      </c>
      <c r="H191" s="17">
        <f t="shared" si="16"/>
        <v>35.872</v>
      </c>
      <c r="I191" s="18">
        <f t="shared" si="17"/>
        <v>3512</v>
      </c>
      <c r="J191" s="4">
        <f>I191*60*'Berechnungen 525d'!$D$9/1000</f>
        <v>178.26015319148934</v>
      </c>
      <c r="K191" s="19">
        <f t="shared" si="18"/>
        <v>2251</v>
      </c>
      <c r="L191" s="19">
        <f t="shared" si="19"/>
        <v>2250</v>
      </c>
      <c r="M191" s="19">
        <f t="shared" si="22"/>
        <v>1</v>
      </c>
      <c r="N191" s="20">
        <f t="shared" si="20"/>
        <v>1340.84</v>
      </c>
      <c r="O191" s="20">
        <f t="shared" si="21"/>
        <v>1340.84</v>
      </c>
      <c r="P191" s="20">
        <f t="shared" si="23"/>
        <v>0</v>
      </c>
    </row>
    <row r="192" spans="1:16" x14ac:dyDescent="0.25">
      <c r="A192">
        <v>35872</v>
      </c>
      <c r="B192">
        <v>3512</v>
      </c>
      <c r="C192">
        <v>2251</v>
      </c>
      <c r="D192">
        <v>2250</v>
      </c>
      <c r="E192">
        <v>1340.84</v>
      </c>
      <c r="F192">
        <v>1340.84</v>
      </c>
      <c r="H192" s="17">
        <f t="shared" si="16"/>
        <v>36.061999999999998</v>
      </c>
      <c r="I192" s="18">
        <f t="shared" si="17"/>
        <v>3512</v>
      </c>
      <c r="J192" s="4">
        <f>I192*60*'Berechnungen 525d'!$D$9/1000</f>
        <v>178.26015319148934</v>
      </c>
      <c r="K192" s="19">
        <f t="shared" si="18"/>
        <v>2251</v>
      </c>
      <c r="L192" s="19">
        <f t="shared" si="19"/>
        <v>2250</v>
      </c>
      <c r="M192" s="19">
        <f t="shared" si="22"/>
        <v>1</v>
      </c>
      <c r="N192" s="20">
        <f t="shared" si="20"/>
        <v>1340.84</v>
      </c>
      <c r="O192" s="20">
        <f t="shared" si="21"/>
        <v>1351.07</v>
      </c>
      <c r="P192" s="20">
        <f t="shared" si="23"/>
        <v>-10.230000000000018</v>
      </c>
    </row>
    <row r="193" spans="1:17" x14ac:dyDescent="0.25">
      <c r="A193">
        <v>36062</v>
      </c>
      <c r="B193">
        <v>3512</v>
      </c>
      <c r="C193">
        <v>2251</v>
      </c>
      <c r="D193">
        <v>2250</v>
      </c>
      <c r="E193">
        <v>1351.07</v>
      </c>
      <c r="F193">
        <v>1340.84</v>
      </c>
      <c r="H193" s="17">
        <f t="shared" si="16"/>
        <v>36.252000000000002</v>
      </c>
      <c r="I193" s="18">
        <f t="shared" si="17"/>
        <v>3512</v>
      </c>
      <c r="J193" s="4">
        <f>I193*60*'Berechnungen 525d'!$D$9/1000</f>
        <v>178.26015319148934</v>
      </c>
      <c r="K193" s="19">
        <f t="shared" si="18"/>
        <v>2251</v>
      </c>
      <c r="L193" s="19">
        <f t="shared" si="19"/>
        <v>2250</v>
      </c>
      <c r="M193" s="19">
        <f t="shared" si="22"/>
        <v>1</v>
      </c>
      <c r="N193" s="20">
        <f t="shared" si="20"/>
        <v>1340.84</v>
      </c>
      <c r="O193" s="20">
        <f t="shared" si="21"/>
        <v>1351.07</v>
      </c>
      <c r="P193" s="20">
        <f t="shared" si="23"/>
        <v>-10.230000000000018</v>
      </c>
    </row>
    <row r="194" spans="1:17" x14ac:dyDescent="0.25">
      <c r="A194">
        <v>36252</v>
      </c>
      <c r="B194">
        <v>3512</v>
      </c>
      <c r="C194">
        <v>2251</v>
      </c>
      <c r="D194">
        <v>2250</v>
      </c>
      <c r="E194">
        <v>1351.07</v>
      </c>
      <c r="F194">
        <v>1340.84</v>
      </c>
      <c r="H194" s="17">
        <f t="shared" si="16"/>
        <v>36.442999999999998</v>
      </c>
      <c r="I194" s="18">
        <f t="shared" si="17"/>
        <v>3512</v>
      </c>
      <c r="J194" s="4">
        <f>I194*60*'Berechnungen 525d'!$D$9/1000</f>
        <v>178.26015319148934</v>
      </c>
      <c r="K194" s="19">
        <f t="shared" si="18"/>
        <v>2257</v>
      </c>
      <c r="L194" s="19">
        <f t="shared" si="19"/>
        <v>2250</v>
      </c>
      <c r="M194" s="19">
        <f t="shared" si="22"/>
        <v>7</v>
      </c>
      <c r="N194" s="20">
        <f t="shared" si="20"/>
        <v>1340.84</v>
      </c>
      <c r="O194" s="20">
        <f t="shared" si="21"/>
        <v>1351.07</v>
      </c>
      <c r="P194" s="20">
        <f t="shared" si="23"/>
        <v>-10.230000000000018</v>
      </c>
    </row>
    <row r="195" spans="1:17" x14ac:dyDescent="0.25">
      <c r="A195">
        <v>36443</v>
      </c>
      <c r="B195">
        <v>3512</v>
      </c>
      <c r="C195">
        <v>2257</v>
      </c>
      <c r="D195">
        <v>2250</v>
      </c>
      <c r="E195">
        <v>1351.07</v>
      </c>
      <c r="F195">
        <v>1340.84</v>
      </c>
      <c r="H195" s="17">
        <f t="shared" ref="H195:H212" si="24">A196/1000</f>
        <v>36.643000000000001</v>
      </c>
      <c r="I195" s="18">
        <f t="shared" ref="I195:I212" si="25">IF(ISBLANK(B196),I194,B196)</f>
        <v>3562</v>
      </c>
      <c r="J195" s="4">
        <f>I195*60*'Berechnungen 525d'!$D$9/1000</f>
        <v>180.79802553191487</v>
      </c>
      <c r="K195" s="19">
        <f t="shared" ref="K195:K212" si="26">IF(ISBLANK(C196),K194,C196)</f>
        <v>2257</v>
      </c>
      <c r="L195" s="19">
        <f t="shared" ref="L195:L212" si="27">IF(ISBLANK(D196),L194,D196)</f>
        <v>2250</v>
      </c>
      <c r="M195" s="19">
        <f t="shared" si="22"/>
        <v>7</v>
      </c>
      <c r="N195" s="20">
        <f t="shared" ref="N195:N212" si="28">IF(ISBLANK(F196),N194,F196)</f>
        <v>1340.84</v>
      </c>
      <c r="O195" s="20">
        <f t="shared" ref="O195:O212" si="29">IF(ISBLANK(E196),O194,E196)</f>
        <v>1351.07</v>
      </c>
      <c r="P195" s="20">
        <f t="shared" si="23"/>
        <v>-10.230000000000018</v>
      </c>
    </row>
    <row r="196" spans="1:17" x14ac:dyDescent="0.25">
      <c r="A196">
        <v>36643</v>
      </c>
      <c r="B196">
        <v>3562</v>
      </c>
      <c r="C196">
        <v>2257</v>
      </c>
      <c r="D196">
        <v>2250</v>
      </c>
      <c r="E196">
        <v>1351.07</v>
      </c>
      <c r="F196">
        <v>1340.84</v>
      </c>
      <c r="H196" s="17">
        <f t="shared" si="24"/>
        <v>36.832999999999998</v>
      </c>
      <c r="I196" s="18">
        <f t="shared" si="25"/>
        <v>3562</v>
      </c>
      <c r="J196" s="4">
        <f>I196*60*'Berechnungen 525d'!$D$9/1000</f>
        <v>180.79802553191487</v>
      </c>
      <c r="K196" s="19">
        <f t="shared" si="26"/>
        <v>2257</v>
      </c>
      <c r="L196" s="19">
        <f t="shared" si="27"/>
        <v>2250</v>
      </c>
      <c r="M196" s="19">
        <f t="shared" ref="M196:M212" si="30">K196-L196</f>
        <v>7</v>
      </c>
      <c r="N196" s="20">
        <f t="shared" si="28"/>
        <v>1340.84</v>
      </c>
      <c r="O196" s="20">
        <f t="shared" si="29"/>
        <v>1351.07</v>
      </c>
      <c r="P196" s="20">
        <f t="shared" ref="P196:P212" si="31">N196-O196</f>
        <v>-10.230000000000018</v>
      </c>
    </row>
    <row r="197" spans="1:17" x14ac:dyDescent="0.25">
      <c r="A197">
        <v>36833</v>
      </c>
      <c r="B197">
        <v>3562</v>
      </c>
      <c r="C197">
        <v>2257</v>
      </c>
      <c r="D197">
        <v>2250</v>
      </c>
      <c r="E197">
        <v>1351.07</v>
      </c>
      <c r="F197">
        <v>1340.84</v>
      </c>
      <c r="H197" s="17">
        <f t="shared" si="24"/>
        <v>37.024000000000001</v>
      </c>
      <c r="I197" s="18">
        <f t="shared" si="25"/>
        <v>3562</v>
      </c>
      <c r="J197" s="4">
        <f>I197*60*'Berechnungen 525d'!$D$9/1000</f>
        <v>180.79802553191487</v>
      </c>
      <c r="K197" s="19">
        <f t="shared" si="26"/>
        <v>2257</v>
      </c>
      <c r="L197" s="19">
        <f t="shared" si="27"/>
        <v>2250</v>
      </c>
      <c r="M197" s="19">
        <f t="shared" si="30"/>
        <v>7</v>
      </c>
      <c r="N197" s="20">
        <f t="shared" si="28"/>
        <v>1340.84</v>
      </c>
      <c r="O197" s="20">
        <f t="shared" si="29"/>
        <v>1340.84</v>
      </c>
      <c r="P197" s="20">
        <f t="shared" si="31"/>
        <v>0</v>
      </c>
    </row>
    <row r="198" spans="1:17" x14ac:dyDescent="0.25">
      <c r="A198">
        <v>37024</v>
      </c>
      <c r="B198">
        <v>3562</v>
      </c>
      <c r="C198">
        <v>2257</v>
      </c>
      <c r="D198">
        <v>2250</v>
      </c>
      <c r="E198">
        <v>1340.84</v>
      </c>
      <c r="F198">
        <v>1340.84</v>
      </c>
      <c r="H198" s="17">
        <f t="shared" si="24"/>
        <v>37.213999999999999</v>
      </c>
      <c r="I198" s="18">
        <f t="shared" si="25"/>
        <v>3562</v>
      </c>
      <c r="J198" s="4">
        <f>I198*60*'Berechnungen 525d'!$D$9/1000</f>
        <v>180.79802553191487</v>
      </c>
      <c r="K198" s="19">
        <f t="shared" si="26"/>
        <v>2257</v>
      </c>
      <c r="L198" s="19">
        <f t="shared" si="27"/>
        <v>2250</v>
      </c>
      <c r="M198" s="19">
        <f t="shared" si="30"/>
        <v>7</v>
      </c>
      <c r="N198" s="20">
        <f t="shared" si="28"/>
        <v>1340.84</v>
      </c>
      <c r="O198" s="20">
        <f t="shared" si="29"/>
        <v>1340.84</v>
      </c>
      <c r="P198" s="20">
        <f t="shared" si="31"/>
        <v>0</v>
      </c>
    </row>
    <row r="199" spans="1:17" x14ac:dyDescent="0.25">
      <c r="A199">
        <v>37214</v>
      </c>
      <c r="B199">
        <v>3562</v>
      </c>
      <c r="C199">
        <v>2257</v>
      </c>
      <c r="D199">
        <v>2250</v>
      </c>
      <c r="E199">
        <v>1340.84</v>
      </c>
      <c r="F199">
        <v>1340.84</v>
      </c>
      <c r="H199" s="17">
        <f t="shared" si="24"/>
        <v>37.404000000000003</v>
      </c>
      <c r="I199" s="18">
        <f t="shared" si="25"/>
        <v>3562</v>
      </c>
      <c r="J199" s="4">
        <f>I199*60*'Berechnungen 525d'!$D$9/1000</f>
        <v>180.79802553191487</v>
      </c>
      <c r="K199" s="19">
        <f t="shared" si="26"/>
        <v>2260</v>
      </c>
      <c r="L199" s="19">
        <f t="shared" si="27"/>
        <v>2250</v>
      </c>
      <c r="M199" s="19">
        <f t="shared" si="30"/>
        <v>10</v>
      </c>
      <c r="N199" s="20">
        <f t="shared" si="28"/>
        <v>1340.84</v>
      </c>
      <c r="O199" s="20">
        <f t="shared" si="29"/>
        <v>1340.84</v>
      </c>
      <c r="P199" s="20">
        <f t="shared" si="31"/>
        <v>0</v>
      </c>
    </row>
    <row r="200" spans="1:17" x14ac:dyDescent="0.25">
      <c r="A200">
        <v>37404</v>
      </c>
      <c r="B200">
        <v>3562</v>
      </c>
      <c r="C200">
        <v>2260</v>
      </c>
      <c r="D200">
        <v>2250</v>
      </c>
      <c r="E200">
        <v>1340.84</v>
      </c>
      <c r="F200">
        <v>1340.84</v>
      </c>
      <c r="H200" s="17">
        <f t="shared" si="24"/>
        <v>37.584000000000003</v>
      </c>
      <c r="I200" s="18">
        <f t="shared" si="25"/>
        <v>3595</v>
      </c>
      <c r="J200" s="4">
        <f>I200*60*'Berechnungen 525d'!$D$9/1000</f>
        <v>182.47302127659574</v>
      </c>
      <c r="K200" s="19">
        <f t="shared" si="26"/>
        <v>2260</v>
      </c>
      <c r="L200" s="19">
        <f t="shared" si="27"/>
        <v>2250</v>
      </c>
      <c r="M200" s="19">
        <f t="shared" si="30"/>
        <v>10</v>
      </c>
      <c r="N200" s="20">
        <f t="shared" si="28"/>
        <v>1340.84</v>
      </c>
      <c r="O200" s="20">
        <f t="shared" si="29"/>
        <v>1340.84</v>
      </c>
      <c r="P200" s="20">
        <f t="shared" si="31"/>
        <v>0</v>
      </c>
    </row>
    <row r="201" spans="1:17" x14ac:dyDescent="0.25">
      <c r="A201">
        <v>37584</v>
      </c>
      <c r="B201">
        <v>3595</v>
      </c>
      <c r="C201">
        <v>2260</v>
      </c>
      <c r="D201">
        <v>2250</v>
      </c>
      <c r="E201">
        <v>1340.84</v>
      </c>
      <c r="F201">
        <v>1340.84</v>
      </c>
      <c r="H201" s="17">
        <f t="shared" si="24"/>
        <v>37.774999999999999</v>
      </c>
      <c r="I201" s="18">
        <f t="shared" si="25"/>
        <v>3595</v>
      </c>
      <c r="J201" s="4">
        <f>I201*60*'Berechnungen 525d'!$D$9/1000</f>
        <v>182.47302127659574</v>
      </c>
      <c r="K201" s="19">
        <f t="shared" si="26"/>
        <v>2260</v>
      </c>
      <c r="L201" s="19">
        <f t="shared" si="27"/>
        <v>2250</v>
      </c>
      <c r="M201" s="19">
        <f t="shared" si="30"/>
        <v>10</v>
      </c>
      <c r="N201" s="20">
        <f t="shared" si="28"/>
        <v>1340.84</v>
      </c>
      <c r="O201" s="20">
        <f t="shared" si="29"/>
        <v>1340.84</v>
      </c>
      <c r="P201" s="20">
        <f t="shared" si="31"/>
        <v>0</v>
      </c>
    </row>
    <row r="202" spans="1:17" x14ac:dyDescent="0.25">
      <c r="A202">
        <v>37775</v>
      </c>
      <c r="B202">
        <v>3595</v>
      </c>
      <c r="C202">
        <v>2260</v>
      </c>
      <c r="D202">
        <v>2250</v>
      </c>
      <c r="E202">
        <v>1340.84</v>
      </c>
      <c r="F202">
        <v>1340.84</v>
      </c>
      <c r="H202" s="17">
        <f t="shared" si="24"/>
        <v>37.965000000000003</v>
      </c>
      <c r="I202" s="18">
        <f t="shared" si="25"/>
        <v>3595</v>
      </c>
      <c r="J202" s="4">
        <f>I202*60*'Berechnungen 525d'!$D$9/1000</f>
        <v>182.47302127659574</v>
      </c>
      <c r="K202" s="19">
        <f t="shared" si="26"/>
        <v>2260</v>
      </c>
      <c r="L202" s="19">
        <f t="shared" si="27"/>
        <v>2250</v>
      </c>
      <c r="M202" s="19">
        <f t="shared" si="30"/>
        <v>10</v>
      </c>
      <c r="N202" s="20">
        <f t="shared" si="28"/>
        <v>1340.84</v>
      </c>
      <c r="O202" s="20">
        <f t="shared" si="29"/>
        <v>1340.84</v>
      </c>
      <c r="P202" s="20">
        <f t="shared" si="31"/>
        <v>0</v>
      </c>
    </row>
    <row r="203" spans="1:17" x14ac:dyDescent="0.25">
      <c r="A203">
        <v>37965</v>
      </c>
      <c r="B203">
        <v>3595</v>
      </c>
      <c r="C203">
        <v>2260</v>
      </c>
      <c r="D203">
        <v>2250</v>
      </c>
      <c r="E203">
        <v>1340.84</v>
      </c>
      <c r="F203">
        <v>1340.84</v>
      </c>
      <c r="H203" s="17">
        <f t="shared" si="24"/>
        <v>38.145000000000003</v>
      </c>
      <c r="I203" s="18">
        <f t="shared" si="25"/>
        <v>3595</v>
      </c>
      <c r="J203" s="4">
        <f>I203*60*'Berechnungen 525d'!$D$9/1000</f>
        <v>182.47302127659574</v>
      </c>
      <c r="K203" s="19">
        <f t="shared" si="26"/>
        <v>2260</v>
      </c>
      <c r="L203" s="19">
        <f t="shared" si="27"/>
        <v>2250</v>
      </c>
      <c r="M203" s="19">
        <f t="shared" si="30"/>
        <v>10</v>
      </c>
      <c r="N203" s="20">
        <f t="shared" si="28"/>
        <v>1340.84</v>
      </c>
      <c r="O203" s="20">
        <f t="shared" si="29"/>
        <v>1340.84</v>
      </c>
      <c r="P203" s="20">
        <f t="shared" si="31"/>
        <v>0</v>
      </c>
    </row>
    <row r="204" spans="1:17" x14ac:dyDescent="0.25">
      <c r="A204">
        <v>38145</v>
      </c>
      <c r="B204">
        <v>3595</v>
      </c>
      <c r="C204">
        <v>2260</v>
      </c>
      <c r="D204">
        <v>2250</v>
      </c>
      <c r="E204">
        <v>1340.84</v>
      </c>
      <c r="F204">
        <v>1340.84</v>
      </c>
      <c r="H204" s="17">
        <f t="shared" si="24"/>
        <v>38.335000000000001</v>
      </c>
      <c r="I204" s="18">
        <f t="shared" si="25"/>
        <v>3595</v>
      </c>
      <c r="J204" s="4">
        <f>I204*60*'Berechnungen 525d'!$D$9/1000</f>
        <v>182.47302127659574</v>
      </c>
      <c r="K204" s="19">
        <f t="shared" si="26"/>
        <v>2257</v>
      </c>
      <c r="L204" s="19">
        <f t="shared" si="27"/>
        <v>2250</v>
      </c>
      <c r="M204" s="19">
        <f t="shared" si="30"/>
        <v>7</v>
      </c>
      <c r="N204" s="20">
        <f t="shared" si="28"/>
        <v>1340.84</v>
      </c>
      <c r="O204" s="20">
        <f t="shared" si="29"/>
        <v>1340.84</v>
      </c>
      <c r="P204" s="20">
        <f t="shared" si="31"/>
        <v>0</v>
      </c>
    </row>
    <row r="205" spans="1:17" x14ac:dyDescent="0.25">
      <c r="A205">
        <v>38335</v>
      </c>
      <c r="B205">
        <v>3595</v>
      </c>
      <c r="C205">
        <v>2257</v>
      </c>
      <c r="D205">
        <v>2250</v>
      </c>
      <c r="E205">
        <v>1340.84</v>
      </c>
      <c r="F205">
        <v>1340.84</v>
      </c>
      <c r="H205" s="17">
        <f t="shared" si="24"/>
        <v>38.506</v>
      </c>
      <c r="I205" s="18">
        <f t="shared" si="25"/>
        <v>3652</v>
      </c>
      <c r="J205" s="4">
        <f>I205*60*'Berechnungen 525d'!$D$9/1000</f>
        <v>185.36619574468085</v>
      </c>
      <c r="K205" s="19">
        <f t="shared" si="26"/>
        <v>2257</v>
      </c>
      <c r="L205" s="19">
        <f t="shared" si="27"/>
        <v>2250</v>
      </c>
      <c r="M205" s="19">
        <f t="shared" si="30"/>
        <v>7</v>
      </c>
      <c r="N205" s="20">
        <f t="shared" si="28"/>
        <v>1340.84</v>
      </c>
      <c r="O205" s="20">
        <f t="shared" si="29"/>
        <v>1340.84</v>
      </c>
      <c r="P205" s="20">
        <f t="shared" si="31"/>
        <v>0</v>
      </c>
    </row>
    <row r="206" spans="1:17" x14ac:dyDescent="0.25">
      <c r="A206">
        <v>38506</v>
      </c>
      <c r="B206">
        <v>3652</v>
      </c>
      <c r="C206">
        <v>2257</v>
      </c>
      <c r="D206">
        <v>2250</v>
      </c>
      <c r="E206">
        <v>1340.84</v>
      </c>
      <c r="F206">
        <v>1340.84</v>
      </c>
      <c r="H206" s="17">
        <f t="shared" si="24"/>
        <v>38.706000000000003</v>
      </c>
      <c r="I206" s="18">
        <f t="shared" si="25"/>
        <v>3652</v>
      </c>
      <c r="J206" s="4">
        <f>I206*60*'Berechnungen 525d'!$D$9/1000</f>
        <v>185.36619574468085</v>
      </c>
      <c r="K206" s="19">
        <f t="shared" si="26"/>
        <v>2257</v>
      </c>
      <c r="L206" s="19">
        <f t="shared" si="27"/>
        <v>2250</v>
      </c>
      <c r="M206" s="19">
        <f t="shared" si="30"/>
        <v>7</v>
      </c>
      <c r="N206" s="20">
        <f t="shared" si="28"/>
        <v>1340.84</v>
      </c>
      <c r="O206" s="20">
        <f t="shared" si="29"/>
        <v>1340.84</v>
      </c>
      <c r="P206" s="20">
        <f t="shared" si="31"/>
        <v>0</v>
      </c>
    </row>
    <row r="207" spans="1:17" x14ac:dyDescent="0.25">
      <c r="A207">
        <v>38706</v>
      </c>
      <c r="B207">
        <v>3652</v>
      </c>
      <c r="C207">
        <v>2257</v>
      </c>
      <c r="D207">
        <v>2250</v>
      </c>
      <c r="E207">
        <v>1340.84</v>
      </c>
      <c r="F207">
        <v>1340.84</v>
      </c>
      <c r="H207" s="17">
        <f t="shared" si="24"/>
        <v>38.896000000000001</v>
      </c>
      <c r="I207" s="18">
        <f t="shared" si="25"/>
        <v>3652</v>
      </c>
      <c r="J207" s="4">
        <f>I207*60*'Berechnungen 525d'!$D$9/1000</f>
        <v>185.36619574468085</v>
      </c>
      <c r="K207" s="19">
        <f t="shared" si="26"/>
        <v>2257</v>
      </c>
      <c r="L207" s="19">
        <f t="shared" si="27"/>
        <v>2250</v>
      </c>
      <c r="M207" s="19">
        <f t="shared" si="30"/>
        <v>7</v>
      </c>
      <c r="N207" s="20">
        <f t="shared" si="28"/>
        <v>1340.84</v>
      </c>
      <c r="O207" s="20">
        <f t="shared" si="29"/>
        <v>1340.84</v>
      </c>
      <c r="P207" s="20">
        <f t="shared" si="31"/>
        <v>0</v>
      </c>
      <c r="Q207" s="17"/>
    </row>
    <row r="208" spans="1:17" x14ac:dyDescent="0.25">
      <c r="A208">
        <v>38896</v>
      </c>
      <c r="B208">
        <v>3652</v>
      </c>
      <c r="C208">
        <v>2257</v>
      </c>
      <c r="D208">
        <v>2250</v>
      </c>
      <c r="E208">
        <v>1340.84</v>
      </c>
      <c r="F208">
        <v>1340.84</v>
      </c>
      <c r="H208" s="17">
        <f t="shared" si="24"/>
        <v>39.066000000000003</v>
      </c>
      <c r="I208" s="18">
        <f t="shared" si="25"/>
        <v>3652</v>
      </c>
      <c r="J208" s="4">
        <f>I208*60*'Berechnungen 525d'!$D$9/1000</f>
        <v>185.36619574468085</v>
      </c>
      <c r="K208" s="19">
        <f t="shared" si="26"/>
        <v>2257</v>
      </c>
      <c r="L208" s="19">
        <f t="shared" si="27"/>
        <v>2250</v>
      </c>
      <c r="M208" s="19">
        <f t="shared" si="30"/>
        <v>7</v>
      </c>
      <c r="N208" s="20">
        <f t="shared" si="28"/>
        <v>1340.84</v>
      </c>
      <c r="O208" s="20">
        <f t="shared" si="29"/>
        <v>1340.84</v>
      </c>
      <c r="P208" s="20">
        <f t="shared" si="31"/>
        <v>0</v>
      </c>
    </row>
    <row r="209" spans="1:16" x14ac:dyDescent="0.25">
      <c r="A209">
        <v>39066</v>
      </c>
      <c r="B209">
        <v>3652</v>
      </c>
      <c r="C209">
        <v>2257</v>
      </c>
      <c r="D209">
        <v>2250</v>
      </c>
      <c r="E209">
        <v>1340.84</v>
      </c>
      <c r="F209">
        <v>1340.84</v>
      </c>
      <c r="H209" s="17">
        <f t="shared" si="24"/>
        <v>39.267000000000003</v>
      </c>
      <c r="I209" s="18">
        <f t="shared" si="25"/>
        <v>3652</v>
      </c>
      <c r="J209" s="4">
        <f>I209*60*'Berechnungen 525d'!$D$9/1000</f>
        <v>185.36619574468085</v>
      </c>
      <c r="K209" s="19">
        <f t="shared" si="26"/>
        <v>2257</v>
      </c>
      <c r="L209" s="19">
        <f t="shared" si="27"/>
        <v>2250</v>
      </c>
      <c r="M209" s="19">
        <f t="shared" si="30"/>
        <v>7</v>
      </c>
      <c r="N209" s="20">
        <f t="shared" si="28"/>
        <v>1340.84</v>
      </c>
      <c r="O209" s="20">
        <f t="shared" si="29"/>
        <v>1340.84</v>
      </c>
      <c r="P209" s="20">
        <f t="shared" si="31"/>
        <v>0</v>
      </c>
    </row>
    <row r="210" spans="1:16" x14ac:dyDescent="0.25">
      <c r="A210">
        <v>39267</v>
      </c>
      <c r="B210">
        <v>3652</v>
      </c>
      <c r="C210">
        <v>2257</v>
      </c>
      <c r="D210">
        <v>2250</v>
      </c>
      <c r="E210">
        <v>1340.84</v>
      </c>
      <c r="F210">
        <v>1340.84</v>
      </c>
      <c r="H210" s="17">
        <f t="shared" si="24"/>
        <v>39.436999999999998</v>
      </c>
      <c r="I210" s="18">
        <f t="shared" si="25"/>
        <v>3696</v>
      </c>
      <c r="J210" s="4">
        <f>I210*60*'Berechnungen 525d'!$D$9/1000</f>
        <v>187.59952340425531</v>
      </c>
      <c r="K210" s="19">
        <f t="shared" si="26"/>
        <v>2257</v>
      </c>
      <c r="L210" s="19">
        <f t="shared" si="27"/>
        <v>2250</v>
      </c>
      <c r="M210" s="19">
        <f t="shared" si="30"/>
        <v>7</v>
      </c>
      <c r="N210" s="20">
        <f t="shared" si="28"/>
        <v>1340.84</v>
      </c>
      <c r="O210" s="20">
        <f t="shared" si="29"/>
        <v>1340.84</v>
      </c>
      <c r="P210" s="20">
        <f t="shared" si="31"/>
        <v>0</v>
      </c>
    </row>
    <row r="211" spans="1:16" x14ac:dyDescent="0.25">
      <c r="A211">
        <v>39437</v>
      </c>
      <c r="B211">
        <v>3696</v>
      </c>
      <c r="C211">
        <v>2257</v>
      </c>
      <c r="D211">
        <v>2250</v>
      </c>
      <c r="E211">
        <v>1340.84</v>
      </c>
      <c r="F211">
        <v>1340.84</v>
      </c>
      <c r="H211" s="17">
        <f t="shared" si="24"/>
        <v>39.627000000000002</v>
      </c>
      <c r="I211" s="18">
        <f t="shared" si="25"/>
        <v>3696</v>
      </c>
      <c r="J211" s="4">
        <f>I211*60*'Berechnungen 525d'!$D$9/1000</f>
        <v>187.59952340425531</v>
      </c>
      <c r="K211" s="19">
        <f t="shared" si="26"/>
        <v>2257</v>
      </c>
      <c r="L211" s="19">
        <f t="shared" si="27"/>
        <v>2250</v>
      </c>
      <c r="M211" s="19">
        <f t="shared" si="30"/>
        <v>7</v>
      </c>
      <c r="N211" s="20">
        <f t="shared" si="28"/>
        <v>1340.84</v>
      </c>
      <c r="O211" s="20">
        <f t="shared" si="29"/>
        <v>1340.84</v>
      </c>
      <c r="P211" s="20">
        <f t="shared" si="31"/>
        <v>0</v>
      </c>
    </row>
    <row r="212" spans="1:16" x14ac:dyDescent="0.25">
      <c r="A212">
        <v>39627</v>
      </c>
      <c r="B212">
        <v>3696</v>
      </c>
      <c r="C212">
        <v>2257</v>
      </c>
      <c r="D212">
        <v>2250</v>
      </c>
      <c r="E212">
        <v>1340.84</v>
      </c>
      <c r="F212">
        <v>1340.84</v>
      </c>
      <c r="H212" s="17">
        <f t="shared" si="24"/>
        <v>0</v>
      </c>
      <c r="I212" s="18">
        <f t="shared" si="25"/>
        <v>3696</v>
      </c>
      <c r="J212" s="4">
        <f>I212*60*'Berechnungen 525d'!$D$9/1000</f>
        <v>187.59952340425531</v>
      </c>
      <c r="K212" s="19">
        <f t="shared" si="26"/>
        <v>2257</v>
      </c>
      <c r="L212" s="19">
        <f t="shared" si="27"/>
        <v>2250</v>
      </c>
      <c r="M212" s="19">
        <f t="shared" si="30"/>
        <v>7</v>
      </c>
      <c r="N212" s="20">
        <f t="shared" si="28"/>
        <v>1340.84</v>
      </c>
      <c r="O212" s="20">
        <f t="shared" si="29"/>
        <v>1340.84</v>
      </c>
      <c r="P212" s="20">
        <f t="shared" si="31"/>
        <v>0</v>
      </c>
    </row>
    <row r="213" spans="1:16" x14ac:dyDescent="0.25">
      <c r="H213" s="17"/>
      <c r="I213" s="18"/>
      <c r="J213" s="4"/>
      <c r="K213" s="20"/>
      <c r="L213" s="20"/>
      <c r="M213" s="20"/>
      <c r="N213" s="19"/>
      <c r="O213" s="19"/>
      <c r="P213" s="19"/>
    </row>
    <row r="214" spans="1:16" x14ac:dyDescent="0.25">
      <c r="H214" s="17"/>
      <c r="I214" s="18"/>
      <c r="J214" s="4"/>
      <c r="K214" s="20"/>
      <c r="L214" s="20"/>
      <c r="M214" s="20"/>
      <c r="N214" s="19"/>
      <c r="O214" s="19"/>
      <c r="P214" s="19"/>
    </row>
    <row r="215" spans="1:16" x14ac:dyDescent="0.25">
      <c r="H215" s="17"/>
      <c r="I215" s="18"/>
      <c r="J215" s="4"/>
      <c r="K215" s="20"/>
      <c r="L215" s="20"/>
      <c r="M215" s="20"/>
      <c r="N215" s="19"/>
      <c r="O215" s="19"/>
      <c r="P215" s="19"/>
    </row>
    <row r="216" spans="1:16" x14ac:dyDescent="0.25">
      <c r="H216" s="17"/>
      <c r="I216" s="18"/>
      <c r="J216" s="4"/>
      <c r="K216" s="20"/>
      <c r="L216" s="20"/>
      <c r="M216" s="20"/>
      <c r="N216" s="19"/>
      <c r="O216" s="19"/>
      <c r="P216" s="19"/>
    </row>
    <row r="217" spans="1:16" x14ac:dyDescent="0.25">
      <c r="H217" s="17"/>
      <c r="I217" s="18"/>
      <c r="J217" s="4"/>
      <c r="K217" s="20"/>
      <c r="L217" s="20"/>
      <c r="M217" s="20"/>
      <c r="N217" s="19"/>
      <c r="O217" s="19"/>
      <c r="P217" s="19"/>
    </row>
    <row r="218" spans="1:16" x14ac:dyDescent="0.25">
      <c r="H218" s="17"/>
      <c r="I218" s="18"/>
      <c r="J218" s="4"/>
      <c r="K218" s="20"/>
      <c r="L218" s="20"/>
      <c r="M218" s="20"/>
      <c r="N218" s="19"/>
      <c r="O218" s="19"/>
      <c r="P218" s="19"/>
    </row>
    <row r="219" spans="1:16" x14ac:dyDescent="0.25">
      <c r="H219" s="17"/>
      <c r="I219" s="18"/>
      <c r="J219" s="4"/>
      <c r="K219" s="20"/>
      <c r="L219" s="20"/>
      <c r="M219" s="20"/>
      <c r="N219" s="19"/>
      <c r="O219" s="19"/>
      <c r="P219" s="19"/>
    </row>
    <row r="220" spans="1:16" x14ac:dyDescent="0.25">
      <c r="H220" s="17"/>
      <c r="I220" s="18"/>
      <c r="J220" s="4"/>
      <c r="K220" s="20"/>
      <c r="L220" s="20"/>
      <c r="M220" s="20"/>
      <c r="N220" s="19"/>
      <c r="O220" s="19"/>
      <c r="P220" s="19"/>
    </row>
    <row r="221" spans="1:16" x14ac:dyDescent="0.25">
      <c r="H221" s="17"/>
      <c r="I221" s="18"/>
      <c r="J221" s="4"/>
      <c r="K221" s="20"/>
      <c r="L221" s="20"/>
      <c r="M221" s="20"/>
      <c r="N221" s="19"/>
      <c r="O221" s="19"/>
      <c r="P221" s="19"/>
    </row>
    <row r="222" spans="1:16" x14ac:dyDescent="0.25">
      <c r="H222" s="17"/>
      <c r="I222" s="18"/>
      <c r="J222" s="4"/>
      <c r="K222" s="20"/>
      <c r="L222" s="20"/>
      <c r="M222" s="20"/>
      <c r="N222" s="19"/>
      <c r="O222" s="19"/>
      <c r="P222" s="19"/>
    </row>
    <row r="223" spans="1:16" x14ac:dyDescent="0.25">
      <c r="H223" s="17"/>
      <c r="I223" s="18"/>
      <c r="J223" s="4"/>
      <c r="K223" s="20"/>
      <c r="L223" s="20"/>
      <c r="M223" s="20"/>
      <c r="N223" s="19"/>
      <c r="O223" s="19"/>
      <c r="P223" s="19"/>
    </row>
    <row r="224" spans="1:16" x14ac:dyDescent="0.25">
      <c r="H224" s="17"/>
      <c r="I224" s="18"/>
      <c r="J224" s="4"/>
      <c r="K224" s="20"/>
      <c r="L224" s="20"/>
      <c r="M224" s="20"/>
      <c r="N224" s="19"/>
      <c r="O224" s="19"/>
      <c r="P224" s="19"/>
    </row>
    <row r="225" spans="8:16" x14ac:dyDescent="0.25">
      <c r="H225" s="17"/>
      <c r="I225" s="18"/>
      <c r="J225" s="4"/>
      <c r="K225" s="20"/>
      <c r="L225" s="20"/>
      <c r="M225" s="20"/>
      <c r="N225" s="19"/>
      <c r="O225" s="19"/>
      <c r="P225" s="19"/>
    </row>
    <row r="226" spans="8:16" x14ac:dyDescent="0.25">
      <c r="H226" s="17"/>
      <c r="I226" s="18"/>
      <c r="J226" s="4"/>
      <c r="K226" s="20"/>
      <c r="L226" s="20"/>
      <c r="M226" s="20"/>
      <c r="N226" s="19"/>
      <c r="O226" s="19"/>
      <c r="P226" s="19"/>
    </row>
    <row r="227" spans="8:16" x14ac:dyDescent="0.25">
      <c r="H227" s="17"/>
      <c r="I227" s="18"/>
      <c r="J227" s="4"/>
      <c r="K227" s="20"/>
      <c r="L227" s="20"/>
      <c r="M227" s="20"/>
      <c r="N227" s="19"/>
      <c r="O227" s="19"/>
      <c r="P227" s="19"/>
    </row>
    <row r="228" spans="8:16" x14ac:dyDescent="0.25">
      <c r="H228" s="17"/>
      <c r="I228" s="18"/>
      <c r="J228" s="4"/>
      <c r="K228" s="20"/>
      <c r="L228" s="20"/>
      <c r="M228" s="20"/>
      <c r="N228" s="19"/>
      <c r="O228" s="19"/>
      <c r="P228" s="19"/>
    </row>
    <row r="229" spans="8:16" x14ac:dyDescent="0.25">
      <c r="H229" s="17"/>
      <c r="I229" s="18"/>
      <c r="J229" s="4"/>
      <c r="K229" s="20"/>
      <c r="L229" s="20"/>
      <c r="M229" s="20"/>
      <c r="N229" s="19"/>
      <c r="O229" s="19"/>
      <c r="P229" s="19"/>
    </row>
    <row r="230" spans="8:16" x14ac:dyDescent="0.25">
      <c r="H230" s="17"/>
      <c r="I230" s="18"/>
      <c r="J230" s="4"/>
      <c r="K230" s="20"/>
      <c r="L230" s="20"/>
      <c r="M230" s="20"/>
      <c r="N230" s="19"/>
      <c r="O230" s="19"/>
      <c r="P230" s="19"/>
    </row>
    <row r="231" spans="8:16" x14ac:dyDescent="0.25">
      <c r="H231" s="17"/>
      <c r="I231" s="18"/>
      <c r="J231" s="4"/>
      <c r="K231" s="20"/>
      <c r="L231" s="20"/>
      <c r="M231" s="20"/>
      <c r="N231" s="19"/>
      <c r="O231" s="19"/>
      <c r="P231" s="19"/>
    </row>
    <row r="232" spans="8:16" x14ac:dyDescent="0.25">
      <c r="H232" s="17"/>
      <c r="I232" s="18"/>
      <c r="J232" s="4"/>
      <c r="K232" s="20"/>
      <c r="L232" s="20"/>
      <c r="M232" s="20"/>
      <c r="N232" s="19"/>
      <c r="O232" s="19"/>
      <c r="P232" s="19"/>
    </row>
    <row r="233" spans="8:16" x14ac:dyDescent="0.25">
      <c r="H233" s="17"/>
      <c r="I233" s="18"/>
      <c r="J233" s="4"/>
      <c r="K233" s="20"/>
      <c r="L233" s="20"/>
      <c r="M233" s="20"/>
      <c r="N233" s="19"/>
      <c r="O233" s="19"/>
      <c r="P233" s="19"/>
    </row>
    <row r="234" spans="8:16" x14ac:dyDescent="0.25">
      <c r="H234" s="17"/>
      <c r="I234" s="18"/>
      <c r="J234" s="4"/>
      <c r="K234" s="20"/>
      <c r="L234" s="20"/>
      <c r="M234" s="20"/>
      <c r="N234" s="19"/>
      <c r="O234" s="19"/>
      <c r="P234" s="19"/>
    </row>
    <row r="235" spans="8:16" x14ac:dyDescent="0.25">
      <c r="H235" s="17"/>
      <c r="I235" s="18"/>
      <c r="J235" s="4"/>
      <c r="K235" s="20"/>
      <c r="L235" s="20"/>
      <c r="M235" s="20"/>
      <c r="N235" s="19"/>
      <c r="O235" s="19"/>
      <c r="P235" s="19"/>
    </row>
    <row r="236" spans="8:16" x14ac:dyDescent="0.25">
      <c r="H236" s="17"/>
      <c r="I236" s="18"/>
      <c r="J236" s="4"/>
      <c r="K236" s="20"/>
      <c r="L236" s="20"/>
      <c r="M236" s="20"/>
      <c r="N236" s="19"/>
      <c r="O236" s="19"/>
      <c r="P236" s="19"/>
    </row>
    <row r="237" spans="8:16" x14ac:dyDescent="0.25">
      <c r="H237" s="17"/>
      <c r="I237" s="18"/>
      <c r="J237" s="4"/>
      <c r="K237" s="20"/>
      <c r="L237" s="20"/>
      <c r="M237" s="20"/>
      <c r="N237" s="19"/>
      <c r="O237" s="19"/>
      <c r="P237" s="19"/>
    </row>
    <row r="238" spans="8:16" x14ac:dyDescent="0.25">
      <c r="H238" s="17"/>
      <c r="I238" s="18"/>
      <c r="J238" s="4"/>
      <c r="K238" s="20"/>
      <c r="L238" s="20"/>
      <c r="M238" s="20"/>
      <c r="N238" s="19"/>
      <c r="O238" s="19"/>
      <c r="P238" s="19"/>
    </row>
    <row r="239" spans="8:16" x14ac:dyDescent="0.25">
      <c r="H239" s="17"/>
      <c r="I239" s="18"/>
      <c r="J239" s="4"/>
      <c r="K239" s="20"/>
      <c r="L239" s="20"/>
      <c r="M239" s="20"/>
      <c r="N239" s="19"/>
      <c r="O239" s="19"/>
      <c r="P239" s="19"/>
    </row>
    <row r="240" spans="8:16" x14ac:dyDescent="0.25">
      <c r="H240" s="17"/>
      <c r="I240" s="18"/>
      <c r="J240" s="4"/>
      <c r="K240" s="20"/>
      <c r="L240" s="20"/>
      <c r="M240" s="20"/>
      <c r="N240" s="19"/>
      <c r="O240" s="19"/>
      <c r="P240" s="19"/>
    </row>
    <row r="241" spans="8:16" x14ac:dyDescent="0.25">
      <c r="H241" s="17"/>
      <c r="I241" s="18"/>
      <c r="J241" s="4"/>
      <c r="K241" s="20"/>
      <c r="L241" s="20"/>
      <c r="M241" s="20"/>
      <c r="N241" s="19"/>
      <c r="O241" s="19"/>
      <c r="P241" s="19"/>
    </row>
    <row r="242" spans="8:16" x14ac:dyDescent="0.25">
      <c r="H242" s="17"/>
      <c r="I242" s="18"/>
      <c r="J242" s="4"/>
      <c r="K242" s="20"/>
      <c r="L242" s="20"/>
      <c r="M242" s="20"/>
      <c r="N242" s="19"/>
      <c r="O242" s="19"/>
      <c r="P242" s="19"/>
    </row>
    <row r="243" spans="8:16" x14ac:dyDescent="0.25">
      <c r="H243" s="17"/>
      <c r="I243" s="18"/>
      <c r="J243" s="4"/>
      <c r="K243" s="20"/>
      <c r="L243" s="20"/>
      <c r="M243" s="20"/>
      <c r="N243" s="19"/>
      <c r="O243" s="19"/>
      <c r="P243" s="19"/>
    </row>
    <row r="244" spans="8:16" x14ac:dyDescent="0.25">
      <c r="H244" s="17"/>
      <c r="I244" s="18"/>
      <c r="J244" s="4"/>
      <c r="K244" s="20"/>
      <c r="L244" s="20"/>
      <c r="M244" s="20"/>
      <c r="N244" s="19"/>
      <c r="O244" s="19"/>
      <c r="P244" s="19"/>
    </row>
    <row r="245" spans="8:16" x14ac:dyDescent="0.25">
      <c r="H245" s="17"/>
      <c r="I245" s="18"/>
      <c r="J245" s="4"/>
      <c r="K245" s="20"/>
      <c r="L245" s="20"/>
      <c r="M245" s="20"/>
      <c r="N245" s="19"/>
      <c r="O245" s="19"/>
      <c r="P245" s="19"/>
    </row>
    <row r="246" spans="8:16" x14ac:dyDescent="0.25">
      <c r="H246" s="17"/>
      <c r="I246" s="18"/>
      <c r="J246" s="4"/>
      <c r="K246" s="20"/>
      <c r="L246" s="20"/>
      <c r="M246" s="20"/>
      <c r="N246" s="19"/>
      <c r="O246" s="19"/>
      <c r="P246" s="19"/>
    </row>
    <row r="247" spans="8:16" x14ac:dyDescent="0.25">
      <c r="H247" s="17"/>
      <c r="I247" s="18"/>
      <c r="J247" s="4"/>
      <c r="K247" s="20"/>
      <c r="L247" s="20"/>
      <c r="M247" s="20"/>
      <c r="N247" s="19"/>
      <c r="O247" s="19"/>
      <c r="P247" s="19"/>
    </row>
    <row r="248" spans="8:16" x14ac:dyDescent="0.25">
      <c r="H248" s="17"/>
      <c r="I248" s="18"/>
      <c r="J248" s="4"/>
      <c r="K248" s="20"/>
      <c r="L248" s="20"/>
      <c r="M248" s="20"/>
      <c r="N248" s="19"/>
      <c r="O248" s="19"/>
      <c r="P248" s="19"/>
    </row>
    <row r="249" spans="8:16" x14ac:dyDescent="0.25">
      <c r="H249" s="17"/>
      <c r="I249" s="18"/>
      <c r="J249" s="4"/>
      <c r="K249" s="20"/>
      <c r="L249" s="20"/>
      <c r="M249" s="20"/>
      <c r="N249" s="19"/>
      <c r="O249" s="19"/>
      <c r="P249" s="19"/>
    </row>
    <row r="250" spans="8:16" x14ac:dyDescent="0.25">
      <c r="H250" s="17"/>
      <c r="I250" s="18"/>
      <c r="J250" s="4"/>
      <c r="K250" s="20"/>
      <c r="L250" s="20"/>
      <c r="M250" s="20"/>
      <c r="N250" s="19"/>
      <c r="O250" s="19"/>
      <c r="P250" s="19"/>
    </row>
    <row r="251" spans="8:16" x14ac:dyDescent="0.25">
      <c r="H251" s="17"/>
      <c r="I251" s="18"/>
      <c r="J251" s="4"/>
      <c r="K251" s="20"/>
      <c r="L251" s="20"/>
      <c r="M251" s="20"/>
      <c r="N251" s="19"/>
      <c r="O251" s="19"/>
      <c r="P251" s="19"/>
    </row>
    <row r="252" spans="8:16" x14ac:dyDescent="0.25">
      <c r="H252" s="17"/>
      <c r="I252" s="18"/>
      <c r="J252" s="4"/>
      <c r="K252" s="20"/>
      <c r="L252" s="20"/>
      <c r="M252" s="20"/>
      <c r="N252" s="19"/>
      <c r="O252" s="19"/>
      <c r="P252" s="19"/>
    </row>
    <row r="253" spans="8:16" x14ac:dyDescent="0.25">
      <c r="H253" s="17"/>
      <c r="I253" s="18"/>
      <c r="J253" s="4"/>
      <c r="K253" s="20"/>
      <c r="L253" s="20"/>
      <c r="M253" s="20"/>
      <c r="N253" s="19"/>
      <c r="O253" s="19"/>
      <c r="P253" s="19"/>
    </row>
    <row r="254" spans="8:16" x14ac:dyDescent="0.25">
      <c r="H254" s="17"/>
      <c r="I254" s="18"/>
      <c r="J254" s="4"/>
      <c r="K254" s="20"/>
      <c r="L254" s="20"/>
      <c r="M254" s="20"/>
      <c r="N254" s="19"/>
      <c r="O254" s="19"/>
      <c r="P254" s="19"/>
    </row>
    <row r="255" spans="8:16" x14ac:dyDescent="0.25">
      <c r="H255" s="17"/>
      <c r="I255" s="18"/>
      <c r="J255" s="4"/>
      <c r="K255" s="20"/>
      <c r="L255" s="20"/>
      <c r="M255" s="20"/>
      <c r="N255" s="19"/>
      <c r="O255" s="19"/>
      <c r="P255" s="19"/>
    </row>
    <row r="256" spans="8:16" x14ac:dyDescent="0.25">
      <c r="H256" s="17"/>
      <c r="I256" s="18"/>
      <c r="J256" s="4"/>
      <c r="K256" s="20"/>
      <c r="L256" s="20"/>
      <c r="M256" s="20"/>
      <c r="N256" s="19"/>
      <c r="O256" s="19"/>
      <c r="P256" s="19"/>
    </row>
    <row r="257" spans="8:16" x14ac:dyDescent="0.25">
      <c r="H257" s="17"/>
      <c r="I257" s="18"/>
      <c r="J257" s="4"/>
      <c r="K257" s="20"/>
      <c r="L257" s="20"/>
      <c r="M257" s="20"/>
      <c r="N257" s="19"/>
      <c r="O257" s="19"/>
      <c r="P257" s="19"/>
    </row>
    <row r="258" spans="8:16" x14ac:dyDescent="0.25">
      <c r="H258" s="17"/>
      <c r="I258" s="18"/>
      <c r="J258" s="4"/>
      <c r="K258" s="20"/>
      <c r="L258" s="20"/>
      <c r="M258" s="20"/>
      <c r="N258" s="19"/>
      <c r="O258" s="19"/>
      <c r="P258" s="19"/>
    </row>
    <row r="259" spans="8:16" x14ac:dyDescent="0.25">
      <c r="H259" s="17"/>
      <c r="I259" s="18"/>
      <c r="J259" s="4"/>
      <c r="K259" s="20"/>
      <c r="L259" s="20"/>
      <c r="M259" s="20"/>
      <c r="N259" s="19"/>
      <c r="O259" s="19"/>
      <c r="P259" s="19"/>
    </row>
    <row r="260" spans="8:16" x14ac:dyDescent="0.25">
      <c r="H260" s="17"/>
      <c r="I260" s="18"/>
      <c r="J260" s="4"/>
      <c r="K260" s="20"/>
      <c r="L260" s="20"/>
      <c r="M260" s="20"/>
      <c r="N260" s="19"/>
      <c r="O260" s="19"/>
      <c r="P260" s="19"/>
    </row>
    <row r="261" spans="8:16" x14ac:dyDescent="0.25">
      <c r="H261" s="17"/>
      <c r="I261" s="18"/>
      <c r="J261" s="4"/>
      <c r="K261" s="20"/>
      <c r="L261" s="20"/>
      <c r="M261" s="20"/>
      <c r="N261" s="19"/>
      <c r="O261" s="19"/>
      <c r="P261" s="19"/>
    </row>
    <row r="262" spans="8:16" x14ac:dyDescent="0.25">
      <c r="H262" s="17"/>
      <c r="I262" s="18"/>
      <c r="J262" s="4"/>
      <c r="K262" s="20"/>
      <c r="L262" s="20"/>
      <c r="M262" s="20"/>
      <c r="N262" s="19"/>
      <c r="O262" s="19"/>
      <c r="P262" s="19"/>
    </row>
    <row r="263" spans="8:16" x14ac:dyDescent="0.25">
      <c r="H263" s="17"/>
      <c r="I263" s="18"/>
      <c r="J263" s="4"/>
      <c r="K263" s="20"/>
      <c r="L263" s="20"/>
      <c r="M263" s="20"/>
      <c r="N263" s="19"/>
      <c r="O263" s="19"/>
      <c r="P263" s="19"/>
    </row>
    <row r="264" spans="8:16" x14ac:dyDescent="0.25">
      <c r="H264" s="17"/>
      <c r="I264" s="18"/>
      <c r="J264" s="4"/>
      <c r="K264" s="20"/>
      <c r="L264" s="20"/>
      <c r="M264" s="20"/>
      <c r="N264" s="19"/>
      <c r="O264" s="19"/>
      <c r="P264" s="19"/>
    </row>
    <row r="265" spans="8:16" x14ac:dyDescent="0.25">
      <c r="H265" s="17"/>
      <c r="I265" s="18"/>
      <c r="J265" s="4"/>
      <c r="K265" s="20"/>
      <c r="L265" s="20"/>
      <c r="M265" s="20"/>
      <c r="N265" s="19"/>
      <c r="O265" s="19"/>
      <c r="P265" s="19"/>
    </row>
    <row r="266" spans="8:16" x14ac:dyDescent="0.25">
      <c r="H266" s="17"/>
      <c r="I266" s="18"/>
      <c r="J266" s="4"/>
      <c r="K266" s="20"/>
      <c r="L266" s="20"/>
      <c r="M266" s="20"/>
      <c r="N266" s="19"/>
      <c r="O266" s="19"/>
      <c r="P266" s="19"/>
    </row>
    <row r="267" spans="8:16" x14ac:dyDescent="0.25">
      <c r="H267" s="17"/>
      <c r="I267" s="18"/>
      <c r="J267" s="4"/>
      <c r="K267" s="20"/>
      <c r="L267" s="20"/>
      <c r="M267" s="20"/>
      <c r="N267" s="19"/>
      <c r="O267" s="19"/>
      <c r="P267" s="19"/>
    </row>
    <row r="268" spans="8:16" x14ac:dyDescent="0.25">
      <c r="H268" s="17"/>
      <c r="I268" s="18"/>
      <c r="J268" s="4"/>
      <c r="K268" s="20"/>
      <c r="L268" s="20"/>
      <c r="M268" s="20"/>
      <c r="N268" s="19"/>
      <c r="O268" s="19"/>
      <c r="P268" s="19"/>
    </row>
    <row r="269" spans="8:16" x14ac:dyDescent="0.25">
      <c r="H269" s="17"/>
      <c r="I269" s="18"/>
      <c r="J269" s="4"/>
      <c r="K269" s="20"/>
      <c r="L269" s="20"/>
      <c r="M269" s="20"/>
      <c r="N269" s="19"/>
      <c r="O269" s="19"/>
      <c r="P269" s="19"/>
    </row>
    <row r="270" spans="8:16" x14ac:dyDescent="0.25">
      <c r="H270" s="17"/>
      <c r="I270" s="18"/>
      <c r="J270" s="4"/>
      <c r="K270" s="20"/>
      <c r="L270" s="20"/>
      <c r="M270" s="20"/>
      <c r="N270" s="19"/>
      <c r="O270" s="19"/>
      <c r="P270" s="19"/>
    </row>
    <row r="271" spans="8:16" x14ac:dyDescent="0.25">
      <c r="H271" s="17"/>
      <c r="I271" s="18"/>
      <c r="J271" s="4"/>
      <c r="K271" s="20"/>
      <c r="L271" s="20"/>
      <c r="M271" s="20"/>
      <c r="N271" s="19"/>
      <c r="O271" s="19"/>
      <c r="P271" s="19"/>
    </row>
    <row r="272" spans="8:16" x14ac:dyDescent="0.25">
      <c r="H272" s="17"/>
      <c r="I272" s="18"/>
      <c r="J272" s="4"/>
      <c r="K272" s="20"/>
      <c r="L272" s="20"/>
      <c r="M272" s="20"/>
      <c r="N272" s="19"/>
      <c r="O272" s="19"/>
      <c r="P272" s="19"/>
    </row>
    <row r="273" spans="8:16" x14ac:dyDescent="0.25">
      <c r="H273" s="17"/>
      <c r="I273" s="18"/>
      <c r="J273" s="4"/>
      <c r="K273" s="20"/>
      <c r="L273" s="20"/>
      <c r="M273" s="20"/>
      <c r="N273" s="19"/>
      <c r="O273" s="19"/>
      <c r="P273" s="19"/>
    </row>
    <row r="274" spans="8:16" x14ac:dyDescent="0.25">
      <c r="H274" s="17"/>
      <c r="I274" s="18"/>
      <c r="J274" s="4"/>
      <c r="K274" s="20"/>
      <c r="L274" s="20"/>
      <c r="M274" s="20"/>
      <c r="N274" s="19"/>
      <c r="O274" s="19"/>
      <c r="P274" s="19"/>
    </row>
    <row r="275" spans="8:16" x14ac:dyDescent="0.25">
      <c r="H275" s="17"/>
      <c r="I275" s="18"/>
      <c r="J275" s="4"/>
      <c r="K275" s="20"/>
      <c r="L275" s="20"/>
      <c r="M275" s="20"/>
      <c r="N275" s="19"/>
      <c r="O275" s="19"/>
      <c r="P275" s="19"/>
    </row>
    <row r="276" spans="8:16" x14ac:dyDescent="0.25">
      <c r="H276" s="17"/>
      <c r="I276" s="18"/>
      <c r="J276" s="4"/>
      <c r="K276" s="20"/>
      <c r="L276" s="20"/>
      <c r="M276" s="20"/>
      <c r="N276" s="19"/>
      <c r="O276" s="19"/>
      <c r="P276" s="19"/>
    </row>
  </sheetData>
  <mergeCells count="2">
    <mergeCell ref="A1:F1"/>
    <mergeCell ref="H1:P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320"/>
  <sheetViews>
    <sheetView zoomScale="70" zoomScaleNormal="70" workbookViewId="0">
      <selection activeCell="AD43" sqref="AD43"/>
    </sheetView>
  </sheetViews>
  <sheetFormatPr baseColWidth="10" defaultRowHeight="15" x14ac:dyDescent="0.25"/>
  <cols>
    <col min="1" max="1" width="9.7109375" bestFit="1" customWidth="1"/>
    <col min="2" max="2" width="7" bestFit="1" customWidth="1"/>
    <col min="3" max="4" width="8" bestFit="1" customWidth="1"/>
    <col min="5" max="5" width="6" customWidth="1"/>
    <col min="8" max="8" width="12.28515625" bestFit="1" customWidth="1"/>
    <col min="10" max="10" width="0" hidden="1" customWidth="1"/>
    <col min="11" max="12" width="11.42578125" hidden="1" customWidth="1"/>
    <col min="13" max="13" width="11.7109375" bestFit="1" customWidth="1"/>
    <col min="14" max="14" width="12.28515625" bestFit="1" customWidth="1"/>
    <col min="15" max="15" width="12.42578125" customWidth="1"/>
    <col min="16" max="16" width="14.85546875" bestFit="1" customWidth="1"/>
    <col min="17" max="17" width="23.5703125" bestFit="1" customWidth="1"/>
    <col min="18" max="18" width="23.5703125" customWidth="1"/>
    <col min="19" max="19" width="5.5703125" customWidth="1"/>
    <col min="20" max="20" width="7.42578125" bestFit="1" customWidth="1"/>
    <col min="21" max="21" width="6.28515625" bestFit="1" customWidth="1"/>
    <col min="22" max="22" width="18.7109375" bestFit="1" customWidth="1"/>
    <col min="23" max="23" width="21.5703125" bestFit="1" customWidth="1"/>
    <col min="24" max="24" width="11.140625" bestFit="1" customWidth="1"/>
  </cols>
  <sheetData>
    <row r="2" spans="1:24" ht="18" x14ac:dyDescent="0.35">
      <c r="A2" t="s">
        <v>35</v>
      </c>
      <c r="F2" s="40" t="s">
        <v>36</v>
      </c>
      <c r="G2" s="40" t="s">
        <v>45</v>
      </c>
      <c r="H2" s="40" t="s">
        <v>37</v>
      </c>
      <c r="I2" s="40" t="s">
        <v>43</v>
      </c>
      <c r="J2" s="40" t="s">
        <v>48</v>
      </c>
      <c r="K2" s="40" t="s">
        <v>30</v>
      </c>
      <c r="L2" s="40"/>
      <c r="M2" s="40" t="s">
        <v>44</v>
      </c>
      <c r="N2" s="40" t="s">
        <v>51</v>
      </c>
      <c r="O2" s="40" t="s">
        <v>49</v>
      </c>
      <c r="P2" s="40" t="s">
        <v>50</v>
      </c>
      <c r="Q2" s="40" t="s">
        <v>53</v>
      </c>
      <c r="R2" s="40" t="s">
        <v>52</v>
      </c>
      <c r="S2" s="40"/>
      <c r="T2" t="s">
        <v>35</v>
      </c>
      <c r="V2" s="40" t="s">
        <v>54</v>
      </c>
      <c r="W2" s="40" t="s">
        <v>55</v>
      </c>
      <c r="X2" s="40" t="s">
        <v>5</v>
      </c>
    </row>
    <row r="3" spans="1:24" x14ac:dyDescent="0.25">
      <c r="A3">
        <v>160</v>
      </c>
      <c r="B3">
        <v>1326</v>
      </c>
      <c r="F3" s="17">
        <f t="shared" ref="F3:F66" si="0">A3/1000</f>
        <v>0.16</v>
      </c>
      <c r="G3" s="17"/>
      <c r="H3" s="18">
        <f t="shared" ref="H3:H66" si="1">IF(ISBLANK(B3),H2,B3)</f>
        <v>1326</v>
      </c>
      <c r="I3" s="4">
        <f>H3*60*'Berechnungen 525d'!$D$9/1000</f>
        <v>67.304374468085115</v>
      </c>
      <c r="J3" s="4"/>
      <c r="K3" s="4"/>
      <c r="L3" s="4"/>
      <c r="M3" s="21" t="e">
        <f>'Berechnungen 525d'!$E$77*((I3-I2)/(3.6*(F3-F2)))*'Berechnungen 525d'!$B$3/(2*PI())</f>
        <v>#VALUE!</v>
      </c>
      <c r="N3" s="18">
        <f>0.00000033525044221*F3^6 - 0.000061843867911*F3^5 + 0.0055355048638*F3^4 - 0.2856307435*F3^3 + 6.6138900052*F3^2 + 26.921516973*F3 + 1292.3700279</f>
        <v>1296.8456198775571</v>
      </c>
      <c r="O3" s="4">
        <f>N3*60*'Berechnungen 525d'!$D$9/1000</f>
        <v>65.824572569785104</v>
      </c>
      <c r="R3" s="28">
        <f>('Berechnungen 525d'!$E$74*'Berechnungen 525d'!$E$75*'Berechnungen 525d'!$E$76*O3^2)/2</f>
        <v>1811.4167041488361</v>
      </c>
      <c r="T3">
        <v>160</v>
      </c>
      <c r="U3">
        <v>1326</v>
      </c>
      <c r="V3" s="19">
        <v>0</v>
      </c>
      <c r="W3" s="19">
        <v>0</v>
      </c>
      <c r="X3" s="19">
        <f>W3-V3</f>
        <v>0</v>
      </c>
    </row>
    <row r="4" spans="1:24" x14ac:dyDescent="0.25">
      <c r="A4">
        <v>340</v>
      </c>
      <c r="B4">
        <v>1326</v>
      </c>
      <c r="F4" s="17">
        <f t="shared" si="0"/>
        <v>0.34</v>
      </c>
      <c r="G4" s="17">
        <f>F4-F3</f>
        <v>0.18000000000000002</v>
      </c>
      <c r="H4" s="18">
        <f t="shared" si="1"/>
        <v>1326</v>
      </c>
      <c r="I4" s="4">
        <f>H4*60*'Berechnungen 525d'!$D$9/1000</f>
        <v>67.304374468085115</v>
      </c>
      <c r="J4" s="4">
        <f>I4-I3</f>
        <v>0</v>
      </c>
      <c r="K4" s="24">
        <f t="shared" ref="K4:K10" si="2">((I4-I3)/(3.6*(F4-F3)))</f>
        <v>0</v>
      </c>
      <c r="L4" s="28">
        <f>'Berechnungen 525d'!$E$77*((I4-I3)/(3.6*(F4-F3)))</f>
        <v>0</v>
      </c>
      <c r="M4" s="21">
        <f>'Berechnungen 525d'!$E$77*((I4-I3)/(3.6*(F4-F3)))*'Berechnungen 525d'!$B$3/(2*PI())</f>
        <v>0</v>
      </c>
      <c r="N4" s="18">
        <f t="shared" ref="N4:N67" si="3">0.00000033525044221*F4^6 - 0.000061843867911*F4^5 + 0.0055355048638*F4^4 - 0.2856307435*F4^3 + 6.6138900052*F4^2 + 26.921516973*F4 + 1292.3700279</f>
        <v>1302.2767566171506</v>
      </c>
      <c r="O4" s="4">
        <f>N4*60*'Berechnungen 525d'!$D$9/1000</f>
        <v>66.100243203954776</v>
      </c>
      <c r="P4" s="21">
        <f>'Berechnungen 525d'!$E$77*((O4-O3)/(3.6*(F4-F3)))*('Berechnungen 525d'!$B$3/(2*PI()))/2</f>
        <v>121.14193896894568</v>
      </c>
      <c r="Q4" s="21">
        <f>('Berechnungen 525d'!$E$77*((O4-O3)/(3.6*(F4-F3)))+('Berechnungen 525d'!$E$74*'Berechnungen 525d'!$E$75*'Berechnungen 525d'!$E$76*('Beschl. 5. Gang(29.10.2013)'!O4/3.6)^2)/2)*('Berechnungen 525d'!$B$3/(2*PI()))/2</f>
        <v>143.43911703710822</v>
      </c>
      <c r="R4" s="28">
        <f>('Berechnungen 525d'!$E$74*'Berechnungen 525d'!$E$75*'Berechnungen 525d'!$E$76*O4^2)/2</f>
        <v>1826.6207536394541</v>
      </c>
      <c r="T4">
        <v>340</v>
      </c>
      <c r="U4">
        <v>1326</v>
      </c>
      <c r="V4" s="19">
        <v>0</v>
      </c>
      <c r="W4" s="19">
        <v>1571</v>
      </c>
      <c r="X4" s="19">
        <f t="shared" ref="X4:X67" si="4">W4-V4</f>
        <v>1571</v>
      </c>
    </row>
    <row r="5" spans="1:24" x14ac:dyDescent="0.25">
      <c r="A5">
        <v>530</v>
      </c>
      <c r="B5">
        <v>1326</v>
      </c>
      <c r="F5" s="17">
        <f t="shared" si="0"/>
        <v>0.53</v>
      </c>
      <c r="G5" s="17">
        <f t="shared" ref="G5:G68" si="5">F5-F4</f>
        <v>0.19</v>
      </c>
      <c r="H5" s="18">
        <f t="shared" si="1"/>
        <v>1326</v>
      </c>
      <c r="I5" s="4">
        <f>H5*60*'Berechnungen 525d'!$D$9/1000</f>
        <v>67.304374468085115</v>
      </c>
      <c r="J5" s="4">
        <f t="shared" ref="J5:J68" si="6">I5-I4</f>
        <v>0</v>
      </c>
      <c r="K5" s="24">
        <f t="shared" si="2"/>
        <v>0</v>
      </c>
      <c r="L5" s="28">
        <f>'Berechnungen 525d'!$E$77*((I5-I4)/(3.6*(F5-F4)))</f>
        <v>0</v>
      </c>
      <c r="M5" s="21">
        <f>'Berechnungen 525d'!$E$77*((I5-I4)/(3.6*(F5-F4)))*'Berechnungen 525d'!$B$3/(2*PI())</f>
        <v>0</v>
      </c>
      <c r="N5" s="18">
        <f t="shared" si="3"/>
        <v>1308.454183949058</v>
      </c>
      <c r="O5" s="4">
        <f>N5*60*'Berechnungen 525d'!$D$9/1000</f>
        <v>66.413793643167509</v>
      </c>
      <c r="P5" s="21">
        <f>'Berechnungen 525d'!$E$77*((O5-O4)/(3.6*(F5-F4)))*('Berechnungen 525d'!$B$3/(2*PI()))/2</f>
        <v>130.53600972496125</v>
      </c>
      <c r="Q5" s="21">
        <f>('Berechnungen 525d'!$E$77*((O5-O4)/(3.6*(F5-F4)))+('Berechnungen 525d'!$E$74*'Berechnungen 525d'!$E$75*'Berechnungen 525d'!$E$76*('Beschl. 5. Gang(29.10.2013)'!O5/3.6)^2)/2)*('Berechnungen 525d'!$B$3/(2*PI()))/2</f>
        <v>153.0452254933478</v>
      </c>
      <c r="R5" s="28">
        <f>('Berechnungen 525d'!$E$74*'Berechnungen 525d'!$E$75*'Berechnungen 525d'!$E$76*O5^2)/2</f>
        <v>1843.9912236872406</v>
      </c>
      <c r="T5">
        <v>530</v>
      </c>
      <c r="U5">
        <v>1326</v>
      </c>
      <c r="V5" s="19">
        <v>1069</v>
      </c>
      <c r="W5" s="19">
        <v>1571</v>
      </c>
      <c r="X5" s="19">
        <f t="shared" si="4"/>
        <v>502</v>
      </c>
    </row>
    <row r="6" spans="1:24" x14ac:dyDescent="0.25">
      <c r="A6">
        <v>711</v>
      </c>
      <c r="B6">
        <v>1337</v>
      </c>
      <c r="F6" s="17">
        <f t="shared" si="0"/>
        <v>0.71099999999999997</v>
      </c>
      <c r="G6" s="17">
        <f t="shared" si="5"/>
        <v>0.18099999999999994</v>
      </c>
      <c r="H6" s="18">
        <f t="shared" si="1"/>
        <v>1337</v>
      </c>
      <c r="I6" s="4">
        <f>H6*60*'Berechnungen 525d'!$D$9/1000</f>
        <v>67.862706382978729</v>
      </c>
      <c r="J6" s="4">
        <f t="shared" si="6"/>
        <v>0.55833191489361411</v>
      </c>
      <c r="K6" s="24">
        <f t="shared" si="2"/>
        <v>0.85686297558872659</v>
      </c>
      <c r="L6" s="28">
        <f>'Berechnungen 525d'!$E$77*((I6-I5)/(3.6*(F6-F5)))</f>
        <v>1542.3533560597079</v>
      </c>
      <c r="M6" s="21">
        <f>'Berechnungen 525d'!$E$77*((I6-I5)/(3.6*(F6-F5)))*'Berechnungen 525d'!$B$3/(2*PI())</f>
        <v>488.00064329521786</v>
      </c>
      <c r="N6" s="18">
        <f t="shared" si="3"/>
        <v>1314.7534272169589</v>
      </c>
      <c r="O6" s="4">
        <f>N6*60*'Berechnungen 525d'!$D$9/1000</f>
        <v>66.733527148271847</v>
      </c>
      <c r="P6" s="21">
        <f>'Berechnungen 525d'!$E$77*((O6-O5)/(3.6*(F6-F5)))*('Berechnungen 525d'!$B$3/(2*PI()))/2</f>
        <v>139.72885304584659</v>
      </c>
      <c r="Q6" s="21">
        <f>('Berechnungen 525d'!$E$77*((O6-O5)/(3.6*(F6-F5)))+('Berechnungen 525d'!$E$74*'Berechnungen 525d'!$E$75*'Berechnungen 525d'!$E$76*('Beschl. 5. Gang(29.10.2013)'!O6/3.6)^2)/2)*('Berechnungen 525d'!$B$3/(2*PI()))/2</f>
        <v>162.45532110677993</v>
      </c>
      <c r="R6" s="28">
        <f>('Berechnungen 525d'!$E$74*'Berechnungen 525d'!$E$75*'Berechnungen 525d'!$E$76*O6^2)/2</f>
        <v>1861.7888815401102</v>
      </c>
      <c r="T6">
        <v>711</v>
      </c>
      <c r="U6">
        <v>1337</v>
      </c>
      <c r="V6" s="19">
        <v>1069</v>
      </c>
      <c r="W6" s="19">
        <v>1571</v>
      </c>
      <c r="X6" s="19">
        <f t="shared" si="4"/>
        <v>502</v>
      </c>
    </row>
    <row r="7" spans="1:24" x14ac:dyDescent="0.25">
      <c r="A7">
        <v>901</v>
      </c>
      <c r="B7">
        <v>1337</v>
      </c>
      <c r="F7" s="17">
        <f t="shared" si="0"/>
        <v>0.90100000000000002</v>
      </c>
      <c r="G7" s="17">
        <f t="shared" si="5"/>
        <v>0.19000000000000006</v>
      </c>
      <c r="H7" s="18">
        <f t="shared" si="1"/>
        <v>1337</v>
      </c>
      <c r="I7" s="4">
        <f>H7*60*'Berechnungen 525d'!$D$9/1000</f>
        <v>67.862706382978729</v>
      </c>
      <c r="J7" s="4">
        <f t="shared" si="6"/>
        <v>0</v>
      </c>
      <c r="K7" s="24">
        <f t="shared" si="2"/>
        <v>0</v>
      </c>
      <c r="L7" s="28">
        <f>'Berechnungen 525d'!$E$77*((I7-I6)/(3.6*(F7-F6)))</f>
        <v>0</v>
      </c>
      <c r="M7" s="21">
        <f>'Berechnungen 525d'!$E$77*((I7-I6)/(3.6*(F7-F6)))*'Berechnungen 525d'!$B$3/(2*PI())</f>
        <v>0</v>
      </c>
      <c r="N7" s="18">
        <f t="shared" si="3"/>
        <v>1321.7901690176145</v>
      </c>
      <c r="O7" s="4">
        <f>N7*60*'Berechnungen 525d'!$D$9/1000</f>
        <v>67.090694195923845</v>
      </c>
      <c r="P7" s="21">
        <f>'Berechnungen 525d'!$E$77*((O7-O6)/(3.6*(F7-F6)))*('Berechnungen 525d'!$B$3/(2*PI()))/2</f>
        <v>148.69429404340508</v>
      </c>
      <c r="Q7" s="21">
        <f>('Berechnungen 525d'!$E$77*((O7-O6)/(3.6*(F7-F6)))+('Berechnungen 525d'!$E$74*'Berechnungen 525d'!$E$75*'Berechnungen 525d'!$E$76*('Beschl. 5. Gang(29.10.2013)'!O7/3.6)^2)/2)*('Berechnungen 525d'!$B$3/(2*PI()))/2</f>
        <v>171.66468350008029</v>
      </c>
      <c r="R7" s="28">
        <f>('Berechnungen 525d'!$E$74*'Berechnungen 525d'!$E$75*'Berechnungen 525d'!$E$76*O7^2)/2</f>
        <v>1881.7713152972785</v>
      </c>
      <c r="T7">
        <v>901</v>
      </c>
      <c r="U7">
        <v>1337</v>
      </c>
      <c r="V7" s="19">
        <v>1069</v>
      </c>
      <c r="W7" s="19">
        <v>1703</v>
      </c>
      <c r="X7" s="19">
        <f t="shared" si="4"/>
        <v>634</v>
      </c>
    </row>
    <row r="8" spans="1:24" x14ac:dyDescent="0.25">
      <c r="A8">
        <v>1091</v>
      </c>
      <c r="B8">
        <v>1337</v>
      </c>
      <c r="F8" s="17">
        <f t="shared" si="0"/>
        <v>1.091</v>
      </c>
      <c r="G8" s="17">
        <f t="shared" si="5"/>
        <v>0.18999999999999995</v>
      </c>
      <c r="H8" s="18">
        <f t="shared" si="1"/>
        <v>1337</v>
      </c>
      <c r="I8" s="4">
        <f>H8*60*'Berechnungen 525d'!$D$9/1000</f>
        <v>67.862706382978729</v>
      </c>
      <c r="J8" s="4">
        <f t="shared" si="6"/>
        <v>0</v>
      </c>
      <c r="K8" s="24">
        <f t="shared" si="2"/>
        <v>0</v>
      </c>
      <c r="L8" s="28">
        <f>'Berechnungen 525d'!$E$77*((I8-I7)/(3.6*(F8-F7)))</f>
        <v>0</v>
      </c>
      <c r="M8" s="21">
        <f>'Berechnungen 525d'!$E$77*((I8-I7)/(3.6*(F8-F7)))*'Berechnungen 525d'!$B$3/(2*PI())</f>
        <v>0</v>
      </c>
      <c r="N8" s="18">
        <f t="shared" si="3"/>
        <v>1329.2506189272549</v>
      </c>
      <c r="O8" s="4">
        <f>N8*60*'Berechnungen 525d'!$D$9/1000</f>
        <v>67.469367585379985</v>
      </c>
      <c r="P8" s="21">
        <f>'Berechnungen 525d'!$E$77*((O8-O7)/(3.6*(F8-F7)))*('Berechnungen 525d'!$B$3/(2*PI()))/2</f>
        <v>157.64772447055566</v>
      </c>
      <c r="Q8" s="21">
        <f>('Berechnungen 525d'!$E$77*((O8-O7)/(3.6*(F8-F7)))+('Berechnungen 525d'!$E$74*'Berechnungen 525d'!$E$75*'Berechnungen 525d'!$E$76*('Beschl. 5. Gang(29.10.2013)'!O8/3.6)^2)/2)*('Berechnungen 525d'!$B$3/(2*PI()))/2</f>
        <v>180.87814470335596</v>
      </c>
      <c r="R8" s="28">
        <f>('Berechnungen 525d'!$E$74*'Berechnungen 525d'!$E$75*'Berechnungen 525d'!$E$76*O8^2)/2</f>
        <v>1903.0734554516514</v>
      </c>
      <c r="T8">
        <v>1091</v>
      </c>
      <c r="U8">
        <v>1337</v>
      </c>
      <c r="V8" s="19">
        <v>1211</v>
      </c>
      <c r="W8" s="19">
        <v>1703</v>
      </c>
      <c r="X8" s="19">
        <f t="shared" si="4"/>
        <v>492</v>
      </c>
    </row>
    <row r="9" spans="1:24" x14ac:dyDescent="0.25">
      <c r="A9">
        <v>1282</v>
      </c>
      <c r="B9">
        <v>1348</v>
      </c>
      <c r="F9" s="17">
        <f t="shared" si="0"/>
        <v>1.282</v>
      </c>
      <c r="G9" s="17">
        <f t="shared" si="5"/>
        <v>0.19100000000000006</v>
      </c>
      <c r="H9" s="18">
        <f t="shared" si="1"/>
        <v>1348</v>
      </c>
      <c r="I9" s="4">
        <f>H9*60*'Berechnungen 525d'!$D$9/1000</f>
        <v>68.421038297872329</v>
      </c>
      <c r="J9" s="4">
        <f t="shared" si="6"/>
        <v>0.5583319148935999</v>
      </c>
      <c r="K9" s="24">
        <f t="shared" si="2"/>
        <v>0.81200103969400772</v>
      </c>
      <c r="L9" s="28">
        <f>'Berechnungen 525d'!$E$77*((I9-I8)/(3.6*(F9-F8)))</f>
        <v>1461.6018714492138</v>
      </c>
      <c r="M9" s="21">
        <f>'Berechnungen 525d'!$E$77*((I9-I8)/(3.6*(F9-F8)))*'Berechnungen 525d'!$B$3/(2*PI())</f>
        <v>462.45087139493262</v>
      </c>
      <c r="N9" s="18">
        <f t="shared" si="3"/>
        <v>1337.1664159523484</v>
      </c>
      <c r="O9" s="4">
        <f>N9*60*'Berechnungen 525d'!$D$9/1000</f>
        <v>67.871153231828117</v>
      </c>
      <c r="P9" s="21">
        <f>'Berechnungen 525d'!$E$77*((O9-O8)/(3.6*(F9-F8)))*('Berechnungen 525d'!$B$3/(2*PI()))/2</f>
        <v>166.3939650927208</v>
      </c>
      <c r="Q9" s="21">
        <f>('Berechnungen 525d'!$E$77*((O9-O8)/(3.6*(F9-F8)))+('Berechnungen 525d'!$E$74*'Berechnungen 525d'!$E$75*'Berechnungen 525d'!$E$76*('Beschl. 5. Gang(29.10.2013)'!O9/3.6)^2)/2)*('Berechnungen 525d'!$B$3/(2*PI()))/2</f>
        <v>189.90188728148726</v>
      </c>
      <c r="R9" s="28">
        <f>('Berechnungen 525d'!$E$74*'Berechnungen 525d'!$E$75*'Berechnungen 525d'!$E$76*O9^2)/2</f>
        <v>1925.8068628090195</v>
      </c>
      <c r="T9">
        <v>1282</v>
      </c>
      <c r="U9">
        <v>1348</v>
      </c>
      <c r="V9" s="19">
        <v>1211</v>
      </c>
      <c r="W9" s="19">
        <v>1703</v>
      </c>
      <c r="X9" s="19">
        <f t="shared" si="4"/>
        <v>492</v>
      </c>
    </row>
    <row r="10" spans="1:24" x14ac:dyDescent="0.25">
      <c r="A10">
        <v>1472</v>
      </c>
      <c r="B10">
        <v>1348</v>
      </c>
      <c r="F10" s="17">
        <f t="shared" si="0"/>
        <v>1.472</v>
      </c>
      <c r="G10" s="17">
        <f t="shared" si="5"/>
        <v>0.18999999999999995</v>
      </c>
      <c r="H10" s="18">
        <f t="shared" si="1"/>
        <v>1348</v>
      </c>
      <c r="I10" s="4">
        <f>H10*60*'Berechnungen 525d'!$D$9/1000</f>
        <v>68.421038297872329</v>
      </c>
      <c r="J10" s="4">
        <f t="shared" si="6"/>
        <v>0</v>
      </c>
      <c r="K10" s="24">
        <f t="shared" si="2"/>
        <v>0</v>
      </c>
      <c r="L10" s="28">
        <f>'Berechnungen 525d'!$E$77*((I10-I9)/(3.6*(F10-F9)))</f>
        <v>0</v>
      </c>
      <c r="M10" s="21">
        <f>'Berechnungen 525d'!$E$77*((I10-I9)/(3.6*(F10-F9)))*'Berechnungen 525d'!$B$3/(2*PI())</f>
        <v>0</v>
      </c>
      <c r="N10" s="18">
        <f t="shared" si="3"/>
        <v>1345.4439158853513</v>
      </c>
      <c r="O10" s="4">
        <f>N10*60*'Berechnungen 525d'!$D$9/1000</f>
        <v>68.291297994384976</v>
      </c>
      <c r="P10" s="21">
        <f>'Berechnungen 525d'!$E$77*((O10-O9)/(3.6*(F10-F9)))*('Berechnungen 525d'!$B$3/(2*PI()))/2</f>
        <v>174.91291336959009</v>
      </c>
      <c r="Q10" s="21">
        <f>('Berechnungen 525d'!$E$77*((O10-O9)/(3.6*(F10-F9)))+('Berechnungen 525d'!$E$74*'Berechnungen 525d'!$E$75*'Berechnungen 525d'!$E$76*('Beschl. 5. Gang(29.10.2013)'!O10/3.6)^2)/2)*('Berechnungen 525d'!$B$3/(2*PI()))/2</f>
        <v>198.71277992704074</v>
      </c>
      <c r="R10" s="28">
        <f>('Berechnungen 525d'!$E$74*'Berechnungen 525d'!$E$75*'Berechnungen 525d'!$E$76*O10^2)/2</f>
        <v>1949.7234158865667</v>
      </c>
      <c r="T10">
        <v>1472</v>
      </c>
      <c r="U10">
        <v>1348</v>
      </c>
      <c r="V10" s="19">
        <v>1211</v>
      </c>
      <c r="W10" s="19">
        <v>1722</v>
      </c>
      <c r="X10" s="19">
        <f t="shared" si="4"/>
        <v>511</v>
      </c>
    </row>
    <row r="11" spans="1:24" x14ac:dyDescent="0.25">
      <c r="A11">
        <v>1652</v>
      </c>
      <c r="B11">
        <v>1348</v>
      </c>
      <c r="F11" s="17">
        <f t="shared" si="0"/>
        <v>1.6519999999999999</v>
      </c>
      <c r="G11" s="17">
        <f t="shared" si="5"/>
        <v>0.17999999999999994</v>
      </c>
      <c r="H11" s="18">
        <f t="shared" si="1"/>
        <v>1348</v>
      </c>
      <c r="I11" s="4">
        <f>H11*60*'Berechnungen 525d'!$D$9/1000</f>
        <v>68.421038297872329</v>
      </c>
      <c r="J11" s="4">
        <f t="shared" si="6"/>
        <v>0</v>
      </c>
      <c r="K11" s="24">
        <f>((I11-I10)/(3.6*(F11-F10)))</f>
        <v>0</v>
      </c>
      <c r="L11" s="28">
        <f>'Berechnungen 525d'!$E$77*((I11-I10)/(3.6*(F11-F10)))</f>
        <v>0</v>
      </c>
      <c r="M11" s="21">
        <f>'Berechnungen 525d'!$E$77*((I11-I10)/(3.6*(F11-F10)))*'Berechnungen 525d'!$B$3/(2*PI())</f>
        <v>0</v>
      </c>
      <c r="N11" s="18">
        <f t="shared" si="3"/>
        <v>1353.647081537262</v>
      </c>
      <c r="O11" s="4">
        <f>N11*60*'Berechnungen 525d'!$D$9/1000</f>
        <v>68.707669738623224</v>
      </c>
      <c r="P11" s="21">
        <f>'Berechnungen 525d'!$E$77*((O11-O10)/(3.6*(F11-F10)))*('Berechnungen 525d'!$B$3/(2*PI()))/2</f>
        <v>182.97226536598799</v>
      </c>
      <c r="Q11" s="21">
        <f>('Berechnungen 525d'!$E$77*((O11-O10)/(3.6*(F11-F10)))+('Berechnungen 525d'!$E$74*'Berechnungen 525d'!$E$75*'Berechnungen 525d'!$E$76*('Beschl. 5. Gang(29.10.2013)'!O11/3.6)^2)/2)*('Berechnungen 525d'!$B$3/(2*PI()))/2</f>
        <v>207.06323200829289</v>
      </c>
      <c r="R11" s="28">
        <f>('Berechnungen 525d'!$E$74*'Berechnungen 525d'!$E$75*'Berechnungen 525d'!$E$76*O11^2)/2</f>
        <v>1973.5708038724149</v>
      </c>
      <c r="T11">
        <v>1652</v>
      </c>
      <c r="U11">
        <v>1348</v>
      </c>
      <c r="V11" s="19">
        <v>1349</v>
      </c>
      <c r="W11" s="19">
        <v>1722</v>
      </c>
      <c r="X11" s="19">
        <f t="shared" si="4"/>
        <v>373</v>
      </c>
    </row>
    <row r="12" spans="1:24" x14ac:dyDescent="0.25">
      <c r="A12">
        <v>1842</v>
      </c>
      <c r="B12">
        <v>1362</v>
      </c>
      <c r="F12" s="17">
        <f t="shared" si="0"/>
        <v>1.8420000000000001</v>
      </c>
      <c r="G12" s="17">
        <f t="shared" si="5"/>
        <v>0.19000000000000017</v>
      </c>
      <c r="H12" s="18">
        <f t="shared" si="1"/>
        <v>1362</v>
      </c>
      <c r="I12" s="4">
        <f>H12*60*'Berechnungen 525d'!$D$9/1000</f>
        <v>69.131642553191483</v>
      </c>
      <c r="J12" s="4">
        <f t="shared" si="6"/>
        <v>0.71060425531915428</v>
      </c>
      <c r="K12" s="24">
        <f t="shared" ref="K12:K75" si="7">((I12-I11)/(3.6*(F12-F11)))</f>
        <v>1.0388951101157218</v>
      </c>
      <c r="L12" s="28">
        <f>'Berechnungen 525d'!$E$77*((I12-I11)/(3.6*(F12-F11)))</f>
        <v>1870.0111982082992</v>
      </c>
      <c r="M12" s="21">
        <f>'Berechnungen 525d'!$E$77*((I12-I11)/(3.6*(F12-F11)))*'Berechnungen 525d'!$B$3/(2*PI())</f>
        <v>591.67159335411316</v>
      </c>
      <c r="N12" s="18">
        <f t="shared" si="3"/>
        <v>1362.6774340262477</v>
      </c>
      <c r="O12" s="4">
        <f>N12*60*'Berechnungen 525d'!$D$9/1000</f>
        <v>69.166027374745028</v>
      </c>
      <c r="P12" s="21">
        <f>'Berechnungen 525d'!$E$77*((O12-O11)/(3.6*(F12-F11)))*('Berechnungen 525d'!$B$3/(2*PI()))/2</f>
        <v>190.82153734669748</v>
      </c>
      <c r="Q12" s="21">
        <f>('Berechnungen 525d'!$E$77*((O12-O11)/(3.6*(F12-F11)))+('Berechnungen 525d'!$E$74*'Berechnungen 525d'!$E$75*'Berechnungen 525d'!$E$76*('Beschl. 5. Gang(29.10.2013)'!O12/3.6)^2)/2)*('Berechnungen 525d'!$B$3/(2*PI()))/2</f>
        <v>215.23500395993864</v>
      </c>
      <c r="R12" s="28">
        <f>('Berechnungen 525d'!$E$74*'Berechnungen 525d'!$E$75*'Berechnungen 525d'!$E$76*O12^2)/2</f>
        <v>1999.9905211191178</v>
      </c>
      <c r="T12">
        <v>1842</v>
      </c>
      <c r="U12">
        <v>1362</v>
      </c>
      <c r="V12" s="19">
        <v>1349</v>
      </c>
      <c r="W12" s="19">
        <v>1722</v>
      </c>
      <c r="X12" s="19">
        <f t="shared" si="4"/>
        <v>373</v>
      </c>
    </row>
    <row r="13" spans="1:24" x14ac:dyDescent="0.25">
      <c r="A13">
        <v>2033</v>
      </c>
      <c r="B13">
        <v>1362</v>
      </c>
      <c r="F13" s="17">
        <f t="shared" si="0"/>
        <v>2.0329999999999999</v>
      </c>
      <c r="G13" s="17">
        <f t="shared" si="5"/>
        <v>0.19099999999999984</v>
      </c>
      <c r="H13" s="18">
        <f t="shared" si="1"/>
        <v>1362</v>
      </c>
      <c r="I13" s="4">
        <f>H13*60*'Berechnungen 525d'!$D$9/1000</f>
        <v>69.131642553191483</v>
      </c>
      <c r="J13" s="4">
        <f t="shared" si="6"/>
        <v>0</v>
      </c>
      <c r="K13" s="24">
        <f t="shared" si="7"/>
        <v>0</v>
      </c>
      <c r="L13" s="28">
        <f>'Berechnungen 525d'!$E$77*((I13-I12)/(3.6*(F13-F12)))</f>
        <v>0</v>
      </c>
      <c r="M13" s="21">
        <f>'Berechnungen 525d'!$E$77*((I13-I12)/(3.6*(F13-F12)))*'Berechnungen 525d'!$B$3/(2*PI())</f>
        <v>0</v>
      </c>
      <c r="N13" s="18">
        <f t="shared" si="3"/>
        <v>1372.1296714009977</v>
      </c>
      <c r="O13" s="4">
        <f>N13*60*'Berechnungen 525d'!$D$9/1000</f>
        <v>69.645798810515316</v>
      </c>
      <c r="P13" s="21">
        <f>'Berechnungen 525d'!$E$77*((O13-O12)/(3.6*(F13-F12)))*('Berechnungen 525d'!$B$3/(2*PI()))/2</f>
        <v>198.69070048113733</v>
      </c>
      <c r="Q13" s="21">
        <f>('Berechnungen 525d'!$E$77*((O13-O12)/(3.6*(F13-F12)))+('Berechnungen 525d'!$E$74*'Berechnungen 525d'!$E$75*'Berechnungen 525d'!$E$76*('Beschl. 5. Gang(29.10.2013)'!O13/3.6)^2)/2)*('Berechnungen 525d'!$B$3/(2*PI()))/2</f>
        <v>223.44403068620034</v>
      </c>
      <c r="R13" s="28">
        <f>('Berechnungen 525d'!$E$74*'Berechnungen 525d'!$E$75*'Berechnungen 525d'!$E$76*O13^2)/2</f>
        <v>2027.8326941658813</v>
      </c>
      <c r="T13">
        <v>2033</v>
      </c>
      <c r="U13">
        <v>1362</v>
      </c>
      <c r="V13" s="19">
        <v>1349</v>
      </c>
      <c r="W13" s="19">
        <v>1742</v>
      </c>
      <c r="X13" s="19">
        <f t="shared" si="4"/>
        <v>393</v>
      </c>
    </row>
    <row r="14" spans="1:24" x14ac:dyDescent="0.25">
      <c r="A14">
        <v>2223</v>
      </c>
      <c r="B14">
        <v>1362</v>
      </c>
      <c r="F14" s="17">
        <f t="shared" si="0"/>
        <v>2.2229999999999999</v>
      </c>
      <c r="G14" s="17">
        <f t="shared" si="5"/>
        <v>0.18999999999999995</v>
      </c>
      <c r="H14" s="18">
        <f t="shared" si="1"/>
        <v>1362</v>
      </c>
      <c r="I14" s="4">
        <f>H14*60*'Berechnungen 525d'!$D$9/1000</f>
        <v>69.131642553191483</v>
      </c>
      <c r="J14" s="4">
        <f t="shared" si="6"/>
        <v>0</v>
      </c>
      <c r="K14" s="24">
        <f t="shared" si="7"/>
        <v>0</v>
      </c>
      <c r="L14" s="28">
        <f>'Berechnungen 525d'!$E$77*((I14-I13)/(3.6*(F14-F13)))</f>
        <v>0</v>
      </c>
      <c r="M14" s="21">
        <f>'Berechnungen 525d'!$E$77*((I14-I13)/(3.6*(F14-F13)))*'Berechnungen 525d'!$B$3/(2*PI())</f>
        <v>0</v>
      </c>
      <c r="N14" s="18">
        <f t="shared" si="3"/>
        <v>1381.8946899982975</v>
      </c>
      <c r="O14" s="4">
        <f>N14*60*'Berechnungen 525d'!$D$9/1000</f>
        <v>70.141446222551878</v>
      </c>
      <c r="P14" s="21">
        <f>'Berechnungen 525d'!$E$77*((O14-O13)/(3.6*(F14-F13)))*('Berechnungen 525d'!$B$3/(2*PI()))/2</f>
        <v>206.34586116417421</v>
      </c>
      <c r="Q14" s="21">
        <f>('Berechnungen 525d'!$E$77*((O14-O13)/(3.6*(F14-F13)))+('Berechnungen 525d'!$E$74*'Berechnungen 525d'!$E$75*'Berechnungen 525d'!$E$76*('Beschl. 5. Gang(29.10.2013)'!O14/3.6)^2)/2)*('Berechnungen 525d'!$B$3/(2*PI()))/2</f>
        <v>231.45276850719108</v>
      </c>
      <c r="R14" s="28">
        <f>('Berechnungen 525d'!$E$74*'Berechnungen 525d'!$E$75*'Berechnungen 525d'!$E$76*O14^2)/2</f>
        <v>2056.7983030077098</v>
      </c>
      <c r="T14">
        <v>2223</v>
      </c>
      <c r="U14">
        <v>1362</v>
      </c>
      <c r="V14" s="19">
        <v>1485</v>
      </c>
      <c r="W14" s="19">
        <v>1742</v>
      </c>
      <c r="X14" s="19">
        <f t="shared" si="4"/>
        <v>257</v>
      </c>
    </row>
    <row r="15" spans="1:24" x14ac:dyDescent="0.25">
      <c r="A15">
        <v>2413</v>
      </c>
      <c r="B15">
        <v>1392</v>
      </c>
      <c r="F15" s="17">
        <f t="shared" si="0"/>
        <v>2.4129999999999998</v>
      </c>
      <c r="G15" s="17">
        <f t="shared" si="5"/>
        <v>0.18999999999999995</v>
      </c>
      <c r="H15" s="18">
        <f t="shared" si="1"/>
        <v>1392</v>
      </c>
      <c r="I15" s="4">
        <f>H15*60*'Berechnungen 525d'!$D$9/1000</f>
        <v>70.654365957446799</v>
      </c>
      <c r="J15" s="4">
        <f t="shared" si="6"/>
        <v>1.5227234042553164</v>
      </c>
      <c r="K15" s="24">
        <f t="shared" si="7"/>
        <v>2.2262038073908141</v>
      </c>
      <c r="L15" s="28">
        <f>'Berechnungen 525d'!$E$77*((I15-I14)/(3.6*(F15-F14)))</f>
        <v>4007.1668533034654</v>
      </c>
      <c r="M15" s="21">
        <f>'Berechnungen 525d'!$E$77*((I15-I14)/(3.6*(F15-F14)))*'Berechnungen 525d'!$B$3/(2*PI())</f>
        <v>1267.8677000445177</v>
      </c>
      <c r="N15" s="18">
        <f t="shared" si="3"/>
        <v>1392.0110809602998</v>
      </c>
      <c r="O15" s="4">
        <f>N15*60*'Berechnungen 525d'!$D$9/1000</f>
        <v>70.654928398699809</v>
      </c>
      <c r="P15" s="21">
        <f>'Berechnungen 525d'!$E$77*((O15-O14)/(3.6*(F15-F14)))*('Berechnungen 525d'!$B$3/(2*PI()))/2</f>
        <v>213.77075569575129</v>
      </c>
      <c r="Q15" s="21">
        <f>('Berechnungen 525d'!$E$77*((O15-O14)/(3.6*(F15-F14)))+('Berechnungen 525d'!$E$74*'Berechnungen 525d'!$E$75*'Berechnungen 525d'!$E$76*('Beschl. 5. Gang(29.10.2013)'!O15/3.6)^2)/2)*('Berechnungen 525d'!$B$3/(2*PI()))/2</f>
        <v>239.24660719234669</v>
      </c>
      <c r="R15" s="28">
        <f>('Berechnungen 525d'!$E$74*'Berechnungen 525d'!$E$75*'Berechnungen 525d'!$E$76*O15^2)/2</f>
        <v>2087.0228025295901</v>
      </c>
      <c r="T15">
        <v>2413</v>
      </c>
      <c r="U15">
        <v>1392</v>
      </c>
      <c r="V15" s="19">
        <v>1485</v>
      </c>
      <c r="W15" s="19">
        <v>1742</v>
      </c>
      <c r="X15" s="19">
        <f t="shared" si="4"/>
        <v>257</v>
      </c>
    </row>
    <row r="16" spans="1:24" x14ac:dyDescent="0.25">
      <c r="A16">
        <v>2593</v>
      </c>
      <c r="B16">
        <v>1392</v>
      </c>
      <c r="F16" s="17">
        <f t="shared" si="0"/>
        <v>2.593</v>
      </c>
      <c r="G16" s="17">
        <f t="shared" si="5"/>
        <v>0.18000000000000016</v>
      </c>
      <c r="H16" s="18">
        <f t="shared" si="1"/>
        <v>1392</v>
      </c>
      <c r="I16" s="4">
        <f>H16*60*'Berechnungen 525d'!$D$9/1000</f>
        <v>70.654365957446799</v>
      </c>
      <c r="J16" s="4">
        <f t="shared" si="6"/>
        <v>0</v>
      </c>
      <c r="K16" s="24">
        <f t="shared" si="7"/>
        <v>0</v>
      </c>
      <c r="L16" s="28">
        <f>'Berechnungen 525d'!$E$77*((I16-I15)/(3.6*(F16-F15)))</f>
        <v>0</v>
      </c>
      <c r="M16" s="21">
        <f>'Berechnungen 525d'!$E$77*((I16-I15)/(3.6*(F16-F15)))*'Berechnungen 525d'!$B$3/(2*PI())</f>
        <v>0</v>
      </c>
      <c r="N16" s="18">
        <f t="shared" si="3"/>
        <v>1401.910287927753</v>
      </c>
      <c r="O16" s="4">
        <f>N16*60*'Berechnungen 525d'!$D$9/1000</f>
        <v>71.157386869796753</v>
      </c>
      <c r="P16" s="21">
        <f>'Berechnungen 525d'!$E$77*((O16-O15)/(3.6*(F16-F15)))*('Berechnungen 525d'!$B$3/(2*PI()))/2</f>
        <v>220.80260243676074</v>
      </c>
      <c r="Q16" s="21">
        <f>('Berechnungen 525d'!$E$77*((O16-O15)/(3.6*(F16-F15)))+('Berechnungen 525d'!$E$74*'Berechnungen 525d'!$E$75*'Berechnungen 525d'!$E$76*('Beschl. 5. Gang(29.10.2013)'!O16/3.6)^2)/2)*('Berechnungen 525d'!$B$3/(2*PI()))/2</f>
        <v>246.64208242747227</v>
      </c>
      <c r="R16" s="28">
        <f>('Berechnungen 525d'!$E$74*'Berechnungen 525d'!$E$75*'Berechnungen 525d'!$E$76*O16^2)/2</f>
        <v>2116.8118346634656</v>
      </c>
      <c r="T16">
        <v>2593</v>
      </c>
      <c r="U16">
        <v>1392</v>
      </c>
      <c r="V16" s="19">
        <v>1485</v>
      </c>
      <c r="W16" s="19">
        <v>1780</v>
      </c>
      <c r="X16" s="19">
        <f t="shared" si="4"/>
        <v>295</v>
      </c>
    </row>
    <row r="17" spans="1:24" x14ac:dyDescent="0.25">
      <c r="A17">
        <v>2784</v>
      </c>
      <c r="B17">
        <v>1392</v>
      </c>
      <c r="F17" s="17">
        <f t="shared" si="0"/>
        <v>2.7839999999999998</v>
      </c>
      <c r="G17" s="17">
        <f t="shared" si="5"/>
        <v>0.19099999999999984</v>
      </c>
      <c r="H17" s="18">
        <f t="shared" si="1"/>
        <v>1392</v>
      </c>
      <c r="I17" s="4">
        <f>H17*60*'Berechnungen 525d'!$D$9/1000</f>
        <v>70.654365957446799</v>
      </c>
      <c r="J17" s="4">
        <f t="shared" si="6"/>
        <v>0</v>
      </c>
      <c r="K17" s="24">
        <f t="shared" si="7"/>
        <v>0</v>
      </c>
      <c r="L17" s="28">
        <f>'Berechnungen 525d'!$E$77*((I17-I16)/(3.6*(F17-F16)))</f>
        <v>0</v>
      </c>
      <c r="M17" s="21">
        <f>'Berechnungen 525d'!$E$77*((I17-I16)/(3.6*(F17-F16)))*'Berechnungen 525d'!$B$3/(2*PI())</f>
        <v>0</v>
      </c>
      <c r="N17" s="18">
        <f t="shared" si="3"/>
        <v>1412.7405725651397</v>
      </c>
      <c r="O17" s="4">
        <f>N17*60*'Berechnungen 525d'!$D$9/1000</f>
        <v>71.707104466199937</v>
      </c>
      <c r="P17" s="21">
        <f>'Berechnungen 525d'!$E$77*((O17-O16)/(3.6*(F17-F16)))*('Berechnungen 525d'!$B$3/(2*PI()))/2</f>
        <v>227.65793490976267</v>
      </c>
      <c r="Q17" s="21">
        <f>('Berechnungen 525d'!$E$77*((O17-O16)/(3.6*(F17-F16)))+('Berechnungen 525d'!$E$74*'Berechnungen 525d'!$E$75*'Berechnungen 525d'!$E$76*('Beschl. 5. Gang(29.10.2013)'!O17/3.6)^2)/2)*('Berechnungen 525d'!$B$3/(2*PI()))/2</f>
        <v>253.89819645508925</v>
      </c>
      <c r="R17" s="28">
        <f>('Berechnungen 525d'!$E$74*'Berechnungen 525d'!$E$75*'Berechnungen 525d'!$E$76*O17^2)/2</f>
        <v>2149.6445053762218</v>
      </c>
      <c r="T17">
        <v>2784</v>
      </c>
      <c r="U17">
        <v>1392</v>
      </c>
      <c r="V17" s="19">
        <v>1625</v>
      </c>
      <c r="W17" s="19">
        <v>1780</v>
      </c>
      <c r="X17" s="19">
        <f t="shared" si="4"/>
        <v>155</v>
      </c>
    </row>
    <row r="18" spans="1:24" x14ac:dyDescent="0.25">
      <c r="A18">
        <v>2974</v>
      </c>
      <c r="B18">
        <v>1421</v>
      </c>
      <c r="F18" s="17">
        <f t="shared" si="0"/>
        <v>2.9740000000000002</v>
      </c>
      <c r="G18" s="17">
        <f t="shared" si="5"/>
        <v>0.19000000000000039</v>
      </c>
      <c r="H18" s="18">
        <f t="shared" si="1"/>
        <v>1421</v>
      </c>
      <c r="I18" s="4">
        <f>H18*60*'Berechnungen 525d'!$D$9/1000</f>
        <v>72.126331914893612</v>
      </c>
      <c r="J18" s="4">
        <f t="shared" si="6"/>
        <v>1.4719659574468125</v>
      </c>
      <c r="K18" s="24">
        <f t="shared" si="7"/>
        <v>2.1519970138111248</v>
      </c>
      <c r="L18" s="28">
        <f>'Berechnungen 525d'!$E$77*((I18-I17)/(3.6*(F18-F17)))</f>
        <v>3873.5946248600249</v>
      </c>
      <c r="M18" s="21">
        <f>'Berechnungen 525d'!$E$77*((I18-I17)/(3.6*(F18-F17)))*'Berechnungen 525d'!$B$3/(2*PI())</f>
        <v>1225.6054433763697</v>
      </c>
      <c r="N18" s="18">
        <f t="shared" si="3"/>
        <v>1423.8379605497587</v>
      </c>
      <c r="O18" s="4">
        <f>N18*60*'Berechnungen 525d'!$D$9/1000</f>
        <v>72.270379546542657</v>
      </c>
      <c r="P18" s="21">
        <f>'Berechnungen 525d'!$E$77*((O18-O17)/(3.6*(F18-F17)))*('Berechnungen 525d'!$B$3/(2*PI()))/2</f>
        <v>234.50032967601587</v>
      </c>
      <c r="Q18" s="21">
        <f>('Berechnungen 525d'!$E$77*((O18-O17)/(3.6*(F18-F17)))+('Berechnungen 525d'!$E$74*'Berechnungen 525d'!$E$75*'Berechnungen 525d'!$E$76*('Beschl. 5. Gang(29.10.2013)'!O18/3.6)^2)/2)*('Berechnungen 525d'!$B$3/(2*PI()))/2</f>
        <v>261.1544564170693</v>
      </c>
      <c r="R18" s="28">
        <f>('Berechnungen 525d'!$E$74*'Berechnungen 525d'!$E$75*'Berechnungen 525d'!$E$76*O18^2)/2</f>
        <v>2183.5490090498588</v>
      </c>
      <c r="T18">
        <v>2974</v>
      </c>
      <c r="U18">
        <v>1421</v>
      </c>
      <c r="V18" s="19">
        <v>1625</v>
      </c>
      <c r="W18" s="19">
        <v>1780</v>
      </c>
      <c r="X18" s="19">
        <f t="shared" si="4"/>
        <v>155</v>
      </c>
    </row>
    <row r="19" spans="1:24" x14ac:dyDescent="0.25">
      <c r="A19">
        <v>3154</v>
      </c>
      <c r="B19">
        <v>1421</v>
      </c>
      <c r="F19" s="17">
        <f t="shared" si="0"/>
        <v>3.1539999999999999</v>
      </c>
      <c r="G19" s="17">
        <f t="shared" si="5"/>
        <v>0.17999999999999972</v>
      </c>
      <c r="H19" s="18">
        <f t="shared" si="1"/>
        <v>1421</v>
      </c>
      <c r="I19" s="4">
        <f>H19*60*'Berechnungen 525d'!$D$9/1000</f>
        <v>72.126331914893612</v>
      </c>
      <c r="J19" s="4">
        <f t="shared" si="6"/>
        <v>0</v>
      </c>
      <c r="K19" s="24">
        <f t="shared" si="7"/>
        <v>0</v>
      </c>
      <c r="L19" s="28">
        <f>'Berechnungen 525d'!$E$77*((I19-I18)/(3.6*(F19-F18)))</f>
        <v>0</v>
      </c>
      <c r="M19" s="21">
        <f>'Berechnungen 525d'!$E$77*((I19-I18)/(3.6*(F19-F18)))*'Berechnungen 525d'!$B$3/(2*PI())</f>
        <v>0</v>
      </c>
      <c r="N19" s="18">
        <f t="shared" si="3"/>
        <v>1434.6407049341105</v>
      </c>
      <c r="O19" s="4">
        <f>N19*60*'Berechnungen 525d'!$D$9/1000</f>
        <v>72.818699270017319</v>
      </c>
      <c r="P19" s="21">
        <f>'Berechnungen 525d'!$E$77*((O19-O18)/(3.6*(F19-F18)))*('Berechnungen 525d'!$B$3/(2*PI()))/2</f>
        <v>240.95607672072003</v>
      </c>
      <c r="Q19" s="21">
        <f>('Berechnungen 525d'!$E$77*((O19-O18)/(3.6*(F19-F18)))+('Berechnungen 525d'!$E$74*'Berechnungen 525d'!$E$75*'Berechnungen 525d'!$E$76*('Beschl. 5. Gang(29.10.2013)'!O19/3.6)^2)/2)*('Berechnungen 525d'!$B$3/(2*PI()))/2</f>
        <v>268.0161906968188</v>
      </c>
      <c r="R19" s="28">
        <f>('Berechnungen 525d'!$E$74*'Berechnungen 525d'!$E$75*'Berechnungen 525d'!$E$76*O19^2)/2</f>
        <v>2216.8081374911117</v>
      </c>
      <c r="T19">
        <v>3154</v>
      </c>
      <c r="U19">
        <v>1421</v>
      </c>
      <c r="V19" s="19">
        <v>1625</v>
      </c>
      <c r="W19" s="19">
        <v>1815</v>
      </c>
      <c r="X19" s="19">
        <f t="shared" si="4"/>
        <v>190</v>
      </c>
    </row>
    <row r="20" spans="1:24" x14ac:dyDescent="0.25">
      <c r="A20">
        <v>3344</v>
      </c>
      <c r="B20">
        <v>1421</v>
      </c>
      <c r="F20" s="17">
        <f t="shared" si="0"/>
        <v>3.3439999999999999</v>
      </c>
      <c r="G20" s="17">
        <f t="shared" si="5"/>
        <v>0.18999999999999995</v>
      </c>
      <c r="H20" s="18">
        <f t="shared" si="1"/>
        <v>1421</v>
      </c>
      <c r="I20" s="4">
        <f>H20*60*'Berechnungen 525d'!$D$9/1000</f>
        <v>72.126331914893612</v>
      </c>
      <c r="J20" s="4">
        <f t="shared" si="6"/>
        <v>0</v>
      </c>
      <c r="K20" s="24">
        <f t="shared" si="7"/>
        <v>0</v>
      </c>
      <c r="L20" s="28">
        <f>'Berechnungen 525d'!$E$77*((I20-I19)/(3.6*(F20-F19)))</f>
        <v>0</v>
      </c>
      <c r="M20" s="21">
        <f>'Berechnungen 525d'!$E$77*((I20-I19)/(3.6*(F20-F19)))*'Berechnungen 525d'!$B$3/(2*PI())</f>
        <v>0</v>
      </c>
      <c r="N20" s="18">
        <f t="shared" si="3"/>
        <v>1446.3403156219274</v>
      </c>
      <c r="O20" s="4">
        <f>N20*60*'Berechnungen 525d'!$D$9/1000</f>
        <v>73.412541637184461</v>
      </c>
      <c r="P20" s="21">
        <f>'Berechnungen 525d'!$E$77*((O20-O19)/(3.6*(F20-F19)))*('Berechnungen 525d'!$B$3/(2*PI()))/2</f>
        <v>247.22597490297525</v>
      </c>
      <c r="Q20" s="21">
        <f>('Berechnungen 525d'!$E$77*((O20-O19)/(3.6*(F20-F19)))+('Berechnungen 525d'!$E$74*'Berechnungen 525d'!$E$75*'Berechnungen 525d'!$E$76*('Beschl. 5. Gang(29.10.2013)'!O20/3.6)^2)/2)*('Berechnungen 525d'!$B$3/(2*PI()))/2</f>
        <v>274.7292433462548</v>
      </c>
      <c r="R20" s="28">
        <f>('Berechnungen 525d'!$E$74*'Berechnungen 525d'!$E$75*'Berechnungen 525d'!$E$76*O20^2)/2</f>
        <v>2253.1120654745478</v>
      </c>
      <c r="T20">
        <v>3344</v>
      </c>
      <c r="U20">
        <v>1421</v>
      </c>
      <c r="V20" s="19">
        <v>1783</v>
      </c>
      <c r="W20" s="19">
        <v>1815</v>
      </c>
      <c r="X20" s="19">
        <f t="shared" si="4"/>
        <v>32</v>
      </c>
    </row>
    <row r="21" spans="1:24" x14ac:dyDescent="0.25">
      <c r="A21">
        <v>3535</v>
      </c>
      <c r="B21">
        <v>1460</v>
      </c>
      <c r="F21" s="17">
        <f t="shared" si="0"/>
        <v>3.5350000000000001</v>
      </c>
      <c r="G21" s="17">
        <f t="shared" si="5"/>
        <v>0.19100000000000028</v>
      </c>
      <c r="H21" s="18">
        <f t="shared" si="1"/>
        <v>1460</v>
      </c>
      <c r="I21" s="4">
        <f>H21*60*'Berechnungen 525d'!$D$9/1000</f>
        <v>74.105872340425535</v>
      </c>
      <c r="J21" s="4">
        <f t="shared" si="6"/>
        <v>1.9795404255319227</v>
      </c>
      <c r="K21" s="24">
        <f t="shared" si="7"/>
        <v>2.8789127770970331</v>
      </c>
      <c r="L21" s="28">
        <f>'Berechnungen 525d'!$E$77*((I21-I20)/(3.6*(F21-F20)))</f>
        <v>5182.0429987746593</v>
      </c>
      <c r="M21" s="21">
        <f>'Berechnungen 525d'!$E$77*((I21-I20)/(3.6*(F21-F20)))*'Berechnungen 525d'!$B$3/(2*PI())</f>
        <v>1639.5985440366342</v>
      </c>
      <c r="N21" s="18">
        <f t="shared" si="3"/>
        <v>1458.3996672351329</v>
      </c>
      <c r="O21" s="4">
        <f>N21*60*'Berechnungen 525d'!$D$9/1000</f>
        <v>74.024643535236876</v>
      </c>
      <c r="P21" s="21">
        <f>'Berechnungen 525d'!$E$77*((O21-O20)/(3.6*(F21-F20)))*('Berechnungen 525d'!$B$3/(2*PI()))/2</f>
        <v>253.49353009022863</v>
      </c>
      <c r="Q21" s="21">
        <f>('Berechnungen 525d'!$E$77*((O21-O20)/(3.6*(F21-F20)))+('Berechnungen 525d'!$E$74*'Berechnungen 525d'!$E$75*'Berechnungen 525d'!$E$76*('Beschl. 5. Gang(29.10.2013)'!O21/3.6)^2)/2)*('Berechnungen 525d'!$B$3/(2*PI()))/2</f>
        <v>281.45734615578755</v>
      </c>
      <c r="R21" s="28">
        <f>('Berechnungen 525d'!$E$74*'Berechnungen 525d'!$E$75*'Berechnungen 525d'!$E$76*O21^2)/2</f>
        <v>2290.8408687483598</v>
      </c>
      <c r="T21">
        <v>3535</v>
      </c>
      <c r="U21">
        <v>1460</v>
      </c>
      <c r="V21" s="19">
        <v>1783</v>
      </c>
      <c r="W21" s="19">
        <v>1815</v>
      </c>
      <c r="X21" s="19">
        <f t="shared" si="4"/>
        <v>32</v>
      </c>
    </row>
    <row r="22" spans="1:24" x14ac:dyDescent="0.25">
      <c r="A22">
        <v>3725</v>
      </c>
      <c r="B22">
        <v>1460</v>
      </c>
      <c r="F22" s="17">
        <f t="shared" si="0"/>
        <v>3.7250000000000001</v>
      </c>
      <c r="G22" s="17">
        <f t="shared" si="5"/>
        <v>0.18999999999999995</v>
      </c>
      <c r="H22" s="18">
        <f t="shared" si="1"/>
        <v>1460</v>
      </c>
      <c r="I22" s="4">
        <f>H22*60*'Berechnungen 525d'!$D$9/1000</f>
        <v>74.105872340425535</v>
      </c>
      <c r="J22" s="4">
        <f t="shared" si="6"/>
        <v>0</v>
      </c>
      <c r="K22" s="24">
        <f t="shared" si="7"/>
        <v>0</v>
      </c>
      <c r="L22" s="28">
        <f>'Berechnungen 525d'!$E$77*((I22-I21)/(3.6*(F22-F21)))</f>
        <v>0</v>
      </c>
      <c r="M22" s="21">
        <f>'Berechnungen 525d'!$E$77*((I22-I21)/(3.6*(F22-F21)))*'Berechnungen 525d'!$B$3/(2*PI())</f>
        <v>0</v>
      </c>
      <c r="N22" s="18">
        <f t="shared" si="3"/>
        <v>1470.6835339853872</v>
      </c>
      <c r="O22" s="4">
        <f>N22*60*'Berechnungen 525d'!$D$9/1000</f>
        <v>74.64814124841574</v>
      </c>
      <c r="P22" s="21">
        <f>'Berechnungen 525d'!$E$77*((O22-O21)/(3.6*(F22-F21)))*('Berechnungen 525d'!$B$3/(2*PI()))/2</f>
        <v>259.57196473830408</v>
      </c>
      <c r="Q22" s="21">
        <f>('Berechnungen 525d'!$E$77*((O22-O21)/(3.6*(F22-F21)))+('Berechnungen 525d'!$E$74*'Berechnungen 525d'!$E$75*'Berechnungen 525d'!$E$76*('Beschl. 5. Gang(29.10.2013)'!O22/3.6)^2)/2)*('Berechnungen 525d'!$B$3/(2*PI()))/2</f>
        <v>288.00883416066898</v>
      </c>
      <c r="R22" s="28">
        <f>('Berechnungen 525d'!$E$74*'Berechnungen 525d'!$E$75*'Berechnungen 525d'!$E$76*O22^2)/2</f>
        <v>2329.5941619444343</v>
      </c>
      <c r="T22">
        <v>3725</v>
      </c>
      <c r="U22">
        <v>1460</v>
      </c>
      <c r="V22" s="19">
        <v>1783</v>
      </c>
      <c r="W22" s="19">
        <v>1861</v>
      </c>
      <c r="X22" s="19">
        <f t="shared" si="4"/>
        <v>78</v>
      </c>
    </row>
    <row r="23" spans="1:24" x14ac:dyDescent="0.25">
      <c r="A23">
        <v>3915</v>
      </c>
      <c r="B23">
        <v>1460</v>
      </c>
      <c r="F23" s="17">
        <f t="shared" si="0"/>
        <v>3.915</v>
      </c>
      <c r="G23" s="17">
        <f t="shared" si="5"/>
        <v>0.18999999999999995</v>
      </c>
      <c r="H23" s="18">
        <f t="shared" si="1"/>
        <v>1460</v>
      </c>
      <c r="I23" s="4">
        <f>H23*60*'Berechnungen 525d'!$D$9/1000</f>
        <v>74.105872340425535</v>
      </c>
      <c r="J23" s="4">
        <f t="shared" si="6"/>
        <v>0</v>
      </c>
      <c r="K23" s="24">
        <f t="shared" si="7"/>
        <v>0</v>
      </c>
      <c r="L23" s="28">
        <f>'Berechnungen 525d'!$E$77*((I23-I22)/(3.6*(F23-F22)))</f>
        <v>0</v>
      </c>
      <c r="M23" s="21">
        <f>'Berechnungen 525d'!$E$77*((I23-I22)/(3.6*(F23-F22)))*'Berechnungen 525d'!$B$3/(2*PI())</f>
        <v>0</v>
      </c>
      <c r="N23" s="18">
        <f t="shared" si="3"/>
        <v>1483.2455138287708</v>
      </c>
      <c r="O23" s="4">
        <f>N23*60*'Berechnungen 525d'!$D$9/1000</f>
        <v>75.285755272125868</v>
      </c>
      <c r="P23" s="21">
        <f>'Berechnungen 525d'!$E$77*((O23-O22)/(3.6*(F23-F22)))*('Berechnungen 525d'!$B$3/(2*PI()))/2</f>
        <v>265.4488082006074</v>
      </c>
      <c r="Q23" s="21">
        <f>('Berechnungen 525d'!$E$77*((O23-O22)/(3.6*(F23-F22)))+('Berechnungen 525d'!$E$74*'Berechnungen 525d'!$E$75*'Berechnungen 525d'!$E$76*('Beschl. 5. Gang(29.10.2013)'!O23/3.6)^2)/2)*('Berechnungen 525d'!$B$3/(2*PI()))/2</f>
        <v>294.3735446596595</v>
      </c>
      <c r="R23" s="28">
        <f>('Berechnungen 525d'!$E$74*'Berechnungen 525d'!$E$75*'Berechnungen 525d'!$E$76*O23^2)/2</f>
        <v>2369.5610156648972</v>
      </c>
      <c r="T23">
        <v>3915</v>
      </c>
      <c r="U23">
        <v>1460</v>
      </c>
      <c r="V23" s="19">
        <v>1950</v>
      </c>
      <c r="W23" s="19">
        <v>1861</v>
      </c>
      <c r="X23" s="19">
        <f t="shared" si="4"/>
        <v>-89</v>
      </c>
    </row>
    <row r="24" spans="1:24" x14ac:dyDescent="0.25">
      <c r="A24">
        <v>4116</v>
      </c>
      <c r="B24">
        <v>1492</v>
      </c>
      <c r="F24" s="17">
        <f t="shared" si="0"/>
        <v>4.1159999999999997</v>
      </c>
      <c r="G24" s="17">
        <f t="shared" si="5"/>
        <v>0.20099999999999962</v>
      </c>
      <c r="H24" s="18">
        <f t="shared" si="1"/>
        <v>1492</v>
      </c>
      <c r="I24" s="4">
        <f>H24*60*'Berechnungen 525d'!$D$9/1000</f>
        <v>75.730110638297859</v>
      </c>
      <c r="J24" s="4">
        <f t="shared" si="6"/>
        <v>1.6242382978723242</v>
      </c>
      <c r="K24" s="24">
        <f t="shared" si="7"/>
        <v>2.2446632087787828</v>
      </c>
      <c r="L24" s="28">
        <f>'Berechnungen 525d'!$E$77*((I24-I23)/(3.6*(F24-F23)))</f>
        <v>4040.3937758018092</v>
      </c>
      <c r="M24" s="21">
        <f>'Berechnungen 525d'!$E$77*((I24-I23)/(3.6*(F24-F23)))*'Berechnungen 525d'!$B$3/(2*PI())</f>
        <v>1278.3806992156913</v>
      </c>
      <c r="N24" s="18">
        <f t="shared" si="3"/>
        <v>1496.8279241487744</v>
      </c>
      <c r="O24" s="4">
        <f>N24*60*'Berechnungen 525d'!$D$9/1000</f>
        <v>75.975163741474802</v>
      </c>
      <c r="P24" s="21">
        <f>'Berechnungen 525d'!$E$77*((O24-O23)/(3.6*(F24-F23)))*('Berechnungen 525d'!$B$3/(2*PI()))/2</f>
        <v>271.30455003000634</v>
      </c>
      <c r="Q24" s="21">
        <f>('Berechnungen 525d'!$E$77*((O24-O23)/(3.6*(F24-F23)))+('Berechnungen 525d'!$E$74*'Berechnungen 525d'!$E$75*'Berechnungen 525d'!$E$76*('Beschl. 5. Gang(29.10.2013)'!O24/3.6)^2)/2)*('Berechnungen 525d'!$B$3/(2*PI()))/2</f>
        <v>300.76145250425441</v>
      </c>
      <c r="R24" s="28">
        <f>('Berechnungen 525d'!$E$74*'Berechnungen 525d'!$E$75*'Berechnungen 525d'!$E$76*O24^2)/2</f>
        <v>2413.1569130814651</v>
      </c>
      <c r="T24">
        <v>4116</v>
      </c>
      <c r="U24">
        <v>1492</v>
      </c>
      <c r="V24" s="19">
        <v>1950</v>
      </c>
      <c r="W24" s="19">
        <v>1861</v>
      </c>
      <c r="X24" s="19">
        <f t="shared" si="4"/>
        <v>-89</v>
      </c>
    </row>
    <row r="25" spans="1:24" x14ac:dyDescent="0.25">
      <c r="A25">
        <v>4306</v>
      </c>
      <c r="B25">
        <v>1492</v>
      </c>
      <c r="F25" s="17">
        <f t="shared" si="0"/>
        <v>4.306</v>
      </c>
      <c r="G25" s="17">
        <f t="shared" si="5"/>
        <v>0.19000000000000039</v>
      </c>
      <c r="H25" s="18">
        <f t="shared" si="1"/>
        <v>1492</v>
      </c>
      <c r="I25" s="4">
        <f>H25*60*'Berechnungen 525d'!$D$9/1000</f>
        <v>75.730110638297859</v>
      </c>
      <c r="J25" s="4">
        <f t="shared" si="6"/>
        <v>0</v>
      </c>
      <c r="K25" s="24">
        <f t="shared" si="7"/>
        <v>0</v>
      </c>
      <c r="L25" s="28">
        <f>'Berechnungen 525d'!$E$77*((I25-I24)/(3.6*(F25-F24)))</f>
        <v>0</v>
      </c>
      <c r="M25" s="21">
        <f>'Berechnungen 525d'!$E$77*((I25-I24)/(3.6*(F25-F24)))*'Berechnungen 525d'!$B$3/(2*PI())</f>
        <v>0</v>
      </c>
      <c r="N25" s="18">
        <f t="shared" si="3"/>
        <v>1509.9352301768988</v>
      </c>
      <c r="O25" s="4">
        <f>N25*60*'Berechnungen 525d'!$D$9/1000</f>
        <v>76.6404571300002</v>
      </c>
      <c r="P25" s="21">
        <f>'Berechnungen 525d'!$E$77*((O25-O24)/(3.6*(F25-F24)))*('Berechnungen 525d'!$B$3/(2*PI()))/2</f>
        <v>276.97216579429681</v>
      </c>
      <c r="Q25" s="21">
        <f>('Berechnungen 525d'!$E$77*((O25-O24)/(3.6*(F25-F24)))+('Berechnungen 525d'!$E$74*'Berechnungen 525d'!$E$75*'Berechnungen 525d'!$E$76*('Beschl. 5. Gang(29.10.2013)'!O25/3.6)^2)/2)*('Berechnungen 525d'!$B$3/(2*PI()))/2</f>
        <v>306.94721884160685</v>
      </c>
      <c r="R25" s="28">
        <f>('Berechnungen 525d'!$E$74*'Berechnungen 525d'!$E$75*'Berechnungen 525d'!$E$76*O25^2)/2</f>
        <v>2455.6046428960576</v>
      </c>
      <c r="T25">
        <v>4306</v>
      </c>
      <c r="U25">
        <v>1492</v>
      </c>
      <c r="V25" s="19">
        <v>1950</v>
      </c>
      <c r="W25" s="19">
        <v>1903</v>
      </c>
      <c r="X25" s="19">
        <f t="shared" si="4"/>
        <v>-47</v>
      </c>
    </row>
    <row r="26" spans="1:24" x14ac:dyDescent="0.25">
      <c r="A26">
        <v>4476</v>
      </c>
      <c r="B26">
        <v>1492</v>
      </c>
      <c r="F26" s="17">
        <f t="shared" si="0"/>
        <v>4.476</v>
      </c>
      <c r="G26" s="17">
        <f t="shared" si="5"/>
        <v>0.16999999999999993</v>
      </c>
      <c r="H26" s="18">
        <f t="shared" si="1"/>
        <v>1492</v>
      </c>
      <c r="I26" s="4">
        <f>H26*60*'Berechnungen 525d'!$D$9/1000</f>
        <v>75.730110638297859</v>
      </c>
      <c r="J26" s="4">
        <f t="shared" si="6"/>
        <v>0</v>
      </c>
      <c r="K26" s="24">
        <f t="shared" si="7"/>
        <v>0</v>
      </c>
      <c r="L26" s="28">
        <f>'Berechnungen 525d'!$E$77*((I26-I25)/(3.6*(F26-F25)))</f>
        <v>0</v>
      </c>
      <c r="M26" s="21">
        <f>'Berechnungen 525d'!$E$77*((I26-I25)/(3.6*(F26-F25)))*'Berechnungen 525d'!$B$3/(2*PI())</f>
        <v>0</v>
      </c>
      <c r="N26" s="18">
        <f t="shared" si="3"/>
        <v>1521.8768027321544</v>
      </c>
      <c r="O26" s="4">
        <f>N26*60*'Berechnungen 525d'!$D$9/1000</f>
        <v>77.246580863783564</v>
      </c>
      <c r="P26" s="21">
        <f>'Berechnungen 525d'!$E$77*((O26-O25)/(3.6*(F26-F25)))*('Berechnungen 525d'!$B$3/(2*PI()))/2</f>
        <v>282.02583184351971</v>
      </c>
      <c r="Q26" s="21">
        <f>('Berechnungen 525d'!$E$77*((O26-O25)/(3.6*(F26-F25)))+('Berechnungen 525d'!$E$74*'Berechnungen 525d'!$E$75*'Berechnungen 525d'!$E$76*('Beschl. 5. Gang(29.10.2013)'!O26/3.6)^2)/2)*('Berechnungen 525d'!$B$3/(2*PI()))/2</f>
        <v>312.47688507168749</v>
      </c>
      <c r="R26" s="28">
        <f>('Berechnungen 525d'!$E$74*'Berechnungen 525d'!$E$75*'Berechnungen 525d'!$E$76*O26^2)/2</f>
        <v>2494.5993446665188</v>
      </c>
      <c r="T26">
        <v>4476</v>
      </c>
      <c r="U26">
        <v>1492</v>
      </c>
      <c r="V26" s="19">
        <v>2078</v>
      </c>
      <c r="W26" s="19">
        <v>1903</v>
      </c>
      <c r="X26" s="19">
        <f t="shared" si="4"/>
        <v>-175</v>
      </c>
    </row>
    <row r="27" spans="1:24" x14ac:dyDescent="0.25">
      <c r="A27">
        <v>4676</v>
      </c>
      <c r="B27">
        <v>1542</v>
      </c>
      <c r="F27" s="17">
        <f t="shared" si="0"/>
        <v>4.6760000000000002</v>
      </c>
      <c r="G27" s="17">
        <f t="shared" si="5"/>
        <v>0.20000000000000018</v>
      </c>
      <c r="H27" s="18">
        <f t="shared" si="1"/>
        <v>1542</v>
      </c>
      <c r="I27" s="4">
        <f>H27*60*'Berechnungen 525d'!$D$9/1000</f>
        <v>78.26798297872341</v>
      </c>
      <c r="J27" s="4">
        <f t="shared" si="6"/>
        <v>2.537872340425551</v>
      </c>
      <c r="K27" s="24">
        <f t="shared" si="7"/>
        <v>3.5248226950354842</v>
      </c>
      <c r="L27" s="28">
        <f>'Berechnungen 525d'!$E$77*((I27-I26)/(3.6*(F27-F26)))</f>
        <v>6344.6808510638712</v>
      </c>
      <c r="M27" s="21">
        <f>'Berechnungen 525d'!$E$77*((I27-I26)/(3.6*(F27-F26)))*'Berechnungen 525d'!$B$3/(2*PI())</f>
        <v>2007.4571917371693</v>
      </c>
      <c r="N27" s="18">
        <f t="shared" si="3"/>
        <v>1536.1761726419227</v>
      </c>
      <c r="O27" s="4">
        <f>N27*60*'Berechnungen 525d'!$D$9/1000</f>
        <v>77.972380371373845</v>
      </c>
      <c r="P27" s="21">
        <f>'Berechnungen 525d'!$E$77*((O27-O26)/(3.6*(F27-F26)))*('Berechnungen 525d'!$B$3/(2*PI()))/2</f>
        <v>287.05372962674204</v>
      </c>
      <c r="Q27" s="21">
        <f>('Berechnungen 525d'!$E$77*((O27-O26)/(3.6*(F27-F26)))+('Berechnungen 525d'!$E$74*'Berechnungen 525d'!$E$75*'Berechnungen 525d'!$E$76*('Beschl. 5. Gang(29.10.2013)'!O27/3.6)^2)/2)*('Berechnungen 525d'!$B$3/(2*PI()))/2</f>
        <v>318.07969995899509</v>
      </c>
      <c r="R27" s="28">
        <f>('Berechnungen 525d'!$E$74*'Berechnungen 525d'!$E$75*'Berechnungen 525d'!$E$76*O27^2)/2</f>
        <v>2541.697480167531</v>
      </c>
      <c r="T27">
        <v>4676</v>
      </c>
      <c r="U27">
        <v>1542</v>
      </c>
      <c r="V27" s="19">
        <v>2078</v>
      </c>
      <c r="W27" s="19">
        <v>1903</v>
      </c>
      <c r="X27" s="19">
        <f t="shared" si="4"/>
        <v>-175</v>
      </c>
    </row>
    <row r="28" spans="1:24" x14ac:dyDescent="0.25">
      <c r="A28">
        <v>4867</v>
      </c>
      <c r="B28">
        <v>1542</v>
      </c>
      <c r="F28" s="17">
        <f t="shared" si="0"/>
        <v>4.867</v>
      </c>
      <c r="G28" s="17">
        <f t="shared" si="5"/>
        <v>0.19099999999999984</v>
      </c>
      <c r="H28" s="18">
        <f t="shared" si="1"/>
        <v>1542</v>
      </c>
      <c r="I28" s="4">
        <f>H28*60*'Berechnungen 525d'!$D$9/1000</f>
        <v>78.26798297872341</v>
      </c>
      <c r="J28" s="4">
        <f t="shared" si="6"/>
        <v>0</v>
      </c>
      <c r="K28" s="24">
        <f t="shared" si="7"/>
        <v>0</v>
      </c>
      <c r="L28" s="28">
        <f>'Berechnungen 525d'!$E$77*((I28-I27)/(3.6*(F28-F27)))</f>
        <v>0</v>
      </c>
      <c r="M28" s="21">
        <f>'Berechnungen 525d'!$E$77*((I28-I27)/(3.6*(F28-F27)))*'Berechnungen 525d'!$B$3/(2*PI())</f>
        <v>0</v>
      </c>
      <c r="N28" s="18">
        <f t="shared" si="3"/>
        <v>1550.0766029202007</v>
      </c>
      <c r="O28" s="4">
        <f>N28*60*'Berechnungen 525d'!$D$9/1000</f>
        <v>78.677930721838948</v>
      </c>
      <c r="P28" s="21">
        <f>'Berechnungen 525d'!$E$77*((O28-O27)/(3.6*(F28-F27)))*('Berechnungen 525d'!$B$3/(2*PI()))/2</f>
        <v>292.19391340701543</v>
      </c>
      <c r="Q28" s="21">
        <f>('Berechnungen 525d'!$E$77*((O28-O27)/(3.6*(F28-F27)))+('Berechnungen 525d'!$E$74*'Berechnungen 525d'!$E$75*'Berechnungen 525d'!$E$76*('Beschl. 5. Gang(29.10.2013)'!O28/3.6)^2)/2)*('Berechnungen 525d'!$B$3/(2*PI()))/2</f>
        <v>323.78391485211591</v>
      </c>
      <c r="R28" s="28">
        <f>('Berechnungen 525d'!$E$74*'Berechnungen 525d'!$E$75*'Berechnungen 525d'!$E$76*O28^2)/2</f>
        <v>2587.9038177262996</v>
      </c>
      <c r="T28">
        <v>4867</v>
      </c>
      <c r="U28">
        <v>1542</v>
      </c>
      <c r="V28" s="19">
        <v>2078</v>
      </c>
      <c r="W28" s="19">
        <v>1945</v>
      </c>
      <c r="X28" s="19">
        <f t="shared" si="4"/>
        <v>-133</v>
      </c>
    </row>
    <row r="29" spans="1:24" x14ac:dyDescent="0.25">
      <c r="A29">
        <v>5057</v>
      </c>
      <c r="B29">
        <v>1542</v>
      </c>
      <c r="F29" s="17">
        <f t="shared" si="0"/>
        <v>5.0570000000000004</v>
      </c>
      <c r="G29" s="17">
        <f t="shared" si="5"/>
        <v>0.19000000000000039</v>
      </c>
      <c r="H29" s="18">
        <f t="shared" si="1"/>
        <v>1542</v>
      </c>
      <c r="I29" s="4">
        <f>H29*60*'Berechnungen 525d'!$D$9/1000</f>
        <v>78.26798297872341</v>
      </c>
      <c r="J29" s="4">
        <f t="shared" si="6"/>
        <v>0</v>
      </c>
      <c r="K29" s="24">
        <f t="shared" si="7"/>
        <v>0</v>
      </c>
      <c r="L29" s="28">
        <f>'Berechnungen 525d'!$E$77*((I29-I28)/(3.6*(F29-F28)))</f>
        <v>0</v>
      </c>
      <c r="M29" s="21">
        <f>'Berechnungen 525d'!$E$77*((I29-I28)/(3.6*(F29-F28)))*'Berechnungen 525d'!$B$3/(2*PI())</f>
        <v>0</v>
      </c>
      <c r="N29" s="18">
        <f t="shared" si="3"/>
        <v>1564.1331533208613</v>
      </c>
      <c r="O29" s="4">
        <f>N29*60*'Berechnungen 525d'!$D$9/1000</f>
        <v>79.391405331111628</v>
      </c>
      <c r="P29" s="21">
        <f>'Berechnungen 525d'!$E$77*((O29-O28)/(3.6*(F29-F28)))*('Berechnungen 525d'!$B$3/(2*PI()))/2</f>
        <v>297.03077045075679</v>
      </c>
      <c r="Q29" s="21">
        <f>('Berechnungen 525d'!$E$77*((O29-O28)/(3.6*(F29-F28)))+('Berechnungen 525d'!$E$74*'Berechnungen 525d'!$E$75*'Berechnungen 525d'!$E$76*('Beschl. 5. Gang(29.10.2013)'!O29/3.6)^2)/2)*('Berechnungen 525d'!$B$3/(2*PI()))/2</f>
        <v>329.19630450954037</v>
      </c>
      <c r="R29" s="28">
        <f>('Berechnungen 525d'!$E$74*'Berechnungen 525d'!$E$75*'Berechnungen 525d'!$E$76*O29^2)/2</f>
        <v>2635.0523767652962</v>
      </c>
      <c r="T29">
        <v>5057</v>
      </c>
      <c r="U29">
        <v>1542</v>
      </c>
      <c r="V29" s="19">
        <v>1990</v>
      </c>
      <c r="W29" s="19">
        <v>1945</v>
      </c>
      <c r="X29" s="19">
        <f t="shared" si="4"/>
        <v>-45</v>
      </c>
    </row>
    <row r="30" spans="1:24" x14ac:dyDescent="0.25">
      <c r="A30">
        <v>5247</v>
      </c>
      <c r="B30">
        <v>1582</v>
      </c>
      <c r="F30" s="17">
        <f t="shared" si="0"/>
        <v>5.2469999999999999</v>
      </c>
      <c r="G30" s="17">
        <f t="shared" si="5"/>
        <v>0.1899999999999995</v>
      </c>
      <c r="H30" s="18">
        <f t="shared" si="1"/>
        <v>1582</v>
      </c>
      <c r="I30" s="4">
        <f>H30*60*'Berechnungen 525d'!$D$9/1000</f>
        <v>80.298280851063822</v>
      </c>
      <c r="J30" s="4">
        <f t="shared" si="6"/>
        <v>2.0302978723404124</v>
      </c>
      <c r="K30" s="24">
        <f t="shared" si="7"/>
        <v>2.9682717431877448</v>
      </c>
      <c r="L30" s="28">
        <f>'Berechnungen 525d'!$E$77*((I30-I29)/(3.6*(F30-F29)))</f>
        <v>5342.8891377379405</v>
      </c>
      <c r="M30" s="21">
        <f>'Berechnungen 525d'!$E$77*((I30-I29)/(3.6*(F30-F29)))*'Berechnungen 525d'!$B$3/(2*PI())</f>
        <v>1690.4902667260194</v>
      </c>
      <c r="N30" s="18">
        <f t="shared" si="3"/>
        <v>1578.4101598464649</v>
      </c>
      <c r="O30" s="4">
        <f>N30*60*'Berechnungen 525d'!$D$9/1000</f>
        <v>80.11606973041971</v>
      </c>
      <c r="P30" s="21">
        <f>'Berechnungen 525d'!$E$77*((O30-O29)/(3.6*(F30-F29)))*('Berechnungen 525d'!$B$3/(2*PI()))/2</f>
        <v>301.68925711896065</v>
      </c>
      <c r="Q30" s="21">
        <f>('Berechnungen 525d'!$E$77*((O30-O29)/(3.6*(F30-F29)))+('Berechnungen 525d'!$E$74*'Berechnungen 525d'!$E$75*'Berechnungen 525d'!$E$76*('Beschl. 5. Gang(29.10.2013)'!O30/3.6)^2)/2)*('Berechnungen 525d'!$B$3/(2*PI()))/2</f>
        <v>334.44466857317798</v>
      </c>
      <c r="R30" s="28">
        <f>('Berechnungen 525d'!$E$74*'Berechnungen 525d'!$E$75*'Berechnungen 525d'!$E$76*O30^2)/2</f>
        <v>2683.376083438317</v>
      </c>
      <c r="T30">
        <v>5247</v>
      </c>
      <c r="U30">
        <v>1582</v>
      </c>
      <c r="V30" s="19">
        <v>1990</v>
      </c>
      <c r="W30" s="19">
        <v>1945</v>
      </c>
      <c r="X30" s="19">
        <f t="shared" si="4"/>
        <v>-45</v>
      </c>
    </row>
    <row r="31" spans="1:24" x14ac:dyDescent="0.25">
      <c r="A31">
        <v>5427</v>
      </c>
      <c r="B31">
        <v>1582</v>
      </c>
      <c r="F31" s="17">
        <f t="shared" si="0"/>
        <v>5.4269999999999996</v>
      </c>
      <c r="G31" s="17">
        <f t="shared" si="5"/>
        <v>0.17999999999999972</v>
      </c>
      <c r="H31" s="18">
        <f t="shared" si="1"/>
        <v>1582</v>
      </c>
      <c r="I31" s="4">
        <f>H31*60*'Berechnungen 525d'!$D$9/1000</f>
        <v>80.298280851063822</v>
      </c>
      <c r="J31" s="4">
        <f t="shared" si="6"/>
        <v>0</v>
      </c>
      <c r="K31" s="24">
        <f t="shared" si="7"/>
        <v>0</v>
      </c>
      <c r="L31" s="28">
        <f>'Berechnungen 525d'!$E$77*((I31-I30)/(3.6*(F31-F30)))</f>
        <v>0</v>
      </c>
      <c r="M31" s="21">
        <f>'Berechnungen 525d'!$E$77*((I31-I30)/(3.6*(F31-F30)))*'Berechnungen 525d'!$B$3/(2*PI())</f>
        <v>0</v>
      </c>
      <c r="N31" s="18">
        <f t="shared" si="3"/>
        <v>1592.1321239779761</v>
      </c>
      <c r="O31" s="4">
        <f>N31*60*'Berechnungen 525d'!$D$9/1000</f>
        <v>80.812561594933186</v>
      </c>
      <c r="P31" s="21">
        <f>'Berechnungen 525d'!$E$77*((O31-O30)/(3.6*(F31-F30)))*('Berechnungen 525d'!$B$3/(2*PI()))/2</f>
        <v>306.06950645068571</v>
      </c>
      <c r="Q31" s="21">
        <f>('Berechnungen 525d'!$E$77*((O31-O30)/(3.6*(F31-F30)))+('Berechnungen 525d'!$E$74*'Berechnungen 525d'!$E$75*'Berechnungen 525d'!$E$76*('Beschl. 5. Gang(29.10.2013)'!O31/3.6)^2)/2)*('Berechnungen 525d'!$B$3/(2*PI()))/2</f>
        <v>339.3969141173136</v>
      </c>
      <c r="R31" s="28">
        <f>('Berechnungen 525d'!$E$74*'Berechnungen 525d'!$E$75*'Berechnungen 525d'!$E$76*O31^2)/2</f>
        <v>2730.2349347870604</v>
      </c>
      <c r="T31">
        <v>5427</v>
      </c>
      <c r="U31">
        <v>1582</v>
      </c>
      <c r="V31" s="19">
        <v>1990</v>
      </c>
      <c r="W31" s="19">
        <v>1995</v>
      </c>
      <c r="X31" s="19">
        <f t="shared" si="4"/>
        <v>5</v>
      </c>
    </row>
    <row r="32" spans="1:24" x14ac:dyDescent="0.25">
      <c r="A32">
        <v>5618</v>
      </c>
      <c r="B32">
        <v>1582</v>
      </c>
      <c r="F32" s="17">
        <f t="shared" si="0"/>
        <v>5.6180000000000003</v>
      </c>
      <c r="G32" s="17">
        <f t="shared" si="5"/>
        <v>0.19100000000000072</v>
      </c>
      <c r="H32" s="18">
        <f t="shared" si="1"/>
        <v>1582</v>
      </c>
      <c r="I32" s="4">
        <f>H32*60*'Berechnungen 525d'!$D$9/1000</f>
        <v>80.298280851063822</v>
      </c>
      <c r="J32" s="4">
        <f t="shared" si="6"/>
        <v>0</v>
      </c>
      <c r="K32" s="24">
        <f t="shared" si="7"/>
        <v>0</v>
      </c>
      <c r="L32" s="28">
        <f>'Berechnungen 525d'!$E$77*((I32-I31)/(3.6*(F32-F31)))</f>
        <v>0</v>
      </c>
      <c r="M32" s="21">
        <f>'Berechnungen 525d'!$E$77*((I32-I31)/(3.6*(F32-F31)))*'Berechnungen 525d'!$B$3/(2*PI())</f>
        <v>0</v>
      </c>
      <c r="N32" s="18">
        <f t="shared" si="3"/>
        <v>1606.8942789616408</v>
      </c>
      <c r="O32" s="4">
        <f>N32*60*'Berechnungen 525d'!$D$9/1000</f>
        <v>81.561850891295535</v>
      </c>
      <c r="P32" s="21">
        <f>'Berechnungen 525d'!$E$77*((O32-O31)/(3.6*(F32-F31)))*('Berechnungen 525d'!$B$3/(2*PI()))/2</f>
        <v>310.30779253922509</v>
      </c>
      <c r="Q32" s="21">
        <f>('Berechnungen 525d'!$E$77*((O32-O31)/(3.6*(F32-F31)))+('Berechnungen 525d'!$E$74*'Berechnungen 525d'!$E$75*'Berechnungen 525d'!$E$76*('Beschl. 5. Gang(29.10.2013)'!O32/3.6)^2)/2)*('Berechnungen 525d'!$B$3/(2*PI()))/2</f>
        <v>344.25608483556482</v>
      </c>
      <c r="R32" s="28">
        <f>('Berechnungen 525d'!$E$74*'Berechnungen 525d'!$E$75*'Berechnungen 525d'!$E$76*O32^2)/2</f>
        <v>2781.0988040525031</v>
      </c>
      <c r="T32">
        <v>5618</v>
      </c>
      <c r="U32">
        <v>1582</v>
      </c>
      <c r="V32" s="19">
        <v>1992</v>
      </c>
      <c r="W32" s="19">
        <v>1995</v>
      </c>
      <c r="X32" s="19">
        <f t="shared" si="4"/>
        <v>3</v>
      </c>
    </row>
    <row r="33" spans="1:24" x14ac:dyDescent="0.25">
      <c r="A33">
        <v>5808</v>
      </c>
      <c r="B33">
        <v>1633</v>
      </c>
      <c r="F33" s="17">
        <f t="shared" si="0"/>
        <v>5.8079999999999998</v>
      </c>
      <c r="G33" s="17">
        <f t="shared" si="5"/>
        <v>0.1899999999999995</v>
      </c>
      <c r="H33" s="18">
        <f t="shared" si="1"/>
        <v>1633</v>
      </c>
      <c r="I33" s="4">
        <f>H33*60*'Berechnungen 525d'!$D$9/1000</f>
        <v>82.886910638297863</v>
      </c>
      <c r="J33" s="4">
        <f t="shared" si="6"/>
        <v>2.5886297872340407</v>
      </c>
      <c r="K33" s="24">
        <f t="shared" si="7"/>
        <v>3.7845464725643967</v>
      </c>
      <c r="L33" s="28">
        <f>'Berechnungen 525d'!$E$77*((I33-I32)/(3.6*(F33-F32)))</f>
        <v>6812.1836506159143</v>
      </c>
      <c r="M33" s="21">
        <f>'Berechnungen 525d'!$E$77*((I33-I32)/(3.6*(F33-F32)))*'Berechnungen 525d'!$B$3/(2*PI())</f>
        <v>2155.3750900756877</v>
      </c>
      <c r="N33" s="18">
        <f t="shared" si="3"/>
        <v>1621.7777696372798</v>
      </c>
      <c r="O33" s="4">
        <f>N33*60*'Berechnungen 525d'!$D$9/1000</f>
        <v>82.317298877589238</v>
      </c>
      <c r="P33" s="21">
        <f>'Berechnungen 525d'!$E$77*((O33-O32)/(3.6*(F33-F32)))*('Berechnungen 525d'!$B$3/(2*PI()))/2</f>
        <v>314.50495152593879</v>
      </c>
      <c r="Q33" s="21">
        <f>('Berechnungen 525d'!$E$77*((O33-O32)/(3.6*(F33-F32)))+('Berechnungen 525d'!$E$74*'Berechnungen 525d'!$E$75*'Berechnungen 525d'!$E$76*('Beschl. 5. Gang(29.10.2013)'!O33/3.6)^2)/2)*('Berechnungen 525d'!$B$3/(2*PI()))/2</f>
        <v>349.08503281821044</v>
      </c>
      <c r="R33" s="28">
        <f>('Berechnungen 525d'!$E$74*'Berechnungen 525d'!$E$75*'Berechnungen 525d'!$E$76*O33^2)/2</f>
        <v>2832.8559765683385</v>
      </c>
      <c r="T33">
        <v>5808</v>
      </c>
      <c r="U33">
        <v>1633</v>
      </c>
      <c r="V33" s="19">
        <v>1992</v>
      </c>
      <c r="W33" s="19">
        <v>1995</v>
      </c>
      <c r="X33" s="19">
        <f t="shared" si="4"/>
        <v>3</v>
      </c>
    </row>
    <row r="34" spans="1:24" x14ac:dyDescent="0.25">
      <c r="A34">
        <v>5988</v>
      </c>
      <c r="B34">
        <v>1633</v>
      </c>
      <c r="F34" s="17">
        <f t="shared" si="0"/>
        <v>5.9880000000000004</v>
      </c>
      <c r="G34" s="17">
        <f t="shared" si="5"/>
        <v>0.1800000000000006</v>
      </c>
      <c r="H34" s="18">
        <f t="shared" si="1"/>
        <v>1633</v>
      </c>
      <c r="I34" s="4">
        <f>H34*60*'Berechnungen 525d'!$D$9/1000</f>
        <v>82.886910638297863</v>
      </c>
      <c r="J34" s="4">
        <f t="shared" si="6"/>
        <v>0</v>
      </c>
      <c r="K34" s="24">
        <f t="shared" si="7"/>
        <v>0</v>
      </c>
      <c r="L34" s="28">
        <f>'Berechnungen 525d'!$E$77*((I34-I33)/(3.6*(F34-F33)))</f>
        <v>0</v>
      </c>
      <c r="M34" s="21">
        <f>'Berechnungen 525d'!$E$77*((I34-I33)/(3.6*(F34-F33)))*'Berechnungen 525d'!$B$3/(2*PI())</f>
        <v>0</v>
      </c>
      <c r="N34" s="18">
        <f t="shared" si="3"/>
        <v>1636.0540016312348</v>
      </c>
      <c r="O34" s="4">
        <f>N34*60*'Berechnungen 525d'!$D$9/1000</f>
        <v>83.041923963648372</v>
      </c>
      <c r="P34" s="21">
        <f>'Berechnungen 525d'!$E$77*((O34-O33)/(3.6*(F34-F33)))*('Berechnungen 525d'!$B$3/(2*PI()))/2</f>
        <v>318.43249541303533</v>
      </c>
      <c r="Q34" s="21">
        <f>('Berechnungen 525d'!$E$77*((O34-O33)/(3.6*(F34-F33)))+('Berechnungen 525d'!$E$74*'Berechnungen 525d'!$E$75*'Berechnungen 525d'!$E$76*('Beschl. 5. Gang(29.10.2013)'!O34/3.6)^2)/2)*('Berechnungen 525d'!$B$3/(2*PI()))/2</f>
        <v>353.62406137698014</v>
      </c>
      <c r="R34" s="28">
        <f>('Berechnungen 525d'!$E$74*'Berechnungen 525d'!$E$75*'Berechnungen 525d'!$E$76*O34^2)/2</f>
        <v>2882.9497861255936</v>
      </c>
      <c r="T34">
        <v>5988</v>
      </c>
      <c r="U34">
        <v>1633</v>
      </c>
      <c r="V34" s="19">
        <v>1992</v>
      </c>
      <c r="W34" s="19">
        <v>2033</v>
      </c>
      <c r="X34" s="19">
        <f t="shared" si="4"/>
        <v>41</v>
      </c>
    </row>
    <row r="35" spans="1:24" x14ac:dyDescent="0.25">
      <c r="A35">
        <v>6179</v>
      </c>
      <c r="B35">
        <v>1633</v>
      </c>
      <c r="F35" s="17">
        <f t="shared" si="0"/>
        <v>6.1790000000000003</v>
      </c>
      <c r="G35" s="17">
        <f t="shared" si="5"/>
        <v>0.19099999999999984</v>
      </c>
      <c r="H35" s="18">
        <f t="shared" si="1"/>
        <v>1633</v>
      </c>
      <c r="I35" s="4">
        <f>H35*60*'Berechnungen 525d'!$D$9/1000</f>
        <v>82.886910638297863</v>
      </c>
      <c r="J35" s="4">
        <f t="shared" si="6"/>
        <v>0</v>
      </c>
      <c r="K35" s="24">
        <f t="shared" si="7"/>
        <v>0</v>
      </c>
      <c r="L35" s="28">
        <f>'Berechnungen 525d'!$E$77*((I35-I34)/(3.6*(F35-F34)))</f>
        <v>0</v>
      </c>
      <c r="M35" s="21">
        <f>'Berechnungen 525d'!$E$77*((I35-I34)/(3.6*(F35-F34)))*'Berechnungen 525d'!$B$3/(2*PI())</f>
        <v>0</v>
      </c>
      <c r="N35" s="18">
        <f t="shared" si="3"/>
        <v>1651.3830548223646</v>
      </c>
      <c r="O35" s="4">
        <f>N35*60*'Berechnungen 525d'!$D$9/1000</f>
        <v>83.819987565621986</v>
      </c>
      <c r="P35" s="21">
        <f>'Berechnungen 525d'!$E$77*((O35-O34)/(3.6*(F35-F34)))*('Berechnungen 525d'!$B$3/(2*PI()))/2</f>
        <v>322.22427299534496</v>
      </c>
      <c r="Q35" s="21">
        <f>('Berechnungen 525d'!$E$77*((O35-O34)/(3.6*(F35-F34)))+('Berechnungen 525d'!$E$74*'Berechnungen 525d'!$E$75*'Berechnungen 525d'!$E$76*('Beschl. 5. Gang(29.10.2013)'!O35/3.6)^2)/2)*('Berechnungen 525d'!$B$3/(2*PI()))/2</f>
        <v>358.07838505826732</v>
      </c>
      <c r="R35" s="28">
        <f>('Berechnungen 525d'!$E$74*'Berechnungen 525d'!$E$75*'Berechnungen 525d'!$E$76*O35^2)/2</f>
        <v>2937.2266300802685</v>
      </c>
      <c r="T35">
        <v>6179</v>
      </c>
      <c r="U35">
        <v>1633</v>
      </c>
      <c r="V35" s="19">
        <v>2123</v>
      </c>
      <c r="W35" s="19">
        <v>2033</v>
      </c>
      <c r="X35" s="19">
        <f t="shared" si="4"/>
        <v>-90</v>
      </c>
    </row>
    <row r="36" spans="1:24" x14ac:dyDescent="0.25">
      <c r="A36">
        <v>6349</v>
      </c>
      <c r="B36">
        <v>1675</v>
      </c>
      <c r="F36" s="17">
        <f t="shared" si="0"/>
        <v>6.3490000000000002</v>
      </c>
      <c r="G36" s="17">
        <f t="shared" si="5"/>
        <v>0.16999999999999993</v>
      </c>
      <c r="H36" s="18">
        <f t="shared" si="1"/>
        <v>1675</v>
      </c>
      <c r="I36" s="4">
        <f>H36*60*'Berechnungen 525d'!$D$9/1000</f>
        <v>85.018723404255311</v>
      </c>
      <c r="J36" s="4">
        <f t="shared" si="6"/>
        <v>2.1318127659574486</v>
      </c>
      <c r="K36" s="24">
        <f t="shared" si="7"/>
        <v>3.4833541927409306</v>
      </c>
      <c r="L36" s="28">
        <f>'Berechnungen 525d'!$E$77*((I36-I35)/(3.6*(F36-F35)))</f>
        <v>6270.037546933675</v>
      </c>
      <c r="M36" s="21">
        <f>'Berechnungen 525d'!$E$77*((I36-I35)/(3.6*(F36-F35)))*'Berechnungen 525d'!$B$3/(2*PI())</f>
        <v>1983.840048304957</v>
      </c>
      <c r="N36" s="18">
        <f t="shared" si="3"/>
        <v>1665.1772168634282</v>
      </c>
      <c r="O36" s="4">
        <f>N36*60*'Berechnungen 525d'!$D$9/1000</f>
        <v>84.52014401168924</v>
      </c>
      <c r="P36" s="21">
        <f>'Berechnungen 525d'!$E$77*((O36-O35)/(3.6*(F36-F35)))*('Berechnungen 525d'!$B$3/(2*PI()))/2</f>
        <v>325.77870345082948</v>
      </c>
      <c r="Q36" s="21">
        <f>('Berechnungen 525d'!$E$77*((O36-O35)/(3.6*(F36-F35)))+('Berechnungen 525d'!$E$74*'Berechnungen 525d'!$E$75*'Berechnungen 525d'!$E$76*('Beschl. 5. Gang(29.10.2013)'!O36/3.6)^2)/2)*('Berechnungen 525d'!$B$3/(2*PI()))/2</f>
        <v>362.23430292358631</v>
      </c>
      <c r="R36" s="28">
        <f>('Berechnungen 525d'!$E$74*'Berechnungen 525d'!$E$75*'Berechnungen 525d'!$E$76*O36^2)/2</f>
        <v>2986.5014478396192</v>
      </c>
      <c r="T36">
        <v>6349</v>
      </c>
      <c r="U36">
        <v>1675</v>
      </c>
      <c r="V36" s="19">
        <v>2123</v>
      </c>
      <c r="W36" s="19">
        <v>2033</v>
      </c>
      <c r="X36" s="19">
        <f t="shared" si="4"/>
        <v>-90</v>
      </c>
    </row>
    <row r="37" spans="1:24" x14ac:dyDescent="0.25">
      <c r="A37">
        <v>6539</v>
      </c>
      <c r="B37">
        <v>1675</v>
      </c>
      <c r="F37" s="17">
        <f t="shared" si="0"/>
        <v>6.5389999999999997</v>
      </c>
      <c r="G37" s="17">
        <f t="shared" si="5"/>
        <v>0.1899999999999995</v>
      </c>
      <c r="H37" s="18">
        <f t="shared" si="1"/>
        <v>1675</v>
      </c>
      <c r="I37" s="4">
        <f>H37*60*'Berechnungen 525d'!$D$9/1000</f>
        <v>85.018723404255311</v>
      </c>
      <c r="J37" s="4">
        <f t="shared" si="6"/>
        <v>0</v>
      </c>
      <c r="K37" s="24">
        <f t="shared" si="7"/>
        <v>0</v>
      </c>
      <c r="L37" s="28">
        <f>'Berechnungen 525d'!$E$77*((I37-I36)/(3.6*(F37-F36)))</f>
        <v>0</v>
      </c>
      <c r="M37" s="21">
        <f>'Berechnungen 525d'!$E$77*((I37-I36)/(3.6*(F37-F36)))*'Berechnungen 525d'!$B$3/(2*PI())</f>
        <v>0</v>
      </c>
      <c r="N37" s="18">
        <f t="shared" si="3"/>
        <v>1680.7555733999143</v>
      </c>
      <c r="O37" s="4">
        <f>N37*60*'Berechnungen 525d'!$D$9/1000</f>
        <v>85.31086161495395</v>
      </c>
      <c r="P37" s="21">
        <f>'Berechnungen 525d'!$E$77*((O37-O36)/(3.6*(F37-F36)))*('Berechnungen 525d'!$B$3/(2*PI()))/2</f>
        <v>329.18825120647102</v>
      </c>
      <c r="Q37" s="21">
        <f>('Berechnungen 525d'!$E$77*((O37-O36)/(3.6*(F37-F36)))+('Berechnungen 525d'!$E$74*'Berechnungen 525d'!$E$75*'Berechnungen 525d'!$E$76*('Beschl. 5. Gang(29.10.2013)'!O37/3.6)^2)/2)*('Berechnungen 525d'!$B$3/(2*PI()))/2</f>
        <v>366.32915295803008</v>
      </c>
      <c r="R37" s="28">
        <f>('Berechnungen 525d'!$E$74*'Berechnungen 525d'!$E$75*'Berechnungen 525d'!$E$76*O37^2)/2</f>
        <v>3042.6425147113887</v>
      </c>
      <c r="T37">
        <v>6539</v>
      </c>
      <c r="U37">
        <v>1675</v>
      </c>
      <c r="V37" s="19">
        <v>2123</v>
      </c>
      <c r="W37" s="19">
        <v>2088</v>
      </c>
      <c r="X37" s="19">
        <f t="shared" si="4"/>
        <v>-35</v>
      </c>
    </row>
    <row r="38" spans="1:24" x14ac:dyDescent="0.25">
      <c r="A38">
        <v>6739</v>
      </c>
      <c r="B38">
        <v>1675</v>
      </c>
      <c r="F38" s="17">
        <f t="shared" si="0"/>
        <v>6.7389999999999999</v>
      </c>
      <c r="G38" s="17">
        <f t="shared" si="5"/>
        <v>0.20000000000000018</v>
      </c>
      <c r="H38" s="18">
        <f t="shared" si="1"/>
        <v>1675</v>
      </c>
      <c r="I38" s="4">
        <f>H38*60*'Berechnungen 525d'!$D$9/1000</f>
        <v>85.018723404255311</v>
      </c>
      <c r="J38" s="4">
        <f t="shared" si="6"/>
        <v>0</v>
      </c>
      <c r="K38" s="24">
        <f t="shared" si="7"/>
        <v>0</v>
      </c>
      <c r="L38" s="28">
        <f>'Berechnungen 525d'!$E$77*((I38-I37)/(3.6*(F38-F37)))</f>
        <v>0</v>
      </c>
      <c r="M38" s="21">
        <f>'Berechnungen 525d'!$E$77*((I38-I37)/(3.6*(F38-F37)))*'Berechnungen 525d'!$B$3/(2*PI())</f>
        <v>0</v>
      </c>
      <c r="N38" s="18">
        <f t="shared" si="3"/>
        <v>1697.3305586346603</v>
      </c>
      <c r="O38" s="4">
        <f>N38*60*'Berechnungen 525d'!$D$9/1000</f>
        <v>86.152165546358404</v>
      </c>
      <c r="P38" s="21">
        <f>'Berechnungen 525d'!$E$77*((O38-O37)/(3.6*(F38-F37)))*('Berechnungen 525d'!$B$3/(2*PI()))/2</f>
        <v>332.73573312427391</v>
      </c>
      <c r="Q38" s="21">
        <f>('Berechnungen 525d'!$E$77*((O38-O37)/(3.6*(F38-F37)))+('Berechnungen 525d'!$E$74*'Berechnungen 525d'!$E$75*'Berechnungen 525d'!$E$76*('Beschl. 5. Gang(29.10.2013)'!O38/3.6)^2)/2)*('Berechnungen 525d'!$B$3/(2*PI()))/2</f>
        <v>370.61278636109495</v>
      </c>
      <c r="R38" s="28">
        <f>('Berechnungen 525d'!$E$74*'Berechnungen 525d'!$E$75*'Berechnungen 525d'!$E$76*O38^2)/2</f>
        <v>3102.9492305070571</v>
      </c>
      <c r="T38">
        <v>6739</v>
      </c>
      <c r="U38">
        <v>1675</v>
      </c>
      <c r="V38" s="19">
        <v>2210</v>
      </c>
      <c r="W38" s="19">
        <v>2088</v>
      </c>
      <c r="X38" s="19">
        <f t="shared" si="4"/>
        <v>-122</v>
      </c>
    </row>
    <row r="39" spans="1:24" x14ac:dyDescent="0.25">
      <c r="A39">
        <v>6930</v>
      </c>
      <c r="B39">
        <v>1716</v>
      </c>
      <c r="F39" s="17">
        <f t="shared" si="0"/>
        <v>6.93</v>
      </c>
      <c r="G39" s="17">
        <f t="shared" si="5"/>
        <v>0.19099999999999984</v>
      </c>
      <c r="H39" s="18">
        <f t="shared" si="1"/>
        <v>1716</v>
      </c>
      <c r="I39" s="4">
        <f>H39*60*'Berechnungen 525d'!$D$9/1000</f>
        <v>87.099778723404242</v>
      </c>
      <c r="J39" s="4">
        <f t="shared" si="6"/>
        <v>2.0810553191489305</v>
      </c>
      <c r="K39" s="24">
        <f t="shared" si="7"/>
        <v>3.0265493297686623</v>
      </c>
      <c r="L39" s="28">
        <f>'Berechnungen 525d'!$E$77*((I39-I38)/(3.6*(F39-F38)))</f>
        <v>5447.7887935835925</v>
      </c>
      <c r="M39" s="21">
        <f>'Berechnungen 525d'!$E$77*((I39-I38)/(3.6*(F39-F38)))*'Berechnungen 525d'!$B$3/(2*PI())</f>
        <v>1723.68052065389</v>
      </c>
      <c r="N39" s="18">
        <f t="shared" si="3"/>
        <v>1713.3217525258196</v>
      </c>
      <c r="O39" s="4">
        <f>N39*60*'Berechnungen 525d'!$D$9/1000</f>
        <v>86.963837719693515</v>
      </c>
      <c r="P39" s="21">
        <f>'Berechnungen 525d'!$E$77*((O39-O38)/(3.6*(F39-F38)))*('Berechnungen 525d'!$B$3/(2*PI()))/2</f>
        <v>336.14279770964976</v>
      </c>
      <c r="Q39" s="21">
        <f>('Berechnungen 525d'!$E$77*((O39-O38)/(3.6*(F39-F38)))+('Berechnungen 525d'!$E$74*'Berechnungen 525d'!$E$75*'Berechnungen 525d'!$E$76*('Beschl. 5. Gang(29.10.2013)'!O39/3.6)^2)/2)*('Berechnungen 525d'!$B$3/(2*PI()))/2</f>
        <v>374.7369211252622</v>
      </c>
      <c r="R39" s="28">
        <f>('Berechnungen 525d'!$E$74*'Berechnungen 525d'!$E$75*'Berechnungen 525d'!$E$76*O39^2)/2</f>
        <v>3161.6927749319307</v>
      </c>
      <c r="T39">
        <v>6930</v>
      </c>
      <c r="U39">
        <v>1716</v>
      </c>
      <c r="V39" s="19">
        <v>2210</v>
      </c>
      <c r="W39" s="19">
        <v>2088</v>
      </c>
      <c r="X39" s="19">
        <f t="shared" si="4"/>
        <v>-122</v>
      </c>
    </row>
    <row r="40" spans="1:24" x14ac:dyDescent="0.25">
      <c r="A40">
        <v>7120</v>
      </c>
      <c r="B40">
        <v>1716</v>
      </c>
      <c r="F40" s="17">
        <f t="shared" si="0"/>
        <v>7.12</v>
      </c>
      <c r="G40" s="17">
        <f t="shared" si="5"/>
        <v>0.19000000000000039</v>
      </c>
      <c r="H40" s="18">
        <f t="shared" si="1"/>
        <v>1716</v>
      </c>
      <c r="I40" s="4">
        <f>H40*60*'Berechnungen 525d'!$D$9/1000</f>
        <v>87.099778723404242</v>
      </c>
      <c r="J40" s="4">
        <f t="shared" si="6"/>
        <v>0</v>
      </c>
      <c r="K40" s="24">
        <f t="shared" si="7"/>
        <v>0</v>
      </c>
      <c r="L40" s="28">
        <f>'Berechnungen 525d'!$E$77*((I40-I39)/(3.6*(F40-F39)))</f>
        <v>0</v>
      </c>
      <c r="M40" s="21">
        <f>'Berechnungen 525d'!$E$77*((I40-I39)/(3.6*(F40-F39)))*'Berechnungen 525d'!$B$3/(2*PI())</f>
        <v>0</v>
      </c>
      <c r="N40" s="18">
        <f t="shared" si="3"/>
        <v>1729.3795584534616</v>
      </c>
      <c r="O40" s="4">
        <f>N40*60*'Berechnungen 525d'!$D$9/1000</f>
        <v>87.778890949927202</v>
      </c>
      <c r="P40" s="21">
        <f>'Berechnungen 525d'!$E$77*((O40-O39)/(3.6*(F40-F39)))*('Berechnungen 525d'!$B$3/(2*PI()))/2</f>
        <v>339.31955782068263</v>
      </c>
      <c r="Q40" s="21">
        <f>('Berechnungen 525d'!$E$77*((O40-O39)/(3.6*(F40-F39)))+('Berechnungen 525d'!$E$74*'Berechnungen 525d'!$E$75*'Berechnungen 525d'!$E$76*('Beschl. 5. Gang(29.10.2013)'!O40/3.6)^2)/2)*('Berechnungen 525d'!$B$3/(2*PI()))/2</f>
        <v>378.64050459032671</v>
      </c>
      <c r="R40" s="28">
        <f>('Berechnungen 525d'!$E$74*'Berechnungen 525d'!$E$75*'Berechnungen 525d'!$E$76*O40^2)/2</f>
        <v>3221.2353151872653</v>
      </c>
      <c r="T40">
        <v>7120</v>
      </c>
      <c r="U40">
        <v>1716</v>
      </c>
      <c r="V40" s="19">
        <v>2210</v>
      </c>
      <c r="W40" s="19">
        <v>2148</v>
      </c>
      <c r="X40" s="19">
        <f t="shared" si="4"/>
        <v>-62</v>
      </c>
    </row>
    <row r="41" spans="1:24" x14ac:dyDescent="0.25">
      <c r="A41">
        <v>7310</v>
      </c>
      <c r="B41">
        <v>1716</v>
      </c>
      <c r="F41" s="17">
        <f t="shared" si="0"/>
        <v>7.31</v>
      </c>
      <c r="G41" s="17">
        <f t="shared" si="5"/>
        <v>0.1899999999999995</v>
      </c>
      <c r="H41" s="18">
        <f t="shared" si="1"/>
        <v>1716</v>
      </c>
      <c r="I41" s="4">
        <f>H41*60*'Berechnungen 525d'!$D$9/1000</f>
        <v>87.099778723404242</v>
      </c>
      <c r="J41" s="4">
        <f t="shared" si="6"/>
        <v>0</v>
      </c>
      <c r="K41" s="24">
        <f t="shared" si="7"/>
        <v>0</v>
      </c>
      <c r="L41" s="28">
        <f>'Berechnungen 525d'!$E$77*((I41-I40)/(3.6*(F41-F40)))</f>
        <v>0</v>
      </c>
      <c r="M41" s="21">
        <f>'Berechnungen 525d'!$E$77*((I41-I40)/(3.6*(F41-F40)))*'Berechnungen 525d'!$B$3/(2*PI())</f>
        <v>0</v>
      </c>
      <c r="N41" s="18">
        <f t="shared" si="3"/>
        <v>1745.5807798019791</v>
      </c>
      <c r="O41" s="4">
        <f>N41*60*'Berechnungen 525d'!$D$9/1000</f>
        <v>88.601223580757477</v>
      </c>
      <c r="P41" s="21">
        <f>'Berechnungen 525d'!$E$77*((O41-O40)/(3.6*(F41-F40)))*('Berechnungen 525d'!$B$3/(2*PI()))/2</f>
        <v>342.35008748428118</v>
      </c>
      <c r="Q41" s="21">
        <f>('Berechnungen 525d'!$E$77*((O41-O40)/(3.6*(F41-F40)))+('Berechnungen 525d'!$E$74*'Berechnungen 525d'!$E$75*'Berechnungen 525d'!$E$76*('Beschl. 5. Gang(29.10.2013)'!O41/3.6)^2)/2)*('Berechnungen 525d'!$B$3/(2*PI()))/2</f>
        <v>382.41122036456534</v>
      </c>
      <c r="R41" s="28">
        <f>('Berechnungen 525d'!$E$74*'Berechnungen 525d'!$E$75*'Berechnungen 525d'!$E$76*O41^2)/2</f>
        <v>3281.872553994689</v>
      </c>
      <c r="T41">
        <v>7310</v>
      </c>
      <c r="U41">
        <v>1716</v>
      </c>
      <c r="V41" s="19">
        <v>2182</v>
      </c>
      <c r="W41" s="19">
        <v>2148</v>
      </c>
      <c r="X41" s="19">
        <f t="shared" si="4"/>
        <v>-34</v>
      </c>
    </row>
    <row r="42" spans="1:24" x14ac:dyDescent="0.25">
      <c r="A42">
        <v>7500</v>
      </c>
      <c r="B42">
        <v>1774</v>
      </c>
      <c r="F42" s="17">
        <f t="shared" si="0"/>
        <v>7.5</v>
      </c>
      <c r="G42" s="17">
        <f t="shared" si="5"/>
        <v>0.19000000000000039</v>
      </c>
      <c r="H42" s="18">
        <f t="shared" si="1"/>
        <v>1774</v>
      </c>
      <c r="I42" s="4">
        <f>H42*60*'Berechnungen 525d'!$D$9/1000</f>
        <v>90.043710638297867</v>
      </c>
      <c r="J42" s="4">
        <f t="shared" si="6"/>
        <v>2.9439319148936249</v>
      </c>
      <c r="K42" s="24">
        <f t="shared" si="7"/>
        <v>4.3039940276222497</v>
      </c>
      <c r="L42" s="28">
        <f>'Berechnungen 525d'!$E$77*((I42-I41)/(3.6*(F42-F41)))</f>
        <v>7747.1892497200497</v>
      </c>
      <c r="M42" s="21">
        <f>'Berechnungen 525d'!$E$77*((I42-I41)/(3.6*(F42-F41)))*'Berechnungen 525d'!$B$3/(2*PI())</f>
        <v>2451.2108867527395</v>
      </c>
      <c r="N42" s="18">
        <f t="shared" si="3"/>
        <v>1761.9190148352807</v>
      </c>
      <c r="O42" s="4">
        <f>N42*60*'Berechnungen 525d'!$D$9/1000</f>
        <v>89.430510676405234</v>
      </c>
      <c r="P42" s="21">
        <f>'Berechnungen 525d'!$E$77*((O42-O41)/(3.6*(F42-F41)))*('Berechnungen 525d'!$B$3/(2*PI()))/2</f>
        <v>345.24534124098346</v>
      </c>
      <c r="Q42" s="21">
        <f>('Berechnungen 525d'!$E$77*((O42-O41)/(3.6*(F42-F41)))+('Berechnungen 525d'!$E$74*'Berechnungen 525d'!$E$75*'Berechnungen 525d'!$E$76*('Beschl. 5. Gang(29.10.2013)'!O42/3.6)^2)/2)*('Berechnungen 525d'!$B$3/(2*PI()))/2</f>
        <v>386.05990968737029</v>
      </c>
      <c r="R42" s="28">
        <f>('Berechnungen 525d'!$E$74*'Berechnungen 525d'!$E$75*'Berechnungen 525d'!$E$76*O42^2)/2</f>
        <v>3343.5952095417738</v>
      </c>
      <c r="T42">
        <v>7500</v>
      </c>
      <c r="U42">
        <v>1774</v>
      </c>
      <c r="V42" s="19">
        <v>2182</v>
      </c>
      <c r="W42" s="19">
        <v>2148</v>
      </c>
      <c r="X42" s="19">
        <f t="shared" si="4"/>
        <v>-34</v>
      </c>
    </row>
    <row r="43" spans="1:24" x14ac:dyDescent="0.25">
      <c r="A43">
        <v>7691</v>
      </c>
      <c r="B43">
        <v>1774</v>
      </c>
      <c r="F43" s="17">
        <f t="shared" si="0"/>
        <v>7.6909999999999998</v>
      </c>
      <c r="G43" s="17">
        <f t="shared" si="5"/>
        <v>0.19099999999999984</v>
      </c>
      <c r="H43" s="18">
        <f t="shared" si="1"/>
        <v>1774</v>
      </c>
      <c r="I43" s="4">
        <f>H43*60*'Berechnungen 525d'!$D$9/1000</f>
        <v>90.043710638297867</v>
      </c>
      <c r="J43" s="4">
        <f t="shared" si="6"/>
        <v>0</v>
      </c>
      <c r="K43" s="24">
        <f t="shared" si="7"/>
        <v>0</v>
      </c>
      <c r="L43" s="28">
        <f>'Berechnungen 525d'!$E$77*((I43-I42)/(3.6*(F43-F42)))</f>
        <v>0</v>
      </c>
      <c r="M43" s="21">
        <f>'Berechnungen 525d'!$E$77*((I43-I42)/(3.6*(F43-F42)))*'Berechnungen 525d'!$B$3/(2*PI())</f>
        <v>0</v>
      </c>
      <c r="N43" s="18">
        <f t="shared" si="3"/>
        <v>1778.4749862247686</v>
      </c>
      <c r="O43" s="4">
        <f>N43*60*'Berechnungen 525d'!$D$9/1000</f>
        <v>90.270849513570369</v>
      </c>
      <c r="P43" s="21">
        <f>'Berechnungen 525d'!$E$77*((O43-O42)/(3.6*(F43-F42)))*('Berechnungen 525d'!$B$3/(2*PI()))/2</f>
        <v>348.01469981174097</v>
      </c>
      <c r="Q43" s="21">
        <f>('Berechnungen 525d'!$E$77*((O43-O42)/(3.6*(F43-F42)))+('Berechnungen 525d'!$E$74*'Berechnungen 525d'!$E$75*'Berechnungen 525d'!$E$76*('Beschl. 5. Gang(29.10.2013)'!O43/3.6)^2)/2)*('Berechnungen 525d'!$B$3/(2*PI()))/2</f>
        <v>389.59990477998986</v>
      </c>
      <c r="R43" s="28">
        <f>('Berechnungen 525d'!$E$74*'Berechnungen 525d'!$E$75*'Berechnungen 525d'!$E$76*O43^2)/2</f>
        <v>3406.7269950996879</v>
      </c>
      <c r="T43">
        <v>7691</v>
      </c>
      <c r="U43">
        <v>1774</v>
      </c>
      <c r="V43" s="19">
        <v>2182</v>
      </c>
      <c r="W43" s="19">
        <v>2186</v>
      </c>
      <c r="X43" s="19">
        <f t="shared" si="4"/>
        <v>4</v>
      </c>
    </row>
    <row r="44" spans="1:24" x14ac:dyDescent="0.25">
      <c r="A44">
        <v>7891</v>
      </c>
      <c r="B44">
        <v>1774</v>
      </c>
      <c r="F44" s="17">
        <f t="shared" si="0"/>
        <v>7.891</v>
      </c>
      <c r="G44" s="17">
        <f t="shared" si="5"/>
        <v>0.20000000000000018</v>
      </c>
      <c r="H44" s="18">
        <f t="shared" si="1"/>
        <v>1774</v>
      </c>
      <c r="I44" s="4">
        <f>H44*60*'Berechnungen 525d'!$D$9/1000</f>
        <v>90.043710638297867</v>
      </c>
      <c r="J44" s="4">
        <f t="shared" si="6"/>
        <v>0</v>
      </c>
      <c r="K44" s="24">
        <f t="shared" si="7"/>
        <v>0</v>
      </c>
      <c r="L44" s="28">
        <f>'Berechnungen 525d'!$E$77*((I44-I43)/(3.6*(F44-F43)))</f>
        <v>0</v>
      </c>
      <c r="M44" s="21">
        <f>'Berechnungen 525d'!$E$77*((I44-I43)/(3.6*(F44-F43)))*'Berechnungen 525d'!$B$3/(2*PI())</f>
        <v>0</v>
      </c>
      <c r="N44" s="18">
        <f t="shared" si="3"/>
        <v>1795.9458338485033</v>
      </c>
      <c r="O44" s="4">
        <f>N44*60*'Berechnungen 525d'!$D$9/1000</f>
        <v>91.157625132531678</v>
      </c>
      <c r="P44" s="21">
        <f>'Berechnungen 525d'!$E$77*((O44-O43)/(3.6*(F44-F43)))*('Berechnungen 525d'!$B$3/(2*PI()))/2</f>
        <v>350.71978708010221</v>
      </c>
      <c r="Q44" s="21">
        <f>('Berechnungen 525d'!$E$77*((O44-O43)/(3.6*(F44-F43)))+('Berechnungen 525d'!$E$74*'Berechnungen 525d'!$E$75*'Berechnungen 525d'!$E$76*('Beschl. 5. Gang(29.10.2013)'!O44/3.6)^2)/2)*('Berechnungen 525d'!$B$3/(2*PI()))/2</f>
        <v>393.12602952428148</v>
      </c>
      <c r="R44" s="28">
        <f>('Berechnungen 525d'!$E$74*'Berechnungen 525d'!$E$75*'Berechnungen 525d'!$E$76*O44^2)/2</f>
        <v>3473.987708023335</v>
      </c>
      <c r="T44">
        <v>7891</v>
      </c>
      <c r="U44">
        <v>1774</v>
      </c>
      <c r="V44" s="19">
        <v>2191</v>
      </c>
      <c r="W44" s="19">
        <v>2186</v>
      </c>
      <c r="X44" s="19">
        <f t="shared" si="4"/>
        <v>-5</v>
      </c>
    </row>
    <row r="45" spans="1:24" x14ac:dyDescent="0.25">
      <c r="A45">
        <v>8081</v>
      </c>
      <c r="B45">
        <v>1834</v>
      </c>
      <c r="F45" s="17">
        <f t="shared" si="0"/>
        <v>8.0809999999999995</v>
      </c>
      <c r="G45" s="17">
        <f t="shared" si="5"/>
        <v>0.1899999999999995</v>
      </c>
      <c r="H45" s="18">
        <f t="shared" si="1"/>
        <v>1834</v>
      </c>
      <c r="I45" s="4">
        <f>H45*60*'Berechnungen 525d'!$D$9/1000</f>
        <v>93.0891574468085</v>
      </c>
      <c r="J45" s="4">
        <f t="shared" si="6"/>
        <v>3.0454468085106328</v>
      </c>
      <c r="K45" s="24">
        <f t="shared" si="7"/>
        <v>4.452407614781638</v>
      </c>
      <c r="L45" s="28">
        <f>'Berechnungen 525d'!$E$77*((I45-I44)/(3.6*(F45-F44)))</f>
        <v>8014.3337066069489</v>
      </c>
      <c r="M45" s="21">
        <f>'Berechnungen 525d'!$E$77*((I45-I44)/(3.6*(F45-F44)))*'Berechnungen 525d'!$B$3/(2*PI())</f>
        <v>2535.7354000890414</v>
      </c>
      <c r="N45" s="18">
        <f t="shared" si="3"/>
        <v>1812.6644759122405</v>
      </c>
      <c r="O45" s="4">
        <f>N45*60*'Berechnungen 525d'!$D$9/1000</f>
        <v>92.00622071779236</v>
      </c>
      <c r="P45" s="21">
        <f>'Berechnungen 525d'!$E$77*((O45-O44)/(3.6*(F45-F44)))*('Berechnungen 525d'!$B$3/(2*PI()))/2</f>
        <v>353.28377102030692</v>
      </c>
      <c r="Q45" s="21">
        <f>('Berechnungen 525d'!$E$77*((O45-O44)/(3.6*(F45-F44)))+('Berechnungen 525d'!$E$74*'Berechnungen 525d'!$E$75*'Berechnungen 525d'!$E$76*('Beschl. 5. Gang(29.10.2013)'!O45/3.6)^2)/2)*('Berechnungen 525d'!$B$3/(2*PI()))/2</f>
        <v>396.48321639344312</v>
      </c>
      <c r="R45" s="28">
        <f>('Berechnungen 525d'!$E$74*'Berechnungen 525d'!$E$75*'Berechnungen 525d'!$E$76*O45^2)/2</f>
        <v>3538.9681700105466</v>
      </c>
      <c r="T45">
        <v>8081</v>
      </c>
      <c r="U45">
        <v>1834</v>
      </c>
      <c r="V45" s="19">
        <v>2191</v>
      </c>
      <c r="W45" s="19">
        <v>2186</v>
      </c>
      <c r="X45" s="19">
        <f t="shared" si="4"/>
        <v>-5</v>
      </c>
    </row>
    <row r="46" spans="1:24" x14ac:dyDescent="0.25">
      <c r="A46">
        <v>8272</v>
      </c>
      <c r="B46">
        <v>1834</v>
      </c>
      <c r="F46" s="17">
        <f t="shared" si="0"/>
        <v>8.2720000000000002</v>
      </c>
      <c r="G46" s="17">
        <f t="shared" si="5"/>
        <v>0.19100000000000072</v>
      </c>
      <c r="H46" s="18">
        <f t="shared" si="1"/>
        <v>1834</v>
      </c>
      <c r="I46" s="4">
        <f>H46*60*'Berechnungen 525d'!$D$9/1000</f>
        <v>93.0891574468085</v>
      </c>
      <c r="J46" s="4">
        <f t="shared" si="6"/>
        <v>0</v>
      </c>
      <c r="K46" s="24">
        <f t="shared" si="7"/>
        <v>0</v>
      </c>
      <c r="L46" s="28">
        <f>'Berechnungen 525d'!$E$77*((I46-I45)/(3.6*(F46-F45)))</f>
        <v>0</v>
      </c>
      <c r="M46" s="21">
        <f>'Berechnungen 525d'!$E$77*((I46-I45)/(3.6*(F46-F45)))*'Berechnungen 525d'!$B$3/(2*PI())</f>
        <v>0</v>
      </c>
      <c r="N46" s="18">
        <f t="shared" si="3"/>
        <v>1829.5841465185536</v>
      </c>
      <c r="O46" s="4">
        <f>N46*60*'Berechnungen 525d'!$D$9/1000</f>
        <v>92.865019998609796</v>
      </c>
      <c r="P46" s="21">
        <f>'Berechnungen 525d'!$E$77*((O46-O45)/(3.6*(F46-F45)))*('Berechnungen 525d'!$B$3/(2*PI()))/2</f>
        <v>355.65983707294248</v>
      </c>
      <c r="Q46" s="21">
        <f>('Berechnungen 525d'!$E$77*((O46-O45)/(3.6*(F46-F45)))+('Berechnungen 525d'!$E$74*'Berechnungen 525d'!$E$75*'Berechnungen 525d'!$E$76*('Beschl. 5. Gang(29.10.2013)'!O46/3.6)^2)/2)*('Berechnungen 525d'!$B$3/(2*PI()))/2</f>
        <v>399.66950590859705</v>
      </c>
      <c r="R46" s="28">
        <f>('Berechnungen 525d'!$E$74*'Berechnungen 525d'!$E$75*'Berechnungen 525d'!$E$76*O46^2)/2</f>
        <v>3605.3429815314253</v>
      </c>
      <c r="T46">
        <v>8272</v>
      </c>
      <c r="U46">
        <v>1834</v>
      </c>
      <c r="V46" s="19">
        <v>2191</v>
      </c>
      <c r="W46" s="19">
        <v>2238</v>
      </c>
      <c r="X46" s="19">
        <f t="shared" si="4"/>
        <v>47</v>
      </c>
    </row>
    <row r="47" spans="1:24" x14ac:dyDescent="0.25">
      <c r="A47">
        <v>8462</v>
      </c>
      <c r="B47">
        <v>1834</v>
      </c>
      <c r="F47" s="17">
        <f t="shared" si="0"/>
        <v>8.4619999999999997</v>
      </c>
      <c r="G47" s="17">
        <f t="shared" si="5"/>
        <v>0.1899999999999995</v>
      </c>
      <c r="H47" s="18">
        <f t="shared" si="1"/>
        <v>1834</v>
      </c>
      <c r="I47" s="4">
        <f>H47*60*'Berechnungen 525d'!$D$9/1000</f>
        <v>93.0891574468085</v>
      </c>
      <c r="J47" s="4">
        <f t="shared" si="6"/>
        <v>0</v>
      </c>
      <c r="K47" s="24">
        <f t="shared" si="7"/>
        <v>0</v>
      </c>
      <c r="L47" s="28">
        <f>'Berechnungen 525d'!$E$77*((I47-I46)/(3.6*(F47-F46)))</f>
        <v>0</v>
      </c>
      <c r="M47" s="21">
        <f>'Berechnungen 525d'!$E$77*((I47-I46)/(3.6*(F47-F46)))*'Berechnungen 525d'!$B$3/(2*PI())</f>
        <v>0</v>
      </c>
      <c r="N47" s="18">
        <f t="shared" si="3"/>
        <v>1846.5217956051936</v>
      </c>
      <c r="O47" s="4">
        <f>N47*60*'Berechnungen 525d'!$D$9/1000</f>
        <v>93.724731821186154</v>
      </c>
      <c r="P47" s="21">
        <f>'Berechnungen 525d'!$E$77*((O47-O46)/(3.6*(F47-F46)))*('Berechnungen 525d'!$B$3/(2*PI()))/2</f>
        <v>357.91163652732848</v>
      </c>
      <c r="Q47" s="21">
        <f>('Berechnungen 525d'!$E$77*((O47-O46)/(3.6*(F47-F46)))+('Berechnungen 525d'!$E$74*'Berechnungen 525d'!$E$75*'Berechnungen 525d'!$E$76*('Beschl. 5. Gang(29.10.2013)'!O47/3.6)^2)/2)*('Berechnungen 525d'!$B$3/(2*PI()))/2</f>
        <v>402.73992936418989</v>
      </c>
      <c r="R47" s="28">
        <f>('Berechnungen 525d'!$E$74*'Berechnungen 525d'!$E$75*'Berechnungen 525d'!$E$76*O47^2)/2</f>
        <v>3672.4059787170104</v>
      </c>
      <c r="T47">
        <v>8462</v>
      </c>
      <c r="U47">
        <v>1834</v>
      </c>
      <c r="V47" s="19">
        <v>2284</v>
      </c>
      <c r="W47" s="19">
        <v>2238</v>
      </c>
      <c r="X47" s="19">
        <f t="shared" si="4"/>
        <v>-46</v>
      </c>
    </row>
    <row r="48" spans="1:24" x14ac:dyDescent="0.25">
      <c r="A48">
        <v>8652</v>
      </c>
      <c r="B48">
        <v>1892</v>
      </c>
      <c r="F48" s="17">
        <f t="shared" si="0"/>
        <v>8.6519999999999992</v>
      </c>
      <c r="G48" s="17">
        <f t="shared" si="5"/>
        <v>0.1899999999999995</v>
      </c>
      <c r="H48" s="18">
        <f t="shared" si="1"/>
        <v>1892</v>
      </c>
      <c r="I48" s="4">
        <f>H48*60*'Berechnungen 525d'!$D$9/1000</f>
        <v>96.033089361702125</v>
      </c>
      <c r="J48" s="4">
        <f t="shared" si="6"/>
        <v>2.9439319148936249</v>
      </c>
      <c r="K48" s="24">
        <f t="shared" si="7"/>
        <v>4.3039940276222692</v>
      </c>
      <c r="L48" s="28">
        <f>'Berechnungen 525d'!$E$77*((I48-I47)/(3.6*(F48-F47)))</f>
        <v>7747.1892497200843</v>
      </c>
      <c r="M48" s="21">
        <f>'Berechnungen 525d'!$E$77*((I48-I47)/(3.6*(F48-F47)))*'Berechnungen 525d'!$B$3/(2*PI())</f>
        <v>2451.2108867527504</v>
      </c>
      <c r="N48" s="18">
        <f t="shared" si="3"/>
        <v>1863.5599670583588</v>
      </c>
      <c r="O48" s="4">
        <f>N48*60*'Berechnungen 525d'!$D$9/1000</f>
        <v>94.58954590243448</v>
      </c>
      <c r="P48" s="21">
        <f>'Berechnungen 525d'!$E$77*((O48-O47)/(3.6*(F48-F47)))*('Berechnungen 525d'!$B$3/(2*PI()))/2</f>
        <v>360.03578755481732</v>
      </c>
      <c r="Q48" s="21">
        <f>('Berechnungen 525d'!$E$77*((O48-O47)/(3.6*(F48-F47)))+('Berechnungen 525d'!$E$74*'Berechnungen 525d'!$E$75*'Berechnungen 525d'!$E$76*('Beschl. 5. Gang(29.10.2013)'!O48/3.6)^2)/2)*('Berechnungen 525d'!$B$3/(2*PI()))/2</f>
        <v>405.69517370591325</v>
      </c>
      <c r="R48" s="28">
        <f>('Berechnungen 525d'!$E$74*'Berechnungen 525d'!$E$75*'Berechnungen 525d'!$E$76*O48^2)/2</f>
        <v>3740.4904821169857</v>
      </c>
      <c r="T48">
        <v>8652</v>
      </c>
      <c r="U48">
        <v>1892</v>
      </c>
      <c r="V48" s="19">
        <v>2284</v>
      </c>
      <c r="W48" s="19">
        <v>2238</v>
      </c>
      <c r="X48" s="19">
        <f t="shared" si="4"/>
        <v>-46</v>
      </c>
    </row>
    <row r="49" spans="1:24" x14ac:dyDescent="0.25">
      <c r="A49">
        <v>8842</v>
      </c>
      <c r="B49">
        <v>1892</v>
      </c>
      <c r="F49" s="17">
        <f t="shared" si="0"/>
        <v>8.8420000000000005</v>
      </c>
      <c r="G49" s="17">
        <f t="shared" si="5"/>
        <v>0.19000000000000128</v>
      </c>
      <c r="H49" s="18">
        <f t="shared" si="1"/>
        <v>1892</v>
      </c>
      <c r="I49" s="4">
        <f>H49*60*'Berechnungen 525d'!$D$9/1000</f>
        <v>96.033089361702125</v>
      </c>
      <c r="J49" s="4">
        <f t="shared" si="6"/>
        <v>0</v>
      </c>
      <c r="K49" s="24">
        <f t="shared" si="7"/>
        <v>0</v>
      </c>
      <c r="L49" s="28">
        <f>'Berechnungen 525d'!$E$77*((I49-I48)/(3.6*(F49-F48)))</f>
        <v>0</v>
      </c>
      <c r="M49" s="21">
        <f>'Berechnungen 525d'!$E$77*((I49-I48)/(3.6*(F49-F48)))*'Berechnungen 525d'!$B$3/(2*PI())</f>
        <v>0</v>
      </c>
      <c r="N49" s="18">
        <f t="shared" si="3"/>
        <v>1880.6930125790866</v>
      </c>
      <c r="O49" s="4">
        <f>N49*60*'Berechnungen 525d'!$D$9/1000</f>
        <v>95.459175549120616</v>
      </c>
      <c r="P49" s="21">
        <f>'Berechnungen 525d'!$E$77*((O49-O48)/(3.6*(F49-F48)))*('Berechnungen 525d'!$B$3/(2*PI()))/2</f>
        <v>362.04058365205231</v>
      </c>
      <c r="Q49" s="21">
        <f>('Berechnungen 525d'!$E$77*((O49-O48)/(3.6*(F49-F48)))+('Berechnungen 525d'!$E$74*'Berechnungen 525d'!$E$75*'Berechnungen 525d'!$E$76*('Beschl. 5. Gang(29.10.2013)'!O49/3.6)^2)/2)*('Berechnungen 525d'!$B$3/(2*PI()))/2</f>
        <v>408.54338821332084</v>
      </c>
      <c r="R49" s="28">
        <f>('Berechnungen 525d'!$E$74*'Berechnungen 525d'!$E$75*'Berechnungen 525d'!$E$76*O49^2)/2</f>
        <v>3809.5846772350142</v>
      </c>
      <c r="T49">
        <v>8842</v>
      </c>
      <c r="U49">
        <v>1892</v>
      </c>
      <c r="V49" s="19">
        <v>2284</v>
      </c>
      <c r="W49" s="19">
        <v>2250</v>
      </c>
      <c r="X49" s="19">
        <f t="shared" si="4"/>
        <v>-34</v>
      </c>
    </row>
    <row r="50" spans="1:24" x14ac:dyDescent="0.25">
      <c r="A50">
        <v>9043</v>
      </c>
      <c r="B50">
        <v>1892</v>
      </c>
      <c r="F50" s="17">
        <f t="shared" si="0"/>
        <v>9.0429999999999993</v>
      </c>
      <c r="G50" s="17">
        <f t="shared" si="5"/>
        <v>0.20099999999999874</v>
      </c>
      <c r="H50" s="18">
        <f t="shared" si="1"/>
        <v>1892</v>
      </c>
      <c r="I50" s="4">
        <f>H50*60*'Berechnungen 525d'!$D$9/1000</f>
        <v>96.033089361702125</v>
      </c>
      <c r="J50" s="4">
        <f t="shared" si="6"/>
        <v>0</v>
      </c>
      <c r="K50" s="24">
        <f t="shared" si="7"/>
        <v>0</v>
      </c>
      <c r="L50" s="28">
        <f>'Berechnungen 525d'!$E$77*((I50-I49)/(3.6*(F50-F49)))</f>
        <v>0</v>
      </c>
      <c r="M50" s="21">
        <f>'Berechnungen 525d'!$E$77*((I50-I49)/(3.6*(F50-F49)))*'Berechnungen 525d'!$B$3/(2*PI())</f>
        <v>0</v>
      </c>
      <c r="N50" s="18">
        <f t="shared" si="3"/>
        <v>1898.9150903947016</v>
      </c>
      <c r="O50" s="4">
        <f>N50*60*'Berechnungen 525d'!$D$9/1000</f>
        <v>96.384081694587238</v>
      </c>
      <c r="P50" s="21">
        <f>'Berechnungen 525d'!$E$77*((O50-O49)/(3.6*(F50-F49)))*('Berechnungen 525d'!$B$3/(2*PI()))/2</f>
        <v>363.9805090482659</v>
      </c>
      <c r="Q50" s="21">
        <f>('Berechnungen 525d'!$E$77*((O50-O49)/(3.6*(F50-F49)))+('Berechnungen 525d'!$E$74*'Berechnungen 525d'!$E$75*'Berechnungen 525d'!$E$76*('Beschl. 5. Gang(29.10.2013)'!O50/3.6)^2)/2)*('Berechnungen 525d'!$B$3/(2*PI()))/2</f>
        <v>411.38881264502982</v>
      </c>
      <c r="R50" s="28">
        <f>('Berechnungen 525d'!$E$74*'Berechnungen 525d'!$E$75*'Berechnungen 525d'!$E$76*O50^2)/2</f>
        <v>3883.7646172067907</v>
      </c>
      <c r="T50">
        <v>9043</v>
      </c>
      <c r="U50">
        <v>1892</v>
      </c>
      <c r="V50" s="19">
        <v>2339</v>
      </c>
      <c r="W50" s="19">
        <v>2250</v>
      </c>
      <c r="X50" s="19">
        <f t="shared" si="4"/>
        <v>-89</v>
      </c>
    </row>
    <row r="51" spans="1:24" x14ac:dyDescent="0.25">
      <c r="A51">
        <v>9233</v>
      </c>
      <c r="B51">
        <v>1938</v>
      </c>
      <c r="F51" s="17">
        <f t="shared" si="0"/>
        <v>9.2330000000000005</v>
      </c>
      <c r="G51" s="17">
        <f t="shared" si="5"/>
        <v>0.19000000000000128</v>
      </c>
      <c r="H51" s="18">
        <f t="shared" si="1"/>
        <v>1938</v>
      </c>
      <c r="I51" s="4">
        <f>H51*60*'Berechnungen 525d'!$D$9/1000</f>
        <v>98.367931914893603</v>
      </c>
      <c r="J51" s="4">
        <f t="shared" si="6"/>
        <v>2.3348425531914785</v>
      </c>
      <c r="K51" s="24">
        <f t="shared" si="7"/>
        <v>3.4135125046658814</v>
      </c>
      <c r="L51" s="28">
        <f>'Berechnungen 525d'!$E$77*((I51-I50)/(3.6*(F51-F50)))</f>
        <v>6144.3225083985863</v>
      </c>
      <c r="M51" s="21">
        <f>'Berechnungen 525d'!$E$77*((I51-I50)/(3.6*(F51-F50)))*'Berechnungen 525d'!$B$3/(2*PI())</f>
        <v>1944.0638067349082</v>
      </c>
      <c r="N51" s="18">
        <f t="shared" si="3"/>
        <v>1916.2260342390978</v>
      </c>
      <c r="O51" s="4">
        <f>N51*60*'Berechnungen 525d'!$D$9/1000</f>
        <v>97.262741005974277</v>
      </c>
      <c r="P51" s="21">
        <f>'Berechnungen 525d'!$E$77*((O51-O50)/(3.6*(F51-F50)))*('Berechnungen 525d'!$B$3/(2*PI()))/2</f>
        <v>365.79977595989862</v>
      </c>
      <c r="Q51" s="21">
        <f>('Berechnungen 525d'!$E$77*((O51-O50)/(3.6*(F51-F50)))+('Berechnungen 525d'!$E$74*'Berechnungen 525d'!$E$75*'Berechnungen 525d'!$E$76*('Beschl. 5. Gang(29.10.2013)'!O51/3.6)^2)/2)*('Berechnungen 525d'!$B$3/(2*PI()))/2</f>
        <v>414.07638930889948</v>
      </c>
      <c r="R51" s="28">
        <f>('Berechnungen 525d'!$E$74*'Berechnungen 525d'!$E$75*'Berechnungen 525d'!$E$76*O51^2)/2</f>
        <v>3954.8979511728598</v>
      </c>
      <c r="T51">
        <v>9233</v>
      </c>
      <c r="U51">
        <v>1938</v>
      </c>
      <c r="V51" s="19">
        <v>2339</v>
      </c>
      <c r="W51" s="19">
        <v>2250</v>
      </c>
      <c r="X51" s="19">
        <f t="shared" si="4"/>
        <v>-89</v>
      </c>
    </row>
    <row r="52" spans="1:24" x14ac:dyDescent="0.25">
      <c r="A52">
        <v>9423</v>
      </c>
      <c r="B52">
        <v>1938</v>
      </c>
      <c r="F52" s="17">
        <f t="shared" si="0"/>
        <v>9.423</v>
      </c>
      <c r="G52" s="17">
        <f t="shared" si="5"/>
        <v>0.1899999999999995</v>
      </c>
      <c r="H52" s="18">
        <f t="shared" si="1"/>
        <v>1938</v>
      </c>
      <c r="I52" s="4">
        <f>H52*60*'Berechnungen 525d'!$D$9/1000</f>
        <v>98.367931914893603</v>
      </c>
      <c r="J52" s="4">
        <f t="shared" si="6"/>
        <v>0</v>
      </c>
      <c r="K52" s="24">
        <f t="shared" si="7"/>
        <v>0</v>
      </c>
      <c r="L52" s="28">
        <f>'Berechnungen 525d'!$E$77*((I52-I51)/(3.6*(F52-F51)))</f>
        <v>0</v>
      </c>
      <c r="M52" s="21">
        <f>'Berechnungen 525d'!$E$77*((I52-I51)/(3.6*(F52-F51)))*'Berechnungen 525d'!$B$3/(2*PI())</f>
        <v>0</v>
      </c>
      <c r="N52" s="18">
        <f t="shared" si="3"/>
        <v>1933.6152027417656</v>
      </c>
      <c r="O52" s="4">
        <f>N52*60*'Berechnungen 525d'!$D$9/1000</f>
        <v>98.145370801292685</v>
      </c>
      <c r="P52" s="21">
        <f>'Berechnungen 525d'!$E$77*((O52-O51)/(3.6*(F52-F51)))*('Berechnungen 525d'!$B$3/(2*PI()))/2</f>
        <v>367.45275125274247</v>
      </c>
      <c r="Q52" s="21">
        <f>('Berechnungen 525d'!$E$77*((O52-O51)/(3.6*(F52-F51)))+('Berechnungen 525d'!$E$74*'Berechnungen 525d'!$E$75*'Berechnungen 525d'!$E$76*('Beschl. 5. Gang(29.10.2013)'!O52/3.6)^2)/2)*('Berechnungen 525d'!$B$3/(2*PI()))/2</f>
        <v>416.60953135468827</v>
      </c>
      <c r="R52" s="28">
        <f>('Berechnungen 525d'!$E$74*'Berechnungen 525d'!$E$75*'Berechnungen 525d'!$E$76*O52^2)/2</f>
        <v>4027.0026297415056</v>
      </c>
      <c r="T52">
        <v>9423</v>
      </c>
      <c r="U52">
        <v>1938</v>
      </c>
      <c r="V52" s="19">
        <v>2339</v>
      </c>
      <c r="W52" s="19">
        <v>2250</v>
      </c>
      <c r="X52" s="19">
        <f t="shared" si="4"/>
        <v>-89</v>
      </c>
    </row>
    <row r="53" spans="1:24" x14ac:dyDescent="0.25">
      <c r="A53">
        <v>9593</v>
      </c>
      <c r="B53">
        <v>1938</v>
      </c>
      <c r="F53" s="17">
        <f t="shared" si="0"/>
        <v>9.593</v>
      </c>
      <c r="G53" s="17">
        <f t="shared" si="5"/>
        <v>0.16999999999999993</v>
      </c>
      <c r="H53" s="18">
        <f t="shared" si="1"/>
        <v>1938</v>
      </c>
      <c r="I53" s="4">
        <f>H53*60*'Berechnungen 525d'!$D$9/1000</f>
        <v>98.367931914893603</v>
      </c>
      <c r="J53" s="4">
        <f t="shared" si="6"/>
        <v>0</v>
      </c>
      <c r="K53" s="24">
        <f t="shared" si="7"/>
        <v>0</v>
      </c>
      <c r="L53" s="28">
        <f>'Berechnungen 525d'!$E$77*((I53-I52)/(3.6*(F53-F52)))</f>
        <v>0</v>
      </c>
      <c r="M53" s="21">
        <f>'Berechnungen 525d'!$E$77*((I53-I52)/(3.6*(F53-F52)))*'Berechnungen 525d'!$B$3/(2*PI())</f>
        <v>0</v>
      </c>
      <c r="N53" s="18">
        <f t="shared" si="3"/>
        <v>1949.23594674838</v>
      </c>
      <c r="O53" s="4">
        <f>N53*60*'Berechnungen 525d'!$D$9/1000</f>
        <v>98.938239884317767</v>
      </c>
      <c r="P53" s="21">
        <f>'Berechnungen 525d'!$E$77*((O53-O52)/(3.6*(F53-F52)))*('Berechnungen 525d'!$B$3/(2*PI()))/2</f>
        <v>368.91735172191483</v>
      </c>
      <c r="Q53" s="21">
        <f>('Berechnungen 525d'!$E$77*((O53-O52)/(3.6*(F53-F52)))+('Berechnungen 525d'!$E$74*'Berechnungen 525d'!$E$75*'Berechnungen 525d'!$E$76*('Beschl. 5. Gang(29.10.2013)'!O53/3.6)^2)/2)*('Berechnungen 525d'!$B$3/(2*PI()))/2</f>
        <v>418.87156771945263</v>
      </c>
      <c r="R53" s="28">
        <f>('Berechnungen 525d'!$E$74*'Berechnungen 525d'!$E$75*'Berechnungen 525d'!$E$76*O53^2)/2</f>
        <v>4092.3298631758257</v>
      </c>
      <c r="T53">
        <v>9593</v>
      </c>
      <c r="U53">
        <v>1938</v>
      </c>
      <c r="V53" s="19">
        <v>2319</v>
      </c>
      <c r="W53" s="19">
        <v>2250</v>
      </c>
      <c r="X53" s="19">
        <f t="shared" si="4"/>
        <v>-69</v>
      </c>
    </row>
    <row r="54" spans="1:24" x14ac:dyDescent="0.25">
      <c r="A54">
        <v>9774</v>
      </c>
      <c r="B54">
        <v>1989</v>
      </c>
      <c r="F54" s="17">
        <f t="shared" si="0"/>
        <v>9.7739999999999991</v>
      </c>
      <c r="G54" s="17">
        <f t="shared" si="5"/>
        <v>0.18099999999999916</v>
      </c>
      <c r="H54" s="18">
        <f t="shared" si="1"/>
        <v>1989</v>
      </c>
      <c r="I54" s="4">
        <f>H54*60*'Berechnungen 525d'!$D$9/1000</f>
        <v>100.95656170212766</v>
      </c>
      <c r="J54" s="4">
        <f t="shared" si="6"/>
        <v>2.5886297872340549</v>
      </c>
      <c r="K54" s="24">
        <f t="shared" si="7"/>
        <v>3.9727283413659715</v>
      </c>
      <c r="L54" s="28">
        <f>'Berechnungen 525d'!$E$77*((I54-I53)/(3.6*(F54-F53)))</f>
        <v>7150.9110144587485</v>
      </c>
      <c r="M54" s="21">
        <f>'Berechnungen 525d'!$E$77*((I54-I53)/(3.6*(F54-F53)))*'Berechnungen 525d'!$B$3/(2*PI())</f>
        <v>2262.5484370960426</v>
      </c>
      <c r="N54" s="18">
        <f t="shared" si="3"/>
        <v>1965.9275151731945</v>
      </c>
      <c r="O54" s="4">
        <f>N54*60*'Berechnungen 525d'!$D$9/1000</f>
        <v>99.785461280790912</v>
      </c>
      <c r="P54" s="21">
        <f>'Berechnungen 525d'!$E$77*((O54-O53)/(3.6*(F54-F53)))*('Berechnungen 525d'!$B$3/(2*PI()))/2</f>
        <v>370.24982404162603</v>
      </c>
      <c r="Q54" s="21">
        <f>('Berechnungen 525d'!$E$77*((O54-O53)/(3.6*(F54-F53)))+('Berechnungen 525d'!$E$74*'Berechnungen 525d'!$E$75*'Berechnungen 525d'!$E$76*('Beschl. 5. Gang(29.10.2013)'!O54/3.6)^2)/2)*('Berechnungen 525d'!$B$3/(2*PI()))/2</f>
        <v>421.06323232649351</v>
      </c>
      <c r="R54" s="28">
        <f>('Berechnungen 525d'!$E$74*'Berechnungen 525d'!$E$75*'Berechnungen 525d'!$E$76*O54^2)/2</f>
        <v>4162.7162797261899</v>
      </c>
      <c r="T54">
        <v>9774</v>
      </c>
      <c r="U54">
        <v>1989</v>
      </c>
      <c r="V54" s="19">
        <v>2319</v>
      </c>
      <c r="W54" s="19">
        <v>2250</v>
      </c>
      <c r="X54" s="19">
        <f t="shared" si="4"/>
        <v>-69</v>
      </c>
    </row>
    <row r="55" spans="1:24" x14ac:dyDescent="0.25">
      <c r="A55">
        <v>9954</v>
      </c>
      <c r="B55">
        <v>1989</v>
      </c>
      <c r="F55" s="17">
        <f t="shared" si="0"/>
        <v>9.9540000000000006</v>
      </c>
      <c r="G55" s="17">
        <f t="shared" si="5"/>
        <v>0.18000000000000149</v>
      </c>
      <c r="H55" s="18">
        <f t="shared" si="1"/>
        <v>1989</v>
      </c>
      <c r="I55" s="4">
        <f>H55*60*'Berechnungen 525d'!$D$9/1000</f>
        <v>100.95656170212766</v>
      </c>
      <c r="J55" s="4">
        <f t="shared" si="6"/>
        <v>0</v>
      </c>
      <c r="K55" s="24">
        <f t="shared" si="7"/>
        <v>0</v>
      </c>
      <c r="L55" s="28">
        <f>'Berechnungen 525d'!$E$77*((I55-I54)/(3.6*(F55-F54)))</f>
        <v>0</v>
      </c>
      <c r="M55" s="21">
        <f>'Berechnungen 525d'!$E$77*((I55-I54)/(3.6*(F55-F54)))*'Berechnungen 525d'!$B$3/(2*PI())</f>
        <v>0</v>
      </c>
      <c r="N55" s="18">
        <f t="shared" si="3"/>
        <v>1982.5840581539871</v>
      </c>
      <c r="O55" s="4">
        <f>N55*60*'Berechnungen 525d'!$D$9/1000</f>
        <v>100.63090487515215</v>
      </c>
      <c r="P55" s="21">
        <f>'Berechnungen 525d'!$E$77*((O55-O54)/(3.6*(F55-F54)))*('Berechnungen 525d'!$B$3/(2*PI()))/2</f>
        <v>371.52552218078353</v>
      </c>
      <c r="Q55" s="21">
        <f>('Berechnungen 525d'!$E$77*((O55-O54)/(3.6*(F55-F54)))+('Berechnungen 525d'!$E$74*'Berechnungen 525d'!$E$75*'Berechnungen 525d'!$E$76*('Beschl. 5. Gang(29.10.2013)'!O55/3.6)^2)/2)*('Berechnungen 525d'!$B$3/(2*PI()))/2</f>
        <v>423.20362279991946</v>
      </c>
      <c r="R55" s="28">
        <f>('Berechnungen 525d'!$E$74*'Berechnungen 525d'!$E$75*'Berechnungen 525d'!$E$76*O55^2)/2</f>
        <v>4233.5532689837182</v>
      </c>
      <c r="T55">
        <v>9954</v>
      </c>
      <c r="U55">
        <v>1989</v>
      </c>
      <c r="V55" s="19">
        <v>2319</v>
      </c>
      <c r="W55" s="19">
        <v>2250</v>
      </c>
      <c r="X55" s="19">
        <f t="shared" si="4"/>
        <v>-69</v>
      </c>
    </row>
    <row r="56" spans="1:24" x14ac:dyDescent="0.25">
      <c r="A56">
        <v>10124</v>
      </c>
      <c r="B56">
        <v>1989</v>
      </c>
      <c r="F56" s="17">
        <f t="shared" si="0"/>
        <v>10.124000000000001</v>
      </c>
      <c r="G56" s="17">
        <f t="shared" si="5"/>
        <v>0.16999999999999993</v>
      </c>
      <c r="H56" s="18">
        <f t="shared" si="1"/>
        <v>1989</v>
      </c>
      <c r="I56" s="4">
        <f>H56*60*'Berechnungen 525d'!$D$9/1000</f>
        <v>100.95656170212766</v>
      </c>
      <c r="J56" s="4">
        <f t="shared" si="6"/>
        <v>0</v>
      </c>
      <c r="K56" s="24">
        <f t="shared" si="7"/>
        <v>0</v>
      </c>
      <c r="L56" s="28">
        <f>'Berechnungen 525d'!$E$77*((I56-I55)/(3.6*(F56-F55)))</f>
        <v>0</v>
      </c>
      <c r="M56" s="21">
        <f>'Berechnungen 525d'!$E$77*((I56-I55)/(3.6*(F56-F55)))*'Berechnungen 525d'!$B$3/(2*PI())</f>
        <v>0</v>
      </c>
      <c r="N56" s="18">
        <f t="shared" si="3"/>
        <v>1998.3637846891486</v>
      </c>
      <c r="O56" s="4">
        <f>N56*60*'Berechnungen 525d'!$D$9/1000</f>
        <v>101.43184350541345</v>
      </c>
      <c r="P56" s="21">
        <f>'Berechnungen 525d'!$E$77*((O56-O55)/(3.6*(F56-F55)))*('Berechnungen 525d'!$B$3/(2*PI()))/2</f>
        <v>372.67206490182872</v>
      </c>
      <c r="Q56" s="21">
        <f>('Berechnungen 525d'!$E$77*((O56-O55)/(3.6*(F56-F55)))+('Berechnungen 525d'!$E$74*'Berechnungen 525d'!$E$75*'Berechnungen 525d'!$E$76*('Beschl. 5. Gang(29.10.2013)'!O56/3.6)^2)/2)*('Berechnungen 525d'!$B$3/(2*PI()))/2</f>
        <v>425.17606897792996</v>
      </c>
      <c r="R56" s="28">
        <f>('Berechnungen 525d'!$E$74*'Berechnungen 525d'!$E$75*'Berechnungen 525d'!$E$76*O56^2)/2</f>
        <v>4301.2126109140554</v>
      </c>
      <c r="T56">
        <v>10124</v>
      </c>
      <c r="U56">
        <v>1989</v>
      </c>
      <c r="V56" s="19">
        <v>2328</v>
      </c>
      <c r="W56" s="19">
        <v>2250</v>
      </c>
      <c r="X56" s="19">
        <f t="shared" si="4"/>
        <v>-78</v>
      </c>
    </row>
    <row r="57" spans="1:24" x14ac:dyDescent="0.25">
      <c r="A57">
        <v>10315</v>
      </c>
      <c r="B57">
        <v>2041</v>
      </c>
      <c r="F57" s="17">
        <f t="shared" si="0"/>
        <v>10.315</v>
      </c>
      <c r="G57" s="17">
        <f t="shared" si="5"/>
        <v>0.19099999999999895</v>
      </c>
      <c r="H57" s="18">
        <f t="shared" si="1"/>
        <v>2041</v>
      </c>
      <c r="I57" s="4">
        <f>H57*60*'Berechnungen 525d'!$D$9/1000</f>
        <v>103.59594893617022</v>
      </c>
      <c r="J57" s="4">
        <f t="shared" si="6"/>
        <v>2.6393872340425588</v>
      </c>
      <c r="K57" s="24">
        <f t="shared" si="7"/>
        <v>3.8385503694627303</v>
      </c>
      <c r="L57" s="28">
        <f>'Berechnungen 525d'!$E$77*((I57-I56)/(3.6*(F57-F56)))</f>
        <v>6909.3906650329145</v>
      </c>
      <c r="M57" s="21">
        <f>'Berechnungen 525d'!$E$77*((I57-I56)/(3.6*(F57-F56)))*'Berechnungen 525d'!$B$3/(2*PI())</f>
        <v>2186.1313920488569</v>
      </c>
      <c r="N57" s="18">
        <f t="shared" si="3"/>
        <v>2016.1445960156504</v>
      </c>
      <c r="O57" s="4">
        <f>N57*60*'Berechnungen 525d'!$D$9/1000</f>
        <v>102.33435209053054</v>
      </c>
      <c r="P57" s="21">
        <f>'Berechnungen 525d'!$E$77*((O57-O56)/(3.6*(F57-F56)))*('Berechnungen 525d'!$B$3/(2*PI()))/2</f>
        <v>373.76144054772953</v>
      </c>
      <c r="Q57" s="21">
        <f>('Berechnungen 525d'!$E$77*((O57-O56)/(3.6*(F57-F56)))+('Berechnungen 525d'!$E$74*'Berechnungen 525d'!$E$75*'Berechnungen 525d'!$E$76*('Beschl. 5. Gang(29.10.2013)'!O57/3.6)^2)/2)*('Berechnungen 525d'!$B$3/(2*PI()))/2</f>
        <v>427.20392947406742</v>
      </c>
      <c r="R57" s="28">
        <f>('Berechnungen 525d'!$E$74*'Berechnungen 525d'!$E$75*'Berechnungen 525d'!$E$76*O57^2)/2</f>
        <v>4378.094801977787</v>
      </c>
      <c r="T57">
        <v>10315</v>
      </c>
      <c r="U57">
        <v>2041</v>
      </c>
      <c r="V57" s="19">
        <v>2328</v>
      </c>
      <c r="W57" s="19">
        <v>2250</v>
      </c>
      <c r="X57" s="19">
        <f t="shared" si="4"/>
        <v>-78</v>
      </c>
    </row>
    <row r="58" spans="1:24" x14ac:dyDescent="0.25">
      <c r="A58">
        <v>10515</v>
      </c>
      <c r="B58">
        <v>2041</v>
      </c>
      <c r="F58" s="17">
        <f t="shared" si="0"/>
        <v>10.515000000000001</v>
      </c>
      <c r="G58" s="17">
        <f t="shared" si="5"/>
        <v>0.20000000000000107</v>
      </c>
      <c r="H58" s="18">
        <f t="shared" si="1"/>
        <v>2041</v>
      </c>
      <c r="I58" s="4">
        <f>H58*60*'Berechnungen 525d'!$D$9/1000</f>
        <v>103.59594893617022</v>
      </c>
      <c r="J58" s="4">
        <f t="shared" si="6"/>
        <v>0</v>
      </c>
      <c r="K58" s="24">
        <f t="shared" si="7"/>
        <v>0</v>
      </c>
      <c r="L58" s="28">
        <f>'Berechnungen 525d'!$E$77*((I58-I57)/(3.6*(F58-F57)))</f>
        <v>0</v>
      </c>
      <c r="M58" s="21">
        <f>'Berechnungen 525d'!$E$77*((I58-I57)/(3.6*(F58-F57)))*'Berechnungen 525d'!$B$3/(2*PI())</f>
        <v>0</v>
      </c>
      <c r="N58" s="18">
        <f t="shared" si="3"/>
        <v>2034.8169031182099</v>
      </c>
      <c r="O58" s="4">
        <f>N58*60*'Berechnungen 525d'!$D$9/1000</f>
        <v>103.28211072508087</v>
      </c>
      <c r="P58" s="21">
        <f>'Berechnungen 525d'!$E$77*((O58-O57)/(3.6*(F58-F57)))*('Berechnungen 525d'!$B$3/(2*PI()))/2</f>
        <v>374.83857179357113</v>
      </c>
      <c r="Q58" s="21">
        <f>('Berechnungen 525d'!$E$77*((O58-O57)/(3.6*(F58-F57)))+('Berechnungen 525d'!$E$74*'Berechnungen 525d'!$E$75*'Berechnungen 525d'!$E$76*('Beschl. 5. Gang(29.10.2013)'!O58/3.6)^2)/2)*('Berechnungen 525d'!$B$3/(2*PI()))/2</f>
        <v>429.27554843108351</v>
      </c>
      <c r="R58" s="28">
        <f>('Berechnungen 525d'!$E$74*'Berechnungen 525d'!$E$75*'Berechnungen 525d'!$E$76*O58^2)/2</f>
        <v>4459.5648376440695</v>
      </c>
      <c r="T58">
        <v>10515</v>
      </c>
      <c r="U58">
        <v>2041</v>
      </c>
      <c r="V58" s="19">
        <v>2328</v>
      </c>
      <c r="W58" s="19">
        <v>2250</v>
      </c>
      <c r="X58" s="19">
        <f t="shared" si="4"/>
        <v>-78</v>
      </c>
    </row>
    <row r="59" spans="1:24" x14ac:dyDescent="0.25">
      <c r="A59">
        <v>10705</v>
      </c>
      <c r="B59">
        <v>2041</v>
      </c>
      <c r="F59" s="17">
        <f t="shared" si="0"/>
        <v>10.705</v>
      </c>
      <c r="G59" s="17">
        <f t="shared" si="5"/>
        <v>0.1899999999999995</v>
      </c>
      <c r="H59" s="18">
        <f t="shared" si="1"/>
        <v>2041</v>
      </c>
      <c r="I59" s="4">
        <f>H59*60*'Berechnungen 525d'!$D$9/1000</f>
        <v>103.59594893617022</v>
      </c>
      <c r="J59" s="4">
        <f t="shared" si="6"/>
        <v>0</v>
      </c>
      <c r="K59" s="24">
        <f t="shared" si="7"/>
        <v>0</v>
      </c>
      <c r="L59" s="28">
        <f>'Berechnungen 525d'!$E$77*((I59-I58)/(3.6*(F59-F58)))</f>
        <v>0</v>
      </c>
      <c r="M59" s="21">
        <f>'Berechnungen 525d'!$E$77*((I59-I58)/(3.6*(F59-F58)))*'Berechnungen 525d'!$B$3/(2*PI())</f>
        <v>0</v>
      </c>
      <c r="N59" s="18">
        <f t="shared" si="3"/>
        <v>2052.6015071203806</v>
      </c>
      <c r="O59" s="4">
        <f>N59*60*'Berechnungen 525d'!$D$9/1000</f>
        <v>104.18481181673148</v>
      </c>
      <c r="P59" s="21">
        <f>'Berechnungen 525d'!$E$77*((O59-O58)/(3.6*(F59-F58)))*('Berechnungen 525d'!$B$3/(2*PI()))/2</f>
        <v>375.80874954058316</v>
      </c>
      <c r="Q59" s="21">
        <f>('Berechnungen 525d'!$E$77*((O59-O58)/(3.6*(F59-F58)))+('Berechnungen 525d'!$E$74*'Berechnungen 525d'!$E$75*'Berechnungen 525d'!$E$76*('Beschl. 5. Gang(29.10.2013)'!O59/3.6)^2)/2)*('Berechnungen 525d'!$B$3/(2*PI()))/2</f>
        <v>431.20145926207402</v>
      </c>
      <c r="R59" s="28">
        <f>('Berechnungen 525d'!$E$74*'Berechnungen 525d'!$E$75*'Berechnungen 525d'!$E$76*O59^2)/2</f>
        <v>4537.860031807124</v>
      </c>
      <c r="T59">
        <v>10705</v>
      </c>
      <c r="U59">
        <v>2041</v>
      </c>
      <c r="V59" s="19">
        <v>2323</v>
      </c>
      <c r="W59" s="19">
        <v>2250</v>
      </c>
      <c r="X59" s="19">
        <f t="shared" si="4"/>
        <v>-73</v>
      </c>
    </row>
    <row r="60" spans="1:24" x14ac:dyDescent="0.25">
      <c r="A60">
        <v>10895</v>
      </c>
      <c r="B60">
        <v>2095</v>
      </c>
      <c r="F60" s="17">
        <f t="shared" si="0"/>
        <v>10.895</v>
      </c>
      <c r="G60" s="17">
        <f t="shared" si="5"/>
        <v>0.1899999999999995</v>
      </c>
      <c r="H60" s="18">
        <f t="shared" si="1"/>
        <v>2095</v>
      </c>
      <c r="I60" s="4">
        <f>H60*60*'Berechnungen 525d'!$D$9/1000</f>
        <v>106.33685106382978</v>
      </c>
      <c r="J60" s="4">
        <f t="shared" si="6"/>
        <v>2.7409021276595666</v>
      </c>
      <c r="K60" s="24">
        <f t="shared" si="7"/>
        <v>4.0071668533034703</v>
      </c>
      <c r="L60" s="28">
        <f>'Berechnungen 525d'!$E$77*((I60-I59)/(3.6*(F60-F59)))</f>
        <v>7212.9003359462467</v>
      </c>
      <c r="M60" s="21">
        <f>'Berechnungen 525d'!$E$77*((I60-I59)/(3.6*(F60-F59)))*'Berechnungen 525d'!$B$3/(2*PI())</f>
        <v>2282.1618600801348</v>
      </c>
      <c r="N60" s="18">
        <f t="shared" si="3"/>
        <v>2070.4261415202272</v>
      </c>
      <c r="O60" s="4">
        <f>N60*60*'Berechnungen 525d'!$D$9/1000</f>
        <v>105.08954474916284</v>
      </c>
      <c r="P60" s="21">
        <f>'Berechnungen 525d'!$E$77*((O60-O59)/(3.6*(F60-F59)))*('Berechnungen 525d'!$B$3/(2*PI()))/2</f>
        <v>376.65463701113123</v>
      </c>
      <c r="Q60" s="21">
        <f>('Berechnungen 525d'!$E$77*((O60-O59)/(3.6*(F60-F59)))+('Berechnungen 525d'!$E$74*'Berechnungen 525d'!$E$75*'Berechnungen 525d'!$E$76*('Beschl. 5. Gang(29.10.2013)'!O60/3.6)^2)/2)*('Berechnungen 525d'!$B$3/(2*PI()))/2</f>
        <v>433.01357602994926</v>
      </c>
      <c r="R60" s="28">
        <f>('Berechnungen 525d'!$E$74*'Berechnungen 525d'!$E$75*'Berechnungen 525d'!$E$76*O60^2)/2</f>
        <v>4617.0150926797105</v>
      </c>
      <c r="T60">
        <v>10895</v>
      </c>
      <c r="U60">
        <v>2095</v>
      </c>
      <c r="V60" s="19">
        <v>2323</v>
      </c>
      <c r="W60" s="19">
        <v>2250</v>
      </c>
      <c r="X60" s="19">
        <f t="shared" si="4"/>
        <v>-73</v>
      </c>
    </row>
    <row r="61" spans="1:24" x14ac:dyDescent="0.25">
      <c r="A61">
        <v>11086</v>
      </c>
      <c r="B61">
        <v>2095</v>
      </c>
      <c r="F61" s="17">
        <f t="shared" si="0"/>
        <v>11.086</v>
      </c>
      <c r="G61" s="17">
        <f t="shared" si="5"/>
        <v>0.19100000000000072</v>
      </c>
      <c r="H61" s="18">
        <f t="shared" si="1"/>
        <v>2095</v>
      </c>
      <c r="I61" s="4">
        <f>H61*60*'Berechnungen 525d'!$D$9/1000</f>
        <v>106.33685106382978</v>
      </c>
      <c r="J61" s="4">
        <f t="shared" si="6"/>
        <v>0</v>
      </c>
      <c r="K61" s="24">
        <f t="shared" si="7"/>
        <v>0</v>
      </c>
      <c r="L61" s="28">
        <f>'Berechnungen 525d'!$E$77*((I61-I60)/(3.6*(F61-F60)))</f>
        <v>0</v>
      </c>
      <c r="M61" s="21">
        <f>'Berechnungen 525d'!$E$77*((I61-I60)/(3.6*(F61-F60)))*'Berechnungen 525d'!$B$3/(2*PI())</f>
        <v>0</v>
      </c>
      <c r="N61" s="18">
        <f t="shared" si="3"/>
        <v>2088.3803582879168</v>
      </c>
      <c r="O61" s="4">
        <f>N61*60*'Berechnungen 525d'!$D$9/1000</f>
        <v>106.00085495173734</v>
      </c>
      <c r="P61" s="21">
        <f>'Berechnungen 525d'!$E$77*((O61-O60)/(3.6*(F61-F60)))*('Berechnungen 525d'!$B$3/(2*PI()))/2</f>
        <v>377.40650861054564</v>
      </c>
      <c r="Q61" s="21">
        <f>('Berechnungen 525d'!$E$77*((O61-O60)/(3.6*(F61-F60)))+('Berechnungen 525d'!$E$74*'Berechnungen 525d'!$E$75*'Berechnungen 525d'!$E$76*('Beschl. 5. Gang(29.10.2013)'!O61/3.6)^2)/2)*('Berechnungen 525d'!$B$3/(2*PI()))/2</f>
        <v>434.74714697629213</v>
      </c>
      <c r="R61" s="28">
        <f>('Berechnungen 525d'!$E$74*'Berechnungen 525d'!$E$75*'Berechnungen 525d'!$E$76*O61^2)/2</f>
        <v>4697.4374849417209</v>
      </c>
      <c r="T61">
        <v>11086</v>
      </c>
      <c r="U61">
        <v>2095</v>
      </c>
      <c r="V61" s="19">
        <v>2323</v>
      </c>
      <c r="W61" s="19">
        <v>2250</v>
      </c>
      <c r="X61" s="19">
        <f t="shared" si="4"/>
        <v>-73</v>
      </c>
    </row>
    <row r="62" spans="1:24" x14ac:dyDescent="0.25">
      <c r="A62">
        <v>11276</v>
      </c>
      <c r="B62">
        <v>2095</v>
      </c>
      <c r="F62" s="17">
        <f t="shared" si="0"/>
        <v>11.276</v>
      </c>
      <c r="G62" s="17">
        <f t="shared" si="5"/>
        <v>0.1899999999999995</v>
      </c>
      <c r="H62" s="18">
        <f t="shared" si="1"/>
        <v>2095</v>
      </c>
      <c r="I62" s="4">
        <f>H62*60*'Berechnungen 525d'!$D$9/1000</f>
        <v>106.33685106382978</v>
      </c>
      <c r="J62" s="4">
        <f t="shared" si="6"/>
        <v>0</v>
      </c>
      <c r="K62" s="24">
        <f t="shared" si="7"/>
        <v>0</v>
      </c>
      <c r="L62" s="28">
        <f>'Berechnungen 525d'!$E$77*((I62-I61)/(3.6*(F62-F61)))</f>
        <v>0</v>
      </c>
      <c r="M62" s="21">
        <f>'Berechnungen 525d'!$E$77*((I62-I61)/(3.6*(F62-F61)))*'Berechnungen 525d'!$B$3/(2*PI())</f>
        <v>0</v>
      </c>
      <c r="N62" s="18">
        <f t="shared" si="3"/>
        <v>2106.2716875722881</v>
      </c>
      <c r="O62" s="4">
        <f>N62*60*'Berechnungen 525d'!$D$9/1000</f>
        <v>106.90897314622234</v>
      </c>
      <c r="P62" s="21">
        <f>'Berechnungen 525d'!$E$77*((O62-O61)/(3.6*(F62-F61)))*('Berechnungen 525d'!$B$3/(2*PI()))/2</f>
        <v>378.0639751752401</v>
      </c>
      <c r="Q62" s="21">
        <f>('Berechnungen 525d'!$E$77*((O62-O61)/(3.6*(F62-F61)))+('Berechnungen 525d'!$E$74*'Berechnungen 525d'!$E$75*'Berechnungen 525d'!$E$76*('Beschl. 5. Gang(29.10.2013)'!O62/3.6)^2)/2)*('Berechnungen 525d'!$B$3/(2*PI()))/2</f>
        <v>436.39130614695796</v>
      </c>
      <c r="R62" s="28">
        <f>('Berechnungen 525d'!$E$74*'Berechnungen 525d'!$E$75*'Berechnungen 525d'!$E$76*O62^2)/2</f>
        <v>4778.2689330299181</v>
      </c>
      <c r="T62">
        <v>11276</v>
      </c>
      <c r="U62">
        <v>2095</v>
      </c>
      <c r="V62" s="19">
        <v>2317</v>
      </c>
      <c r="W62" s="19">
        <v>2250</v>
      </c>
      <c r="X62" s="19">
        <f t="shared" si="4"/>
        <v>-67</v>
      </c>
    </row>
    <row r="63" spans="1:24" x14ac:dyDescent="0.25">
      <c r="A63">
        <v>11466</v>
      </c>
      <c r="B63">
        <v>2159</v>
      </c>
      <c r="F63" s="17">
        <f t="shared" si="0"/>
        <v>11.465999999999999</v>
      </c>
      <c r="G63" s="17">
        <f t="shared" si="5"/>
        <v>0.1899999999999995</v>
      </c>
      <c r="H63" s="18">
        <f t="shared" si="1"/>
        <v>2159</v>
      </c>
      <c r="I63" s="4">
        <f>H63*60*'Berechnungen 525d'!$D$9/1000</f>
        <v>109.58532765957447</v>
      </c>
      <c r="J63" s="4">
        <f t="shared" si="6"/>
        <v>3.2484765957446911</v>
      </c>
      <c r="K63" s="24">
        <f t="shared" si="7"/>
        <v>4.7492347891004378</v>
      </c>
      <c r="L63" s="28">
        <f>'Berechnungen 525d'!$E$77*((I63-I62)/(3.6*(F63-F62)))</f>
        <v>8548.6226203807873</v>
      </c>
      <c r="M63" s="21">
        <f>'Berechnungen 525d'!$E$77*((I63-I62)/(3.6*(F63-F62)))*'Berechnungen 525d'!$B$3/(2*PI())</f>
        <v>2704.7844267616574</v>
      </c>
      <c r="N63" s="18">
        <f t="shared" si="3"/>
        <v>2124.1896785025447</v>
      </c>
      <c r="O63" s="4">
        <f>N63*60*'Berechnungen 525d'!$D$9/1000</f>
        <v>107.81844461778022</v>
      </c>
      <c r="P63" s="21">
        <f>'Berechnungen 525d'!$E$77*((O63-O62)/(3.6*(F63-F62)))*('Berechnungen 525d'!$B$3/(2*PI()))/2</f>
        <v>378.62736583605238</v>
      </c>
      <c r="Q63" s="21">
        <f>('Berechnungen 525d'!$E$77*((O63-O62)/(3.6*(F63-F62)))+('Berechnungen 525d'!$E$74*'Berechnungen 525d'!$E$75*'Berechnungen 525d'!$E$76*('Beschl. 5. Gang(29.10.2013)'!O63/3.6)^2)/2)*('Berechnungen 525d'!$B$3/(2*PI()))/2</f>
        <v>437.95129562970379</v>
      </c>
      <c r="R63" s="28">
        <f>('Berechnungen 525d'!$E$74*'Berechnungen 525d'!$E$75*'Berechnungen 525d'!$E$76*O63^2)/2</f>
        <v>4859.911914291115</v>
      </c>
      <c r="T63">
        <v>11466</v>
      </c>
      <c r="U63">
        <v>2159</v>
      </c>
      <c r="V63" s="19">
        <v>2317</v>
      </c>
      <c r="W63" s="19">
        <v>2250</v>
      </c>
      <c r="X63" s="19">
        <f t="shared" si="4"/>
        <v>-67</v>
      </c>
    </row>
    <row r="64" spans="1:24" x14ac:dyDescent="0.25">
      <c r="A64">
        <v>11666</v>
      </c>
      <c r="B64">
        <v>2159</v>
      </c>
      <c r="F64" s="17">
        <f t="shared" si="0"/>
        <v>11.666</v>
      </c>
      <c r="G64" s="17">
        <f t="shared" si="5"/>
        <v>0.20000000000000107</v>
      </c>
      <c r="H64" s="18">
        <f t="shared" si="1"/>
        <v>2159</v>
      </c>
      <c r="I64" s="4">
        <f>H64*60*'Berechnungen 525d'!$D$9/1000</f>
        <v>109.58532765957447</v>
      </c>
      <c r="J64" s="4">
        <f t="shared" si="6"/>
        <v>0</v>
      </c>
      <c r="K64" s="24">
        <f t="shared" si="7"/>
        <v>0</v>
      </c>
      <c r="L64" s="28">
        <f>'Berechnungen 525d'!$E$77*((I64-I63)/(3.6*(F64-F63)))</f>
        <v>0</v>
      </c>
      <c r="M64" s="21">
        <f>'Berechnungen 525d'!$E$77*((I64-I63)/(3.6*(F64-F63)))*'Berechnungen 525d'!$B$3/(2*PI())</f>
        <v>0</v>
      </c>
      <c r="N64" s="18">
        <f t="shared" si="3"/>
        <v>2143.0748229386932</v>
      </c>
      <c r="O64" s="4">
        <f>N64*60*'Berechnungen 525d'!$D$9/1000</f>
        <v>108.77700633196906</v>
      </c>
      <c r="P64" s="21">
        <f>'Berechnungen 525d'!$E$77*((O64-O63)/(3.6*(F64-F63)))*('Berechnungen 525d'!$B$3/(2*PI()))/2</f>
        <v>379.11119015340972</v>
      </c>
      <c r="Q64" s="21">
        <f>('Berechnungen 525d'!$E$77*((O64-O63)/(3.6*(F64-F63)))+('Berechnungen 525d'!$E$74*'Berechnungen 525d'!$E$75*'Berechnungen 525d'!$E$76*('Beschl. 5. Gang(29.10.2013)'!O64/3.6)^2)/2)*('Berechnungen 525d'!$B$3/(2*PI()))/2</f>
        <v>439.49464979915922</v>
      </c>
      <c r="R64" s="28">
        <f>('Berechnungen 525d'!$E$74*'Berechnungen 525d'!$E$75*'Berechnungen 525d'!$E$76*O64^2)/2</f>
        <v>4946.7103069409168</v>
      </c>
      <c r="T64">
        <v>11666</v>
      </c>
      <c r="U64">
        <v>2159</v>
      </c>
      <c r="V64" s="19">
        <v>2317</v>
      </c>
      <c r="W64" s="19">
        <v>2250</v>
      </c>
      <c r="X64" s="19">
        <f t="shared" si="4"/>
        <v>-67</v>
      </c>
    </row>
    <row r="65" spans="1:24" x14ac:dyDescent="0.25">
      <c r="A65">
        <v>11857</v>
      </c>
      <c r="B65">
        <v>2159</v>
      </c>
      <c r="F65" s="17">
        <f t="shared" si="0"/>
        <v>11.856999999999999</v>
      </c>
      <c r="G65" s="17">
        <f t="shared" si="5"/>
        <v>0.19099999999999895</v>
      </c>
      <c r="H65" s="18">
        <f t="shared" si="1"/>
        <v>2159</v>
      </c>
      <c r="I65" s="4">
        <f>H65*60*'Berechnungen 525d'!$D$9/1000</f>
        <v>109.58532765957447</v>
      </c>
      <c r="J65" s="4">
        <f t="shared" si="6"/>
        <v>0</v>
      </c>
      <c r="K65" s="24">
        <f t="shared" si="7"/>
        <v>0</v>
      </c>
      <c r="L65" s="28">
        <f>'Berechnungen 525d'!$E$77*((I65-I64)/(3.6*(F65-F64)))</f>
        <v>0</v>
      </c>
      <c r="M65" s="21">
        <f>'Berechnungen 525d'!$E$77*((I65-I64)/(3.6*(F65-F64)))*'Berechnungen 525d'!$B$3/(2*PI())</f>
        <v>0</v>
      </c>
      <c r="N65" s="18">
        <f t="shared" si="3"/>
        <v>2161.1287905767763</v>
      </c>
      <c r="O65" s="4">
        <f>N65*60*'Berechnungen 525d'!$D$9/1000</f>
        <v>109.69337963404165</v>
      </c>
      <c r="P65" s="21">
        <f>'Berechnungen 525d'!$E$77*((O65-O64)/(3.6*(F65-F64)))*('Berechnungen 525d'!$B$3/(2*PI()))/2</f>
        <v>379.50332119853829</v>
      </c>
      <c r="Q65" s="21">
        <f>('Berechnungen 525d'!$E$77*((O65-O64)/(3.6*(F65-F64)))+('Berechnungen 525d'!$E$74*'Berechnungen 525d'!$E$75*'Berechnungen 525d'!$E$76*('Beschl. 5. Gang(29.10.2013)'!O65/3.6)^2)/2)*('Berechnungen 525d'!$B$3/(2*PI()))/2</f>
        <v>440.90844649239494</v>
      </c>
      <c r="R65" s="28">
        <f>('Berechnungen 525d'!$E$74*'Berechnungen 525d'!$E$75*'Berechnungen 525d'!$E$76*O65^2)/2</f>
        <v>5030.4068029911332</v>
      </c>
      <c r="T65">
        <v>11857</v>
      </c>
      <c r="U65">
        <v>2159</v>
      </c>
      <c r="V65" s="19">
        <v>2317</v>
      </c>
      <c r="W65" s="19">
        <v>2250</v>
      </c>
      <c r="X65" s="19">
        <f t="shared" si="4"/>
        <v>-67</v>
      </c>
    </row>
    <row r="66" spans="1:24" x14ac:dyDescent="0.25">
      <c r="A66">
        <v>12047</v>
      </c>
      <c r="B66">
        <v>2211</v>
      </c>
      <c r="F66" s="17">
        <f t="shared" si="0"/>
        <v>12.047000000000001</v>
      </c>
      <c r="G66" s="17">
        <f t="shared" si="5"/>
        <v>0.19000000000000128</v>
      </c>
      <c r="H66" s="18">
        <f t="shared" si="1"/>
        <v>2211</v>
      </c>
      <c r="I66" s="4">
        <f>H66*60*'Berechnungen 525d'!$D$9/1000</f>
        <v>112.22471489361702</v>
      </c>
      <c r="J66" s="4">
        <f t="shared" si="6"/>
        <v>2.6393872340425446</v>
      </c>
      <c r="K66" s="24">
        <f t="shared" si="7"/>
        <v>3.8587532661440451</v>
      </c>
      <c r="L66" s="28">
        <f>'Berechnungen 525d'!$E$77*((I66-I65)/(3.6*(F66-F65)))</f>
        <v>6945.7558790592811</v>
      </c>
      <c r="M66" s="21">
        <f>'Berechnungen 525d'!$E$77*((I66-I65)/(3.6*(F66-F65)))*'Berechnungen 525d'!$B$3/(2*PI())</f>
        <v>2197.6373467438125</v>
      </c>
      <c r="N66" s="18">
        <f t="shared" si="3"/>
        <v>2179.1021165147067</v>
      </c>
      <c r="O66" s="4">
        <f>N66*60*'Berechnungen 525d'!$D$9/1000</f>
        <v>110.60565976930818</v>
      </c>
      <c r="P66" s="21">
        <f>'Berechnungen 525d'!$E$77*((O66-O65)/(3.6*(F66-F65)))*('Berechnungen 525d'!$B$3/(2*PI()))/2</f>
        <v>379.79665698456989</v>
      </c>
      <c r="Q66" s="21">
        <f>('Berechnungen 525d'!$E$77*((O66-O65)/(3.6*(F66-F65)))+('Berechnungen 525d'!$E$74*'Berechnungen 525d'!$E$75*'Berechnungen 525d'!$E$76*('Beschl. 5. Gang(29.10.2013)'!O66/3.6)^2)/2)*('Berechnungen 525d'!$B$3/(2*PI()))/2</f>
        <v>442.22739785747245</v>
      </c>
      <c r="R66" s="28">
        <f>('Berechnungen 525d'!$E$74*'Berechnungen 525d'!$E$75*'Berechnungen 525d'!$E$76*O66^2)/2</f>
        <v>5114.4268837481786</v>
      </c>
      <c r="T66">
        <v>12047</v>
      </c>
      <c r="U66">
        <v>2211</v>
      </c>
      <c r="V66" s="19">
        <v>2317</v>
      </c>
      <c r="W66" s="19">
        <v>2250</v>
      </c>
      <c r="X66" s="19">
        <f t="shared" si="4"/>
        <v>-67</v>
      </c>
    </row>
    <row r="67" spans="1:24" x14ac:dyDescent="0.25">
      <c r="A67">
        <v>12237</v>
      </c>
      <c r="B67">
        <v>2211</v>
      </c>
      <c r="F67" s="17">
        <f t="shared" ref="F67:F130" si="8">A67/1000</f>
        <v>12.237</v>
      </c>
      <c r="G67" s="17">
        <f t="shared" si="5"/>
        <v>0.1899999999999995</v>
      </c>
      <c r="H67" s="18">
        <f t="shared" ref="H67:H130" si="9">IF(ISBLANK(B67),H66,B67)</f>
        <v>2211</v>
      </c>
      <c r="I67" s="4">
        <f>H67*60*'Berechnungen 525d'!$D$9/1000</f>
        <v>112.22471489361702</v>
      </c>
      <c r="J67" s="4">
        <f t="shared" si="6"/>
        <v>0</v>
      </c>
      <c r="K67" s="24">
        <f t="shared" si="7"/>
        <v>0</v>
      </c>
      <c r="L67" s="28">
        <f>'Berechnungen 525d'!$E$77*((I67-I66)/(3.6*(F67-F66)))</f>
        <v>0</v>
      </c>
      <c r="M67" s="21">
        <f>'Berechnungen 525d'!$E$77*((I67-I66)/(3.6*(F67-F66)))*'Berechnungen 525d'!$B$3/(2*PI())</f>
        <v>0</v>
      </c>
      <c r="N67" s="18">
        <f t="shared" si="3"/>
        <v>2197.0852520061808</v>
      </c>
      <c r="O67" s="4">
        <f>N67*60*'Berechnungen 525d'!$D$9/1000</f>
        <v>111.5184378124669</v>
      </c>
      <c r="P67" s="21">
        <f>'Berechnungen 525d'!$E$77*((O67-O66)/(3.6*(F67-F66)))*('Berechnungen 525d'!$B$3/(2*PI()))/2</f>
        <v>380.00394391939983</v>
      </c>
      <c r="Q67" s="21">
        <f>('Berechnungen 525d'!$E$77*((O67-O66)/(3.6*(F67-F66)))+('Berechnungen 525d'!$E$74*'Berechnungen 525d'!$E$75*'Berechnungen 525d'!$E$76*('Beschl. 5. Gang(29.10.2013)'!O67/3.6)^2)/2)*('Berechnungen 525d'!$B$3/(2*PI()))/2</f>
        <v>443.46936144262793</v>
      </c>
      <c r="R67" s="28">
        <f>('Berechnungen 525d'!$E$74*'Berechnungen 525d'!$E$75*'Berechnungen 525d'!$E$76*O67^2)/2</f>
        <v>5199.1892620640829</v>
      </c>
      <c r="T67">
        <v>12237</v>
      </c>
      <c r="U67">
        <v>2211</v>
      </c>
      <c r="V67" s="19">
        <v>2317</v>
      </c>
      <c r="W67" s="19">
        <v>2250</v>
      </c>
      <c r="X67" s="19">
        <f t="shared" si="4"/>
        <v>-67</v>
      </c>
    </row>
    <row r="68" spans="1:24" x14ac:dyDescent="0.25">
      <c r="A68">
        <v>12428</v>
      </c>
      <c r="B68">
        <v>2211</v>
      </c>
      <c r="F68" s="17">
        <f t="shared" si="8"/>
        <v>12.428000000000001</v>
      </c>
      <c r="G68" s="17">
        <f t="shared" si="5"/>
        <v>0.19100000000000072</v>
      </c>
      <c r="H68" s="18">
        <f t="shared" si="9"/>
        <v>2211</v>
      </c>
      <c r="I68" s="4">
        <f>H68*60*'Berechnungen 525d'!$D$9/1000</f>
        <v>112.22471489361702</v>
      </c>
      <c r="J68" s="4">
        <f t="shared" si="6"/>
        <v>0</v>
      </c>
      <c r="K68" s="24">
        <f t="shared" si="7"/>
        <v>0</v>
      </c>
      <c r="L68" s="28">
        <f>'Berechnungen 525d'!$E$77*((I68-I67)/(3.6*(F68-F67)))</f>
        <v>0</v>
      </c>
      <c r="M68" s="21">
        <f>'Berechnungen 525d'!$E$77*((I68-I67)/(3.6*(F68-F67)))*'Berechnungen 525d'!$B$3/(2*PI())</f>
        <v>0</v>
      </c>
      <c r="N68" s="18">
        <f t="shared" ref="N68:N131" si="10">0.00000033525044221*F68^6 - 0.000061843867911*F68^5 + 0.0055355048638*F68^4 - 0.2856307435*F68^3 + 6.6138900052*F68^2 + 26.921516973*F68 + 1292.3700279</f>
        <v>2215.1689355241911</v>
      </c>
      <c r="O68" s="4">
        <f>N68*60*'Berechnungen 525d'!$D$9/1000</f>
        <v>112.43631941673426</v>
      </c>
      <c r="P68" s="21">
        <f>'Berechnungen 525d'!$E$77*((O68-O67)/(3.6*(F68-F67)))*('Berechnungen 525d'!$B$3/(2*PI()))/2</f>
        <v>380.1279636788372</v>
      </c>
      <c r="Q68" s="21">
        <f>('Berechnungen 525d'!$E$77*((O68-O67)/(3.6*(F68-F67)))+('Berechnungen 525d'!$E$74*'Berechnungen 525d'!$E$75*'Berechnungen 525d'!$E$76*('Beschl. 5. Gang(29.10.2013)'!O68/3.6)^2)/2)*('Berechnungen 525d'!$B$3/(2*PI()))/2</f>
        <v>444.64241805553138</v>
      </c>
      <c r="R68" s="28">
        <f>('Berechnungen 525d'!$E$74*'Berechnungen 525d'!$E$75*'Berechnungen 525d'!$E$76*O68^2)/2</f>
        <v>5285.1280513591228</v>
      </c>
      <c r="T68">
        <v>12428</v>
      </c>
      <c r="U68">
        <v>2211</v>
      </c>
      <c r="V68" s="19">
        <v>2311</v>
      </c>
      <c r="W68" s="19">
        <v>2250</v>
      </c>
      <c r="X68" s="19">
        <f t="shared" ref="X68:X131" si="11">W68-V68</f>
        <v>-61</v>
      </c>
    </row>
    <row r="69" spans="1:24" x14ac:dyDescent="0.25">
      <c r="A69">
        <v>12618</v>
      </c>
      <c r="B69">
        <v>2263</v>
      </c>
      <c r="F69" s="17">
        <f t="shared" si="8"/>
        <v>12.618</v>
      </c>
      <c r="G69" s="17">
        <f t="shared" ref="G69:G132" si="12">F69-F68</f>
        <v>0.1899999999999995</v>
      </c>
      <c r="H69" s="18">
        <f t="shared" si="9"/>
        <v>2263</v>
      </c>
      <c r="I69" s="4">
        <f>H69*60*'Berechnungen 525d'!$D$9/1000</f>
        <v>114.86410212765958</v>
      </c>
      <c r="J69" s="4">
        <f t="shared" ref="J69:J132" si="13">I69-I68</f>
        <v>2.6393872340425588</v>
      </c>
      <c r="K69" s="24">
        <f t="shared" si="7"/>
        <v>3.8587532661441015</v>
      </c>
      <c r="L69" s="28">
        <f>'Berechnungen 525d'!$E$77*((I69-I68)/(3.6*(F69-F68)))</f>
        <v>6945.755879059383</v>
      </c>
      <c r="M69" s="21">
        <f>'Berechnungen 525d'!$E$77*((I69-I68)/(3.6*(F69-F68)))*'Berechnungen 525d'!$B$3/(2*PI())</f>
        <v>2197.6373467438443</v>
      </c>
      <c r="N69" s="18">
        <f t="shared" si="10"/>
        <v>2233.1599215971974</v>
      </c>
      <c r="O69" s="4">
        <f>N69*60*'Berechnungen 525d'!$D$9/1000</f>
        <v>113.34949593536754</v>
      </c>
      <c r="P69" s="21">
        <f>'Berechnungen 525d'!$E$77*((O69-O68)/(3.6*(F69-F68)))*('Berechnungen 525d'!$B$3/(2*PI()))/2</f>
        <v>380.16983556526139</v>
      </c>
      <c r="Q69" s="21">
        <f>('Berechnungen 525d'!$E$77*((O69-O68)/(3.6*(F69-F68)))+('Berechnungen 525d'!$E$74*'Berechnungen 525d'!$E$75*'Berechnungen 525d'!$E$76*('Beschl. 5. Gang(29.10.2013)'!O69/3.6)^2)/2)*('Berechnungen 525d'!$B$3/(2*PI()))/2</f>
        <v>445.73648238301058</v>
      </c>
      <c r="R69" s="28">
        <f>('Berechnungen 525d'!$E$74*'Berechnungen 525d'!$E$75*'Berechnungen 525d'!$E$76*O69^2)/2</f>
        <v>5371.3253514738881</v>
      </c>
      <c r="T69">
        <v>12618</v>
      </c>
      <c r="U69">
        <v>2263</v>
      </c>
      <c r="V69" s="19">
        <v>2311</v>
      </c>
      <c r="W69" s="19">
        <v>2250</v>
      </c>
      <c r="X69" s="19">
        <f t="shared" si="11"/>
        <v>-61</v>
      </c>
    </row>
    <row r="70" spans="1:24" x14ac:dyDescent="0.25">
      <c r="A70">
        <v>12818</v>
      </c>
      <c r="B70">
        <v>2263</v>
      </c>
      <c r="F70" s="17">
        <f t="shared" si="8"/>
        <v>12.818</v>
      </c>
      <c r="G70" s="17">
        <f t="shared" si="12"/>
        <v>0.19999999999999929</v>
      </c>
      <c r="H70" s="18">
        <f t="shared" si="9"/>
        <v>2263</v>
      </c>
      <c r="I70" s="4">
        <f>H70*60*'Berechnungen 525d'!$D$9/1000</f>
        <v>114.86410212765958</v>
      </c>
      <c r="J70" s="4">
        <f t="shared" si="13"/>
        <v>0</v>
      </c>
      <c r="K70" s="24">
        <f t="shared" si="7"/>
        <v>0</v>
      </c>
      <c r="L70" s="28">
        <f>'Berechnungen 525d'!$E$77*((I70-I69)/(3.6*(F70-F69)))</f>
        <v>0</v>
      </c>
      <c r="M70" s="21">
        <f>'Berechnungen 525d'!$E$77*((I70-I69)/(3.6*(F70-F69)))*'Berechnungen 525d'!$B$3/(2*PI())</f>
        <v>0</v>
      </c>
      <c r="N70" s="18">
        <f t="shared" si="10"/>
        <v>2252.0957608707995</v>
      </c>
      <c r="O70" s="4">
        <f>N70*60*'Berechnungen 525d'!$D$9/1000</f>
        <v>114.3106307900719</v>
      </c>
      <c r="P70" s="21">
        <f>'Berechnungen 525d'!$E$77*((O70-O69)/(3.6*(F70-F69)))*('Berechnungen 525d'!$B$3/(2*PI()))/2</f>
        <v>380.12886731371145</v>
      </c>
      <c r="Q70" s="21">
        <f>('Berechnungen 525d'!$E$77*((O70-O69)/(3.6*(F70-F69)))+('Berechnungen 525d'!$E$74*'Berechnungen 525d'!$E$75*'Berechnungen 525d'!$E$76*('Beschl. 5. Gang(29.10.2013)'!O70/3.6)^2)/2)*('Berechnungen 525d'!$B$3/(2*PI()))/2</f>
        <v>446.81215903344707</v>
      </c>
      <c r="R70" s="28">
        <f>('Berechnungen 525d'!$E$74*'Berechnungen 525d'!$E$75*'Berechnungen 525d'!$E$76*O70^2)/2</f>
        <v>5462.8027010370815</v>
      </c>
      <c r="T70">
        <v>12818</v>
      </c>
      <c r="U70">
        <v>2263</v>
      </c>
      <c r="V70" s="19">
        <v>2311</v>
      </c>
      <c r="W70" s="19">
        <v>2250</v>
      </c>
      <c r="X70" s="19">
        <f t="shared" si="11"/>
        <v>-61</v>
      </c>
    </row>
    <row r="71" spans="1:24" x14ac:dyDescent="0.25">
      <c r="A71">
        <v>13008</v>
      </c>
      <c r="B71">
        <v>2263</v>
      </c>
      <c r="F71" s="17">
        <f t="shared" si="8"/>
        <v>13.007999999999999</v>
      </c>
      <c r="G71" s="17">
        <f t="shared" si="12"/>
        <v>0.1899999999999995</v>
      </c>
      <c r="H71" s="18">
        <f t="shared" si="9"/>
        <v>2263</v>
      </c>
      <c r="I71" s="4">
        <f>H71*60*'Berechnungen 525d'!$D$9/1000</f>
        <v>114.86410212765958</v>
      </c>
      <c r="J71" s="4">
        <f t="shared" si="13"/>
        <v>0</v>
      </c>
      <c r="K71" s="24">
        <f t="shared" si="7"/>
        <v>0</v>
      </c>
      <c r="L71" s="28">
        <f>'Berechnungen 525d'!$E$77*((I71-I70)/(3.6*(F71-F70)))</f>
        <v>0</v>
      </c>
      <c r="M71" s="21">
        <f>'Berechnungen 525d'!$E$77*((I71-I70)/(3.6*(F71-F70)))*'Berechnungen 525d'!$B$3/(2*PI())</f>
        <v>0</v>
      </c>
      <c r="N71" s="18">
        <f t="shared" si="10"/>
        <v>2270.0789897948616</v>
      </c>
      <c r="O71" s="4">
        <f>N71*60*'Berechnungen 525d'!$D$9/1000</f>
        <v>115.22341357563025</v>
      </c>
      <c r="P71" s="21">
        <f>'Berechnungen 525d'!$E$77*((O71-O70)/(3.6*(F71-F70)))*('Berechnungen 525d'!$B$3/(2*PI()))/2</f>
        <v>380.0059182554113</v>
      </c>
      <c r="Q71" s="21">
        <f>('Berechnungen 525d'!$E$77*((O71-O70)/(3.6*(F71-F70)))+('Berechnungen 525d'!$E$74*'Berechnungen 525d'!$E$75*'Berechnungen 525d'!$E$76*('Beschl. 5. Gang(29.10.2013)'!O71/3.6)^2)/2)*('Berechnungen 525d'!$B$3/(2*PI()))/2</f>
        <v>447.75840846670656</v>
      </c>
      <c r="R71" s="28">
        <f>('Berechnungen 525d'!$E$74*'Berechnungen 525d'!$E$75*'Berechnungen 525d'!$E$76*O71^2)/2</f>
        <v>5550.3931642101534</v>
      </c>
      <c r="T71">
        <v>13008</v>
      </c>
      <c r="U71">
        <v>2263</v>
      </c>
      <c r="V71" s="19">
        <v>2306</v>
      </c>
      <c r="W71" s="19">
        <v>2250</v>
      </c>
      <c r="X71" s="19">
        <f t="shared" si="11"/>
        <v>-56</v>
      </c>
    </row>
    <row r="72" spans="1:24" x14ac:dyDescent="0.25">
      <c r="A72">
        <v>13199</v>
      </c>
      <c r="B72">
        <v>2311</v>
      </c>
      <c r="F72" s="17">
        <f t="shared" si="8"/>
        <v>13.199</v>
      </c>
      <c r="G72" s="17">
        <f t="shared" si="12"/>
        <v>0.19100000000000072</v>
      </c>
      <c r="H72" s="18">
        <f t="shared" si="9"/>
        <v>2311</v>
      </c>
      <c r="I72" s="4">
        <f>H72*60*'Berechnungen 525d'!$D$9/1000</f>
        <v>117.30045957446808</v>
      </c>
      <c r="J72" s="4">
        <f t="shared" si="13"/>
        <v>2.4363574468085005</v>
      </c>
      <c r="K72" s="24">
        <f t="shared" si="7"/>
        <v>3.5432772641193879</v>
      </c>
      <c r="L72" s="28">
        <f>'Berechnungen 525d'!$E$77*((I72-I71)/(3.6*(F72-F71)))</f>
        <v>6377.8990754148981</v>
      </c>
      <c r="M72" s="21">
        <f>'Berechnungen 525d'!$E$77*((I72-I71)/(3.6*(F72-F71)))*'Berechnungen 525d'!$B$3/(2*PI())</f>
        <v>2017.9674388142978</v>
      </c>
      <c r="N72" s="18">
        <f t="shared" si="10"/>
        <v>2288.1474148497573</v>
      </c>
      <c r="O72" s="4">
        <f>N72*60*'Berechnungen 525d'!$D$9/1000</f>
        <v>116.14052069926767</v>
      </c>
      <c r="P72" s="21">
        <f>'Berechnungen 525d'!$E$77*((O72-O71)/(3.6*(F72-F71)))*('Berechnungen 525d'!$B$3/(2*PI()))/2</f>
        <v>379.80722324412307</v>
      </c>
      <c r="Q72" s="21">
        <f>('Berechnungen 525d'!$E$77*((O72-O71)/(3.6*(F72-F71)))+('Berechnungen 525d'!$E$74*'Berechnungen 525d'!$E$75*'Berechnungen 525d'!$E$76*('Beschl. 5. Gang(29.10.2013)'!O72/3.6)^2)/2)*('Berechnungen 525d'!$B$3/(2*PI()))/2</f>
        <v>448.64254154929097</v>
      </c>
      <c r="R72" s="28">
        <f>('Berechnungen 525d'!$E$74*'Berechnungen 525d'!$E$75*'Berechnungen 525d'!$E$76*O72^2)/2</f>
        <v>5639.1001863653828</v>
      </c>
      <c r="T72">
        <v>13199</v>
      </c>
      <c r="U72">
        <v>2311</v>
      </c>
      <c r="V72" s="19">
        <v>2306</v>
      </c>
      <c r="W72" s="19">
        <v>2250</v>
      </c>
      <c r="X72" s="19">
        <f t="shared" si="11"/>
        <v>-56</v>
      </c>
    </row>
    <row r="73" spans="1:24" x14ac:dyDescent="0.25">
      <c r="A73">
        <v>13389</v>
      </c>
      <c r="B73">
        <v>2311</v>
      </c>
      <c r="F73" s="17">
        <f t="shared" si="8"/>
        <v>13.388999999999999</v>
      </c>
      <c r="G73" s="17">
        <f t="shared" si="12"/>
        <v>0.1899999999999995</v>
      </c>
      <c r="H73" s="18">
        <f t="shared" si="9"/>
        <v>2311</v>
      </c>
      <c r="I73" s="4">
        <f>H73*60*'Berechnungen 525d'!$D$9/1000</f>
        <v>117.30045957446808</v>
      </c>
      <c r="J73" s="4">
        <f t="shared" si="13"/>
        <v>0</v>
      </c>
      <c r="K73" s="24">
        <f t="shared" si="7"/>
        <v>0</v>
      </c>
      <c r="L73" s="28">
        <f>'Berechnungen 525d'!$E$77*((I73-I72)/(3.6*(F73-F72)))</f>
        <v>0</v>
      </c>
      <c r="M73" s="21">
        <f>'Berechnungen 525d'!$E$77*((I73-I72)/(3.6*(F73-F72)))*'Berechnungen 525d'!$B$3/(2*PI())</f>
        <v>0</v>
      </c>
      <c r="N73" s="18">
        <f t="shared" si="10"/>
        <v>2306.1082583893349</v>
      </c>
      <c r="O73" s="4">
        <f>N73*60*'Berechnungen 525d'!$D$9/1000</f>
        <v>117.05216725986377</v>
      </c>
      <c r="P73" s="21">
        <f>'Berechnungen 525d'!$E$77*((O73-O72)/(3.6*(F73-F72)))*('Berechnungen 525d'!$B$3/(2*PI()))/2</f>
        <v>379.53288982306498</v>
      </c>
      <c r="Q73" s="21">
        <f>('Berechnungen 525d'!$E$77*((O73-O72)/(3.6*(F73-F72)))+('Berechnungen 525d'!$E$74*'Berechnungen 525d'!$E$75*'Berechnungen 525d'!$E$76*('Beschl. 5. Gang(29.10.2013)'!O73/3.6)^2)/2)*('Berechnungen 525d'!$B$3/(2*PI()))/2</f>
        <v>449.45309689820488</v>
      </c>
      <c r="R73" s="28">
        <f>('Berechnungen 525d'!$E$74*'Berechnungen 525d'!$E$75*'Berechnungen 525d'!$E$76*O73^2)/2</f>
        <v>5727.9760224269312</v>
      </c>
      <c r="T73">
        <v>13389</v>
      </c>
      <c r="U73">
        <v>2311</v>
      </c>
      <c r="V73" s="19">
        <v>2306</v>
      </c>
      <c r="W73" s="19">
        <v>2250</v>
      </c>
      <c r="X73" s="19">
        <f t="shared" si="11"/>
        <v>-56</v>
      </c>
    </row>
    <row r="74" spans="1:24" x14ac:dyDescent="0.25">
      <c r="A74">
        <v>13579</v>
      </c>
      <c r="B74">
        <v>2311</v>
      </c>
      <c r="F74" s="17">
        <f t="shared" si="8"/>
        <v>13.579000000000001</v>
      </c>
      <c r="G74" s="17">
        <f t="shared" si="12"/>
        <v>0.19000000000000128</v>
      </c>
      <c r="H74" s="18">
        <f t="shared" si="9"/>
        <v>2311</v>
      </c>
      <c r="I74" s="4">
        <f>H74*60*'Berechnungen 525d'!$D$9/1000</f>
        <v>117.30045957446808</v>
      </c>
      <c r="J74" s="4">
        <f t="shared" si="13"/>
        <v>0</v>
      </c>
      <c r="K74" s="24">
        <f t="shared" si="7"/>
        <v>0</v>
      </c>
      <c r="L74" s="28">
        <f>'Berechnungen 525d'!$E$77*((I74-I73)/(3.6*(F74-F73)))</f>
        <v>0</v>
      </c>
      <c r="M74" s="21">
        <f>'Berechnungen 525d'!$E$77*((I74-I73)/(3.6*(F74-F73)))*'Berechnungen 525d'!$B$3/(2*PI())</f>
        <v>0</v>
      </c>
      <c r="N74" s="18">
        <f t="shared" si="10"/>
        <v>2324.0526565988894</v>
      </c>
      <c r="O74" s="4">
        <f>N74*60*'Berechnungen 525d'!$D$9/1000</f>
        <v>117.96297909749596</v>
      </c>
      <c r="P74" s="21">
        <f>'Berechnungen 525d'!$E$77*((O74-O73)/(3.6*(F74-F73)))*('Berechnungen 525d'!$B$3/(2*PI()))/2</f>
        <v>379.1853814438449</v>
      </c>
      <c r="Q74" s="21">
        <f>('Berechnungen 525d'!$E$77*((O74-O73)/(3.6*(F74-F73)))+('Berechnungen 525d'!$E$74*'Berechnungen 525d'!$E$75*'Berechnungen 525d'!$E$76*('Beschl. 5. Gang(29.10.2013)'!O74/3.6)^2)/2)*('Berechnungen 525d'!$B$3/(2*PI()))/2</f>
        <v>450.19795485193157</v>
      </c>
      <c r="R74" s="28">
        <f>('Berechnungen 525d'!$E$74*'Berechnungen 525d'!$E$75*'Berechnungen 525d'!$E$76*O74^2)/2</f>
        <v>5817.4644324955934</v>
      </c>
      <c r="T74">
        <v>13579</v>
      </c>
      <c r="U74">
        <v>2311</v>
      </c>
      <c r="V74" s="19">
        <v>2296</v>
      </c>
      <c r="W74" s="19">
        <v>2250</v>
      </c>
      <c r="X74" s="19">
        <f t="shared" si="11"/>
        <v>-46</v>
      </c>
    </row>
    <row r="75" spans="1:24" x14ac:dyDescent="0.25">
      <c r="A75">
        <v>13769</v>
      </c>
      <c r="B75">
        <v>2362</v>
      </c>
      <c r="F75" s="17">
        <f t="shared" si="8"/>
        <v>13.769</v>
      </c>
      <c r="G75" s="17">
        <f t="shared" si="12"/>
        <v>0.1899999999999995</v>
      </c>
      <c r="H75" s="18">
        <f t="shared" si="9"/>
        <v>2362</v>
      </c>
      <c r="I75" s="4">
        <f>H75*60*'Berechnungen 525d'!$D$9/1000</f>
        <v>119.88908936170212</v>
      </c>
      <c r="J75" s="4">
        <f t="shared" si="13"/>
        <v>2.5886297872340407</v>
      </c>
      <c r="K75" s="24">
        <f t="shared" si="7"/>
        <v>3.7845464725643967</v>
      </c>
      <c r="L75" s="28">
        <f>'Berechnungen 525d'!$E$77*((I75-I74)/(3.6*(F75-F74)))</f>
        <v>6812.1836506159143</v>
      </c>
      <c r="M75" s="21">
        <f>'Berechnungen 525d'!$E$77*((I75-I74)/(3.6*(F75-F74)))*'Berechnungen 525d'!$B$3/(2*PI())</f>
        <v>2155.3750900756877</v>
      </c>
      <c r="N75" s="18">
        <f t="shared" si="10"/>
        <v>2341.9771905654829</v>
      </c>
      <c r="O75" s="4">
        <f>N75*60*'Berechnungen 525d'!$D$9/1000</f>
        <v>118.87278267687266</v>
      </c>
      <c r="P75" s="21">
        <f>'Berechnungen 525d'!$E$77*((O75-O74)/(3.6*(F75-F74)))*('Berechnungen 525d'!$B$3/(2*PI()))/2</f>
        <v>378.76562757657547</v>
      </c>
      <c r="Q75" s="21">
        <f>('Berechnungen 525d'!$E$77*((O75-O74)/(3.6*(F75-F74)))+('Berechnungen 525d'!$E$74*'Berechnungen 525d'!$E$75*'Berechnungen 525d'!$E$76*('Beschl. 5. Gang(29.10.2013)'!O75/3.6)^2)/2)*('Berechnungen 525d'!$B$3/(2*PI()))/2</f>
        <v>450.87781105677789</v>
      </c>
      <c r="R75" s="28">
        <f>('Berechnungen 525d'!$E$74*'Berechnungen 525d'!$E$75*'Berechnungen 525d'!$E$76*O75^2)/2</f>
        <v>5907.5462613484369</v>
      </c>
      <c r="T75">
        <v>13769</v>
      </c>
      <c r="U75">
        <v>2362</v>
      </c>
      <c r="V75" s="19">
        <v>2296</v>
      </c>
      <c r="W75" s="19">
        <v>2250</v>
      </c>
      <c r="X75" s="19">
        <f t="shared" si="11"/>
        <v>-46</v>
      </c>
    </row>
    <row r="76" spans="1:24" x14ac:dyDescent="0.25">
      <c r="A76">
        <v>13970</v>
      </c>
      <c r="B76">
        <v>2362</v>
      </c>
      <c r="F76" s="17">
        <f t="shared" si="8"/>
        <v>13.97</v>
      </c>
      <c r="G76" s="17">
        <f t="shared" si="12"/>
        <v>0.20100000000000051</v>
      </c>
      <c r="H76" s="18">
        <f t="shared" si="9"/>
        <v>2362</v>
      </c>
      <c r="I76" s="4">
        <f>H76*60*'Berechnungen 525d'!$D$9/1000</f>
        <v>119.88908936170212</v>
      </c>
      <c r="J76" s="4">
        <f t="shared" si="13"/>
        <v>0</v>
      </c>
      <c r="K76" s="24">
        <f t="shared" ref="K76:K139" si="14">((I76-I75)/(3.6*(F76-F75)))</f>
        <v>0</v>
      </c>
      <c r="L76" s="28">
        <f>'Berechnungen 525d'!$E$77*((I76-I75)/(3.6*(F76-F75)))</f>
        <v>0</v>
      </c>
      <c r="M76" s="21">
        <f>'Berechnungen 525d'!$E$77*((I76-I75)/(3.6*(F76-F75)))*'Berechnungen 525d'!$B$3/(2*PI())</f>
        <v>0</v>
      </c>
      <c r="N76" s="18">
        <f t="shared" si="10"/>
        <v>2360.9141244432712</v>
      </c>
      <c r="O76" s="4">
        <f>N76*60*'Berechnungen 525d'!$D$9/1000</f>
        <v>119.83397309089081</v>
      </c>
      <c r="P76" s="21">
        <f>'Berechnungen 525d'!$E$77*((O76-O75)/(3.6*(F76-F75)))*('Berechnungen 525d'!$B$3/(2*PI()))/2</f>
        <v>378.25954330764193</v>
      </c>
      <c r="Q76" s="21">
        <f>('Berechnungen 525d'!$E$77*((O76-O75)/(3.6*(F76-F75)))+('Berechnungen 525d'!$E$74*'Berechnungen 525d'!$E$75*'Berechnungen 525d'!$E$76*('Beschl. 5. Gang(29.10.2013)'!O76/3.6)^2)/2)*('Berechnungen 525d'!$B$3/(2*PI()))/2</f>
        <v>451.54262172648589</v>
      </c>
      <c r="R76" s="28">
        <f>('Berechnungen 525d'!$E$74*'Berechnungen 525d'!$E$75*'Berechnungen 525d'!$E$76*O76^2)/2</f>
        <v>6003.4678613247079</v>
      </c>
      <c r="T76">
        <v>13970</v>
      </c>
      <c r="U76">
        <v>2362</v>
      </c>
      <c r="V76" s="19">
        <v>2296</v>
      </c>
      <c r="W76" s="19">
        <v>2250</v>
      </c>
      <c r="X76" s="19">
        <f t="shared" si="11"/>
        <v>-46</v>
      </c>
    </row>
    <row r="77" spans="1:24" x14ac:dyDescent="0.25">
      <c r="A77">
        <v>14160</v>
      </c>
      <c r="B77">
        <v>2362</v>
      </c>
      <c r="F77" s="17">
        <f t="shared" si="8"/>
        <v>14.16</v>
      </c>
      <c r="G77" s="17">
        <f t="shared" si="12"/>
        <v>0.1899999999999995</v>
      </c>
      <c r="H77" s="18">
        <f t="shared" si="9"/>
        <v>2362</v>
      </c>
      <c r="I77" s="4">
        <f>H77*60*'Berechnungen 525d'!$D$9/1000</f>
        <v>119.88908936170212</v>
      </c>
      <c r="J77" s="4">
        <f t="shared" si="13"/>
        <v>0</v>
      </c>
      <c r="K77" s="24">
        <f t="shared" si="14"/>
        <v>0</v>
      </c>
      <c r="L77" s="28">
        <f>'Berechnungen 525d'!$E$77*((I77-I76)/(3.6*(F77-F76)))</f>
        <v>0</v>
      </c>
      <c r="M77" s="21">
        <f>'Berechnungen 525d'!$E$77*((I77-I76)/(3.6*(F77-F76)))*'Berechnungen 525d'!$B$3/(2*PI())</f>
        <v>0</v>
      </c>
      <c r="N77" s="18">
        <f t="shared" si="10"/>
        <v>2378.7873227873597</v>
      </c>
      <c r="O77" s="4">
        <f>N77*60*'Berechnungen 525d'!$D$9/1000</f>
        <v>120.74117100513884</v>
      </c>
      <c r="P77" s="21">
        <f>'Berechnungen 525d'!$E$77*((O77-O76)/(3.6*(F77-F76)))*('Berechnungen 525d'!$B$3/(2*PI()))/2</f>
        <v>377.68084794931679</v>
      </c>
      <c r="Q77" s="21">
        <f>('Berechnungen 525d'!$E$77*((O77-O76)/(3.6*(F77-F76)))+('Berechnungen 525d'!$E$74*'Berechnungen 525d'!$E$75*'Berechnungen 525d'!$E$76*('Beschl. 5. Gang(29.10.2013)'!O77/3.6)^2)/2)*('Berechnungen 525d'!$B$3/(2*PI()))/2</f>
        <v>452.0776991104384</v>
      </c>
      <c r="R77" s="28">
        <f>('Berechnungen 525d'!$E$74*'Berechnungen 525d'!$E$75*'Berechnungen 525d'!$E$76*O77^2)/2</f>
        <v>6094.7099189367946</v>
      </c>
      <c r="T77">
        <v>14160</v>
      </c>
      <c r="U77">
        <v>2362</v>
      </c>
      <c r="V77" s="19">
        <v>2284</v>
      </c>
      <c r="W77" s="19">
        <v>2250</v>
      </c>
      <c r="X77" s="19">
        <f t="shared" si="11"/>
        <v>-34</v>
      </c>
    </row>
    <row r="78" spans="1:24" x14ac:dyDescent="0.25">
      <c r="A78">
        <v>14350</v>
      </c>
      <c r="B78">
        <v>2420</v>
      </c>
      <c r="F78" s="17">
        <f t="shared" si="8"/>
        <v>14.35</v>
      </c>
      <c r="G78" s="17">
        <f t="shared" si="12"/>
        <v>0.1899999999999995</v>
      </c>
      <c r="H78" s="18">
        <f t="shared" si="9"/>
        <v>2420</v>
      </c>
      <c r="I78" s="4">
        <f>H78*60*'Berechnungen 525d'!$D$9/1000</f>
        <v>122.83302127659574</v>
      </c>
      <c r="J78" s="4">
        <f t="shared" si="13"/>
        <v>2.9439319148936249</v>
      </c>
      <c r="K78" s="24">
        <f t="shared" si="14"/>
        <v>4.3039940276222692</v>
      </c>
      <c r="L78" s="28">
        <f>'Berechnungen 525d'!$E$77*((I78-I77)/(3.6*(F78-F77)))</f>
        <v>7747.1892497200843</v>
      </c>
      <c r="M78" s="21">
        <f>'Berechnungen 525d'!$E$77*((I78-I77)/(3.6*(F78-F77)))*'Berechnungen 525d'!$B$3/(2*PI())</f>
        <v>2451.2108867527504</v>
      </c>
      <c r="N78" s="18">
        <f t="shared" si="10"/>
        <v>2396.630637202958</v>
      </c>
      <c r="O78" s="4">
        <f>N78*60*'Berechnungen 525d'!$D$9/1000</f>
        <v>121.64685208747611</v>
      </c>
      <c r="P78" s="21">
        <f>'Berechnungen 525d'!$E$77*((O78-O77)/(3.6*(F78-F77)))*('Berechnungen 525d'!$B$3/(2*PI()))/2</f>
        <v>377.04936682126726</v>
      </c>
      <c r="Q78" s="21">
        <f>('Berechnungen 525d'!$E$77*((O78-O77)/(3.6*(F78-F77)))+('Berechnungen 525d'!$E$74*'Berechnungen 525d'!$E$75*'Berechnungen 525d'!$E$76*('Beschl. 5. Gang(29.10.2013)'!O78/3.6)^2)/2)*('Berechnungen 525d'!$B$3/(2*PI()))/2</f>
        <v>452.56650741757369</v>
      </c>
      <c r="R78" s="28">
        <f>('Berechnungen 525d'!$E$74*'Berechnungen 525d'!$E$75*'Berechnungen 525d'!$E$76*O78^2)/2</f>
        <v>6186.4858345318562</v>
      </c>
      <c r="T78">
        <v>14350</v>
      </c>
      <c r="U78">
        <v>2420</v>
      </c>
      <c r="V78" s="19">
        <v>2284</v>
      </c>
      <c r="W78" s="19">
        <v>2250</v>
      </c>
      <c r="X78" s="19">
        <f t="shared" si="11"/>
        <v>-34</v>
      </c>
    </row>
    <row r="79" spans="1:24" x14ac:dyDescent="0.25">
      <c r="A79">
        <v>14541</v>
      </c>
      <c r="B79">
        <v>2420</v>
      </c>
      <c r="F79" s="17">
        <f t="shared" si="8"/>
        <v>14.541</v>
      </c>
      <c r="G79" s="17">
        <f t="shared" si="12"/>
        <v>0.19100000000000072</v>
      </c>
      <c r="H79" s="18">
        <f t="shared" si="9"/>
        <v>2420</v>
      </c>
      <c r="I79" s="4">
        <f>H79*60*'Berechnungen 525d'!$D$9/1000</f>
        <v>122.83302127659574</v>
      </c>
      <c r="J79" s="4">
        <f t="shared" si="13"/>
        <v>0</v>
      </c>
      <c r="K79" s="24">
        <f t="shared" si="14"/>
        <v>0</v>
      </c>
      <c r="L79" s="28">
        <f>'Berechnungen 525d'!$E$77*((I79-I78)/(3.6*(F79-F78)))</f>
        <v>0</v>
      </c>
      <c r="M79" s="21">
        <f>'Berechnungen 525d'!$E$77*((I79-I78)/(3.6*(F79-F78)))*'Berechnungen 525d'!$B$3/(2*PI())</f>
        <v>0</v>
      </c>
      <c r="N79" s="18">
        <f t="shared" si="10"/>
        <v>2414.5345753958568</v>
      </c>
      <c r="O79" s="4">
        <f>N79*60*'Berechnungen 525d'!$D$9/1000</f>
        <v>122.55561027796503</v>
      </c>
      <c r="P79" s="21">
        <f>'Berechnungen 525d'!$E$77*((O79-O78)/(3.6*(F79-F78)))*('Berechnungen 525d'!$B$3/(2*PI()))/2</f>
        <v>376.34962812305946</v>
      </c>
      <c r="Q79" s="21">
        <f>('Berechnungen 525d'!$E$77*((O79-O78)/(3.6*(F79-F78)))+('Berechnungen 525d'!$E$74*'Berechnungen 525d'!$E$75*'Berechnungen 525d'!$E$76*('Beschl. 5. Gang(29.10.2013)'!O79/3.6)^2)/2)*('Berechnungen 525d'!$B$3/(2*PI()))/2</f>
        <v>452.99927902907109</v>
      </c>
      <c r="R79" s="28">
        <f>('Berechnungen 525d'!$E$74*'Berechnungen 525d'!$E$75*'Berechnungen 525d'!$E$76*O79^2)/2</f>
        <v>6279.2629038584846</v>
      </c>
      <c r="T79">
        <v>14541</v>
      </c>
      <c r="U79">
        <v>2420</v>
      </c>
      <c r="V79" s="19">
        <v>2284</v>
      </c>
      <c r="W79" s="19">
        <v>2250</v>
      </c>
      <c r="X79" s="19">
        <f t="shared" si="11"/>
        <v>-34</v>
      </c>
    </row>
    <row r="80" spans="1:24" x14ac:dyDescent="0.25">
      <c r="A80">
        <v>14731</v>
      </c>
      <c r="B80">
        <v>2420</v>
      </c>
      <c r="F80" s="17">
        <f t="shared" si="8"/>
        <v>14.731</v>
      </c>
      <c r="G80" s="17">
        <f t="shared" si="12"/>
        <v>0.1899999999999995</v>
      </c>
      <c r="H80" s="18">
        <f t="shared" si="9"/>
        <v>2420</v>
      </c>
      <c r="I80" s="4">
        <f>H80*60*'Berechnungen 525d'!$D$9/1000</f>
        <v>122.83302127659574</v>
      </c>
      <c r="J80" s="4">
        <f t="shared" si="13"/>
        <v>0</v>
      </c>
      <c r="K80" s="24">
        <f t="shared" si="14"/>
        <v>0</v>
      </c>
      <c r="L80" s="28">
        <f>'Berechnungen 525d'!$E$77*((I80-I79)/(3.6*(F80-F79)))</f>
        <v>0</v>
      </c>
      <c r="M80" s="21">
        <f>'Berechnungen 525d'!$E$77*((I80-I79)/(3.6*(F80-F79)))*'Berechnungen 525d'!$B$3/(2*PI())</f>
        <v>0</v>
      </c>
      <c r="N80" s="18">
        <f t="shared" si="10"/>
        <v>2432.3085771430333</v>
      </c>
      <c r="O80" s="4">
        <f>N80*60*'Berechnungen 525d'!$D$9/1000</f>
        <v>123.4577732262217</v>
      </c>
      <c r="P80" s="21">
        <f>'Berechnungen 525d'!$E$77*((O80-O79)/(3.6*(F80-F79)))*('Berechnungen 525d'!$B$3/(2*PI()))/2</f>
        <v>375.58471192966141</v>
      </c>
      <c r="Q80" s="21">
        <f>('Berechnungen 525d'!$E$77*((O80-O79)/(3.6*(F80-F79)))+('Berechnungen 525d'!$E$74*'Berechnungen 525d'!$E$75*'Berechnungen 525d'!$E$76*('Beschl. 5. Gang(29.10.2013)'!O80/3.6)^2)/2)*('Berechnungen 525d'!$B$3/(2*PI()))/2</f>
        <v>453.36699139481237</v>
      </c>
      <c r="R80" s="28">
        <f>('Berechnungen 525d'!$E$74*'Berechnungen 525d'!$E$75*'Berechnungen 525d'!$E$76*O80^2)/2</f>
        <v>6372.0496603692918</v>
      </c>
      <c r="T80">
        <v>14731</v>
      </c>
      <c r="U80">
        <v>2420</v>
      </c>
      <c r="V80" s="19">
        <v>2275</v>
      </c>
      <c r="W80" s="19">
        <v>2250</v>
      </c>
      <c r="X80" s="19">
        <f t="shared" si="11"/>
        <v>-25</v>
      </c>
    </row>
    <row r="81" spans="1:24" x14ac:dyDescent="0.25">
      <c r="A81">
        <v>14921</v>
      </c>
      <c r="B81">
        <v>2472</v>
      </c>
      <c r="F81" s="17">
        <f t="shared" si="8"/>
        <v>14.920999999999999</v>
      </c>
      <c r="G81" s="17">
        <f t="shared" si="12"/>
        <v>0.1899999999999995</v>
      </c>
      <c r="H81" s="18">
        <f t="shared" si="9"/>
        <v>2472</v>
      </c>
      <c r="I81" s="4">
        <f>H81*60*'Berechnungen 525d'!$D$9/1000</f>
        <v>125.47240851063829</v>
      </c>
      <c r="J81" s="4">
        <f t="shared" si="13"/>
        <v>2.6393872340425446</v>
      </c>
      <c r="K81" s="24">
        <f t="shared" si="14"/>
        <v>3.8587532661440807</v>
      </c>
      <c r="L81" s="28">
        <f>'Berechnungen 525d'!$E$77*((I81-I80)/(3.6*(F81-F80)))</f>
        <v>6945.7558790593448</v>
      </c>
      <c r="M81" s="21">
        <f>'Berechnungen 525d'!$E$77*((I81-I80)/(3.6*(F81-F80)))*'Berechnungen 525d'!$B$3/(2*PI())</f>
        <v>2197.6373467438325</v>
      </c>
      <c r="N81" s="18">
        <f t="shared" si="10"/>
        <v>2450.043464979075</v>
      </c>
      <c r="O81" s="4">
        <f>N81*60*'Berechnungen 525d'!$D$9/1000</f>
        <v>124.35795085221449</v>
      </c>
      <c r="P81" s="21">
        <f>'Berechnungen 525d'!$E$77*((O81-O80)/(3.6*(F81-F80)))*('Berechnungen 525d'!$B$3/(2*PI()))/2</f>
        <v>374.75819085382687</v>
      </c>
      <c r="Q81" s="21">
        <f>('Berechnungen 525d'!$E$77*((O81-O80)/(3.6*(F81-F80)))+('Berechnungen 525d'!$E$74*'Berechnungen 525d'!$E$75*'Berechnungen 525d'!$E$76*('Beschl. 5. Gang(29.10.2013)'!O81/3.6)^2)/2)*('Berechnungen 525d'!$B$3/(2*PI()))/2</f>
        <v>453.6788859780595</v>
      </c>
      <c r="R81" s="28">
        <f>('Berechnungen 525d'!$E$74*'Berechnungen 525d'!$E$75*'Berechnungen 525d'!$E$76*O81^2)/2</f>
        <v>6465.3105054318285</v>
      </c>
      <c r="T81">
        <v>14921</v>
      </c>
      <c r="U81">
        <v>2472</v>
      </c>
      <c r="V81" s="19">
        <v>2275</v>
      </c>
      <c r="W81" s="19">
        <v>2250</v>
      </c>
      <c r="X81" s="19">
        <f t="shared" si="11"/>
        <v>-25</v>
      </c>
    </row>
    <row r="82" spans="1:24" x14ac:dyDescent="0.25">
      <c r="A82">
        <v>15101</v>
      </c>
      <c r="B82">
        <v>2472</v>
      </c>
      <c r="F82" s="17">
        <f t="shared" si="8"/>
        <v>15.101000000000001</v>
      </c>
      <c r="G82" s="17">
        <f t="shared" si="12"/>
        <v>0.18000000000000149</v>
      </c>
      <c r="H82" s="18">
        <f t="shared" si="9"/>
        <v>2472</v>
      </c>
      <c r="I82" s="4">
        <f>H82*60*'Berechnungen 525d'!$D$9/1000</f>
        <v>125.47240851063829</v>
      </c>
      <c r="J82" s="4">
        <f t="shared" si="13"/>
        <v>0</v>
      </c>
      <c r="K82" s="24">
        <f t="shared" si="14"/>
        <v>0</v>
      </c>
      <c r="L82" s="28">
        <f>'Berechnungen 525d'!$E$77*((I82-I81)/(3.6*(F82-F81)))</f>
        <v>0</v>
      </c>
      <c r="M82" s="21">
        <f>'Berechnungen 525d'!$E$77*((I82-I81)/(3.6*(F82-F81)))*'Berechnungen 525d'!$B$3/(2*PI())</f>
        <v>0</v>
      </c>
      <c r="N82" s="18">
        <f t="shared" si="10"/>
        <v>2466.806192173045</v>
      </c>
      <c r="O82" s="4">
        <f>N82*60*'Berechnungen 525d'!$D$9/1000</f>
        <v>125.20878408612798</v>
      </c>
      <c r="P82" s="21">
        <f>'Berechnungen 525d'!$E$77*((O82-O81)/(3.6*(F82-F81)))*('Berechnungen 525d'!$B$3/(2*PI()))/2</f>
        <v>373.8939695406907</v>
      </c>
      <c r="Q82" s="21">
        <f>('Berechnungen 525d'!$E$77*((O82-O81)/(3.6*(F82-F81)))+('Berechnungen 525d'!$E$74*'Berechnungen 525d'!$E$75*'Berechnungen 525d'!$E$76*('Beschl. 5. Gang(29.10.2013)'!O82/3.6)^2)/2)*('Berechnungen 525d'!$B$3/(2*PI()))/2</f>
        <v>453.89827946970973</v>
      </c>
      <c r="R82" s="28">
        <f>('Berechnungen 525d'!$E$74*'Berechnungen 525d'!$E$75*'Berechnungen 525d'!$E$76*O82^2)/2</f>
        <v>6554.0819762126994</v>
      </c>
      <c r="T82">
        <v>15101</v>
      </c>
      <c r="U82">
        <v>2472</v>
      </c>
      <c r="V82" s="19">
        <v>2275</v>
      </c>
      <c r="W82" s="19">
        <v>2250</v>
      </c>
      <c r="X82" s="19">
        <f t="shared" si="11"/>
        <v>-25</v>
      </c>
    </row>
    <row r="83" spans="1:24" x14ac:dyDescent="0.25">
      <c r="A83">
        <v>15292</v>
      </c>
      <c r="B83">
        <v>2472</v>
      </c>
      <c r="F83" s="17">
        <f t="shared" si="8"/>
        <v>15.292</v>
      </c>
      <c r="G83" s="17">
        <f t="shared" si="12"/>
        <v>0.19099999999999895</v>
      </c>
      <c r="H83" s="18">
        <f t="shared" si="9"/>
        <v>2472</v>
      </c>
      <c r="I83" s="4">
        <f>H83*60*'Berechnungen 525d'!$D$9/1000</f>
        <v>125.47240851063829</v>
      </c>
      <c r="J83" s="4">
        <f t="shared" si="13"/>
        <v>0</v>
      </c>
      <c r="K83" s="24">
        <f t="shared" si="14"/>
        <v>0</v>
      </c>
      <c r="L83" s="28">
        <f>'Berechnungen 525d'!$E$77*((I83-I82)/(3.6*(F83-F82)))</f>
        <v>0</v>
      </c>
      <c r="M83" s="21">
        <f>'Berechnungen 525d'!$E$77*((I83-I82)/(3.6*(F83-F82)))*'Berechnungen 525d'!$B$3/(2*PI())</f>
        <v>0</v>
      </c>
      <c r="N83" s="18">
        <f t="shared" si="10"/>
        <v>2484.54930388295</v>
      </c>
      <c r="O83" s="4">
        <f>N83*60*'Berechnungen 525d'!$D$9/1000</f>
        <v>126.10937913496095</v>
      </c>
      <c r="P83" s="21">
        <f>'Berechnungen 525d'!$E$77*((O83-O82)/(3.6*(F83-F82)))*('Berechnungen 525d'!$B$3/(2*PI()))/2</f>
        <v>372.96897597743327</v>
      </c>
      <c r="Q83" s="21">
        <f>('Berechnungen 525d'!$E$77*((O83-O82)/(3.6*(F83-F82)))+('Berechnungen 525d'!$E$74*'Berechnungen 525d'!$E$75*'Berechnungen 525d'!$E$76*('Beschl. 5. Gang(29.10.2013)'!O83/3.6)^2)/2)*('Berechnungen 525d'!$B$3/(2*PI()))/2</f>
        <v>454.12832642491799</v>
      </c>
      <c r="R83" s="28">
        <f>('Berechnungen 525d'!$E$74*'Berechnungen 525d'!$E$75*'Berechnungen 525d'!$E$76*O83^2)/2</f>
        <v>6648.7047565427538</v>
      </c>
      <c r="T83">
        <v>15292</v>
      </c>
      <c r="U83">
        <v>2472</v>
      </c>
      <c r="V83" s="19">
        <v>2267</v>
      </c>
      <c r="W83" s="19">
        <v>2250</v>
      </c>
      <c r="X83" s="19">
        <f t="shared" si="11"/>
        <v>-17</v>
      </c>
    </row>
    <row r="84" spans="1:24" x14ac:dyDescent="0.25">
      <c r="A84">
        <v>15472</v>
      </c>
      <c r="B84">
        <v>2525</v>
      </c>
      <c r="F84" s="17">
        <f t="shared" si="8"/>
        <v>15.472</v>
      </c>
      <c r="G84" s="17">
        <f t="shared" si="12"/>
        <v>0.17999999999999972</v>
      </c>
      <c r="H84" s="18">
        <f t="shared" si="9"/>
        <v>2525</v>
      </c>
      <c r="I84" s="4">
        <f>H84*60*'Berechnungen 525d'!$D$9/1000</f>
        <v>128.16255319148934</v>
      </c>
      <c r="J84" s="4">
        <f t="shared" si="13"/>
        <v>2.6901446808510485</v>
      </c>
      <c r="K84" s="24">
        <f t="shared" si="14"/>
        <v>4.1514578408195257</v>
      </c>
      <c r="L84" s="28">
        <f>'Berechnungen 525d'!$E$77*((I84-I83)/(3.6*(F84-F83)))</f>
        <v>7472.6241134751463</v>
      </c>
      <c r="M84" s="21">
        <f>'Berechnungen 525d'!$E$77*((I84-I83)/(3.6*(F84-F83)))*'Berechnungen 525d'!$B$3/(2*PI())</f>
        <v>2364.3384702681965</v>
      </c>
      <c r="N84" s="18">
        <f t="shared" si="10"/>
        <v>2501.22657260193</v>
      </c>
      <c r="O84" s="4">
        <f>N84*60*'Berechnungen 525d'!$D$9/1000</f>
        <v>126.95587471487583</v>
      </c>
      <c r="P84" s="21">
        <f>'Berechnungen 525d'!$E$77*((O84-O83)/(3.6*(F84-F83)))*('Berechnungen 525d'!$B$3/(2*PI()))/2</f>
        <v>371.98781142722663</v>
      </c>
      <c r="Q84" s="21">
        <f>('Berechnungen 525d'!$E$77*((O84-O83)/(3.6*(F84-F83)))+('Berechnungen 525d'!$E$74*'Berechnungen 525d'!$E$75*'Berechnungen 525d'!$E$76*('Beschl. 5. Gang(29.10.2013)'!O84/3.6)^2)/2)*('Berechnungen 525d'!$B$3/(2*PI()))/2</f>
        <v>454.24036534649349</v>
      </c>
      <c r="R84" s="28">
        <f>('Berechnungen 525d'!$E$74*'Berechnungen 525d'!$E$75*'Berechnungen 525d'!$E$76*O84^2)/2</f>
        <v>6738.2617463736415</v>
      </c>
      <c r="T84">
        <v>15472</v>
      </c>
      <c r="U84">
        <v>2525</v>
      </c>
      <c r="V84" s="19">
        <v>2267</v>
      </c>
      <c r="W84" s="19">
        <v>2250</v>
      </c>
      <c r="X84" s="19">
        <f t="shared" si="11"/>
        <v>-17</v>
      </c>
    </row>
    <row r="85" spans="1:24" x14ac:dyDescent="0.25">
      <c r="A85">
        <v>15662</v>
      </c>
      <c r="B85">
        <v>2525</v>
      </c>
      <c r="F85" s="17">
        <f t="shared" si="8"/>
        <v>15.662000000000001</v>
      </c>
      <c r="G85" s="17">
        <f t="shared" si="12"/>
        <v>0.19000000000000128</v>
      </c>
      <c r="H85" s="18">
        <f t="shared" si="9"/>
        <v>2525</v>
      </c>
      <c r="I85" s="4">
        <f>H85*60*'Berechnungen 525d'!$D$9/1000</f>
        <v>128.16255319148934</v>
      </c>
      <c r="J85" s="4">
        <f t="shared" si="13"/>
        <v>0</v>
      </c>
      <c r="K85" s="24">
        <f t="shared" si="14"/>
        <v>0</v>
      </c>
      <c r="L85" s="28">
        <f>'Berechnungen 525d'!$E$77*((I85-I84)/(3.6*(F85-F84)))</f>
        <v>0</v>
      </c>
      <c r="M85" s="21">
        <f>'Berechnungen 525d'!$E$77*((I85-I84)/(3.6*(F85-F84)))*'Berechnungen 525d'!$B$3/(2*PI())</f>
        <v>0</v>
      </c>
      <c r="N85" s="18">
        <f t="shared" si="10"/>
        <v>2518.7814080154258</v>
      </c>
      <c r="O85" s="4">
        <f>N85*60*'Berechnungen 525d'!$D$9/1000</f>
        <v>127.84691333960849</v>
      </c>
      <c r="P85" s="21">
        <f>'Berechnungen 525d'!$E$77*((O85-O84)/(3.6*(F85-F84)))*('Berechnungen 525d'!$B$3/(2*PI()))/2</f>
        <v>370.95348000614206</v>
      </c>
      <c r="Q85" s="21">
        <f>('Berechnungen 525d'!$E$77*((O85-O84)/(3.6*(F85-F84)))+('Berechnungen 525d'!$E$74*'Berechnungen 525d'!$E$75*'Berechnungen 525d'!$E$76*('Beschl. 5. Gang(29.10.2013)'!O85/3.6)^2)/2)*('Berechnungen 525d'!$B$3/(2*PI()))/2</f>
        <v>454.36466318919349</v>
      </c>
      <c r="R85" s="28">
        <f>('Berechnungen 525d'!$E$74*'Berechnungen 525d'!$E$75*'Berechnungen 525d'!$E$76*O85^2)/2</f>
        <v>6833.1785225025915</v>
      </c>
      <c r="T85">
        <v>15662</v>
      </c>
      <c r="U85">
        <v>2525</v>
      </c>
      <c r="V85" s="19">
        <v>2267</v>
      </c>
      <c r="W85" s="19">
        <v>2250</v>
      </c>
      <c r="X85" s="19">
        <f t="shared" si="11"/>
        <v>-17</v>
      </c>
    </row>
    <row r="86" spans="1:24" x14ac:dyDescent="0.25">
      <c r="A86">
        <v>15832</v>
      </c>
      <c r="B86">
        <v>2525</v>
      </c>
      <c r="F86" s="17">
        <f t="shared" si="8"/>
        <v>15.832000000000001</v>
      </c>
      <c r="G86" s="17">
        <f t="shared" si="12"/>
        <v>0.16999999999999993</v>
      </c>
      <c r="H86" s="18">
        <f t="shared" si="9"/>
        <v>2525</v>
      </c>
      <c r="I86" s="4">
        <f>H86*60*'Berechnungen 525d'!$D$9/1000</f>
        <v>128.16255319148934</v>
      </c>
      <c r="J86" s="4">
        <f t="shared" si="13"/>
        <v>0</v>
      </c>
      <c r="K86" s="24">
        <f t="shared" si="14"/>
        <v>0</v>
      </c>
      <c r="L86" s="28">
        <f>'Berechnungen 525d'!$E$77*((I86-I85)/(3.6*(F86-F85)))</f>
        <v>0</v>
      </c>
      <c r="M86" s="21">
        <f>'Berechnungen 525d'!$E$77*((I86-I85)/(3.6*(F86-F85)))*'Berechnungen 525d'!$B$3/(2*PI())</f>
        <v>0</v>
      </c>
      <c r="N86" s="18">
        <f t="shared" si="10"/>
        <v>2534.4435878927989</v>
      </c>
      <c r="O86" s="4">
        <f>N86*60*'Berechnungen 525d'!$D$9/1000</f>
        <v>128.64188560163959</v>
      </c>
      <c r="P86" s="21">
        <f>'Berechnungen 525d'!$E$77*((O86-O85)/(3.6*(F86-F85)))*('Berechnungen 525d'!$B$3/(2*PI()))/2</f>
        <v>369.89594862486803</v>
      </c>
      <c r="Q86" s="21">
        <f>('Berechnungen 525d'!$E$77*((O86-O85)/(3.6*(F86-F85)))+('Berechnungen 525d'!$E$74*'Berechnungen 525d'!$E$75*'Berechnungen 525d'!$E$76*('Beschl. 5. Gang(29.10.2013)'!O86/3.6)^2)/2)*('Berechnungen 525d'!$B$3/(2*PI()))/2</f>
        <v>454.34768471510853</v>
      </c>
      <c r="R86" s="28">
        <f>('Berechnungen 525d'!$E$74*'Berechnungen 525d'!$E$75*'Berechnungen 525d'!$E$76*O86^2)/2</f>
        <v>6918.4222932488683</v>
      </c>
      <c r="T86">
        <v>15832</v>
      </c>
      <c r="U86">
        <v>2525</v>
      </c>
      <c r="V86" s="19">
        <v>2266</v>
      </c>
      <c r="W86" s="19">
        <v>2250</v>
      </c>
      <c r="X86" s="19">
        <f t="shared" si="11"/>
        <v>-16</v>
      </c>
    </row>
    <row r="87" spans="1:24" x14ac:dyDescent="0.25">
      <c r="A87">
        <v>16013</v>
      </c>
      <c r="B87">
        <v>2583</v>
      </c>
      <c r="F87" s="17">
        <f t="shared" si="8"/>
        <v>16.013000000000002</v>
      </c>
      <c r="G87" s="17">
        <f t="shared" si="12"/>
        <v>0.18100000000000094</v>
      </c>
      <c r="H87" s="18">
        <f t="shared" si="9"/>
        <v>2583</v>
      </c>
      <c r="I87" s="4">
        <f>H87*60*'Berechnungen 525d'!$D$9/1000</f>
        <v>131.10648510638299</v>
      </c>
      <c r="J87" s="4">
        <f t="shared" si="13"/>
        <v>2.9439319148936534</v>
      </c>
      <c r="K87" s="24">
        <f t="shared" si="14"/>
        <v>4.5180047803769767</v>
      </c>
      <c r="L87" s="28">
        <f>'Berechnungen 525d'!$E$77*((I87-I86)/(3.6*(F87-F86)))</f>
        <v>8132.4086046785578</v>
      </c>
      <c r="M87" s="21">
        <f>'Berechnungen 525d'!$E$77*((I87-I86)/(3.6*(F87-F86)))*'Berechnungen 525d'!$B$3/(2*PI())</f>
        <v>2573.0943010111801</v>
      </c>
      <c r="N87" s="18">
        <f t="shared" si="10"/>
        <v>2551.0705143862633</v>
      </c>
      <c r="O87" s="4">
        <f>N87*60*'Berechnungen 525d'!$D$9/1000</f>
        <v>129.48582593872061</v>
      </c>
      <c r="P87" s="21">
        <f>'Berechnungen 525d'!$E$77*((O87-O86)/(3.6*(F87-F86)))*('Berechnungen 525d'!$B$3/(2*PI()))/2</f>
        <v>368.81594658330914</v>
      </c>
      <c r="Q87" s="21">
        <f>('Berechnungen 525d'!$E$77*((O87-O86)/(3.6*(F87-F86)))+('Berechnungen 525d'!$E$74*'Berechnungen 525d'!$E$75*'Berechnungen 525d'!$E$76*('Beschl. 5. Gang(29.10.2013)'!O87/3.6)^2)/2)*('Berechnungen 525d'!$B$3/(2*PI()))/2</f>
        <v>454.37938922111891</v>
      </c>
      <c r="R87" s="28">
        <f>('Berechnungen 525d'!$E$74*'Berechnungen 525d'!$E$75*'Berechnungen 525d'!$E$76*O87^2)/2</f>
        <v>7009.4950848612889</v>
      </c>
      <c r="T87">
        <v>16013</v>
      </c>
      <c r="U87">
        <v>2583</v>
      </c>
      <c r="V87" s="19">
        <v>2266</v>
      </c>
      <c r="W87" s="19">
        <v>2250</v>
      </c>
      <c r="X87" s="19">
        <f t="shared" si="11"/>
        <v>-16</v>
      </c>
    </row>
    <row r="88" spans="1:24" x14ac:dyDescent="0.25">
      <c r="A88">
        <v>16203</v>
      </c>
      <c r="B88">
        <v>2583</v>
      </c>
      <c r="F88" s="17">
        <f t="shared" si="8"/>
        <v>16.202999999999999</v>
      </c>
      <c r="G88" s="17">
        <f t="shared" si="12"/>
        <v>0.18999999999999773</v>
      </c>
      <c r="H88" s="18">
        <f t="shared" si="9"/>
        <v>2583</v>
      </c>
      <c r="I88" s="4">
        <f>H88*60*'Berechnungen 525d'!$D$9/1000</f>
        <v>131.10648510638299</v>
      </c>
      <c r="J88" s="4">
        <f t="shared" si="13"/>
        <v>0</v>
      </c>
      <c r="K88" s="24">
        <f t="shared" si="14"/>
        <v>0</v>
      </c>
      <c r="L88" s="28">
        <f>'Berechnungen 525d'!$E$77*((I88-I87)/(3.6*(F88-F87)))</f>
        <v>0</v>
      </c>
      <c r="M88" s="21">
        <f>'Berechnungen 525d'!$E$77*((I88-I87)/(3.6*(F88-F87)))*'Berechnungen 525d'!$B$3/(2*PI())</f>
        <v>0</v>
      </c>
      <c r="N88" s="18">
        <f t="shared" si="10"/>
        <v>2568.4677789093635</v>
      </c>
      <c r="O88" s="4">
        <f>N88*60*'Berechnungen 525d'!$D$9/1000</f>
        <v>130.36886666736547</v>
      </c>
      <c r="P88" s="21">
        <f>'Berechnungen 525d'!$E$77*((O88-O87)/(3.6*(F88-F87)))*('Berechnungen 525d'!$B$3/(2*PI()))/2</f>
        <v>367.62382929949467</v>
      </c>
      <c r="Q88" s="21">
        <f>('Berechnungen 525d'!$E$77*((O88-O87)/(3.6*(F88-F87)))+('Berechnungen 525d'!$E$74*'Berechnungen 525d'!$E$75*'Berechnungen 525d'!$E$76*('Beschl. 5. Gang(29.10.2013)'!O88/3.6)^2)/2)*('Berechnungen 525d'!$B$3/(2*PI()))/2</f>
        <v>454.35826706068991</v>
      </c>
      <c r="R88" s="28">
        <f>('Berechnungen 525d'!$E$74*'Berechnungen 525d'!$E$75*'Berechnungen 525d'!$E$76*O88^2)/2</f>
        <v>7105.4248921332073</v>
      </c>
      <c r="T88">
        <v>16203</v>
      </c>
      <c r="U88">
        <v>2583</v>
      </c>
      <c r="V88" s="19">
        <v>2266</v>
      </c>
      <c r="W88" s="19">
        <v>2250</v>
      </c>
      <c r="X88" s="19">
        <f t="shared" si="11"/>
        <v>-16</v>
      </c>
    </row>
    <row r="89" spans="1:24" x14ac:dyDescent="0.25">
      <c r="A89">
        <v>16383</v>
      </c>
      <c r="B89">
        <v>2583</v>
      </c>
      <c r="F89" s="17">
        <f t="shared" si="8"/>
        <v>16.382999999999999</v>
      </c>
      <c r="G89" s="17">
        <f t="shared" si="12"/>
        <v>0.17999999999999972</v>
      </c>
      <c r="H89" s="18">
        <f t="shared" si="9"/>
        <v>2583</v>
      </c>
      <c r="I89" s="4">
        <f>H89*60*'Berechnungen 525d'!$D$9/1000</f>
        <v>131.10648510638299</v>
      </c>
      <c r="J89" s="4">
        <f t="shared" si="13"/>
        <v>0</v>
      </c>
      <c r="K89" s="24">
        <f t="shared" si="14"/>
        <v>0</v>
      </c>
      <c r="L89" s="28">
        <f>'Berechnungen 525d'!$E$77*((I89-I88)/(3.6*(F89-F88)))</f>
        <v>0</v>
      </c>
      <c r="M89" s="21">
        <f>'Berechnungen 525d'!$E$77*((I89-I88)/(3.6*(F89-F88)))*'Berechnungen 525d'!$B$3/(2*PI())</f>
        <v>0</v>
      </c>
      <c r="N89" s="18">
        <f t="shared" si="10"/>
        <v>2584.8938423549534</v>
      </c>
      <c r="O89" s="4">
        <f>N89*60*'Berechnungen 525d'!$D$9/1000</f>
        <v>131.20261170897822</v>
      </c>
      <c r="P89" s="21">
        <f>'Berechnungen 525d'!$E$77*((O89-O88)/(3.6*(F89-F88)))*('Berechnungen 525d'!$B$3/(2*PI()))/2</f>
        <v>366.38465773089564</v>
      </c>
      <c r="Q89" s="21">
        <f>('Berechnungen 525d'!$E$77*((O89-O88)/(3.6*(F89-F88)))+('Berechnungen 525d'!$E$74*'Berechnungen 525d'!$E$75*'Berechnungen 525d'!$E$76*('Beschl. 5. Gang(29.10.2013)'!O89/3.6)^2)/2)*('Berechnungen 525d'!$B$3/(2*PI()))/2</f>
        <v>454.23202443925055</v>
      </c>
      <c r="R89" s="28">
        <f>('Berechnungen 525d'!$E$74*'Berechnungen 525d'!$E$75*'Berechnungen 525d'!$E$76*O89^2)/2</f>
        <v>7196.5978246896666</v>
      </c>
      <c r="T89">
        <v>16383</v>
      </c>
      <c r="U89">
        <v>2583</v>
      </c>
      <c r="V89" s="19">
        <v>2267</v>
      </c>
      <c r="W89" s="19">
        <v>2250</v>
      </c>
      <c r="X89" s="19">
        <f t="shared" si="11"/>
        <v>-17</v>
      </c>
    </row>
    <row r="90" spans="1:24" x14ac:dyDescent="0.25">
      <c r="A90">
        <v>16574</v>
      </c>
      <c r="B90">
        <v>2625</v>
      </c>
      <c r="F90" s="17">
        <f t="shared" si="8"/>
        <v>16.574000000000002</v>
      </c>
      <c r="G90" s="17">
        <f t="shared" si="12"/>
        <v>0.1910000000000025</v>
      </c>
      <c r="H90" s="18">
        <f t="shared" si="9"/>
        <v>2625</v>
      </c>
      <c r="I90" s="4">
        <f>H90*60*'Berechnungen 525d'!$D$9/1000</f>
        <v>133.23829787234041</v>
      </c>
      <c r="J90" s="4">
        <f t="shared" si="13"/>
        <v>2.1318127659574202</v>
      </c>
      <c r="K90" s="24">
        <f t="shared" si="14"/>
        <v>3.1003676061044101</v>
      </c>
      <c r="L90" s="28">
        <f>'Berechnungen 525d'!$E$77*((I90-I89)/(3.6*(F90-F89)))</f>
        <v>5580.6616909879385</v>
      </c>
      <c r="M90" s="21">
        <f>'Berechnungen 525d'!$E$77*((I90-I89)/(3.6*(F90-F89)))*'Berechnungen 525d'!$B$3/(2*PI())</f>
        <v>1765.7215089624799</v>
      </c>
      <c r="N90" s="18">
        <f t="shared" si="10"/>
        <v>2602.262223929577</v>
      </c>
      <c r="O90" s="4">
        <f>N90*60*'Berechnungen 525d'!$D$9/1000</f>
        <v>132.08418641290211</v>
      </c>
      <c r="P90" s="21">
        <f>'Berechnungen 525d'!$E$77*((O90-O89)/(3.6*(F90-F89)))*('Berechnungen 525d'!$B$3/(2*PI()))/2</f>
        <v>365.09196335930255</v>
      </c>
      <c r="Q90" s="21">
        <f>('Berechnungen 525d'!$E$77*((O90-O89)/(3.6*(F90-F89)))+('Berechnungen 525d'!$E$74*'Berechnungen 525d'!$E$75*'Berechnungen 525d'!$E$76*('Beschl. 5. Gang(29.10.2013)'!O90/3.6)^2)/2)*('Berechnungen 525d'!$B$3/(2*PI()))/2</f>
        <v>454.12382168173735</v>
      </c>
      <c r="R90" s="28">
        <f>('Berechnungen 525d'!$E$74*'Berechnungen 525d'!$E$75*'Berechnungen 525d'!$E$76*O90^2)/2</f>
        <v>7293.6332862254776</v>
      </c>
      <c r="T90">
        <v>16574</v>
      </c>
      <c r="U90">
        <v>2625</v>
      </c>
      <c r="V90" s="19">
        <v>2267</v>
      </c>
      <c r="W90" s="19">
        <v>2250</v>
      </c>
      <c r="X90" s="19">
        <f t="shared" si="11"/>
        <v>-17</v>
      </c>
    </row>
    <row r="91" spans="1:24" x14ac:dyDescent="0.25">
      <c r="A91">
        <v>16744</v>
      </c>
      <c r="B91">
        <v>2625</v>
      </c>
      <c r="F91" s="17">
        <f t="shared" si="8"/>
        <v>16.744</v>
      </c>
      <c r="G91" s="17">
        <f t="shared" si="12"/>
        <v>0.16999999999999815</v>
      </c>
      <c r="H91" s="18">
        <f t="shared" si="9"/>
        <v>2625</v>
      </c>
      <c r="I91" s="4">
        <f>H91*60*'Berechnungen 525d'!$D$9/1000</f>
        <v>133.23829787234041</v>
      </c>
      <c r="J91" s="4">
        <f t="shared" si="13"/>
        <v>0</v>
      </c>
      <c r="K91" s="24">
        <f t="shared" si="14"/>
        <v>0</v>
      </c>
      <c r="L91" s="28">
        <f>'Berechnungen 525d'!$E$77*((I91-I90)/(3.6*(F91-F90)))</f>
        <v>0</v>
      </c>
      <c r="M91" s="21">
        <f>'Berechnungen 525d'!$E$77*((I91-I90)/(3.6*(F91-F90)))*'Berechnungen 525d'!$B$3/(2*PI())</f>
        <v>0</v>
      </c>
      <c r="N91" s="18">
        <f t="shared" si="10"/>
        <v>2617.665783447952</v>
      </c>
      <c r="O91" s="4">
        <f>N91*60*'Berechnungen 525d'!$D$9/1000</f>
        <v>132.86603176581772</v>
      </c>
      <c r="P91" s="21">
        <f>'Berechnungen 525d'!$E$77*((O91-O90)/(3.6*(F91-F90)))*('Berechnungen 525d'!$B$3/(2*PI()))/2</f>
        <v>363.78807451190715</v>
      </c>
      <c r="Q91" s="21">
        <f>('Berechnungen 525d'!$E$77*((O91-O90)/(3.6*(F91-F90)))+('Berechnungen 525d'!$E$74*'Berechnungen 525d'!$E$75*'Berechnungen 525d'!$E$76*('Beschl. 5. Gang(29.10.2013)'!O91/3.6)^2)/2)*('Berechnungen 525d'!$B$3/(2*PI()))/2</f>
        <v>453.877064125245</v>
      </c>
      <c r="R91" s="28">
        <f>('Berechnungen 525d'!$E$74*'Berechnungen 525d'!$E$75*'Berechnungen 525d'!$E$76*O91^2)/2</f>
        <v>7380.2351848774979</v>
      </c>
      <c r="T91">
        <v>16744</v>
      </c>
      <c r="U91">
        <v>2625</v>
      </c>
      <c r="V91" s="19">
        <v>2267</v>
      </c>
      <c r="W91" s="19">
        <v>2250</v>
      </c>
      <c r="X91" s="19">
        <f t="shared" si="11"/>
        <v>-17</v>
      </c>
    </row>
    <row r="92" spans="1:24" x14ac:dyDescent="0.25">
      <c r="A92">
        <v>16944</v>
      </c>
      <c r="B92">
        <v>2625</v>
      </c>
      <c r="F92" s="17">
        <f t="shared" si="8"/>
        <v>16.943999999999999</v>
      </c>
      <c r="G92" s="17">
        <f t="shared" si="12"/>
        <v>0.19999999999999929</v>
      </c>
      <c r="H92" s="18">
        <f t="shared" si="9"/>
        <v>2625</v>
      </c>
      <c r="I92" s="4">
        <f>H92*60*'Berechnungen 525d'!$D$9/1000</f>
        <v>133.23829787234041</v>
      </c>
      <c r="J92" s="4">
        <f t="shared" si="13"/>
        <v>0</v>
      </c>
      <c r="K92" s="24">
        <f t="shared" si="14"/>
        <v>0</v>
      </c>
      <c r="L92" s="28">
        <f>'Berechnungen 525d'!$E$77*((I92-I91)/(3.6*(F92-F91)))</f>
        <v>0</v>
      </c>
      <c r="M92" s="21">
        <f>'Berechnungen 525d'!$E$77*((I92-I91)/(3.6*(F92-F91)))*'Berechnungen 525d'!$B$3/(2*PI())</f>
        <v>0</v>
      </c>
      <c r="N92" s="18">
        <f t="shared" si="10"/>
        <v>2635.7186643293862</v>
      </c>
      <c r="O92" s="4">
        <f>N92*60*'Berechnungen 525d'!$D$9/1000</f>
        <v>133.78234990689751</v>
      </c>
      <c r="P92" s="21">
        <f>'Berechnungen 525d'!$E$77*((O92-O91)/(3.6*(F92-F91)))*('Berechnungen 525d'!$B$3/(2*PI()))/2</f>
        <v>362.40385557009807</v>
      </c>
      <c r="Q92" s="21">
        <f>('Berechnungen 525d'!$E$77*((O92-O91)/(3.6*(F92-F91)))+('Berechnungen 525d'!$E$74*'Berechnungen 525d'!$E$75*'Berechnungen 525d'!$E$76*('Beschl. 5. Gang(29.10.2013)'!O92/3.6)^2)/2)*('Berechnungen 525d'!$B$3/(2*PI()))/2</f>
        <v>453.7397377169504</v>
      </c>
      <c r="R92" s="28">
        <f>('Berechnungen 525d'!$E$74*'Berechnungen 525d'!$E$75*'Berechnungen 525d'!$E$76*O92^2)/2</f>
        <v>7482.3826302767848</v>
      </c>
      <c r="T92">
        <v>16944</v>
      </c>
      <c r="U92">
        <v>2625</v>
      </c>
      <c r="V92" s="19">
        <v>2262</v>
      </c>
      <c r="W92" s="19">
        <v>2250</v>
      </c>
      <c r="X92" s="19">
        <f t="shared" si="11"/>
        <v>-12</v>
      </c>
    </row>
    <row r="93" spans="1:24" x14ac:dyDescent="0.25">
      <c r="A93">
        <v>17134</v>
      </c>
      <c r="B93">
        <v>2679</v>
      </c>
      <c r="F93" s="17">
        <f t="shared" si="8"/>
        <v>17.134</v>
      </c>
      <c r="G93" s="17">
        <f t="shared" si="12"/>
        <v>0.19000000000000128</v>
      </c>
      <c r="H93" s="18">
        <f t="shared" si="9"/>
        <v>2679</v>
      </c>
      <c r="I93" s="4">
        <f>H93*60*'Berechnungen 525d'!$D$9/1000</f>
        <v>135.97919999999999</v>
      </c>
      <c r="J93" s="4">
        <f t="shared" si="13"/>
        <v>2.7409021276595809</v>
      </c>
      <c r="K93" s="24">
        <f t="shared" si="14"/>
        <v>4.0071668533034535</v>
      </c>
      <c r="L93" s="28">
        <f>'Berechnungen 525d'!$E$77*((I93-I92)/(3.6*(F93-F92)))</f>
        <v>7212.9003359462158</v>
      </c>
      <c r="M93" s="21">
        <f>'Berechnungen 525d'!$E$77*((I93-I92)/(3.6*(F93-F92)))*'Berechnungen 525d'!$B$3/(2*PI())</f>
        <v>2282.1618600801253</v>
      </c>
      <c r="N93" s="18">
        <f t="shared" si="10"/>
        <v>2652.7975279378579</v>
      </c>
      <c r="O93" s="4">
        <f>N93*60*'Berechnungen 525d'!$D$9/1000</f>
        <v>134.64922941805435</v>
      </c>
      <c r="P93" s="21">
        <f>'Berechnungen 525d'!$E$77*((O93-O92)/(3.6*(F93-F92)))*('Berechnungen 525d'!$B$3/(2*PI()))/2</f>
        <v>360.89565871079361</v>
      </c>
      <c r="Q93" s="21">
        <f>('Berechnungen 525d'!$E$77*((O93-O92)/(3.6*(F93-F92)))+('Berechnungen 525d'!$E$74*'Berechnungen 525d'!$E$75*'Berechnungen 525d'!$E$76*('Beschl. 5. Gang(29.10.2013)'!O93/3.6)^2)/2)*('Berechnungen 525d'!$B$3/(2*PI()))/2</f>
        <v>453.41904773211269</v>
      </c>
      <c r="R93" s="28">
        <f>('Berechnungen 525d'!$E$74*'Berechnungen 525d'!$E$75*'Berechnungen 525d'!$E$76*O93^2)/2</f>
        <v>7579.6651068018091</v>
      </c>
      <c r="T93">
        <v>17134</v>
      </c>
      <c r="U93">
        <v>2679</v>
      </c>
      <c r="V93" s="19">
        <v>2262</v>
      </c>
      <c r="W93" s="19">
        <v>2250</v>
      </c>
      <c r="X93" s="19">
        <f t="shared" si="11"/>
        <v>-12</v>
      </c>
    </row>
    <row r="94" spans="1:24" x14ac:dyDescent="0.25">
      <c r="A94">
        <v>17305</v>
      </c>
      <c r="B94">
        <v>2679</v>
      </c>
      <c r="F94" s="17">
        <f t="shared" si="8"/>
        <v>17.305</v>
      </c>
      <c r="G94" s="17">
        <f t="shared" si="12"/>
        <v>0.17099999999999937</v>
      </c>
      <c r="H94" s="18">
        <f t="shared" si="9"/>
        <v>2679</v>
      </c>
      <c r="I94" s="4">
        <f>H94*60*'Berechnungen 525d'!$D$9/1000</f>
        <v>135.97919999999999</v>
      </c>
      <c r="J94" s="4">
        <f t="shared" si="13"/>
        <v>0</v>
      </c>
      <c r="K94" s="24">
        <f t="shared" si="14"/>
        <v>0</v>
      </c>
      <c r="L94" s="28">
        <f>'Berechnungen 525d'!$E$77*((I94-I93)/(3.6*(F94-F93)))</f>
        <v>0</v>
      </c>
      <c r="M94" s="21">
        <f>'Berechnungen 525d'!$E$77*((I94-I93)/(3.6*(F94-F93)))*'Berechnungen 525d'!$B$3/(2*PI())</f>
        <v>0</v>
      </c>
      <c r="N94" s="18">
        <f t="shared" si="10"/>
        <v>2668.1071484893937</v>
      </c>
      <c r="O94" s="4">
        <f>N94*60*'Berechnungen 525d'!$D$9/1000</f>
        <v>135.42630666885739</v>
      </c>
      <c r="P94" s="21">
        <f>'Berechnungen 525d'!$E$77*((O94-O93)/(3.6*(F94-F93)))*('Berechnungen 525d'!$B$3/(2*PI()))/2</f>
        <v>359.4550629116618</v>
      </c>
      <c r="Q94" s="21">
        <f>('Berechnungen 525d'!$E$77*((O94-O93)/(3.6*(F94-F93)))+('Berechnungen 525d'!$E$74*'Berechnungen 525d'!$E$75*'Berechnungen 525d'!$E$76*('Beschl. 5. Gang(29.10.2013)'!O94/3.6)^2)/2)*('Berechnungen 525d'!$B$3/(2*PI()))/2</f>
        <v>453.0494612015392</v>
      </c>
      <c r="R94" s="28">
        <f>('Berechnungen 525d'!$E$74*'Berechnungen 525d'!$E$75*'Berechnungen 525d'!$E$76*O94^2)/2</f>
        <v>7667.4039117442271</v>
      </c>
      <c r="T94">
        <v>17305</v>
      </c>
      <c r="U94">
        <v>2679</v>
      </c>
      <c r="V94" s="19">
        <v>2262</v>
      </c>
      <c r="W94" s="19">
        <v>2250</v>
      </c>
      <c r="X94" s="19">
        <f t="shared" si="11"/>
        <v>-12</v>
      </c>
    </row>
    <row r="95" spans="1:24" x14ac:dyDescent="0.25">
      <c r="A95">
        <v>17495</v>
      </c>
      <c r="B95">
        <v>2679</v>
      </c>
      <c r="F95" s="17">
        <f t="shared" si="8"/>
        <v>17.495000000000001</v>
      </c>
      <c r="G95" s="17">
        <f t="shared" si="12"/>
        <v>0.19000000000000128</v>
      </c>
      <c r="H95" s="18">
        <f t="shared" si="9"/>
        <v>2679</v>
      </c>
      <c r="I95" s="4">
        <f>H95*60*'Berechnungen 525d'!$D$9/1000</f>
        <v>135.97919999999999</v>
      </c>
      <c r="J95" s="4">
        <f t="shared" si="13"/>
        <v>0</v>
      </c>
      <c r="K95" s="24">
        <f t="shared" si="14"/>
        <v>0</v>
      </c>
      <c r="L95" s="28">
        <f>'Berechnungen 525d'!$E$77*((I95-I94)/(3.6*(F95-F94)))</f>
        <v>0</v>
      </c>
      <c r="M95" s="21">
        <f>'Berechnungen 525d'!$E$77*((I95-I94)/(3.6*(F95-F94)))*'Berechnungen 525d'!$B$3/(2*PI())</f>
        <v>0</v>
      </c>
      <c r="N95" s="18">
        <f t="shared" si="10"/>
        <v>2685.0476420211244</v>
      </c>
      <c r="O95" s="4">
        <f>N95*60*'Berechnungen 525d'!$D$9/1000</f>
        <v>136.28616286820412</v>
      </c>
      <c r="P95" s="21">
        <f>'Berechnungen 525d'!$E$77*((O95-O94)/(3.6*(F95-F94)))*('Berechnungen 525d'!$B$3/(2*PI()))/2</f>
        <v>357.97174286156502</v>
      </c>
      <c r="Q95" s="21">
        <f>('Berechnungen 525d'!$E$77*((O95-O94)/(3.6*(F95-F94)))+('Berechnungen 525d'!$E$74*'Berechnungen 525d'!$E$75*'Berechnungen 525d'!$E$76*('Beschl. 5. Gang(29.10.2013)'!O95/3.6)^2)/2)*('Berechnungen 525d'!$B$3/(2*PI()))/2</f>
        <v>452.75842369073951</v>
      </c>
      <c r="R95" s="28">
        <f>('Berechnungen 525d'!$E$74*'Berechnungen 525d'!$E$75*'Berechnungen 525d'!$E$76*O95^2)/2</f>
        <v>7765.0776184269462</v>
      </c>
      <c r="T95">
        <v>17495</v>
      </c>
      <c r="U95">
        <v>2679</v>
      </c>
      <c r="V95" s="19">
        <v>2248</v>
      </c>
      <c r="W95" s="19">
        <v>2250</v>
      </c>
      <c r="X95" s="19">
        <f t="shared" si="11"/>
        <v>2</v>
      </c>
    </row>
    <row r="96" spans="1:24" x14ac:dyDescent="0.25">
      <c r="A96">
        <v>17695</v>
      </c>
      <c r="B96">
        <v>2724</v>
      </c>
      <c r="F96" s="17">
        <f t="shared" si="8"/>
        <v>17.695</v>
      </c>
      <c r="G96" s="17">
        <f t="shared" si="12"/>
        <v>0.19999999999999929</v>
      </c>
      <c r="H96" s="18">
        <f t="shared" si="9"/>
        <v>2724</v>
      </c>
      <c r="I96" s="4">
        <f>H96*60*'Berechnungen 525d'!$D$9/1000</f>
        <v>138.26328510638297</v>
      </c>
      <c r="J96" s="4">
        <f t="shared" si="13"/>
        <v>2.2840851063829746</v>
      </c>
      <c r="K96" s="24">
        <f t="shared" si="14"/>
        <v>3.1723404255319205</v>
      </c>
      <c r="L96" s="28">
        <f>'Berechnungen 525d'!$E$77*((I96-I95)/(3.6*(F96-F95)))</f>
        <v>5710.2127659574571</v>
      </c>
      <c r="M96" s="21">
        <f>'Berechnungen 525d'!$E$77*((I96-I95)/(3.6*(F96-F95)))*'Berechnungen 525d'!$B$3/(2*PI())</f>
        <v>1806.711472563444</v>
      </c>
      <c r="N96" s="18">
        <f t="shared" si="10"/>
        <v>2702.7976287133915</v>
      </c>
      <c r="O96" s="4">
        <f>N96*60*'Berechnungen 525d'!$D$9/1000</f>
        <v>137.18710687358865</v>
      </c>
      <c r="P96" s="21">
        <f>'Berechnungen 525d'!$E$77*((O96-O95)/(3.6*(F96-F95)))*('Berechnungen 525d'!$B$3/(2*PI()))/2</f>
        <v>356.32338438631012</v>
      </c>
      <c r="Q96" s="21">
        <f>('Berechnungen 525d'!$E$77*((O96-O95)/(3.6*(F96-F95)))+('Berechnungen 525d'!$E$74*'Berechnungen 525d'!$E$75*'Berechnungen 525d'!$E$76*('Beschl. 5. Gang(29.10.2013)'!O96/3.6)^2)/2)*('Berechnungen 525d'!$B$3/(2*PI()))/2</f>
        <v>452.36741603909763</v>
      </c>
      <c r="R96" s="28">
        <f>('Berechnungen 525d'!$E$74*'Berechnungen 525d'!$E$75*'Berechnungen 525d'!$E$76*O96^2)/2</f>
        <v>7868.0818238020001</v>
      </c>
      <c r="T96">
        <v>17695</v>
      </c>
      <c r="U96">
        <v>2724</v>
      </c>
      <c r="V96" s="19">
        <v>2248</v>
      </c>
      <c r="W96" s="19">
        <v>2250</v>
      </c>
      <c r="X96" s="19">
        <f t="shared" si="11"/>
        <v>2</v>
      </c>
    </row>
    <row r="97" spans="1:24" x14ac:dyDescent="0.25">
      <c r="A97">
        <v>17885</v>
      </c>
      <c r="B97">
        <v>2724</v>
      </c>
      <c r="F97" s="17">
        <f t="shared" si="8"/>
        <v>17.885000000000002</v>
      </c>
      <c r="G97" s="17">
        <f t="shared" si="12"/>
        <v>0.19000000000000128</v>
      </c>
      <c r="H97" s="18">
        <f t="shared" si="9"/>
        <v>2724</v>
      </c>
      <c r="I97" s="4">
        <f>H97*60*'Berechnungen 525d'!$D$9/1000</f>
        <v>138.26328510638297</v>
      </c>
      <c r="J97" s="4">
        <f t="shared" si="13"/>
        <v>0</v>
      </c>
      <c r="K97" s="24">
        <f t="shared" si="14"/>
        <v>0</v>
      </c>
      <c r="L97" s="28">
        <f>'Berechnungen 525d'!$E$77*((I97-I96)/(3.6*(F97-F96)))</f>
        <v>0</v>
      </c>
      <c r="M97" s="21">
        <f>'Berechnungen 525d'!$E$77*((I97-I96)/(3.6*(F97-F96)))*'Berechnungen 525d'!$B$3/(2*PI())</f>
        <v>0</v>
      </c>
      <c r="N97" s="18">
        <f t="shared" si="10"/>
        <v>2719.5799188753172</v>
      </c>
      <c r="O97" s="4">
        <f>N97*60*'Berechnungen 525d'!$D$9/1000</f>
        <v>138.03893307380758</v>
      </c>
      <c r="P97" s="21">
        <f>'Berechnungen 525d'!$E$77*((O97-O96)/(3.6*(F97-F96)))*('Berechnungen 525d'!$B$3/(2*PI()))/2</f>
        <v>354.6287271513404</v>
      </c>
      <c r="Q97" s="21">
        <f>('Berechnungen 525d'!$E$77*((O97-O96)/(3.6*(F97-F96)))+('Berechnungen 525d'!$E$74*'Berechnungen 525d'!$E$75*'Berechnungen 525d'!$E$76*('Beschl. 5. Gang(29.10.2013)'!O97/3.6)^2)/2)*('Berechnungen 525d'!$B$3/(2*PI()))/2</f>
        <v>451.86918056260299</v>
      </c>
      <c r="R97" s="28">
        <f>('Berechnungen 525d'!$E$74*'Berechnungen 525d'!$E$75*'Berechnungen 525d'!$E$76*O97^2)/2</f>
        <v>7966.0946219890884</v>
      </c>
      <c r="T97">
        <v>17885</v>
      </c>
      <c r="U97">
        <v>2724</v>
      </c>
      <c r="V97" s="19">
        <v>2248</v>
      </c>
      <c r="W97" s="19">
        <v>2250</v>
      </c>
      <c r="X97" s="19">
        <f t="shared" si="11"/>
        <v>2</v>
      </c>
    </row>
    <row r="98" spans="1:24" x14ac:dyDescent="0.25">
      <c r="A98">
        <v>18076</v>
      </c>
      <c r="B98">
        <v>2724</v>
      </c>
      <c r="F98" s="17">
        <f t="shared" si="8"/>
        <v>18.076000000000001</v>
      </c>
      <c r="G98" s="17">
        <f t="shared" si="12"/>
        <v>0.19099999999999895</v>
      </c>
      <c r="H98" s="18">
        <f t="shared" si="9"/>
        <v>2724</v>
      </c>
      <c r="I98" s="4">
        <f>H98*60*'Berechnungen 525d'!$D$9/1000</f>
        <v>138.26328510638297</v>
      </c>
      <c r="J98" s="4">
        <f t="shared" si="13"/>
        <v>0</v>
      </c>
      <c r="K98" s="24">
        <f t="shared" si="14"/>
        <v>0</v>
      </c>
      <c r="L98" s="28">
        <f>'Berechnungen 525d'!$E$77*((I98-I97)/(3.6*(F98-F97)))</f>
        <v>0</v>
      </c>
      <c r="M98" s="21">
        <f>'Berechnungen 525d'!$E$77*((I98-I97)/(3.6*(F98-F97)))*'Berechnungen 525d'!$B$3/(2*PI())</f>
        <v>0</v>
      </c>
      <c r="N98" s="18">
        <f t="shared" si="10"/>
        <v>2736.3696760318107</v>
      </c>
      <c r="O98" s="4">
        <f>N98*60*'Berechnungen 525d'!$D$9/1000</f>
        <v>138.89113827960608</v>
      </c>
      <c r="P98" s="21">
        <f>'Berechnungen 525d'!$E$77*((O98-O97)/(3.6*(F98-F97)))*('Berechnungen 525d'!$B$3/(2*PI()))/2</f>
        <v>352.92899216044179</v>
      </c>
      <c r="Q98" s="21">
        <f>('Berechnungen 525d'!$E$77*((O98-O97)/(3.6*(F98-F97)))+('Berechnungen 525d'!$E$74*'Berechnungen 525d'!$E$75*'Berechnungen 525d'!$E$76*('Beschl. 5. Gang(29.10.2013)'!O98/3.6)^2)/2)*('Berechnungen 525d'!$B$3/(2*PI()))/2</f>
        <v>451.37381046574762</v>
      </c>
      <c r="R98" s="28">
        <f>('Berechnungen 525d'!$E$74*'Berechnungen 525d'!$E$75*'Berechnungen 525d'!$E$76*O98^2)/2</f>
        <v>8064.7581346402922</v>
      </c>
      <c r="T98">
        <v>18076</v>
      </c>
      <c r="U98">
        <v>2724</v>
      </c>
      <c r="V98" s="19">
        <v>2231</v>
      </c>
      <c r="W98" s="19">
        <v>2250</v>
      </c>
      <c r="X98" s="19">
        <f t="shared" si="11"/>
        <v>19</v>
      </c>
    </row>
    <row r="99" spans="1:24" x14ac:dyDescent="0.25">
      <c r="A99">
        <v>18266</v>
      </c>
      <c r="B99">
        <v>2762</v>
      </c>
      <c r="F99" s="17">
        <f t="shared" si="8"/>
        <v>18.265999999999998</v>
      </c>
      <c r="G99" s="17">
        <f t="shared" si="12"/>
        <v>0.18999999999999773</v>
      </c>
      <c r="H99" s="18">
        <f t="shared" si="9"/>
        <v>2762</v>
      </c>
      <c r="I99" s="4">
        <f>H99*60*'Berechnungen 525d'!$D$9/1000</f>
        <v>140.19206808510637</v>
      </c>
      <c r="J99" s="4">
        <f t="shared" si="13"/>
        <v>1.9287829787234045</v>
      </c>
      <c r="K99" s="24">
        <f t="shared" si="14"/>
        <v>2.8198581560284031</v>
      </c>
      <c r="L99" s="28">
        <f>'Berechnungen 525d'!$E$77*((I99-I98)/(3.6*(F99-F98)))</f>
        <v>5075.7446808511258</v>
      </c>
      <c r="M99" s="21">
        <f>'Berechnungen 525d'!$E$77*((I99-I98)/(3.6*(F99-F98)))*'Berechnungen 525d'!$B$3/(2*PI())</f>
        <v>1605.9657533897446</v>
      </c>
      <c r="N99" s="18">
        <f t="shared" si="10"/>
        <v>2752.9890876302288</v>
      </c>
      <c r="O99" s="4">
        <f>N99*60*'Berechnungen 525d'!$D$9/1000</f>
        <v>139.73469717980157</v>
      </c>
      <c r="P99" s="21">
        <f>'Berechnungen 525d'!$E$77*((O99-O98)/(3.6*(F99-F98)))*('Berechnungen 525d'!$B$3/(2*PI()))/2</f>
        <v>351.18691932301289</v>
      </c>
      <c r="Q99" s="21">
        <f>('Berechnungen 525d'!$E$77*((O99-O98)/(3.6*(F99-F98)))+('Berechnungen 525d'!$E$74*'Berechnungen 525d'!$E$75*'Berechnungen 525d'!$E$76*('Beschl. 5. Gang(29.10.2013)'!O99/3.6)^2)/2)*('Berechnungen 525d'!$B$3/(2*PI()))/2</f>
        <v>450.83118330403607</v>
      </c>
      <c r="R99" s="28">
        <f>('Berechnungen 525d'!$E$74*'Berechnungen 525d'!$E$75*'Berechnungen 525d'!$E$76*O99^2)/2</f>
        <v>8163.0186570001451</v>
      </c>
      <c r="T99">
        <v>18266</v>
      </c>
      <c r="U99">
        <v>2762</v>
      </c>
      <c r="V99" s="19">
        <v>2231</v>
      </c>
      <c r="W99" s="19">
        <v>2250</v>
      </c>
      <c r="X99" s="19">
        <f t="shared" si="11"/>
        <v>19</v>
      </c>
    </row>
    <row r="100" spans="1:24" x14ac:dyDescent="0.25">
      <c r="A100">
        <v>18456</v>
      </c>
      <c r="B100">
        <v>2762</v>
      </c>
      <c r="F100" s="17">
        <f t="shared" si="8"/>
        <v>18.456</v>
      </c>
      <c r="G100" s="17">
        <f t="shared" si="12"/>
        <v>0.19000000000000128</v>
      </c>
      <c r="H100" s="18">
        <f t="shared" si="9"/>
        <v>2762</v>
      </c>
      <c r="I100" s="4">
        <f>H100*60*'Berechnungen 525d'!$D$9/1000</f>
        <v>140.19206808510637</v>
      </c>
      <c r="J100" s="4">
        <f t="shared" si="13"/>
        <v>0</v>
      </c>
      <c r="K100" s="24">
        <f t="shared" si="14"/>
        <v>0</v>
      </c>
      <c r="L100" s="28">
        <f>'Berechnungen 525d'!$E$77*((I100-I99)/(3.6*(F100-F99)))</f>
        <v>0</v>
      </c>
      <c r="M100" s="21">
        <f>'Berechnungen 525d'!$E$77*((I100-I99)/(3.6*(F100-F99)))*'Berechnungen 525d'!$B$3/(2*PI())</f>
        <v>0</v>
      </c>
      <c r="N100" s="18">
        <f t="shared" si="10"/>
        <v>2769.5243260810876</v>
      </c>
      <c r="O100" s="4">
        <f>N100*60*'Berechnungen 525d'!$D$9/1000</f>
        <v>140.57398366593705</v>
      </c>
      <c r="P100" s="21">
        <f>'Berechnungen 525d'!$E$77*((O100-O99)/(3.6*(F100-F99)))*('Berechnungen 525d'!$B$3/(2*PI()))/2</f>
        <v>349.4082457396205</v>
      </c>
      <c r="Q100" s="21">
        <f>('Berechnungen 525d'!$E$77*((O100-O99)/(3.6*(F100-F99)))+('Berechnungen 525d'!$E$74*'Berechnungen 525d'!$E$75*'Berechnungen 525d'!$E$76*('Beschl. 5. Gang(29.10.2013)'!O100/3.6)^2)/2)*('Berechnungen 525d'!$B$3/(2*PI()))/2</f>
        <v>450.25308823055275</v>
      </c>
      <c r="R100" s="28">
        <f>('Berechnungen 525d'!$E$74*'Berechnungen 525d'!$E$75*'Berechnungen 525d'!$E$76*O100^2)/2</f>
        <v>8261.3719829622678</v>
      </c>
      <c r="T100">
        <v>18456</v>
      </c>
      <c r="U100">
        <v>2762</v>
      </c>
      <c r="V100" s="19">
        <v>2231</v>
      </c>
      <c r="W100" s="19">
        <v>2250</v>
      </c>
      <c r="X100" s="19">
        <f t="shared" si="11"/>
        <v>19</v>
      </c>
    </row>
    <row r="101" spans="1:24" x14ac:dyDescent="0.25">
      <c r="A101">
        <v>18646</v>
      </c>
      <c r="B101">
        <v>2762</v>
      </c>
      <c r="F101" s="17">
        <f t="shared" si="8"/>
        <v>18.646000000000001</v>
      </c>
      <c r="G101" s="17">
        <f t="shared" si="12"/>
        <v>0.19000000000000128</v>
      </c>
      <c r="H101" s="18">
        <f t="shared" si="9"/>
        <v>2762</v>
      </c>
      <c r="I101" s="4">
        <f>H101*60*'Berechnungen 525d'!$D$9/1000</f>
        <v>140.19206808510637</v>
      </c>
      <c r="J101" s="4">
        <f t="shared" si="13"/>
        <v>0</v>
      </c>
      <c r="K101" s="24">
        <f t="shared" si="14"/>
        <v>0</v>
      </c>
      <c r="L101" s="28">
        <f>'Berechnungen 525d'!$E$77*((I101-I100)/(3.6*(F101-F100)))</f>
        <v>0</v>
      </c>
      <c r="M101" s="21">
        <f>'Berechnungen 525d'!$E$77*((I101-I100)/(3.6*(F101-F100)))*'Berechnungen 525d'!$B$3/(2*PI())</f>
        <v>0</v>
      </c>
      <c r="N101" s="18">
        <f t="shared" si="10"/>
        <v>2785.9734953585858</v>
      </c>
      <c r="O101" s="4">
        <f>N101*60*'Berechnungen 525d'!$D$9/1000</f>
        <v>141.40890150058385</v>
      </c>
      <c r="P101" s="21">
        <f>'Berechnungen 525d'!$E$77*((O101-O100)/(3.6*(F101-F100)))*('Berechnungen 525d'!$B$3/(2*PI()))/2</f>
        <v>347.5895069917413</v>
      </c>
      <c r="Q101" s="21">
        <f>('Berechnungen 525d'!$E$77*((O101-O100)/(3.6*(F101-F100)))+('Berechnungen 525d'!$E$74*'Berechnungen 525d'!$E$75*'Berechnungen 525d'!$E$76*('Beschl. 5. Gang(29.10.2013)'!O101/3.6)^2)/2)*('Berechnungen 525d'!$B$3/(2*PI()))/2</f>
        <v>449.63581213519183</v>
      </c>
      <c r="R101" s="28">
        <f>('Berechnungen 525d'!$E$74*'Berechnungen 525d'!$E$75*'Berechnungen 525d'!$E$76*O101^2)/2</f>
        <v>8359.7977393115107</v>
      </c>
      <c r="T101">
        <v>18646</v>
      </c>
      <c r="U101">
        <v>2762</v>
      </c>
      <c r="V101" s="19">
        <v>2222</v>
      </c>
      <c r="W101" s="19">
        <v>2250</v>
      </c>
      <c r="X101" s="19">
        <f t="shared" si="11"/>
        <v>28</v>
      </c>
    </row>
    <row r="102" spans="1:24" x14ac:dyDescent="0.25">
      <c r="A102">
        <v>18847</v>
      </c>
      <c r="B102">
        <v>2812</v>
      </c>
      <c r="F102" s="17">
        <f t="shared" si="8"/>
        <v>18.847000000000001</v>
      </c>
      <c r="G102" s="17">
        <f t="shared" si="12"/>
        <v>0.20100000000000051</v>
      </c>
      <c r="H102" s="18">
        <f t="shared" si="9"/>
        <v>2812</v>
      </c>
      <c r="I102" s="4">
        <f>H102*60*'Berechnungen 525d'!$D$9/1000</f>
        <v>142.72994042553191</v>
      </c>
      <c r="J102" s="4">
        <f t="shared" si="13"/>
        <v>2.5378723404255368</v>
      </c>
      <c r="K102" s="24">
        <f t="shared" si="14"/>
        <v>3.5072862637168742</v>
      </c>
      <c r="L102" s="28">
        <f>'Berechnungen 525d'!$E$77*((I102-I101)/(3.6*(F102-F101)))</f>
        <v>6313.1152746903736</v>
      </c>
      <c r="M102" s="21">
        <f>'Berechnungen 525d'!$E$77*((I102-I101)/(3.6*(F102-F101)))*'Berechnungen 525d'!$B$3/(2*PI())</f>
        <v>1997.4698425245322</v>
      </c>
      <c r="N102" s="18">
        <f t="shared" si="10"/>
        <v>2803.2792476905315</v>
      </c>
      <c r="O102" s="4">
        <f>N102*60*'Berechnungen 525d'!$D$9/1000</f>
        <v>142.28729730405388</v>
      </c>
      <c r="P102" s="21">
        <f>'Berechnungen 525d'!$E$77*((O102-O101)/(3.6*(F102-F101)))*('Berechnungen 525d'!$B$3/(2*PI()))/2</f>
        <v>345.67718385261441</v>
      </c>
      <c r="Q102" s="21">
        <f>('Berechnungen 525d'!$E$77*((O102-O101)/(3.6*(F102-F101)))+('Berechnungen 525d'!$E$74*'Berechnungen 525d'!$E$75*'Berechnungen 525d'!$E$76*('Beschl. 5. Gang(29.10.2013)'!O102/3.6)^2)/2)*('Berechnungen 525d'!$B$3/(2*PI()))/2</f>
        <v>448.99519744449037</v>
      </c>
      <c r="R102" s="28">
        <f>('Berechnungen 525d'!$E$74*'Berechnungen 525d'!$E$75*'Berechnungen 525d'!$E$76*O102^2)/2</f>
        <v>8463.9781444449</v>
      </c>
      <c r="T102">
        <v>18847</v>
      </c>
      <c r="U102">
        <v>2812</v>
      </c>
      <c r="V102" s="19">
        <v>2222</v>
      </c>
      <c r="W102" s="19">
        <v>2250</v>
      </c>
      <c r="X102" s="19">
        <f t="shared" si="11"/>
        <v>28</v>
      </c>
    </row>
    <row r="103" spans="1:24" x14ac:dyDescent="0.25">
      <c r="A103">
        <v>19037</v>
      </c>
      <c r="B103">
        <v>2812</v>
      </c>
      <c r="F103" s="17">
        <f t="shared" si="8"/>
        <v>19.036999999999999</v>
      </c>
      <c r="G103" s="17">
        <f t="shared" si="12"/>
        <v>0.18999999999999773</v>
      </c>
      <c r="H103" s="18">
        <f t="shared" si="9"/>
        <v>2812</v>
      </c>
      <c r="I103" s="4">
        <f>H103*60*'Berechnungen 525d'!$D$9/1000</f>
        <v>142.72994042553191</v>
      </c>
      <c r="J103" s="4">
        <f t="shared" si="13"/>
        <v>0</v>
      </c>
      <c r="K103" s="24">
        <f t="shared" si="14"/>
        <v>0</v>
      </c>
      <c r="L103" s="28">
        <f>'Berechnungen 525d'!$E$77*((I103-I102)/(3.6*(F103-F102)))</f>
        <v>0</v>
      </c>
      <c r="M103" s="21">
        <f>'Berechnungen 525d'!$E$77*((I103-I102)/(3.6*(F103-F102)))*'Berechnungen 525d'!$B$3/(2*PI())</f>
        <v>0</v>
      </c>
      <c r="N103" s="18">
        <f t="shared" si="10"/>
        <v>2819.5455343668423</v>
      </c>
      <c r="O103" s="4">
        <f>N103*60*'Berechnungen 525d'!$D$9/1000</f>
        <v>143.11293248479868</v>
      </c>
      <c r="P103" s="21">
        <f>'Berechnungen 525d'!$E$77*((O103-O102)/(3.6*(F103-F102)))*('Berechnungen 525d'!$B$3/(2*PI()))/2</f>
        <v>343.7249912759732</v>
      </c>
      <c r="Q103" s="21">
        <f>('Berechnungen 525d'!$E$77*((O103-O102)/(3.6*(F103-F102)))+('Berechnungen 525d'!$E$74*'Berechnungen 525d'!$E$75*'Berechnungen 525d'!$E$76*('Beschl. 5. Gang(29.10.2013)'!O103/3.6)^2)/2)*('Berechnungen 525d'!$B$3/(2*PI()))/2</f>
        <v>448.2455082209359</v>
      </c>
      <c r="R103" s="28">
        <f>('Berechnungen 525d'!$E$74*'Berechnungen 525d'!$E$75*'Berechnungen 525d'!$E$76*O103^2)/2</f>
        <v>8562.4891566615388</v>
      </c>
      <c r="T103">
        <v>19037</v>
      </c>
      <c r="U103">
        <v>2812</v>
      </c>
      <c r="V103" s="19">
        <v>2222</v>
      </c>
      <c r="W103" s="19">
        <v>2250</v>
      </c>
      <c r="X103" s="19">
        <f t="shared" si="11"/>
        <v>28</v>
      </c>
    </row>
    <row r="104" spans="1:24" x14ac:dyDescent="0.25">
      <c r="A104">
        <v>19227</v>
      </c>
      <c r="B104">
        <v>2812</v>
      </c>
      <c r="F104" s="17">
        <f t="shared" si="8"/>
        <v>19.227</v>
      </c>
      <c r="G104" s="17">
        <f t="shared" si="12"/>
        <v>0.19000000000000128</v>
      </c>
      <c r="H104" s="18">
        <f t="shared" si="9"/>
        <v>2812</v>
      </c>
      <c r="I104" s="4">
        <f>H104*60*'Berechnungen 525d'!$D$9/1000</f>
        <v>142.72994042553191</v>
      </c>
      <c r="J104" s="4">
        <f t="shared" si="13"/>
        <v>0</v>
      </c>
      <c r="K104" s="24">
        <f t="shared" si="14"/>
        <v>0</v>
      </c>
      <c r="L104" s="28">
        <f>'Berechnungen 525d'!$E$77*((I104-I103)/(3.6*(F104-F103)))</f>
        <v>0</v>
      </c>
      <c r="M104" s="21">
        <f>'Berechnungen 525d'!$E$77*((I104-I103)/(3.6*(F104-F103)))*'Berechnungen 525d'!$B$3/(2*PI())</f>
        <v>0</v>
      </c>
      <c r="N104" s="18">
        <f t="shared" si="10"/>
        <v>2835.720250070638</v>
      </c>
      <c r="O104" s="4">
        <f>N104*60*'Berechnungen 525d'!$D$9/1000</f>
        <v>143.93391975677687</v>
      </c>
      <c r="P104" s="21">
        <f>'Berechnungen 525d'!$E$77*((O104-O103)/(3.6*(F104-F103)))*('Berechnungen 525d'!$B$3/(2*PI()))/2</f>
        <v>341.78999330409027</v>
      </c>
      <c r="Q104" s="21">
        <f>('Berechnungen 525d'!$E$77*((O104-O103)/(3.6*(F104-F103)))+('Berechnungen 525d'!$E$74*'Berechnungen 525d'!$E$75*'Berechnungen 525d'!$E$76*('Beschl. 5. Gang(29.10.2013)'!O104/3.6)^2)/2)*('Berechnungen 525d'!$B$3/(2*PI()))/2</f>
        <v>447.51314292700215</v>
      </c>
      <c r="R104" s="28">
        <f>('Berechnungen 525d'!$E$74*'Berechnungen 525d'!$E$75*'Berechnungen 525d'!$E$76*O104^2)/2</f>
        <v>8661.0107633792741</v>
      </c>
      <c r="T104">
        <v>19227</v>
      </c>
      <c r="U104">
        <v>2812</v>
      </c>
      <c r="V104" s="19">
        <v>2225</v>
      </c>
      <c r="W104" s="19">
        <v>2250</v>
      </c>
      <c r="X104" s="19">
        <f t="shared" si="11"/>
        <v>25</v>
      </c>
    </row>
    <row r="105" spans="1:24" x14ac:dyDescent="0.25">
      <c r="A105">
        <v>19418</v>
      </c>
      <c r="B105">
        <v>2867</v>
      </c>
      <c r="F105" s="17">
        <f t="shared" si="8"/>
        <v>19.417999999999999</v>
      </c>
      <c r="G105" s="17">
        <f t="shared" si="12"/>
        <v>0.19099999999999895</v>
      </c>
      <c r="H105" s="18">
        <f t="shared" si="9"/>
        <v>2867</v>
      </c>
      <c r="I105" s="4">
        <f>H105*60*'Berechnungen 525d'!$D$9/1000</f>
        <v>145.52160000000001</v>
      </c>
      <c r="J105" s="4">
        <f t="shared" si="13"/>
        <v>2.791659574468099</v>
      </c>
      <c r="K105" s="24">
        <f t="shared" si="14"/>
        <v>4.0600051984702068</v>
      </c>
      <c r="L105" s="28">
        <f>'Berechnungen 525d'!$E$77*((I105-I104)/(3.6*(F105-F104)))</f>
        <v>7308.009357246372</v>
      </c>
      <c r="M105" s="21">
        <f>'Berechnungen 525d'!$E$77*((I105-I104)/(3.6*(F105-F104)))*'Berechnungen 525d'!$B$3/(2*PI())</f>
        <v>2312.254356974759</v>
      </c>
      <c r="N105" s="18">
        <f t="shared" si="10"/>
        <v>2851.8860794001844</v>
      </c>
      <c r="O105" s="4">
        <f>N105*60*'Berechnungen 525d'!$D$9/1000</f>
        <v>144.7544559790868</v>
      </c>
      <c r="P105" s="21">
        <f>'Berechnungen 525d'!$E$77*((O105-O104)/(3.6*(F105-F104)))*('Berechnungen 525d'!$B$3/(2*PI()))/2</f>
        <v>339.8137209214039</v>
      </c>
      <c r="Q105" s="21">
        <f>('Berechnungen 525d'!$E$77*((O105-O104)/(3.6*(F105-F104)))+('Berechnungen 525d'!$E$74*'Berechnungen 525d'!$E$75*'Berechnungen 525d'!$E$76*('Beschl. 5. Gang(29.10.2013)'!O105/3.6)^2)/2)*('Berechnungen 525d'!$B$3/(2*PI()))/2</f>
        <v>446.74571616647637</v>
      </c>
      <c r="R105" s="28">
        <f>('Berechnungen 525d'!$E$74*'Berechnungen 525d'!$E$75*'Berechnungen 525d'!$E$76*O105^2)/2</f>
        <v>8760.0413444974147</v>
      </c>
      <c r="T105">
        <v>19418</v>
      </c>
      <c r="U105">
        <v>2867</v>
      </c>
      <c r="V105" s="19">
        <v>2225</v>
      </c>
      <c r="W105" s="19">
        <v>2250</v>
      </c>
      <c r="X105" s="19">
        <f t="shared" si="11"/>
        <v>25</v>
      </c>
    </row>
    <row r="106" spans="1:24" x14ac:dyDescent="0.25">
      <c r="A106">
        <v>19608</v>
      </c>
      <c r="B106">
        <v>2867</v>
      </c>
      <c r="F106" s="17">
        <f t="shared" si="8"/>
        <v>19.608000000000001</v>
      </c>
      <c r="G106" s="17">
        <f t="shared" si="12"/>
        <v>0.19000000000000128</v>
      </c>
      <c r="H106" s="18">
        <f t="shared" si="9"/>
        <v>2867</v>
      </c>
      <c r="I106" s="4">
        <f>H106*60*'Berechnungen 525d'!$D$9/1000</f>
        <v>145.52160000000001</v>
      </c>
      <c r="J106" s="4">
        <f t="shared" si="13"/>
        <v>0</v>
      </c>
      <c r="K106" s="24">
        <f t="shared" si="14"/>
        <v>0</v>
      </c>
      <c r="L106" s="28">
        <f>'Berechnungen 525d'!$E$77*((I106-I105)/(3.6*(F106-F105)))</f>
        <v>0</v>
      </c>
      <c r="M106" s="21">
        <f>'Berechnungen 525d'!$E$77*((I106-I105)/(3.6*(F106-F105)))*'Berechnungen 525d'!$B$3/(2*PI())</f>
        <v>0</v>
      </c>
      <c r="N106" s="18">
        <f t="shared" si="10"/>
        <v>2867.8720799652015</v>
      </c>
      <c r="O106" s="4">
        <f>N106*60*'Berechnungen 525d'!$D$9/1000</f>
        <v>145.56586455244647</v>
      </c>
      <c r="P106" s="21">
        <f>'Berechnungen 525d'!$E$77*((O106-O105)/(3.6*(F106-F105)))*('Berechnungen 525d'!$B$3/(2*PI()))/2</f>
        <v>337.80222948797251</v>
      </c>
      <c r="Q106" s="21">
        <f>('Berechnungen 525d'!$E$77*((O106-O105)/(3.6*(F106-F105)))+('Berechnungen 525d'!$E$74*'Berechnungen 525d'!$E$75*'Berechnungen 525d'!$E$76*('Beschl. 5. Gang(29.10.2013)'!O106/3.6)^2)/2)*('Berechnungen 525d'!$B$3/(2*PI()))/2</f>
        <v>445.93638069398583</v>
      </c>
      <c r="R106" s="28">
        <f>('Berechnungen 525d'!$E$74*'Berechnungen 525d'!$E$75*'Berechnungen 525d'!$E$76*O106^2)/2</f>
        <v>8858.5238977897188</v>
      </c>
      <c r="T106">
        <v>19608</v>
      </c>
      <c r="U106">
        <v>2867</v>
      </c>
      <c r="V106" s="19">
        <v>2225</v>
      </c>
      <c r="W106" s="19">
        <v>2250</v>
      </c>
      <c r="X106" s="19">
        <f t="shared" si="11"/>
        <v>25</v>
      </c>
    </row>
    <row r="107" spans="1:24" x14ac:dyDescent="0.25">
      <c r="A107">
        <v>19798</v>
      </c>
      <c r="B107">
        <v>2867</v>
      </c>
      <c r="F107" s="17">
        <f t="shared" si="8"/>
        <v>19.797999999999998</v>
      </c>
      <c r="G107" s="17">
        <f t="shared" si="12"/>
        <v>0.18999999999999773</v>
      </c>
      <c r="H107" s="18">
        <f t="shared" si="9"/>
        <v>2867</v>
      </c>
      <c r="I107" s="4">
        <f>H107*60*'Berechnungen 525d'!$D$9/1000</f>
        <v>145.52160000000001</v>
      </c>
      <c r="J107" s="4">
        <f t="shared" si="13"/>
        <v>0</v>
      </c>
      <c r="K107" s="24">
        <f t="shared" si="14"/>
        <v>0</v>
      </c>
      <c r="L107" s="28">
        <f>'Berechnungen 525d'!$E$77*((I107-I106)/(3.6*(F107-F106)))</f>
        <v>0</v>
      </c>
      <c r="M107" s="21">
        <f>'Berechnungen 525d'!$E$77*((I107-I106)/(3.6*(F107-F106)))*'Berechnungen 525d'!$B$3/(2*PI())</f>
        <v>0</v>
      </c>
      <c r="N107" s="18">
        <f t="shared" si="10"/>
        <v>2883.7615219242339</v>
      </c>
      <c r="O107" s="4">
        <f>N107*60*'Berechnungen 525d'!$D$9/1000</f>
        <v>146.37237205749895</v>
      </c>
      <c r="P107" s="21">
        <f>'Berechnungen 525d'!$E$77*((O107-O106)/(3.6*(F107-F106)))*('Berechnungen 525d'!$B$3/(2*PI()))/2</f>
        <v>335.76183719314878</v>
      </c>
      <c r="Q107" s="21">
        <f>('Berechnungen 525d'!$E$77*((O107-O106)/(3.6*(F107-F106)))+('Berechnungen 525d'!$E$74*'Berechnungen 525d'!$E$75*'Berechnungen 525d'!$E$76*('Beschl. 5. Gang(29.10.2013)'!O107/3.6)^2)/2)*('Berechnungen 525d'!$B$3/(2*PI()))/2</f>
        <v>445.09754208764593</v>
      </c>
      <c r="R107" s="28">
        <f>('Berechnungen 525d'!$E$74*'Berechnungen 525d'!$E$75*'Berechnungen 525d'!$E$76*O107^2)/2</f>
        <v>8956.957111951946</v>
      </c>
      <c r="T107">
        <v>19798</v>
      </c>
      <c r="U107">
        <v>2867</v>
      </c>
      <c r="V107" s="19">
        <v>2237</v>
      </c>
      <c r="W107" s="19">
        <v>2250</v>
      </c>
      <c r="X107" s="19">
        <f t="shared" si="11"/>
        <v>13</v>
      </c>
    </row>
    <row r="108" spans="1:24" x14ac:dyDescent="0.25">
      <c r="A108">
        <v>19998</v>
      </c>
      <c r="B108">
        <v>2912</v>
      </c>
      <c r="F108" s="17">
        <f t="shared" si="8"/>
        <v>19.998000000000001</v>
      </c>
      <c r="G108" s="17">
        <f t="shared" si="12"/>
        <v>0.20000000000000284</v>
      </c>
      <c r="H108" s="18">
        <f t="shared" si="9"/>
        <v>2912</v>
      </c>
      <c r="I108" s="4">
        <f>H108*60*'Berechnungen 525d'!$D$9/1000</f>
        <v>147.80568510638298</v>
      </c>
      <c r="J108" s="4">
        <f t="shared" si="13"/>
        <v>2.2840851063829746</v>
      </c>
      <c r="K108" s="24">
        <f t="shared" si="14"/>
        <v>3.1723404255318637</v>
      </c>
      <c r="L108" s="28">
        <f>'Berechnungen 525d'!$E$77*((I108-I107)/(3.6*(F108-F107)))</f>
        <v>5710.2127659573543</v>
      </c>
      <c r="M108" s="21">
        <f>'Berechnungen 525d'!$E$77*((I108-I107)/(3.6*(F108-F107)))*'Berechnungen 525d'!$B$3/(2*PI())</f>
        <v>1806.7114725634115</v>
      </c>
      <c r="N108" s="18">
        <f t="shared" si="10"/>
        <v>2900.3812089183584</v>
      </c>
      <c r="O108" s="4">
        <f>N108*60*'Berechnungen 525d'!$D$9/1000</f>
        <v>147.21594493607736</v>
      </c>
      <c r="P108" s="21">
        <f>'Berechnungen 525d'!$E$77*((O108-O107)/(3.6*(F108-F107)))*('Berechnungen 525d'!$B$3/(2*PI()))/2</f>
        <v>333.63310180776938</v>
      </c>
      <c r="Q108" s="21">
        <f>('Berechnungen 525d'!$E$77*((O108-O107)/(3.6*(F108-F107)))+('Berechnungen 525d'!$E$74*'Berechnungen 525d'!$E$75*'Berechnungen 525d'!$E$76*('Beschl. 5. Gang(29.10.2013)'!O108/3.6)^2)/2)*('Berechnungen 525d'!$B$3/(2*PI()))/2</f>
        <v>444.23268473406262</v>
      </c>
      <c r="R108" s="28">
        <f>('Berechnungen 525d'!$E$74*'Berechnungen 525d'!$E$75*'Berechnungen 525d'!$E$76*O108^2)/2</f>
        <v>9060.4960367383101</v>
      </c>
      <c r="T108">
        <v>19998</v>
      </c>
      <c r="U108">
        <v>2912</v>
      </c>
      <c r="V108" s="19">
        <v>2237</v>
      </c>
      <c r="W108" s="19">
        <v>2250</v>
      </c>
      <c r="X108" s="19">
        <f t="shared" si="11"/>
        <v>13</v>
      </c>
    </row>
    <row r="109" spans="1:24" x14ac:dyDescent="0.25">
      <c r="A109">
        <v>20189</v>
      </c>
      <c r="B109">
        <v>2912</v>
      </c>
      <c r="F109" s="17">
        <f t="shared" si="8"/>
        <v>20.189</v>
      </c>
      <c r="G109" s="17">
        <f t="shared" si="12"/>
        <v>0.19099999999999895</v>
      </c>
      <c r="H109" s="18">
        <f t="shared" si="9"/>
        <v>2912</v>
      </c>
      <c r="I109" s="4">
        <f>H109*60*'Berechnungen 525d'!$D$9/1000</f>
        <v>147.80568510638298</v>
      </c>
      <c r="J109" s="4">
        <f t="shared" si="13"/>
        <v>0</v>
      </c>
      <c r="K109" s="24">
        <f t="shared" si="14"/>
        <v>0</v>
      </c>
      <c r="L109" s="28">
        <f>'Berechnungen 525d'!$E$77*((I109-I108)/(3.6*(F109-F108)))</f>
        <v>0</v>
      </c>
      <c r="M109" s="21">
        <f>'Berechnungen 525d'!$E$77*((I109-I108)/(3.6*(F109-F108)))*'Berechnungen 525d'!$B$3/(2*PI())</f>
        <v>0</v>
      </c>
      <c r="N109" s="18">
        <f t="shared" si="10"/>
        <v>2916.1498717205495</v>
      </c>
      <c r="O109" s="4">
        <f>N109*60*'Berechnungen 525d'!$D$9/1000</f>
        <v>148.01632199950092</v>
      </c>
      <c r="P109" s="21">
        <f>'Berechnungen 525d'!$E$77*((O109-O108)/(3.6*(F109-F108)))*('Berechnungen 525d'!$B$3/(2*PI()))/2</f>
        <v>331.46508425483586</v>
      </c>
      <c r="Q109" s="21">
        <f>('Berechnungen 525d'!$E$77*((O109-O108)/(3.6*(F109-F108)))+('Berechnungen 525d'!$E$74*'Berechnungen 525d'!$E$75*'Berechnungen 525d'!$E$76*('Beschl. 5. Gang(29.10.2013)'!O109/3.6)^2)/2)*('Berechnungen 525d'!$B$3/(2*PI()))/2</f>
        <v>443.27054204675511</v>
      </c>
      <c r="R109" s="28">
        <f>('Berechnungen 525d'!$E$74*'Berechnungen 525d'!$E$75*'Berechnungen 525d'!$E$76*O109^2)/2</f>
        <v>9159.2832486945044</v>
      </c>
      <c r="T109">
        <v>20189</v>
      </c>
      <c r="U109">
        <v>2912</v>
      </c>
      <c r="V109" s="19">
        <v>2237</v>
      </c>
      <c r="W109" s="19">
        <v>2250</v>
      </c>
      <c r="X109" s="19">
        <f t="shared" si="11"/>
        <v>13</v>
      </c>
    </row>
    <row r="110" spans="1:24" x14ac:dyDescent="0.25">
      <c r="A110">
        <v>20379</v>
      </c>
      <c r="B110">
        <v>2912</v>
      </c>
      <c r="F110" s="17">
        <f t="shared" si="8"/>
        <v>20.379000000000001</v>
      </c>
      <c r="G110" s="17">
        <f t="shared" si="12"/>
        <v>0.19000000000000128</v>
      </c>
      <c r="H110" s="18">
        <f t="shared" si="9"/>
        <v>2912</v>
      </c>
      <c r="I110" s="4">
        <f>H110*60*'Berechnungen 525d'!$D$9/1000</f>
        <v>147.80568510638298</v>
      </c>
      <c r="J110" s="4">
        <f t="shared" si="13"/>
        <v>0</v>
      </c>
      <c r="K110" s="24">
        <f t="shared" si="14"/>
        <v>0</v>
      </c>
      <c r="L110" s="28">
        <f>'Berechnungen 525d'!$E$77*((I110-I109)/(3.6*(F110-F109)))</f>
        <v>0</v>
      </c>
      <c r="M110" s="21">
        <f>'Berechnungen 525d'!$E$77*((I110-I109)/(3.6*(F110-F109)))*'Berechnungen 525d'!$B$3/(2*PI())</f>
        <v>0</v>
      </c>
      <c r="N110" s="18">
        <f t="shared" si="10"/>
        <v>2931.7344862692958</v>
      </c>
      <c r="O110" s="4">
        <f>N110*60*'Berechnungen 525d'!$D$9/1000</f>
        <v>148.80735724349003</v>
      </c>
      <c r="P110" s="21">
        <f>'Berechnungen 525d'!$E$77*((O110-O109)/(3.6*(F110-F109)))*('Berechnungen 525d'!$B$3/(2*PI()))/2</f>
        <v>329.32049006664619</v>
      </c>
      <c r="Q110" s="21">
        <f>('Berechnungen 525d'!$E$77*((O110-O109)/(3.6*(F110-F109)))+('Berechnungen 525d'!$E$74*'Berechnungen 525d'!$E$75*'Berechnungen 525d'!$E$76*('Beschl. 5. Gang(29.10.2013)'!O110/3.6)^2)/2)*('Berechnungen 525d'!$B$3/(2*PI()))/2</f>
        <v>442.3241722749637</v>
      </c>
      <c r="R110" s="28">
        <f>('Berechnungen 525d'!$E$74*'Berechnungen 525d'!$E$75*'Berechnungen 525d'!$E$76*O110^2)/2</f>
        <v>9257.443723523189</v>
      </c>
      <c r="T110">
        <v>20379</v>
      </c>
      <c r="U110">
        <v>2912</v>
      </c>
      <c r="V110" s="19">
        <v>2255</v>
      </c>
      <c r="W110" s="19">
        <v>2250</v>
      </c>
      <c r="X110" s="19">
        <f t="shared" si="11"/>
        <v>-5</v>
      </c>
    </row>
    <row r="111" spans="1:24" x14ac:dyDescent="0.25">
      <c r="A111">
        <v>20569</v>
      </c>
      <c r="B111">
        <v>2954</v>
      </c>
      <c r="F111" s="17">
        <f t="shared" si="8"/>
        <v>20.568999999999999</v>
      </c>
      <c r="G111" s="17">
        <f t="shared" si="12"/>
        <v>0.18999999999999773</v>
      </c>
      <c r="H111" s="18">
        <f t="shared" si="9"/>
        <v>2954</v>
      </c>
      <c r="I111" s="4">
        <f>H111*60*'Berechnungen 525d'!$D$9/1000</f>
        <v>149.9374978723404</v>
      </c>
      <c r="J111" s="4">
        <f t="shared" si="13"/>
        <v>2.1318127659574202</v>
      </c>
      <c r="K111" s="24">
        <f t="shared" si="14"/>
        <v>3.1166853303471429</v>
      </c>
      <c r="L111" s="28">
        <f>'Berechnungen 525d'!$E$77*((I111-I110)/(3.6*(F111-F110)))</f>
        <v>5610.033594624857</v>
      </c>
      <c r="M111" s="21">
        <f>'Berechnungen 525d'!$E$77*((I111-I110)/(3.6*(F111-F110)))*'Berechnungen 525d'!$B$3/(2*PI())</f>
        <v>1775.0147800623267</v>
      </c>
      <c r="N111" s="18">
        <f t="shared" si="10"/>
        <v>2947.2164345376855</v>
      </c>
      <c r="O111" s="4">
        <f>N111*60*'Berechnungen 525d'!$D$9/1000</f>
        <v>149.59318140921494</v>
      </c>
      <c r="P111" s="21">
        <f>'Berechnungen 525d'!$E$77*((O111-O110)/(3.6*(F111-F110)))*('Berechnungen 525d'!$B$3/(2*PI()))/2</f>
        <v>327.15103572086213</v>
      </c>
      <c r="Q111" s="21">
        <f>('Berechnungen 525d'!$E$77*((O111-O110)/(3.6*(F111-F110)))+('Berechnungen 525d'!$E$74*'Berechnungen 525d'!$E$75*'Berechnungen 525d'!$E$76*('Beschl. 5. Gang(29.10.2013)'!O111/3.6)^2)/2)*('Berechnungen 525d'!$B$3/(2*PI()))/2</f>
        <v>441.35137240712237</v>
      </c>
      <c r="R111" s="28">
        <f>('Berechnungen 525d'!$E$74*'Berechnungen 525d'!$E$75*'Berechnungen 525d'!$E$76*O111^2)/2</f>
        <v>9355.475586464041</v>
      </c>
      <c r="T111">
        <v>20569</v>
      </c>
      <c r="U111">
        <v>2954</v>
      </c>
      <c r="V111" s="19">
        <v>2255</v>
      </c>
      <c r="W111" s="19">
        <v>2250</v>
      </c>
      <c r="X111" s="19">
        <f t="shared" si="11"/>
        <v>-5</v>
      </c>
    </row>
    <row r="112" spans="1:24" x14ac:dyDescent="0.25">
      <c r="A112">
        <v>20750</v>
      </c>
      <c r="B112">
        <v>2954</v>
      </c>
      <c r="F112" s="17">
        <f t="shared" si="8"/>
        <v>20.75</v>
      </c>
      <c r="G112" s="17">
        <f t="shared" si="12"/>
        <v>0.18100000000000094</v>
      </c>
      <c r="H112" s="18">
        <f t="shared" si="9"/>
        <v>2954</v>
      </c>
      <c r="I112" s="4">
        <f>H112*60*'Berechnungen 525d'!$D$9/1000</f>
        <v>149.9374978723404</v>
      </c>
      <c r="J112" s="4">
        <f t="shared" si="13"/>
        <v>0</v>
      </c>
      <c r="K112" s="24">
        <f t="shared" si="14"/>
        <v>0</v>
      </c>
      <c r="L112" s="28">
        <f>'Berechnungen 525d'!$E$77*((I112-I111)/(3.6*(F112-F111)))</f>
        <v>0</v>
      </c>
      <c r="M112" s="21">
        <f>'Berechnungen 525d'!$E$77*((I112-I111)/(3.6*(F112-F111)))*'Berechnungen 525d'!$B$3/(2*PI())</f>
        <v>0</v>
      </c>
      <c r="N112" s="18">
        <f t="shared" si="10"/>
        <v>2961.868259633643</v>
      </c>
      <c r="O112" s="4">
        <f>N112*60*'Berechnungen 525d'!$D$9/1000</f>
        <v>150.3368706421706</v>
      </c>
      <c r="P112" s="21">
        <f>'Berechnungen 525d'!$E$77*((O112-O111)/(3.6*(F112-F111)))*('Berechnungen 525d'!$B$3/(2*PI()))/2</f>
        <v>325.00454873982886</v>
      </c>
      <c r="Q112" s="21">
        <f>('Berechnungen 525d'!$E$77*((O112-O111)/(3.6*(F112-F111)))+('Berechnungen 525d'!$E$74*'Berechnungen 525d'!$E$75*'Berechnungen 525d'!$E$76*('Beschl. 5. Gang(29.10.2013)'!O112/3.6)^2)/2)*('Berechnungen 525d'!$B$3/(2*PI()))/2</f>
        <v>440.34318156874332</v>
      </c>
      <c r="R112" s="28">
        <f>('Berechnungen 525d'!$E$74*'Berechnungen 525d'!$E$75*'Berechnungen 525d'!$E$76*O112^2)/2</f>
        <v>9448.7266405482696</v>
      </c>
      <c r="T112">
        <v>20750</v>
      </c>
      <c r="U112">
        <v>2954</v>
      </c>
      <c r="V112" s="19">
        <v>2255</v>
      </c>
      <c r="W112" s="19">
        <v>2250</v>
      </c>
      <c r="X112" s="19">
        <f t="shared" si="11"/>
        <v>-5</v>
      </c>
    </row>
    <row r="113" spans="1:24" x14ac:dyDescent="0.25">
      <c r="A113">
        <v>20940</v>
      </c>
      <c r="B113">
        <v>2954</v>
      </c>
      <c r="F113" s="17">
        <f t="shared" si="8"/>
        <v>20.94</v>
      </c>
      <c r="G113" s="17">
        <f t="shared" si="12"/>
        <v>0.19000000000000128</v>
      </c>
      <c r="H113" s="18">
        <f t="shared" si="9"/>
        <v>2954</v>
      </c>
      <c r="I113" s="4">
        <f>H113*60*'Berechnungen 525d'!$D$9/1000</f>
        <v>149.9374978723404</v>
      </c>
      <c r="J113" s="4">
        <f t="shared" si="13"/>
        <v>0</v>
      </c>
      <c r="K113" s="24">
        <f t="shared" si="14"/>
        <v>0</v>
      </c>
      <c r="L113" s="28">
        <f>'Berechnungen 525d'!$E$77*((I113-I112)/(3.6*(F113-F112)))</f>
        <v>0</v>
      </c>
      <c r="M113" s="21">
        <f>'Berechnungen 525d'!$E$77*((I113-I112)/(3.6*(F113-F112)))*'Berechnungen 525d'!$B$3/(2*PI())</f>
        <v>0</v>
      </c>
      <c r="N113" s="18">
        <f t="shared" si="10"/>
        <v>2977.1457431654603</v>
      </c>
      <c r="O113" s="4">
        <f>N113*60*'Berechnungen 525d'!$D$9/1000</f>
        <v>151.11231669990471</v>
      </c>
      <c r="P113" s="21">
        <f>'Berechnungen 525d'!$E$77*((O113-O112)/(3.6*(F113-F112)))*('Berechnungen 525d'!$B$3/(2*PI()))/2</f>
        <v>322.83046513255204</v>
      </c>
      <c r="Q113" s="21">
        <f>('Berechnungen 525d'!$E$77*((O113-O112)/(3.6*(F113-F112)))+('Berechnungen 525d'!$E$74*'Berechnungen 525d'!$E$75*'Berechnungen 525d'!$E$76*('Beschl. 5. Gang(29.10.2013)'!O113/3.6)^2)/2)*('Berechnungen 525d'!$B$3/(2*PI()))/2</f>
        <v>439.36201295515036</v>
      </c>
      <c r="R113" s="28">
        <f>('Berechnungen 525d'!$E$74*'Berechnungen 525d'!$E$75*'Berechnungen 525d'!$E$76*O113^2)/2</f>
        <v>9546.4521589133947</v>
      </c>
      <c r="T113">
        <v>20940</v>
      </c>
      <c r="U113">
        <v>2954</v>
      </c>
      <c r="V113" s="19">
        <v>2261</v>
      </c>
      <c r="W113" s="19">
        <v>2250</v>
      </c>
      <c r="X113" s="19">
        <f t="shared" si="11"/>
        <v>-11</v>
      </c>
    </row>
    <row r="114" spans="1:24" x14ac:dyDescent="0.25">
      <c r="A114">
        <v>21130</v>
      </c>
      <c r="B114">
        <v>3005</v>
      </c>
      <c r="F114" s="17">
        <f t="shared" si="8"/>
        <v>21.13</v>
      </c>
      <c r="G114" s="17">
        <f t="shared" si="12"/>
        <v>0.18999999999999773</v>
      </c>
      <c r="H114" s="18">
        <f t="shared" si="9"/>
        <v>3005</v>
      </c>
      <c r="I114" s="4">
        <f>H114*60*'Berechnungen 525d'!$D$9/1000</f>
        <v>152.52612765957448</v>
      </c>
      <c r="J114" s="4">
        <f t="shared" si="13"/>
        <v>2.5886297872340833</v>
      </c>
      <c r="K114" s="24">
        <f t="shared" si="14"/>
        <v>3.7845464725644944</v>
      </c>
      <c r="L114" s="28">
        <f>'Berechnungen 525d'!$E$77*((I114-I113)/(3.6*(F114-F113)))</f>
        <v>6812.1836506160898</v>
      </c>
      <c r="M114" s="21">
        <f>'Berechnungen 525d'!$E$77*((I114-I113)/(3.6*(F114-F113)))*'Berechnungen 525d'!$B$3/(2*PI())</f>
        <v>2155.3750900757432</v>
      </c>
      <c r="N114" s="18">
        <f t="shared" si="10"/>
        <v>2992.3165468816255</v>
      </c>
      <c r="O114" s="4">
        <f>N114*60*'Berechnungen 525d'!$D$9/1000</f>
        <v>151.88234796257035</v>
      </c>
      <c r="P114" s="21">
        <f>'Berechnungen 525d'!$E$77*((O114-O113)/(3.6*(F114-F113)))*('Berechnungen 525d'!$B$3/(2*PI()))/2</f>
        <v>320.57620025736975</v>
      </c>
      <c r="Q114" s="21">
        <f>('Berechnungen 525d'!$E$77*((O114-O113)/(3.6*(F114-F113)))+('Berechnungen 525d'!$E$74*'Berechnungen 525d'!$E$75*'Berechnungen 525d'!$E$76*('Beschl. 5. Gang(29.10.2013)'!O114/3.6)^2)/2)*('Berechnungen 525d'!$B$3/(2*PI()))/2</f>
        <v>438.29840633174746</v>
      </c>
      <c r="R114" s="28">
        <f>('Berechnungen 525d'!$E$74*'Berechnungen 525d'!$E$75*'Berechnungen 525d'!$E$76*O114^2)/2</f>
        <v>9643.9928013455265</v>
      </c>
      <c r="T114">
        <v>21130</v>
      </c>
      <c r="U114">
        <v>3005</v>
      </c>
      <c r="V114" s="19">
        <v>2261</v>
      </c>
      <c r="W114" s="19">
        <v>2250</v>
      </c>
      <c r="X114" s="19">
        <f t="shared" si="11"/>
        <v>-11</v>
      </c>
    </row>
    <row r="115" spans="1:24" x14ac:dyDescent="0.25">
      <c r="A115">
        <v>21320</v>
      </c>
      <c r="B115">
        <v>3005</v>
      </c>
      <c r="F115" s="17">
        <f t="shared" si="8"/>
        <v>21.32</v>
      </c>
      <c r="G115" s="17">
        <f t="shared" si="12"/>
        <v>0.19000000000000128</v>
      </c>
      <c r="H115" s="18">
        <f t="shared" si="9"/>
        <v>3005</v>
      </c>
      <c r="I115" s="4">
        <f>H115*60*'Berechnungen 525d'!$D$9/1000</f>
        <v>152.52612765957448</v>
      </c>
      <c r="J115" s="4">
        <f t="shared" si="13"/>
        <v>0</v>
      </c>
      <c r="K115" s="24">
        <f t="shared" si="14"/>
        <v>0</v>
      </c>
      <c r="L115" s="28">
        <f>'Berechnungen 525d'!$E$77*((I115-I114)/(3.6*(F115-F114)))</f>
        <v>0</v>
      </c>
      <c r="M115" s="21">
        <f>'Berechnungen 525d'!$E$77*((I115-I114)/(3.6*(F115-F114)))*'Berechnungen 525d'!$B$3/(2*PI())</f>
        <v>0</v>
      </c>
      <c r="N115" s="18">
        <f t="shared" si="10"/>
        <v>3007.3793904661006</v>
      </c>
      <c r="O115" s="4">
        <f>N115*60*'Berechnungen 525d'!$D$9/1000</f>
        <v>152.64689944459425</v>
      </c>
      <c r="P115" s="21">
        <f>'Berechnungen 525d'!$E$77*((O115-O114)/(3.6*(F115-F114)))*('Berechnungen 525d'!$B$3/(2*PI()))/2</f>
        <v>318.29488085964186</v>
      </c>
      <c r="Q115" s="21">
        <f>('Berechnungen 525d'!$E$77*((O115-O114)/(3.6*(F115-F114)))+('Berechnungen 525d'!$E$74*'Berechnungen 525d'!$E$75*'Berechnungen 525d'!$E$76*('Beschl. 5. Gang(29.10.2013)'!O115/3.6)^2)/2)*('Berechnungen 525d'!$B$3/(2*PI()))/2</f>
        <v>437.20525952868525</v>
      </c>
      <c r="R115" s="28">
        <f>('Berechnungen 525d'!$E$74*'Berechnungen 525d'!$E$75*'Berechnungen 525d'!$E$76*O115^2)/2</f>
        <v>9741.3298147418973</v>
      </c>
      <c r="T115">
        <v>21320</v>
      </c>
      <c r="U115">
        <v>3005</v>
      </c>
      <c r="V115" s="19">
        <v>2261</v>
      </c>
      <c r="W115" s="19">
        <v>2250</v>
      </c>
      <c r="X115" s="19">
        <f t="shared" si="11"/>
        <v>-11</v>
      </c>
    </row>
    <row r="116" spans="1:24" x14ac:dyDescent="0.25">
      <c r="A116">
        <v>21511</v>
      </c>
      <c r="B116">
        <v>3005</v>
      </c>
      <c r="F116" s="17">
        <f t="shared" si="8"/>
        <v>21.510999999999999</v>
      </c>
      <c r="G116" s="17">
        <f t="shared" si="12"/>
        <v>0.19099999999999895</v>
      </c>
      <c r="H116" s="18">
        <f t="shared" si="9"/>
        <v>3005</v>
      </c>
      <c r="I116" s="4">
        <f>H116*60*'Berechnungen 525d'!$D$9/1000</f>
        <v>152.52612765957448</v>
      </c>
      <c r="J116" s="4">
        <f t="shared" si="13"/>
        <v>0</v>
      </c>
      <c r="K116" s="24">
        <f t="shared" si="14"/>
        <v>0</v>
      </c>
      <c r="L116" s="28">
        <f>'Berechnungen 525d'!$E$77*((I116-I115)/(3.6*(F116-F115)))</f>
        <v>0</v>
      </c>
      <c r="M116" s="21">
        <f>'Berechnungen 525d'!$E$77*((I116-I115)/(3.6*(F116-F115)))*'Berechnungen 525d'!$B$3/(2*PI())</f>
        <v>0</v>
      </c>
      <c r="N116" s="18">
        <f t="shared" si="10"/>
        <v>3022.4114449560361</v>
      </c>
      <c r="O116" s="4">
        <f>N116*60*'Berechnungen 525d'!$D$9/1000</f>
        <v>153.40988815078978</v>
      </c>
      <c r="P116" s="21">
        <f>'Berechnungen 525d'!$E$77*((O116-O115)/(3.6*(F116-F115)))*('Berechnungen 525d'!$B$3/(2*PI()))/2</f>
        <v>315.98121353304464</v>
      </c>
      <c r="Q116" s="21">
        <f>('Berechnungen 525d'!$E$77*((O116-O115)/(3.6*(F116-F115)))+('Berechnungen 525d'!$E$74*'Berechnungen 525d'!$E$75*'Berechnungen 525d'!$E$76*('Beschl. 5. Gang(29.10.2013)'!O116/3.6)^2)/2)*('Berechnungen 525d'!$B$3/(2*PI()))/2</f>
        <v>436.08328389645658</v>
      </c>
      <c r="R116" s="28">
        <f>('Berechnungen 525d'!$E$74*'Berechnungen 525d'!$E$75*'Berechnungen 525d'!$E$76*O116^2)/2</f>
        <v>9838.9551184560733</v>
      </c>
      <c r="T116">
        <v>21511</v>
      </c>
      <c r="U116">
        <v>3005</v>
      </c>
      <c r="V116" s="19">
        <v>2279</v>
      </c>
      <c r="W116" s="19">
        <v>2250</v>
      </c>
      <c r="X116" s="19">
        <f t="shared" si="11"/>
        <v>-29</v>
      </c>
    </row>
    <row r="117" spans="1:24" x14ac:dyDescent="0.25">
      <c r="A117">
        <v>21691</v>
      </c>
      <c r="B117">
        <v>3044</v>
      </c>
      <c r="F117" s="17">
        <f t="shared" si="8"/>
        <v>21.690999999999999</v>
      </c>
      <c r="G117" s="17">
        <f t="shared" si="12"/>
        <v>0.17999999999999972</v>
      </c>
      <c r="H117" s="18">
        <f t="shared" si="9"/>
        <v>3044</v>
      </c>
      <c r="I117" s="4">
        <f>H117*60*'Berechnungen 525d'!$D$9/1000</f>
        <v>154.50566808510638</v>
      </c>
      <c r="J117" s="4">
        <f t="shared" si="13"/>
        <v>1.9795404255318942</v>
      </c>
      <c r="K117" s="24">
        <f t="shared" si="14"/>
        <v>3.0548463356973721</v>
      </c>
      <c r="L117" s="28">
        <f>'Berechnungen 525d'!$E$77*((I117-I116)/(3.6*(F117-F116)))</f>
        <v>5498.72340425527</v>
      </c>
      <c r="M117" s="21">
        <f>'Berechnungen 525d'!$E$77*((I117-I116)/(3.6*(F117-F116)))*'Berechnungen 525d'!$B$3/(2*PI())</f>
        <v>1739.7962328388533</v>
      </c>
      <c r="N117" s="18">
        <f t="shared" si="10"/>
        <v>3036.4756779096397</v>
      </c>
      <c r="O117" s="4">
        <f>N117*60*'Berechnungen 525d'!$D$9/1000</f>
        <v>154.12375270683481</v>
      </c>
      <c r="P117" s="21">
        <f>'Berechnungen 525d'!$E$77*((O117-O116)/(3.6*(F117-F116)))*('Berechnungen 525d'!$B$3/(2*PI()))/2</f>
        <v>313.70383987753098</v>
      </c>
      <c r="Q117" s="21">
        <f>('Berechnungen 525d'!$E$77*((O117-O116)/(3.6*(F117-F116)))+('Berechnungen 525d'!$E$74*'Berechnungen 525d'!$E$75*'Berechnungen 525d'!$E$76*('Beschl. 5. Gang(29.10.2013)'!O117/3.6)^2)/2)*('Berechnungen 525d'!$B$3/(2*PI()))/2</f>
        <v>434.92625641825299</v>
      </c>
      <c r="R117" s="28">
        <f>('Berechnungen 525d'!$E$74*'Berechnungen 525d'!$E$75*'Berechnungen 525d'!$E$76*O117^2)/2</f>
        <v>9930.7356824574526</v>
      </c>
      <c r="T117">
        <v>21691</v>
      </c>
      <c r="U117">
        <v>3044</v>
      </c>
      <c r="V117" s="19">
        <v>2279</v>
      </c>
      <c r="W117" s="19">
        <v>2250</v>
      </c>
      <c r="X117" s="19">
        <f t="shared" si="11"/>
        <v>-29</v>
      </c>
    </row>
    <row r="118" spans="1:24" x14ac:dyDescent="0.25">
      <c r="A118">
        <v>21881</v>
      </c>
      <c r="B118">
        <v>3044</v>
      </c>
      <c r="F118" s="17">
        <f t="shared" si="8"/>
        <v>21.881</v>
      </c>
      <c r="G118" s="17">
        <f t="shared" si="12"/>
        <v>0.19000000000000128</v>
      </c>
      <c r="H118" s="18">
        <f t="shared" si="9"/>
        <v>3044</v>
      </c>
      <c r="I118" s="4">
        <f>H118*60*'Berechnungen 525d'!$D$9/1000</f>
        <v>154.50566808510638</v>
      </c>
      <c r="J118" s="4">
        <f t="shared" si="13"/>
        <v>0</v>
      </c>
      <c r="K118" s="24">
        <f t="shared" si="14"/>
        <v>0</v>
      </c>
      <c r="L118" s="28">
        <f>'Berechnungen 525d'!$E$77*((I118-I117)/(3.6*(F118-F117)))</f>
        <v>0</v>
      </c>
      <c r="M118" s="21">
        <f>'Berechnungen 525d'!$E$77*((I118-I117)/(3.6*(F118-F117)))*'Berechnungen 525d'!$B$3/(2*PI())</f>
        <v>0</v>
      </c>
      <c r="N118" s="18">
        <f t="shared" si="10"/>
        <v>3051.2126569870861</v>
      </c>
      <c r="O118" s="4">
        <f>N118*60*'Berechnungen 525d'!$D$9/1000</f>
        <v>154.87176413847644</v>
      </c>
      <c r="P118" s="21">
        <f>'Berechnungen 525d'!$E$77*((O118-O117)/(3.6*(F118-F117)))*('Berechnungen 525d'!$B$3/(2*PI()))/2</f>
        <v>311.40899614210468</v>
      </c>
      <c r="Q118" s="21">
        <f>('Berechnungen 525d'!$E$77*((O118-O117)/(3.6*(F118-F117)))+('Berechnungen 525d'!$E$74*'Berechnungen 525d'!$E$75*'Berechnungen 525d'!$E$76*('Beschl. 5. Gang(29.10.2013)'!O118/3.6)^2)/2)*('Berechnungen 525d'!$B$3/(2*PI()))/2</f>
        <v>433.81092967272139</v>
      </c>
      <c r="R118" s="28">
        <f>('Berechnungen 525d'!$E$74*'Berechnungen 525d'!$E$75*'Berechnungen 525d'!$E$76*O118^2)/2</f>
        <v>10027.363614764654</v>
      </c>
      <c r="T118">
        <v>21881</v>
      </c>
      <c r="U118">
        <v>3044</v>
      </c>
      <c r="V118" s="19">
        <v>2279</v>
      </c>
      <c r="W118" s="19">
        <v>2250</v>
      </c>
      <c r="X118" s="19">
        <f t="shared" si="11"/>
        <v>-29</v>
      </c>
    </row>
    <row r="119" spans="1:24" x14ac:dyDescent="0.25">
      <c r="A119">
        <v>22061</v>
      </c>
      <c r="B119">
        <v>3044</v>
      </c>
      <c r="F119" s="17">
        <f t="shared" si="8"/>
        <v>22.061</v>
      </c>
      <c r="G119" s="17">
        <f t="shared" si="12"/>
        <v>0.17999999999999972</v>
      </c>
      <c r="H119" s="18">
        <f t="shared" si="9"/>
        <v>3044</v>
      </c>
      <c r="I119" s="4">
        <f>H119*60*'Berechnungen 525d'!$D$9/1000</f>
        <v>154.50566808510638</v>
      </c>
      <c r="J119" s="4">
        <f t="shared" si="13"/>
        <v>0</v>
      </c>
      <c r="K119" s="24">
        <f t="shared" si="14"/>
        <v>0</v>
      </c>
      <c r="L119" s="28">
        <f>'Berechnungen 525d'!$E$77*((I119-I118)/(3.6*(F119-F118)))</f>
        <v>0</v>
      </c>
      <c r="M119" s="21">
        <f>'Berechnungen 525d'!$E$77*((I119-I118)/(3.6*(F119-F118)))*'Berechnungen 525d'!$B$3/(2*PI())</f>
        <v>0</v>
      </c>
      <c r="N119" s="18">
        <f t="shared" si="10"/>
        <v>3065.070115960722</v>
      </c>
      <c r="O119" s="4">
        <f>N119*60*'Berechnungen 525d'!$D$9/1000</f>
        <v>155.57513337523187</v>
      </c>
      <c r="P119" s="21">
        <f>'Berechnungen 525d'!$E$77*((O119-O118)/(3.6*(F119-F118)))*('Berechnungen 525d'!$B$3/(2*PI()))/2</f>
        <v>309.09172973141921</v>
      </c>
      <c r="Q119" s="21">
        <f>('Berechnungen 525d'!$E$77*((O119-O118)/(3.6*(F119-F118)))+('Berechnungen 525d'!$E$74*'Berechnungen 525d'!$E$75*'Berechnungen 525d'!$E$76*('Beschl. 5. Gang(29.10.2013)'!O119/3.6)^2)/2)*('Berechnungen 525d'!$B$3/(2*PI()))/2</f>
        <v>432.60799495125531</v>
      </c>
      <c r="R119" s="28">
        <f>('Berechnungen 525d'!$E$74*'Berechnungen 525d'!$E$75*'Berechnungen 525d'!$E$76*O119^2)/2</f>
        <v>10118.651462210817</v>
      </c>
      <c r="T119">
        <v>22061</v>
      </c>
      <c r="U119">
        <v>3044</v>
      </c>
      <c r="V119" s="19">
        <v>2295</v>
      </c>
      <c r="W119" s="19">
        <v>2250</v>
      </c>
      <c r="X119" s="19">
        <f t="shared" si="11"/>
        <v>-45</v>
      </c>
    </row>
    <row r="120" spans="1:24" x14ac:dyDescent="0.25">
      <c r="A120">
        <v>22252</v>
      </c>
      <c r="B120">
        <v>3088</v>
      </c>
      <c r="F120" s="17">
        <f t="shared" si="8"/>
        <v>22.251999999999999</v>
      </c>
      <c r="G120" s="17">
        <f t="shared" si="12"/>
        <v>0.19099999999999895</v>
      </c>
      <c r="H120" s="18">
        <f t="shared" si="9"/>
        <v>3088</v>
      </c>
      <c r="I120" s="4">
        <f>H120*60*'Berechnungen 525d'!$D$9/1000</f>
        <v>156.73899574468084</v>
      </c>
      <c r="J120" s="4">
        <f t="shared" si="13"/>
        <v>2.2333276595744564</v>
      </c>
      <c r="K120" s="24">
        <f t="shared" si="14"/>
        <v>3.2480041587761326</v>
      </c>
      <c r="L120" s="28">
        <f>'Berechnungen 525d'!$E$77*((I120-I119)/(3.6*(F120-F119)))</f>
        <v>5846.407485797039</v>
      </c>
      <c r="M120" s="21">
        <f>'Berechnungen 525d'!$E$77*((I120-I119)/(3.6*(F120-F119)))*'Berechnungen 525d'!$B$3/(2*PI())</f>
        <v>1849.8034855797887</v>
      </c>
      <c r="N120" s="18">
        <f t="shared" si="10"/>
        <v>3079.6628269722605</v>
      </c>
      <c r="O120" s="4">
        <f>N120*60*'Berechnungen 525d'!$D$9/1000</f>
        <v>156.31582212819202</v>
      </c>
      <c r="P120" s="21">
        <f>'Berechnungen 525d'!$E$77*((O120-O119)/(3.6*(F120-F119)))*('Berechnungen 525d'!$B$3/(2*PI()))/2</f>
        <v>306.74599651367458</v>
      </c>
      <c r="Q120" s="21">
        <f>('Berechnungen 525d'!$E$77*((O120-O119)/(3.6*(F120-F119)))+('Berechnungen 525d'!$E$74*'Berechnungen 525d'!$E$75*'Berechnungen 525d'!$E$76*('Beschl. 5. Gang(29.10.2013)'!O120/3.6)^2)/2)*('Berechnungen 525d'!$B$3/(2*PI()))/2</f>
        <v>431.44117625818581</v>
      </c>
      <c r="R120" s="28">
        <f>('Berechnungen 525d'!$E$74*'Berechnungen 525d'!$E$75*'Berechnungen 525d'!$E$76*O120^2)/2</f>
        <v>10215.230039596501</v>
      </c>
      <c r="T120">
        <v>22252</v>
      </c>
      <c r="U120">
        <v>3088</v>
      </c>
      <c r="V120" s="19">
        <v>2295</v>
      </c>
      <c r="W120" s="19">
        <v>2250</v>
      </c>
      <c r="X120" s="19">
        <f t="shared" si="11"/>
        <v>-45</v>
      </c>
    </row>
    <row r="121" spans="1:24" x14ac:dyDescent="0.25">
      <c r="A121">
        <v>22442</v>
      </c>
      <c r="B121">
        <v>3088</v>
      </c>
      <c r="F121" s="17">
        <f t="shared" si="8"/>
        <v>22.442</v>
      </c>
      <c r="G121" s="17">
        <f t="shared" si="12"/>
        <v>0.19000000000000128</v>
      </c>
      <c r="H121" s="18">
        <f t="shared" si="9"/>
        <v>3088</v>
      </c>
      <c r="I121" s="4">
        <f>H121*60*'Berechnungen 525d'!$D$9/1000</f>
        <v>156.73899574468084</v>
      </c>
      <c r="J121" s="4">
        <f t="shared" si="13"/>
        <v>0</v>
      </c>
      <c r="K121" s="24">
        <f t="shared" si="14"/>
        <v>0</v>
      </c>
      <c r="L121" s="28">
        <f>'Berechnungen 525d'!$E$77*((I121-I120)/(3.6*(F121-F120)))</f>
        <v>0</v>
      </c>
      <c r="M121" s="21">
        <f>'Berechnungen 525d'!$E$77*((I121-I120)/(3.6*(F121-F120)))*'Berechnungen 525d'!$B$3/(2*PI())</f>
        <v>0</v>
      </c>
      <c r="N121" s="18">
        <f t="shared" si="10"/>
        <v>3094.0640921079926</v>
      </c>
      <c r="O121" s="4">
        <f>N121*60*'Berechnungen 525d'!$D$9/1000</f>
        <v>157.04679357729418</v>
      </c>
      <c r="P121" s="21">
        <f>'Berechnungen 525d'!$E$77*((O121-O120)/(3.6*(F121-F120)))*('Berechnungen 525d'!$B$3/(2*PI()))/2</f>
        <v>304.31498175618771</v>
      </c>
      <c r="Q121" s="21">
        <f>('Berechnungen 525d'!$E$77*((O121-O120)/(3.6*(F121-F120)))+('Berechnungen 525d'!$E$74*'Berechnungen 525d'!$E$75*'Berechnungen 525d'!$E$76*('Beschl. 5. Gang(29.10.2013)'!O121/3.6)^2)/2)*('Berechnungen 525d'!$B$3/(2*PI()))/2</f>
        <v>430.17909925412181</v>
      </c>
      <c r="R121" s="28">
        <f>('Berechnungen 525d'!$E$74*'Berechnungen 525d'!$E$75*'Berechnungen 525d'!$E$76*O121^2)/2</f>
        <v>10310.991303806153</v>
      </c>
      <c r="T121">
        <v>22442</v>
      </c>
      <c r="U121">
        <v>3088</v>
      </c>
      <c r="V121" s="19">
        <v>2295</v>
      </c>
      <c r="W121" s="19">
        <v>2250</v>
      </c>
      <c r="X121" s="19">
        <f t="shared" si="11"/>
        <v>-45</v>
      </c>
    </row>
    <row r="122" spans="1:24" x14ac:dyDescent="0.25">
      <c r="A122">
        <v>22622</v>
      </c>
      <c r="B122">
        <v>3088</v>
      </c>
      <c r="F122" s="17">
        <f t="shared" si="8"/>
        <v>22.622</v>
      </c>
      <c r="G122" s="17">
        <f t="shared" si="12"/>
        <v>0.17999999999999972</v>
      </c>
      <c r="H122" s="18">
        <f t="shared" si="9"/>
        <v>3088</v>
      </c>
      <c r="I122" s="4">
        <f>H122*60*'Berechnungen 525d'!$D$9/1000</f>
        <v>156.73899574468084</v>
      </c>
      <c r="J122" s="4">
        <f t="shared" si="13"/>
        <v>0</v>
      </c>
      <c r="K122" s="24">
        <f t="shared" si="14"/>
        <v>0</v>
      </c>
      <c r="L122" s="28">
        <f>'Berechnungen 525d'!$E$77*((I122-I121)/(3.6*(F122-F121)))</f>
        <v>0</v>
      </c>
      <c r="M122" s="21">
        <f>'Berechnungen 525d'!$E$77*((I122-I121)/(3.6*(F122-F121)))*'Berechnungen 525d'!$B$3/(2*PI())</f>
        <v>0</v>
      </c>
      <c r="N122" s="18">
        <f t="shared" si="10"/>
        <v>3107.6006247948958</v>
      </c>
      <c r="O122" s="4">
        <f>N122*60*'Berechnungen 525d'!$D$9/1000</f>
        <v>157.73387341512134</v>
      </c>
      <c r="P122" s="21">
        <f>'Berechnungen 525d'!$E$77*((O122-O121)/(3.6*(F122-F121)))*('Berechnungen 525d'!$B$3/(2*PI()))/2</f>
        <v>301.93344326121115</v>
      </c>
      <c r="Q122" s="21">
        <f>('Berechnungen 525d'!$E$77*((O122-O121)/(3.6*(F122-F121)))+('Berechnungen 525d'!$E$74*'Berechnungen 525d'!$E$75*'Berechnungen 525d'!$E$76*('Beschl. 5. Gang(29.10.2013)'!O122/3.6)^2)/2)*('Berechnungen 525d'!$B$3/(2*PI()))/2</f>
        <v>428.90128109175618</v>
      </c>
      <c r="R122" s="28">
        <f>('Berechnungen 525d'!$E$74*'Berechnungen 525d'!$E$75*'Berechnungen 525d'!$E$76*O122^2)/2</f>
        <v>10401.40985182141</v>
      </c>
      <c r="T122">
        <v>22622</v>
      </c>
      <c r="U122">
        <v>3088</v>
      </c>
      <c r="V122" s="19">
        <v>2300</v>
      </c>
      <c r="W122" s="19">
        <v>2250</v>
      </c>
      <c r="X122" s="19">
        <f t="shared" si="11"/>
        <v>-50</v>
      </c>
    </row>
    <row r="123" spans="1:24" x14ac:dyDescent="0.25">
      <c r="A123">
        <v>22812</v>
      </c>
      <c r="B123">
        <v>3134</v>
      </c>
      <c r="F123" s="17">
        <f t="shared" si="8"/>
        <v>22.812000000000001</v>
      </c>
      <c r="G123" s="17">
        <f t="shared" si="12"/>
        <v>0.19000000000000128</v>
      </c>
      <c r="H123" s="18">
        <f t="shared" si="9"/>
        <v>3134</v>
      </c>
      <c r="I123" s="4">
        <f>H123*60*'Berechnungen 525d'!$D$9/1000</f>
        <v>159.07383829787233</v>
      </c>
      <c r="J123" s="4">
        <f t="shared" si="13"/>
        <v>2.3348425531914927</v>
      </c>
      <c r="K123" s="24">
        <f t="shared" si="14"/>
        <v>3.4135125046659018</v>
      </c>
      <c r="L123" s="28">
        <f>'Berechnungen 525d'!$E$77*((I123-I122)/(3.6*(F123-F122)))</f>
        <v>6144.3225083986235</v>
      </c>
      <c r="M123" s="21">
        <f>'Berechnungen 525d'!$E$77*((I123-I122)/(3.6*(F123-F122)))*'Berechnungen 525d'!$B$3/(2*PI())</f>
        <v>1944.0638067349198</v>
      </c>
      <c r="N123" s="18">
        <f t="shared" si="10"/>
        <v>3121.7755392550266</v>
      </c>
      <c r="O123" s="4">
        <f>N123*60*'Berechnungen 525d'!$D$9/1000</f>
        <v>158.45335588184662</v>
      </c>
      <c r="P123" s="21">
        <f>'Berechnungen 525d'!$E$77*((O123-O122)/(3.6*(F123-F122)))*('Berechnungen 525d'!$B$3/(2*PI()))/2</f>
        <v>299.5319365815638</v>
      </c>
      <c r="Q123" s="21">
        <f>('Berechnungen 525d'!$E$77*((O123-O122)/(3.6*(F123-F122)))+('Berechnungen 525d'!$E$74*'Berechnungen 525d'!$E$75*'Berechnungen 525d'!$E$76*('Beschl. 5. Gang(29.10.2013)'!O123/3.6)^2)/2)*('Berechnungen 525d'!$B$3/(2*PI()))/2</f>
        <v>427.66071054215337</v>
      </c>
      <c r="R123" s="28">
        <f>('Berechnungen 525d'!$E$74*'Berechnungen 525d'!$E$75*'Berechnungen 525d'!$E$76*O123^2)/2</f>
        <v>10496.515610151297</v>
      </c>
      <c r="T123">
        <v>22812</v>
      </c>
      <c r="U123">
        <v>3134</v>
      </c>
      <c r="V123" s="19">
        <v>2300</v>
      </c>
      <c r="W123" s="19">
        <v>2250</v>
      </c>
      <c r="X123" s="19">
        <f t="shared" si="11"/>
        <v>-50</v>
      </c>
    </row>
    <row r="124" spans="1:24" x14ac:dyDescent="0.25">
      <c r="A124">
        <v>22983</v>
      </c>
      <c r="B124">
        <v>3134</v>
      </c>
      <c r="F124" s="17">
        <f t="shared" si="8"/>
        <v>22.983000000000001</v>
      </c>
      <c r="G124" s="17">
        <f t="shared" si="12"/>
        <v>0.17099999999999937</v>
      </c>
      <c r="H124" s="18">
        <f t="shared" si="9"/>
        <v>3134</v>
      </c>
      <c r="I124" s="4">
        <f>H124*60*'Berechnungen 525d'!$D$9/1000</f>
        <v>159.07383829787233</v>
      </c>
      <c r="J124" s="4">
        <f t="shared" si="13"/>
        <v>0</v>
      </c>
      <c r="K124" s="24">
        <f t="shared" si="14"/>
        <v>0</v>
      </c>
      <c r="L124" s="28">
        <f>'Berechnungen 525d'!$E$77*((I124-I123)/(3.6*(F124-F123)))</f>
        <v>0</v>
      </c>
      <c r="M124" s="21">
        <f>'Berechnungen 525d'!$E$77*((I124-I123)/(3.6*(F124-F123)))*'Berechnungen 525d'!$B$3/(2*PI())</f>
        <v>0</v>
      </c>
      <c r="N124" s="18">
        <f t="shared" si="10"/>
        <v>3134.432392760898</v>
      </c>
      <c r="O124" s="4">
        <f>N124*60*'Berechnungen 525d'!$D$9/1000</f>
        <v>159.09578545043399</v>
      </c>
      <c r="P124" s="21">
        <f>'Berechnungen 525d'!$E$77*((O124-O123)/(3.6*(F124-F123)))*('Berechnungen 525d'!$B$3/(2*PI()))/2</f>
        <v>297.17066193128767</v>
      </c>
      <c r="Q124" s="21">
        <f>('Berechnungen 525d'!$E$77*((O124-O123)/(3.6*(F124-F123)))+('Berechnungen 525d'!$E$74*'Berechnungen 525d'!$E$75*'Berechnungen 525d'!$E$76*('Beschl. 5. Gang(29.10.2013)'!O124/3.6)^2)/2)*('Berechnungen 525d'!$B$3/(2*PI()))/2</f>
        <v>426.34050665889833</v>
      </c>
      <c r="R124" s="28">
        <f>('Berechnungen 525d'!$E$74*'Berechnungen 525d'!$E$75*'Berechnungen 525d'!$E$76*O124^2)/2</f>
        <v>10581.801804809422</v>
      </c>
      <c r="T124">
        <v>22983</v>
      </c>
      <c r="U124">
        <v>3134</v>
      </c>
      <c r="V124" s="19">
        <v>2300</v>
      </c>
      <c r="W124" s="19">
        <v>2250</v>
      </c>
      <c r="X124" s="19">
        <f t="shared" si="11"/>
        <v>-50</v>
      </c>
    </row>
    <row r="125" spans="1:24" x14ac:dyDescent="0.25">
      <c r="A125">
        <v>23173</v>
      </c>
      <c r="B125">
        <v>3134</v>
      </c>
      <c r="F125" s="17">
        <f t="shared" si="8"/>
        <v>23.172999999999998</v>
      </c>
      <c r="G125" s="17">
        <f t="shared" si="12"/>
        <v>0.18999999999999773</v>
      </c>
      <c r="H125" s="18">
        <f t="shared" si="9"/>
        <v>3134</v>
      </c>
      <c r="I125" s="4">
        <f>H125*60*'Berechnungen 525d'!$D$9/1000</f>
        <v>159.07383829787233</v>
      </c>
      <c r="J125" s="4">
        <f t="shared" si="13"/>
        <v>0</v>
      </c>
      <c r="K125" s="24">
        <f t="shared" si="14"/>
        <v>0</v>
      </c>
      <c r="L125" s="28">
        <f>'Berechnungen 525d'!$E$77*((I125-I124)/(3.6*(F125-F124)))</f>
        <v>0</v>
      </c>
      <c r="M125" s="21">
        <f>'Berechnungen 525d'!$E$77*((I125-I124)/(3.6*(F125-F124)))*'Berechnungen 525d'!$B$3/(2*PI())</f>
        <v>0</v>
      </c>
      <c r="N125" s="18">
        <f t="shared" si="10"/>
        <v>3148.3829733972098</v>
      </c>
      <c r="O125" s="4">
        <f>N125*60*'Berechnungen 525d'!$D$9/1000</f>
        <v>159.80388130502945</v>
      </c>
      <c r="P125" s="21">
        <f>'Berechnungen 525d'!$E$77*((O125-O124)/(3.6*(F125-F124)))*('Berechnungen 525d'!$B$3/(2*PI()))/2</f>
        <v>294.7915097607833</v>
      </c>
      <c r="Q125" s="21">
        <f>('Berechnungen 525d'!$E$77*((O125-O124)/(3.6*(F125-F124)))+('Berechnungen 525d'!$E$74*'Berechnungen 525d'!$E$75*'Berechnungen 525d'!$E$76*('Beschl. 5. Gang(29.10.2013)'!O125/3.6)^2)/2)*('Berechnungen 525d'!$B$3/(2*PI()))/2</f>
        <v>425.11371907829175</v>
      </c>
      <c r="R125" s="28">
        <f>('Berechnungen 525d'!$E$74*'Berechnungen 525d'!$E$75*'Berechnungen 525d'!$E$76*O125^2)/2</f>
        <v>10676.205368759611</v>
      </c>
      <c r="T125">
        <v>23173</v>
      </c>
      <c r="U125">
        <v>3134</v>
      </c>
      <c r="V125" s="19">
        <v>2306</v>
      </c>
      <c r="W125" s="19">
        <v>2250</v>
      </c>
      <c r="X125" s="19">
        <f t="shared" si="11"/>
        <v>-56</v>
      </c>
    </row>
    <row r="126" spans="1:24" x14ac:dyDescent="0.25">
      <c r="A126">
        <v>23373</v>
      </c>
      <c r="B126">
        <v>3178</v>
      </c>
      <c r="F126" s="17">
        <f t="shared" si="8"/>
        <v>23.373000000000001</v>
      </c>
      <c r="G126" s="17">
        <f t="shared" si="12"/>
        <v>0.20000000000000284</v>
      </c>
      <c r="H126" s="18">
        <f t="shared" si="9"/>
        <v>3178</v>
      </c>
      <c r="I126" s="4">
        <f>H126*60*'Berechnungen 525d'!$D$9/1000</f>
        <v>161.30716595744678</v>
      </c>
      <c r="J126" s="4">
        <f t="shared" si="13"/>
        <v>2.2333276595744564</v>
      </c>
      <c r="K126" s="24">
        <f t="shared" si="14"/>
        <v>3.101843971631145</v>
      </c>
      <c r="L126" s="28">
        <f>'Berechnungen 525d'!$E$77*((I126-I125)/(3.6*(F126-F125)))</f>
        <v>5583.3191489360606</v>
      </c>
      <c r="M126" s="21">
        <f>'Berechnungen 525d'!$E$77*((I126-I125)/(3.6*(F126-F125)))*'Berechnungen 525d'!$B$3/(2*PI())</f>
        <v>1766.5623287286628</v>
      </c>
      <c r="N126" s="18">
        <f t="shared" si="10"/>
        <v>3162.9388148315147</v>
      </c>
      <c r="O126" s="4">
        <f>N126*60*'Berechnungen 525d'!$D$9/1000</f>
        <v>160.54269865238427</v>
      </c>
      <c r="P126" s="21">
        <f>'Berechnungen 525d'!$E$77*((O126-O125)/(3.6*(F126-F125)))*('Berechnungen 525d'!$B$3/(2*PI()))/2</f>
        <v>292.20228569079802</v>
      </c>
      <c r="Q126" s="21">
        <f>('Berechnungen 525d'!$E$77*((O126-O125)/(3.6*(F126-F125)))+('Berechnungen 525d'!$E$74*'Berechnungen 525d'!$E$75*'Berechnungen 525d'!$E$76*('Beschl. 5. Gang(29.10.2013)'!O126/3.6)^2)/2)*('Berechnungen 525d'!$B$3/(2*PI()))/2</f>
        <v>423.73231152237435</v>
      </c>
      <c r="R126" s="28">
        <f>('Berechnungen 525d'!$E$74*'Berechnungen 525d'!$E$75*'Berechnungen 525d'!$E$76*O126^2)/2</f>
        <v>10775.151643684645</v>
      </c>
      <c r="T126">
        <v>23373</v>
      </c>
      <c r="U126">
        <v>3178</v>
      </c>
      <c r="V126" s="19">
        <v>2306</v>
      </c>
      <c r="W126" s="19">
        <v>2250</v>
      </c>
      <c r="X126" s="19">
        <f t="shared" si="11"/>
        <v>-56</v>
      </c>
    </row>
    <row r="127" spans="1:24" x14ac:dyDescent="0.25">
      <c r="A127">
        <v>23544</v>
      </c>
      <c r="B127">
        <v>3178</v>
      </c>
      <c r="F127" s="17">
        <f t="shared" si="8"/>
        <v>23.544</v>
      </c>
      <c r="G127" s="17">
        <f t="shared" si="12"/>
        <v>0.17099999999999937</v>
      </c>
      <c r="H127" s="18">
        <f t="shared" si="9"/>
        <v>3178</v>
      </c>
      <c r="I127" s="4">
        <f>H127*60*'Berechnungen 525d'!$D$9/1000</f>
        <v>161.30716595744678</v>
      </c>
      <c r="J127" s="4">
        <f t="shared" si="13"/>
        <v>0</v>
      </c>
      <c r="K127" s="24">
        <f t="shared" si="14"/>
        <v>0</v>
      </c>
      <c r="L127" s="28">
        <f>'Berechnungen 525d'!$E$77*((I127-I126)/(3.6*(F127-F126)))</f>
        <v>0</v>
      </c>
      <c r="M127" s="21">
        <f>'Berechnungen 525d'!$E$77*((I127-I126)/(3.6*(F127-F126)))*'Berechnungen 525d'!$B$3/(2*PI())</f>
        <v>0</v>
      </c>
      <c r="N127" s="18">
        <f t="shared" si="10"/>
        <v>3175.2784137779768</v>
      </c>
      <c r="O127" s="4">
        <f>N127*60*'Berechnungen 525d'!$D$9/1000</f>
        <v>161.16902518954768</v>
      </c>
      <c r="P127" s="21">
        <f>'Berechnungen 525d'!$E$77*((O127-O126)/(3.6*(F127-F126)))*('Berechnungen 525d'!$B$3/(2*PI()))/2</f>
        <v>289.72183214301538</v>
      </c>
      <c r="Q127" s="21">
        <f>('Berechnungen 525d'!$E$77*((O127-O126)/(3.6*(F127-F126)))+('Berechnungen 525d'!$E$74*'Berechnungen 525d'!$E$75*'Berechnungen 525d'!$E$76*('Beschl. 5. Gang(29.10.2013)'!O127/3.6)^2)/2)*('Berechnungen 525d'!$B$3/(2*PI()))/2</f>
        <v>422.28013820959103</v>
      </c>
      <c r="R127" s="28">
        <f>('Berechnungen 525d'!$E$74*'Berechnungen 525d'!$E$75*'Berechnungen 525d'!$E$76*O127^2)/2</f>
        <v>10859.390017350812</v>
      </c>
      <c r="T127">
        <v>23544</v>
      </c>
      <c r="U127">
        <v>3178</v>
      </c>
      <c r="V127" s="19">
        <v>2306</v>
      </c>
      <c r="W127" s="19">
        <v>2250</v>
      </c>
      <c r="X127" s="19">
        <f t="shared" si="11"/>
        <v>-56</v>
      </c>
    </row>
    <row r="128" spans="1:24" x14ac:dyDescent="0.25">
      <c r="A128">
        <v>23734</v>
      </c>
      <c r="B128">
        <v>3178</v>
      </c>
      <c r="F128" s="17">
        <f t="shared" si="8"/>
        <v>23.734000000000002</v>
      </c>
      <c r="G128" s="17">
        <f t="shared" si="12"/>
        <v>0.19000000000000128</v>
      </c>
      <c r="H128" s="18">
        <f t="shared" si="9"/>
        <v>3178</v>
      </c>
      <c r="I128" s="4">
        <f>H128*60*'Berechnungen 525d'!$D$9/1000</f>
        <v>161.30716595744678</v>
      </c>
      <c r="J128" s="4">
        <f t="shared" si="13"/>
        <v>0</v>
      </c>
      <c r="K128" s="24">
        <f t="shared" si="14"/>
        <v>0</v>
      </c>
      <c r="L128" s="28">
        <f>'Berechnungen 525d'!$E$77*((I128-I127)/(3.6*(F128-F127)))</f>
        <v>0</v>
      </c>
      <c r="M128" s="21">
        <f>'Berechnungen 525d'!$E$77*((I128-I127)/(3.6*(F128-F127)))*'Berechnungen 525d'!$B$3/(2*PI())</f>
        <v>0</v>
      </c>
      <c r="N128" s="18">
        <f t="shared" si="10"/>
        <v>3188.874090008947</v>
      </c>
      <c r="O128" s="4">
        <f>N128*60*'Berechnungen 525d'!$D$9/1000</f>
        <v>161.85910700266689</v>
      </c>
      <c r="P128" s="21">
        <f>'Berechnungen 525d'!$E$77*((O128-O127)/(3.6*(F128-F127)))*('Berechnungen 525d'!$B$3/(2*PI()))/2</f>
        <v>287.2919792251688</v>
      </c>
      <c r="Q128" s="21">
        <f>('Berechnungen 525d'!$E$77*((O128-O127)/(3.6*(F128-F127)))+('Berechnungen 525d'!$E$74*'Berechnungen 525d'!$E$75*'Berechnungen 525d'!$E$76*('Beschl. 5. Gang(29.10.2013)'!O128/3.6)^2)/2)*('Berechnungen 525d'!$B$3/(2*PI()))/2</f>
        <v>420.98787254081333</v>
      </c>
      <c r="R128" s="28">
        <f>('Berechnungen 525d'!$E$74*'Berechnungen 525d'!$E$75*'Berechnungen 525d'!$E$76*O128^2)/2</f>
        <v>10952.582997730333</v>
      </c>
      <c r="T128">
        <v>23734</v>
      </c>
      <c r="U128">
        <v>3178</v>
      </c>
      <c r="V128" s="19">
        <v>2289</v>
      </c>
      <c r="W128" s="19">
        <v>2250</v>
      </c>
      <c r="X128" s="19">
        <f t="shared" si="11"/>
        <v>-39</v>
      </c>
    </row>
    <row r="129" spans="1:24" x14ac:dyDescent="0.25">
      <c r="A129">
        <v>23914</v>
      </c>
      <c r="B129">
        <v>3198</v>
      </c>
      <c r="F129" s="17">
        <f t="shared" si="8"/>
        <v>23.914000000000001</v>
      </c>
      <c r="G129" s="17">
        <f t="shared" si="12"/>
        <v>0.17999999999999972</v>
      </c>
      <c r="H129" s="18">
        <f t="shared" si="9"/>
        <v>3198</v>
      </c>
      <c r="I129" s="4">
        <f>H129*60*'Berechnungen 525d'!$D$9/1000</f>
        <v>162.322314893617</v>
      </c>
      <c r="J129" s="4">
        <f t="shared" si="13"/>
        <v>1.0151489361702204</v>
      </c>
      <c r="K129" s="24">
        <f t="shared" si="14"/>
        <v>1.5665878644602189</v>
      </c>
      <c r="L129" s="28">
        <f>'Berechnungen 525d'!$E$77*((I129-I128)/(3.6*(F129-F128)))</f>
        <v>2819.8581560283942</v>
      </c>
      <c r="M129" s="21">
        <f>'Berechnungen 525d'!$E$77*((I129-I128)/(3.6*(F129-F128)))*'Berechnungen 525d'!$B$3/(2*PI())</f>
        <v>892.20319632763301</v>
      </c>
      <c r="N129" s="18">
        <f t="shared" si="10"/>
        <v>3201.6418586553614</v>
      </c>
      <c r="O129" s="4">
        <f>N129*60*'Berechnungen 525d'!$D$9/1000</f>
        <v>162.50716634060063</v>
      </c>
      <c r="P129" s="21">
        <f>'Berechnungen 525d'!$E$77*((O129-O128)/(3.6*(F129-F128)))*('Berechnungen 525d'!$B$3/(2*PI()))/2</f>
        <v>284.7860999075628</v>
      </c>
      <c r="Q129" s="21">
        <f>('Berechnungen 525d'!$E$77*((O129-O128)/(3.6*(F129-F128)))+('Berechnungen 525d'!$E$74*'Berechnungen 525d'!$E$75*'Berechnungen 525d'!$E$76*('Beschl. 5. Gang(29.10.2013)'!O129/3.6)^2)/2)*('Berechnungen 525d'!$B$3/(2*PI()))/2</f>
        <v>419.55473267148102</v>
      </c>
      <c r="R129" s="28">
        <f>('Berechnungen 525d'!$E$74*'Berechnungen 525d'!$E$75*'Berechnungen 525d'!$E$76*O129^2)/2</f>
        <v>11040.463541782783</v>
      </c>
      <c r="T129">
        <v>23914</v>
      </c>
      <c r="U129">
        <v>3198</v>
      </c>
      <c r="V129" s="19">
        <v>2289</v>
      </c>
      <c r="W129" s="19">
        <v>2250</v>
      </c>
      <c r="X129" s="19">
        <f t="shared" si="11"/>
        <v>-39</v>
      </c>
    </row>
    <row r="130" spans="1:24" x14ac:dyDescent="0.25">
      <c r="A130">
        <v>24104</v>
      </c>
      <c r="B130">
        <v>3198</v>
      </c>
      <c r="F130" s="17">
        <f t="shared" si="8"/>
        <v>24.103999999999999</v>
      </c>
      <c r="G130" s="17">
        <f t="shared" si="12"/>
        <v>0.18999999999999773</v>
      </c>
      <c r="H130" s="18">
        <f t="shared" si="9"/>
        <v>3198</v>
      </c>
      <c r="I130" s="4">
        <f>H130*60*'Berechnungen 525d'!$D$9/1000</f>
        <v>162.322314893617</v>
      </c>
      <c r="J130" s="4">
        <f t="shared" si="13"/>
        <v>0</v>
      </c>
      <c r="K130" s="24">
        <f t="shared" si="14"/>
        <v>0</v>
      </c>
      <c r="L130" s="28">
        <f>'Berechnungen 525d'!$E$77*((I130-I129)/(3.6*(F130-F129)))</f>
        <v>0</v>
      </c>
      <c r="M130" s="21">
        <f>'Berechnungen 525d'!$E$77*((I130-I129)/(3.6*(F130-F129)))*'Berechnungen 525d'!$B$3/(2*PI())</f>
        <v>0</v>
      </c>
      <c r="N130" s="18">
        <f t="shared" si="10"/>
        <v>3214.9996335524111</v>
      </c>
      <c r="O130" s="4">
        <f>N130*60*'Berechnungen 525d'!$D$9/1000</f>
        <v>163.18517288941769</v>
      </c>
      <c r="P130" s="21">
        <f>'Berechnungen 525d'!$E$77*((O130-O129)/(3.6*(F130-F129)))*('Berechnungen 525d'!$B$3/(2*PI()))/2</f>
        <v>282.26485560724768</v>
      </c>
      <c r="Q130" s="21">
        <f>('Berechnungen 525d'!$E$77*((O130-O129)/(3.6*(F130-F129)))+('Berechnungen 525d'!$E$74*'Berechnungen 525d'!$E$75*'Berechnungen 525d'!$E$76*('Beschl. 5. Gang(29.10.2013)'!O130/3.6)^2)/2)*('Berechnungen 525d'!$B$3/(2*PI()))/2</f>
        <v>418.1603879576893</v>
      </c>
      <c r="R130" s="28">
        <f>('Berechnungen 525d'!$E$74*'Berechnungen 525d'!$E$75*'Berechnungen 525d'!$E$76*O130^2)/2</f>
        <v>11132.780971626089</v>
      </c>
      <c r="T130">
        <v>24104</v>
      </c>
      <c r="U130">
        <v>3198</v>
      </c>
      <c r="V130" s="19">
        <v>2289</v>
      </c>
      <c r="W130" s="19">
        <v>2250</v>
      </c>
      <c r="X130" s="19">
        <f t="shared" si="11"/>
        <v>-39</v>
      </c>
    </row>
    <row r="131" spans="1:24" x14ac:dyDescent="0.25">
      <c r="A131">
        <v>24295</v>
      </c>
      <c r="B131">
        <v>3198</v>
      </c>
      <c r="F131" s="17">
        <f t="shared" ref="F131:F194" si="15">A131/1000</f>
        <v>24.295000000000002</v>
      </c>
      <c r="G131" s="17">
        <f t="shared" si="12"/>
        <v>0.1910000000000025</v>
      </c>
      <c r="H131" s="18">
        <f t="shared" ref="H131:H194" si="16">IF(ISBLANK(B131),H130,B131)</f>
        <v>3198</v>
      </c>
      <c r="I131" s="4">
        <f>H131*60*'Berechnungen 525d'!$D$9/1000</f>
        <v>162.322314893617</v>
      </c>
      <c r="J131" s="4">
        <f t="shared" si="13"/>
        <v>0</v>
      </c>
      <c r="K131" s="24">
        <f t="shared" si="14"/>
        <v>0</v>
      </c>
      <c r="L131" s="28">
        <f>'Berechnungen 525d'!$E$77*((I131-I130)/(3.6*(F131-F130)))</f>
        <v>0</v>
      </c>
      <c r="M131" s="21">
        <f>'Berechnungen 525d'!$E$77*((I131-I130)/(3.6*(F131-F130)))*'Berechnungen 525d'!$B$3/(2*PI())</f>
        <v>0</v>
      </c>
      <c r="N131" s="18">
        <f t="shared" si="10"/>
        <v>3228.3034816152021</v>
      </c>
      <c r="O131" s="4">
        <f>N131*60*'Berechnungen 525d'!$D$9/1000</f>
        <v>163.86044224981333</v>
      </c>
      <c r="P131" s="21">
        <f>'Berechnungen 525d'!$E$77*((O131-O130)/(3.6*(F131-F130)))*('Berechnungen 525d'!$B$3/(2*PI()))/2</f>
        <v>279.65346043380987</v>
      </c>
      <c r="Q131" s="21">
        <f>('Berechnungen 525d'!$E$77*((O131-O130)/(3.6*(F131-F130)))+('Berechnungen 525d'!$E$74*'Berechnungen 525d'!$E$75*'Berechnungen 525d'!$E$76*('Beschl. 5. Gang(29.10.2013)'!O131/3.6)^2)/2)*('Berechnungen 525d'!$B$3/(2*PI()))/2</f>
        <v>416.67600639932635</v>
      </c>
      <c r="R131" s="28">
        <f>('Berechnungen 525d'!$E$74*'Berechnungen 525d'!$E$75*'Berechnungen 525d'!$E$76*O131^2)/2</f>
        <v>11225.107742872062</v>
      </c>
      <c r="T131">
        <v>24295</v>
      </c>
      <c r="U131">
        <v>3198</v>
      </c>
      <c r="V131" s="19">
        <v>2284</v>
      </c>
      <c r="W131" s="19">
        <v>2250</v>
      </c>
      <c r="X131" s="19">
        <f t="shared" si="11"/>
        <v>-34</v>
      </c>
    </row>
    <row r="132" spans="1:24" x14ac:dyDescent="0.25">
      <c r="A132">
        <v>24475</v>
      </c>
      <c r="B132">
        <v>3235</v>
      </c>
      <c r="F132" s="17">
        <f t="shared" si="15"/>
        <v>24.475000000000001</v>
      </c>
      <c r="G132" s="17">
        <f t="shared" si="12"/>
        <v>0.17999999999999972</v>
      </c>
      <c r="H132" s="18">
        <f t="shared" si="16"/>
        <v>3235</v>
      </c>
      <c r="I132" s="4">
        <f>H132*60*'Berechnungen 525d'!$D$9/1000</f>
        <v>164.20034042553189</v>
      </c>
      <c r="J132" s="4">
        <f t="shared" si="13"/>
        <v>1.8780255319148864</v>
      </c>
      <c r="K132" s="24">
        <f t="shared" si="14"/>
        <v>2.8981875492513725</v>
      </c>
      <c r="L132" s="28">
        <f>'Berechnungen 525d'!$E$77*((I132-I131)/(3.6*(F132-F131)))</f>
        <v>5216.7375886524705</v>
      </c>
      <c r="M132" s="21">
        <f>'Berechnungen 525d'!$E$77*((I132-I131)/(3.6*(F132-F131)))*'Berechnungen 525d'!$B$3/(2*PI())</f>
        <v>1650.5759132061025</v>
      </c>
      <c r="N132" s="18">
        <f t="shared" ref="N132:N195" si="17">0.00000033525044221*F132^6 - 0.000061843867911*F132^5 + 0.0055355048638*F132^4 - 0.2856307435*F132^3 + 6.6138900052*F132^2 + 26.921516973*F132 + 1292.3700279</f>
        <v>3240.7265006040661</v>
      </c>
      <c r="O132" s="4">
        <f>N132*60*'Berechnungen 525d'!$D$9/1000</f>
        <v>164.4910029753417</v>
      </c>
      <c r="P132" s="21">
        <f>'Berechnungen 525d'!$E$77*((O132-O131)/(3.6*(F132-F131)))*('Berechnungen 525d'!$B$3/(2*PI()))/2</f>
        <v>277.09643124757565</v>
      </c>
      <c r="Q132" s="21">
        <f>('Berechnungen 525d'!$E$77*((O132-O131)/(3.6*(F132-F131)))+('Berechnungen 525d'!$E$74*'Berechnungen 525d'!$E$75*'Berechnungen 525d'!$E$76*('Beschl. 5. Gang(29.10.2013)'!O132/3.6)^2)/2)*('Berechnungen 525d'!$B$3/(2*PI()))/2</f>
        <v>415.17557485422611</v>
      </c>
      <c r="R132" s="28">
        <f>('Berechnungen 525d'!$E$74*'Berechnungen 525d'!$E$75*'Berechnungen 525d'!$E$76*O132^2)/2</f>
        <v>11311.665924075158</v>
      </c>
      <c r="T132">
        <v>24475</v>
      </c>
      <c r="U132">
        <v>3235</v>
      </c>
      <c r="V132" s="19">
        <v>2284</v>
      </c>
      <c r="W132" s="19">
        <v>2250</v>
      </c>
      <c r="X132" s="19">
        <f t="shared" ref="X132:X195" si="18">W132-V132</f>
        <v>-34</v>
      </c>
    </row>
    <row r="133" spans="1:24" x14ac:dyDescent="0.25">
      <c r="A133">
        <v>24665</v>
      </c>
      <c r="B133">
        <v>3235</v>
      </c>
      <c r="F133" s="17">
        <f t="shared" si="15"/>
        <v>24.664999999999999</v>
      </c>
      <c r="G133" s="17">
        <f t="shared" ref="G133:G196" si="19">F133-F132</f>
        <v>0.18999999999999773</v>
      </c>
      <c r="H133" s="18">
        <f t="shared" si="16"/>
        <v>3235</v>
      </c>
      <c r="I133" s="4">
        <f>H133*60*'Berechnungen 525d'!$D$9/1000</f>
        <v>164.20034042553189</v>
      </c>
      <c r="J133" s="4">
        <f t="shared" ref="J133:J196" si="20">I133-I132</f>
        <v>0</v>
      </c>
      <c r="K133" s="24">
        <f t="shared" si="14"/>
        <v>0</v>
      </c>
      <c r="L133" s="28">
        <f>'Berechnungen 525d'!$E$77*((I133-I132)/(3.6*(F133-F132)))</f>
        <v>0</v>
      </c>
      <c r="M133" s="21">
        <f>'Berechnungen 525d'!$E$77*((I133-I132)/(3.6*(F133-F132)))*'Berechnungen 525d'!$B$3/(2*PI())</f>
        <v>0</v>
      </c>
      <c r="N133" s="18">
        <f t="shared" si="17"/>
        <v>3253.7183661690574</v>
      </c>
      <c r="O133" s="4">
        <f>N133*60*'Berechnungen 525d'!$D$9/1000</f>
        <v>165.15043690070007</v>
      </c>
      <c r="P133" s="21">
        <f>'Berechnungen 525d'!$E$77*((O133-O132)/(3.6*(F133-F132)))*('Berechnungen 525d'!$B$3/(2*PI()))/2</f>
        <v>274.53277855289031</v>
      </c>
      <c r="Q133" s="21">
        <f>('Berechnungen 525d'!$E$77*((O133-O132)/(3.6*(F133-F132)))+('Berechnungen 525d'!$E$74*'Berechnungen 525d'!$E$75*'Berechnungen 525d'!$E$76*('Beschl. 5. Gang(29.10.2013)'!O133/3.6)^2)/2)*('Berechnungen 525d'!$B$3/(2*PI()))/2</f>
        <v>413.72124224401153</v>
      </c>
      <c r="R133" s="28">
        <f>('Berechnungen 525d'!$E$74*'Berechnungen 525d'!$E$75*'Berechnungen 525d'!$E$76*O133^2)/2</f>
        <v>11402.543212785378</v>
      </c>
      <c r="T133">
        <v>24665</v>
      </c>
      <c r="U133">
        <v>3235</v>
      </c>
      <c r="V133" s="19">
        <v>2284</v>
      </c>
      <c r="W133" s="19">
        <v>2250</v>
      </c>
      <c r="X133" s="19">
        <f t="shared" si="18"/>
        <v>-34</v>
      </c>
    </row>
    <row r="134" spans="1:24" x14ac:dyDescent="0.25">
      <c r="A134">
        <v>24855</v>
      </c>
      <c r="B134">
        <v>3235</v>
      </c>
      <c r="F134" s="17">
        <f t="shared" si="15"/>
        <v>24.855</v>
      </c>
      <c r="G134" s="17">
        <f t="shared" si="19"/>
        <v>0.19000000000000128</v>
      </c>
      <c r="H134" s="18">
        <f t="shared" si="16"/>
        <v>3235</v>
      </c>
      <c r="I134" s="4">
        <f>H134*60*'Berechnungen 525d'!$D$9/1000</f>
        <v>164.20034042553189</v>
      </c>
      <c r="J134" s="4">
        <f t="shared" si="20"/>
        <v>0</v>
      </c>
      <c r="K134" s="24">
        <f t="shared" si="14"/>
        <v>0</v>
      </c>
      <c r="L134" s="28">
        <f>'Berechnungen 525d'!$E$77*((I134-I133)/(3.6*(F134-F133)))</f>
        <v>0</v>
      </c>
      <c r="M134" s="21">
        <f>'Berechnungen 525d'!$E$77*((I134-I133)/(3.6*(F134-F133)))*'Berechnungen 525d'!$B$3/(2*PI())</f>
        <v>0</v>
      </c>
      <c r="N134" s="18">
        <f t="shared" si="17"/>
        <v>3266.5850056515578</v>
      </c>
      <c r="O134" s="4">
        <f>N134*60*'Berechnungen 525d'!$D$9/1000</f>
        <v>165.80351466983737</v>
      </c>
      <c r="P134" s="21">
        <f>'Berechnungen 525d'!$E$77*((O134-O133)/(3.6*(F134-F133)))*('Berechnungen 525d'!$B$3/(2*PI()))/2</f>
        <v>271.88661013299492</v>
      </c>
      <c r="Q134" s="21">
        <f>('Berechnungen 525d'!$E$77*((O134-O133)/(3.6*(F134-F133)))+('Berechnungen 525d'!$E$74*'Berechnungen 525d'!$E$75*'Berechnungen 525d'!$E$76*('Beschl. 5. Gang(29.10.2013)'!O134/3.6)^2)/2)*('Berechnungen 525d'!$B$3/(2*PI()))/2</f>
        <v>412.17807571987294</v>
      </c>
      <c r="R134" s="28">
        <f>('Berechnungen 525d'!$E$74*'Berechnungen 525d'!$E$75*'Berechnungen 525d'!$E$76*O134^2)/2</f>
        <v>11492.902905295958</v>
      </c>
      <c r="T134">
        <v>24855</v>
      </c>
      <c r="U134">
        <v>3235</v>
      </c>
      <c r="V134" s="19">
        <v>2281</v>
      </c>
      <c r="W134" s="19">
        <v>2250</v>
      </c>
      <c r="X134" s="19">
        <f t="shared" si="18"/>
        <v>-31</v>
      </c>
    </row>
    <row r="135" spans="1:24" x14ac:dyDescent="0.25">
      <c r="A135">
        <v>25046</v>
      </c>
      <c r="B135">
        <v>3283</v>
      </c>
      <c r="F135" s="17">
        <f t="shared" si="15"/>
        <v>25.045999999999999</v>
      </c>
      <c r="G135" s="17">
        <f t="shared" si="19"/>
        <v>0.19099999999999895</v>
      </c>
      <c r="H135" s="18">
        <f t="shared" si="16"/>
        <v>3283</v>
      </c>
      <c r="I135" s="4">
        <f>H135*60*'Berechnungen 525d'!$D$9/1000</f>
        <v>166.63669787234042</v>
      </c>
      <c r="J135" s="4">
        <f t="shared" si="20"/>
        <v>2.4363574468085289</v>
      </c>
      <c r="K135" s="24">
        <f t="shared" si="14"/>
        <v>3.5432772641194625</v>
      </c>
      <c r="L135" s="28">
        <f>'Berechnungen 525d'!$E$77*((I135-I134)/(3.6*(F135-F134)))</f>
        <v>6377.8990754150327</v>
      </c>
      <c r="M135" s="21">
        <f>'Berechnungen 525d'!$E$77*((I135-I134)/(3.6*(F135-F134)))*'Berechnungen 525d'!$B$3/(2*PI())</f>
        <v>2017.9674388143405</v>
      </c>
      <c r="N135" s="18">
        <f t="shared" si="17"/>
        <v>3279.3925347162694</v>
      </c>
      <c r="O135" s="4">
        <f>N135*60*'Berechnungen 525d'!$D$9/1000</f>
        <v>166.4535921450879</v>
      </c>
      <c r="P135" s="21">
        <f>'Berechnungen 525d'!$E$77*((O135-O134)/(3.6*(F135-F134)))*('Berechnungen 525d'!$B$3/(2*PI()))/2</f>
        <v>269.22058983599004</v>
      </c>
      <c r="Q135" s="21">
        <f>('Berechnungen 525d'!$E$77*((O135-O134)/(3.6*(F135-F134)))+('Berechnungen 525d'!$E$74*'Berechnungen 525d'!$E$75*'Berechnungen 525d'!$E$76*('Beschl. 5. Gang(29.10.2013)'!O135/3.6)^2)/2)*('Berechnungen 525d'!$B$3/(2*PI()))/2</f>
        <v>410.614313233031</v>
      </c>
      <c r="R135" s="28">
        <f>('Berechnungen 525d'!$E$74*'Berechnungen 525d'!$E$75*'Berechnungen 525d'!$E$76*O135^2)/2</f>
        <v>11583.201641115795</v>
      </c>
      <c r="T135">
        <v>25046</v>
      </c>
      <c r="U135">
        <v>3283</v>
      </c>
      <c r="V135" s="19">
        <v>2281</v>
      </c>
      <c r="W135" s="19">
        <v>2250</v>
      </c>
      <c r="X135" s="19">
        <f t="shared" si="18"/>
        <v>-31</v>
      </c>
    </row>
    <row r="136" spans="1:24" x14ac:dyDescent="0.25">
      <c r="A136">
        <v>25246</v>
      </c>
      <c r="B136">
        <v>3283</v>
      </c>
      <c r="F136" s="17">
        <f t="shared" si="15"/>
        <v>25.245999999999999</v>
      </c>
      <c r="G136" s="17">
        <f t="shared" si="19"/>
        <v>0.19999999999999929</v>
      </c>
      <c r="H136" s="18">
        <f t="shared" si="16"/>
        <v>3283</v>
      </c>
      <c r="I136" s="4">
        <f>H136*60*'Berechnungen 525d'!$D$9/1000</f>
        <v>166.63669787234042</v>
      </c>
      <c r="J136" s="4">
        <f t="shared" si="20"/>
        <v>0</v>
      </c>
      <c r="K136" s="24">
        <f t="shared" si="14"/>
        <v>0</v>
      </c>
      <c r="L136" s="28">
        <f>'Berechnungen 525d'!$E$77*((I136-I135)/(3.6*(F136-F135)))</f>
        <v>0</v>
      </c>
      <c r="M136" s="21">
        <f>'Berechnungen 525d'!$E$77*((I136-I135)/(3.6*(F136-F135)))*'Berechnungen 525d'!$B$3/(2*PI())</f>
        <v>0</v>
      </c>
      <c r="N136" s="18">
        <f t="shared" si="17"/>
        <v>3292.6666314545187</v>
      </c>
      <c r="O136" s="4">
        <f>N136*60*'Berechnungen 525d'!$D$9/1000</f>
        <v>167.1273514042106</v>
      </c>
      <c r="P136" s="21">
        <f>'Berechnungen 525d'!$E$77*((O136-O135)/(3.6*(F136-F135)))*('Berechnungen 525d'!$B$3/(2*PI()))/2</f>
        <v>266.47180961013015</v>
      </c>
      <c r="Q136" s="21">
        <f>('Berechnungen 525d'!$E$77*((O136-O135)/(3.6*(F136-F135)))+('Berechnungen 525d'!$E$74*'Berechnungen 525d'!$E$75*'Berechnungen 525d'!$E$76*('Beschl. 5. Gang(29.10.2013)'!O136/3.6)^2)/2)*('Berechnungen 525d'!$B$3/(2*PI()))/2</f>
        <v>409.01249695400475</v>
      </c>
      <c r="R136" s="28">
        <f>('Berechnungen 525d'!$E$74*'Berechnungen 525d'!$E$75*'Berechnungen 525d'!$E$76*O136^2)/2</f>
        <v>11677.162775684385</v>
      </c>
      <c r="T136">
        <v>25246</v>
      </c>
      <c r="U136">
        <v>3283</v>
      </c>
      <c r="V136" s="19">
        <v>2281</v>
      </c>
      <c r="W136" s="19">
        <v>2250</v>
      </c>
      <c r="X136" s="19">
        <f t="shared" si="18"/>
        <v>-31</v>
      </c>
    </row>
    <row r="137" spans="1:24" x14ac:dyDescent="0.25">
      <c r="A137">
        <v>25436</v>
      </c>
      <c r="B137">
        <v>3283</v>
      </c>
      <c r="F137" s="17">
        <f t="shared" si="15"/>
        <v>25.436</v>
      </c>
      <c r="G137" s="17">
        <f t="shared" si="19"/>
        <v>0.19000000000000128</v>
      </c>
      <c r="H137" s="18">
        <f t="shared" si="16"/>
        <v>3283</v>
      </c>
      <c r="I137" s="4">
        <f>H137*60*'Berechnungen 525d'!$D$9/1000</f>
        <v>166.63669787234042</v>
      </c>
      <c r="J137" s="4">
        <f t="shared" si="20"/>
        <v>0</v>
      </c>
      <c r="K137" s="24">
        <f t="shared" si="14"/>
        <v>0</v>
      </c>
      <c r="L137" s="28">
        <f>'Berechnungen 525d'!$E$77*((I137-I136)/(3.6*(F137-F136)))</f>
        <v>0</v>
      </c>
      <c r="M137" s="21">
        <f>'Berechnungen 525d'!$E$77*((I137-I136)/(3.6*(F137-F136)))*'Berechnungen 525d'!$B$3/(2*PI())</f>
        <v>0</v>
      </c>
      <c r="N137" s="18">
        <f t="shared" si="17"/>
        <v>3305.1467018688668</v>
      </c>
      <c r="O137" s="4">
        <f>N137*60*'Berechnungen 525d'!$D$9/1000</f>
        <v>167.7608079144334</v>
      </c>
      <c r="P137" s="21">
        <f>'Berechnungen 525d'!$E$77*((O137-O136)/(3.6*(F137-F136)))*('Berechnungen 525d'!$B$3/(2*PI()))/2</f>
        <v>263.71796954390908</v>
      </c>
      <c r="Q137" s="21">
        <f>('Berechnungen 525d'!$E$77*((O137-O136)/(3.6*(F137-F136)))+('Berechnungen 525d'!$E$74*'Berechnungen 525d'!$E$75*'Berechnungen 525d'!$E$76*('Beschl. 5. Gang(29.10.2013)'!O137/3.6)^2)/2)*('Berechnungen 525d'!$B$3/(2*PI()))/2</f>
        <v>407.34123784545346</v>
      </c>
      <c r="R137" s="28">
        <f>('Berechnungen 525d'!$E$74*'Berechnungen 525d'!$E$75*'Berechnungen 525d'!$E$76*O137^2)/2</f>
        <v>11765.849552043681</v>
      </c>
      <c r="T137">
        <v>25436</v>
      </c>
      <c r="U137">
        <v>3283</v>
      </c>
      <c r="V137" s="19">
        <v>2282</v>
      </c>
      <c r="W137" s="19">
        <v>2250</v>
      </c>
      <c r="X137" s="19">
        <f t="shared" si="18"/>
        <v>-32</v>
      </c>
    </row>
    <row r="138" spans="1:24" x14ac:dyDescent="0.25">
      <c r="A138">
        <v>25627</v>
      </c>
      <c r="B138">
        <v>3322</v>
      </c>
      <c r="F138" s="17">
        <f t="shared" si="15"/>
        <v>25.626999999999999</v>
      </c>
      <c r="G138" s="17">
        <f t="shared" si="19"/>
        <v>0.19099999999999895</v>
      </c>
      <c r="H138" s="18">
        <f t="shared" si="16"/>
        <v>3322</v>
      </c>
      <c r="I138" s="4">
        <f>H138*60*'Berechnungen 525d'!$D$9/1000</f>
        <v>168.61623829787234</v>
      </c>
      <c r="J138" s="4">
        <f t="shared" si="20"/>
        <v>1.9795404255319227</v>
      </c>
      <c r="K138" s="24">
        <f t="shared" si="14"/>
        <v>2.8789127770970531</v>
      </c>
      <c r="L138" s="28">
        <f>'Berechnungen 525d'!$E$77*((I138-I137)/(3.6*(F138-F137)))</f>
        <v>5182.0429987746957</v>
      </c>
      <c r="M138" s="21">
        <f>'Berechnungen 525d'!$E$77*((I138-I137)/(3.6*(F138-F137)))*'Berechnungen 525d'!$B$3/(2*PI())</f>
        <v>1639.5985440366458</v>
      </c>
      <c r="N138" s="18">
        <f t="shared" si="17"/>
        <v>3317.5639413413696</v>
      </c>
      <c r="O138" s="4">
        <f>N138*60*'Berechnungen 525d'!$D$9/1000</f>
        <v>168.39107528646747</v>
      </c>
      <c r="P138" s="21">
        <f>'Berechnungen 525d'!$E$77*((O138-O137)/(3.6*(F138-F137)))*('Berechnungen 525d'!$B$3/(2*PI()))/2</f>
        <v>261.01650974447307</v>
      </c>
      <c r="Q138" s="21">
        <f>('Berechnungen 525d'!$E$77*((O138-O137)/(3.6*(F138-F137)))+('Berechnungen 525d'!$E$74*'Berechnungen 525d'!$E$75*'Berechnungen 525d'!$E$76*('Beschl. 5. Gang(29.10.2013)'!O138/3.6)^2)/2)*('Berechnungen 525d'!$B$3/(2*PI()))/2</f>
        <v>405.72097337549116</v>
      </c>
      <c r="R138" s="28">
        <f>('Berechnungen 525d'!$E$74*'Berechnungen 525d'!$E$75*'Berechnungen 525d'!$E$76*O138^2)/2</f>
        <v>11854.422815508569</v>
      </c>
      <c r="T138">
        <v>25627</v>
      </c>
      <c r="U138">
        <v>3322</v>
      </c>
      <c r="V138" s="19">
        <v>2282</v>
      </c>
      <c r="W138" s="19">
        <v>2250</v>
      </c>
      <c r="X138" s="19">
        <f t="shared" si="18"/>
        <v>-32</v>
      </c>
    </row>
    <row r="139" spans="1:24" x14ac:dyDescent="0.25">
      <c r="A139">
        <v>25817</v>
      </c>
      <c r="B139">
        <v>3322</v>
      </c>
      <c r="F139" s="17">
        <f t="shared" si="15"/>
        <v>25.817</v>
      </c>
      <c r="G139" s="17">
        <f t="shared" si="19"/>
        <v>0.19000000000000128</v>
      </c>
      <c r="H139" s="18">
        <f t="shared" si="16"/>
        <v>3322</v>
      </c>
      <c r="I139" s="4">
        <f>H139*60*'Berechnungen 525d'!$D$9/1000</f>
        <v>168.61623829787234</v>
      </c>
      <c r="J139" s="4">
        <f t="shared" si="20"/>
        <v>0</v>
      </c>
      <c r="K139" s="24">
        <f t="shared" si="14"/>
        <v>0</v>
      </c>
      <c r="L139" s="28">
        <f>'Berechnungen 525d'!$E$77*((I139-I138)/(3.6*(F139-F138)))</f>
        <v>0</v>
      </c>
      <c r="M139" s="21">
        <f>'Berechnungen 525d'!$E$77*((I139-I138)/(3.6*(F139-F138)))*'Berechnungen 525d'!$B$3/(2*PI())</f>
        <v>0</v>
      </c>
      <c r="N139" s="18">
        <f t="shared" si="17"/>
        <v>3329.7878363653222</v>
      </c>
      <c r="O139" s="4">
        <f>N139*60*'Berechnungen 525d'!$D$9/1000</f>
        <v>169.01152898793856</v>
      </c>
      <c r="P139" s="21">
        <f>'Berechnungen 525d'!$E$77*((O139-O138)/(3.6*(F139-F138)))*('Berechnungen 525d'!$B$3/(2*PI()))/2</f>
        <v>258.30469449340558</v>
      </c>
      <c r="Q139" s="21">
        <f>('Berechnungen 525d'!$E$77*((O139-O138)/(3.6*(F139-F138)))+('Berechnungen 525d'!$E$74*'Berechnungen 525d'!$E$75*'Berechnungen 525d'!$E$76*('Beschl. 5. Gang(29.10.2013)'!O139/3.6)^2)/2)*('Berechnungen 525d'!$B$3/(2*PI()))/2</f>
        <v>404.07747871165446</v>
      </c>
      <c r="R139" s="28">
        <f>('Berechnungen 525d'!$E$74*'Berechnungen 525d'!$E$75*'Berechnungen 525d'!$E$76*O139^2)/2</f>
        <v>11941.941359344499</v>
      </c>
      <c r="T139">
        <v>25817</v>
      </c>
      <c r="U139">
        <v>3322</v>
      </c>
      <c r="V139" s="19">
        <v>2282</v>
      </c>
      <c r="W139" s="19">
        <v>2250</v>
      </c>
      <c r="X139" s="19">
        <f t="shared" si="18"/>
        <v>-32</v>
      </c>
    </row>
    <row r="140" spans="1:24" x14ac:dyDescent="0.25">
      <c r="A140">
        <v>26007</v>
      </c>
      <c r="B140">
        <v>3322</v>
      </c>
      <c r="F140" s="17">
        <f t="shared" si="15"/>
        <v>26.007000000000001</v>
      </c>
      <c r="G140" s="17">
        <f t="shared" si="19"/>
        <v>0.19000000000000128</v>
      </c>
      <c r="H140" s="18">
        <f t="shared" si="16"/>
        <v>3322</v>
      </c>
      <c r="I140" s="4">
        <f>H140*60*'Berechnungen 525d'!$D$9/1000</f>
        <v>168.61623829787234</v>
      </c>
      <c r="J140" s="4">
        <f t="shared" si="20"/>
        <v>0</v>
      </c>
      <c r="K140" s="24">
        <f t="shared" ref="K140:K203" si="21">((I140-I139)/(3.6*(F140-F139)))</f>
        <v>0</v>
      </c>
      <c r="L140" s="28">
        <f>'Berechnungen 525d'!$E$77*((I140-I139)/(3.6*(F140-F139)))</f>
        <v>0</v>
      </c>
      <c r="M140" s="21">
        <f>'Berechnungen 525d'!$E$77*((I140-I139)/(3.6*(F140-F139)))*'Berechnungen 525d'!$B$3/(2*PI())</f>
        <v>0</v>
      </c>
      <c r="N140" s="18">
        <f t="shared" si="17"/>
        <v>3341.8832753960355</v>
      </c>
      <c r="O140" s="4">
        <f>N140*60*'Berechnungen 525d'!$D$9/1000</f>
        <v>169.62546259116556</v>
      </c>
      <c r="P140" s="21">
        <f>'Berechnungen 525d'!$E$77*((O140-O139)/(3.6*(F140-F139)))*('Berechnungen 525d'!$B$3/(2*PI()))/2</f>
        <v>255.59027441497761</v>
      </c>
      <c r="Q140" s="21">
        <f>('Berechnungen 525d'!$E$77*((O140-O139)/(3.6*(F140-F139)))+('Berechnungen 525d'!$E$74*'Berechnungen 525d'!$E$75*'Berechnungen 525d'!$E$76*('Beschl. 5. Gang(29.10.2013)'!O140/3.6)^2)/2)*('Berechnungen 525d'!$B$3/(2*PI()))/2</f>
        <v>402.42402004750267</v>
      </c>
      <c r="R140" s="28">
        <f>('Berechnungen 525d'!$E$74*'Berechnungen 525d'!$E$75*'Berechnungen 525d'!$E$76*O140^2)/2</f>
        <v>12028.85702787453</v>
      </c>
      <c r="T140">
        <v>26007</v>
      </c>
      <c r="U140">
        <v>3322</v>
      </c>
      <c r="V140" s="19">
        <v>2282</v>
      </c>
      <c r="W140" s="19">
        <v>2250</v>
      </c>
      <c r="X140" s="19">
        <f t="shared" si="18"/>
        <v>-32</v>
      </c>
    </row>
    <row r="141" spans="1:24" x14ac:dyDescent="0.25">
      <c r="A141">
        <v>26197</v>
      </c>
      <c r="B141">
        <v>3357</v>
      </c>
      <c r="F141" s="17">
        <f t="shared" si="15"/>
        <v>26.196999999999999</v>
      </c>
      <c r="G141" s="17">
        <f t="shared" si="19"/>
        <v>0.18999999999999773</v>
      </c>
      <c r="H141" s="18">
        <f t="shared" si="16"/>
        <v>3357</v>
      </c>
      <c r="I141" s="4">
        <f>H141*60*'Berechnungen 525d'!$D$9/1000</f>
        <v>170.39274893617022</v>
      </c>
      <c r="J141" s="4">
        <f t="shared" si="20"/>
        <v>1.7765106382978786</v>
      </c>
      <c r="K141" s="24">
        <f t="shared" si="21"/>
        <v>2.5972377752893272</v>
      </c>
      <c r="L141" s="28">
        <f>'Berechnungen 525d'!$E$77*((I141-I140)/(3.6*(F141-F140)))</f>
        <v>4675.0279955207889</v>
      </c>
      <c r="M141" s="21">
        <f>'Berechnungen 525d'!$E$77*((I141-I140)/(3.6*(F141-F140)))*'Berechnungen 525d'!$B$3/(2*PI())</f>
        <v>1479.1789833852959</v>
      </c>
      <c r="N141" s="18">
        <f t="shared" si="17"/>
        <v>3353.8498274566646</v>
      </c>
      <c r="O141" s="4">
        <f>N141*60*'Berechnungen 525d'!$D$9/1000</f>
        <v>170.23285422086423</v>
      </c>
      <c r="P141" s="21">
        <f>'Berechnungen 525d'!$E$77*((O141-O140)/(3.6*(F141-F140)))*('Berechnungen 525d'!$B$3/(2*PI()))/2</f>
        <v>252.86674730955559</v>
      </c>
      <c r="Q141" s="21">
        <f>('Berechnungen 525d'!$E$77*((O141-O140)/(3.6*(F141-F140)))+('Berechnungen 525d'!$E$74*'Berechnungen 525d'!$E$75*'Berechnungen 525d'!$E$76*('Beschl. 5. Gang(29.10.2013)'!O141/3.6)^2)/2)*('Berechnungen 525d'!$B$3/(2*PI()))/2</f>
        <v>400.75393460960214</v>
      </c>
      <c r="R141" s="28">
        <f>('Berechnungen 525d'!$E$74*'Berechnungen 525d'!$E$75*'Berechnungen 525d'!$E$76*O141^2)/2</f>
        <v>12115.156666634241</v>
      </c>
      <c r="T141">
        <v>26197</v>
      </c>
      <c r="U141">
        <v>3357</v>
      </c>
      <c r="V141" s="19">
        <v>2282</v>
      </c>
      <c r="W141" s="19">
        <v>2250</v>
      </c>
      <c r="X141" s="19">
        <f t="shared" si="18"/>
        <v>-32</v>
      </c>
    </row>
    <row r="142" spans="1:24" x14ac:dyDescent="0.25">
      <c r="A142">
        <v>26388</v>
      </c>
      <c r="B142">
        <v>3357</v>
      </c>
      <c r="F142" s="17">
        <f t="shared" si="15"/>
        <v>26.388000000000002</v>
      </c>
      <c r="G142" s="17">
        <f t="shared" si="19"/>
        <v>0.1910000000000025</v>
      </c>
      <c r="H142" s="18">
        <f t="shared" si="16"/>
        <v>3357</v>
      </c>
      <c r="I142" s="4">
        <f>H142*60*'Berechnungen 525d'!$D$9/1000</f>
        <v>170.39274893617022</v>
      </c>
      <c r="J142" s="4">
        <f t="shared" si="20"/>
        <v>0</v>
      </c>
      <c r="K142" s="24">
        <f t="shared" si="21"/>
        <v>0</v>
      </c>
      <c r="L142" s="28">
        <f>'Berechnungen 525d'!$E$77*((I142-I141)/(3.6*(F142-F141)))</f>
        <v>0</v>
      </c>
      <c r="M142" s="21">
        <f>'Berechnungen 525d'!$E$77*((I142-I141)/(3.6*(F142-F141)))*'Berechnungen 525d'!$B$3/(2*PI())</f>
        <v>0</v>
      </c>
      <c r="N142" s="18">
        <f t="shared" si="17"/>
        <v>3365.7490482386847</v>
      </c>
      <c r="O142" s="4">
        <f>N142*60*'Berechnungen 525d'!$D$9/1000</f>
        <v>170.83682828677033</v>
      </c>
      <c r="P142" s="21">
        <f>'Berechnungen 525d'!$E$77*((O142-O141)/(3.6*(F142-F141)))*('Berechnungen 525d'!$B$3/(2*PI()))/2</f>
        <v>250.12750088935942</v>
      </c>
      <c r="Q142" s="21">
        <f>('Berechnungen 525d'!$E$77*((O142-O141)/(3.6*(F142-F141)))+('Berechnungen 525d'!$E$74*'Berechnungen 525d'!$E$75*'Berechnungen 525d'!$E$76*('Beschl. 5. Gang(29.10.2013)'!O142/3.6)^2)/2)*('Berechnungen 525d'!$B$3/(2*PI()))/2</f>
        <v>399.06593621987253</v>
      </c>
      <c r="R142" s="28">
        <f>('Berechnungen 525d'!$E$74*'Berechnungen 525d'!$E$75*'Berechnungen 525d'!$E$76*O142^2)/2</f>
        <v>12201.276599111912</v>
      </c>
      <c r="T142">
        <v>26388</v>
      </c>
      <c r="U142">
        <v>3357</v>
      </c>
      <c r="V142" s="19">
        <v>2282</v>
      </c>
      <c r="W142" s="19">
        <v>2250</v>
      </c>
      <c r="X142" s="19">
        <f t="shared" si="18"/>
        <v>-32</v>
      </c>
    </row>
    <row r="143" spans="1:24" x14ac:dyDescent="0.25">
      <c r="A143">
        <v>26588</v>
      </c>
      <c r="B143">
        <v>3357</v>
      </c>
      <c r="F143" s="17">
        <f t="shared" si="15"/>
        <v>26.588000000000001</v>
      </c>
      <c r="G143" s="17">
        <f t="shared" si="19"/>
        <v>0.19999999999999929</v>
      </c>
      <c r="H143" s="18">
        <f t="shared" si="16"/>
        <v>3357</v>
      </c>
      <c r="I143" s="4">
        <f>H143*60*'Berechnungen 525d'!$D$9/1000</f>
        <v>170.39274893617022</v>
      </c>
      <c r="J143" s="4">
        <f t="shared" si="20"/>
        <v>0</v>
      </c>
      <c r="K143" s="24">
        <f t="shared" si="21"/>
        <v>0</v>
      </c>
      <c r="L143" s="28">
        <f>'Berechnungen 525d'!$E$77*((I143-I142)/(3.6*(F143-F142)))</f>
        <v>0</v>
      </c>
      <c r="M143" s="21">
        <f>'Berechnungen 525d'!$E$77*((I143-I142)/(3.6*(F143-F142)))*'Berechnungen 525d'!$B$3/(2*PI())</f>
        <v>0</v>
      </c>
      <c r="N143" s="18">
        <f t="shared" si="17"/>
        <v>3378.0685164684032</v>
      </c>
      <c r="O143" s="4">
        <f>N143*60*'Berechnungen 525d'!$D$9/1000</f>
        <v>171.46213304014941</v>
      </c>
      <c r="P143" s="21">
        <f>'Berechnungen 525d'!$E$77*((O143-O142)/(3.6*(F143-F142)))*('Berechnungen 525d'!$B$3/(2*PI()))/2</f>
        <v>247.30805096126298</v>
      </c>
      <c r="Q143" s="21">
        <f>('Berechnungen 525d'!$E$77*((O143-O142)/(3.6*(F143-F142)))+('Berechnungen 525d'!$E$74*'Berechnungen 525d'!$E$75*'Berechnungen 525d'!$E$76*('Beschl. 5. Gang(29.10.2013)'!O143/3.6)^2)/2)*('Berechnungen 525d'!$B$3/(2*PI()))/2</f>
        <v>397.33878419199635</v>
      </c>
      <c r="R143" s="28">
        <f>('Berechnungen 525d'!$E$74*'Berechnungen 525d'!$E$75*'Berechnungen 525d'!$E$76*O143^2)/2</f>
        <v>12290.759403061355</v>
      </c>
      <c r="T143">
        <v>26588</v>
      </c>
      <c r="U143">
        <v>3357</v>
      </c>
      <c r="V143" s="19">
        <v>2290</v>
      </c>
      <c r="W143" s="19">
        <v>2250</v>
      </c>
      <c r="X143" s="19">
        <f t="shared" si="18"/>
        <v>-40</v>
      </c>
    </row>
    <row r="144" spans="1:24" s="32" customFormat="1" x14ac:dyDescent="0.25">
      <c r="A144" s="32">
        <v>26778</v>
      </c>
      <c r="B144" s="32">
        <v>3392</v>
      </c>
      <c r="F144" s="33">
        <f t="shared" si="15"/>
        <v>26.777999999999999</v>
      </c>
      <c r="G144" s="33">
        <f t="shared" si="19"/>
        <v>0.18999999999999773</v>
      </c>
      <c r="H144" s="34">
        <f t="shared" si="16"/>
        <v>3392</v>
      </c>
      <c r="I144" s="35">
        <f>H144*60*'Berechnungen 525d'!$D$9/1000</f>
        <v>172.16925957446807</v>
      </c>
      <c r="J144" s="4">
        <f t="shared" si="20"/>
        <v>1.7765106382978502</v>
      </c>
      <c r="K144" s="36">
        <f t="shared" si="21"/>
        <v>2.5972377752892855</v>
      </c>
      <c r="L144" s="37">
        <f>'Berechnungen 525d'!$E$77*((I144-I143)/(3.6*(F144-F143)))</f>
        <v>4675.0279955207134</v>
      </c>
      <c r="M144" s="38">
        <f>'Berechnungen 525d'!$E$77*((I144-I143)/(3.6*(F144-F143)))*'Berechnungen 525d'!$B$3/(2*PI())</f>
        <v>1479.178983385272</v>
      </c>
      <c r="N144" s="18">
        <f t="shared" si="17"/>
        <v>3389.6385631509065</v>
      </c>
      <c r="O144" s="4">
        <f>N144*60*'Berechnungen 525d'!$D$9/1000</f>
        <v>172.04939906920856</v>
      </c>
      <c r="P144" s="21">
        <f>'Berechnungen 525d'!$E$77*((O144-O143)/(3.6*(F144-F143)))*('Berechnungen 525d'!$B$3/(2*PI()))/2</f>
        <v>244.48814127922472</v>
      </c>
      <c r="Q144" s="21">
        <f>('Berechnungen 525d'!$E$77*((O144-O143)/(3.6*(F144-F143)))+('Berechnungen 525d'!$E$74*'Berechnungen 525d'!$E$75*'Berechnungen 525d'!$E$76*('Beschl. 5. Gang(29.10.2013)'!O144/3.6)^2)/2)*('Berechnungen 525d'!$B$3/(2*PI()))/2</f>
        <v>395.54835942722366</v>
      </c>
      <c r="R144" s="28">
        <f>('Berechnungen 525d'!$E$74*'Berechnungen 525d'!$E$75*'Berechnungen 525d'!$E$76*O144^2)/2</f>
        <v>12375.096466239816</v>
      </c>
      <c r="T144" s="32">
        <v>26778</v>
      </c>
      <c r="U144" s="32">
        <v>3392</v>
      </c>
      <c r="V144" s="19">
        <v>2290</v>
      </c>
      <c r="W144" s="19">
        <v>2250</v>
      </c>
      <c r="X144" s="19">
        <f t="shared" si="18"/>
        <v>-40</v>
      </c>
    </row>
    <row r="145" spans="1:24" x14ac:dyDescent="0.25">
      <c r="A145">
        <v>26968</v>
      </c>
      <c r="B145">
        <v>3392</v>
      </c>
      <c r="F145" s="17">
        <f t="shared" si="15"/>
        <v>26.968</v>
      </c>
      <c r="G145" s="17">
        <f t="shared" si="19"/>
        <v>0.19000000000000128</v>
      </c>
      <c r="H145" s="18">
        <f t="shared" si="16"/>
        <v>3392</v>
      </c>
      <c r="I145" s="4">
        <f>H145*60*'Berechnungen 525d'!$D$9/1000</f>
        <v>172.16925957446807</v>
      </c>
      <c r="J145" s="4">
        <f t="shared" si="20"/>
        <v>0</v>
      </c>
      <c r="K145" s="24">
        <f t="shared" si="21"/>
        <v>0</v>
      </c>
      <c r="L145" s="28">
        <f>'Berechnungen 525d'!$E$77*((I145-I144)/(3.6*(F145-F144)))</f>
        <v>0</v>
      </c>
      <c r="M145" s="21">
        <f>'Berechnungen 525d'!$E$77*((I145-I144)/(3.6*(F145-F144)))*'Berechnungen 525d'!$B$3/(2*PI())</f>
        <v>0</v>
      </c>
      <c r="N145" s="18">
        <f t="shared" si="17"/>
        <v>3401.0782584220578</v>
      </c>
      <c r="O145" s="4">
        <f>N145*60*'Berechnungen 525d'!$D$9/1000</f>
        <v>172.63004879343958</v>
      </c>
      <c r="P145" s="21">
        <f>'Berechnungen 525d'!$E$77*((O145-O144)/(3.6*(F145-F144)))*('Berechnungen 525d'!$B$3/(2*PI()))/2</f>
        <v>241.73366887740704</v>
      </c>
      <c r="Q145" s="21">
        <f>('Berechnungen 525d'!$E$77*((O145-O144)/(3.6*(F145-F144)))+('Berechnungen 525d'!$E$74*'Berechnungen 525d'!$E$75*'Berechnungen 525d'!$E$76*('Beschl. 5. Gang(29.10.2013)'!O145/3.6)^2)/2)*('Berechnungen 525d'!$B$3/(2*PI()))/2</f>
        <v>393.81523421946571</v>
      </c>
      <c r="R145" s="28">
        <f>('Berechnungen 525d'!$E$74*'Berechnungen 525d'!$E$75*'Berechnungen 525d'!$E$76*O145^2)/2</f>
        <v>12458.766874021359</v>
      </c>
      <c r="T145">
        <v>26968</v>
      </c>
      <c r="U145">
        <v>3392</v>
      </c>
      <c r="V145" s="19">
        <v>2290</v>
      </c>
      <c r="W145" s="19">
        <v>2250</v>
      </c>
      <c r="X145" s="19">
        <f t="shared" si="18"/>
        <v>-40</v>
      </c>
    </row>
    <row r="146" spans="1:24" x14ac:dyDescent="0.25">
      <c r="A146">
        <v>27159</v>
      </c>
      <c r="B146">
        <v>3392</v>
      </c>
      <c r="F146" s="17">
        <f t="shared" si="15"/>
        <v>27.158999999999999</v>
      </c>
      <c r="G146" s="17">
        <f t="shared" si="19"/>
        <v>0.19099999999999895</v>
      </c>
      <c r="H146" s="18">
        <f t="shared" si="16"/>
        <v>3392</v>
      </c>
      <c r="I146" s="4">
        <f>H146*60*'Berechnungen 525d'!$D$9/1000</f>
        <v>172.16925957446807</v>
      </c>
      <c r="J146" s="4">
        <f t="shared" si="20"/>
        <v>0</v>
      </c>
      <c r="K146" s="24">
        <f t="shared" si="21"/>
        <v>0</v>
      </c>
      <c r="L146" s="28">
        <f>'Berechnungen 525d'!$E$77*((I146-I145)/(3.6*(F146-F145)))</f>
        <v>0</v>
      </c>
      <c r="M146" s="21">
        <f>'Berechnungen 525d'!$E$77*((I146-I145)/(3.6*(F146-F145)))*'Berechnungen 525d'!$B$3/(2*PI())</f>
        <v>0</v>
      </c>
      <c r="N146" s="18">
        <f t="shared" si="17"/>
        <v>3412.4464853919526</v>
      </c>
      <c r="O146" s="4">
        <f>N146*60*'Berechnungen 525d'!$D$9/1000</f>
        <v>173.20707096917113</v>
      </c>
      <c r="P146" s="21">
        <f>'Berechnungen 525d'!$E$77*((O146-O145)/(3.6*(F146-F145)))*('Berechnungen 525d'!$B$3/(2*PI()))/2</f>
        <v>238.96574856562282</v>
      </c>
      <c r="Q146" s="21">
        <f>('Berechnungen 525d'!$E$77*((O146-O145)/(3.6*(F146-F145)))+('Berechnungen 525d'!$E$74*'Berechnungen 525d'!$E$75*'Berechnungen 525d'!$E$76*('Beschl. 5. Gang(29.10.2013)'!O146/3.6)^2)/2)*('Berechnungen 525d'!$B$3/(2*PI()))/2</f>
        <v>392.06568930087411</v>
      </c>
      <c r="R146" s="28">
        <f>('Berechnungen 525d'!$E$74*'Berechnungen 525d'!$E$75*'Berechnungen 525d'!$E$76*O146^2)/2</f>
        <v>12542.193827087573</v>
      </c>
      <c r="T146">
        <v>27159</v>
      </c>
      <c r="U146">
        <v>3392</v>
      </c>
      <c r="V146" s="19">
        <v>2292</v>
      </c>
      <c r="W146" s="19">
        <v>2250</v>
      </c>
      <c r="X146" s="19">
        <f t="shared" si="18"/>
        <v>-42</v>
      </c>
    </row>
    <row r="147" spans="1:24" x14ac:dyDescent="0.25">
      <c r="A147">
        <v>27349</v>
      </c>
      <c r="B147">
        <v>3423</v>
      </c>
      <c r="F147" s="17">
        <f t="shared" si="15"/>
        <v>27.349</v>
      </c>
      <c r="G147" s="17">
        <f t="shared" si="19"/>
        <v>0.19000000000000128</v>
      </c>
      <c r="H147" s="18">
        <f t="shared" si="16"/>
        <v>3423</v>
      </c>
      <c r="I147" s="4">
        <f>H147*60*'Berechnungen 525d'!$D$9/1000</f>
        <v>173.74274042553191</v>
      </c>
      <c r="J147" s="4">
        <f t="shared" si="20"/>
        <v>1.5734808510638345</v>
      </c>
      <c r="K147" s="24">
        <f t="shared" si="21"/>
        <v>2.300410600970503</v>
      </c>
      <c r="L147" s="28">
        <f>'Berechnungen 525d'!$E$77*((I147-I146)/(3.6*(F147-F146)))</f>
        <v>4140.739081746905</v>
      </c>
      <c r="M147" s="21">
        <f>'Berechnungen 525d'!$E$77*((I147-I146)/(3.6*(F147-F146)))*'Berechnungen 525d'!$B$3/(2*PI())</f>
        <v>1310.1299567126657</v>
      </c>
      <c r="N147" s="18">
        <f t="shared" si="17"/>
        <v>3423.6239385188701</v>
      </c>
      <c r="O147" s="4">
        <f>N147*60*'Berechnungen 525d'!$D$9/1000</f>
        <v>173.77440995171523</v>
      </c>
      <c r="P147" s="21">
        <f>'Berechnungen 525d'!$E$77*((O147-O146)/(3.6*(F147-F146)))*('Berechnungen 525d'!$B$3/(2*PI()))/2</f>
        <v>236.192196472989</v>
      </c>
      <c r="Q147" s="21">
        <f>('Berechnungen 525d'!$E$77*((O147-O146)/(3.6*(F147-F146)))+('Berechnungen 525d'!$E$74*'Berechnungen 525d'!$E$75*'Berechnungen 525d'!$E$76*('Beschl. 5. Gang(29.10.2013)'!O147/3.6)^2)/2)*('Berechnungen 525d'!$B$3/(2*PI()))/2</f>
        <v>390.29673613337928</v>
      </c>
      <c r="R147" s="28">
        <f>('Berechnungen 525d'!$E$74*'Berechnungen 525d'!$E$75*'Berechnungen 525d'!$E$76*O147^2)/2</f>
        <v>12624.492189693508</v>
      </c>
      <c r="T147">
        <v>27349</v>
      </c>
      <c r="U147">
        <v>3423</v>
      </c>
      <c r="V147" s="19">
        <v>2292</v>
      </c>
      <c r="W147" s="19">
        <v>2250</v>
      </c>
      <c r="X147" s="19">
        <f t="shared" si="18"/>
        <v>-42</v>
      </c>
    </row>
    <row r="148" spans="1:24" x14ac:dyDescent="0.25">
      <c r="A148">
        <v>27539</v>
      </c>
      <c r="B148">
        <v>3423</v>
      </c>
      <c r="F148" s="17">
        <f t="shared" si="15"/>
        <v>27.539000000000001</v>
      </c>
      <c r="G148" s="17">
        <f t="shared" si="19"/>
        <v>0.19000000000000128</v>
      </c>
      <c r="H148" s="18">
        <f t="shared" si="16"/>
        <v>3423</v>
      </c>
      <c r="I148" s="4">
        <f>H148*60*'Berechnungen 525d'!$D$9/1000</f>
        <v>173.74274042553191</v>
      </c>
      <c r="J148" s="4">
        <f t="shared" si="20"/>
        <v>0</v>
      </c>
      <c r="K148" s="24">
        <f t="shared" si="21"/>
        <v>0</v>
      </c>
      <c r="L148" s="28">
        <f>'Berechnungen 525d'!$E$77*((I148-I147)/(3.6*(F148-F147)))</f>
        <v>0</v>
      </c>
      <c r="M148" s="21">
        <f>'Berechnungen 525d'!$E$77*((I148-I147)/(3.6*(F148-F147)))*'Berechnungen 525d'!$B$3/(2*PI())</f>
        <v>0</v>
      </c>
      <c r="N148" s="18">
        <f t="shared" si="17"/>
        <v>3434.6702425644603</v>
      </c>
      <c r="O148" s="4">
        <f>N148*60*'Berechnungen 525d'!$D$9/1000</f>
        <v>174.33509214173992</v>
      </c>
      <c r="P148" s="21">
        <f>'Berechnungen 525d'!$E$77*((O148-O147)/(3.6*(F148-F147)))*('Berechnungen 525d'!$B$3/(2*PI()))/2</f>
        <v>233.42086840458558</v>
      </c>
      <c r="Q148" s="21">
        <f>('Berechnungen 525d'!$E$77*((O148-O147)/(3.6*(F148-F147)))+('Berechnungen 525d'!$E$74*'Berechnungen 525d'!$E$75*'Berechnungen 525d'!$E$76*('Beschl. 5. Gang(29.10.2013)'!O148/3.6)^2)/2)*('Berechnungen 525d'!$B$3/(2*PI()))/2</f>
        <v>388.52144725510612</v>
      </c>
      <c r="R148" s="28">
        <f>('Berechnungen 525d'!$E$74*'Berechnungen 525d'!$E$75*'Berechnungen 525d'!$E$76*O148^2)/2</f>
        <v>12706.089325015662</v>
      </c>
      <c r="T148">
        <v>27539</v>
      </c>
      <c r="U148">
        <v>3423</v>
      </c>
      <c r="V148" s="19">
        <v>2292</v>
      </c>
      <c r="W148" s="19">
        <v>2250</v>
      </c>
      <c r="X148" s="19">
        <f t="shared" si="18"/>
        <v>-42</v>
      </c>
    </row>
    <row r="149" spans="1:24" x14ac:dyDescent="0.25">
      <c r="A149">
        <v>27740</v>
      </c>
      <c r="B149">
        <v>3423</v>
      </c>
      <c r="F149" s="17">
        <f t="shared" si="15"/>
        <v>27.74</v>
      </c>
      <c r="G149" s="17">
        <f t="shared" si="19"/>
        <v>0.20099999999999696</v>
      </c>
      <c r="H149" s="18">
        <f t="shared" si="16"/>
        <v>3423</v>
      </c>
      <c r="I149" s="4">
        <f>H149*60*'Berechnungen 525d'!$D$9/1000</f>
        <v>173.74274042553191</v>
      </c>
      <c r="J149" s="4">
        <f t="shared" si="20"/>
        <v>0</v>
      </c>
      <c r="K149" s="24">
        <f t="shared" si="21"/>
        <v>0</v>
      </c>
      <c r="L149" s="28">
        <f>'Berechnungen 525d'!$E$77*((I149-I148)/(3.6*(F149-F148)))</f>
        <v>0</v>
      </c>
      <c r="M149" s="21">
        <f>'Berechnungen 525d'!$E$77*((I149-I148)/(3.6*(F149-F148)))*'Berechnungen 525d'!$B$3/(2*PI())</f>
        <v>0</v>
      </c>
      <c r="N149" s="18">
        <f t="shared" si="17"/>
        <v>3446.2130759603783</v>
      </c>
      <c r="O149" s="4">
        <f>N149*60*'Berechnungen 525d'!$D$9/1000</f>
        <v>174.92097689385272</v>
      </c>
      <c r="P149" s="21">
        <f>'Berechnungen 525d'!$E$77*((O149-O148)/(3.6*(F149-F148)))*('Berechnungen 525d'!$B$3/(2*PI()))/2</f>
        <v>230.56461605631443</v>
      </c>
      <c r="Q149" s="21">
        <f>('Berechnungen 525d'!$E$77*((O149-O148)/(3.6*(F149-F148)))+('Berechnungen 525d'!$E$74*'Berechnungen 525d'!$E$75*'Berechnungen 525d'!$E$76*('Beschl. 5. Gang(29.10.2013)'!O149/3.6)^2)/2)*('Berechnungen 525d'!$B$3/(2*PI()))/2</f>
        <v>386.70943399186308</v>
      </c>
      <c r="R149" s="28">
        <f>('Berechnungen 525d'!$E$74*'Berechnungen 525d'!$E$75*'Berechnungen 525d'!$E$76*O149^2)/2</f>
        <v>12791.635073389863</v>
      </c>
      <c r="T149">
        <v>27740</v>
      </c>
      <c r="U149">
        <v>3423</v>
      </c>
      <c r="V149" s="19">
        <v>2290</v>
      </c>
      <c r="W149" s="19">
        <v>2250</v>
      </c>
      <c r="X149" s="19">
        <f t="shared" si="18"/>
        <v>-40</v>
      </c>
    </row>
    <row r="150" spans="1:24" x14ac:dyDescent="0.25">
      <c r="A150">
        <v>27930</v>
      </c>
      <c r="B150">
        <v>3455</v>
      </c>
      <c r="F150" s="17">
        <f t="shared" si="15"/>
        <v>27.93</v>
      </c>
      <c r="G150" s="17">
        <f t="shared" si="19"/>
        <v>0.19000000000000128</v>
      </c>
      <c r="H150" s="18">
        <f t="shared" si="16"/>
        <v>3455</v>
      </c>
      <c r="I150" s="4">
        <f>H150*60*'Berechnungen 525d'!$D$9/1000</f>
        <v>175.36697872340426</v>
      </c>
      <c r="J150" s="4">
        <f t="shared" si="20"/>
        <v>1.6242382978723526</v>
      </c>
      <c r="K150" s="24">
        <f t="shared" si="21"/>
        <v>2.3746173945502074</v>
      </c>
      <c r="L150" s="28">
        <f>'Berechnungen 525d'!$E$77*((I150-I149)/(3.6*(F150-F149)))</f>
        <v>4274.3113101903737</v>
      </c>
      <c r="M150" s="21">
        <f>'Berechnungen 525d'!$E$77*((I150-I149)/(3.6*(F150-F149)))*'Berechnungen 525d'!$B$3/(2*PI())</f>
        <v>1352.3922133808223</v>
      </c>
      <c r="N150" s="18">
        <f t="shared" si="17"/>
        <v>3456.9888492506093</v>
      </c>
      <c r="O150" s="4">
        <f>N150*60*'Berechnungen 525d'!$D$9/1000</f>
        <v>175.46792763345221</v>
      </c>
      <c r="P150" s="21">
        <f>'Berechnungen 525d'!$E$77*((O150-O149)/(3.6*(F150-F149)))*('Berechnungen 525d'!$B$3/(2*PI()))/2</f>
        <v>227.70424829477562</v>
      </c>
      <c r="Q150" s="21">
        <f>('Berechnungen 525d'!$E$77*((O150-O149)/(3.6*(F150-F149)))+('Berechnungen 525d'!$E$74*'Berechnungen 525d'!$E$75*'Berechnungen 525d'!$E$76*('Beschl. 5. Gang(29.10.2013)'!O150/3.6)^2)/2)*('Berechnungen 525d'!$B$3/(2*PI()))/2</f>
        <v>384.82707409368641</v>
      </c>
      <c r="R150" s="28">
        <f>('Berechnungen 525d'!$E$74*'Berechnungen 525d'!$E$75*'Berechnungen 525d'!$E$76*O150^2)/2</f>
        <v>12871.755053370227</v>
      </c>
      <c r="T150">
        <v>27930</v>
      </c>
      <c r="U150">
        <v>3455</v>
      </c>
      <c r="V150" s="19">
        <v>2290</v>
      </c>
      <c r="W150" s="19">
        <v>2250</v>
      </c>
      <c r="X150" s="19">
        <f t="shared" si="18"/>
        <v>-40</v>
      </c>
    </row>
    <row r="151" spans="1:24" x14ac:dyDescent="0.25">
      <c r="A151">
        <v>28120</v>
      </c>
      <c r="B151">
        <v>3455</v>
      </c>
      <c r="F151" s="17">
        <f t="shared" si="15"/>
        <v>28.12</v>
      </c>
      <c r="G151" s="17">
        <f t="shared" si="19"/>
        <v>0.19000000000000128</v>
      </c>
      <c r="H151" s="18">
        <f t="shared" si="16"/>
        <v>3455</v>
      </c>
      <c r="I151" s="4">
        <f>H151*60*'Berechnungen 525d'!$D$9/1000</f>
        <v>175.36697872340426</v>
      </c>
      <c r="J151" s="4">
        <f t="shared" si="20"/>
        <v>0</v>
      </c>
      <c r="K151" s="24">
        <f t="shared" si="21"/>
        <v>0</v>
      </c>
      <c r="L151" s="28">
        <f>'Berechnungen 525d'!$E$77*((I151-I150)/(3.6*(F151-F150)))</f>
        <v>0</v>
      </c>
      <c r="M151" s="21">
        <f>'Berechnungen 525d'!$E$77*((I151-I150)/(3.6*(F151-F150)))*'Berechnungen 525d'!$B$3/(2*PI())</f>
        <v>0</v>
      </c>
      <c r="N151" s="18">
        <f t="shared" si="17"/>
        <v>3467.6329054346702</v>
      </c>
      <c r="O151" s="4">
        <f>N151*60*'Berechnungen 525d'!$D$9/1000</f>
        <v>176.00819274904146</v>
      </c>
      <c r="P151" s="21">
        <f>'Berechnungen 525d'!$E$77*((O151-O150)/(3.6*(F151-F150)))*('Berechnungen 525d'!$B$3/(2*PI()))/2</f>
        <v>224.92091722048917</v>
      </c>
      <c r="Q151" s="21">
        <f>('Berechnungen 525d'!$E$77*((O151-O150)/(3.6*(F151-F150)))+('Berechnungen 525d'!$E$74*'Berechnungen 525d'!$E$75*'Berechnungen 525d'!$E$76*('Beschl. 5. Gang(29.10.2013)'!O151/3.6)^2)/2)*('Berechnungen 525d'!$B$3/(2*PI()))/2</f>
        <v>383.01279380472675</v>
      </c>
      <c r="R151" s="28">
        <f>('Berechnungen 525d'!$E$74*'Berechnungen 525d'!$E$75*'Berechnungen 525d'!$E$76*O151^2)/2</f>
        <v>12951.141255085864</v>
      </c>
      <c r="T151">
        <v>28120</v>
      </c>
      <c r="U151">
        <v>3455</v>
      </c>
      <c r="V151" s="19">
        <v>2290</v>
      </c>
      <c r="W151" s="19">
        <v>2250</v>
      </c>
      <c r="X151" s="19">
        <f t="shared" si="18"/>
        <v>-40</v>
      </c>
    </row>
    <row r="152" spans="1:24" x14ac:dyDescent="0.25">
      <c r="A152">
        <v>28300</v>
      </c>
      <c r="B152">
        <v>3455</v>
      </c>
      <c r="F152" s="17">
        <f t="shared" si="15"/>
        <v>28.3</v>
      </c>
      <c r="G152" s="17">
        <f t="shared" si="19"/>
        <v>0.17999999999999972</v>
      </c>
      <c r="H152" s="18">
        <f t="shared" si="16"/>
        <v>3455</v>
      </c>
      <c r="I152" s="4">
        <f>H152*60*'Berechnungen 525d'!$D$9/1000</f>
        <v>175.36697872340426</v>
      </c>
      <c r="J152" s="4">
        <f t="shared" si="20"/>
        <v>0</v>
      </c>
      <c r="K152" s="24">
        <f t="shared" si="21"/>
        <v>0</v>
      </c>
      <c r="L152" s="28">
        <f>'Berechnungen 525d'!$E$77*((I152-I151)/(3.6*(F152-F151)))</f>
        <v>0</v>
      </c>
      <c r="M152" s="21">
        <f>'Berechnungen 525d'!$E$77*((I152-I151)/(3.6*(F152-F151)))*'Berechnungen 525d'!$B$3/(2*PI())</f>
        <v>0</v>
      </c>
      <c r="N152" s="18">
        <f t="shared" si="17"/>
        <v>3477.5951261589703</v>
      </c>
      <c r="O152" s="4">
        <f>N152*60*'Berechnungen 525d'!$D$9/1000</f>
        <v>176.51384963754975</v>
      </c>
      <c r="P152" s="21">
        <f>'Berechnungen 525d'!$E$77*((O152-O151)/(3.6*(F152-F151)))*('Berechnungen 525d'!$B$3/(2*PI()))/2</f>
        <v>222.20812931854391</v>
      </c>
      <c r="Q152" s="21">
        <f>('Berechnungen 525d'!$E$77*((O152-O151)/(3.6*(F152-F151)))+('Berechnungen 525d'!$E$74*'Berechnungen 525d'!$E$75*'Berechnungen 525d'!$E$76*('Beschl. 5. Gang(29.10.2013)'!O152/3.6)^2)/2)*('Berechnungen 525d'!$B$3/(2*PI()))/2</f>
        <v>381.209680344623</v>
      </c>
      <c r="R152" s="28">
        <f>('Berechnungen 525d'!$E$74*'Berechnungen 525d'!$E$75*'Berechnungen 525d'!$E$76*O152^2)/2</f>
        <v>13025.663251073138</v>
      </c>
      <c r="T152">
        <v>28300</v>
      </c>
      <c r="U152">
        <v>3455</v>
      </c>
      <c r="V152" s="19">
        <v>2291</v>
      </c>
      <c r="W152" s="19">
        <v>2250</v>
      </c>
      <c r="X152" s="19">
        <f t="shared" si="18"/>
        <v>-41</v>
      </c>
    </row>
    <row r="153" spans="1:24" x14ac:dyDescent="0.25">
      <c r="A153">
        <v>28491</v>
      </c>
      <c r="B153">
        <v>3489</v>
      </c>
      <c r="F153" s="17">
        <f t="shared" si="15"/>
        <v>28.491</v>
      </c>
      <c r="G153" s="17">
        <f t="shared" si="19"/>
        <v>0.19099999999999895</v>
      </c>
      <c r="H153" s="18">
        <f t="shared" si="16"/>
        <v>3489</v>
      </c>
      <c r="I153" s="4">
        <f>H153*60*'Berechnungen 525d'!$D$9/1000</f>
        <v>177.09273191489362</v>
      </c>
      <c r="J153" s="4">
        <f t="shared" si="20"/>
        <v>1.7257531914893605</v>
      </c>
      <c r="K153" s="24">
        <f t="shared" si="21"/>
        <v>2.5098213954179318</v>
      </c>
      <c r="L153" s="28">
        <f>'Berechnungen 525d'!$E$77*((I153-I152)/(3.6*(F153-F152)))</f>
        <v>4517.6785117522777</v>
      </c>
      <c r="M153" s="21">
        <f>'Berechnungen 525d'!$E$77*((I153-I152)/(3.6*(F153-F152)))*'Berechnungen 525d'!$B$3/(2*PI())</f>
        <v>1429.3936024934796</v>
      </c>
      <c r="N153" s="18">
        <f t="shared" si="17"/>
        <v>3488.0366412835297</v>
      </c>
      <c r="O153" s="4">
        <f>N153*60*'Berechnungen 525d'!$D$9/1000</f>
        <v>177.04383428608486</v>
      </c>
      <c r="P153" s="21">
        <f>'Berechnungen 525d'!$E$77*((O153-O152)/(3.6*(F153-F152)))*('Berechnungen 525d'!$B$3/(2*PI()))/2</f>
        <v>219.48580763801104</v>
      </c>
      <c r="Q153" s="21">
        <f>('Berechnungen 525d'!$E$77*((O153-O152)/(3.6*(F153-F152)))+('Berechnungen 525d'!$E$74*'Berechnungen 525d'!$E$75*'Berechnungen 525d'!$E$76*('Beschl. 5. Gang(29.10.2013)'!O153/3.6)^2)/2)*('Berechnungen 525d'!$B$3/(2*PI()))/2</f>
        <v>379.44359965765307</v>
      </c>
      <c r="R153" s="28">
        <f>('Berechnungen 525d'!$E$74*'Berechnungen 525d'!$E$75*'Berechnungen 525d'!$E$76*O153^2)/2</f>
        <v>13104.00005400772</v>
      </c>
      <c r="T153">
        <v>28491</v>
      </c>
      <c r="U153">
        <v>3489</v>
      </c>
      <c r="V153" s="19">
        <v>2291</v>
      </c>
      <c r="W153" s="19">
        <v>2250</v>
      </c>
      <c r="X153" s="19">
        <f t="shared" si="18"/>
        <v>-41</v>
      </c>
    </row>
    <row r="154" spans="1:24" x14ac:dyDescent="0.25">
      <c r="A154">
        <v>28681</v>
      </c>
      <c r="B154">
        <v>3489</v>
      </c>
      <c r="F154" s="17">
        <f t="shared" si="15"/>
        <v>28.681000000000001</v>
      </c>
      <c r="G154" s="17">
        <f t="shared" si="19"/>
        <v>0.19000000000000128</v>
      </c>
      <c r="H154" s="18">
        <f t="shared" si="16"/>
        <v>3489</v>
      </c>
      <c r="I154" s="4">
        <f>H154*60*'Berechnungen 525d'!$D$9/1000</f>
        <v>177.09273191489362</v>
      </c>
      <c r="J154" s="4">
        <f t="shared" si="20"/>
        <v>0</v>
      </c>
      <c r="K154" s="24">
        <f t="shared" si="21"/>
        <v>0</v>
      </c>
      <c r="L154" s="28">
        <f>'Berechnungen 525d'!$E$77*((I154-I153)/(3.6*(F154-F153)))</f>
        <v>0</v>
      </c>
      <c r="M154" s="21">
        <f>'Berechnungen 525d'!$E$77*((I154-I153)/(3.6*(F154-F153)))*'Berechnungen 525d'!$B$3/(2*PI())</f>
        <v>0</v>
      </c>
      <c r="N154" s="18">
        <f t="shared" si="17"/>
        <v>3498.2911041143075</v>
      </c>
      <c r="O154" s="4">
        <f>N154*60*'Berechnungen 525d'!$D$9/1000</f>
        <v>177.5643246377679</v>
      </c>
      <c r="P154" s="21">
        <f>'Berechnungen 525d'!$E$77*((O154-O153)/(3.6*(F154-F153)))*('Berechnungen 525d'!$B$3/(2*PI()))/2</f>
        <v>216.68837007416272</v>
      </c>
      <c r="Q154" s="21">
        <f>('Berechnungen 525d'!$E$77*((O154-O153)/(3.6*(F154-F153)))+('Berechnungen 525d'!$E$74*'Berechnungen 525d'!$E$75*'Berechnungen 525d'!$E$76*('Beschl. 5. Gang(29.10.2013)'!O154/3.6)^2)/2)*('Berechnungen 525d'!$B$3/(2*PI()))/2</f>
        <v>377.58806295627323</v>
      </c>
      <c r="R154" s="28">
        <f>('Berechnungen 525d'!$E$74*'Berechnungen 525d'!$E$75*'Berechnungen 525d'!$E$76*O154^2)/2</f>
        <v>13181.162090297526</v>
      </c>
      <c r="T154">
        <v>28681</v>
      </c>
      <c r="U154">
        <v>3489</v>
      </c>
      <c r="V154" s="19">
        <v>2291</v>
      </c>
      <c r="W154" s="19">
        <v>2250</v>
      </c>
      <c r="X154" s="19">
        <f t="shared" si="18"/>
        <v>-41</v>
      </c>
    </row>
    <row r="155" spans="1:24" x14ac:dyDescent="0.25">
      <c r="A155">
        <v>28871</v>
      </c>
      <c r="B155">
        <v>3489</v>
      </c>
      <c r="F155" s="17">
        <f t="shared" si="15"/>
        <v>28.870999999999999</v>
      </c>
      <c r="G155" s="17">
        <f t="shared" si="19"/>
        <v>0.18999999999999773</v>
      </c>
      <c r="H155" s="18">
        <f t="shared" si="16"/>
        <v>3489</v>
      </c>
      <c r="I155" s="4">
        <f>H155*60*'Berechnungen 525d'!$D$9/1000</f>
        <v>177.09273191489362</v>
      </c>
      <c r="J155" s="4">
        <f t="shared" si="20"/>
        <v>0</v>
      </c>
      <c r="K155" s="24">
        <f t="shared" si="21"/>
        <v>0</v>
      </c>
      <c r="L155" s="28">
        <f>'Berechnungen 525d'!$E$77*((I155-I154)/(3.6*(F155-F154)))</f>
        <v>0</v>
      </c>
      <c r="M155" s="21">
        <f>'Berechnungen 525d'!$E$77*((I155-I154)/(3.6*(F155-F154)))*'Berechnungen 525d'!$B$3/(2*PI())</f>
        <v>0</v>
      </c>
      <c r="N155" s="18">
        <f t="shared" si="17"/>
        <v>3508.4134712478976</v>
      </c>
      <c r="O155" s="4">
        <f>N155*60*'Berechnungen 525d'!$D$9/1000</f>
        <v>178.07811014912733</v>
      </c>
      <c r="P155" s="21">
        <f>'Berechnungen 525d'!$E$77*((O155-O154)/(3.6*(F155-F154)))*('Berechnungen 525d'!$B$3/(2*PI()))/2</f>
        <v>213.89703894452703</v>
      </c>
      <c r="Q155" s="21">
        <f>('Berechnungen 525d'!$E$77*((O155-O154)/(3.6*(F155-F154)))+('Berechnungen 525d'!$E$74*'Berechnungen 525d'!$E$75*'Berechnungen 525d'!$E$76*('Beschl. 5. Gang(29.10.2013)'!O155/3.6)^2)/2)*('Berechnungen 525d'!$B$3/(2*PI()))/2</f>
        <v>375.72921116012452</v>
      </c>
      <c r="R155" s="28">
        <f>('Berechnungen 525d'!$E$74*'Berechnungen 525d'!$E$75*'Berechnungen 525d'!$E$76*O155^2)/2</f>
        <v>13257.552299752737</v>
      </c>
      <c r="T155">
        <v>28871</v>
      </c>
      <c r="U155">
        <v>3489</v>
      </c>
      <c r="V155" s="19">
        <v>2296</v>
      </c>
      <c r="W155" s="19">
        <v>2250</v>
      </c>
      <c r="X155" s="19">
        <f t="shared" si="18"/>
        <v>-46</v>
      </c>
    </row>
    <row r="156" spans="1:24" x14ac:dyDescent="0.25">
      <c r="A156">
        <v>29061</v>
      </c>
      <c r="B156">
        <v>3514</v>
      </c>
      <c r="F156" s="17">
        <f t="shared" si="15"/>
        <v>29.061</v>
      </c>
      <c r="G156" s="17">
        <f t="shared" si="19"/>
        <v>0.19000000000000128</v>
      </c>
      <c r="H156" s="18">
        <f t="shared" si="16"/>
        <v>3514</v>
      </c>
      <c r="I156" s="4">
        <f>H156*60*'Berechnungen 525d'!$D$9/1000</f>
        <v>178.36166808510637</v>
      </c>
      <c r="J156" s="4">
        <f t="shared" si="20"/>
        <v>1.2689361702127542</v>
      </c>
      <c r="K156" s="24">
        <f t="shared" si="21"/>
        <v>1.8551698394923182</v>
      </c>
      <c r="L156" s="28">
        <f>'Berechnungen 525d'!$E$77*((I156-I155)/(3.6*(F156-F155)))</f>
        <v>3339.3057110861728</v>
      </c>
      <c r="M156" s="21">
        <f>'Berechnungen 525d'!$E$77*((I156-I155)/(3.6*(F156-F155)))*'Berechnungen 525d'!$B$3/(2*PI())</f>
        <v>1056.5564167037494</v>
      </c>
      <c r="N156" s="18">
        <f t="shared" si="17"/>
        <v>3518.403709462807</v>
      </c>
      <c r="O156" s="4">
        <f>N156*60*'Berechnungen 525d'!$D$9/1000</f>
        <v>178.58518913392493</v>
      </c>
      <c r="P156" s="21">
        <f>'Berechnungen 525d'!$E$77*((O156-O155)/(3.6*(F156-F155)))*('Berechnungen 525d'!$B$3/(2*PI()))/2</f>
        <v>211.10500580722751</v>
      </c>
      <c r="Q156" s="21">
        <f>('Berechnungen 525d'!$E$77*((O156-O155)/(3.6*(F156-F155)))+('Berechnungen 525d'!$E$74*'Berechnungen 525d'!$E$75*'Berechnungen 525d'!$E$76*('Beschl. 5. Gang(29.10.2013)'!O156/3.6)^2)/2)*('Berechnungen 525d'!$B$3/(2*PI()))/2</f>
        <v>373.86012727495898</v>
      </c>
      <c r="R156" s="28">
        <f>('Berechnungen 525d'!$E$74*'Berechnungen 525d'!$E$75*'Berechnungen 525d'!$E$76*O156^2)/2</f>
        <v>13333.161789588188</v>
      </c>
      <c r="T156">
        <v>29061</v>
      </c>
      <c r="U156">
        <v>3514</v>
      </c>
      <c r="V156" s="19">
        <v>2296</v>
      </c>
      <c r="W156" s="19">
        <v>2250</v>
      </c>
      <c r="X156" s="19">
        <f t="shared" si="18"/>
        <v>-46</v>
      </c>
    </row>
    <row r="157" spans="1:24" x14ac:dyDescent="0.25">
      <c r="A157">
        <v>29242</v>
      </c>
      <c r="B157">
        <v>3514</v>
      </c>
      <c r="F157" s="17">
        <f t="shared" si="15"/>
        <v>29.242000000000001</v>
      </c>
      <c r="G157" s="17">
        <f t="shared" si="19"/>
        <v>0.18100000000000094</v>
      </c>
      <c r="H157" s="18">
        <f t="shared" si="16"/>
        <v>3514</v>
      </c>
      <c r="I157" s="4">
        <f>H157*60*'Berechnungen 525d'!$D$9/1000</f>
        <v>178.36166808510637</v>
      </c>
      <c r="J157" s="4">
        <f t="shared" si="20"/>
        <v>0</v>
      </c>
      <c r="K157" s="24">
        <f t="shared" si="21"/>
        <v>0</v>
      </c>
      <c r="L157" s="28">
        <f>'Berechnungen 525d'!$E$77*((I157-I156)/(3.6*(F157-F156)))</f>
        <v>0</v>
      </c>
      <c r="M157" s="21">
        <f>'Berechnungen 525d'!$E$77*((I157-I156)/(3.6*(F157-F156)))*'Berechnungen 525d'!$B$3/(2*PI())</f>
        <v>0</v>
      </c>
      <c r="N157" s="18">
        <f t="shared" si="17"/>
        <v>3527.7978290391898</v>
      </c>
      <c r="O157" s="4">
        <f>N157*60*'Berechnungen 525d'!$D$9/1000</f>
        <v>179.06201065863596</v>
      </c>
      <c r="P157" s="21">
        <f>'Berechnungen 525d'!$E$77*((O157-O156)/(3.6*(F157-F156)))*('Berechnungen 525d'!$B$3/(2*PI()))/2</f>
        <v>208.37892711213186</v>
      </c>
      <c r="Q157" s="21">
        <f>('Berechnungen 525d'!$E$77*((O157-O156)/(3.6*(F157-F156)))+('Berechnungen 525d'!$E$74*'Berechnungen 525d'!$E$75*'Berechnungen 525d'!$E$76*('Beschl. 5. Gang(29.10.2013)'!O157/3.6)^2)/2)*('Berechnungen 525d'!$B$3/(2*PI()))/2</f>
        <v>372.0043194933283</v>
      </c>
      <c r="R157" s="28">
        <f>('Berechnungen 525d'!$E$74*'Berechnungen 525d'!$E$75*'Berechnungen 525d'!$E$76*O157^2)/2</f>
        <v>13404.455785041979</v>
      </c>
      <c r="T157">
        <v>29242</v>
      </c>
      <c r="U157">
        <v>3514</v>
      </c>
      <c r="V157" s="19">
        <v>2296</v>
      </c>
      <c r="W157" s="19">
        <v>2250</v>
      </c>
      <c r="X157" s="19">
        <f t="shared" si="18"/>
        <v>-46</v>
      </c>
    </row>
    <row r="158" spans="1:24" x14ac:dyDescent="0.25">
      <c r="A158">
        <v>29432</v>
      </c>
      <c r="B158">
        <v>3514</v>
      </c>
      <c r="F158" s="17">
        <f t="shared" si="15"/>
        <v>29.431999999999999</v>
      </c>
      <c r="G158" s="17">
        <f t="shared" si="19"/>
        <v>0.18999999999999773</v>
      </c>
      <c r="H158" s="18">
        <f t="shared" si="16"/>
        <v>3514</v>
      </c>
      <c r="I158" s="4">
        <f>H158*60*'Berechnungen 525d'!$D$9/1000</f>
        <v>178.36166808510637</v>
      </c>
      <c r="J158" s="4">
        <f t="shared" si="20"/>
        <v>0</v>
      </c>
      <c r="K158" s="24">
        <f t="shared" si="21"/>
        <v>0</v>
      </c>
      <c r="L158" s="28">
        <f>'Berechnungen 525d'!$E$77*((I158-I157)/(3.6*(F158-F157)))</f>
        <v>0</v>
      </c>
      <c r="M158" s="21">
        <f>'Berechnungen 525d'!$E$77*((I158-I157)/(3.6*(F158-F157)))*'Berechnungen 525d'!$B$3/(2*PI())</f>
        <v>0</v>
      </c>
      <c r="N158" s="18">
        <f t="shared" si="17"/>
        <v>3537.5300672941003</v>
      </c>
      <c r="O158" s="4">
        <f>N158*60*'Berechnungen 525d'!$D$9/1000</f>
        <v>179.55599422418734</v>
      </c>
      <c r="P158" s="21">
        <f>'Berechnungen 525d'!$E$77*((O158-O157)/(3.6*(F158-F157)))*('Berechnungen 525d'!$B$3/(2*PI()))/2</f>
        <v>205.65317554232053</v>
      </c>
      <c r="Q158" s="21">
        <f>('Berechnungen 525d'!$E$77*((O158-O157)/(3.6*(F158-F157)))+('Berechnungen 525d'!$E$74*'Berechnungen 525d'!$E$75*'Berechnungen 525d'!$E$76*('Beschl. 5. Gang(29.10.2013)'!O158/3.6)^2)/2)*('Berechnungen 525d'!$B$3/(2*PI()))/2</f>
        <v>370.18260944602173</v>
      </c>
      <c r="R158" s="28">
        <f>('Berechnungen 525d'!$E$74*'Berechnungen 525d'!$E$75*'Berechnungen 525d'!$E$76*O158^2)/2</f>
        <v>13478.516323201142</v>
      </c>
      <c r="T158">
        <v>29432</v>
      </c>
      <c r="U158">
        <v>3514</v>
      </c>
      <c r="V158" s="19">
        <v>2299</v>
      </c>
      <c r="W158" s="19">
        <v>2250</v>
      </c>
      <c r="X158" s="19">
        <f t="shared" si="18"/>
        <v>-49</v>
      </c>
    </row>
    <row r="159" spans="1:24" x14ac:dyDescent="0.25">
      <c r="A159">
        <v>29622</v>
      </c>
      <c r="B159">
        <v>3546</v>
      </c>
      <c r="F159" s="17">
        <f t="shared" si="15"/>
        <v>29.622</v>
      </c>
      <c r="G159" s="17">
        <f t="shared" si="19"/>
        <v>0.19000000000000128</v>
      </c>
      <c r="H159" s="18">
        <f t="shared" si="16"/>
        <v>3546</v>
      </c>
      <c r="I159" s="4">
        <f>H159*60*'Berechnungen 525d'!$D$9/1000</f>
        <v>179.98590638297873</v>
      </c>
      <c r="J159" s="4">
        <f t="shared" si="20"/>
        <v>1.6242382978723526</v>
      </c>
      <c r="K159" s="24">
        <f t="shared" si="21"/>
        <v>2.3746173945502074</v>
      </c>
      <c r="L159" s="28">
        <f>'Berechnungen 525d'!$E$77*((I159-I158)/(3.6*(F159-F158)))</f>
        <v>4274.3113101903737</v>
      </c>
      <c r="M159" s="21">
        <f>'Berechnungen 525d'!$E$77*((I159-I158)/(3.6*(F159-F158)))*'Berechnungen 525d'!$B$3/(2*PI())</f>
        <v>1352.3922133808223</v>
      </c>
      <c r="N159" s="18">
        <f t="shared" si="17"/>
        <v>3547.1302241074104</v>
      </c>
      <c r="O159" s="4">
        <f>N159*60*'Berechnungen 525d'!$D$9/1000</f>
        <v>180.04327367299231</v>
      </c>
      <c r="P159" s="21">
        <f>'Berechnungen 525d'!$E$77*((O159-O158)/(3.6*(F159-F158)))*('Berechnungen 525d'!$B$3/(2*PI()))/2</f>
        <v>202.86214564931069</v>
      </c>
      <c r="Q159" s="21">
        <f>('Berechnungen 525d'!$E$77*((O159-O158)/(3.6*(F159-F158)))+('Berechnungen 525d'!$E$74*'Berechnungen 525d'!$E$75*'Berechnungen 525d'!$E$76*('Beschl. 5. Gang(29.10.2013)'!O159/3.6)^2)/2)*('Berechnungen 525d'!$B$3/(2*PI()))/2</f>
        <v>368.28579193985667</v>
      </c>
      <c r="R159" s="28">
        <f>('Berechnungen 525d'!$E$74*'Berechnungen 525d'!$E$75*'Berechnungen 525d'!$E$76*O159^2)/2</f>
        <v>13551.771642729869</v>
      </c>
      <c r="T159">
        <v>29622</v>
      </c>
      <c r="U159">
        <v>3546</v>
      </c>
      <c r="V159" s="19">
        <v>2299</v>
      </c>
      <c r="W159" s="19">
        <v>2250</v>
      </c>
      <c r="X159" s="19">
        <f t="shared" si="18"/>
        <v>-49</v>
      </c>
    </row>
    <row r="160" spans="1:24" x14ac:dyDescent="0.25">
      <c r="A160">
        <v>29813</v>
      </c>
      <c r="B160">
        <v>3546</v>
      </c>
      <c r="F160" s="17">
        <f t="shared" si="15"/>
        <v>29.812999999999999</v>
      </c>
      <c r="G160" s="17">
        <f t="shared" si="19"/>
        <v>0.19099999999999895</v>
      </c>
      <c r="H160" s="18">
        <f t="shared" si="16"/>
        <v>3546</v>
      </c>
      <c r="I160" s="4">
        <f>H160*60*'Berechnungen 525d'!$D$9/1000</f>
        <v>179.98590638297873</v>
      </c>
      <c r="J160" s="4">
        <f t="shared" si="20"/>
        <v>0</v>
      </c>
      <c r="K160" s="24">
        <f t="shared" si="21"/>
        <v>0</v>
      </c>
      <c r="L160" s="28">
        <f>'Berechnungen 525d'!$E$77*((I160-I159)/(3.6*(F160-F159)))</f>
        <v>0</v>
      </c>
      <c r="M160" s="21">
        <f>'Berechnungen 525d'!$E$77*((I160-I159)/(3.6*(F160-F159)))*'Berechnungen 525d'!$B$3/(2*PI())</f>
        <v>0</v>
      </c>
      <c r="N160" s="18">
        <f t="shared" si="17"/>
        <v>3556.6478477749656</v>
      </c>
      <c r="O160" s="4">
        <f>N160*60*'Berechnungen 525d'!$D$9/1000</f>
        <v>180.52636395004166</v>
      </c>
      <c r="P160" s="21">
        <f>'Berechnungen 525d'!$E$77*((O160-O159)/(3.6*(F160-F159)))*('Berechnungen 525d'!$B$3/(2*PI()))/2</f>
        <v>200.06515266681737</v>
      </c>
      <c r="Q160" s="21">
        <f>('Berechnungen 525d'!$E$77*((O160-O159)/(3.6*(F160-F159)))+('Berechnungen 525d'!$E$74*'Berechnungen 525d'!$E$75*'Berechnungen 525d'!$E$76*('Beschl. 5. Gang(29.10.2013)'!O160/3.6)^2)/2)*('Berechnungen 525d'!$B$3/(2*PI()))/2</f>
        <v>366.37771600985241</v>
      </c>
      <c r="R160" s="28">
        <f>('Berechnungen 525d'!$E$74*'Berechnungen 525d'!$E$75*'Berechnungen 525d'!$E$76*O160^2)/2</f>
        <v>13624.593159936077</v>
      </c>
      <c r="T160">
        <v>29813</v>
      </c>
      <c r="U160">
        <v>3546</v>
      </c>
      <c r="V160" s="19">
        <v>2299</v>
      </c>
      <c r="W160" s="19">
        <v>2250</v>
      </c>
      <c r="X160" s="19">
        <f t="shared" si="18"/>
        <v>-49</v>
      </c>
    </row>
    <row r="161" spans="1:24" x14ac:dyDescent="0.25">
      <c r="A161">
        <v>30003</v>
      </c>
      <c r="B161">
        <v>3546</v>
      </c>
      <c r="F161" s="17">
        <f t="shared" si="15"/>
        <v>30.003</v>
      </c>
      <c r="G161" s="17">
        <f t="shared" si="19"/>
        <v>0.19000000000000128</v>
      </c>
      <c r="H161" s="18">
        <f t="shared" si="16"/>
        <v>3546</v>
      </c>
      <c r="I161" s="4">
        <f>H161*60*'Berechnungen 525d'!$D$9/1000</f>
        <v>179.98590638297873</v>
      </c>
      <c r="J161" s="4">
        <f t="shared" si="20"/>
        <v>0</v>
      </c>
      <c r="K161" s="24">
        <f t="shared" si="21"/>
        <v>0</v>
      </c>
      <c r="L161" s="28">
        <f>'Berechnungen 525d'!$E$77*((I161-I160)/(3.6*(F161-F160)))</f>
        <v>0</v>
      </c>
      <c r="M161" s="21">
        <f>'Berechnungen 525d'!$E$77*((I161-I160)/(3.6*(F161-F160)))*'Berechnungen 525d'!$B$3/(2*PI())</f>
        <v>0</v>
      </c>
      <c r="N161" s="18">
        <f t="shared" si="17"/>
        <v>3565.9833675042341</v>
      </c>
      <c r="O161" s="4">
        <f>N161*60*'Berechnungen 525d'!$D$9/1000</f>
        <v>181.00021109612982</v>
      </c>
      <c r="P161" s="21">
        <f>'Berechnungen 525d'!$E$77*((O161-O160)/(3.6*(F161-F160)))*('Berechnungen 525d'!$B$3/(2*PI()))/2</f>
        <v>197.27006546446924</v>
      </c>
      <c r="Q161" s="21">
        <f>('Berechnungen 525d'!$E$77*((O161-O160)/(3.6*(F161-F160)))+('Berechnungen 525d'!$E$74*'Berechnungen 525d'!$E$75*'Berechnungen 525d'!$E$76*('Beschl. 5. Gang(29.10.2013)'!O161/3.6)^2)/2)*('Berechnungen 525d'!$B$3/(2*PI()))/2</f>
        <v>364.45685191892778</v>
      </c>
      <c r="R161" s="28">
        <f>('Berechnungen 525d'!$E$74*'Berechnungen 525d'!$E$75*'Berechnungen 525d'!$E$76*O161^2)/2</f>
        <v>13696.210925814603</v>
      </c>
      <c r="T161">
        <v>30003</v>
      </c>
      <c r="U161">
        <v>3546</v>
      </c>
      <c r="V161" s="19">
        <v>2324</v>
      </c>
      <c r="W161" s="19">
        <v>2250</v>
      </c>
      <c r="X161" s="19">
        <f t="shared" si="18"/>
        <v>-74</v>
      </c>
    </row>
    <row r="162" spans="1:24" x14ac:dyDescent="0.25">
      <c r="A162">
        <v>30183</v>
      </c>
      <c r="B162">
        <v>3573</v>
      </c>
      <c r="F162" s="17">
        <f t="shared" si="15"/>
        <v>30.183</v>
      </c>
      <c r="G162" s="17">
        <f t="shared" si="19"/>
        <v>0.17999999999999972</v>
      </c>
      <c r="H162" s="18">
        <f t="shared" si="16"/>
        <v>3573</v>
      </c>
      <c r="I162" s="4">
        <f>H162*60*'Berechnungen 525d'!$D$9/1000</f>
        <v>181.35635744680852</v>
      </c>
      <c r="J162" s="4">
        <f t="shared" si="20"/>
        <v>1.3704510638297904</v>
      </c>
      <c r="K162" s="24">
        <f t="shared" si="21"/>
        <v>2.1148936170212846</v>
      </c>
      <c r="L162" s="28">
        <f>'Berechnungen 525d'!$E$77*((I162-I161)/(3.6*(F162-F161)))</f>
        <v>3806.8085106383123</v>
      </c>
      <c r="M162" s="21">
        <f>'Berechnungen 525d'!$E$77*((I162-I161)/(3.6*(F162-F161)))*'Berechnungen 525d'!$B$3/(2*PI())</f>
        <v>1204.4743150422983</v>
      </c>
      <c r="N162" s="18">
        <f t="shared" si="17"/>
        <v>3574.7059539143456</v>
      </c>
      <c r="O162" s="4">
        <f>N162*60*'Berechnungen 525d'!$D$9/1000</f>
        <v>181.44294731187367</v>
      </c>
      <c r="P162" s="21">
        <f>'Berechnungen 525d'!$E$77*((O162-O161)/(3.6*(F162-F161)))*('Berechnungen 525d'!$B$3/(2*PI()))/2</f>
        <v>194.55798688362492</v>
      </c>
      <c r="Q162" s="21">
        <f>('Berechnungen 525d'!$E$77*((O162-O161)/(3.6*(F162-F161)))+('Berechnungen 525d'!$E$74*'Berechnungen 525d'!$E$75*'Berechnungen 525d'!$E$76*('Beschl. 5. Gang(29.10.2013)'!O162/3.6)^2)/2)*('Berechnungen 525d'!$B$3/(2*PI()))/2</f>
        <v>362.56366932409048</v>
      </c>
      <c r="R162" s="28">
        <f>('Berechnungen 525d'!$E$74*'Berechnungen 525d'!$E$75*'Berechnungen 525d'!$E$76*O162^2)/2</f>
        <v>13763.29620443326</v>
      </c>
      <c r="T162">
        <v>30183</v>
      </c>
      <c r="U162">
        <v>3573</v>
      </c>
      <c r="V162" s="19">
        <v>2324</v>
      </c>
      <c r="W162" s="19">
        <v>2250</v>
      </c>
      <c r="X162" s="19">
        <f t="shared" si="18"/>
        <v>-74</v>
      </c>
    </row>
    <row r="163" spans="1:24" x14ac:dyDescent="0.25">
      <c r="A163">
        <v>30373</v>
      </c>
      <c r="B163">
        <v>3573</v>
      </c>
      <c r="F163" s="17">
        <f t="shared" si="15"/>
        <v>30.373000000000001</v>
      </c>
      <c r="G163" s="17">
        <f t="shared" si="19"/>
        <v>0.19000000000000128</v>
      </c>
      <c r="H163" s="18">
        <f t="shared" si="16"/>
        <v>3573</v>
      </c>
      <c r="I163" s="4">
        <f>H163*60*'Berechnungen 525d'!$D$9/1000</f>
        <v>181.35635744680852</v>
      </c>
      <c r="J163" s="4">
        <f t="shared" si="20"/>
        <v>0</v>
      </c>
      <c r="K163" s="24">
        <f t="shared" si="21"/>
        <v>0</v>
      </c>
      <c r="L163" s="28">
        <f>'Berechnungen 525d'!$E$77*((I163-I162)/(3.6*(F163-F162)))</f>
        <v>0</v>
      </c>
      <c r="M163" s="21">
        <f>'Berechnungen 525d'!$E$77*((I163-I162)/(3.6*(F163-F162)))*'Berechnungen 525d'!$B$3/(2*PI())</f>
        <v>0</v>
      </c>
      <c r="N163" s="18">
        <f t="shared" si="17"/>
        <v>3583.7849156274297</v>
      </c>
      <c r="O163" s="4">
        <f>N163*60*'Berechnungen 525d'!$D$9/1000</f>
        <v>181.90377222810201</v>
      </c>
      <c r="P163" s="21">
        <f>'Berechnungen 525d'!$E$77*((O163-O162)/(3.6*(F163-F162)))*('Berechnungen 525d'!$B$3/(2*PI()))/2</f>
        <v>191.84870509932534</v>
      </c>
      <c r="Q163" s="21">
        <f>('Berechnungen 525d'!$E$77*((O163-O162)/(3.6*(F163-F162)))+('Berechnungen 525d'!$E$74*'Berechnungen 525d'!$E$75*'Berechnungen 525d'!$E$76*('Beschl. 5. Gang(29.10.2013)'!O163/3.6)^2)/2)*('Berechnungen 525d'!$B$3/(2*PI()))/2</f>
        <v>360.70886573301419</v>
      </c>
      <c r="R163" s="28">
        <f>('Berechnungen 525d'!$E$74*'Berechnungen 525d'!$E$75*'Berechnungen 525d'!$E$76*O163^2)/2</f>
        <v>13833.296434798847</v>
      </c>
      <c r="T163">
        <v>30373</v>
      </c>
      <c r="U163">
        <v>3573</v>
      </c>
      <c r="V163" s="19">
        <v>2324</v>
      </c>
      <c r="W163" s="19">
        <v>2250</v>
      </c>
      <c r="X163" s="19">
        <f t="shared" si="18"/>
        <v>-74</v>
      </c>
    </row>
    <row r="164" spans="1:24" x14ac:dyDescent="0.25">
      <c r="A164">
        <v>30564</v>
      </c>
      <c r="B164">
        <v>3573</v>
      </c>
      <c r="F164" s="17">
        <f t="shared" si="15"/>
        <v>30.564</v>
      </c>
      <c r="G164" s="17">
        <f t="shared" si="19"/>
        <v>0.19099999999999895</v>
      </c>
      <c r="H164" s="18">
        <f t="shared" si="16"/>
        <v>3573</v>
      </c>
      <c r="I164" s="4">
        <f>H164*60*'Berechnungen 525d'!$D$9/1000</f>
        <v>181.35635744680852</v>
      </c>
      <c r="J164" s="4">
        <f t="shared" si="20"/>
        <v>0</v>
      </c>
      <c r="K164" s="24">
        <f t="shared" si="21"/>
        <v>0</v>
      </c>
      <c r="L164" s="28">
        <f>'Berechnungen 525d'!$E$77*((I164-I163)/(3.6*(F164-F163)))</f>
        <v>0</v>
      </c>
      <c r="M164" s="21">
        <f>'Berechnungen 525d'!$E$77*((I164-I163)/(3.6*(F164-F163)))*'Berechnungen 525d'!$B$3/(2*PI())</f>
        <v>0</v>
      </c>
      <c r="N164" s="18">
        <f t="shared" si="17"/>
        <v>3592.7791031965612</v>
      </c>
      <c r="O164" s="4">
        <f>N164*60*'Berechnungen 525d'!$D$9/1000</f>
        <v>182.36029422522799</v>
      </c>
      <c r="P164" s="21">
        <f>'Berechnungen 525d'!$E$77*((O164-O163)/(3.6*(F164-F163)))*('Berechnungen 525d'!$B$3/(2*PI()))/2</f>
        <v>189.06226721975568</v>
      </c>
      <c r="Q164" s="21">
        <f>('Berechnungen 525d'!$E$77*((O164-O163)/(3.6*(F164-F163)))+('Berechnungen 525d'!$E$74*'Berechnungen 525d'!$E$75*'Berechnungen 525d'!$E$76*('Beschl. 5. Gang(29.10.2013)'!O164/3.6)^2)/2)*('Berechnungen 525d'!$B$3/(2*PI()))/2</f>
        <v>358.77106458890432</v>
      </c>
      <c r="R164" s="28">
        <f>('Berechnungen 525d'!$E$74*'Berechnungen 525d'!$E$75*'Berechnungen 525d'!$E$76*O164^2)/2</f>
        <v>13902.818123532415</v>
      </c>
      <c r="T164">
        <v>30564</v>
      </c>
      <c r="U164">
        <v>3573</v>
      </c>
      <c r="V164" s="19">
        <v>2359</v>
      </c>
      <c r="W164" s="19">
        <v>2250</v>
      </c>
      <c r="X164" s="19">
        <f t="shared" si="18"/>
        <v>-109</v>
      </c>
    </row>
    <row r="165" spans="1:24" x14ac:dyDescent="0.25">
      <c r="A165">
        <v>30744</v>
      </c>
      <c r="B165">
        <v>3611</v>
      </c>
      <c r="F165" s="17">
        <f t="shared" si="15"/>
        <v>30.744</v>
      </c>
      <c r="G165" s="17">
        <f t="shared" si="19"/>
        <v>0.17999999999999972</v>
      </c>
      <c r="H165" s="18">
        <f t="shared" si="16"/>
        <v>3611</v>
      </c>
      <c r="I165" s="4">
        <f>H165*60*'Berechnungen 525d'!$D$9/1000</f>
        <v>183.28514042553189</v>
      </c>
      <c r="J165" s="4">
        <f t="shared" si="20"/>
        <v>1.9287829787233761</v>
      </c>
      <c r="K165" s="24">
        <f t="shared" si="21"/>
        <v>2.9765169424743503</v>
      </c>
      <c r="L165" s="28">
        <f>'Berechnungen 525d'!$E$77*((I165-I164)/(3.6*(F165-F164)))</f>
        <v>5357.7304964538307</v>
      </c>
      <c r="M165" s="21">
        <f>'Berechnungen 525d'!$E$77*((I165-I164)/(3.6*(F165-F164)))*'Berechnungen 525d'!$B$3/(2*PI())</f>
        <v>1695.1860730224655</v>
      </c>
      <c r="N165" s="18">
        <f t="shared" si="17"/>
        <v>3601.1338255642736</v>
      </c>
      <c r="O165" s="4">
        <f>N165*60*'Berechnungen 525d'!$D$9/1000</f>
        <v>182.78435860140704</v>
      </c>
      <c r="P165" s="21">
        <f>'Berechnungen 525d'!$E$77*((O165-O164)/(3.6*(F165-F164)))*('Berechnungen 525d'!$B$3/(2*PI()))/2</f>
        <v>186.35275002257754</v>
      </c>
      <c r="Q165" s="21">
        <f>('Berechnungen 525d'!$E$77*((O165-O164)/(3.6*(F165-F164)))+('Berechnungen 525d'!$E$74*'Berechnungen 525d'!$E$75*'Berechnungen 525d'!$E$76*('Beschl. 5. Gang(29.10.2013)'!O165/3.6)^2)/2)*('Berechnungen 525d'!$B$3/(2*PI()))/2</f>
        <v>356.85175375648754</v>
      </c>
      <c r="R165" s="28">
        <f>('Berechnungen 525d'!$E$74*'Berechnungen 525d'!$E$75*'Berechnungen 525d'!$E$76*O165^2)/2</f>
        <v>13967.553102152522</v>
      </c>
      <c r="T165">
        <v>30744</v>
      </c>
      <c r="U165">
        <v>3611</v>
      </c>
      <c r="V165" s="19">
        <v>2359</v>
      </c>
      <c r="W165" s="19">
        <v>2250</v>
      </c>
      <c r="X165" s="19">
        <f t="shared" si="18"/>
        <v>-109</v>
      </c>
    </row>
    <row r="166" spans="1:24" x14ac:dyDescent="0.25">
      <c r="A166">
        <v>30934</v>
      </c>
      <c r="B166">
        <v>3611</v>
      </c>
      <c r="F166" s="17">
        <f t="shared" si="15"/>
        <v>30.934000000000001</v>
      </c>
      <c r="G166" s="17">
        <f t="shared" si="19"/>
        <v>0.19000000000000128</v>
      </c>
      <c r="H166" s="18">
        <f t="shared" si="16"/>
        <v>3611</v>
      </c>
      <c r="I166" s="4">
        <f>H166*60*'Berechnungen 525d'!$D$9/1000</f>
        <v>183.28514042553189</v>
      </c>
      <c r="J166" s="4">
        <f t="shared" si="20"/>
        <v>0</v>
      </c>
      <c r="K166" s="24">
        <f t="shared" si="21"/>
        <v>0</v>
      </c>
      <c r="L166" s="28">
        <f>'Berechnungen 525d'!$E$77*((I166-I165)/(3.6*(F166-F165)))</f>
        <v>0</v>
      </c>
      <c r="M166" s="21">
        <f>'Berechnungen 525d'!$E$77*((I166-I165)/(3.6*(F166-F165)))*'Berechnungen 525d'!$B$3/(2*PI())</f>
        <v>0</v>
      </c>
      <c r="N166" s="18">
        <f t="shared" si="17"/>
        <v>3609.8250226649943</v>
      </c>
      <c r="O166" s="4">
        <f>N166*60*'Berechnungen 525d'!$D$9/1000</f>
        <v>183.22550157594912</v>
      </c>
      <c r="P166" s="21">
        <f>'Berechnungen 525d'!$E$77*((O166-O165)/(3.6*(F166-F165)))*('Berechnungen 525d'!$B$3/(2*PI()))/2</f>
        <v>183.65480131206135</v>
      </c>
      <c r="Q166" s="21">
        <f>('Berechnungen 525d'!$E$77*((O166-O165)/(3.6*(F166-F165)))+('Berechnungen 525d'!$E$74*'Berechnungen 525d'!$E$75*'Berechnungen 525d'!$E$76*('Beschl. 5. Gang(29.10.2013)'!O166/3.6)^2)/2)*('Berechnungen 525d'!$B$3/(2*PI()))/2</f>
        <v>354.97778365997146</v>
      </c>
      <c r="R166" s="28">
        <f>('Berechnungen 525d'!$E$74*'Berechnungen 525d'!$E$75*'Berechnungen 525d'!$E$76*O166^2)/2</f>
        <v>14035.05475784575</v>
      </c>
      <c r="T166">
        <v>30934</v>
      </c>
      <c r="U166">
        <v>3611</v>
      </c>
      <c r="V166" s="19">
        <v>2359</v>
      </c>
      <c r="W166" s="19">
        <v>2250</v>
      </c>
      <c r="X166" s="19">
        <f t="shared" si="18"/>
        <v>-109</v>
      </c>
    </row>
    <row r="167" spans="1:24" x14ac:dyDescent="0.25">
      <c r="A167">
        <v>31114</v>
      </c>
      <c r="B167">
        <v>3611</v>
      </c>
      <c r="F167" s="17">
        <f t="shared" si="15"/>
        <v>31.114000000000001</v>
      </c>
      <c r="G167" s="17">
        <f t="shared" si="19"/>
        <v>0.17999999999999972</v>
      </c>
      <c r="H167" s="18">
        <f t="shared" si="16"/>
        <v>3611</v>
      </c>
      <c r="I167" s="4">
        <f>H167*60*'Berechnungen 525d'!$D$9/1000</f>
        <v>183.28514042553189</v>
      </c>
      <c r="J167" s="4">
        <f t="shared" si="20"/>
        <v>0</v>
      </c>
      <c r="K167" s="24">
        <f t="shared" si="21"/>
        <v>0</v>
      </c>
      <c r="L167" s="28">
        <f>'Berechnungen 525d'!$E$77*((I167-I166)/(3.6*(F167-F166)))</f>
        <v>0</v>
      </c>
      <c r="M167" s="21">
        <f>'Berechnungen 525d'!$E$77*((I167-I166)/(3.6*(F167-F166)))*'Berechnungen 525d'!$B$3/(2*PI())</f>
        <v>0</v>
      </c>
      <c r="N167" s="18">
        <f t="shared" si="17"/>
        <v>3617.9380403454797</v>
      </c>
      <c r="O167" s="4">
        <f>N167*60*'Berechnungen 525d'!$D$9/1000</f>
        <v>183.6372976393229</v>
      </c>
      <c r="P167" s="21">
        <f>'Berechnungen 525d'!$E$77*((O167-O166)/(3.6*(F167-F166)))*('Berechnungen 525d'!$B$3/(2*PI()))/2</f>
        <v>180.96150765980232</v>
      </c>
      <c r="Q167" s="21">
        <f>('Berechnungen 525d'!$E$77*((O167-O166)/(3.6*(F167-F166)))+('Berechnungen 525d'!$E$74*'Berechnungen 525d'!$E$75*'Berechnungen 525d'!$E$76*('Beschl. 5. Gang(29.10.2013)'!O167/3.6)^2)/2)*('Berechnungen 525d'!$B$3/(2*PI()))/2</f>
        <v>353.05544611558071</v>
      </c>
      <c r="R167" s="28">
        <f>('Berechnungen 525d'!$E$74*'Berechnungen 525d'!$E$75*'Berechnungen 525d'!$E$76*O167^2)/2</f>
        <v>14098.212724404219</v>
      </c>
      <c r="T167">
        <v>31114</v>
      </c>
      <c r="U167">
        <v>3611</v>
      </c>
      <c r="V167" s="19">
        <v>2350</v>
      </c>
      <c r="W167" s="19">
        <v>2250</v>
      </c>
      <c r="X167" s="19">
        <f t="shared" si="18"/>
        <v>-100</v>
      </c>
    </row>
    <row r="168" spans="1:24" x14ac:dyDescent="0.25">
      <c r="A168">
        <v>31305</v>
      </c>
      <c r="B168">
        <v>3623</v>
      </c>
      <c r="F168" s="17">
        <f t="shared" si="15"/>
        <v>31.305</v>
      </c>
      <c r="G168" s="17">
        <f t="shared" si="19"/>
        <v>0.19099999999999895</v>
      </c>
      <c r="H168" s="18">
        <f t="shared" si="16"/>
        <v>3623</v>
      </c>
      <c r="I168" s="4">
        <f>H168*60*'Berechnungen 525d'!$D$9/1000</f>
        <v>183.89422978723405</v>
      </c>
      <c r="J168" s="4">
        <f t="shared" si="20"/>
        <v>0.60908936170216066</v>
      </c>
      <c r="K168" s="24">
        <f t="shared" si="21"/>
        <v>0.88581931602990693</v>
      </c>
      <c r="L168" s="28">
        <f>'Berechnungen 525d'!$E$77*((I168-I167)/(3.6*(F168-F167)))</f>
        <v>1594.4747688538325</v>
      </c>
      <c r="M168" s="21">
        <f>'Berechnungen 525d'!$E$77*((I168-I167)/(3.6*(F168-F167)))*'Berechnungen 525d'!$B$3/(2*PI())</f>
        <v>504.49185970360861</v>
      </c>
      <c r="N168" s="18">
        <f t="shared" si="17"/>
        <v>3626.4186297591732</v>
      </c>
      <c r="O168" s="4">
        <f>N168*60*'Berechnungen 525d'!$D$9/1000</f>
        <v>184.06775070539325</v>
      </c>
      <c r="P168" s="21">
        <f>'Berechnungen 525d'!$E$77*((O168-O167)/(3.6*(F168-F167)))*('Berechnungen 525d'!$B$3/(2*PI()))/2</f>
        <v>178.26618019569329</v>
      </c>
      <c r="Q168" s="21">
        <f>('Berechnungen 525d'!$E$77*((O168-O167)/(3.6*(F168-F167)))+('Berechnungen 525d'!$E$74*'Berechnungen 525d'!$E$75*'Berechnungen 525d'!$E$76*('Beschl. 5. Gang(29.10.2013)'!O168/3.6)^2)/2)*('Berechnungen 525d'!$B$3/(2*PI()))/2</f>
        <v>351.16785417923387</v>
      </c>
      <c r="R168" s="28">
        <f>('Berechnungen 525d'!$E$74*'Berechnungen 525d'!$E$75*'Berechnungen 525d'!$E$76*O168^2)/2</f>
        <v>14164.383720301184</v>
      </c>
      <c r="T168">
        <v>31305</v>
      </c>
      <c r="U168">
        <v>3623</v>
      </c>
      <c r="V168" s="19">
        <v>2350</v>
      </c>
      <c r="W168" s="19">
        <v>2250</v>
      </c>
      <c r="X168" s="19">
        <f t="shared" si="18"/>
        <v>-100</v>
      </c>
    </row>
    <row r="169" spans="1:24" x14ac:dyDescent="0.25">
      <c r="A169">
        <v>31495</v>
      </c>
      <c r="B169">
        <v>3623</v>
      </c>
      <c r="F169" s="17">
        <f t="shared" si="15"/>
        <v>31.495000000000001</v>
      </c>
      <c r="G169" s="17">
        <f t="shared" si="19"/>
        <v>0.19000000000000128</v>
      </c>
      <c r="H169" s="18">
        <f t="shared" si="16"/>
        <v>3623</v>
      </c>
      <c r="I169" s="4">
        <f>H169*60*'Berechnungen 525d'!$D$9/1000</f>
        <v>183.89422978723405</v>
      </c>
      <c r="J169" s="4">
        <f t="shared" si="20"/>
        <v>0</v>
      </c>
      <c r="K169" s="24">
        <f t="shared" si="21"/>
        <v>0</v>
      </c>
      <c r="L169" s="28">
        <f>'Berechnungen 525d'!$E$77*((I169-I168)/(3.6*(F169-F168)))</f>
        <v>0</v>
      </c>
      <c r="M169" s="21">
        <f>'Berechnungen 525d'!$E$77*((I169-I168)/(3.6*(F169-F168)))*'Berechnungen 525d'!$B$3/(2*PI())</f>
        <v>0</v>
      </c>
      <c r="N169" s="18">
        <f t="shared" si="17"/>
        <v>3634.7241064398781</v>
      </c>
      <c r="O169" s="4">
        <f>N169*60*'Berechnungen 525d'!$D$9/1000</f>
        <v>184.48931549623347</v>
      </c>
      <c r="P169" s="21">
        <f>'Berechnungen 525d'!$E$77*((O169-O168)/(3.6*(F169-F168)))*('Berechnungen 525d'!$B$3/(2*PI()))/2</f>
        <v>175.5040936156513</v>
      </c>
      <c r="Q169" s="21">
        <f>('Berechnungen 525d'!$E$77*((O169-O168)/(3.6*(F169-F168)))+('Berechnungen 525d'!$E$74*'Berechnungen 525d'!$E$75*'Berechnungen 525d'!$E$76*('Beschl. 5. Gang(29.10.2013)'!O169/3.6)^2)/2)*('Berechnungen 525d'!$B$3/(2*PI()))/2</f>
        <v>349.19865745391593</v>
      </c>
      <c r="R169" s="28">
        <f>('Berechnungen 525d'!$E$74*'Berechnungen 525d'!$E$75*'Berechnungen 525d'!$E$76*O169^2)/2</f>
        <v>14229.338534742796</v>
      </c>
      <c r="T169">
        <v>31495</v>
      </c>
      <c r="U169">
        <v>3623</v>
      </c>
      <c r="V169" s="19">
        <v>2350</v>
      </c>
      <c r="W169" s="19">
        <v>2250</v>
      </c>
      <c r="X169" s="19">
        <f t="shared" si="18"/>
        <v>-100</v>
      </c>
    </row>
    <row r="170" spans="1:24" x14ac:dyDescent="0.25">
      <c r="A170">
        <v>31685</v>
      </c>
      <c r="B170">
        <v>3623</v>
      </c>
      <c r="F170" s="17">
        <f t="shared" si="15"/>
        <v>31.684999999999999</v>
      </c>
      <c r="G170" s="17">
        <f t="shared" si="19"/>
        <v>0.18999999999999773</v>
      </c>
      <c r="H170" s="18">
        <f t="shared" si="16"/>
        <v>3623</v>
      </c>
      <c r="I170" s="4">
        <f>H170*60*'Berechnungen 525d'!$D$9/1000</f>
        <v>183.89422978723405</v>
      </c>
      <c r="J170" s="4">
        <f t="shared" si="20"/>
        <v>0</v>
      </c>
      <c r="K170" s="24">
        <f t="shared" si="21"/>
        <v>0</v>
      </c>
      <c r="L170" s="28">
        <f>'Berechnungen 525d'!$E$77*((I170-I169)/(3.6*(F170-F169)))</f>
        <v>0</v>
      </c>
      <c r="M170" s="21">
        <f>'Berechnungen 525d'!$E$77*((I170-I169)/(3.6*(F170-F169)))*'Berechnungen 525d'!$B$3/(2*PI())</f>
        <v>0</v>
      </c>
      <c r="N170" s="18">
        <f t="shared" si="17"/>
        <v>3642.8995217357206</v>
      </c>
      <c r="O170" s="4">
        <f>N170*60*'Berechnungen 525d'!$D$9/1000</f>
        <v>184.90427870324967</v>
      </c>
      <c r="P170" s="21">
        <f>'Berechnungen 525d'!$E$77*((O170-O169)/(3.6*(F170-F169)))*('Berechnungen 525d'!$B$3/(2*PI()))/2</f>
        <v>172.75574980080816</v>
      </c>
      <c r="Q170" s="21">
        <f>('Berechnungen 525d'!$E$77*((O170-O169)/(3.6*(F170-F169)))+('Berechnungen 525d'!$E$74*'Berechnungen 525d'!$E$75*'Berechnungen 525d'!$E$76*('Beschl. 5. Gang(29.10.2013)'!O170/3.6)^2)/2)*('Berechnungen 525d'!$B$3/(2*PI()))/2</f>
        <v>347.23255853611266</v>
      </c>
      <c r="R170" s="28">
        <f>('Berechnungen 525d'!$E$74*'Berechnungen 525d'!$E$75*'Berechnungen 525d'!$E$76*O170^2)/2</f>
        <v>14293.421297099256</v>
      </c>
      <c r="T170">
        <v>31685</v>
      </c>
      <c r="U170">
        <v>3623</v>
      </c>
      <c r="V170" s="19">
        <v>2332</v>
      </c>
      <c r="W170" s="19">
        <v>2250</v>
      </c>
      <c r="X170" s="19">
        <f t="shared" si="18"/>
        <v>-82</v>
      </c>
    </row>
    <row r="171" spans="1:24" x14ac:dyDescent="0.25">
      <c r="A171">
        <v>31876</v>
      </c>
      <c r="B171">
        <v>3650</v>
      </c>
      <c r="F171" s="17">
        <f t="shared" si="15"/>
        <v>31.876000000000001</v>
      </c>
      <c r="G171" s="17">
        <f t="shared" si="19"/>
        <v>0.1910000000000025</v>
      </c>
      <c r="H171" s="18">
        <f t="shared" si="16"/>
        <v>3650</v>
      </c>
      <c r="I171" s="4">
        <f>H171*60*'Berechnungen 525d'!$D$9/1000</f>
        <v>185.26468085106382</v>
      </c>
      <c r="J171" s="4">
        <f t="shared" si="20"/>
        <v>1.370451063829762</v>
      </c>
      <c r="K171" s="24">
        <f t="shared" si="21"/>
        <v>1.9930934610671089</v>
      </c>
      <c r="L171" s="28">
        <f>'Berechnungen 525d'!$E$77*((I171-I170)/(3.6*(F171-F170)))</f>
        <v>3587.5682299207961</v>
      </c>
      <c r="M171" s="21">
        <f>'Berechnungen 525d'!$E$77*((I171-I170)/(3.6*(F171-F170)))*'Berechnungen 525d'!$B$3/(2*PI())</f>
        <v>1135.1066843330159</v>
      </c>
      <c r="N171" s="18">
        <f t="shared" si="17"/>
        <v>3650.9872101098099</v>
      </c>
      <c r="O171" s="4">
        <f>N171*60*'Berechnungen 525d'!$D$9/1000</f>
        <v>185.31478911570133</v>
      </c>
      <c r="P171" s="21">
        <f>'Berechnungen 525d'!$E$77*((O171-O170)/(3.6*(F171-F170)))*('Berechnungen 525d'!$B$3/(2*PI()))/2</f>
        <v>170.00720618947352</v>
      </c>
      <c r="Q171" s="21">
        <f>('Berechnungen 525d'!$E$77*((O171-O170)/(3.6*(F171-F170)))+('Berechnungen 525d'!$E$74*'Berechnungen 525d'!$E$75*'Berechnungen 525d'!$E$76*('Beschl. 5. Gang(29.10.2013)'!O171/3.6)^2)/2)*('Berechnungen 525d'!$B$3/(2*PI()))/2</f>
        <v>345.25959518614172</v>
      </c>
      <c r="R171" s="28">
        <f>('Berechnungen 525d'!$E$74*'Berechnungen 525d'!$E$75*'Berechnungen 525d'!$E$76*O171^2)/2</f>
        <v>14356.958081762732</v>
      </c>
      <c r="T171">
        <v>31876</v>
      </c>
      <c r="U171">
        <v>3650</v>
      </c>
      <c r="V171" s="19">
        <v>2332</v>
      </c>
      <c r="W171" s="19">
        <v>2250</v>
      </c>
      <c r="X171" s="19">
        <f t="shared" si="18"/>
        <v>-82</v>
      </c>
    </row>
    <row r="172" spans="1:24" x14ac:dyDescent="0.25">
      <c r="A172">
        <v>32066</v>
      </c>
      <c r="B172">
        <v>3650</v>
      </c>
      <c r="F172" s="17">
        <f t="shared" si="15"/>
        <v>32.066000000000003</v>
      </c>
      <c r="G172" s="17">
        <f t="shared" si="19"/>
        <v>0.19000000000000128</v>
      </c>
      <c r="H172" s="18">
        <f t="shared" si="16"/>
        <v>3650</v>
      </c>
      <c r="I172" s="4">
        <f>H172*60*'Berechnungen 525d'!$D$9/1000</f>
        <v>185.26468085106382</v>
      </c>
      <c r="J172" s="4">
        <f t="shared" si="20"/>
        <v>0</v>
      </c>
      <c r="K172" s="24">
        <f t="shared" si="21"/>
        <v>0</v>
      </c>
      <c r="L172" s="28">
        <f>'Berechnungen 525d'!$E$77*((I172-I171)/(3.6*(F172-F171)))</f>
        <v>0</v>
      </c>
      <c r="M172" s="21">
        <f>'Berechnungen 525d'!$E$77*((I172-I171)/(3.6*(F172-F171)))*'Berechnungen 525d'!$B$3/(2*PI())</f>
        <v>0</v>
      </c>
      <c r="N172" s="18">
        <f t="shared" si="17"/>
        <v>3658.9028412780503</v>
      </c>
      <c r="O172" s="4">
        <f>N172*60*'Berechnungen 525d'!$D$9/1000</f>
        <v>185.71656634367906</v>
      </c>
      <c r="P172" s="21">
        <f>'Berechnungen 525d'!$E$77*((O172-O171)/(3.6*(F172-F171)))*('Berechnungen 525d'!$B$3/(2*PI()))/2</f>
        <v>167.2662180612854</v>
      </c>
      <c r="Q172" s="21">
        <f>('Berechnungen 525d'!$E$77*((O172-O171)/(3.6*(F172-F171)))+('Berechnungen 525d'!$E$74*'Berechnungen 525d'!$E$75*'Berechnungen 525d'!$E$76*('Beschl. 5. Gang(29.10.2013)'!O172/3.6)^2)/2)*('Berechnungen 525d'!$B$3/(2*PI()))/2</f>
        <v>343.27935312955714</v>
      </c>
      <c r="R172" s="28">
        <f>('Berechnungen 525d'!$E$74*'Berechnungen 525d'!$E$75*'Berechnungen 525d'!$E$76*O172^2)/2</f>
        <v>14419.279625699488</v>
      </c>
      <c r="T172">
        <v>32066</v>
      </c>
      <c r="U172">
        <v>3650</v>
      </c>
      <c r="V172" s="19">
        <v>2332</v>
      </c>
      <c r="W172" s="19">
        <v>2250</v>
      </c>
      <c r="X172" s="19">
        <f t="shared" si="18"/>
        <v>-82</v>
      </c>
    </row>
    <row r="173" spans="1:24" x14ac:dyDescent="0.25">
      <c r="A173">
        <v>32266</v>
      </c>
      <c r="B173">
        <v>3650</v>
      </c>
      <c r="F173" s="17">
        <f t="shared" si="15"/>
        <v>32.265999999999998</v>
      </c>
      <c r="G173" s="17">
        <f t="shared" si="19"/>
        <v>0.19999999999999574</v>
      </c>
      <c r="H173" s="18">
        <f t="shared" si="16"/>
        <v>3650</v>
      </c>
      <c r="I173" s="4">
        <f>H173*60*'Berechnungen 525d'!$D$9/1000</f>
        <v>185.26468085106382</v>
      </c>
      <c r="J173" s="4">
        <f t="shared" si="20"/>
        <v>0</v>
      </c>
      <c r="K173" s="24">
        <f t="shared" si="21"/>
        <v>0</v>
      </c>
      <c r="L173" s="28">
        <f>'Berechnungen 525d'!$E$77*((I173-I172)/(3.6*(F173-F172)))</f>
        <v>0</v>
      </c>
      <c r="M173" s="21">
        <f>'Berechnungen 525d'!$E$77*((I173-I172)/(3.6*(F173-F172)))*'Berechnungen 525d'!$B$3/(2*PI())</f>
        <v>0</v>
      </c>
      <c r="N173" s="18">
        <f t="shared" si="17"/>
        <v>3667.0957385085794</v>
      </c>
      <c r="O173" s="4">
        <f>N173*60*'Berechnungen 525d'!$D$9/1000</f>
        <v>186.13241688906524</v>
      </c>
      <c r="P173" s="21">
        <f>'Berechnungen 525d'!$E$77*((O173-O172)/(3.6*(F173-F172)))*('Berechnungen 525d'!$B$3/(2*PI()))/2</f>
        <v>164.46890466589539</v>
      </c>
      <c r="Q173" s="21">
        <f>('Berechnungen 525d'!$E$77*((O173-O172)/(3.6*(F173-F172)))+('Berechnungen 525d'!$E$74*'Berechnungen 525d'!$E$75*'Berechnungen 525d'!$E$76*('Beschl. 5. Gang(29.10.2013)'!O173/3.6)^2)/2)*('Berechnungen 525d'!$B$3/(2*PI()))/2</f>
        <v>341.27116811161534</v>
      </c>
      <c r="R173" s="28">
        <f>('Berechnungen 525d'!$E$74*'Berechnungen 525d'!$E$75*'Berechnungen 525d'!$E$76*O173^2)/2</f>
        <v>14483.926293861987</v>
      </c>
      <c r="T173">
        <v>32266</v>
      </c>
      <c r="U173">
        <v>3650</v>
      </c>
      <c r="V173" s="19">
        <v>2316</v>
      </c>
      <c r="W173" s="19">
        <v>2250</v>
      </c>
      <c r="X173" s="19">
        <f t="shared" si="18"/>
        <v>-66</v>
      </c>
    </row>
    <row r="174" spans="1:24" x14ac:dyDescent="0.25">
      <c r="A174">
        <v>32456</v>
      </c>
      <c r="B174">
        <v>3696</v>
      </c>
      <c r="F174" s="17">
        <f t="shared" si="15"/>
        <v>32.456000000000003</v>
      </c>
      <c r="G174" s="17">
        <f t="shared" si="19"/>
        <v>0.19000000000000483</v>
      </c>
      <c r="H174" s="18">
        <f t="shared" si="16"/>
        <v>3696</v>
      </c>
      <c r="I174" s="4">
        <f>H174*60*'Berechnungen 525d'!$D$9/1000</f>
        <v>187.59952340425531</v>
      </c>
      <c r="J174" s="4">
        <f t="shared" si="20"/>
        <v>2.3348425531914927</v>
      </c>
      <c r="K174" s="24">
        <f t="shared" si="21"/>
        <v>3.4135125046658383</v>
      </c>
      <c r="L174" s="28">
        <f>'Berechnungen 525d'!$E$77*((I174-I173)/(3.6*(F174-F173)))</f>
        <v>6144.3225083985089</v>
      </c>
      <c r="M174" s="21">
        <f>'Berechnungen 525d'!$E$77*((I174-I173)/(3.6*(F174-F173)))*'Berechnungen 525d'!$B$3/(2*PI())</f>
        <v>1944.0638067348837</v>
      </c>
      <c r="N174" s="18">
        <f t="shared" si="17"/>
        <v>3674.7470361814694</v>
      </c>
      <c r="O174" s="4">
        <f>N174*60*'Berechnungen 525d'!$D$9/1000</f>
        <v>186.52077722371303</v>
      </c>
      <c r="P174" s="21">
        <f>'Berechnungen 525d'!$E$77*((O174-O173)/(3.6*(F174-F173)))*('Berechnungen 525d'!$B$3/(2*PI()))/2</f>
        <v>161.68055304804227</v>
      </c>
      <c r="Q174" s="21">
        <f>('Berechnungen 525d'!$E$77*((O174-O173)/(3.6*(F174-F173)))+('Berechnungen 525d'!$E$74*'Berechnungen 525d'!$E$75*'Berechnungen 525d'!$E$76*('Beschl. 5. Gang(29.10.2013)'!O174/3.6)^2)/2)*('Berechnungen 525d'!$B$3/(2*PI()))/2</f>
        <v>339.22137261519242</v>
      </c>
      <c r="R174" s="28">
        <f>('Berechnungen 525d'!$E$74*'Berechnungen 525d'!$E$75*'Berechnungen 525d'!$E$76*O174^2)/2</f>
        <v>14544.430001327028</v>
      </c>
      <c r="T174">
        <v>32456</v>
      </c>
      <c r="U174">
        <v>3696</v>
      </c>
      <c r="V174" s="19">
        <v>2316</v>
      </c>
      <c r="W174" s="19">
        <v>2250</v>
      </c>
      <c r="X174" s="19">
        <f t="shared" si="18"/>
        <v>-66</v>
      </c>
    </row>
    <row r="175" spans="1:24" x14ac:dyDescent="0.25">
      <c r="A175">
        <v>32647</v>
      </c>
      <c r="B175">
        <v>3696</v>
      </c>
      <c r="F175" s="17">
        <f t="shared" si="15"/>
        <v>32.646999999999998</v>
      </c>
      <c r="G175" s="17">
        <f t="shared" si="19"/>
        <v>0.1909999999999954</v>
      </c>
      <c r="H175" s="18">
        <f t="shared" si="16"/>
        <v>3696</v>
      </c>
      <c r="I175" s="4">
        <f>H175*60*'Berechnungen 525d'!$D$9/1000</f>
        <v>187.59952340425531</v>
      </c>
      <c r="J175" s="4">
        <f t="shared" si="20"/>
        <v>0</v>
      </c>
      <c r="K175" s="24">
        <f t="shared" si="21"/>
        <v>0</v>
      </c>
      <c r="L175" s="28">
        <f>'Berechnungen 525d'!$E$77*((I175-I174)/(3.6*(F175-F174)))</f>
        <v>0</v>
      </c>
      <c r="M175" s="21">
        <f>'Berechnungen 525d'!$E$77*((I175-I174)/(3.6*(F175-F174)))*'Berechnungen 525d'!$B$3/(2*PI())</f>
        <v>0</v>
      </c>
      <c r="N175" s="18">
        <f t="shared" si="17"/>
        <v>3682.3094588689778</v>
      </c>
      <c r="O175" s="4">
        <f>N175*60*'Berechnungen 525d'!$D$9/1000</f>
        <v>186.90462649101772</v>
      </c>
      <c r="P175" s="21">
        <f>'Berechnungen 525d'!$E$77*((O175-O174)/(3.6*(F175-F174)))*('Berechnungen 525d'!$B$3/(2*PI()))/2</f>
        <v>158.96586189524555</v>
      </c>
      <c r="Q175" s="21">
        <f>('Berechnungen 525d'!$E$77*((O175-O174)/(3.6*(F175-F174)))+('Berechnungen 525d'!$E$74*'Berechnungen 525d'!$E$75*'Berechnungen 525d'!$E$76*('Beschl. 5. Gang(29.10.2013)'!O175/3.6)^2)/2)*('Berechnungen 525d'!$B$3/(2*PI()))/2</f>
        <v>337.23817141046663</v>
      </c>
      <c r="R175" s="28">
        <f>('Berechnungen 525d'!$E$74*'Berechnungen 525d'!$E$75*'Berechnungen 525d'!$E$76*O175^2)/2</f>
        <v>14604.354836485107</v>
      </c>
      <c r="T175">
        <v>32647</v>
      </c>
      <c r="U175">
        <v>3696</v>
      </c>
      <c r="V175" s="19">
        <v>2316</v>
      </c>
      <c r="W175" s="19">
        <v>2250</v>
      </c>
      <c r="X175" s="19">
        <f t="shared" si="18"/>
        <v>-66</v>
      </c>
    </row>
    <row r="176" spans="1:24" x14ac:dyDescent="0.25">
      <c r="A176">
        <v>32837</v>
      </c>
      <c r="B176">
        <v>3696</v>
      </c>
      <c r="F176" s="17">
        <f t="shared" si="15"/>
        <v>32.837000000000003</v>
      </c>
      <c r="G176" s="17">
        <f t="shared" si="19"/>
        <v>0.19000000000000483</v>
      </c>
      <c r="H176" s="18">
        <f t="shared" si="16"/>
        <v>3696</v>
      </c>
      <c r="I176" s="4">
        <f>H176*60*'Berechnungen 525d'!$D$9/1000</f>
        <v>187.59952340425531</v>
      </c>
      <c r="J176" s="4">
        <f t="shared" si="20"/>
        <v>0</v>
      </c>
      <c r="K176" s="24">
        <f t="shared" si="21"/>
        <v>0</v>
      </c>
      <c r="L176" s="28">
        <f>'Berechnungen 525d'!$E$77*((I176-I175)/(3.6*(F176-F175)))</f>
        <v>0</v>
      </c>
      <c r="M176" s="21">
        <f>'Berechnungen 525d'!$E$77*((I176-I175)/(3.6*(F176-F175)))*'Berechnungen 525d'!$B$3/(2*PI())</f>
        <v>0</v>
      </c>
      <c r="N176" s="18">
        <f t="shared" si="17"/>
        <v>3689.7042774711949</v>
      </c>
      <c r="O176" s="4">
        <f>N176*60*'Berechnungen 525d'!$D$9/1000</f>
        <v>187.27996860287834</v>
      </c>
      <c r="P176" s="21">
        <f>'Berechnungen 525d'!$E$77*((O176-O175)/(3.6*(F176-F175)))*('Berechnungen 525d'!$B$3/(2*PI()))/2</f>
        <v>156.26086089065268</v>
      </c>
      <c r="Q176" s="21">
        <f>('Berechnungen 525d'!$E$77*((O176-O175)/(3.6*(F176-F175)))+('Berechnungen 525d'!$E$74*'Berechnungen 525d'!$E$75*'Berechnungen 525d'!$E$76*('Beschl. 5. Gang(29.10.2013)'!O176/3.6)^2)/2)*('Berechnungen 525d'!$B$3/(2*PI()))/2</f>
        <v>335.24990271891721</v>
      </c>
      <c r="R176" s="28">
        <f>('Berechnungen 525d'!$E$74*'Berechnungen 525d'!$E$75*'Berechnungen 525d'!$E$76*O176^2)/2</f>
        <v>14663.070702403515</v>
      </c>
      <c r="T176">
        <v>32837</v>
      </c>
      <c r="U176">
        <v>3696</v>
      </c>
      <c r="V176" s="19">
        <v>2301</v>
      </c>
      <c r="W176" s="19">
        <v>2250</v>
      </c>
      <c r="X176" s="19">
        <f t="shared" si="18"/>
        <v>-51</v>
      </c>
    </row>
    <row r="177" spans="1:24" x14ac:dyDescent="0.25">
      <c r="A177">
        <v>33027</v>
      </c>
      <c r="B177">
        <v>3715</v>
      </c>
      <c r="F177" s="17">
        <f t="shared" si="15"/>
        <v>33.027000000000001</v>
      </c>
      <c r="G177" s="17">
        <f t="shared" si="19"/>
        <v>0.18999999999999773</v>
      </c>
      <c r="H177" s="18">
        <f t="shared" si="16"/>
        <v>3715</v>
      </c>
      <c r="I177" s="4">
        <f>H177*60*'Berechnungen 525d'!$D$9/1000</f>
        <v>188.56391489361701</v>
      </c>
      <c r="J177" s="4">
        <f t="shared" si="20"/>
        <v>0.96439148936170227</v>
      </c>
      <c r="K177" s="24">
        <f t="shared" si="21"/>
        <v>1.4099290780142015</v>
      </c>
      <c r="L177" s="28">
        <f>'Berechnungen 525d'!$E$77*((I177-I176)/(3.6*(F177-F176)))</f>
        <v>2537.8723404255629</v>
      </c>
      <c r="M177" s="21">
        <f>'Berechnungen 525d'!$E$77*((I177-I176)/(3.6*(F177-F176)))*'Berechnungen 525d'!$B$3/(2*PI())</f>
        <v>802.98287669487229</v>
      </c>
      <c r="N177" s="18">
        <f t="shared" si="17"/>
        <v>3696.9719042842462</v>
      </c>
      <c r="O177" s="4">
        <f>N177*60*'Berechnungen 525d'!$D$9/1000</f>
        <v>187.64885478426589</v>
      </c>
      <c r="P177" s="21">
        <f>'Berechnungen 525d'!$E$77*((O177-O176)/(3.6*(F177-F176)))*('Berechnungen 525d'!$B$3/(2*PI()))/2</f>
        <v>153.5731548707536</v>
      </c>
      <c r="Q177" s="21">
        <f>('Berechnungen 525d'!$E$77*((O177-O176)/(3.6*(F177-F176)))+('Berechnungen 525d'!$E$74*'Berechnungen 525d'!$E$75*'Berechnungen 525d'!$E$76*('Beschl. 5. Gang(29.10.2013)'!O177/3.6)^2)/2)*('Berechnungen 525d'!$B$3/(2*PI()))/2</f>
        <v>333.26800214175199</v>
      </c>
      <c r="R177" s="28">
        <f>('Berechnungen 525d'!$E$74*'Berechnungen 525d'!$E$75*'Berechnungen 525d'!$E$76*O177^2)/2</f>
        <v>14720.891421500261</v>
      </c>
      <c r="T177">
        <v>33027</v>
      </c>
      <c r="U177">
        <v>3715</v>
      </c>
      <c r="V177" s="19">
        <v>2301</v>
      </c>
      <c r="W177" s="19">
        <v>2250</v>
      </c>
      <c r="X177" s="19">
        <f t="shared" si="18"/>
        <v>-51</v>
      </c>
    </row>
    <row r="178" spans="1:24" x14ac:dyDescent="0.25">
      <c r="A178">
        <v>33217</v>
      </c>
      <c r="B178">
        <v>3715</v>
      </c>
      <c r="F178" s="17">
        <f t="shared" si="15"/>
        <v>33.216999999999999</v>
      </c>
      <c r="G178" s="17">
        <f t="shared" si="19"/>
        <v>0.18999999999999773</v>
      </c>
      <c r="H178" s="18">
        <f t="shared" si="16"/>
        <v>3715</v>
      </c>
      <c r="I178" s="4">
        <f>H178*60*'Berechnungen 525d'!$D$9/1000</f>
        <v>188.56391489361701</v>
      </c>
      <c r="J178" s="4">
        <f t="shared" si="20"/>
        <v>0</v>
      </c>
      <c r="K178" s="24">
        <f t="shared" si="21"/>
        <v>0</v>
      </c>
      <c r="L178" s="28">
        <f>'Berechnungen 525d'!$E$77*((I178-I177)/(3.6*(F178-F177)))</f>
        <v>0</v>
      </c>
      <c r="M178" s="21">
        <f>'Berechnungen 525d'!$E$77*((I178-I177)/(3.6*(F178-F177)))*'Berechnungen 525d'!$B$3/(2*PI())</f>
        <v>0</v>
      </c>
      <c r="N178" s="18">
        <f t="shared" si="17"/>
        <v>3704.1128461205531</v>
      </c>
      <c r="O178" s="4">
        <f>N178*60*'Berechnungen 525d'!$D$9/1000</f>
        <v>188.0113107596849</v>
      </c>
      <c r="P178" s="21">
        <f>'Berechnungen 525d'!$E$77*((O178-O177)/(3.6*(F178-F177)))*('Berechnungen 525d'!$B$3/(2*PI()))/2</f>
        <v>150.89615836916812</v>
      </c>
      <c r="Q178" s="21">
        <f>('Berechnungen 525d'!$E$77*((O178-O177)/(3.6*(F178-F177)))+('Berechnungen 525d'!$E$74*'Berechnungen 525d'!$E$75*'Berechnungen 525d'!$E$76*('Beschl. 5. Gang(29.10.2013)'!O178/3.6)^2)/2)*('Berechnungen 525d'!$B$3/(2*PI()))/2</f>
        <v>331.28586065602053</v>
      </c>
      <c r="R178" s="28">
        <f>('Berechnungen 525d'!$E$74*'Berechnungen 525d'!$E$75*'Berechnungen 525d'!$E$76*O178^2)/2</f>
        <v>14777.815063983151</v>
      </c>
      <c r="T178">
        <v>33217</v>
      </c>
      <c r="U178">
        <v>3715</v>
      </c>
      <c r="V178" s="19">
        <v>2301</v>
      </c>
      <c r="W178" s="19">
        <v>2250</v>
      </c>
      <c r="X178" s="19">
        <f t="shared" si="18"/>
        <v>-51</v>
      </c>
    </row>
    <row r="179" spans="1:24" x14ac:dyDescent="0.25">
      <c r="A179">
        <v>33418</v>
      </c>
      <c r="B179">
        <v>3715</v>
      </c>
      <c r="F179" s="17">
        <f t="shared" si="15"/>
        <v>33.417999999999999</v>
      </c>
      <c r="G179" s="17">
        <f t="shared" si="19"/>
        <v>0.20100000000000051</v>
      </c>
      <c r="H179" s="18">
        <f t="shared" si="16"/>
        <v>3715</v>
      </c>
      <c r="I179" s="4">
        <f>H179*60*'Berechnungen 525d'!$D$9/1000</f>
        <v>188.56391489361701</v>
      </c>
      <c r="J179" s="4">
        <f t="shared" si="20"/>
        <v>0</v>
      </c>
      <c r="K179" s="24">
        <f t="shared" si="21"/>
        <v>0</v>
      </c>
      <c r="L179" s="28">
        <f>'Berechnungen 525d'!$E$77*((I179-I178)/(3.6*(F179-F178)))</f>
        <v>0</v>
      </c>
      <c r="M179" s="21">
        <f>'Berechnungen 525d'!$E$77*((I179-I178)/(3.6*(F179-F178)))*'Berechnungen 525d'!$B$3/(2*PI())</f>
        <v>0</v>
      </c>
      <c r="N179" s="18">
        <f t="shared" si="17"/>
        <v>3711.529902804366</v>
      </c>
      <c r="O179" s="4">
        <f>N179*60*'Berechnungen 525d'!$D$9/1000</f>
        <v>188.38778161978925</v>
      </c>
      <c r="P179" s="21">
        <f>'Berechnungen 525d'!$E$77*((O179-O178)/(3.6*(F179-F178)))*('Berechnungen 525d'!$B$3/(2*PI()))/2</f>
        <v>148.15347046211508</v>
      </c>
      <c r="Q179" s="21">
        <f>('Berechnungen 525d'!$E$77*((O179-O178)/(3.6*(F179-F178)))+('Berechnungen 525d'!$E$74*'Berechnungen 525d'!$E$75*'Berechnungen 525d'!$E$76*('Beschl. 5. Gang(29.10.2013)'!O179/3.6)^2)/2)*('Berechnungen 525d'!$B$3/(2*PI()))/2</f>
        <v>329.26631497397085</v>
      </c>
      <c r="R179" s="28">
        <f>('Berechnungen 525d'!$E$74*'Berechnungen 525d'!$E$75*'Berechnungen 525d'!$E$76*O179^2)/2</f>
        <v>14837.056040217283</v>
      </c>
      <c r="T179">
        <v>33418</v>
      </c>
      <c r="U179">
        <v>3715</v>
      </c>
      <c r="V179" s="19">
        <v>2282</v>
      </c>
      <c r="W179" s="19">
        <v>2250</v>
      </c>
      <c r="X179" s="19">
        <f t="shared" si="18"/>
        <v>-32</v>
      </c>
    </row>
    <row r="180" spans="1:24" x14ac:dyDescent="0.25">
      <c r="A180">
        <v>33608</v>
      </c>
      <c r="B180">
        <v>3726</v>
      </c>
      <c r="F180" s="17">
        <f t="shared" si="15"/>
        <v>33.607999999999997</v>
      </c>
      <c r="G180" s="17">
        <f t="shared" si="19"/>
        <v>0.18999999999999773</v>
      </c>
      <c r="H180" s="18">
        <f t="shared" si="16"/>
        <v>3726</v>
      </c>
      <c r="I180" s="4">
        <f>H180*60*'Berechnungen 525d'!$D$9/1000</f>
        <v>189.12224680851062</v>
      </c>
      <c r="J180" s="4">
        <f t="shared" si="20"/>
        <v>0.55833191489361411</v>
      </c>
      <c r="K180" s="24">
        <f t="shared" si="21"/>
        <v>0.81627472937663859</v>
      </c>
      <c r="L180" s="28">
        <f>'Berechnungen 525d'!$E$77*((I180-I179)/(3.6*(F180-F179)))</f>
        <v>1469.2945128779495</v>
      </c>
      <c r="M180" s="21">
        <f>'Berechnungen 525d'!$E$77*((I180-I179)/(3.6*(F180-F179)))*'Berechnungen 525d'!$B$3/(2*PI())</f>
        <v>464.88482334966039</v>
      </c>
      <c r="N180" s="18">
        <f t="shared" si="17"/>
        <v>3718.4118426847717</v>
      </c>
      <c r="O180" s="4">
        <f>N180*60*'Berechnungen 525d'!$D$9/1000</f>
        <v>188.7370913172083</v>
      </c>
      <c r="P180" s="21">
        <f>'Berechnungen 525d'!$E$77*((O180-O179)/(3.6*(F180-F179)))*('Berechnungen 525d'!$B$3/(2*PI()))/2</f>
        <v>145.42315480023922</v>
      </c>
      <c r="Q180" s="21">
        <f>('Berechnungen 525d'!$E$77*((O180-O179)/(3.6*(F180-F179)))+('Berechnungen 525d'!$E$74*'Berechnungen 525d'!$E$75*'Berechnungen 525d'!$E$76*('Beschl. 5. Gang(29.10.2013)'!O180/3.6)^2)/2)*('Berechnungen 525d'!$B$3/(2*PI()))/2</f>
        <v>327.20826292753378</v>
      </c>
      <c r="R180" s="28">
        <f>('Berechnungen 525d'!$E$74*'Berechnungen 525d'!$E$75*'Berechnungen 525d'!$E$76*O180^2)/2</f>
        <v>14892.128958777792</v>
      </c>
      <c r="T180">
        <v>33608</v>
      </c>
      <c r="U180">
        <v>3726</v>
      </c>
      <c r="V180" s="19">
        <v>2282</v>
      </c>
      <c r="W180" s="19">
        <v>2250</v>
      </c>
      <c r="X180" s="19">
        <f t="shared" si="18"/>
        <v>-32</v>
      </c>
    </row>
    <row r="181" spans="1:24" x14ac:dyDescent="0.25">
      <c r="A181">
        <v>33798</v>
      </c>
      <c r="B181">
        <v>3726</v>
      </c>
      <c r="F181" s="17">
        <f t="shared" si="15"/>
        <v>33.798000000000002</v>
      </c>
      <c r="G181" s="17">
        <f t="shared" si="19"/>
        <v>0.19000000000000483</v>
      </c>
      <c r="H181" s="18">
        <f t="shared" si="16"/>
        <v>3726</v>
      </c>
      <c r="I181" s="4">
        <f>H181*60*'Berechnungen 525d'!$D$9/1000</f>
        <v>189.12224680851062</v>
      </c>
      <c r="J181" s="4">
        <f t="shared" si="20"/>
        <v>0</v>
      </c>
      <c r="K181" s="24">
        <f t="shared" si="21"/>
        <v>0</v>
      </c>
      <c r="L181" s="28">
        <f>'Berechnungen 525d'!$E$77*((I181-I180)/(3.6*(F181-F180)))</f>
        <v>0</v>
      </c>
      <c r="M181" s="21">
        <f>'Berechnungen 525d'!$E$77*((I181-I180)/(3.6*(F181-F180)))*'Berechnungen 525d'!$B$3/(2*PI())</f>
        <v>0</v>
      </c>
      <c r="N181" s="18">
        <f t="shared" si="17"/>
        <v>3725.1688048294322</v>
      </c>
      <c r="O181" s="4">
        <f>N181*60*'Berechnungen 525d'!$D$9/1000</f>
        <v>189.08005746385305</v>
      </c>
      <c r="P181" s="21">
        <f>'Berechnungen 525d'!$E$77*((O181-O180)/(3.6*(F181-F180)))*('Berechnungen 525d'!$B$3/(2*PI()))/2</f>
        <v>142.78223422731887</v>
      </c>
      <c r="Q181" s="21">
        <f>('Berechnungen 525d'!$E$77*((O181-O180)/(3.6*(F181-F180)))+('Berechnungen 525d'!$E$74*'Berechnungen 525d'!$E$75*'Berechnungen 525d'!$E$76*('Beschl. 5. Gang(29.10.2013)'!O181/3.6)^2)/2)*('Berechnungen 525d'!$B$3/(2*PI()))/2</f>
        <v>325.22860913771791</v>
      </c>
      <c r="R181" s="28">
        <f>('Berechnungen 525d'!$E$74*'Berechnungen 525d'!$E$75*'Berechnungen 525d'!$E$76*O181^2)/2</f>
        <v>14946.30099911485</v>
      </c>
      <c r="T181">
        <v>33798</v>
      </c>
      <c r="U181">
        <v>3726</v>
      </c>
      <c r="V181" s="19">
        <v>2282</v>
      </c>
      <c r="W181" s="19">
        <v>2250</v>
      </c>
      <c r="X181" s="19">
        <f t="shared" si="18"/>
        <v>-32</v>
      </c>
    </row>
    <row r="182" spans="1:24" x14ac:dyDescent="0.25">
      <c r="A182">
        <v>33979</v>
      </c>
      <c r="B182">
        <v>3726</v>
      </c>
      <c r="F182" s="17">
        <f t="shared" si="15"/>
        <v>33.978999999999999</v>
      </c>
      <c r="G182" s="17">
        <f t="shared" si="19"/>
        <v>0.18099999999999739</v>
      </c>
      <c r="H182" s="18">
        <f t="shared" si="16"/>
        <v>3726</v>
      </c>
      <c r="I182" s="4">
        <f>H182*60*'Berechnungen 525d'!$D$9/1000</f>
        <v>189.12224680851062</v>
      </c>
      <c r="J182" s="4">
        <f t="shared" si="20"/>
        <v>0</v>
      </c>
      <c r="K182" s="24">
        <f t="shared" si="21"/>
        <v>0</v>
      </c>
      <c r="L182" s="28">
        <f>'Berechnungen 525d'!$E$77*((I182-I181)/(3.6*(F182-F181)))</f>
        <v>0</v>
      </c>
      <c r="M182" s="21">
        <f>'Berechnungen 525d'!$E$77*((I182-I181)/(3.6*(F182-F181)))*'Berechnungen 525d'!$B$3/(2*PI())</f>
        <v>0</v>
      </c>
      <c r="N182" s="18">
        <f t="shared" si="17"/>
        <v>3731.4900207985488</v>
      </c>
      <c r="O182" s="4">
        <f>N182*60*'Berechnungen 525d'!$D$9/1000</f>
        <v>189.40090624717058</v>
      </c>
      <c r="P182" s="21">
        <f>'Berechnungen 525d'!$E$77*((O182-O181)/(3.6*(F182-F181)))*('Berechnungen 525d'!$B$3/(2*PI()))/2</f>
        <v>140.21624815167405</v>
      </c>
      <c r="Q182" s="21">
        <f>('Berechnungen 525d'!$E$77*((O182-O181)/(3.6*(F182-F181)))+('Berechnungen 525d'!$E$74*'Berechnungen 525d'!$E$75*'Berechnungen 525d'!$E$76*('Beschl. 5. Gang(29.10.2013)'!O182/3.6)^2)/2)*('Berechnungen 525d'!$B$3/(2*PI()))/2</f>
        <v>323.28233266366067</v>
      </c>
      <c r="R182" s="28">
        <f>('Berechnungen 525d'!$E$74*'Berechnungen 525d'!$E$75*'Berechnungen 525d'!$E$76*O182^2)/2</f>
        <v>14997.068608183097</v>
      </c>
      <c r="T182">
        <v>33979</v>
      </c>
      <c r="U182">
        <v>3726</v>
      </c>
      <c r="V182" s="19">
        <v>2277</v>
      </c>
      <c r="W182" s="19">
        <v>2250</v>
      </c>
      <c r="X182" s="19">
        <f t="shared" si="18"/>
        <v>-27</v>
      </c>
    </row>
    <row r="183" spans="1:24" x14ac:dyDescent="0.25">
      <c r="A183">
        <v>34169</v>
      </c>
      <c r="B183">
        <v>3758</v>
      </c>
      <c r="F183" s="17">
        <f t="shared" si="15"/>
        <v>34.168999999999997</v>
      </c>
      <c r="G183" s="17">
        <f t="shared" si="19"/>
        <v>0.18999999999999773</v>
      </c>
      <c r="H183" s="18">
        <f t="shared" si="16"/>
        <v>3758</v>
      </c>
      <c r="I183" s="4">
        <f>H183*60*'Berechnungen 525d'!$D$9/1000</f>
        <v>190.74648510638295</v>
      </c>
      <c r="J183" s="4">
        <f t="shared" si="20"/>
        <v>1.6242382978723242</v>
      </c>
      <c r="K183" s="24">
        <f t="shared" si="21"/>
        <v>2.37461739455021</v>
      </c>
      <c r="L183" s="28">
        <f>'Berechnungen 525d'!$E$77*((I183-I182)/(3.6*(F183-F182)))</f>
        <v>4274.3113101903782</v>
      </c>
      <c r="M183" s="21">
        <f>'Berechnungen 525d'!$E$77*((I183-I182)/(3.6*(F183-F182)))*'Berechnungen 525d'!$B$3/(2*PI())</f>
        <v>1352.3922133808237</v>
      </c>
      <c r="N183" s="18">
        <f t="shared" si="17"/>
        <v>3738.0047305866942</v>
      </c>
      <c r="O183" s="4">
        <f>N183*60*'Berechnungen 525d'!$D$9/1000</f>
        <v>189.73157628271525</v>
      </c>
      <c r="P183" s="21">
        <f>'Berechnungen 525d'!$E$77*((O183-O182)/(3.6*(F183-F182)))*('Berechnungen 525d'!$B$3/(2*PI()))/2</f>
        <v>137.66316859255758</v>
      </c>
      <c r="Q183" s="21">
        <f>('Berechnungen 525d'!$E$77*((O183-O182)/(3.6*(F183-F182)))+('Berechnungen 525d'!$E$74*'Berechnungen 525d'!$E$75*'Berechnungen 525d'!$E$76*('Beschl. 5. Gang(29.10.2013)'!O183/3.6)^2)/2)*('Berechnungen 525d'!$B$3/(2*PI()))/2</f>
        <v>321.36903157907665</v>
      </c>
      <c r="R183" s="28">
        <f>('Berechnungen 525d'!$E$74*'Berechnungen 525d'!$E$75*'Berechnungen 525d'!$E$76*O183^2)/2</f>
        <v>15049.480291658927</v>
      </c>
      <c r="T183">
        <v>34169</v>
      </c>
      <c r="U183">
        <v>3758</v>
      </c>
      <c r="V183" s="19">
        <v>2277</v>
      </c>
      <c r="W183" s="19">
        <v>2250</v>
      </c>
      <c r="X183" s="19">
        <f t="shared" si="18"/>
        <v>-27</v>
      </c>
    </row>
    <row r="184" spans="1:24" x14ac:dyDescent="0.25">
      <c r="A184">
        <v>34359</v>
      </c>
      <c r="B184">
        <v>3758</v>
      </c>
      <c r="F184" s="17">
        <f t="shared" si="15"/>
        <v>34.359000000000002</v>
      </c>
      <c r="G184" s="17">
        <f t="shared" si="19"/>
        <v>0.19000000000000483</v>
      </c>
      <c r="H184" s="18">
        <f t="shared" si="16"/>
        <v>3758</v>
      </c>
      <c r="I184" s="4">
        <f>H184*60*'Berechnungen 525d'!$D$9/1000</f>
        <v>190.74648510638295</v>
      </c>
      <c r="J184" s="4">
        <f t="shared" si="20"/>
        <v>0</v>
      </c>
      <c r="K184" s="24">
        <f t="shared" si="21"/>
        <v>0</v>
      </c>
      <c r="L184" s="28">
        <f>'Berechnungen 525d'!$E$77*((I184-I183)/(3.6*(F184-F183)))</f>
        <v>0</v>
      </c>
      <c r="M184" s="21">
        <f>'Berechnungen 525d'!$E$77*((I184-I183)/(3.6*(F184-F183)))*'Berechnungen 525d'!$B$3/(2*PI())</f>
        <v>0</v>
      </c>
      <c r="N184" s="18">
        <f t="shared" si="17"/>
        <v>3744.3963396170848</v>
      </c>
      <c r="O184" s="4">
        <f>N184*60*'Berechnungen 525d'!$D$9/1000</f>
        <v>190.05599803809608</v>
      </c>
      <c r="P184" s="21">
        <f>'Berechnungen 525d'!$E$77*((O184-O183)/(3.6*(F184-F183)))*('Berechnungen 525d'!$B$3/(2*PI()))/2</f>
        <v>135.06191068240611</v>
      </c>
      <c r="Q184" s="21">
        <f>('Berechnungen 525d'!$E$77*((O184-O183)/(3.6*(F184-F183)))+('Berechnungen 525d'!$E$74*'Berechnungen 525d'!$E$75*'Berechnungen 525d'!$E$76*('Beschl. 5. Gang(29.10.2013)'!O184/3.6)^2)/2)*('Berechnungen 525d'!$B$3/(2*PI()))/2</f>
        <v>319.39654757291447</v>
      </c>
      <c r="R184" s="28">
        <f>('Berechnungen 525d'!$E$74*'Berechnungen 525d'!$E$75*'Berechnungen 525d'!$E$76*O184^2)/2</f>
        <v>15100.990462984764</v>
      </c>
      <c r="T184">
        <v>34359</v>
      </c>
      <c r="U184">
        <v>3758</v>
      </c>
      <c r="V184" s="19">
        <v>2277</v>
      </c>
      <c r="W184" s="19">
        <v>2250</v>
      </c>
      <c r="X184" s="19">
        <f t="shared" si="18"/>
        <v>-27</v>
      </c>
    </row>
    <row r="185" spans="1:24" x14ac:dyDescent="0.25">
      <c r="A185">
        <v>34549</v>
      </c>
      <c r="B185">
        <v>3758</v>
      </c>
      <c r="F185" s="17">
        <f t="shared" si="15"/>
        <v>34.548999999999999</v>
      </c>
      <c r="G185" s="17">
        <f t="shared" si="19"/>
        <v>0.18999999999999773</v>
      </c>
      <c r="H185" s="18">
        <f t="shared" si="16"/>
        <v>3758</v>
      </c>
      <c r="I185" s="4">
        <f>H185*60*'Berechnungen 525d'!$D$9/1000</f>
        <v>190.74648510638295</v>
      </c>
      <c r="J185" s="4">
        <f t="shared" si="20"/>
        <v>0</v>
      </c>
      <c r="K185" s="24">
        <f t="shared" si="21"/>
        <v>0</v>
      </c>
      <c r="L185" s="28">
        <f>'Berechnungen 525d'!$E$77*((I185-I184)/(3.6*(F185-F184)))</f>
        <v>0</v>
      </c>
      <c r="M185" s="21">
        <f>'Berechnungen 525d'!$E$77*((I185-I184)/(3.6*(F185-F184)))*'Berechnungen 525d'!$B$3/(2*PI())</f>
        <v>0</v>
      </c>
      <c r="N185" s="18">
        <f t="shared" si="17"/>
        <v>3750.6655353205465</v>
      </c>
      <c r="O185" s="4">
        <f>N185*60*'Berechnungen 525d'!$D$9/1000</f>
        <v>190.37420640554669</v>
      </c>
      <c r="P185" s="21">
        <f>'Berechnungen 525d'!$E$77*((O185-O184)/(3.6*(F185-F184)))*('Berechnungen 525d'!$B$3/(2*PI()))/2</f>
        <v>132.47517896128784</v>
      </c>
      <c r="Q185" s="21">
        <f>('Berechnungen 525d'!$E$77*((O185-O184)/(3.6*(F185-F184)))+('Berechnungen 525d'!$E$74*'Berechnungen 525d'!$E$75*'Berechnungen 525d'!$E$76*('Beschl. 5. Gang(29.10.2013)'!O185/3.6)^2)/2)*('Berechnungen 525d'!$B$3/(2*PI()))/2</f>
        <v>317.42759091458629</v>
      </c>
      <c r="R185" s="28">
        <f>('Berechnungen 525d'!$E$74*'Berechnungen 525d'!$E$75*'Berechnungen 525d'!$E$76*O185^2)/2</f>
        <v>15151.599591517695</v>
      </c>
      <c r="T185">
        <v>34549</v>
      </c>
      <c r="U185">
        <v>3758</v>
      </c>
      <c r="V185" s="19">
        <v>2274</v>
      </c>
      <c r="W185" s="19">
        <v>2250</v>
      </c>
      <c r="X185" s="19">
        <f t="shared" si="18"/>
        <v>-24</v>
      </c>
    </row>
    <row r="186" spans="1:24" x14ac:dyDescent="0.25">
      <c r="A186">
        <v>34740</v>
      </c>
      <c r="B186">
        <v>3789</v>
      </c>
      <c r="F186" s="17">
        <f t="shared" si="15"/>
        <v>34.74</v>
      </c>
      <c r="G186" s="17">
        <f t="shared" si="19"/>
        <v>0.1910000000000025</v>
      </c>
      <c r="H186" s="18">
        <f t="shared" si="16"/>
        <v>3789</v>
      </c>
      <c r="I186" s="4">
        <f>H186*60*'Berechnungen 525d'!$D$9/1000</f>
        <v>192.31996595744681</v>
      </c>
      <c r="J186" s="4">
        <f t="shared" si="20"/>
        <v>1.5734808510638629</v>
      </c>
      <c r="K186" s="24">
        <f t="shared" si="21"/>
        <v>2.2883665664104749</v>
      </c>
      <c r="L186" s="28">
        <f>'Berechnungen 525d'!$E$77*((I186-I185)/(3.6*(F186-F185)))</f>
        <v>4119.0598195388548</v>
      </c>
      <c r="M186" s="21">
        <f>'Berechnungen 525d'!$E$77*((I186-I185)/(3.6*(F186-F185)))*'Berechnungen 525d'!$B$3/(2*PI())</f>
        <v>1303.2706375675884</v>
      </c>
      <c r="N186" s="18">
        <f t="shared" si="17"/>
        <v>3756.8450662376267</v>
      </c>
      <c r="O186" s="4">
        <f>N186*60*'Berechnungen 525d'!$D$9/1000</f>
        <v>190.68786361737193</v>
      </c>
      <c r="P186" s="21">
        <f>'Berechnungen 525d'!$E$77*((O186-O185)/(3.6*(F186-F185)))*('Berechnungen 525d'!$B$3/(2*PI()))/2</f>
        <v>129.89679351889595</v>
      </c>
      <c r="Q186" s="21">
        <f>('Berechnungen 525d'!$E$77*((O186-O185)/(3.6*(F186-F185)))+('Berechnungen 525d'!$E$74*'Berechnungen 525d'!$E$75*'Berechnungen 525d'!$E$76*('Beschl. 5. Gang(29.10.2013)'!O186/3.6)^2)/2)*('Berechnungen 525d'!$B$3/(2*PI()))/2</f>
        <v>315.45915624699865</v>
      </c>
      <c r="R186" s="28">
        <f>('Berechnungen 525d'!$E$74*'Berechnungen 525d'!$E$75*'Berechnungen 525d'!$E$76*O186^2)/2</f>
        <v>15201.567741771949</v>
      </c>
      <c r="T186">
        <v>34740</v>
      </c>
      <c r="U186">
        <v>3789</v>
      </c>
      <c r="V186" s="19">
        <v>2274</v>
      </c>
      <c r="W186" s="19">
        <v>2250</v>
      </c>
      <c r="X186" s="19">
        <f t="shared" si="18"/>
        <v>-24</v>
      </c>
    </row>
    <row r="187" spans="1:24" x14ac:dyDescent="0.25">
      <c r="A187">
        <v>34930</v>
      </c>
      <c r="B187">
        <v>3789</v>
      </c>
      <c r="F187" s="17">
        <f t="shared" si="15"/>
        <v>34.93</v>
      </c>
      <c r="G187" s="17">
        <f t="shared" si="19"/>
        <v>0.18999999999999773</v>
      </c>
      <c r="H187" s="18">
        <f t="shared" si="16"/>
        <v>3789</v>
      </c>
      <c r="I187" s="4">
        <f>H187*60*'Berechnungen 525d'!$D$9/1000</f>
        <v>192.31996595744681</v>
      </c>
      <c r="J187" s="4">
        <f t="shared" si="20"/>
        <v>0</v>
      </c>
      <c r="K187" s="24">
        <f t="shared" si="21"/>
        <v>0</v>
      </c>
      <c r="L187" s="28">
        <f>'Berechnungen 525d'!$E$77*((I187-I186)/(3.6*(F187-F186)))</f>
        <v>0</v>
      </c>
      <c r="M187" s="21">
        <f>'Berechnungen 525d'!$E$77*((I187-I186)/(3.6*(F187-F186)))*'Berechnungen 525d'!$B$3/(2*PI())</f>
        <v>0</v>
      </c>
      <c r="N187" s="18">
        <f t="shared" si="17"/>
        <v>3762.8709692442071</v>
      </c>
      <c r="O187" s="4">
        <f>N187*60*'Berechnungen 525d'!$D$9/1000</f>
        <v>190.99372306870171</v>
      </c>
      <c r="P187" s="21">
        <f>'Berechnungen 525d'!$E$77*((O187-O186)/(3.6*(F187-F186)))*('Berechnungen 525d'!$B$3/(2*PI()))/2</f>
        <v>127.33412976075547</v>
      </c>
      <c r="Q187" s="21">
        <f>('Berechnungen 525d'!$E$77*((O187-O186)/(3.6*(F187-F186)))+('Berechnungen 525d'!$E$74*'Berechnungen 525d'!$E$75*'Berechnungen 525d'!$E$76*('Beschl. 5. Gang(29.10.2013)'!O187/3.6)^2)/2)*('Berechnungen 525d'!$B$3/(2*PI()))/2</f>
        <v>313.49224639904634</v>
      </c>
      <c r="R187" s="28">
        <f>('Berechnungen 525d'!$E$74*'Berechnungen 525d'!$E$75*'Berechnungen 525d'!$E$76*O187^2)/2</f>
        <v>15250.372862002181</v>
      </c>
      <c r="T187">
        <v>34930</v>
      </c>
      <c r="U187">
        <v>3789</v>
      </c>
      <c r="V187" s="19">
        <v>2274</v>
      </c>
      <c r="W187" s="19">
        <v>2250</v>
      </c>
      <c r="X187" s="19">
        <f t="shared" si="18"/>
        <v>-24</v>
      </c>
    </row>
    <row r="188" spans="1:24" x14ac:dyDescent="0.25">
      <c r="A188">
        <v>35130</v>
      </c>
      <c r="B188">
        <v>3789</v>
      </c>
      <c r="F188" s="17">
        <f t="shared" si="15"/>
        <v>35.130000000000003</v>
      </c>
      <c r="G188" s="17">
        <f t="shared" si="19"/>
        <v>0.20000000000000284</v>
      </c>
      <c r="H188" s="18">
        <f t="shared" si="16"/>
        <v>3789</v>
      </c>
      <c r="I188" s="4">
        <f>H188*60*'Berechnungen 525d'!$D$9/1000</f>
        <v>192.31996595744681</v>
      </c>
      <c r="J188" s="4">
        <f t="shared" si="20"/>
        <v>0</v>
      </c>
      <c r="K188" s="24">
        <f t="shared" si="21"/>
        <v>0</v>
      </c>
      <c r="L188" s="28">
        <f>'Berechnungen 525d'!$E$77*((I188-I187)/(3.6*(F188-F187)))</f>
        <v>0</v>
      </c>
      <c r="M188" s="21">
        <f>'Berechnungen 525d'!$E$77*((I188-I187)/(3.6*(F188-F187)))*'Berechnungen 525d'!$B$3/(2*PI())</f>
        <v>0</v>
      </c>
      <c r="N188" s="18">
        <f t="shared" si="17"/>
        <v>3769.0841981461876</v>
      </c>
      <c r="O188" s="4">
        <f>N188*60*'Berechnungen 525d'!$D$9/1000</f>
        <v>191.3090907042031</v>
      </c>
      <c r="P188" s="21">
        <f>'Berechnungen 525d'!$E$77*((O188-O187)/(3.6*(F188-F187)))*('Berechnungen 525d'!$B$3/(2*PI()))/2</f>
        <v>124.72791043190222</v>
      </c>
      <c r="Q188" s="21">
        <f>('Berechnungen 525d'!$E$77*((O188-O187)/(3.6*(F188-F187)))+('Berechnungen 525d'!$E$74*'Berechnungen 525d'!$E$75*'Berechnungen 525d'!$E$76*('Beschl. 5. Gang(29.10.2013)'!O188/3.6)^2)/2)*('Berechnungen 525d'!$B$3/(2*PI()))/2</f>
        <v>311.50130084434926</v>
      </c>
      <c r="R188" s="28">
        <f>('Berechnungen 525d'!$E$74*'Berechnungen 525d'!$E$75*'Berechnungen 525d'!$E$76*O188^2)/2</f>
        <v>15300.777080940023</v>
      </c>
      <c r="T188">
        <v>35130</v>
      </c>
      <c r="U188">
        <v>3789</v>
      </c>
      <c r="V188" s="19">
        <v>2273</v>
      </c>
      <c r="W188" s="19">
        <v>2250</v>
      </c>
      <c r="X188" s="19">
        <f t="shared" si="18"/>
        <v>-23</v>
      </c>
    </row>
    <row r="189" spans="1:24" x14ac:dyDescent="0.25">
      <c r="A189">
        <v>35320</v>
      </c>
      <c r="B189">
        <v>3811</v>
      </c>
      <c r="F189" s="17">
        <f t="shared" si="15"/>
        <v>35.32</v>
      </c>
      <c r="G189" s="17">
        <f t="shared" si="19"/>
        <v>0.18999999999999773</v>
      </c>
      <c r="H189" s="18">
        <f t="shared" si="16"/>
        <v>3811</v>
      </c>
      <c r="I189" s="4">
        <f>H189*60*'Berechnungen 525d'!$D$9/1000</f>
        <v>193.43662978723404</v>
      </c>
      <c r="J189" s="4">
        <f t="shared" si="20"/>
        <v>1.1166638297872282</v>
      </c>
      <c r="K189" s="24">
        <f t="shared" si="21"/>
        <v>1.6325494587532772</v>
      </c>
      <c r="L189" s="28">
        <f>'Berechnungen 525d'!$E$77*((I189-I188)/(3.6*(F189-F188)))</f>
        <v>2938.589025755899</v>
      </c>
      <c r="M189" s="21">
        <f>'Berechnungen 525d'!$E$77*((I189-I188)/(3.6*(F189-F188)))*'Berechnungen 525d'!$B$3/(2*PI())</f>
        <v>929.76964669932079</v>
      </c>
      <c r="N189" s="18">
        <f t="shared" si="17"/>
        <v>3774.8642610529764</v>
      </c>
      <c r="O189" s="4">
        <f>N189*60*'Berechnungen 525d'!$D$9/1000</f>
        <v>191.60247193974425</v>
      </c>
      <c r="P189" s="21">
        <f>'Berechnungen 525d'!$E$77*((O189-O188)/(3.6*(F189-F188)))*('Berechnungen 525d'!$B$3/(2*PI()))/2</f>
        <v>122.13925106237146</v>
      </c>
      <c r="Q189" s="21">
        <f>('Berechnungen 525d'!$E$77*((O189-O188)/(3.6*(F189-F188)))+('Berechnungen 525d'!$E$74*'Berechnungen 525d'!$E$75*'Berechnungen 525d'!$E$76*('Beschl. 5. Gang(29.10.2013)'!O189/3.6)^2)/2)*('Berechnungen 525d'!$B$3/(2*PI()))/2</f>
        <v>309.48593178508821</v>
      </c>
      <c r="R189" s="28">
        <f>('Berechnungen 525d'!$E$74*'Berechnungen 525d'!$E$75*'Berechnungen 525d'!$E$76*O189^2)/2</f>
        <v>15347.741946870497</v>
      </c>
      <c r="T189">
        <v>35320</v>
      </c>
      <c r="U189">
        <v>3811</v>
      </c>
      <c r="V189" s="19">
        <v>2273</v>
      </c>
      <c r="W189" s="19">
        <v>2250</v>
      </c>
      <c r="X189" s="19">
        <f t="shared" si="18"/>
        <v>-23</v>
      </c>
    </row>
    <row r="190" spans="1:24" x14ac:dyDescent="0.25">
      <c r="A190">
        <v>35491</v>
      </c>
      <c r="B190">
        <v>3811</v>
      </c>
      <c r="F190" s="17">
        <f t="shared" si="15"/>
        <v>35.491</v>
      </c>
      <c r="G190" s="17">
        <f t="shared" si="19"/>
        <v>0.17099999999999937</v>
      </c>
      <c r="H190" s="18">
        <f t="shared" si="16"/>
        <v>3811</v>
      </c>
      <c r="I190" s="4">
        <f>H190*60*'Berechnungen 525d'!$D$9/1000</f>
        <v>193.43662978723404</v>
      </c>
      <c r="J190" s="4">
        <f t="shared" si="20"/>
        <v>0</v>
      </c>
      <c r="K190" s="24">
        <f t="shared" si="21"/>
        <v>0</v>
      </c>
      <c r="L190" s="28">
        <f>'Berechnungen 525d'!$E$77*((I190-I189)/(3.6*(F190-F189)))</f>
        <v>0</v>
      </c>
      <c r="M190" s="21">
        <f>'Berechnungen 525d'!$E$77*((I190-I189)/(3.6*(F190-F189)))*'Berechnungen 525d'!$B$3/(2*PI())</f>
        <v>0</v>
      </c>
      <c r="N190" s="18">
        <f t="shared" si="17"/>
        <v>3779.9649544095514</v>
      </c>
      <c r="O190" s="4">
        <f>N190*60*'Berechnungen 525d'!$D$9/1000</f>
        <v>191.86137011147713</v>
      </c>
      <c r="P190" s="21">
        <f>'Berechnungen 525d'!$E$77*((O190-O189)/(3.6*(F190-F189)))*('Berechnungen 525d'!$B$3/(2*PI()))/2</f>
        <v>119.75933990061421</v>
      </c>
      <c r="Q190" s="21">
        <f>('Berechnungen 525d'!$E$77*((O190-O189)/(3.6*(F190-F189)))+('Berechnungen 525d'!$E$74*'Berechnungen 525d'!$E$75*'Berechnungen 525d'!$E$76*('Beschl. 5. Gang(29.10.2013)'!O190/3.6)^2)/2)*('Berechnungen 525d'!$B$3/(2*PI()))/2</f>
        <v>307.61265795799824</v>
      </c>
      <c r="R190" s="28">
        <f>('Berechnungen 525d'!$E$74*'Berechnungen 525d'!$E$75*'Berechnungen 525d'!$E$76*O190^2)/2</f>
        <v>15389.246493645105</v>
      </c>
      <c r="T190">
        <v>35491</v>
      </c>
      <c r="U190">
        <v>3811</v>
      </c>
      <c r="V190" s="19">
        <v>2273</v>
      </c>
      <c r="W190" s="19">
        <v>2250</v>
      </c>
      <c r="X190" s="19">
        <f t="shared" si="18"/>
        <v>-23</v>
      </c>
    </row>
    <row r="191" spans="1:24" x14ac:dyDescent="0.25">
      <c r="A191">
        <v>35681</v>
      </c>
      <c r="B191">
        <v>3811</v>
      </c>
      <c r="F191" s="17">
        <f t="shared" si="15"/>
        <v>35.680999999999997</v>
      </c>
      <c r="G191" s="17">
        <f t="shared" si="19"/>
        <v>0.18999999999999773</v>
      </c>
      <c r="H191" s="18">
        <f t="shared" si="16"/>
        <v>3811</v>
      </c>
      <c r="I191" s="4">
        <f>H191*60*'Berechnungen 525d'!$D$9/1000</f>
        <v>193.43662978723404</v>
      </c>
      <c r="J191" s="4">
        <f t="shared" si="20"/>
        <v>0</v>
      </c>
      <c r="K191" s="24">
        <f t="shared" si="21"/>
        <v>0</v>
      </c>
      <c r="L191" s="28">
        <f>'Berechnungen 525d'!$E$77*((I191-I190)/(3.6*(F191-F190)))</f>
        <v>0</v>
      </c>
      <c r="M191" s="21">
        <f>'Berechnungen 525d'!$E$77*((I191-I190)/(3.6*(F191-F190)))*'Berechnungen 525d'!$B$3/(2*PI())</f>
        <v>0</v>
      </c>
      <c r="N191" s="18">
        <f t="shared" si="17"/>
        <v>3785.5205464792616</v>
      </c>
      <c r="O191" s="4">
        <f>N191*60*'Berechnungen 525d'!$D$9/1000</f>
        <v>192.14335778044526</v>
      </c>
      <c r="P191" s="21">
        <f>'Berechnungen 525d'!$E$77*((O191-O190)/(3.6*(F191-F190)))*('Berechnungen 525d'!$B$3/(2*PI()))/2</f>
        <v>117.39592899683088</v>
      </c>
      <c r="Q191" s="21">
        <f>('Berechnungen 525d'!$E$77*((O191-O190)/(3.6*(F191-F190)))+('Berechnungen 525d'!$E$74*'Berechnungen 525d'!$E$75*'Berechnungen 525d'!$E$76*('Beschl. 5. Gang(29.10.2013)'!O191/3.6)^2)/2)*('Berechnungen 525d'!$B$3/(2*PI()))/2</f>
        <v>305.80184653986663</v>
      </c>
      <c r="R191" s="28">
        <f>('Berechnungen 525d'!$E$74*'Berechnungen 525d'!$E$75*'Berechnungen 525d'!$E$76*O191^2)/2</f>
        <v>15434.516333884807</v>
      </c>
      <c r="T191">
        <v>35681</v>
      </c>
      <c r="U191">
        <v>3811</v>
      </c>
      <c r="V191" s="19">
        <v>2274</v>
      </c>
      <c r="W191" s="19">
        <v>2250</v>
      </c>
      <c r="X191" s="19">
        <f t="shared" si="18"/>
        <v>-24</v>
      </c>
    </row>
    <row r="192" spans="1:24" x14ac:dyDescent="0.25">
      <c r="A192">
        <v>35881</v>
      </c>
      <c r="B192">
        <v>3819</v>
      </c>
      <c r="F192" s="17">
        <f t="shared" si="15"/>
        <v>35.881</v>
      </c>
      <c r="G192" s="17">
        <f t="shared" si="19"/>
        <v>0.20000000000000284</v>
      </c>
      <c r="H192" s="18">
        <f t="shared" si="16"/>
        <v>3819</v>
      </c>
      <c r="I192" s="4">
        <f>H192*60*'Berechnungen 525d'!$D$9/1000</f>
        <v>193.84268936170213</v>
      </c>
      <c r="J192" s="4">
        <f t="shared" si="20"/>
        <v>0.40605957446808816</v>
      </c>
      <c r="K192" s="24">
        <f t="shared" si="21"/>
        <v>0.56397163120566995</v>
      </c>
      <c r="L192" s="28">
        <f>'Berechnungen 525d'!$E$77*((I192-I191)/(3.6*(F192-F191)))</f>
        <v>1015.148936170206</v>
      </c>
      <c r="M192" s="21">
        <f>'Berechnungen 525d'!$E$77*((I192-I191)/(3.6*(F192-F191)))*'Berechnungen 525d'!$B$3/(2*PI())</f>
        <v>321.19315067794281</v>
      </c>
      <c r="N192" s="18">
        <f t="shared" si="17"/>
        <v>3791.2422824298415</v>
      </c>
      <c r="O192" s="4">
        <f>N192*60*'Berechnungen 525d'!$D$9/1000</f>
        <v>192.43377848860914</v>
      </c>
      <c r="P192" s="21">
        <f>'Berechnungen 525d'!$E$77*((O192-O191)/(3.6*(F192-F191)))*('Berechnungen 525d'!$B$3/(2*PI()))/2</f>
        <v>114.86139983211559</v>
      </c>
      <c r="Q192" s="21">
        <f>('Berechnungen 525d'!$E$77*((O192-O191)/(3.6*(F192-F191)))+('Berechnungen 525d'!$E$74*'Berechnungen 525d'!$E$75*'Berechnungen 525d'!$E$76*('Beschl. 5. Gang(29.10.2013)'!O192/3.6)^2)/2)*('Berechnungen 525d'!$B$3/(2*PI()))/2</f>
        <v>303.83729109080826</v>
      </c>
      <c r="R192" s="28">
        <f>('Berechnungen 525d'!$E$74*'Berechnungen 525d'!$E$75*'Berechnungen 525d'!$E$76*O192^2)/2</f>
        <v>15481.209499040737</v>
      </c>
      <c r="T192">
        <v>35881</v>
      </c>
      <c r="U192">
        <v>3819</v>
      </c>
      <c r="V192" s="19">
        <v>2274</v>
      </c>
      <c r="W192" s="19">
        <v>2250</v>
      </c>
      <c r="X192" s="19">
        <f t="shared" si="18"/>
        <v>-24</v>
      </c>
    </row>
    <row r="193" spans="1:24" x14ac:dyDescent="0.25">
      <c r="A193">
        <v>36072</v>
      </c>
      <c r="B193">
        <v>3819</v>
      </c>
      <c r="F193" s="17">
        <f t="shared" si="15"/>
        <v>36.072000000000003</v>
      </c>
      <c r="G193" s="17">
        <f t="shared" si="19"/>
        <v>0.1910000000000025</v>
      </c>
      <c r="H193" s="18">
        <f t="shared" si="16"/>
        <v>3819</v>
      </c>
      <c r="I193" s="4">
        <f>H193*60*'Berechnungen 525d'!$D$9/1000</f>
        <v>193.84268936170213</v>
      </c>
      <c r="J193" s="4">
        <f t="shared" si="20"/>
        <v>0</v>
      </c>
      <c r="K193" s="24">
        <f t="shared" si="21"/>
        <v>0</v>
      </c>
      <c r="L193" s="28">
        <f>'Berechnungen 525d'!$E$77*((I193-I192)/(3.6*(F193-F192)))</f>
        <v>0</v>
      </c>
      <c r="M193" s="21">
        <f>'Berechnungen 525d'!$E$77*((I193-I192)/(3.6*(F193-F192)))*'Berechnungen 525d'!$B$3/(2*PI())</f>
        <v>0</v>
      </c>
      <c r="N193" s="18">
        <f t="shared" si="17"/>
        <v>3796.5866121044678</v>
      </c>
      <c r="O193" s="4">
        <f>N193*60*'Berechnungen 525d'!$D$9/1000</f>
        <v>192.70504301779613</v>
      </c>
      <c r="P193" s="21">
        <f>'Berechnungen 525d'!$E$77*((O193-O192)/(3.6*(F193-F192)))*('Berechnungen 525d'!$B$3/(2*PI()))/2</f>
        <v>112.3404506842186</v>
      </c>
      <c r="Q193" s="21">
        <f>('Berechnungen 525d'!$E$77*((O193-O192)/(3.6*(F193-F192)))+('Berechnungen 525d'!$E$74*'Berechnungen 525d'!$E$75*'Berechnungen 525d'!$E$76*('Beschl. 5. Gang(29.10.2013)'!O193/3.6)^2)/2)*('Berechnungen 525d'!$B$3/(2*PI()))/2</f>
        <v>301.84949768788806</v>
      </c>
      <c r="R193" s="28">
        <f>('Berechnungen 525d'!$E$74*'Berechnungen 525d'!$E$75*'Berechnungen 525d'!$E$76*O193^2)/2</f>
        <v>15524.88647671565</v>
      </c>
      <c r="T193">
        <v>36072</v>
      </c>
      <c r="U193">
        <v>3819</v>
      </c>
      <c r="V193" s="19">
        <v>2274</v>
      </c>
      <c r="W193" s="19">
        <v>2250</v>
      </c>
      <c r="X193" s="19">
        <f t="shared" si="18"/>
        <v>-24</v>
      </c>
    </row>
    <row r="194" spans="1:24" x14ac:dyDescent="0.25">
      <c r="A194">
        <v>36262</v>
      </c>
      <c r="B194">
        <v>3819</v>
      </c>
      <c r="F194" s="17">
        <f t="shared" si="15"/>
        <v>36.262</v>
      </c>
      <c r="G194" s="17">
        <f t="shared" si="19"/>
        <v>0.18999999999999773</v>
      </c>
      <c r="H194" s="18">
        <f t="shared" si="16"/>
        <v>3819</v>
      </c>
      <c r="I194" s="4">
        <f>H194*60*'Berechnungen 525d'!$D$9/1000</f>
        <v>193.84268936170213</v>
      </c>
      <c r="J194" s="4">
        <f t="shared" si="20"/>
        <v>0</v>
      </c>
      <c r="K194" s="24">
        <f t="shared" si="21"/>
        <v>0</v>
      </c>
      <c r="L194" s="28">
        <f>'Berechnungen 525d'!$E$77*((I194-I193)/(3.6*(F194-F193)))</f>
        <v>0</v>
      </c>
      <c r="M194" s="21">
        <f>'Berechnungen 525d'!$E$77*((I194-I193)/(3.6*(F194-F193)))*'Berechnungen 525d'!$B$3/(2*PI())</f>
        <v>0</v>
      </c>
      <c r="N194" s="18">
        <f t="shared" si="17"/>
        <v>3801.7876674455488</v>
      </c>
      <c r="O194" s="4">
        <f>N194*60*'Berechnungen 525d'!$D$9/1000</f>
        <v>192.96903530761918</v>
      </c>
      <c r="P194" s="21">
        <f>'Berechnungen 525d'!$E$77*((O194-O193)/(3.6*(F194-F193)))*('Berechnungen 525d'!$B$3/(2*PI()))/2</f>
        <v>109.9041678850168</v>
      </c>
      <c r="Q194" s="21">
        <f>('Berechnungen 525d'!$E$77*((O194-O193)/(3.6*(F194-F193)))+('Berechnungen 525d'!$E$74*'Berechnungen 525d'!$E$75*'Berechnungen 525d'!$E$76*('Beschl. 5. Gang(29.10.2013)'!O194/3.6)^2)/2)*('Berechnungen 525d'!$B$3/(2*PI()))/2</f>
        <v>299.93279854383093</v>
      </c>
      <c r="R194" s="28">
        <f>('Berechnungen 525d'!$E$74*'Berechnungen 525d'!$E$75*'Berechnungen 525d'!$E$76*O194^2)/2</f>
        <v>15567.451606923507</v>
      </c>
      <c r="T194">
        <v>36262</v>
      </c>
      <c r="U194">
        <v>3819</v>
      </c>
      <c r="V194" s="19">
        <v>2272</v>
      </c>
      <c r="W194" s="19">
        <v>2250</v>
      </c>
      <c r="X194" s="19">
        <f t="shared" si="18"/>
        <v>-22</v>
      </c>
    </row>
    <row r="195" spans="1:24" x14ac:dyDescent="0.25">
      <c r="A195">
        <v>36442</v>
      </c>
      <c r="B195">
        <v>3837</v>
      </c>
      <c r="F195" s="17">
        <f t="shared" ref="F195:F258" si="22">A195/1000</f>
        <v>36.442</v>
      </c>
      <c r="G195" s="17">
        <f t="shared" si="19"/>
        <v>0.17999999999999972</v>
      </c>
      <c r="H195" s="18">
        <f t="shared" ref="H195:H258" si="23">IF(ISBLANK(B195),H194,B195)</f>
        <v>3837</v>
      </c>
      <c r="I195" s="4">
        <f>H195*60*'Berechnungen 525d'!$D$9/1000</f>
        <v>194.75632340425531</v>
      </c>
      <c r="J195" s="4">
        <f t="shared" si="20"/>
        <v>0.91363404255318414</v>
      </c>
      <c r="K195" s="24">
        <f t="shared" si="21"/>
        <v>1.4099290780141751</v>
      </c>
      <c r="L195" s="28">
        <f>'Berechnungen 525d'!$E$77*((I195-I194)/(3.6*(F195-F194)))</f>
        <v>2537.8723404255152</v>
      </c>
      <c r="M195" s="21">
        <f>'Berechnungen 525d'!$E$77*((I195-I194)/(3.6*(F195-F194)))*'Berechnungen 525d'!$B$3/(2*PI())</f>
        <v>802.98287669485728</v>
      </c>
      <c r="N195" s="18">
        <f t="shared" si="17"/>
        <v>3806.6097862054448</v>
      </c>
      <c r="O195" s="4">
        <f>N195*60*'Berechnungen 525d'!$D$9/1000</f>
        <v>193.21379374407888</v>
      </c>
      <c r="P195" s="21">
        <f>'Berechnungen 525d'!$E$77*((O195-O194)/(3.6*(F195-F194)))*('Berechnungen 525d'!$B$3/(2*PI()))/2</f>
        <v>107.55774426624897</v>
      </c>
      <c r="Q195" s="21">
        <f>('Berechnungen 525d'!$E$77*((O195-O194)/(3.6*(F195-F194)))+('Berechnungen 525d'!$E$74*'Berechnungen 525d'!$E$75*'Berechnungen 525d'!$E$76*('Beschl. 5. Gang(29.10.2013)'!O195/3.6)^2)/2)*('Berechnungen 525d'!$B$3/(2*PI()))/2</f>
        <v>298.06873840244054</v>
      </c>
      <c r="R195" s="28">
        <f>('Berechnungen 525d'!$E$74*'Berechnungen 525d'!$E$75*'Berechnungen 525d'!$E$76*O195^2)/2</f>
        <v>15606.967600197717</v>
      </c>
      <c r="T195">
        <v>36442</v>
      </c>
      <c r="U195">
        <v>3837</v>
      </c>
      <c r="V195" s="19">
        <v>2272</v>
      </c>
      <c r="W195" s="19">
        <v>2250</v>
      </c>
      <c r="X195" s="19">
        <f t="shared" si="18"/>
        <v>-22</v>
      </c>
    </row>
    <row r="196" spans="1:24" x14ac:dyDescent="0.25">
      <c r="A196">
        <v>36632</v>
      </c>
      <c r="B196">
        <v>3837</v>
      </c>
      <c r="F196" s="17">
        <f t="shared" si="22"/>
        <v>36.631999999999998</v>
      </c>
      <c r="G196" s="17">
        <f t="shared" si="19"/>
        <v>0.18999999999999773</v>
      </c>
      <c r="H196" s="18">
        <f t="shared" si="23"/>
        <v>3837</v>
      </c>
      <c r="I196" s="4">
        <f>H196*60*'Berechnungen 525d'!$D$9/1000</f>
        <v>194.75632340425531</v>
      </c>
      <c r="J196" s="4">
        <f t="shared" si="20"/>
        <v>0</v>
      </c>
      <c r="K196" s="24">
        <f t="shared" si="21"/>
        <v>0</v>
      </c>
      <c r="L196" s="28">
        <f>'Berechnungen 525d'!$E$77*((I196-I195)/(3.6*(F196-F195)))</f>
        <v>0</v>
      </c>
      <c r="M196" s="21">
        <f>'Berechnungen 525d'!$E$77*((I196-I195)/(3.6*(F196-F195)))*'Berechnungen 525d'!$B$3/(2*PI())</f>
        <v>0</v>
      </c>
      <c r="N196" s="18">
        <f t="shared" ref="N196:N259" si="24">0.00000033525044221*F196^6 - 0.000061843867911*F196^5 + 0.0055355048638*F196^4 - 0.2856307435*F196^3 + 6.6138900052*F196^2 + 26.921516973*F196 + 1292.3700279</f>
        <v>3811.589709121547</v>
      </c>
      <c r="O196" s="4">
        <f>N196*60*'Berechnungen 525d'!$D$9/1000</f>
        <v>193.46656191660344</v>
      </c>
      <c r="P196" s="21">
        <f>'Berechnungen 525d'!$E$77*((O196-O195)/(3.6*(F196-F195)))*('Berechnungen 525d'!$B$3/(2*PI()))/2</f>
        <v>105.2313902339652</v>
      </c>
      <c r="Q196" s="21">
        <f>('Berechnungen 525d'!$E$77*((O196-O195)/(3.6*(F196-F195)))+('Berechnungen 525d'!$E$74*'Berechnungen 525d'!$E$75*'Berechnungen 525d'!$E$76*('Beschl. 5. Gang(29.10.2013)'!O196/3.6)^2)/2)*('Berechnungen 525d'!$B$3/(2*PI()))/2</f>
        <v>296.24117499886739</v>
      </c>
      <c r="R196" s="28">
        <f>('Berechnungen 525d'!$E$74*'Berechnungen 525d'!$E$75*'Berechnungen 525d'!$E$76*O196^2)/2</f>
        <v>15647.829332177369</v>
      </c>
      <c r="T196">
        <v>36632</v>
      </c>
      <c r="U196">
        <v>3837</v>
      </c>
      <c r="V196" s="19">
        <v>2272</v>
      </c>
      <c r="W196" s="19">
        <v>2250</v>
      </c>
      <c r="X196" s="19">
        <f t="shared" ref="X196:X259" si="25">W196-V196</f>
        <v>-22</v>
      </c>
    </row>
    <row r="197" spans="1:24" x14ac:dyDescent="0.25">
      <c r="A197">
        <v>36823</v>
      </c>
      <c r="B197">
        <v>3837</v>
      </c>
      <c r="F197" s="17">
        <f t="shared" si="22"/>
        <v>36.823</v>
      </c>
      <c r="G197" s="17">
        <f t="shared" ref="G197:G260" si="26">F197-F196</f>
        <v>0.1910000000000025</v>
      </c>
      <c r="H197" s="18">
        <f t="shared" si="23"/>
        <v>3837</v>
      </c>
      <c r="I197" s="4">
        <f>H197*60*'Berechnungen 525d'!$D$9/1000</f>
        <v>194.75632340425531</v>
      </c>
      <c r="J197" s="4">
        <f t="shared" ref="J197:J260" si="27">I197-I196</f>
        <v>0</v>
      </c>
      <c r="K197" s="24">
        <f t="shared" si="21"/>
        <v>0</v>
      </c>
      <c r="L197" s="28">
        <f>'Berechnungen 525d'!$E$77*((I197-I196)/(3.6*(F197-F196)))</f>
        <v>0</v>
      </c>
      <c r="M197" s="21">
        <f>'Berechnungen 525d'!$E$77*((I197-I196)/(3.6*(F197-F196)))*'Berechnungen 525d'!$B$3/(2*PI())</f>
        <v>0</v>
      </c>
      <c r="N197" s="18">
        <f t="shared" si="24"/>
        <v>3816.4828950802107</v>
      </c>
      <c r="O197" s="4">
        <f>N197*60*'Berechnungen 525d'!$D$9/1000</f>
        <v>193.71492754262448</v>
      </c>
      <c r="P197" s="21">
        <f>'Berechnungen 525d'!$E$77*((O197-O196)/(3.6*(F197-F196)))*('Berechnungen 525d'!$B$3/(2*PI()))/2</f>
        <v>102.85718684007605</v>
      </c>
      <c r="Q197" s="21">
        <f>('Berechnungen 525d'!$E$77*((O197-O196)/(3.6*(F197-F196)))+('Berechnungen 525d'!$E$74*'Berechnungen 525d'!$E$75*'Berechnungen 525d'!$E$76*('Beschl. 5. Gang(29.10.2013)'!O197/3.6)^2)/2)*('Berechnungen 525d'!$B$3/(2*PI()))/2</f>
        <v>294.35770980157247</v>
      </c>
      <c r="R197" s="28">
        <f>('Berechnungen 525d'!$E$74*'Berechnungen 525d'!$E$75*'Berechnungen 525d'!$E$76*O197^2)/2</f>
        <v>15688.031395943564</v>
      </c>
      <c r="T197">
        <v>36823</v>
      </c>
      <c r="U197">
        <v>3837</v>
      </c>
      <c r="V197" s="19">
        <v>2269</v>
      </c>
      <c r="W197" s="19">
        <v>2250</v>
      </c>
      <c r="X197" s="19">
        <f t="shared" si="25"/>
        <v>-19</v>
      </c>
    </row>
    <row r="198" spans="1:24" x14ac:dyDescent="0.25">
      <c r="A198">
        <v>37013</v>
      </c>
      <c r="B198">
        <v>3846</v>
      </c>
      <c r="F198" s="17">
        <f t="shared" si="22"/>
        <v>37.012999999999998</v>
      </c>
      <c r="G198" s="17">
        <f t="shared" si="26"/>
        <v>0.18999999999999773</v>
      </c>
      <c r="H198" s="18">
        <f t="shared" si="23"/>
        <v>3846</v>
      </c>
      <c r="I198" s="4">
        <f>H198*60*'Berechnungen 525d'!$D$9/1000</f>
        <v>195.21314042553189</v>
      </c>
      <c r="J198" s="4">
        <f t="shared" si="27"/>
        <v>0.45681702127657786</v>
      </c>
      <c r="K198" s="24">
        <f t="shared" si="21"/>
        <v>0.66786114221722703</v>
      </c>
      <c r="L198" s="28">
        <f>'Berechnungen 525d'!$E$77*((I198-I197)/(3.6*(F198-F197)))</f>
        <v>1202.1500559910087</v>
      </c>
      <c r="M198" s="21">
        <f>'Berechnungen 525d'!$E$77*((I198-I197)/(3.6*(F198-F197)))*'Berechnungen 525d'!$B$3/(2*PI())</f>
        <v>380.36031001334561</v>
      </c>
      <c r="N198" s="18">
        <f t="shared" si="24"/>
        <v>3821.2391627859824</v>
      </c>
      <c r="O198" s="4">
        <f>N198*60*'Berechnungen 525d'!$D$9/1000</f>
        <v>193.95634354770721</v>
      </c>
      <c r="P198" s="21">
        <f>'Berechnungen 525d'!$E$77*((O198-O197)/(3.6*(F198-F197)))*('Berechnungen 525d'!$B$3/(2*PI()))/2</f>
        <v>100.50530328187367</v>
      </c>
      <c r="Q198" s="21">
        <f>('Berechnungen 525d'!$E$77*((O198-O197)/(3.6*(F198-F197)))+('Berechnungen 525d'!$E$74*'Berechnungen 525d'!$E$75*'Berechnungen 525d'!$E$76*('Beschl. 5. Gang(29.10.2013)'!O198/3.6)^2)/2)*('Berechnungen 525d'!$B$3/(2*PI()))/2</f>
        <v>292.48343630201464</v>
      </c>
      <c r="R198" s="28">
        <f>('Berechnungen 525d'!$E$74*'Berechnungen 525d'!$E$75*'Berechnungen 525d'!$E$76*O198^2)/2</f>
        <v>15727.157981496237</v>
      </c>
      <c r="T198">
        <v>37013</v>
      </c>
      <c r="U198">
        <v>3846</v>
      </c>
      <c r="V198" s="19">
        <v>2269</v>
      </c>
      <c r="W198" s="19">
        <v>2250</v>
      </c>
      <c r="X198" s="19">
        <f t="shared" si="25"/>
        <v>-19</v>
      </c>
    </row>
    <row r="199" spans="1:24" x14ac:dyDescent="0.25">
      <c r="A199">
        <v>37203</v>
      </c>
      <c r="B199">
        <v>3846</v>
      </c>
      <c r="F199" s="17">
        <f t="shared" si="22"/>
        <v>37.203000000000003</v>
      </c>
      <c r="G199" s="17">
        <f t="shared" si="26"/>
        <v>0.19000000000000483</v>
      </c>
      <c r="H199" s="18">
        <f t="shared" si="23"/>
        <v>3846</v>
      </c>
      <c r="I199" s="4">
        <f>H199*60*'Berechnungen 525d'!$D$9/1000</f>
        <v>195.21314042553189</v>
      </c>
      <c r="J199" s="4">
        <f t="shared" si="27"/>
        <v>0</v>
      </c>
      <c r="K199" s="24">
        <f t="shared" si="21"/>
        <v>0</v>
      </c>
      <c r="L199" s="28">
        <f>'Berechnungen 525d'!$E$77*((I199-I198)/(3.6*(F199-F198)))</f>
        <v>0</v>
      </c>
      <c r="M199" s="21">
        <f>'Berechnungen 525d'!$E$77*((I199-I198)/(3.6*(F199-F198)))*'Berechnungen 525d'!$B$3/(2*PI())</f>
        <v>0</v>
      </c>
      <c r="N199" s="18">
        <f t="shared" si="24"/>
        <v>3825.8855069830988</v>
      </c>
      <c r="O199" s="4">
        <f>N199*60*'Berechnungen 525d'!$D$9/1000</f>
        <v>194.1921801161464</v>
      </c>
      <c r="P199" s="21">
        <f>'Berechnungen 525d'!$E$77*((O199-O198)/(3.6*(F199-F198)))*('Berechnungen 525d'!$B$3/(2*PI()))/2</f>
        <v>98.182495513562529</v>
      </c>
      <c r="Q199" s="21">
        <f>('Berechnungen 525d'!$E$77*((O199-O198)/(3.6*(F199-F198)))+('Berechnungen 525d'!$E$74*'Berechnungen 525d'!$E$75*'Berechnungen 525d'!$E$76*('Beschl. 5. Gang(29.10.2013)'!O199/3.6)^2)/2)*('Berechnungen 525d'!$B$3/(2*PI()))/2</f>
        <v>290.62777479028932</v>
      </c>
      <c r="R199" s="28">
        <f>('Berechnungen 525d'!$E$74*'Berechnungen 525d'!$E$75*'Berechnungen 525d'!$E$76*O199^2)/2</f>
        <v>15765.427355524467</v>
      </c>
      <c r="T199">
        <v>37203</v>
      </c>
      <c r="U199">
        <v>3846</v>
      </c>
      <c r="V199" s="19">
        <v>2269</v>
      </c>
      <c r="W199" s="19">
        <v>2250</v>
      </c>
      <c r="X199" s="19">
        <f t="shared" si="25"/>
        <v>-19</v>
      </c>
    </row>
    <row r="200" spans="1:24" x14ac:dyDescent="0.25">
      <c r="A200">
        <v>37393</v>
      </c>
      <c r="B200">
        <v>3846</v>
      </c>
      <c r="F200" s="17">
        <f t="shared" si="22"/>
        <v>37.393000000000001</v>
      </c>
      <c r="G200" s="17">
        <f t="shared" si="26"/>
        <v>0.18999999999999773</v>
      </c>
      <c r="H200" s="18">
        <f t="shared" si="23"/>
        <v>3846</v>
      </c>
      <c r="I200" s="4">
        <f>H200*60*'Berechnungen 525d'!$D$9/1000</f>
        <v>195.21314042553189</v>
      </c>
      <c r="J200" s="4">
        <f t="shared" si="27"/>
        <v>0</v>
      </c>
      <c r="K200" s="24">
        <f t="shared" si="21"/>
        <v>0</v>
      </c>
      <c r="L200" s="28">
        <f>'Berechnungen 525d'!$E$77*((I200-I199)/(3.6*(F200-F199)))</f>
        <v>0</v>
      </c>
      <c r="M200" s="21">
        <f>'Berechnungen 525d'!$E$77*((I200-I199)/(3.6*(F200-F199)))*'Berechnungen 525d'!$B$3/(2*PI())</f>
        <v>0</v>
      </c>
      <c r="N200" s="18">
        <f t="shared" si="24"/>
        <v>3830.4230402984072</v>
      </c>
      <c r="O200" s="4">
        <f>N200*60*'Berechnungen 525d'!$D$9/1000</f>
        <v>194.42249372203997</v>
      </c>
      <c r="P200" s="21">
        <f>'Berechnungen 525d'!$E$77*((O200-O199)/(3.6*(F200-F199)))*('Berechnungen 525d'!$B$3/(2*PI()))/2</f>
        <v>95.883198805908421</v>
      </c>
      <c r="Q200" s="21">
        <f>('Berechnungen 525d'!$E$77*((O200-O199)/(3.6*(F200-F199)))+('Berechnungen 525d'!$E$74*'Berechnungen 525d'!$E$75*'Berechnungen 525d'!$E$76*('Beschl. 5. Gang(29.10.2013)'!O200/3.6)^2)/2)*('Berechnungen 525d'!$B$3/(2*PI()))/2</f>
        <v>288.7852323121104</v>
      </c>
      <c r="R200" s="28">
        <f>('Berechnungen 525d'!$E$74*'Berechnungen 525d'!$E$75*'Berechnungen 525d'!$E$76*O200^2)/2</f>
        <v>15802.845397947664</v>
      </c>
      <c r="T200">
        <v>37393</v>
      </c>
      <c r="U200">
        <v>3846</v>
      </c>
      <c r="V200" s="19">
        <v>2267</v>
      </c>
      <c r="W200" s="19">
        <v>2250</v>
      </c>
      <c r="X200" s="19">
        <f t="shared" si="25"/>
        <v>-17</v>
      </c>
    </row>
    <row r="201" spans="1:24" x14ac:dyDescent="0.25">
      <c r="A201">
        <v>37594</v>
      </c>
      <c r="B201">
        <v>3871</v>
      </c>
      <c r="F201" s="17">
        <f t="shared" si="22"/>
        <v>37.594000000000001</v>
      </c>
      <c r="G201" s="17">
        <f t="shared" si="26"/>
        <v>0.20100000000000051</v>
      </c>
      <c r="H201" s="18">
        <f t="shared" si="23"/>
        <v>3871</v>
      </c>
      <c r="I201" s="4">
        <f>H201*60*'Berechnungen 525d'!$D$9/1000</f>
        <v>196.48207659574467</v>
      </c>
      <c r="J201" s="4">
        <f t="shared" si="27"/>
        <v>1.2689361702127826</v>
      </c>
      <c r="K201" s="24">
        <f t="shared" si="21"/>
        <v>1.7536431318584567</v>
      </c>
      <c r="L201" s="28">
        <f>'Berechnungen 525d'!$E$77*((I201-I200)/(3.6*(F201-F200)))</f>
        <v>3156.5576373452218</v>
      </c>
      <c r="M201" s="21">
        <f>'Berechnungen 525d'!$E$77*((I201-I200)/(3.6*(F201-F200)))*'Berechnungen 525d'!$B$3/(2*PI())</f>
        <v>998.73492126227711</v>
      </c>
      <c r="N201" s="18">
        <f t="shared" si="24"/>
        <v>3835.1060997147911</v>
      </c>
      <c r="O201" s="4">
        <f>N201*60*'Berechnungen 525d'!$D$9/1000</f>
        <v>194.66019386126817</v>
      </c>
      <c r="P201" s="21">
        <f>'Berechnungen 525d'!$E$77*((O201-O200)/(3.6*(F201-F200)))*('Berechnungen 525d'!$B$3/(2*PI()))/2</f>
        <v>93.542699549771527</v>
      </c>
      <c r="Q201" s="21">
        <f>('Berechnungen 525d'!$E$77*((O201-O200)/(3.6*(F201-F200)))+('Berechnungen 525d'!$E$74*'Berechnungen 525d'!$E$75*'Berechnungen 525d'!$E$76*('Beschl. 5. Gang(29.10.2013)'!O201/3.6)^2)/2)*('Berechnungen 525d'!$B$3/(2*PI()))/2</f>
        <v>286.91670385616425</v>
      </c>
      <c r="R201" s="28">
        <f>('Berechnungen 525d'!$E$74*'Berechnungen 525d'!$E$75*'Berechnungen 525d'!$E$76*O201^2)/2</f>
        <v>15841.510006361546</v>
      </c>
      <c r="T201">
        <v>37594</v>
      </c>
      <c r="U201">
        <v>3871</v>
      </c>
      <c r="V201" s="19">
        <v>2267</v>
      </c>
      <c r="W201" s="19">
        <v>2250</v>
      </c>
      <c r="X201" s="19">
        <f t="shared" si="25"/>
        <v>-17</v>
      </c>
    </row>
    <row r="202" spans="1:24" x14ac:dyDescent="0.25">
      <c r="A202">
        <v>37784</v>
      </c>
      <c r="B202">
        <v>3871</v>
      </c>
      <c r="F202" s="17">
        <f t="shared" si="22"/>
        <v>37.783999999999999</v>
      </c>
      <c r="G202" s="17">
        <f t="shared" si="26"/>
        <v>0.18999999999999773</v>
      </c>
      <c r="H202" s="18">
        <f t="shared" si="23"/>
        <v>3871</v>
      </c>
      <c r="I202" s="4">
        <f>H202*60*'Berechnungen 525d'!$D$9/1000</f>
        <v>196.48207659574467</v>
      </c>
      <c r="J202" s="4">
        <f t="shared" si="27"/>
        <v>0</v>
      </c>
      <c r="K202" s="24">
        <f t="shared" si="21"/>
        <v>0</v>
      </c>
      <c r="L202" s="28">
        <f>'Berechnungen 525d'!$E$77*((I202-I201)/(3.6*(F202-F201)))</f>
        <v>0</v>
      </c>
      <c r="M202" s="21">
        <f>'Berechnungen 525d'!$E$77*((I202-I201)/(3.6*(F202-F201)))*'Berechnungen 525d'!$B$3/(2*PI())</f>
        <v>0</v>
      </c>
      <c r="N202" s="18">
        <f t="shared" si="24"/>
        <v>3839.4233449344192</v>
      </c>
      <c r="O202" s="4">
        <f>N202*60*'Berechnungen 525d'!$D$9/1000</f>
        <v>194.87932620586278</v>
      </c>
      <c r="P202" s="21">
        <f>'Berechnungen 525d'!$E$77*((O202-O201)/(3.6*(F202-F201)))*('Berechnungen 525d'!$B$3/(2*PI()))/2</f>
        <v>91.228262785653342</v>
      </c>
      <c r="Q202" s="21">
        <f>('Berechnungen 525d'!$E$77*((O202-O201)/(3.6*(F202-F201)))+('Berechnungen 525d'!$E$74*'Berechnungen 525d'!$E$75*'Berechnungen 525d'!$E$76*('Beschl. 5. Gang(29.10.2013)'!O202/3.6)^2)/2)*('Berechnungen 525d'!$B$3/(2*PI()))/2</f>
        <v>285.03788106076985</v>
      </c>
      <c r="R202" s="28">
        <f>('Berechnungen 525d'!$E$74*'Berechnungen 525d'!$E$75*'Berechnungen 525d'!$E$76*O202^2)/2</f>
        <v>15877.196204561769</v>
      </c>
      <c r="T202">
        <v>37784</v>
      </c>
      <c r="U202">
        <v>3871</v>
      </c>
      <c r="V202" s="19">
        <v>2267</v>
      </c>
      <c r="W202" s="19">
        <v>2250</v>
      </c>
      <c r="X202" s="19">
        <f t="shared" si="25"/>
        <v>-17</v>
      </c>
    </row>
    <row r="203" spans="1:24" x14ac:dyDescent="0.25">
      <c r="A203">
        <v>37954</v>
      </c>
      <c r="B203">
        <v>3871</v>
      </c>
      <c r="F203" s="17">
        <f t="shared" si="22"/>
        <v>37.954000000000001</v>
      </c>
      <c r="G203" s="17">
        <f t="shared" si="26"/>
        <v>0.17000000000000171</v>
      </c>
      <c r="H203" s="18">
        <f t="shared" si="23"/>
        <v>3871</v>
      </c>
      <c r="I203" s="4">
        <f>H203*60*'Berechnungen 525d'!$D$9/1000</f>
        <v>196.48207659574467</v>
      </c>
      <c r="J203" s="4">
        <f t="shared" si="27"/>
        <v>0</v>
      </c>
      <c r="K203" s="24">
        <f t="shared" si="21"/>
        <v>0</v>
      </c>
      <c r="L203" s="28">
        <f>'Berechnungen 525d'!$E$77*((I203-I202)/(3.6*(F203-F202)))</f>
        <v>0</v>
      </c>
      <c r="M203" s="21">
        <f>'Berechnungen 525d'!$E$77*((I203-I202)/(3.6*(F203-F202)))*'Berechnungen 525d'!$B$3/(2*PI())</f>
        <v>0</v>
      </c>
      <c r="N203" s="18">
        <f t="shared" si="24"/>
        <v>3843.1969221023182</v>
      </c>
      <c r="O203" s="4">
        <f>N203*60*'Berechnungen 525d'!$D$9/1000</f>
        <v>195.07086334824021</v>
      </c>
      <c r="P203" s="21">
        <f>'Berechnungen 525d'!$E$77*((O203-O202)/(3.6*(F203-F202)))*('Berechnungen 525d'!$B$3/(2*PI()))/2</f>
        <v>89.121113226744214</v>
      </c>
      <c r="Q203" s="21">
        <f>('Berechnungen 525d'!$E$77*((O203-O202)/(3.6*(F203-F202)))+('Berechnungen 525d'!$E$74*'Berechnungen 525d'!$E$75*'Berechnungen 525d'!$E$76*('Beschl. 5. Gang(29.10.2013)'!O203/3.6)^2)/2)*('Berechnungen 525d'!$B$3/(2*PI()))/2</f>
        <v>283.31189028071879</v>
      </c>
      <c r="R203" s="28">
        <f>('Berechnungen 525d'!$E$74*'Berechnungen 525d'!$E$75*'Berechnungen 525d'!$E$76*O203^2)/2</f>
        <v>15908.421345867348</v>
      </c>
      <c r="T203">
        <v>37954</v>
      </c>
      <c r="U203">
        <v>3871</v>
      </c>
      <c r="V203" s="19">
        <v>2261</v>
      </c>
      <c r="W203" s="19">
        <v>2250</v>
      </c>
      <c r="X203" s="19">
        <f t="shared" si="25"/>
        <v>-11</v>
      </c>
    </row>
    <row r="204" spans="1:24" x14ac:dyDescent="0.25">
      <c r="A204">
        <v>38135</v>
      </c>
      <c r="B204">
        <v>3875</v>
      </c>
      <c r="F204" s="17">
        <f t="shared" si="22"/>
        <v>38.134999999999998</v>
      </c>
      <c r="G204" s="17">
        <f t="shared" si="26"/>
        <v>0.18099999999999739</v>
      </c>
      <c r="H204" s="18">
        <f t="shared" si="23"/>
        <v>3875</v>
      </c>
      <c r="I204" s="4">
        <f>H204*60*'Berechnungen 525d'!$D$9/1000</f>
        <v>196.68510638297869</v>
      </c>
      <c r="J204" s="4">
        <f t="shared" si="27"/>
        <v>0.20302978723401566</v>
      </c>
      <c r="K204" s="24">
        <f t="shared" ref="K204:K267" si="28">((I204-I203)/(3.6*(F204-F203)))</f>
        <v>0.31158653657768354</v>
      </c>
      <c r="L204" s="28">
        <f>'Berechnungen 525d'!$E$77*((I204-I203)/(3.6*(F204-F203)))</f>
        <v>560.85576583983038</v>
      </c>
      <c r="M204" s="21">
        <f>'Berechnungen 525d'!$E$77*((I204-I203)/(3.6*(F204-F203)))*'Berechnungen 525d'!$B$3/(2*PI())</f>
        <v>177.45477938005916</v>
      </c>
      <c r="N204" s="18">
        <f t="shared" si="24"/>
        <v>3847.1230871162647</v>
      </c>
      <c r="O204" s="4">
        <f>N204*60*'Berechnungen 525d'!$D$9/1000</f>
        <v>195.27014546009704</v>
      </c>
      <c r="P204" s="21">
        <f>'Berechnungen 525d'!$E$77*((O204-O203)/(3.6*(F204-F203)))*('Berechnungen 525d'!$B$3/(2*PI()))/2</f>
        <v>87.089593294962327</v>
      </c>
      <c r="Q204" s="21">
        <f>('Berechnungen 525d'!$E$77*((O204-O203)/(3.6*(F204-F203)))+('Berechnungen 525d'!$E$74*'Berechnungen 525d'!$E$75*'Berechnungen 525d'!$E$76*('Beschl. 5. Gang(29.10.2013)'!O204/3.6)^2)/2)*('Berechnungen 525d'!$B$3/(2*PI()))/2</f>
        <v>281.67733906670486</v>
      </c>
      <c r="R204" s="28">
        <f>('Berechnungen 525d'!$E$74*'Berechnungen 525d'!$E$75*'Berechnungen 525d'!$E$76*O204^2)/2</f>
        <v>15940.941662842168</v>
      </c>
      <c r="T204">
        <v>38135</v>
      </c>
      <c r="U204">
        <v>3875</v>
      </c>
      <c r="V204" s="19">
        <v>2261</v>
      </c>
      <c r="W204" s="19">
        <v>2250</v>
      </c>
      <c r="X204" s="19">
        <f t="shared" si="25"/>
        <v>-11</v>
      </c>
    </row>
    <row r="205" spans="1:24" x14ac:dyDescent="0.25">
      <c r="A205">
        <v>38305</v>
      </c>
      <c r="B205">
        <v>3875</v>
      </c>
      <c r="F205" s="17">
        <f t="shared" si="22"/>
        <v>38.305</v>
      </c>
      <c r="G205" s="17">
        <f t="shared" si="26"/>
        <v>0.17000000000000171</v>
      </c>
      <c r="H205" s="18">
        <f t="shared" si="23"/>
        <v>3875</v>
      </c>
      <c r="I205" s="4">
        <f>H205*60*'Berechnungen 525d'!$D$9/1000</f>
        <v>196.68510638297869</v>
      </c>
      <c r="J205" s="4">
        <f t="shared" si="27"/>
        <v>0</v>
      </c>
      <c r="K205" s="24">
        <f t="shared" si="28"/>
        <v>0</v>
      </c>
      <c r="L205" s="28">
        <f>'Berechnungen 525d'!$E$77*((I205-I204)/(3.6*(F205-F204)))</f>
        <v>0</v>
      </c>
      <c r="M205" s="21">
        <f>'Berechnungen 525d'!$E$77*((I205-I204)/(3.6*(F205-F204)))*'Berechnungen 525d'!$B$3/(2*PI())</f>
        <v>0</v>
      </c>
      <c r="N205" s="18">
        <f t="shared" si="24"/>
        <v>3850.7255854764126</v>
      </c>
      <c r="O205" s="4">
        <f>N205*60*'Berechnungen 525d'!$D$9/1000</f>
        <v>195.45299907898999</v>
      </c>
      <c r="P205" s="21">
        <f>'Berechnungen 525d'!$E$77*((O205-O204)/(3.6*(F205-F204)))*('Berechnungen 525d'!$B$3/(2*PI()))/2</f>
        <v>85.080720485881784</v>
      </c>
      <c r="Q205" s="21">
        <f>('Berechnungen 525d'!$E$77*((O205-O204)/(3.6*(F205-F204)))+('Berechnungen 525d'!$E$74*'Berechnungen 525d'!$E$75*'Berechnungen 525d'!$E$76*('Beschl. 5. Gang(29.10.2013)'!O205/3.6)^2)/2)*('Berechnungen 525d'!$B$3/(2*PI()))/2</f>
        <v>280.03306610695807</v>
      </c>
      <c r="R205" s="28">
        <f>('Berechnungen 525d'!$E$74*'Berechnungen 525d'!$E$75*'Berechnungen 525d'!$E$76*O205^2)/2</f>
        <v>15970.810269960559</v>
      </c>
      <c r="T205">
        <v>38305</v>
      </c>
      <c r="U205">
        <v>3875</v>
      </c>
      <c r="V205" s="19">
        <v>2261</v>
      </c>
      <c r="W205" s="19">
        <v>2250</v>
      </c>
      <c r="X205" s="19">
        <f t="shared" si="25"/>
        <v>-11</v>
      </c>
    </row>
    <row r="206" spans="1:24" x14ac:dyDescent="0.25">
      <c r="A206">
        <v>38485</v>
      </c>
      <c r="B206">
        <v>3875</v>
      </c>
      <c r="F206" s="17">
        <f t="shared" si="22"/>
        <v>38.484999999999999</v>
      </c>
      <c r="G206" s="17">
        <f t="shared" si="26"/>
        <v>0.17999999999999972</v>
      </c>
      <c r="H206" s="18">
        <f t="shared" si="23"/>
        <v>3875</v>
      </c>
      <c r="I206" s="4">
        <f>H206*60*'Berechnungen 525d'!$D$9/1000</f>
        <v>196.68510638297869</v>
      </c>
      <c r="J206" s="4">
        <f t="shared" si="27"/>
        <v>0</v>
      </c>
      <c r="K206" s="24">
        <f t="shared" si="28"/>
        <v>0</v>
      </c>
      <c r="L206" s="28">
        <f>'Berechnungen 525d'!$E$77*((I206-I205)/(3.6*(F206-F205)))</f>
        <v>0</v>
      </c>
      <c r="M206" s="21">
        <f>'Berechnungen 525d'!$E$77*((I206-I205)/(3.6*(F206-F205)))*'Berechnungen 525d'!$B$3/(2*PI())</f>
        <v>0</v>
      </c>
      <c r="N206" s="18">
        <f t="shared" si="24"/>
        <v>3854.4512452801914</v>
      </c>
      <c r="O206" s="4">
        <f>N206*60*'Berechnungen 525d'!$D$9/1000</f>
        <v>195.6421040583069</v>
      </c>
      <c r="P206" s="21">
        <f>'Berechnungen 525d'!$E$77*((O206-O205)/(3.6*(F206-F205)))*('Berechnungen 525d'!$B$3/(2*PI()))/2</f>
        <v>83.101139634020157</v>
      </c>
      <c r="Q206" s="21">
        <f>('Berechnungen 525d'!$E$77*((O206-O205)/(3.6*(F206-F205)))+('Berechnungen 525d'!$E$74*'Berechnungen 525d'!$E$75*'Berechnungen 525d'!$E$76*('Beschl. 5. Gang(29.10.2013)'!O206/3.6)^2)/2)*('Berechnungen 525d'!$B$3/(2*PI()))/2</f>
        <v>278.43090892223177</v>
      </c>
      <c r="R206" s="28">
        <f>('Berechnungen 525d'!$E$74*'Berechnungen 525d'!$E$75*'Berechnungen 525d'!$E$76*O206^2)/2</f>
        <v>16001.729424895619</v>
      </c>
      <c r="T206">
        <v>38485</v>
      </c>
      <c r="U206">
        <v>3875</v>
      </c>
      <c r="V206" s="19">
        <v>2258</v>
      </c>
      <c r="W206" s="19">
        <v>2250</v>
      </c>
      <c r="X206" s="19">
        <f t="shared" si="25"/>
        <v>-8</v>
      </c>
    </row>
    <row r="207" spans="1:24" x14ac:dyDescent="0.25">
      <c r="A207">
        <v>38655</v>
      </c>
      <c r="B207">
        <v>3877</v>
      </c>
      <c r="F207" s="17">
        <f t="shared" si="22"/>
        <v>38.655000000000001</v>
      </c>
      <c r="G207" s="17">
        <f t="shared" si="26"/>
        <v>0.17000000000000171</v>
      </c>
      <c r="H207" s="18">
        <f t="shared" si="23"/>
        <v>3877</v>
      </c>
      <c r="I207" s="4">
        <f>H207*60*'Berechnungen 525d'!$D$9/1000</f>
        <v>196.78662127659575</v>
      </c>
      <c r="J207" s="4">
        <f t="shared" si="27"/>
        <v>0.10151489361706467</v>
      </c>
      <c r="K207" s="24">
        <f t="shared" si="28"/>
        <v>0.16587400917820858</v>
      </c>
      <c r="L207" s="28">
        <f>'Berechnungen 525d'!$E$77*((I207-I206)/(3.6*(F207-F206)))</f>
        <v>298.57321652077542</v>
      </c>
      <c r="M207" s="21">
        <f>'Berechnungen 525d'!$E$77*((I207-I206)/(3.6*(F207-F206)))*'Berechnungen 525d'!$B$3/(2*PI())</f>
        <v>94.468573728846778</v>
      </c>
      <c r="N207" s="18">
        <f t="shared" si="24"/>
        <v>3857.8871048003298</v>
      </c>
      <c r="O207" s="4">
        <f>N207*60*'Berechnungen 525d'!$D$9/1000</f>
        <v>195.81649951514186</v>
      </c>
      <c r="P207" s="21">
        <f>'Berechnungen 525d'!$E$77*((O207-O206)/(3.6*(F207-F206)))*('Berechnungen 525d'!$B$3/(2*PI()))/2</f>
        <v>81.145187100012436</v>
      </c>
      <c r="Q207" s="21">
        <f>('Berechnungen 525d'!$E$77*((O207-O206)/(3.6*(F207-F206)))+('Berechnungen 525d'!$E$74*'Berechnungen 525d'!$E$75*'Berechnungen 525d'!$E$76*('Beschl. 5. Gang(29.10.2013)'!O207/3.6)^2)/2)*('Berechnungen 525d'!$B$3/(2*PI()))/2</f>
        <v>276.8233456792002</v>
      </c>
      <c r="R207" s="28">
        <f>('Berechnungen 525d'!$E$74*'Berechnungen 525d'!$E$75*'Berechnungen 525d'!$E$76*O207^2)/2</f>
        <v>16030.270036954122</v>
      </c>
      <c r="T207">
        <v>38655</v>
      </c>
      <c r="U207">
        <v>3877</v>
      </c>
      <c r="V207" s="19">
        <v>2258</v>
      </c>
      <c r="W207" s="19">
        <v>2250</v>
      </c>
      <c r="X207" s="19">
        <f t="shared" si="25"/>
        <v>-8</v>
      </c>
    </row>
    <row r="208" spans="1:24" x14ac:dyDescent="0.25">
      <c r="A208">
        <v>38856</v>
      </c>
      <c r="B208">
        <v>3877</v>
      </c>
      <c r="F208" s="17">
        <f t="shared" si="22"/>
        <v>38.856000000000002</v>
      </c>
      <c r="G208" s="17">
        <f t="shared" si="26"/>
        <v>0.20100000000000051</v>
      </c>
      <c r="H208" s="18">
        <f t="shared" si="23"/>
        <v>3877</v>
      </c>
      <c r="I208" s="4">
        <f>H208*60*'Berechnungen 525d'!$D$9/1000</f>
        <v>196.78662127659575</v>
      </c>
      <c r="J208" s="4">
        <f t="shared" si="27"/>
        <v>0</v>
      </c>
      <c r="K208" s="24">
        <f t="shared" si="28"/>
        <v>0</v>
      </c>
      <c r="L208" s="28">
        <f>'Berechnungen 525d'!$E$77*((I208-I207)/(3.6*(F208-F207)))</f>
        <v>0</v>
      </c>
      <c r="M208" s="21">
        <f>'Berechnungen 525d'!$E$77*((I208-I207)/(3.6*(F208-F207)))*'Berechnungen 525d'!$B$3/(2*PI())</f>
        <v>0</v>
      </c>
      <c r="N208" s="18">
        <f t="shared" si="24"/>
        <v>3861.8470673504057</v>
      </c>
      <c r="O208" s="4">
        <f>N208*60*'Berechnungen 525d'!$D$9/1000</f>
        <v>196.01749710364101</v>
      </c>
      <c r="P208" s="21">
        <f>'Berechnungen 525d'!$E$77*((O208-O207)/(3.6*(F208-F207)))*('Berechnungen 525d'!$B$3/(2*PI()))/2</f>
        <v>79.099057713022503</v>
      </c>
      <c r="Q208" s="21">
        <f>('Berechnungen 525d'!$E$77*((O208-O207)/(3.6*(F208-F207)))+('Berechnungen 525d'!$E$74*'Berechnungen 525d'!$E$75*'Berechnungen 525d'!$E$76*('Beschl. 5. Gang(29.10.2013)'!O208/3.6)^2)/2)*('Berechnungen 525d'!$B$3/(2*PI()))/2</f>
        <v>275.17913363664388</v>
      </c>
      <c r="R208" s="28">
        <f>('Berechnungen 525d'!$E$74*'Berechnungen 525d'!$E$75*'Berechnungen 525d'!$E$76*O208^2)/2</f>
        <v>16063.195753398857</v>
      </c>
      <c r="T208">
        <v>38856</v>
      </c>
      <c r="U208">
        <v>3877</v>
      </c>
      <c r="V208" s="19">
        <v>2258</v>
      </c>
      <c r="W208" s="19">
        <v>2250</v>
      </c>
      <c r="X208" s="19">
        <f t="shared" si="25"/>
        <v>-8</v>
      </c>
    </row>
    <row r="209" spans="1:24" x14ac:dyDescent="0.25">
      <c r="A209">
        <v>39046</v>
      </c>
      <c r="B209">
        <v>3877</v>
      </c>
      <c r="F209" s="17">
        <f t="shared" si="22"/>
        <v>39.045999999999999</v>
      </c>
      <c r="G209" s="17">
        <f t="shared" si="26"/>
        <v>0.18999999999999773</v>
      </c>
      <c r="H209" s="18">
        <f t="shared" si="23"/>
        <v>3877</v>
      </c>
      <c r="I209" s="4">
        <f>H209*60*'Berechnungen 525d'!$D$9/1000</f>
        <v>196.78662127659575</v>
      </c>
      <c r="J209" s="4">
        <f t="shared" si="27"/>
        <v>0</v>
      </c>
      <c r="K209" s="24">
        <f t="shared" si="28"/>
        <v>0</v>
      </c>
      <c r="L209" s="28">
        <f>'Berechnungen 525d'!$E$77*((I209-I208)/(3.6*(F209-F208)))</f>
        <v>0</v>
      </c>
      <c r="M209" s="21">
        <f>'Berechnungen 525d'!$E$77*((I209-I208)/(3.6*(F209-F208)))*'Berechnungen 525d'!$B$3/(2*PI())</f>
        <v>0</v>
      </c>
      <c r="N209" s="18">
        <f t="shared" si="24"/>
        <v>3865.4896795905088</v>
      </c>
      <c r="O209" s="4">
        <f>N209*60*'Berechnungen 525d'!$D$9/1000</f>
        <v>196.20238680066205</v>
      </c>
      <c r="P209" s="21">
        <f>'Berechnungen 525d'!$E$77*((O209-O208)/(3.6*(F209-F208)))*('Berechnungen 525d'!$B$3/(2*PI()))/2</f>
        <v>76.972506716887338</v>
      </c>
      <c r="Q209" s="21">
        <f>('Berechnungen 525d'!$E$77*((O209-O208)/(3.6*(F209-F208)))+('Berechnungen 525d'!$E$74*'Berechnungen 525d'!$E$75*'Berechnungen 525d'!$E$76*('Beschl. 5. Gang(29.10.2013)'!O209/3.6)^2)/2)*('Berechnungen 525d'!$B$3/(2*PI()))/2</f>
        <v>273.42265453635497</v>
      </c>
      <c r="R209" s="28">
        <f>('Berechnungen 525d'!$E$74*'Berechnungen 525d'!$E$75*'Berechnungen 525d'!$E$76*O209^2)/2</f>
        <v>16093.512639384382</v>
      </c>
      <c r="T209">
        <v>39046</v>
      </c>
      <c r="U209">
        <v>3877</v>
      </c>
      <c r="V209" s="19">
        <v>2252</v>
      </c>
      <c r="W209" s="19">
        <v>2250</v>
      </c>
      <c r="X209" s="19">
        <f t="shared" si="25"/>
        <v>-2</v>
      </c>
    </row>
    <row r="210" spans="1:24" x14ac:dyDescent="0.25">
      <c r="A210">
        <v>39236</v>
      </c>
      <c r="B210">
        <v>3897</v>
      </c>
      <c r="F210" s="17">
        <f t="shared" si="22"/>
        <v>39.235999999999997</v>
      </c>
      <c r="G210" s="17">
        <f t="shared" si="26"/>
        <v>0.18999999999999773</v>
      </c>
      <c r="H210" s="18">
        <f t="shared" si="23"/>
        <v>3897</v>
      </c>
      <c r="I210" s="4">
        <f>H210*60*'Berechnungen 525d'!$D$9/1000</f>
        <v>197.80177021276594</v>
      </c>
      <c r="J210" s="4">
        <f t="shared" si="27"/>
        <v>1.015148936170192</v>
      </c>
      <c r="K210" s="24">
        <f t="shared" si="28"/>
        <v>1.4841358715938657</v>
      </c>
      <c r="L210" s="28">
        <f>'Berechnungen 525d'!$E$77*((I210-I209)/(3.6*(F210-F209)))</f>
        <v>2671.4445688689584</v>
      </c>
      <c r="M210" s="21">
        <f>'Berechnungen 525d'!$E$77*((I210-I209)/(3.6*(F210-F209)))*'Berechnungen 525d'!$B$3/(2*PI())</f>
        <v>845.24513336300595</v>
      </c>
      <c r="N210" s="18">
        <f t="shared" si="24"/>
        <v>3869.0359454662316</v>
      </c>
      <c r="O210" s="4">
        <f>N210*60*'Berechnungen 525d'!$D$9/1000</f>
        <v>196.3823862022179</v>
      </c>
      <c r="P210" s="21">
        <f>'Berechnungen 525d'!$E$77*((O210-O209)/(3.6*(F210-F209)))*('Berechnungen 525d'!$B$3/(2*PI()))/2</f>
        <v>74.936599326655752</v>
      </c>
      <c r="Q210" s="21">
        <f>('Berechnungen 525d'!$E$77*((O210-O209)/(3.6*(F210-F209)))+('Berechnungen 525d'!$E$74*'Berechnungen 525d'!$E$75*'Berechnungen 525d'!$E$76*('Beschl. 5. Gang(29.10.2013)'!O210/3.6)^2)/2)*('Berechnungen 525d'!$B$3/(2*PI()))/2</f>
        <v>271.74736589260402</v>
      </c>
      <c r="R210" s="28">
        <f>('Berechnungen 525d'!$E$74*'Berechnungen 525d'!$E$75*'Berechnungen 525d'!$E$76*O210^2)/2</f>
        <v>16123.055108142509</v>
      </c>
      <c r="T210">
        <v>39236</v>
      </c>
      <c r="U210">
        <v>3897</v>
      </c>
      <c r="V210" s="19">
        <v>2252</v>
      </c>
      <c r="W210" s="19">
        <v>2250</v>
      </c>
      <c r="X210" s="19">
        <f t="shared" si="25"/>
        <v>-2</v>
      </c>
    </row>
    <row r="211" spans="1:24" x14ac:dyDescent="0.25">
      <c r="A211">
        <v>39426</v>
      </c>
      <c r="B211">
        <v>3897</v>
      </c>
      <c r="F211" s="17">
        <f t="shared" si="22"/>
        <v>39.426000000000002</v>
      </c>
      <c r="G211" s="17">
        <f t="shared" si="26"/>
        <v>0.19000000000000483</v>
      </c>
      <c r="H211" s="18">
        <f t="shared" si="23"/>
        <v>3897</v>
      </c>
      <c r="I211" s="4">
        <f>H211*60*'Berechnungen 525d'!$D$9/1000</f>
        <v>197.80177021276594</v>
      </c>
      <c r="J211" s="4">
        <f t="shared" si="27"/>
        <v>0</v>
      </c>
      <c r="K211" s="24">
        <f t="shared" si="28"/>
        <v>0</v>
      </c>
      <c r="L211" s="28">
        <f>'Berechnungen 525d'!$E$77*((I211-I210)/(3.6*(F211-F210)))</f>
        <v>0</v>
      </c>
      <c r="M211" s="21">
        <f>'Berechnungen 525d'!$E$77*((I211-I210)/(3.6*(F211-F210)))*'Berechnungen 525d'!$B$3/(2*PI())</f>
        <v>0</v>
      </c>
      <c r="N211" s="18">
        <f t="shared" si="24"/>
        <v>3872.4873315568534</v>
      </c>
      <c r="O211" s="4">
        <f>N211*60*'Berechnungen 525d'!$D$9/1000</f>
        <v>196.55756974812826</v>
      </c>
      <c r="P211" s="21">
        <f>'Berechnungen 525d'!$E$77*((O211-O210)/(3.6*(F211-F210)))*('Berechnungen 525d'!$B$3/(2*PI()))/2</f>
        <v>72.931682411364932</v>
      </c>
      <c r="Q211" s="21">
        <f>('Berechnungen 525d'!$E$77*((O211-O210)/(3.6*(F211-F210)))+('Berechnungen 525d'!$E$74*'Berechnungen 525d'!$E$75*'Berechnungen 525d'!$E$76*('Beschl. 5. Gang(29.10.2013)'!O211/3.6)^2)/2)*('Berechnungen 525d'!$B$3/(2*PI()))/2</f>
        <v>270.09373695926462</v>
      </c>
      <c r="R211" s="28">
        <f>('Berechnungen 525d'!$E$74*'Berechnungen 525d'!$E$75*'Berechnungen 525d'!$E$76*O211^2)/2</f>
        <v>16151.833185636217</v>
      </c>
      <c r="T211">
        <v>39426</v>
      </c>
      <c r="U211">
        <v>3897</v>
      </c>
      <c r="V211" s="19">
        <v>2252</v>
      </c>
      <c r="W211" s="19">
        <v>2250</v>
      </c>
      <c r="X211" s="19">
        <f t="shared" si="25"/>
        <v>-2</v>
      </c>
    </row>
    <row r="212" spans="1:24" x14ac:dyDescent="0.25">
      <c r="A212">
        <v>39617</v>
      </c>
      <c r="B212">
        <v>3897</v>
      </c>
      <c r="F212" s="17">
        <f t="shared" si="22"/>
        <v>39.616999999999997</v>
      </c>
      <c r="G212" s="17">
        <f t="shared" si="26"/>
        <v>0.1909999999999954</v>
      </c>
      <c r="H212" s="18">
        <f t="shared" si="23"/>
        <v>3897</v>
      </c>
      <c r="I212" s="4">
        <f>H212*60*'Berechnungen 525d'!$D$9/1000</f>
        <v>197.80177021276594</v>
      </c>
      <c r="J212" s="4">
        <f t="shared" si="27"/>
        <v>0</v>
      </c>
      <c r="K212" s="24">
        <f t="shared" si="28"/>
        <v>0</v>
      </c>
      <c r="L212" s="28">
        <f>'Berechnungen 525d'!$E$77*((I212-I211)/(3.6*(F212-F211)))</f>
        <v>0</v>
      </c>
      <c r="M212" s="21">
        <f>'Berechnungen 525d'!$E$77*((I212-I211)/(3.6*(F212-F211)))*'Berechnungen 525d'!$B$3/(2*PI())</f>
        <v>0</v>
      </c>
      <c r="N212" s="18">
        <f t="shared" si="24"/>
        <v>3875.8627696534154</v>
      </c>
      <c r="O212" s="4">
        <f>N212*60*'Berechnungen 525d'!$D$9/1000</f>
        <v>196.72889836776992</v>
      </c>
      <c r="P212" s="21">
        <f>'Berechnungen 525d'!$E$77*((O212-O211)/(3.6*(F212-F211)))*('Berechnungen 525d'!$B$3/(2*PI()))/2</f>
        <v>70.953376777033853</v>
      </c>
      <c r="Q212" s="21">
        <f>('Berechnungen 525d'!$E$77*((O212-O211)/(3.6*(F212-F211)))+('Berechnungen 525d'!$E$74*'Berechnungen 525d'!$E$75*'Berechnungen 525d'!$E$76*('Beschl. 5. Gang(29.10.2013)'!O212/3.6)^2)/2)*('Berechnungen 525d'!$B$3/(2*PI()))/2</f>
        <v>268.4592921549073</v>
      </c>
      <c r="R212" s="28">
        <f>('Berechnungen 525d'!$E$74*'Berechnungen 525d'!$E$75*'Berechnungen 525d'!$E$76*O212^2)/2</f>
        <v>16180.002818872927</v>
      </c>
      <c r="T212">
        <v>39617</v>
      </c>
      <c r="U212">
        <v>3897</v>
      </c>
      <c r="V212" s="19">
        <v>2244</v>
      </c>
      <c r="W212" s="19">
        <v>2250</v>
      </c>
      <c r="X212" s="19">
        <f t="shared" si="25"/>
        <v>6</v>
      </c>
    </row>
    <row r="213" spans="1:24" x14ac:dyDescent="0.25">
      <c r="A213">
        <v>39807</v>
      </c>
      <c r="B213">
        <v>3885</v>
      </c>
      <c r="F213" s="17">
        <f t="shared" si="22"/>
        <v>39.807000000000002</v>
      </c>
      <c r="G213" s="17">
        <f t="shared" si="26"/>
        <v>0.19000000000000483</v>
      </c>
      <c r="H213" s="18">
        <f t="shared" si="23"/>
        <v>3885</v>
      </c>
      <c r="I213" s="4">
        <f>H213*60*'Berechnungen 525d'!$D$9/1000</f>
        <v>197.19268085106381</v>
      </c>
      <c r="J213" s="4">
        <f t="shared" si="27"/>
        <v>-0.60908936170213224</v>
      </c>
      <c r="K213" s="24">
        <f t="shared" si="28"/>
        <v>-0.89048152295631111</v>
      </c>
      <c r="L213" s="28">
        <f>'Berechnungen 525d'!$E$77*((I213-I212)/(3.6*(F213-F212)))</f>
        <v>-1602.86674132136</v>
      </c>
      <c r="M213" s="21">
        <f>'Berechnungen 525d'!$E$77*((I213-I212)/(3.6*(F213-F212)))*'Berechnungen 525d'!$B$3/(2*PI())</f>
        <v>-507.14708001779888</v>
      </c>
      <c r="N213" s="18">
        <f t="shared" si="24"/>
        <v>3879.128460400424</v>
      </c>
      <c r="O213" s="4">
        <f>N213*60*'Berechnungen 525d'!$D$9/1000</f>
        <v>196.8946564921543</v>
      </c>
      <c r="P213" s="21">
        <f>'Berechnungen 525d'!$E$77*((O213-O212)/(3.6*(F213-F212)))*('Berechnungen 525d'!$B$3/(2*PI()))/2</f>
        <v>69.007730274459206</v>
      </c>
      <c r="Q213" s="21">
        <f>('Berechnungen 525d'!$E$77*((O213-O212)/(3.6*(F213-F212)))+('Berechnungen 525d'!$E$74*'Berechnungen 525d'!$E$75*'Berechnungen 525d'!$E$76*('Beschl. 5. Gang(29.10.2013)'!O213/3.6)^2)/2)*('Berechnungen 525d'!$B$3/(2*PI()))/2</f>
        <v>266.84661150023578</v>
      </c>
      <c r="R213" s="28">
        <f>('Berechnungen 525d'!$E$74*'Berechnungen 525d'!$E$75*'Berechnungen 525d'!$E$76*O213^2)/2</f>
        <v>16207.279917623884</v>
      </c>
      <c r="T213">
        <v>39807</v>
      </c>
      <c r="U213">
        <v>3885</v>
      </c>
      <c r="V213" s="19">
        <v>2244</v>
      </c>
      <c r="W213" s="19">
        <v>2250</v>
      </c>
      <c r="X213" s="19">
        <f t="shared" si="25"/>
        <v>6</v>
      </c>
    </row>
    <row r="214" spans="1:24" x14ac:dyDescent="0.25">
      <c r="A214">
        <v>40007</v>
      </c>
      <c r="B214">
        <v>3885</v>
      </c>
      <c r="F214" s="17">
        <f t="shared" si="22"/>
        <v>40.006999999999998</v>
      </c>
      <c r="G214" s="17">
        <f t="shared" si="26"/>
        <v>0.19999999999999574</v>
      </c>
      <c r="H214" s="18">
        <f t="shared" si="23"/>
        <v>3885</v>
      </c>
      <c r="I214" s="4">
        <f>H214*60*'Berechnungen 525d'!$D$9/1000</f>
        <v>197.19268085106381</v>
      </c>
      <c r="J214" s="4">
        <f t="shared" si="27"/>
        <v>0</v>
      </c>
      <c r="K214" s="24">
        <f t="shared" si="28"/>
        <v>0</v>
      </c>
      <c r="L214" s="28">
        <f>'Berechnungen 525d'!$E$77*((I214-I213)/(3.6*(F214-F213)))</f>
        <v>0</v>
      </c>
      <c r="M214" s="21">
        <f>'Berechnungen 525d'!$E$77*((I214-I213)/(3.6*(F214-F213)))*'Berechnungen 525d'!$B$3/(2*PI())</f>
        <v>0</v>
      </c>
      <c r="N214" s="18">
        <f t="shared" si="24"/>
        <v>3882.4685548373177</v>
      </c>
      <c r="O214" s="4">
        <f>N214*60*'Berechnungen 525d'!$D$9/1000</f>
        <v>197.06419115787031</v>
      </c>
      <c r="P214" s="21">
        <f>'Berechnungen 525d'!$E$77*((O214-O213)/(3.6*(F214-F213)))*('Berechnungen 525d'!$B$3/(2*PI()))/2</f>
        <v>67.050965984228824</v>
      </c>
      <c r="Q214" s="21">
        <f>('Berechnungen 525d'!$E$77*((O214-O213)/(3.6*(F214-F213)))+('Berechnungen 525d'!$E$74*'Berechnungen 525d'!$E$75*'Berechnungen 525d'!$E$76*('Beschl. 5. Gang(29.10.2013)'!O214/3.6)^2)/2)*('Berechnungen 525d'!$B$3/(2*PI()))/2</f>
        <v>265.2306892532668</v>
      </c>
      <c r="R214" s="28">
        <f>('Berechnungen 525d'!$E$74*'Berechnungen 525d'!$E$75*'Berechnungen 525d'!$E$76*O214^2)/2</f>
        <v>16235.2022469891</v>
      </c>
      <c r="T214">
        <v>40007</v>
      </c>
      <c r="U214">
        <v>3885</v>
      </c>
      <c r="V214" s="19">
        <v>2244</v>
      </c>
      <c r="W214" s="19">
        <v>2250</v>
      </c>
      <c r="X214" s="19">
        <f t="shared" si="25"/>
        <v>6</v>
      </c>
    </row>
    <row r="215" spans="1:24" x14ac:dyDescent="0.25">
      <c r="A215">
        <v>40197</v>
      </c>
      <c r="B215">
        <v>3885</v>
      </c>
      <c r="F215" s="17">
        <f t="shared" si="22"/>
        <v>40.197000000000003</v>
      </c>
      <c r="G215" s="17">
        <f t="shared" si="26"/>
        <v>0.19000000000000483</v>
      </c>
      <c r="H215" s="18">
        <f t="shared" si="23"/>
        <v>3885</v>
      </c>
      <c r="I215" s="4">
        <f>H215*60*'Berechnungen 525d'!$D$9/1000</f>
        <v>197.19268085106381</v>
      </c>
      <c r="J215" s="4">
        <f t="shared" si="27"/>
        <v>0</v>
      </c>
      <c r="K215" s="24">
        <f t="shared" si="28"/>
        <v>0</v>
      </c>
      <c r="L215" s="28">
        <f>'Berechnungen 525d'!$E$77*((I215-I214)/(3.6*(F215-F214)))</f>
        <v>0</v>
      </c>
      <c r="M215" s="21">
        <f>'Berechnungen 525d'!$E$77*((I215-I214)/(3.6*(F215-F214)))*'Berechnungen 525d'!$B$3/(2*PI())</f>
        <v>0</v>
      </c>
      <c r="N215" s="18">
        <f t="shared" si="24"/>
        <v>3885.5507291568069</v>
      </c>
      <c r="O215" s="4">
        <f>N215*60*'Berechnungen 525d'!$D$9/1000</f>
        <v>197.22063445694633</v>
      </c>
      <c r="P215" s="21">
        <f>'Berechnungen 525d'!$E$77*((O215-O214)/(3.6*(F215-F214)))*('Berechnungen 525d'!$B$3/(2*PI()))/2</f>
        <v>65.129821093110166</v>
      </c>
      <c r="Q215" s="21">
        <f>('Berechnungen 525d'!$E$77*((O215-O214)/(3.6*(F215-F214)))+('Berechnungen 525d'!$E$74*'Berechnungen 525d'!$E$75*'Berechnungen 525d'!$E$76*('Beschl. 5. Gang(29.10.2013)'!O215/3.6)^2)/2)*('Berechnungen 525d'!$B$3/(2*PI()))/2</f>
        <v>263.62432703332695</v>
      </c>
      <c r="R215" s="28">
        <f>('Berechnungen 525d'!$E$74*'Berechnungen 525d'!$E$75*'Berechnungen 525d'!$E$76*O215^2)/2</f>
        <v>16260.989750605189</v>
      </c>
      <c r="T215">
        <v>40197</v>
      </c>
      <c r="U215">
        <v>3885</v>
      </c>
      <c r="V215" s="19">
        <v>2247</v>
      </c>
      <c r="W215" s="19">
        <v>2250</v>
      </c>
      <c r="X215" s="19">
        <f t="shared" si="25"/>
        <v>3</v>
      </c>
    </row>
    <row r="216" spans="1:24" x14ac:dyDescent="0.25">
      <c r="A216">
        <v>40388</v>
      </c>
      <c r="B216">
        <v>3903</v>
      </c>
      <c r="F216" s="17">
        <f t="shared" si="22"/>
        <v>40.387999999999998</v>
      </c>
      <c r="G216" s="17">
        <f t="shared" si="26"/>
        <v>0.1909999999999954</v>
      </c>
      <c r="H216" s="18">
        <f t="shared" si="23"/>
        <v>3903</v>
      </c>
      <c r="I216" s="4">
        <f>H216*60*'Berechnungen 525d'!$D$9/1000</f>
        <v>198.106314893617</v>
      </c>
      <c r="J216" s="4">
        <f t="shared" si="27"/>
        <v>0.91363404255318414</v>
      </c>
      <c r="K216" s="24">
        <f t="shared" si="28"/>
        <v>1.3287289740448025</v>
      </c>
      <c r="L216" s="28">
        <f>'Berechnungen 525d'!$E$77*((I216-I215)/(3.6*(F216-F215)))</f>
        <v>2391.7121532806445</v>
      </c>
      <c r="M216" s="21">
        <f>'Berechnungen 525d'!$E$77*((I216-I215)/(3.6*(F216-F215)))*'Berechnungen 525d'!$B$3/(2*PI())</f>
        <v>756.73778955538</v>
      </c>
      <c r="N216" s="18">
        <f t="shared" si="24"/>
        <v>3888.5615384415105</v>
      </c>
      <c r="O216" s="4">
        <f>N216*60*'Berechnungen 525d'!$D$9/1000</f>
        <v>197.37345544906526</v>
      </c>
      <c r="P216" s="21">
        <f>'Berechnungen 525d'!$E$77*((O216-O215)/(3.6*(F216-F215)))*('Berechnungen 525d'!$B$3/(2*PI()))/2</f>
        <v>63.288698968881491</v>
      </c>
      <c r="Q216" s="21">
        <f>('Berechnungen 525d'!$E$77*((O216-O215)/(3.6*(F216-F215)))+('Berechnungen 525d'!$E$74*'Berechnungen 525d'!$E$75*'Berechnungen 525d'!$E$76*('Beschl. 5. Gang(29.10.2013)'!O216/3.6)^2)/2)*('Berechnungen 525d'!$B$3/(2*PI()))/2</f>
        <v>262.09094025295082</v>
      </c>
      <c r="R216" s="28">
        <f>('Berechnungen 525d'!$E$74*'Berechnungen 525d'!$E$75*'Berechnungen 525d'!$E$76*O216^2)/2</f>
        <v>16286.199925811712</v>
      </c>
      <c r="T216">
        <v>40388</v>
      </c>
      <c r="U216">
        <v>3903</v>
      </c>
      <c r="V216" s="19">
        <v>2247</v>
      </c>
      <c r="W216" s="19">
        <v>2250</v>
      </c>
      <c r="X216" s="19">
        <f t="shared" si="25"/>
        <v>3</v>
      </c>
    </row>
    <row r="217" spans="1:24" x14ac:dyDescent="0.25">
      <c r="A217">
        <v>40578</v>
      </c>
      <c r="B217">
        <v>3903</v>
      </c>
      <c r="F217" s="17">
        <f t="shared" si="22"/>
        <v>40.578000000000003</v>
      </c>
      <c r="G217" s="17">
        <f t="shared" si="26"/>
        <v>0.19000000000000483</v>
      </c>
      <c r="H217" s="18">
        <f t="shared" si="23"/>
        <v>3903</v>
      </c>
      <c r="I217" s="4">
        <f>H217*60*'Berechnungen 525d'!$D$9/1000</f>
        <v>198.106314893617</v>
      </c>
      <c r="J217" s="4">
        <f t="shared" si="27"/>
        <v>0</v>
      </c>
      <c r="K217" s="24">
        <f t="shared" si="28"/>
        <v>0</v>
      </c>
      <c r="L217" s="28">
        <f>'Berechnungen 525d'!$E$77*((I217-I216)/(3.6*(F217-F216)))</f>
        <v>0</v>
      </c>
      <c r="M217" s="21">
        <f>'Berechnungen 525d'!$E$77*((I217-I216)/(3.6*(F217-F216)))*'Berechnungen 525d'!$B$3/(2*PI())</f>
        <v>0</v>
      </c>
      <c r="N217" s="18">
        <f t="shared" si="24"/>
        <v>3891.4711549739864</v>
      </c>
      <c r="O217" s="4">
        <f>N217*60*'Berechnungen 525d'!$D$9/1000</f>
        <v>197.52114015544555</v>
      </c>
      <c r="P217" s="21">
        <f>'Berechnungen 525d'!$E$77*((O217-O216)/(3.6*(F217-F216)))*('Berechnungen 525d'!$B$3/(2*PI()))/2</f>
        <v>61.483480350685888</v>
      </c>
      <c r="Q217" s="21">
        <f>('Berechnungen 525d'!$E$77*((O217-O216)/(3.6*(F217-F216)))+('Berechnungen 525d'!$E$74*'Berechnungen 525d'!$E$75*'Berechnungen 525d'!$E$76*('Beschl. 5. Gang(29.10.2013)'!O217/3.6)^2)/2)*('Berechnungen 525d'!$B$3/(2*PI()))/2</f>
        <v>260.58334053082467</v>
      </c>
      <c r="R217" s="28">
        <f>('Berechnungen 525d'!$E$74*'Berechnungen 525d'!$E$75*'Berechnungen 525d'!$E$76*O217^2)/2</f>
        <v>16310.581345315737</v>
      </c>
      <c r="T217">
        <v>40578</v>
      </c>
      <c r="U217">
        <v>3903</v>
      </c>
      <c r="V217" s="19">
        <v>2247</v>
      </c>
      <c r="W217" s="19">
        <v>2250</v>
      </c>
      <c r="X217" s="19">
        <f t="shared" si="25"/>
        <v>3</v>
      </c>
    </row>
    <row r="218" spans="1:24" x14ac:dyDescent="0.25">
      <c r="A218">
        <v>40768</v>
      </c>
      <c r="B218">
        <v>3903</v>
      </c>
      <c r="F218" s="17">
        <f t="shared" si="22"/>
        <v>40.768000000000001</v>
      </c>
      <c r="G218" s="17">
        <f t="shared" si="26"/>
        <v>0.18999999999999773</v>
      </c>
      <c r="H218" s="18">
        <f t="shared" si="23"/>
        <v>3903</v>
      </c>
      <c r="I218" s="4">
        <f>H218*60*'Berechnungen 525d'!$D$9/1000</f>
        <v>198.106314893617</v>
      </c>
      <c r="J218" s="4">
        <f t="shared" si="27"/>
        <v>0</v>
      </c>
      <c r="K218" s="24">
        <f t="shared" si="28"/>
        <v>0</v>
      </c>
      <c r="L218" s="28">
        <f>'Berechnungen 525d'!$E$77*((I218-I217)/(3.6*(F218-F217)))</f>
        <v>0</v>
      </c>
      <c r="M218" s="21">
        <f>'Berechnungen 525d'!$E$77*((I218-I217)/(3.6*(F218-F217)))*'Berechnungen 525d'!$B$3/(2*PI())</f>
        <v>0</v>
      </c>
      <c r="N218" s="18">
        <f t="shared" si="24"/>
        <v>3894.2973002044996</v>
      </c>
      <c r="O218" s="4">
        <f>N218*60*'Berechnungen 525d'!$D$9/1000</f>
        <v>197.66458807165648</v>
      </c>
      <c r="P218" s="21">
        <f>'Berechnungen 525d'!$E$77*((O218-O217)/(3.6*(F218-F217)))*('Berechnungen 525d'!$B$3/(2*PI()))/2</f>
        <v>59.719637556723143</v>
      </c>
      <c r="Q218" s="21">
        <f>('Berechnungen 525d'!$E$77*((O218-O217)/(3.6*(F218-F217)))+('Berechnungen 525d'!$E$74*'Berechnungen 525d'!$E$75*'Berechnungen 525d'!$E$76*('Beschl. 5. Gang(29.10.2013)'!O218/3.6)^2)/2)*('Berechnungen 525d'!$B$3/(2*PI()))/2</f>
        <v>259.10879164154795</v>
      </c>
      <c r="R218" s="28">
        <f>('Berechnungen 525d'!$E$74*'Berechnungen 525d'!$E$75*'Berechnungen 525d'!$E$76*O218^2)/2</f>
        <v>16334.280768111994</v>
      </c>
      <c r="T218">
        <v>40768</v>
      </c>
      <c r="U218">
        <v>3903</v>
      </c>
      <c r="V218" s="19">
        <v>2246</v>
      </c>
      <c r="W218" s="19">
        <v>2250</v>
      </c>
      <c r="X218" s="19">
        <f t="shared" si="25"/>
        <v>4</v>
      </c>
    </row>
    <row r="219" spans="1:24" x14ac:dyDescent="0.25">
      <c r="A219">
        <v>40959</v>
      </c>
      <c r="B219">
        <v>3886</v>
      </c>
      <c r="F219" s="17">
        <f t="shared" si="22"/>
        <v>40.959000000000003</v>
      </c>
      <c r="G219" s="17">
        <f t="shared" si="26"/>
        <v>0.1910000000000025</v>
      </c>
      <c r="H219" s="18">
        <f t="shared" si="23"/>
        <v>3886</v>
      </c>
      <c r="I219" s="4">
        <f>H219*60*'Berechnungen 525d'!$D$9/1000</f>
        <v>197.24343829787233</v>
      </c>
      <c r="J219" s="4">
        <f t="shared" si="27"/>
        <v>-0.86287659574466602</v>
      </c>
      <c r="K219" s="24">
        <f t="shared" si="28"/>
        <v>-1.2549106977089219</v>
      </c>
      <c r="L219" s="28">
        <f>'Berechnungen 525d'!$E$77*((I219-I218)/(3.6*(F219-F218)))</f>
        <v>-2258.8392558760593</v>
      </c>
      <c r="M219" s="21">
        <f>'Berechnungen 525d'!$E$77*((I219-I218)/(3.6*(F219-F218)))*'Berechnungen 525d'!$B$3/(2*PI())</f>
        <v>-714.69680124671459</v>
      </c>
      <c r="N219" s="18">
        <f t="shared" si="24"/>
        <v>3897.0559761379477</v>
      </c>
      <c r="O219" s="4">
        <f>N219*60*'Berechnungen 525d'!$D$9/1000</f>
        <v>197.80461141861039</v>
      </c>
      <c r="P219" s="21">
        <f>'Berechnungen 525d'!$E$77*((O219-O218)/(3.6*(F219-F218)))*('Berechnungen 525d'!$B$3/(2*PI()))/2</f>
        <v>57.988731332696595</v>
      </c>
      <c r="Q219" s="21">
        <f>('Berechnungen 525d'!$E$77*((O219-O218)/(3.6*(F219-F218)))+('Berechnungen 525d'!$E$74*'Berechnungen 525d'!$E$75*'Berechnungen 525d'!$E$76*('Beschl. 5. Gang(29.10.2013)'!O219/3.6)^2)/2)*('Berechnungen 525d'!$B$3/(2*PI()))/2</f>
        <v>257.66047549370296</v>
      </c>
      <c r="R219" s="28">
        <f>('Berechnungen 525d'!$E$74*'Berechnungen 525d'!$E$75*'Berechnungen 525d'!$E$76*O219^2)/2</f>
        <v>16357.431002475634</v>
      </c>
      <c r="T219">
        <v>40959</v>
      </c>
      <c r="U219">
        <v>3886</v>
      </c>
      <c r="V219" s="19">
        <v>2246</v>
      </c>
      <c r="W219" s="19">
        <v>2250</v>
      </c>
      <c r="X219" s="19">
        <f t="shared" si="25"/>
        <v>4</v>
      </c>
    </row>
    <row r="220" spans="1:24" x14ac:dyDescent="0.25">
      <c r="A220">
        <v>41159</v>
      </c>
      <c r="B220">
        <v>3886</v>
      </c>
      <c r="F220" s="17">
        <f t="shared" si="22"/>
        <v>41.158999999999999</v>
      </c>
      <c r="G220" s="17">
        <f t="shared" si="26"/>
        <v>0.19999999999999574</v>
      </c>
      <c r="H220" s="18">
        <f t="shared" si="23"/>
        <v>3886</v>
      </c>
      <c r="I220" s="4">
        <f>H220*60*'Berechnungen 525d'!$D$9/1000</f>
        <v>197.24343829787233</v>
      </c>
      <c r="J220" s="4">
        <f t="shared" si="27"/>
        <v>0</v>
      </c>
      <c r="K220" s="24">
        <f t="shared" si="28"/>
        <v>0</v>
      </c>
      <c r="L220" s="28">
        <f>'Berechnungen 525d'!$E$77*((I220-I219)/(3.6*(F220-F219)))</f>
        <v>0</v>
      </c>
      <c r="M220" s="21">
        <f>'Berechnungen 525d'!$E$77*((I220-I219)/(3.6*(F220-F219)))*'Berechnungen 525d'!$B$3/(2*PI())</f>
        <v>0</v>
      </c>
      <c r="N220" s="18">
        <f t="shared" si="24"/>
        <v>3899.8581549372134</v>
      </c>
      <c r="O220" s="4">
        <f>N220*60*'Berechnungen 525d'!$D$9/1000</f>
        <v>197.94684285996206</v>
      </c>
      <c r="P220" s="21">
        <f>'Berechnungen 525d'!$E$77*((O220-O219)/(3.6*(F220-F219)))*('Berechnungen 525d'!$B$3/(2*PI()))/2</f>
        <v>56.252539831195882</v>
      </c>
      <c r="Q220" s="21">
        <f>('Berechnungen 525d'!$E$77*((O220-O219)/(3.6*(F220-F219)))+('Berechnungen 525d'!$E$74*'Berechnungen 525d'!$E$75*'Berechnungen 525d'!$E$76*('Beschl. 5. Gang(29.10.2013)'!O220/3.6)^2)/2)*('Berechnungen 525d'!$B$3/(2*PI()))/2</f>
        <v>256.21153523608575</v>
      </c>
      <c r="R220" s="28">
        <f>('Berechnungen 525d'!$E$74*'Berechnungen 525d'!$E$75*'Berechnungen 525d'!$E$76*O220^2)/2</f>
        <v>16380.96308720772</v>
      </c>
      <c r="T220">
        <v>41159</v>
      </c>
      <c r="U220">
        <v>3886</v>
      </c>
      <c r="V220" s="19">
        <v>2246</v>
      </c>
      <c r="W220" s="19">
        <v>2250</v>
      </c>
      <c r="X220" s="19">
        <f t="shared" si="25"/>
        <v>4</v>
      </c>
    </row>
    <row r="221" spans="1:24" x14ac:dyDescent="0.25">
      <c r="A221">
        <v>41349</v>
      </c>
      <c r="B221">
        <v>3886</v>
      </c>
      <c r="F221" s="17">
        <f t="shared" si="22"/>
        <v>41.348999999999997</v>
      </c>
      <c r="G221" s="17">
        <f t="shared" si="26"/>
        <v>0.18999999999999773</v>
      </c>
      <c r="H221" s="18">
        <f t="shared" si="23"/>
        <v>3886</v>
      </c>
      <c r="I221" s="4">
        <f>H221*60*'Berechnungen 525d'!$D$9/1000</f>
        <v>197.24343829787233</v>
      </c>
      <c r="J221" s="4">
        <f t="shared" si="27"/>
        <v>0</v>
      </c>
      <c r="K221" s="24">
        <f t="shared" si="28"/>
        <v>0</v>
      </c>
      <c r="L221" s="28">
        <f>'Berechnungen 525d'!$E$77*((I221-I220)/(3.6*(F221-F220)))</f>
        <v>0</v>
      </c>
      <c r="M221" s="21">
        <f>'Berechnungen 525d'!$E$77*((I221-I220)/(3.6*(F221-F220)))*'Berechnungen 525d'!$B$3/(2*PI())</f>
        <v>0</v>
      </c>
      <c r="N221" s="18">
        <f t="shared" si="24"/>
        <v>3902.4402105331324</v>
      </c>
      <c r="O221" s="4">
        <f>N221*60*'Berechnungen 525d'!$D$9/1000</f>
        <v>198.07790140952852</v>
      </c>
      <c r="P221" s="21">
        <f>'Berechnungen 525d'!$E$77*((O221-O220)/(3.6*(F221-F220)))*('Berechnungen 525d'!$B$3/(2*PI()))/2</f>
        <v>54.561748163076253</v>
      </c>
      <c r="Q221" s="21">
        <f>('Berechnungen 525d'!$E$77*((O221-O220)/(3.6*(F221-F220)))+('Berechnungen 525d'!$E$74*'Berechnungen 525d'!$E$75*'Berechnungen 525d'!$E$76*('Beschl. 5. Gang(29.10.2013)'!O221/3.6)^2)/2)*('Berechnungen 525d'!$B$3/(2*PI()))/2</f>
        <v>254.78561277227612</v>
      </c>
      <c r="R221" s="28">
        <f>('Berechnungen 525d'!$E$74*'Berechnungen 525d'!$E$75*'Berechnungen 525d'!$E$76*O221^2)/2</f>
        <v>16402.661599194915</v>
      </c>
      <c r="T221">
        <v>41349</v>
      </c>
      <c r="U221">
        <v>3886</v>
      </c>
      <c r="V221" s="19">
        <v>2247</v>
      </c>
      <c r="W221" s="19">
        <v>2250</v>
      </c>
      <c r="X221" s="19">
        <f t="shared" si="25"/>
        <v>3</v>
      </c>
    </row>
    <row r="222" spans="1:24" x14ac:dyDescent="0.25">
      <c r="A222">
        <v>41539</v>
      </c>
      <c r="B222">
        <v>3905</v>
      </c>
      <c r="F222" s="17">
        <f t="shared" si="22"/>
        <v>41.539000000000001</v>
      </c>
      <c r="G222" s="17">
        <f t="shared" si="26"/>
        <v>0.19000000000000483</v>
      </c>
      <c r="H222" s="18">
        <f t="shared" si="23"/>
        <v>3905</v>
      </c>
      <c r="I222" s="4">
        <f>H222*60*'Berechnungen 525d'!$D$9/1000</f>
        <v>198.20782978723403</v>
      </c>
      <c r="J222" s="4">
        <f t="shared" si="27"/>
        <v>0.96439148936170227</v>
      </c>
      <c r="K222" s="24">
        <f t="shared" si="28"/>
        <v>1.4099290780141489</v>
      </c>
      <c r="L222" s="28">
        <f>'Berechnungen 525d'!$E$77*((I222-I221)/(3.6*(F222-F221)))</f>
        <v>2537.8723404254679</v>
      </c>
      <c r="M222" s="21">
        <f>'Berechnungen 525d'!$E$77*((I222-I221)/(3.6*(F222-F221)))*'Berechnungen 525d'!$B$3/(2*PI())</f>
        <v>802.98287669484216</v>
      </c>
      <c r="N222" s="18">
        <f t="shared" si="24"/>
        <v>3904.9462317520074</v>
      </c>
      <c r="O222" s="4">
        <f>N222*60*'Berechnungen 525d'!$D$9/1000</f>
        <v>198.20510064824657</v>
      </c>
      <c r="P222" s="21">
        <f>'Berechnungen 525d'!$E$77*((O222-O221)/(3.6*(F222-F221)))*('Berechnungen 525d'!$B$3/(2*PI()))/2</f>
        <v>52.955055983963049</v>
      </c>
      <c r="Q222" s="21">
        <f>('Berechnungen 525d'!$E$77*((O222-O221)/(3.6*(F222-F221)))+('Berechnungen 525d'!$E$74*'Berechnungen 525d'!$E$75*'Berechnungen 525d'!$E$76*('Beschl. 5. Gang(29.10.2013)'!O222/3.6)^2)/2)*('Berechnungen 525d'!$B$3/(2*PI()))/2</f>
        <v>253.43615777548334</v>
      </c>
      <c r="R222" s="28">
        <f>('Berechnungen 525d'!$E$74*'Berechnungen 525d'!$E$75*'Berechnungen 525d'!$E$76*O222^2)/2</f>
        <v>16423.734883643636</v>
      </c>
      <c r="T222">
        <v>41539</v>
      </c>
      <c r="U222">
        <v>3905</v>
      </c>
      <c r="V222" s="19">
        <v>2247</v>
      </c>
      <c r="W222" s="19">
        <v>2250</v>
      </c>
      <c r="X222" s="19">
        <f t="shared" si="25"/>
        <v>3</v>
      </c>
    </row>
    <row r="223" spans="1:24" x14ac:dyDescent="0.25">
      <c r="A223">
        <v>41730</v>
      </c>
      <c r="B223">
        <v>3905</v>
      </c>
      <c r="F223" s="17">
        <f t="shared" si="22"/>
        <v>41.73</v>
      </c>
      <c r="G223" s="17">
        <f t="shared" si="26"/>
        <v>0.1909999999999954</v>
      </c>
      <c r="H223" s="18">
        <f t="shared" si="23"/>
        <v>3905</v>
      </c>
      <c r="I223" s="4">
        <f>H223*60*'Berechnungen 525d'!$D$9/1000</f>
        <v>198.20782978723403</v>
      </c>
      <c r="J223" s="4">
        <f t="shared" si="27"/>
        <v>0</v>
      </c>
      <c r="K223" s="24">
        <f t="shared" si="28"/>
        <v>0</v>
      </c>
      <c r="L223" s="28">
        <f>'Berechnungen 525d'!$E$77*((I223-I222)/(3.6*(F223-F222)))</f>
        <v>0</v>
      </c>
      <c r="M223" s="21">
        <f>'Berechnungen 525d'!$E$77*((I223-I222)/(3.6*(F223-F222)))*'Berechnungen 525d'!$B$3/(2*PI())</f>
        <v>0</v>
      </c>
      <c r="N223" s="18">
        <f t="shared" si="24"/>
        <v>3907.3907633494314</v>
      </c>
      <c r="O223" s="4">
        <f>N223*60*'Berechnungen 525d'!$D$9/1000</f>
        <v>198.32917883077454</v>
      </c>
      <c r="P223" s="21">
        <f>'Berechnungen 525d'!$E$77*((O223-O222)/(3.6*(F223-F222)))*('Berechnungen 525d'!$B$3/(2*PI()))/2</f>
        <v>51.385262153690412</v>
      </c>
      <c r="Q223" s="21">
        <f>('Berechnungen 525d'!$E$77*((O223-O222)/(3.6*(F223-F222)))+('Berechnungen 525d'!$E$74*'Berechnungen 525d'!$E$75*'Berechnungen 525d'!$E$76*('Beschl. 5. Gang(29.10.2013)'!O223/3.6)^2)/2)*('Berechnungen 525d'!$B$3/(2*PI()))/2</f>
        <v>252.1174484707949</v>
      </c>
      <c r="R223" s="28">
        <f>('Berechnungen 525d'!$E$74*'Berechnungen 525d'!$E$75*'Berechnungen 525d'!$E$76*O223^2)/2</f>
        <v>16444.304132539066</v>
      </c>
      <c r="T223">
        <v>41730</v>
      </c>
      <c r="U223">
        <v>3905</v>
      </c>
      <c r="V223" s="19">
        <v>2247</v>
      </c>
      <c r="W223" s="19">
        <v>2250</v>
      </c>
      <c r="X223" s="19">
        <f t="shared" si="25"/>
        <v>3</v>
      </c>
    </row>
    <row r="224" spans="1:24" x14ac:dyDescent="0.25">
      <c r="A224">
        <v>41920</v>
      </c>
      <c r="B224">
        <v>3905</v>
      </c>
      <c r="F224" s="17">
        <f t="shared" si="22"/>
        <v>41.92</v>
      </c>
      <c r="G224" s="17">
        <f t="shared" si="26"/>
        <v>0.19000000000000483</v>
      </c>
      <c r="H224" s="18">
        <f t="shared" si="23"/>
        <v>3905</v>
      </c>
      <c r="I224" s="4">
        <f>H224*60*'Berechnungen 525d'!$D$9/1000</f>
        <v>198.20782978723403</v>
      </c>
      <c r="J224" s="4">
        <f t="shared" si="27"/>
        <v>0</v>
      </c>
      <c r="K224" s="24">
        <f t="shared" si="28"/>
        <v>0</v>
      </c>
      <c r="L224" s="28">
        <f>'Berechnungen 525d'!$E$77*((I224-I223)/(3.6*(F224-F223)))</f>
        <v>0</v>
      </c>
      <c r="M224" s="21">
        <f>'Berechnungen 525d'!$E$77*((I224-I223)/(3.6*(F224-F223)))*'Berechnungen 525d'!$B$3/(2*PI())</f>
        <v>0</v>
      </c>
      <c r="N224" s="18">
        <f t="shared" si="24"/>
        <v>3909.7501974188758</v>
      </c>
      <c r="O224" s="4">
        <f>N224*60*'Berechnungen 525d'!$D$9/1000</f>
        <v>198.44893768005252</v>
      </c>
      <c r="P224" s="21">
        <f>'Berechnungen 525d'!$E$77*((O224-O223)/(3.6*(F224-F223)))*('Berechnungen 525d'!$B$3/(2*PI()))/2</f>
        <v>49.857504117207057</v>
      </c>
      <c r="Q224" s="21">
        <f>('Berechnungen 525d'!$E$77*((O224-O223)/(3.6*(F224-F223)))+('Berechnungen 525d'!$E$74*'Berechnungen 525d'!$E$75*'Berechnungen 525d'!$E$76*('Beschl. 5. Gang(29.10.2013)'!O224/3.6)^2)/2)*('Berechnungen 525d'!$B$3/(2*PI()))/2</f>
        <v>250.83218338230768</v>
      </c>
      <c r="R224" s="28">
        <f>('Berechnungen 525d'!$E$74*'Berechnungen 525d'!$E$75*'Berechnungen 525d'!$E$76*O224^2)/2</f>
        <v>16464.169545555324</v>
      </c>
      <c r="T224">
        <v>41920</v>
      </c>
      <c r="U224">
        <v>3905</v>
      </c>
      <c r="V224" s="19">
        <v>2245</v>
      </c>
      <c r="W224" s="19">
        <v>2250</v>
      </c>
      <c r="X224" s="19">
        <f t="shared" si="25"/>
        <v>5</v>
      </c>
    </row>
    <row r="225" spans="1:24" x14ac:dyDescent="0.25">
      <c r="A225">
        <v>42110</v>
      </c>
      <c r="B225">
        <v>3901</v>
      </c>
      <c r="F225" s="17">
        <f t="shared" si="22"/>
        <v>42.11</v>
      </c>
      <c r="G225" s="17">
        <f t="shared" si="26"/>
        <v>0.18999999999999773</v>
      </c>
      <c r="H225" s="18">
        <f t="shared" si="23"/>
        <v>3901</v>
      </c>
      <c r="I225" s="4">
        <f>H225*60*'Berechnungen 525d'!$D$9/1000</f>
        <v>198.00479999999999</v>
      </c>
      <c r="J225" s="4">
        <f t="shared" si="27"/>
        <v>-0.20302978723404408</v>
      </c>
      <c r="K225" s="24">
        <f t="shared" si="28"/>
        <v>-0.29682717431878142</v>
      </c>
      <c r="L225" s="28">
        <f>'Berechnungen 525d'!$E$77*((I225-I224)/(3.6*(F225-F224)))</f>
        <v>-534.2889137738066</v>
      </c>
      <c r="M225" s="21">
        <f>'Berechnungen 525d'!$E$77*((I225-I224)/(3.6*(F225-F224)))*'Berechnungen 525d'!$B$3/(2*PI())</f>
        <v>-169.04902667260592</v>
      </c>
      <c r="N225" s="18">
        <f t="shared" si="24"/>
        <v>3912.0395499500846</v>
      </c>
      <c r="O225" s="4">
        <f>N225*60*'Berechnungen 525d'!$D$9/1000</f>
        <v>198.56513936938131</v>
      </c>
      <c r="P225" s="21">
        <f>'Berechnungen 525d'!$E$77*((O225-O224)/(3.6*(F225-F224)))*('Berechnungen 525d'!$B$3/(2*PI()))/2</f>
        <v>48.376602138926394</v>
      </c>
      <c r="Q225" s="21">
        <f>('Berechnungen 525d'!$E$77*((O225-O224)/(3.6*(F225-F224)))+('Berechnungen 525d'!$E$74*'Berechnungen 525d'!$E$75*'Berechnungen 525d'!$E$76*('Beschl. 5. Gang(29.10.2013)'!O225/3.6)^2)/2)*('Berechnungen 525d'!$B$3/(2*PI()))/2</f>
        <v>249.58671158430795</v>
      </c>
      <c r="R225" s="28">
        <f>('Berechnungen 525d'!$E$74*'Berechnungen 525d'!$E$75*'Berechnungen 525d'!$E$76*O225^2)/2</f>
        <v>16483.456365260463</v>
      </c>
      <c r="T225">
        <v>42110</v>
      </c>
      <c r="U225">
        <v>3901</v>
      </c>
      <c r="V225" s="19">
        <v>2245</v>
      </c>
      <c r="W225" s="19">
        <v>2250</v>
      </c>
      <c r="X225" s="19">
        <f t="shared" si="25"/>
        <v>5</v>
      </c>
    </row>
    <row r="226" spans="1:24" x14ac:dyDescent="0.25">
      <c r="A226">
        <v>42311</v>
      </c>
      <c r="B226">
        <v>3901</v>
      </c>
      <c r="F226" s="17">
        <f t="shared" si="22"/>
        <v>42.311</v>
      </c>
      <c r="G226" s="17">
        <f t="shared" si="26"/>
        <v>0.20100000000000051</v>
      </c>
      <c r="H226" s="18">
        <f t="shared" si="23"/>
        <v>3901</v>
      </c>
      <c r="I226" s="4">
        <f>H226*60*'Berechnungen 525d'!$D$9/1000</f>
        <v>198.00479999999999</v>
      </c>
      <c r="J226" s="4">
        <f t="shared" si="27"/>
        <v>0</v>
      </c>
      <c r="K226" s="24">
        <f t="shared" si="28"/>
        <v>0</v>
      </c>
      <c r="L226" s="28">
        <f>'Berechnungen 525d'!$E$77*((I226-I225)/(3.6*(F226-F225)))</f>
        <v>0</v>
      </c>
      <c r="M226" s="21">
        <f>'Berechnungen 525d'!$E$77*((I226-I225)/(3.6*(F226-F225)))*'Berechnungen 525d'!$B$3/(2*PI())</f>
        <v>0</v>
      </c>
      <c r="N226" s="18">
        <f t="shared" si="24"/>
        <v>3914.3874544103323</v>
      </c>
      <c r="O226" s="4">
        <f>N226*60*'Berechnungen 525d'!$D$9/1000</f>
        <v>198.68431300513379</v>
      </c>
      <c r="P226" s="21">
        <f>'Berechnungen 525d'!$E$77*((O226-O225)/(3.6*(F226-F225)))*('Berechnungen 525d'!$B$3/(2*PI()))/2</f>
        <v>46.898683524731041</v>
      </c>
      <c r="Q226" s="21">
        <f>('Berechnungen 525d'!$E$77*((O226-O225)/(3.6*(F226-F225)))+('Berechnungen 525d'!$E$74*'Berechnungen 525d'!$E$75*'Berechnungen 525d'!$E$76*('Beschl. 5. Gang(29.10.2013)'!O226/3.6)^2)/2)*('Berechnungen 525d'!$B$3/(2*PI()))/2</f>
        <v>248.35038760386655</v>
      </c>
      <c r="R226" s="28">
        <f>('Berechnungen 525d'!$E$74*'Berechnungen 525d'!$E$75*'Berechnungen 525d'!$E$76*O226^2)/2</f>
        <v>16503.248186926587</v>
      </c>
      <c r="T226">
        <v>42311</v>
      </c>
      <c r="U226">
        <v>3901</v>
      </c>
      <c r="V226" s="19">
        <v>2245</v>
      </c>
      <c r="W226" s="19">
        <v>2250</v>
      </c>
      <c r="X226" s="19">
        <f t="shared" si="25"/>
        <v>5</v>
      </c>
    </row>
    <row r="227" spans="1:24" x14ac:dyDescent="0.25">
      <c r="A227">
        <v>42501</v>
      </c>
      <c r="B227">
        <v>3901</v>
      </c>
      <c r="F227" s="17">
        <f t="shared" si="22"/>
        <v>42.500999999999998</v>
      </c>
      <c r="G227" s="17">
        <f t="shared" si="26"/>
        <v>0.18999999999999773</v>
      </c>
      <c r="H227" s="18">
        <f t="shared" si="23"/>
        <v>3901</v>
      </c>
      <c r="I227" s="4">
        <f>H227*60*'Berechnungen 525d'!$D$9/1000</f>
        <v>198.00479999999999</v>
      </c>
      <c r="J227" s="4">
        <f t="shared" si="27"/>
        <v>0</v>
      </c>
      <c r="K227" s="24">
        <f t="shared" si="28"/>
        <v>0</v>
      </c>
      <c r="L227" s="28">
        <f>'Berechnungen 525d'!$E$77*((I227-I226)/(3.6*(F227-F226)))</f>
        <v>0</v>
      </c>
      <c r="M227" s="21">
        <f>'Berechnungen 525d'!$E$77*((I227-I226)/(3.6*(F227-F226)))*'Berechnungen 525d'!$B$3/(2*PI())</f>
        <v>0</v>
      </c>
      <c r="N227" s="18">
        <f t="shared" si="24"/>
        <v>3916.5391437490603</v>
      </c>
      <c r="O227" s="4">
        <f>N227*60*'Berechnungen 525d'!$D$9/1000</f>
        <v>198.79352726229271</v>
      </c>
      <c r="P227" s="21">
        <f>'Berechnungen 525d'!$E$77*((O227-O226)/(3.6*(F227-F226)))*('Berechnungen 525d'!$B$3/(2*PI()))/2</f>
        <v>45.467623551723214</v>
      </c>
      <c r="Q227" s="21">
        <f>('Berechnungen 525d'!$E$77*((O227-O226)/(3.6*(F227-F226)))+('Berechnungen 525d'!$E$74*'Berechnungen 525d'!$E$75*'Berechnungen 525d'!$E$76*('Beschl. 5. Gang(29.10.2013)'!O227/3.6)^2)/2)*('Berechnungen 525d'!$B$3/(2*PI()))/2</f>
        <v>247.14085941489216</v>
      </c>
      <c r="R227" s="28">
        <f>('Berechnungen 525d'!$E$74*'Berechnungen 525d'!$E$75*'Berechnungen 525d'!$E$76*O227^2)/2</f>
        <v>16521.396427617372</v>
      </c>
      <c r="T227">
        <v>42501</v>
      </c>
      <c r="U227">
        <v>3901</v>
      </c>
      <c r="V227" s="19">
        <v>2245</v>
      </c>
      <c r="W227" s="19">
        <v>2250</v>
      </c>
      <c r="X227" s="19">
        <f t="shared" si="25"/>
        <v>5</v>
      </c>
    </row>
    <row r="228" spans="1:24" x14ac:dyDescent="0.25">
      <c r="A228">
        <v>42691</v>
      </c>
      <c r="B228">
        <v>3900</v>
      </c>
      <c r="F228" s="17">
        <f t="shared" si="22"/>
        <v>42.691000000000003</v>
      </c>
      <c r="G228" s="17">
        <f t="shared" si="26"/>
        <v>0.19000000000000483</v>
      </c>
      <c r="H228" s="18">
        <f t="shared" si="23"/>
        <v>3900</v>
      </c>
      <c r="I228" s="4">
        <f>H228*60*'Berechnungen 525d'!$D$9/1000</f>
        <v>197.95404255319147</v>
      </c>
      <c r="J228" s="4">
        <f t="shared" si="27"/>
        <v>-5.0757446808518125E-2</v>
      </c>
      <c r="K228" s="24">
        <f t="shared" si="28"/>
        <v>-7.4206793579702973E-2</v>
      </c>
      <c r="L228" s="28">
        <f>'Berechnungen 525d'!$E$77*((I228-I227)/(3.6*(F228-F227)))</f>
        <v>-133.57222844346535</v>
      </c>
      <c r="M228" s="21">
        <f>'Berechnungen 525d'!$E$77*((I228-I227)/(3.6*(F228-F227)))*'Berechnungen 525d'!$B$3/(2*PI())</f>
        <v>-42.262256668155814</v>
      </c>
      <c r="N228" s="18">
        <f t="shared" si="24"/>
        <v>3918.6272176618527</v>
      </c>
      <c r="O228" s="4">
        <f>N228*60*'Berechnungen 525d'!$D$9/1000</f>
        <v>198.89951256285352</v>
      </c>
      <c r="P228" s="21">
        <f>'Berechnungen 525d'!$E$77*((O228-O227)/(3.6*(F228-F227)))*('Berechnungen 525d'!$B$3/(2*PI()))/2</f>
        <v>44.123357822251748</v>
      </c>
      <c r="Q228" s="21">
        <f>('Berechnungen 525d'!$E$77*((O228-O227)/(3.6*(F228-F227)))+('Berechnungen 525d'!$E$74*'Berechnungen 525d'!$E$75*'Berechnungen 525d'!$E$76*('Beschl. 5. Gang(29.10.2013)'!O228/3.6)^2)/2)*('Berechnungen 525d'!$B$3/(2*PI()))/2</f>
        <v>246.01169220108972</v>
      </c>
      <c r="R228" s="28">
        <f>('Berechnungen 525d'!$E$74*'Berechnungen 525d'!$E$75*'Berechnungen 525d'!$E$76*O228^2)/2</f>
        <v>16539.017644598149</v>
      </c>
      <c r="T228">
        <v>42691</v>
      </c>
      <c r="U228">
        <v>3900</v>
      </c>
      <c r="V228" s="19">
        <v>2245</v>
      </c>
      <c r="W228" s="19">
        <v>2250</v>
      </c>
      <c r="X228" s="19">
        <f t="shared" si="25"/>
        <v>5</v>
      </c>
    </row>
    <row r="229" spans="1:24" x14ac:dyDescent="0.25">
      <c r="A229">
        <v>42881</v>
      </c>
      <c r="B229">
        <v>3900</v>
      </c>
      <c r="F229" s="17">
        <f t="shared" si="22"/>
        <v>42.881</v>
      </c>
      <c r="G229" s="17">
        <f t="shared" si="26"/>
        <v>0.18999999999999773</v>
      </c>
      <c r="H229" s="18">
        <f t="shared" si="23"/>
        <v>3900</v>
      </c>
      <c r="I229" s="4">
        <f>H229*60*'Berechnungen 525d'!$D$9/1000</f>
        <v>197.95404255319147</v>
      </c>
      <c r="J229" s="4">
        <f t="shared" si="27"/>
        <v>0</v>
      </c>
      <c r="K229" s="24">
        <f t="shared" si="28"/>
        <v>0</v>
      </c>
      <c r="L229" s="28">
        <f>'Berechnungen 525d'!$E$77*((I229-I228)/(3.6*(F229-F228)))</f>
        <v>0</v>
      </c>
      <c r="M229" s="21">
        <f>'Berechnungen 525d'!$E$77*((I229-I228)/(3.6*(F229-F228)))*'Berechnungen 525d'!$B$3/(2*PI())</f>
        <v>0</v>
      </c>
      <c r="N229" s="18">
        <f t="shared" si="24"/>
        <v>3920.6538834793023</v>
      </c>
      <c r="O229" s="4">
        <f>N229*60*'Berechnungen 525d'!$D$9/1000</f>
        <v>199.00238094528132</v>
      </c>
      <c r="P229" s="21">
        <f>'Berechnungen 525d'!$E$77*((O229-O228)/(3.6*(F229-F228)))*('Berechnungen 525d'!$B$3/(2*PI()))/2</f>
        <v>42.825735478801576</v>
      </c>
      <c r="Q229" s="21">
        <f>('Berechnungen 525d'!$E$77*((O229-O228)/(3.6*(F229-F228)))+('Berechnungen 525d'!$E$74*'Berechnungen 525d'!$E$75*'Berechnungen 525d'!$E$76*('Beschl. 5. Gang(29.10.2013)'!O229/3.6)^2)/2)*('Berechnungen 525d'!$B$3/(2*PI()))/2</f>
        <v>244.92295218800851</v>
      </c>
      <c r="R229" s="28">
        <f>('Berechnungen 525d'!$E$74*'Berechnungen 525d'!$E$75*'Berechnungen 525d'!$E$76*O229^2)/2</f>
        <v>16556.129621663324</v>
      </c>
      <c r="T229">
        <v>42881</v>
      </c>
      <c r="U229">
        <v>3900</v>
      </c>
      <c r="V229" s="19">
        <v>2245</v>
      </c>
      <c r="W229" s="19">
        <v>2250</v>
      </c>
      <c r="X229" s="19">
        <f t="shared" si="25"/>
        <v>5</v>
      </c>
    </row>
    <row r="230" spans="1:24" x14ac:dyDescent="0.25">
      <c r="A230">
        <v>43072</v>
      </c>
      <c r="B230">
        <v>3900</v>
      </c>
      <c r="F230" s="17">
        <f t="shared" si="22"/>
        <v>43.072000000000003</v>
      </c>
      <c r="G230" s="17">
        <f t="shared" si="26"/>
        <v>0.1910000000000025</v>
      </c>
      <c r="H230" s="18">
        <f t="shared" si="23"/>
        <v>3900</v>
      </c>
      <c r="I230" s="4">
        <f>H230*60*'Berechnungen 525d'!$D$9/1000</f>
        <v>197.95404255319147</v>
      </c>
      <c r="J230" s="4">
        <f t="shared" si="27"/>
        <v>0</v>
      </c>
      <c r="K230" s="24">
        <f t="shared" si="28"/>
        <v>0</v>
      </c>
      <c r="L230" s="28">
        <f>'Berechnungen 525d'!$E$77*((I230-I229)/(3.6*(F230-F229)))</f>
        <v>0</v>
      </c>
      <c r="M230" s="21">
        <f>'Berechnungen 525d'!$E$77*((I230-I229)/(3.6*(F230-F229)))*'Berechnungen 525d'!$B$3/(2*PI())</f>
        <v>0</v>
      </c>
      <c r="N230" s="18">
        <f t="shared" si="24"/>
        <v>3922.6315983260679</v>
      </c>
      <c r="O230" s="4">
        <f>N230*60*'Berechnungen 525d'!$D$9/1000</f>
        <v>199.10276470141847</v>
      </c>
      <c r="P230" s="21">
        <f>'Berechnungen 525d'!$E$77*((O230-O229)/(3.6*(F230-F229)))*('Berechnungen 525d'!$B$3/(2*PI()))/2</f>
        <v>41.572543375356503</v>
      </c>
      <c r="Q230" s="21">
        <f>('Berechnungen 525d'!$E$77*((O230-O229)/(3.6*(F230-F229)))+('Berechnungen 525d'!$E$74*'Berechnungen 525d'!$E$75*'Berechnungen 525d'!$E$76*('Beschl. 5. Gang(29.10.2013)'!O230/3.6)^2)/2)*('Berechnungen 525d'!$B$3/(2*PI()))/2</f>
        <v>243.87370130805738</v>
      </c>
      <c r="R230" s="28">
        <f>('Berechnungen 525d'!$E$74*'Berechnungen 525d'!$E$75*'Berechnungen 525d'!$E$76*O230^2)/2</f>
        <v>16572.836815291947</v>
      </c>
      <c r="T230">
        <v>43072</v>
      </c>
      <c r="U230">
        <v>3900</v>
      </c>
      <c r="V230" s="19">
        <v>2245</v>
      </c>
      <c r="W230" s="19">
        <v>2250</v>
      </c>
      <c r="X230" s="19">
        <f t="shared" si="25"/>
        <v>5</v>
      </c>
    </row>
    <row r="231" spans="1:24" x14ac:dyDescent="0.25">
      <c r="A231">
        <v>43272</v>
      </c>
      <c r="B231">
        <v>3906</v>
      </c>
      <c r="F231" s="17">
        <f t="shared" si="22"/>
        <v>43.271999999999998</v>
      </c>
      <c r="G231" s="17">
        <f t="shared" si="26"/>
        <v>0.19999999999999574</v>
      </c>
      <c r="H231" s="18">
        <f t="shared" si="23"/>
        <v>3906</v>
      </c>
      <c r="I231" s="4">
        <f>H231*60*'Berechnungen 525d'!$D$9/1000</f>
        <v>198.25858723404255</v>
      </c>
      <c r="J231" s="4">
        <f t="shared" si="27"/>
        <v>0.30454468085108033</v>
      </c>
      <c r="K231" s="24">
        <f t="shared" si="28"/>
        <v>0.42297872340428727</v>
      </c>
      <c r="L231" s="28">
        <f>'Berechnungen 525d'!$E$77*((I231-I230)/(3.6*(F231-F230)))</f>
        <v>761.36170212771708</v>
      </c>
      <c r="M231" s="21">
        <f>'Berechnungen 525d'!$E$77*((I231-I230)/(3.6*(F231-F230)))*'Berechnungen 525d'!$B$3/(2*PI())</f>
        <v>240.89486300847696</v>
      </c>
      <c r="N231" s="18">
        <f t="shared" si="24"/>
        <v>3924.6409806912015</v>
      </c>
      <c r="O231" s="4">
        <f>N231*60*'Berechnungen 525d'!$D$9/1000</f>
        <v>199.20475581993469</v>
      </c>
      <c r="P231" s="21">
        <f>'Berechnungen 525d'!$E$77*((O231-O230)/(3.6*(F231-F230)))*('Berechnungen 525d'!$B$3/(2*PI()))/2</f>
        <v>40.337490798372031</v>
      </c>
      <c r="Q231" s="21">
        <f>('Berechnungen 525d'!$E$77*((O231-O230)/(3.6*(F231-F230)))+('Berechnungen 525d'!$E$74*'Berechnungen 525d'!$E$75*'Berechnungen 525d'!$E$76*('Beschl. 5. Gang(29.10.2013)'!O231/3.6)^2)/2)*('Berechnungen 525d'!$B$3/(2*PI()))/2</f>
        <v>242.8459608299311</v>
      </c>
      <c r="R231" s="28">
        <f>('Berechnungen 525d'!$E$74*'Berechnungen 525d'!$E$75*'Berechnungen 525d'!$E$76*O231^2)/2</f>
        <v>16589.820156461723</v>
      </c>
      <c r="T231">
        <v>43272</v>
      </c>
      <c r="U231">
        <v>3906</v>
      </c>
      <c r="V231" s="19">
        <v>2245</v>
      </c>
      <c r="W231" s="19">
        <v>2250</v>
      </c>
      <c r="X231" s="19">
        <f t="shared" si="25"/>
        <v>5</v>
      </c>
    </row>
    <row r="232" spans="1:24" x14ac:dyDescent="0.25">
      <c r="A232">
        <v>43462</v>
      </c>
      <c r="B232">
        <v>3906</v>
      </c>
      <c r="F232" s="17">
        <f t="shared" si="22"/>
        <v>43.462000000000003</v>
      </c>
      <c r="G232" s="17">
        <f t="shared" si="26"/>
        <v>0.19000000000000483</v>
      </c>
      <c r="H232" s="18">
        <f t="shared" si="23"/>
        <v>3906</v>
      </c>
      <c r="I232" s="4">
        <f>H232*60*'Berechnungen 525d'!$D$9/1000</f>
        <v>198.25858723404255</v>
      </c>
      <c r="J232" s="4">
        <f t="shared" si="27"/>
        <v>0</v>
      </c>
      <c r="K232" s="24">
        <f t="shared" si="28"/>
        <v>0</v>
      </c>
      <c r="L232" s="28">
        <f>'Berechnungen 525d'!$E$77*((I232-I231)/(3.6*(F232-F231)))</f>
        <v>0</v>
      </c>
      <c r="M232" s="21">
        <f>'Berechnungen 525d'!$E$77*((I232-I231)/(3.6*(F232-F231)))*'Berechnungen 525d'!$B$3/(2*PI())</f>
        <v>0</v>
      </c>
      <c r="N232" s="18">
        <f t="shared" si="24"/>
        <v>3926.4940565105721</v>
      </c>
      <c r="O232" s="4">
        <f>N232*60*'Berechnungen 525d'!$D$9/1000</f>
        <v>199.29881321726853</v>
      </c>
      <c r="P232" s="21">
        <f>'Berechnungen 525d'!$E$77*((O232-O231)/(3.6*(F232-F231)))*('Berechnungen 525d'!$B$3/(2*PI()))/2</f>
        <v>39.157582951891435</v>
      </c>
      <c r="Q232" s="21">
        <f>('Berechnungen 525d'!$E$77*((O232-O231)/(3.6*(F232-F231)))+('Berechnungen 525d'!$E$74*'Berechnungen 525d'!$E$75*'Berechnungen 525d'!$E$76*('Beschl. 5. Gang(29.10.2013)'!O232/3.6)^2)/2)*('Berechnungen 525d'!$B$3/(2*PI()))/2</f>
        <v>241.85733271778912</v>
      </c>
      <c r="R232" s="28">
        <f>('Berechnungen 525d'!$E$74*'Berechnungen 525d'!$E$75*'Berechnungen 525d'!$E$76*O232^2)/2</f>
        <v>16605.490100497937</v>
      </c>
      <c r="T232">
        <v>43462</v>
      </c>
      <c r="U232">
        <v>3906</v>
      </c>
      <c r="V232" s="19">
        <v>2245</v>
      </c>
      <c r="W232" s="19">
        <v>2250</v>
      </c>
      <c r="X232" s="19">
        <f t="shared" si="25"/>
        <v>5</v>
      </c>
    </row>
    <row r="233" spans="1:24" x14ac:dyDescent="0.25">
      <c r="A233">
        <v>43652</v>
      </c>
      <c r="B233">
        <v>3906</v>
      </c>
      <c r="F233" s="17">
        <f t="shared" si="22"/>
        <v>43.652000000000001</v>
      </c>
      <c r="G233" s="17">
        <f t="shared" si="26"/>
        <v>0.18999999999999773</v>
      </c>
      <c r="H233" s="18">
        <f t="shared" si="23"/>
        <v>3906</v>
      </c>
      <c r="I233" s="4">
        <f>H233*60*'Berechnungen 525d'!$D$9/1000</f>
        <v>198.25858723404255</v>
      </c>
      <c r="J233" s="4">
        <f t="shared" si="27"/>
        <v>0</v>
      </c>
      <c r="K233" s="24">
        <f t="shared" si="28"/>
        <v>0</v>
      </c>
      <c r="L233" s="28">
        <f>'Berechnungen 525d'!$E$77*((I233-I232)/(3.6*(F233-F232)))</f>
        <v>0</v>
      </c>
      <c r="M233" s="21">
        <f>'Berechnungen 525d'!$E$77*((I233-I232)/(3.6*(F233-F232)))*'Berechnungen 525d'!$B$3/(2*PI())</f>
        <v>0</v>
      </c>
      <c r="N233" s="18">
        <f t="shared" si="24"/>
        <v>3928.2951702992937</v>
      </c>
      <c r="O233" s="4">
        <f>N233*60*'Berechnungen 525d'!$D$9/1000</f>
        <v>199.39023315459562</v>
      </c>
      <c r="P233" s="21">
        <f>'Berechnungen 525d'!$E$77*((O233-O232)/(3.6*(F233-F232)))*('Berechnungen 525d'!$B$3/(2*PI()))/2</f>
        <v>38.059566613739776</v>
      </c>
      <c r="Q233" s="21">
        <f>('Berechnungen 525d'!$E$77*((O233-O232)/(3.6*(F233-F232)))+('Berechnungen 525d'!$E$74*'Berechnungen 525d'!$E$75*'Berechnungen 525d'!$E$76*('Beschl. 5. Gang(29.10.2013)'!O233/3.6)^2)/2)*('Berechnungen 525d'!$B$3/(2*PI()))/2</f>
        <v>240.94531897776929</v>
      </c>
      <c r="R233" s="28">
        <f>('Berechnungen 525d'!$E$74*'Berechnungen 525d'!$E$75*'Berechnungen 525d'!$E$76*O233^2)/2</f>
        <v>16620.727733033309</v>
      </c>
      <c r="T233">
        <v>43652</v>
      </c>
      <c r="U233">
        <v>3906</v>
      </c>
      <c r="V233" s="19">
        <v>2246</v>
      </c>
      <c r="W233" s="19">
        <v>2250</v>
      </c>
      <c r="X233" s="19">
        <f t="shared" si="25"/>
        <v>4</v>
      </c>
    </row>
    <row r="234" spans="1:24" x14ac:dyDescent="0.25">
      <c r="A234">
        <v>43823</v>
      </c>
      <c r="B234">
        <v>3911</v>
      </c>
      <c r="F234" s="17">
        <f t="shared" si="22"/>
        <v>43.823</v>
      </c>
      <c r="G234" s="17">
        <f t="shared" si="26"/>
        <v>0.17099999999999937</v>
      </c>
      <c r="H234" s="18">
        <f t="shared" si="23"/>
        <v>3911</v>
      </c>
      <c r="I234" s="4">
        <f>H234*60*'Berechnungen 525d'!$D$9/1000</f>
        <v>198.51237446808508</v>
      </c>
      <c r="J234" s="4">
        <f t="shared" si="27"/>
        <v>0.25378723404253378</v>
      </c>
      <c r="K234" s="24">
        <f t="shared" si="28"/>
        <v>0.41225996433160278</v>
      </c>
      <c r="L234" s="28">
        <f>'Berechnungen 525d'!$E$77*((I234-I233)/(3.6*(F234-F233)))</f>
        <v>742.06793579688497</v>
      </c>
      <c r="M234" s="21">
        <f>'Berechnungen 525d'!$E$77*((I234-I233)/(3.6*(F234-F233)))*'Berechnungen 525d'!$B$3/(2*PI())</f>
        <v>234.79031482304205</v>
      </c>
      <c r="N234" s="18">
        <f t="shared" si="24"/>
        <v>3929.87377077468</v>
      </c>
      <c r="O234" s="4">
        <f>N234*60*'Berechnungen 525d'!$D$9/1000</f>
        <v>199.47035888425694</v>
      </c>
      <c r="P234" s="21">
        <f>'Berechnungen 525d'!$E$77*((O234-O233)/(3.6*(F234-F233)))*('Berechnungen 525d'!$B$3/(2*PI()))/2</f>
        <v>37.064010259582311</v>
      </c>
      <c r="Q234" s="21">
        <f>('Berechnungen 525d'!$E$77*((O234-O233)/(3.6*(F234-F233)))+('Berechnungen 525d'!$E$74*'Berechnungen 525d'!$E$75*'Berechnungen 525d'!$E$76*('Beschl. 5. Gang(29.10.2013)'!O234/3.6)^2)/2)*('Berechnungen 525d'!$B$3/(2*PI()))/2</f>
        <v>240.11285622183777</v>
      </c>
      <c r="R234" s="28">
        <f>('Berechnungen 525d'!$E$74*'Berechnungen 525d'!$E$75*'Berechnungen 525d'!$E$76*O234^2)/2</f>
        <v>16634.088623384301</v>
      </c>
      <c r="T234">
        <v>43823</v>
      </c>
      <c r="U234">
        <v>3911</v>
      </c>
      <c r="V234" s="19">
        <v>2246</v>
      </c>
      <c r="W234" s="19">
        <v>2250</v>
      </c>
      <c r="X234" s="19">
        <f t="shared" si="25"/>
        <v>4</v>
      </c>
    </row>
    <row r="235" spans="1:24" x14ac:dyDescent="0.25">
      <c r="A235">
        <v>44003</v>
      </c>
      <c r="B235">
        <v>3911</v>
      </c>
      <c r="F235" s="17">
        <f t="shared" si="22"/>
        <v>44.003</v>
      </c>
      <c r="G235" s="17">
        <f t="shared" si="26"/>
        <v>0.17999999999999972</v>
      </c>
      <c r="H235" s="18">
        <f t="shared" si="23"/>
        <v>3911</v>
      </c>
      <c r="I235" s="4">
        <f>H235*60*'Berechnungen 525d'!$D$9/1000</f>
        <v>198.51237446808508</v>
      </c>
      <c r="J235" s="4">
        <f t="shared" si="27"/>
        <v>0</v>
      </c>
      <c r="K235" s="24">
        <f t="shared" si="28"/>
        <v>0</v>
      </c>
      <c r="L235" s="28">
        <f>'Berechnungen 525d'!$E$77*((I235-I234)/(3.6*(F235-F234)))</f>
        <v>0</v>
      </c>
      <c r="M235" s="21">
        <f>'Berechnungen 525d'!$E$77*((I235-I234)/(3.6*(F235-F234)))*'Berechnungen 525d'!$B$3/(2*PI())</f>
        <v>0</v>
      </c>
      <c r="N235" s="18">
        <f t="shared" si="24"/>
        <v>3931.4941342226834</v>
      </c>
      <c r="O235" s="4">
        <f>N235*60*'Berechnungen 525d'!$D$9/1000</f>
        <v>199.55260439577944</v>
      </c>
      <c r="P235" s="21">
        <f>'Berechnungen 525d'!$E$77*((O235-O234)/(3.6*(F235-F234)))*('Berechnungen 525d'!$B$3/(2*PI()))/2</f>
        <v>36.142336188033184</v>
      </c>
      <c r="Q235" s="21">
        <f>('Berechnungen 525d'!$E$77*((O235-O234)/(3.6*(F235-F234)))+('Berechnungen 525d'!$E$74*'Berechnungen 525d'!$E$75*'Berechnungen 525d'!$E$76*('Beschl. 5. Gang(29.10.2013)'!O235/3.6)^2)/2)*('Berechnungen 525d'!$B$3/(2*PI()))/2</f>
        <v>239.35865865287812</v>
      </c>
      <c r="R235" s="28">
        <f>('Berechnungen 525d'!$E$74*'Berechnungen 525d'!$E$75*'Berechnungen 525d'!$E$76*O235^2)/2</f>
        <v>16647.808568322704</v>
      </c>
      <c r="T235">
        <v>44003</v>
      </c>
      <c r="U235">
        <v>3911</v>
      </c>
      <c r="V235" s="19">
        <v>2246</v>
      </c>
      <c r="W235" s="19">
        <v>2250</v>
      </c>
      <c r="X235" s="19">
        <f t="shared" si="25"/>
        <v>4</v>
      </c>
    </row>
    <row r="236" spans="1:24" x14ac:dyDescent="0.25">
      <c r="A236">
        <v>44193</v>
      </c>
      <c r="B236">
        <v>3911</v>
      </c>
      <c r="F236" s="17">
        <f t="shared" si="22"/>
        <v>44.192999999999998</v>
      </c>
      <c r="G236" s="17">
        <f t="shared" si="26"/>
        <v>0.18999999999999773</v>
      </c>
      <c r="H236" s="18">
        <f t="shared" si="23"/>
        <v>3911</v>
      </c>
      <c r="I236" s="4">
        <f>H236*60*'Berechnungen 525d'!$D$9/1000</f>
        <v>198.51237446808508</v>
      </c>
      <c r="J236" s="4">
        <f t="shared" si="27"/>
        <v>0</v>
      </c>
      <c r="K236" s="24">
        <f t="shared" si="28"/>
        <v>0</v>
      </c>
      <c r="L236" s="28">
        <f>'Berechnungen 525d'!$E$77*((I236-I235)/(3.6*(F236-F235)))</f>
        <v>0</v>
      </c>
      <c r="M236" s="21">
        <f>'Berechnungen 525d'!$E$77*((I236-I235)/(3.6*(F236-F235)))*'Berechnungen 525d'!$B$3/(2*PI())</f>
        <v>0</v>
      </c>
      <c r="N236" s="18">
        <f t="shared" si="24"/>
        <v>3933.1608955253769</v>
      </c>
      <c r="O236" s="4">
        <f>N236*60*'Berechnungen 525d'!$D$9/1000</f>
        <v>199.6372049439434</v>
      </c>
      <c r="P236" s="21">
        <f>'Berechnungen 525d'!$E$77*((O236-O235)/(3.6*(F236-F235)))*('Berechnungen 525d'!$B$3/(2*PI()))/2</f>
        <v>35.22054698949276</v>
      </c>
      <c r="Q236" s="21">
        <f>('Berechnungen 525d'!$E$77*((O236-O235)/(3.6*(F236-F235)))+('Berechnungen 525d'!$E$74*'Berechnungen 525d'!$E$75*'Berechnungen 525d'!$E$76*('Beschl. 5. Gang(29.10.2013)'!O236/3.6)^2)/2)*('Berechnungen 525d'!$B$3/(2*PI()))/2</f>
        <v>238.60921355034378</v>
      </c>
      <c r="R236" s="28">
        <f>('Berechnungen 525d'!$E$74*'Berechnungen 525d'!$E$75*'Berechnungen 525d'!$E$76*O236^2)/2</f>
        <v>16661.927274356698</v>
      </c>
      <c r="T236">
        <v>44193</v>
      </c>
      <c r="U236">
        <v>3911</v>
      </c>
      <c r="V236" s="19">
        <v>2247</v>
      </c>
      <c r="W236" s="19">
        <v>2250</v>
      </c>
      <c r="X236" s="19">
        <f t="shared" si="25"/>
        <v>3</v>
      </c>
    </row>
    <row r="237" spans="1:24" x14ac:dyDescent="0.25">
      <c r="A237">
        <v>44384</v>
      </c>
      <c r="B237">
        <v>3920</v>
      </c>
      <c r="F237" s="17">
        <f t="shared" si="22"/>
        <v>44.384</v>
      </c>
      <c r="G237" s="17">
        <f t="shared" si="26"/>
        <v>0.1910000000000025</v>
      </c>
      <c r="H237" s="18">
        <f t="shared" si="23"/>
        <v>3920</v>
      </c>
      <c r="I237" s="4">
        <f>H237*60*'Berechnungen 525d'!$D$9/1000</f>
        <v>198.96919148936169</v>
      </c>
      <c r="J237" s="4">
        <f t="shared" si="27"/>
        <v>0.45681702127660628</v>
      </c>
      <c r="K237" s="24">
        <f t="shared" si="28"/>
        <v>0.66436448702239725</v>
      </c>
      <c r="L237" s="28">
        <f>'Berechnungen 525d'!$E$77*((I237-I236)/(3.6*(F237-F236)))</f>
        <v>1195.856076640315</v>
      </c>
      <c r="M237" s="21">
        <f>'Berechnungen 525d'!$E$77*((I237-I236)/(3.6*(F237-F236)))*'Berechnungen 525d'!$B$3/(2*PI())</f>
        <v>378.36889477768767</v>
      </c>
      <c r="N237" s="18">
        <f t="shared" si="24"/>
        <v>3934.7938519596528</v>
      </c>
      <c r="O237" s="4">
        <f>N237*60*'Berechnungen 525d'!$D$9/1000</f>
        <v>199.72008964329675</v>
      </c>
      <c r="P237" s="21">
        <f>'Berechnungen 525d'!$E$77*((O237-O236)/(3.6*(F237-F236)))*('Berechnungen 525d'!$B$3/(2*PI()))/2</f>
        <v>34.325551180935598</v>
      </c>
      <c r="Q237" s="21">
        <f>('Berechnungen 525d'!$E$77*((O237-O236)/(3.6*(F237-F236)))+('Berechnungen 525d'!$E$74*'Berechnungen 525d'!$E$75*'Berechnungen 525d'!$E$76*('Beschl. 5. Gang(29.10.2013)'!O237/3.6)^2)/2)*('Berechnungen 525d'!$B$3/(2*PI()))/2</f>
        <v>237.88313723721288</v>
      </c>
      <c r="R237" s="28">
        <f>('Berechnungen 525d'!$E$74*'Berechnungen 525d'!$E$75*'Berechnungen 525d'!$E$76*O237^2)/2</f>
        <v>16675.765431593307</v>
      </c>
      <c r="T237">
        <v>44384</v>
      </c>
      <c r="U237">
        <v>3920</v>
      </c>
      <c r="V237" s="19">
        <v>2247</v>
      </c>
      <c r="W237" s="19">
        <v>2250</v>
      </c>
      <c r="X237" s="19">
        <f t="shared" si="25"/>
        <v>3</v>
      </c>
    </row>
    <row r="238" spans="1:24" x14ac:dyDescent="0.25">
      <c r="A238">
        <v>44564</v>
      </c>
      <c r="B238">
        <v>3920</v>
      </c>
      <c r="F238" s="17">
        <f t="shared" si="22"/>
        <v>44.564</v>
      </c>
      <c r="G238" s="17">
        <f t="shared" si="26"/>
        <v>0.17999999999999972</v>
      </c>
      <c r="H238" s="18">
        <f t="shared" si="23"/>
        <v>3920</v>
      </c>
      <c r="I238" s="4">
        <f>H238*60*'Berechnungen 525d'!$D$9/1000</f>
        <v>198.96919148936169</v>
      </c>
      <c r="J238" s="4">
        <f t="shared" si="27"/>
        <v>0</v>
      </c>
      <c r="K238" s="24">
        <f t="shared" si="28"/>
        <v>0</v>
      </c>
      <c r="L238" s="28">
        <f>'Berechnungen 525d'!$E$77*((I238-I237)/(3.6*(F238-F237)))</f>
        <v>0</v>
      </c>
      <c r="M238" s="21">
        <f>'Berechnungen 525d'!$E$77*((I238-I237)/(3.6*(F238-F237)))*'Berechnungen 525d'!$B$3/(2*PI())</f>
        <v>0</v>
      </c>
      <c r="N238" s="18">
        <f t="shared" si="24"/>
        <v>3936.2961047667391</v>
      </c>
      <c r="O238" s="4">
        <f>N238*60*'Berechnungen 525d'!$D$9/1000</f>
        <v>199.79634016024536</v>
      </c>
      <c r="P238" s="21">
        <f>'Berechnungen 525d'!$E$77*((O238-O237)/(3.6*(F238-F237)))*('Berechnungen 525d'!$B$3/(2*PI()))/2</f>
        <v>33.507868904363768</v>
      </c>
      <c r="Q238" s="21">
        <f>('Berechnungen 525d'!$E$77*((O238-O237)/(3.6*(F238-F237)))+('Berechnungen 525d'!$E$74*'Berechnungen 525d'!$E$75*'Berechnungen 525d'!$E$76*('Beschl. 5. Gang(29.10.2013)'!O238/3.6)^2)/2)*('Berechnungen 525d'!$B$3/(2*PI()))/2</f>
        <v>237.22091587718222</v>
      </c>
      <c r="R238" s="28">
        <f>('Berechnungen 525d'!$E$74*'Berechnungen 525d'!$E$75*'Berechnungen 525d'!$E$76*O238^2)/2</f>
        <v>16688.501040362531</v>
      </c>
      <c r="T238">
        <v>44564</v>
      </c>
      <c r="U238">
        <v>3920</v>
      </c>
      <c r="V238" s="19">
        <v>2247</v>
      </c>
      <c r="W238" s="19">
        <v>2250</v>
      </c>
      <c r="X238" s="19">
        <f t="shared" si="25"/>
        <v>3</v>
      </c>
    </row>
    <row r="239" spans="1:24" x14ac:dyDescent="0.25">
      <c r="A239">
        <v>44734</v>
      </c>
      <c r="B239">
        <v>3920</v>
      </c>
      <c r="F239" s="17">
        <f t="shared" si="22"/>
        <v>44.734000000000002</v>
      </c>
      <c r="G239" s="17">
        <f t="shared" si="26"/>
        <v>0.17000000000000171</v>
      </c>
      <c r="H239" s="18">
        <f t="shared" si="23"/>
        <v>3920</v>
      </c>
      <c r="I239" s="4">
        <f>H239*60*'Berechnungen 525d'!$D$9/1000</f>
        <v>198.96919148936169</v>
      </c>
      <c r="J239" s="4">
        <f t="shared" si="27"/>
        <v>0</v>
      </c>
      <c r="K239" s="24">
        <f t="shared" si="28"/>
        <v>0</v>
      </c>
      <c r="L239" s="28">
        <f>'Berechnungen 525d'!$E$77*((I239-I238)/(3.6*(F239-F238)))</f>
        <v>0</v>
      </c>
      <c r="M239" s="21">
        <f>'Berechnungen 525d'!$E$77*((I239-I238)/(3.6*(F239-F238)))*'Berechnungen 525d'!$B$3/(2*PI())</f>
        <v>0</v>
      </c>
      <c r="N239" s="18">
        <f t="shared" si="24"/>
        <v>3937.6843501528319</v>
      </c>
      <c r="O239" s="4">
        <f>N239*60*'Berechnungen 525d'!$D$9/1000</f>
        <v>199.86680395158712</v>
      </c>
      <c r="P239" s="21">
        <f>'Berechnungen 525d'!$E$77*((O239-O238)/(3.6*(F239-F238)))*('Berechnungen 525d'!$B$3/(2*PI()))/2</f>
        <v>32.786390402439132</v>
      </c>
      <c r="Q239" s="21">
        <f>('Berechnungen 525d'!$E$77*((O239-O238)/(3.6*(F239-F238)))+('Berechnungen 525d'!$E$74*'Berechnungen 525d'!$E$75*'Berechnungen 525d'!$E$76*('Beschl. 5. Gang(29.10.2013)'!O239/3.6)^2)/2)*('Berechnungen 525d'!$B$3/(2*PI()))/2</f>
        <v>236.64315296948746</v>
      </c>
      <c r="R239" s="28">
        <f>('Berechnungen 525d'!$E$74*'Berechnungen 525d'!$E$75*'Berechnungen 525d'!$E$76*O239^2)/2</f>
        <v>16700.274453403385</v>
      </c>
      <c r="T239">
        <v>44734</v>
      </c>
      <c r="U239">
        <v>3920</v>
      </c>
      <c r="V239" s="19">
        <v>2247</v>
      </c>
      <c r="W239" s="19">
        <v>2250</v>
      </c>
      <c r="X239" s="19">
        <f t="shared" si="25"/>
        <v>3</v>
      </c>
    </row>
    <row r="240" spans="1:24" x14ac:dyDescent="0.25">
      <c r="A240">
        <v>44914</v>
      </c>
      <c r="B240">
        <v>3909</v>
      </c>
      <c r="F240" s="17">
        <f t="shared" si="22"/>
        <v>44.914000000000001</v>
      </c>
      <c r="G240" s="17">
        <f t="shared" si="26"/>
        <v>0.17999999999999972</v>
      </c>
      <c r="H240" s="18">
        <f t="shared" si="23"/>
        <v>3909</v>
      </c>
      <c r="I240" s="4">
        <f>H240*60*'Berechnungen 525d'!$D$9/1000</f>
        <v>198.41085957446808</v>
      </c>
      <c r="J240" s="4">
        <f t="shared" si="27"/>
        <v>-0.55833191489361411</v>
      </c>
      <c r="K240" s="24">
        <f t="shared" si="28"/>
        <v>-0.86162332545310949</v>
      </c>
      <c r="L240" s="28">
        <f>'Berechnungen 525d'!$E$77*((I240-I239)/(3.6*(F240-F239)))</f>
        <v>-1550.9219858155971</v>
      </c>
      <c r="M240" s="21">
        <f>'Berechnungen 525d'!$E$77*((I240-I239)/(3.6*(F240-F239)))*'Berechnungen 525d'!$B$3/(2*PI())</f>
        <v>-490.71175798019192</v>
      </c>
      <c r="N240" s="18">
        <f t="shared" si="24"/>
        <v>3939.1241455737231</v>
      </c>
      <c r="O240" s="4">
        <f>N240*60*'Berechnungen 525d'!$D$9/1000</f>
        <v>199.93988429107813</v>
      </c>
      <c r="P240" s="21">
        <f>'Berechnungen 525d'!$E$77*((O240-O239)/(3.6*(F240-F239)))*('Berechnungen 525d'!$B$3/(2*PI()))/2</f>
        <v>32.114751914421582</v>
      </c>
      <c r="Q240" s="21">
        <f>('Berechnungen 525d'!$E$77*((O240-O239)/(3.6*(F240-F239)))+('Berechnungen 525d'!$E$74*'Berechnungen 525d'!$E$75*'Berechnungen 525d'!$E$76*('Beschl. 5. Gang(29.10.2013)'!O240/3.6)^2)/2)*('Berechnungen 525d'!$B$3/(2*PI()))/2</f>
        <v>236.12062023388236</v>
      </c>
      <c r="R240" s="28">
        <f>('Berechnungen 525d'!$E$74*'Berechnungen 525d'!$E$75*'Berechnungen 525d'!$E$76*O240^2)/2</f>
        <v>16712.489436887437</v>
      </c>
      <c r="T240">
        <v>44914</v>
      </c>
      <c r="U240">
        <v>3909</v>
      </c>
      <c r="V240" s="19">
        <v>2247</v>
      </c>
      <c r="W240" s="19">
        <v>2250</v>
      </c>
      <c r="X240" s="19">
        <f t="shared" si="25"/>
        <v>3</v>
      </c>
    </row>
    <row r="241" spans="1:24" x14ac:dyDescent="0.25">
      <c r="A241">
        <v>45105</v>
      </c>
      <c r="B241">
        <v>3909</v>
      </c>
      <c r="F241" s="17">
        <f t="shared" si="22"/>
        <v>45.104999999999997</v>
      </c>
      <c r="G241" s="17">
        <f t="shared" si="26"/>
        <v>0.1909999999999954</v>
      </c>
      <c r="H241" s="18">
        <f t="shared" si="23"/>
        <v>3909</v>
      </c>
      <c r="I241" s="4">
        <f>H241*60*'Berechnungen 525d'!$D$9/1000</f>
        <v>198.41085957446808</v>
      </c>
      <c r="J241" s="4">
        <f t="shared" si="27"/>
        <v>0</v>
      </c>
      <c r="K241" s="24">
        <f t="shared" si="28"/>
        <v>0</v>
      </c>
      <c r="L241" s="28">
        <f>'Berechnungen 525d'!$E$77*((I241-I240)/(3.6*(F241-F240)))</f>
        <v>0</v>
      </c>
      <c r="M241" s="21">
        <f>'Berechnungen 525d'!$E$77*((I241-I240)/(3.6*(F241-F240)))*'Berechnungen 525d'!$B$3/(2*PI())</f>
        <v>0</v>
      </c>
      <c r="N241" s="18">
        <f t="shared" si="24"/>
        <v>3940.6206740773373</v>
      </c>
      <c r="O241" s="4">
        <f>N241*60*'Berechnungen 525d'!$D$9/1000</f>
        <v>200.01584425699778</v>
      </c>
      <c r="P241" s="21">
        <f>'Berechnungen 525d'!$E$77*((O241-O240)/(3.6*(F241-F240)))*('Berechnungen 525d'!$B$3/(2*PI()))/2</f>
        <v>31.457768662003755</v>
      </c>
      <c r="Q241" s="21">
        <f>('Berechnungen 525d'!$E$77*((O241-O240)/(3.6*(F241-F240)))+('Berechnungen 525d'!$E$74*'Berechnungen 525d'!$E$75*'Berechnungen 525d'!$E$76*('Beschl. 5. Gang(29.10.2013)'!O241/3.6)^2)/2)*('Berechnungen 525d'!$B$3/(2*PI()))/2</f>
        <v>235.61867580712689</v>
      </c>
      <c r="R241" s="28">
        <f>('Berechnungen 525d'!$E$74*'Berechnungen 525d'!$E$75*'Berechnungen 525d'!$E$76*O241^2)/2</f>
        <v>16725.190467291774</v>
      </c>
      <c r="T241">
        <v>45105</v>
      </c>
      <c r="U241">
        <v>3909</v>
      </c>
      <c r="V241" s="19">
        <v>2247</v>
      </c>
      <c r="W241" s="19">
        <v>2250</v>
      </c>
      <c r="X241" s="19">
        <f t="shared" si="25"/>
        <v>3</v>
      </c>
    </row>
    <row r="242" spans="1:24" x14ac:dyDescent="0.25">
      <c r="A242">
        <v>45285</v>
      </c>
      <c r="B242">
        <v>3909</v>
      </c>
      <c r="F242" s="17">
        <f t="shared" si="22"/>
        <v>45.284999999999997</v>
      </c>
      <c r="G242" s="17">
        <f t="shared" si="26"/>
        <v>0.17999999999999972</v>
      </c>
      <c r="H242" s="18">
        <f t="shared" si="23"/>
        <v>3909</v>
      </c>
      <c r="I242" s="4">
        <f>H242*60*'Berechnungen 525d'!$D$9/1000</f>
        <v>198.41085957446808</v>
      </c>
      <c r="J242" s="4">
        <f t="shared" si="27"/>
        <v>0</v>
      </c>
      <c r="K242" s="24">
        <f t="shared" si="28"/>
        <v>0</v>
      </c>
      <c r="L242" s="28">
        <f>'Berechnungen 525d'!$E$77*((I242-I241)/(3.6*(F242-F241)))</f>
        <v>0</v>
      </c>
      <c r="M242" s="21">
        <f>'Berechnungen 525d'!$E$77*((I242-I241)/(3.6*(F242-F241)))*'Berechnungen 525d'!$B$3/(2*PI())</f>
        <v>0</v>
      </c>
      <c r="N242" s="18">
        <f t="shared" si="24"/>
        <v>3942.0041174719686</v>
      </c>
      <c r="O242" s="4">
        <f>N242*60*'Berechnungen 525d'!$D$9/1000</f>
        <v>200.08606431151335</v>
      </c>
      <c r="P242" s="21">
        <f>'Berechnungen 525d'!$E$77*((O242-O241)/(3.6*(F242-F241)))*('Berechnungen 525d'!$B$3/(2*PI()))/2</f>
        <v>30.85781546570518</v>
      </c>
      <c r="Q242" s="21">
        <f>('Berechnungen 525d'!$E$77*((O242-O241)/(3.6*(F242-F241)))+('Berechnungen 525d'!$E$74*'Berechnungen 525d'!$E$75*'Berechnungen 525d'!$E$76*('Beschl. 5. Gang(29.10.2013)'!O242/3.6)^2)/2)*('Berechnungen 525d'!$B$3/(2*PI()))/2</f>
        <v>235.16209831792483</v>
      </c>
      <c r="R242" s="28">
        <f>('Berechnungen 525d'!$E$74*'Berechnungen 525d'!$E$75*'Berechnungen 525d'!$E$76*O242^2)/2</f>
        <v>16736.936036231025</v>
      </c>
      <c r="T242">
        <v>45285</v>
      </c>
      <c r="U242">
        <v>3909</v>
      </c>
      <c r="V242" s="19">
        <v>2246</v>
      </c>
      <c r="W242" s="19">
        <v>2250</v>
      </c>
      <c r="X242" s="19">
        <f t="shared" si="25"/>
        <v>4</v>
      </c>
    </row>
    <row r="243" spans="1:24" x14ac:dyDescent="0.25">
      <c r="A243">
        <v>45475</v>
      </c>
      <c r="B243">
        <v>3930</v>
      </c>
      <c r="F243" s="17">
        <f t="shared" si="22"/>
        <v>45.475000000000001</v>
      </c>
      <c r="G243" s="17">
        <f t="shared" si="26"/>
        <v>0.19000000000000483</v>
      </c>
      <c r="H243" s="18">
        <f t="shared" si="23"/>
        <v>3930</v>
      </c>
      <c r="I243" s="4">
        <f>H243*60*'Berechnungen 525d'!$D$9/1000</f>
        <v>199.47676595744679</v>
      </c>
      <c r="J243" s="4">
        <f t="shared" si="27"/>
        <v>1.0659063829787101</v>
      </c>
      <c r="K243" s="24">
        <f t="shared" si="28"/>
        <v>1.5583426651735133</v>
      </c>
      <c r="L243" s="28">
        <f>'Berechnungen 525d'!$E$77*((I243-I242)/(3.6*(F243-F242)))</f>
        <v>2805.0167973123239</v>
      </c>
      <c r="M243" s="21">
        <f>'Berechnungen 525d'!$E$77*((I243-I242)/(3.6*(F243-F242)))*'Berechnungen 525d'!$B$3/(2*PI())</f>
        <v>887.50739003113017</v>
      </c>
      <c r="N243" s="18">
        <f t="shared" si="24"/>
        <v>3943.4388970343762</v>
      </c>
      <c r="O243" s="4">
        <f>N243*60*'Berechnungen 525d'!$D$9/1000</f>
        <v>200.1588900588342</v>
      </c>
      <c r="P243" s="21">
        <f>'Berechnungen 525d'!$E$77*((O243-O242)/(3.6*(F243-F242)))*('Berechnungen 525d'!$B$3/(2*PI()))/2</f>
        <v>30.318511064345479</v>
      </c>
      <c r="Q243" s="21">
        <f>('Berechnungen 525d'!$E$77*((O243-O242)/(3.6*(F243-F242)))+('Berechnungen 525d'!$E$74*'Berechnungen 525d'!$E$75*'Berechnungen 525d'!$E$76*('Beschl. 5. Gang(29.10.2013)'!O243/3.6)^2)/2)*('Berechnungen 525d'!$B$3/(2*PI()))/2</f>
        <v>234.77154310437786</v>
      </c>
      <c r="R243" s="28">
        <f>('Berechnungen 525d'!$E$74*'Berechnungen 525d'!$E$75*'Berechnungen 525d'!$E$76*O243^2)/2</f>
        <v>16749.121809368557</v>
      </c>
      <c r="T243">
        <v>45475</v>
      </c>
      <c r="U243">
        <v>3930</v>
      </c>
      <c r="V243" s="19">
        <v>2246</v>
      </c>
      <c r="W243" s="19">
        <v>2250</v>
      </c>
      <c r="X243" s="19">
        <f t="shared" si="25"/>
        <v>4</v>
      </c>
    </row>
    <row r="244" spans="1:24" x14ac:dyDescent="0.25">
      <c r="A244">
        <v>45645</v>
      </c>
      <c r="B244">
        <v>3930</v>
      </c>
      <c r="F244" s="17">
        <f t="shared" si="22"/>
        <v>45.645000000000003</v>
      </c>
      <c r="G244" s="17">
        <f t="shared" si="26"/>
        <v>0.17000000000000171</v>
      </c>
      <c r="H244" s="18">
        <f t="shared" si="23"/>
        <v>3930</v>
      </c>
      <c r="I244" s="4">
        <f>H244*60*'Berechnungen 525d'!$D$9/1000</f>
        <v>199.47676595744679</v>
      </c>
      <c r="J244" s="4">
        <f t="shared" si="27"/>
        <v>0</v>
      </c>
      <c r="K244" s="24">
        <f t="shared" si="28"/>
        <v>0</v>
      </c>
      <c r="L244" s="28">
        <f>'Berechnungen 525d'!$E$77*((I244-I243)/(3.6*(F244-F243)))</f>
        <v>0</v>
      </c>
      <c r="M244" s="21">
        <f>'Berechnungen 525d'!$E$77*((I244-I243)/(3.6*(F244-F243)))*'Berechnungen 525d'!$B$3/(2*PI())</f>
        <v>0</v>
      </c>
      <c r="N244" s="18">
        <f t="shared" si="24"/>
        <v>3944.7028145565387</v>
      </c>
      <c r="O244" s="4">
        <f>N244*60*'Berechnungen 525d'!$D$9/1000</f>
        <v>200.22304328523572</v>
      </c>
      <c r="P244" s="21">
        <f>'Berechnungen 525d'!$E$77*((O244-O243)/(3.6*(F244-F243)))*('Berechnungen 525d'!$B$3/(2*PI()))/2</f>
        <v>29.850121407388226</v>
      </c>
      <c r="Q244" s="21">
        <f>('Berechnungen 525d'!$E$77*((O244-O243)/(3.6*(F244-F243)))+('Berechnungen 525d'!$E$74*'Berechnungen 525d'!$E$75*'Berechnungen 525d'!$E$76*('Beschl. 5. Gang(29.10.2013)'!O244/3.6)^2)/2)*('Berechnungen 525d'!$B$3/(2*PI()))/2</f>
        <v>234.43423354698609</v>
      </c>
      <c r="R244" s="28">
        <f>('Berechnungen 525d'!$E$74*'Berechnungen 525d'!$E$75*'Berechnungen 525d'!$E$76*O244^2)/2</f>
        <v>16759.860102327577</v>
      </c>
      <c r="T244">
        <v>45645</v>
      </c>
      <c r="U244">
        <v>3930</v>
      </c>
      <c r="V244" s="19">
        <v>2246</v>
      </c>
      <c r="W244" s="19">
        <v>2250</v>
      </c>
      <c r="X244" s="19">
        <f t="shared" si="25"/>
        <v>4</v>
      </c>
    </row>
    <row r="245" spans="1:24" x14ac:dyDescent="0.25">
      <c r="A245">
        <v>45826</v>
      </c>
      <c r="B245">
        <v>3930</v>
      </c>
      <c r="F245" s="17">
        <f t="shared" si="22"/>
        <v>45.826000000000001</v>
      </c>
      <c r="G245" s="17">
        <f t="shared" si="26"/>
        <v>0.18099999999999739</v>
      </c>
      <c r="H245" s="18">
        <f t="shared" si="23"/>
        <v>3930</v>
      </c>
      <c r="I245" s="4">
        <f>H245*60*'Berechnungen 525d'!$D$9/1000</f>
        <v>199.47676595744679</v>
      </c>
      <c r="J245" s="4">
        <f t="shared" si="27"/>
        <v>0</v>
      </c>
      <c r="K245" s="24">
        <f t="shared" si="28"/>
        <v>0</v>
      </c>
      <c r="L245" s="28">
        <f>'Berechnungen 525d'!$E$77*((I245-I244)/(3.6*(F245-F244)))</f>
        <v>0</v>
      </c>
      <c r="M245" s="21">
        <f>'Berechnungen 525d'!$E$77*((I245-I244)/(3.6*(F245-F244)))*'Berechnungen 525d'!$B$3/(2*PI())</f>
        <v>0</v>
      </c>
      <c r="N245" s="18">
        <f t="shared" si="24"/>
        <v>3946.0304543218481</v>
      </c>
      <c r="O245" s="4">
        <f>N245*60*'Berechnungen 525d'!$D$9/1000</f>
        <v>200.29043089000425</v>
      </c>
      <c r="P245" s="21">
        <f>'Berechnungen 525d'!$E$77*((O245-O244)/(3.6*(F245-F244)))*('Berechnungen 525d'!$B$3/(2*PI()))/2</f>
        <v>29.449502706138073</v>
      </c>
      <c r="Q245" s="21">
        <f>('Berechnungen 525d'!$E$77*((O245-O244)/(3.6*(F245-F244)))+('Berechnungen 525d'!$E$74*'Berechnungen 525d'!$E$75*'Berechnungen 525d'!$E$76*('Beschl. 5. Gang(29.10.2013)'!O245/3.6)^2)/2)*('Berechnungen 525d'!$B$3/(2*PI()))/2</f>
        <v>234.17134877549782</v>
      </c>
      <c r="R245" s="28">
        <f>('Berechnungen 525d'!$E$74*'Berechnungen 525d'!$E$75*'Berechnungen 525d'!$E$76*O245^2)/2</f>
        <v>16771.143487777263</v>
      </c>
      <c r="T245">
        <v>45826</v>
      </c>
      <c r="U245">
        <v>3930</v>
      </c>
      <c r="V245" s="19">
        <v>2245</v>
      </c>
      <c r="W245" s="19">
        <v>2250</v>
      </c>
      <c r="X245" s="19">
        <f t="shared" si="25"/>
        <v>5</v>
      </c>
    </row>
    <row r="246" spans="1:24" x14ac:dyDescent="0.25">
      <c r="A246">
        <v>46016</v>
      </c>
      <c r="B246">
        <v>3932</v>
      </c>
      <c r="F246" s="17">
        <f t="shared" si="22"/>
        <v>46.015999999999998</v>
      </c>
      <c r="G246" s="17">
        <f t="shared" si="26"/>
        <v>0.18999999999999773</v>
      </c>
      <c r="H246" s="18">
        <f t="shared" si="23"/>
        <v>3932</v>
      </c>
      <c r="I246" s="4">
        <f>H246*60*'Berechnungen 525d'!$D$9/1000</f>
        <v>199.57828085106382</v>
      </c>
      <c r="J246" s="4">
        <f t="shared" si="27"/>
        <v>0.10151489361703625</v>
      </c>
      <c r="K246" s="24">
        <f t="shared" si="28"/>
        <v>0.1484135871594115</v>
      </c>
      <c r="L246" s="28">
        <f>'Berechnungen 525d'!$E$77*((I246-I245)/(3.6*(F246-F245)))</f>
        <v>267.1444568869407</v>
      </c>
      <c r="M246" s="21">
        <f>'Berechnungen 525d'!$E$77*((I246-I245)/(3.6*(F246-F245)))*'Berechnungen 525d'!$B$3/(2*PI())</f>
        <v>84.524513336314797</v>
      </c>
      <c r="N246" s="18">
        <f t="shared" si="24"/>
        <v>3947.4069274840517</v>
      </c>
      <c r="O246" s="4">
        <f>N246*60*'Berechnungen 525d'!$D$9/1000</f>
        <v>200.36029715331816</v>
      </c>
      <c r="P246" s="21">
        <f>'Berechnungen 525d'!$E$77*((O246-O245)/(3.6*(F246-F245)))*('Berechnungen 525d'!$B$3/(2*PI()))/2</f>
        <v>29.086431038943662</v>
      </c>
      <c r="Q246" s="21">
        <f>('Berechnungen 525d'!$E$77*((O246-O245)/(3.6*(F246-F245)))+('Berechnungen 525d'!$E$74*'Berechnungen 525d'!$E$75*'Berechnungen 525d'!$E$76*('Beschl. 5. Gang(29.10.2013)'!O246/3.6)^2)/2)*('Berechnungen 525d'!$B$3/(2*PI()))/2</f>
        <v>233.95112611997703</v>
      </c>
      <c r="R246" s="28">
        <f>('Berechnungen 525d'!$E$74*'Berechnungen 525d'!$E$75*'Berechnungen 525d'!$E$76*O246^2)/2</f>
        <v>16782.845908978827</v>
      </c>
      <c r="T246">
        <v>46016</v>
      </c>
      <c r="U246">
        <v>3932</v>
      </c>
      <c r="V246" s="19">
        <v>2245</v>
      </c>
      <c r="W246" s="19">
        <v>2250</v>
      </c>
      <c r="X246" s="19">
        <f t="shared" si="25"/>
        <v>5</v>
      </c>
    </row>
    <row r="247" spans="1:24" x14ac:dyDescent="0.25">
      <c r="A247">
        <v>46206</v>
      </c>
      <c r="B247">
        <v>3932</v>
      </c>
      <c r="F247" s="17">
        <f t="shared" si="22"/>
        <v>46.206000000000003</v>
      </c>
      <c r="G247" s="17">
        <f t="shared" si="26"/>
        <v>0.19000000000000483</v>
      </c>
      <c r="H247" s="18">
        <f t="shared" si="23"/>
        <v>3932</v>
      </c>
      <c r="I247" s="4">
        <f>H247*60*'Berechnungen 525d'!$D$9/1000</f>
        <v>199.57828085106382</v>
      </c>
      <c r="J247" s="4">
        <f t="shared" si="27"/>
        <v>0</v>
      </c>
      <c r="K247" s="24">
        <f t="shared" si="28"/>
        <v>0</v>
      </c>
      <c r="L247" s="28">
        <f>'Berechnungen 525d'!$E$77*((I247-I246)/(3.6*(F247-F246)))</f>
        <v>0</v>
      </c>
      <c r="M247" s="21">
        <f>'Berechnungen 525d'!$E$77*((I247-I246)/(3.6*(F247-F246)))*'Berechnungen 525d'!$B$3/(2*PI())</f>
        <v>0</v>
      </c>
      <c r="N247" s="18">
        <f t="shared" si="24"/>
        <v>3948.7688936729332</v>
      </c>
      <c r="O247" s="4">
        <f>N247*60*'Berechnungen 525d'!$D$9/1000</f>
        <v>200.42942707970531</v>
      </c>
      <c r="P247" s="21">
        <f>'Berechnungen 525d'!$E$77*((O247-O246)/(3.6*(F247-F246)))*('Berechnungen 525d'!$B$3/(2*PI()))/2</f>
        <v>28.779882323928163</v>
      </c>
      <c r="Q247" s="21">
        <f>('Berechnungen 525d'!$E$77*((O247-O246)/(3.6*(F247-F246)))+('Berechnungen 525d'!$E$74*'Berechnungen 525d'!$E$75*'Berechnungen 525d'!$E$76*('Beschl. 5. Gang(29.10.2013)'!O247/3.6)^2)/2)*('Berechnungen 525d'!$B$3/(2*PI()))/2</f>
        <v>233.78596993316003</v>
      </c>
      <c r="R247" s="28">
        <f>('Berechnungen 525d'!$E$74*'Berechnungen 525d'!$E$75*'Berechnungen 525d'!$E$76*O247^2)/2</f>
        <v>16794.429012707355</v>
      </c>
      <c r="T247">
        <v>46206</v>
      </c>
      <c r="U247">
        <v>3932</v>
      </c>
      <c r="V247" s="19">
        <v>2245</v>
      </c>
      <c r="W247" s="19">
        <v>2250</v>
      </c>
      <c r="X247" s="19">
        <f t="shared" si="25"/>
        <v>5</v>
      </c>
    </row>
    <row r="248" spans="1:24" x14ac:dyDescent="0.25">
      <c r="A248">
        <v>46406</v>
      </c>
      <c r="B248">
        <v>3932</v>
      </c>
      <c r="F248" s="17">
        <f t="shared" si="22"/>
        <v>46.405999999999999</v>
      </c>
      <c r="G248" s="17">
        <f t="shared" si="26"/>
        <v>0.19999999999999574</v>
      </c>
      <c r="H248" s="18">
        <f t="shared" si="23"/>
        <v>3932</v>
      </c>
      <c r="I248" s="4">
        <f>H248*60*'Berechnungen 525d'!$D$9/1000</f>
        <v>199.57828085106382</v>
      </c>
      <c r="J248" s="4">
        <f t="shared" si="27"/>
        <v>0</v>
      </c>
      <c r="K248" s="24">
        <f t="shared" si="28"/>
        <v>0</v>
      </c>
      <c r="L248" s="28">
        <f>'Berechnungen 525d'!$E$77*((I248-I247)/(3.6*(F248-F247)))</f>
        <v>0</v>
      </c>
      <c r="M248" s="21">
        <f>'Berechnungen 525d'!$E$77*((I248-I247)/(3.6*(F248-F247)))*'Berechnungen 525d'!$B$3/(2*PI())</f>
        <v>0</v>
      </c>
      <c r="N248" s="18">
        <f t="shared" si="24"/>
        <v>3950.1903904174046</v>
      </c>
      <c r="O248" s="4">
        <f>N248*60*'Berechnungen 525d'!$D$9/1000</f>
        <v>200.50157862510127</v>
      </c>
      <c r="P248" s="21">
        <f>'Berechnungen 525d'!$E$77*((O248-O247)/(3.6*(F248-F247)))*('Berechnungen 525d'!$B$3/(2*PI()))/2</f>
        <v>28.535938627197364</v>
      </c>
      <c r="Q248" s="21">
        <f>('Berechnungen 525d'!$E$77*((O248-O247)/(3.6*(F248-F247)))+('Berechnungen 525d'!$E$74*'Berechnungen 525d'!$E$75*'Berechnungen 525d'!$E$76*('Beschl. 5. Gang(29.10.2013)'!O248/3.6)^2)/2)*('Berechnungen 525d'!$B$3/(2*PI()))/2</f>
        <v>233.68965095013266</v>
      </c>
      <c r="R248" s="28">
        <f>('Berechnungen 525d'!$E$74*'Berechnungen 525d'!$E$75*'Berechnungen 525d'!$E$76*O248^2)/2</f>
        <v>16806.522667114044</v>
      </c>
      <c r="T248">
        <v>46406</v>
      </c>
      <c r="U248">
        <v>3932</v>
      </c>
      <c r="V248" s="19">
        <v>2244</v>
      </c>
      <c r="W248" s="19">
        <v>2250</v>
      </c>
      <c r="X248" s="19">
        <f t="shared" si="25"/>
        <v>6</v>
      </c>
    </row>
    <row r="249" spans="1:24" x14ac:dyDescent="0.25">
      <c r="A249">
        <v>46597</v>
      </c>
      <c r="B249">
        <v>3943</v>
      </c>
      <c r="F249" s="17">
        <f t="shared" si="22"/>
        <v>46.597000000000001</v>
      </c>
      <c r="G249" s="17">
        <f t="shared" si="26"/>
        <v>0.1910000000000025</v>
      </c>
      <c r="H249" s="18">
        <f t="shared" si="23"/>
        <v>3943</v>
      </c>
      <c r="I249" s="4">
        <f>H249*60*'Berechnungen 525d'!$D$9/1000</f>
        <v>200.13661276595744</v>
      </c>
      <c r="J249" s="4">
        <f t="shared" si="27"/>
        <v>0.55833191489361411</v>
      </c>
      <c r="K249" s="24">
        <f t="shared" si="28"/>
        <v>0.81200103969401805</v>
      </c>
      <c r="L249" s="28">
        <f>'Berechnungen 525d'!$E$77*((I249-I248)/(3.6*(F249-F248)))</f>
        <v>1461.6018714492325</v>
      </c>
      <c r="M249" s="21">
        <f>'Berechnungen 525d'!$E$77*((I249-I248)/(3.6*(F249-F248)))*'Berechnungen 525d'!$B$3/(2*PI())</f>
        <v>462.45087139493853</v>
      </c>
      <c r="N249" s="18">
        <f t="shared" si="24"/>
        <v>3951.5397278979194</v>
      </c>
      <c r="O249" s="4">
        <f>N249*60*'Berechnungen 525d'!$D$9/1000</f>
        <v>200.57006755049522</v>
      </c>
      <c r="P249" s="21">
        <f>'Berechnungen 525d'!$E$77*((O249-O248)/(3.6*(F249-F248)))*('Berechnungen 525d'!$B$3/(2*PI()))/2</f>
        <v>28.363740621356229</v>
      </c>
      <c r="Q249" s="21">
        <f>('Berechnungen 525d'!$E$77*((O249-O248)/(3.6*(F249-F248)))+('Berechnungen 525d'!$E$74*'Berechnungen 525d'!$E$75*'Berechnungen 525d'!$E$76*('Beschl. 5. Gang(29.10.2013)'!O249/3.6)^2)/2)*('Berechnungen 525d'!$B$3/(2*PI()))/2</f>
        <v>233.6576329586207</v>
      </c>
      <c r="R249" s="28">
        <f>('Berechnungen 525d'!$E$74*'Berechnungen 525d'!$E$75*'Berechnungen 525d'!$E$76*O249^2)/2</f>
        <v>16818.006439752731</v>
      </c>
      <c r="T249">
        <v>46597</v>
      </c>
      <c r="U249">
        <v>3943</v>
      </c>
      <c r="V249" s="19">
        <v>2244</v>
      </c>
      <c r="W249" s="19">
        <v>2250</v>
      </c>
      <c r="X249" s="19">
        <f t="shared" si="25"/>
        <v>6</v>
      </c>
    </row>
    <row r="250" spans="1:24" x14ac:dyDescent="0.25">
      <c r="A250">
        <v>46787</v>
      </c>
      <c r="B250">
        <v>3943</v>
      </c>
      <c r="F250" s="17">
        <f t="shared" si="22"/>
        <v>46.786999999999999</v>
      </c>
      <c r="G250" s="17">
        <f t="shared" si="26"/>
        <v>0.18999999999999773</v>
      </c>
      <c r="H250" s="18">
        <f t="shared" si="23"/>
        <v>3943</v>
      </c>
      <c r="I250" s="4">
        <f>H250*60*'Berechnungen 525d'!$D$9/1000</f>
        <v>200.13661276595744</v>
      </c>
      <c r="J250" s="4">
        <f t="shared" si="27"/>
        <v>0</v>
      </c>
      <c r="K250" s="24">
        <f t="shared" si="28"/>
        <v>0</v>
      </c>
      <c r="L250" s="28">
        <f>'Berechnungen 525d'!$E$77*((I250-I249)/(3.6*(F250-F249)))</f>
        <v>0</v>
      </c>
      <c r="M250" s="21">
        <f>'Berechnungen 525d'!$E$77*((I250-I249)/(3.6*(F250-F249)))*'Berechnungen 525d'!$B$3/(2*PI())</f>
        <v>0</v>
      </c>
      <c r="N250" s="18">
        <f t="shared" si="24"/>
        <v>3952.8774627842399</v>
      </c>
      <c r="O250" s="4">
        <f>N250*60*'Berechnungen 525d'!$D$9/1000</f>
        <v>200.63796755783153</v>
      </c>
      <c r="P250" s="21">
        <f>'Berechnungen 525d'!$E$77*((O250-O249)/(3.6*(F250-F249)))*('Berechnungen 525d'!$B$3/(2*PI()))/2</f>
        <v>28.267847559810086</v>
      </c>
      <c r="Q250" s="21">
        <f>('Berechnungen 525d'!$E$77*((O250-O249)/(3.6*(F250-F249)))+('Berechnungen 525d'!$E$74*'Berechnungen 525d'!$E$75*'Berechnungen 525d'!$E$76*('Beschl. 5. Gang(29.10.2013)'!O250/3.6)^2)/2)*('Berechnungen 525d'!$B$3/(2*PI()))/2</f>
        <v>233.70076180062921</v>
      </c>
      <c r="R250" s="28">
        <f>('Berechnungen 525d'!$E$74*'Berechnungen 525d'!$E$75*'Berechnungen 525d'!$E$76*O250^2)/2</f>
        <v>16829.395338090773</v>
      </c>
      <c r="T250">
        <v>46787</v>
      </c>
      <c r="U250">
        <v>3943</v>
      </c>
      <c r="V250" s="19">
        <v>2244</v>
      </c>
      <c r="W250" s="19">
        <v>2250</v>
      </c>
      <c r="X250" s="19">
        <f t="shared" si="25"/>
        <v>6</v>
      </c>
    </row>
    <row r="251" spans="1:24" x14ac:dyDescent="0.25">
      <c r="A251">
        <v>46977</v>
      </c>
      <c r="B251">
        <v>3943</v>
      </c>
      <c r="F251" s="17">
        <f t="shared" si="22"/>
        <v>46.976999999999997</v>
      </c>
      <c r="G251" s="17">
        <f t="shared" si="26"/>
        <v>0.18999999999999773</v>
      </c>
      <c r="H251" s="18">
        <f t="shared" si="23"/>
        <v>3943</v>
      </c>
      <c r="I251" s="4">
        <f>H251*60*'Berechnungen 525d'!$D$9/1000</f>
        <v>200.13661276595744</v>
      </c>
      <c r="J251" s="4">
        <f t="shared" si="27"/>
        <v>0</v>
      </c>
      <c r="K251" s="24">
        <f t="shared" si="28"/>
        <v>0</v>
      </c>
      <c r="L251" s="28">
        <f>'Berechnungen 525d'!$E$77*((I251-I250)/(3.6*(F251-F250)))</f>
        <v>0</v>
      </c>
      <c r="M251" s="21">
        <f>'Berechnungen 525d'!$E$77*((I251-I250)/(3.6*(F251-F250)))*'Berechnungen 525d'!$B$3/(2*PI())</f>
        <v>0</v>
      </c>
      <c r="N251" s="18">
        <f t="shared" si="24"/>
        <v>3954.2140718572437</v>
      </c>
      <c r="O251" s="4">
        <f>N251*60*'Berechnungen 525d'!$D$9/1000</f>
        <v>200.70581042175831</v>
      </c>
      <c r="P251" s="21">
        <f>'Berechnungen 525d'!$E$77*((O251-O250)/(3.6*(F251-F250)))*('Berechnungen 525d'!$B$3/(2*PI()))/2</f>
        <v>28.244057854142198</v>
      </c>
      <c r="Q251" s="21">
        <f>('Berechnungen 525d'!$E$77*((O251-O250)/(3.6*(F251-F250)))+('Berechnungen 525d'!$E$74*'Berechnungen 525d'!$E$75*'Berechnungen 525d'!$E$76*('Beschl. 5. Gang(29.10.2013)'!O251/3.6)^2)/2)*('Berechnungen 525d'!$B$3/(2*PI()))/2</f>
        <v>233.81592399665726</v>
      </c>
      <c r="R251" s="28">
        <f>('Berechnungen 525d'!$E$74*'Berechnungen 525d'!$E$75*'Berechnungen 525d'!$E$76*O251^2)/2</f>
        <v>16840.778501763747</v>
      </c>
      <c r="T251">
        <v>46977</v>
      </c>
      <c r="U251">
        <v>3943</v>
      </c>
      <c r="V251" s="19">
        <v>2243</v>
      </c>
      <c r="W251" s="19">
        <v>2250</v>
      </c>
      <c r="X251" s="19">
        <f t="shared" si="25"/>
        <v>7</v>
      </c>
    </row>
    <row r="252" spans="1:24" x14ac:dyDescent="0.25">
      <c r="A252">
        <v>47168</v>
      </c>
      <c r="B252">
        <v>3949</v>
      </c>
      <c r="F252" s="17">
        <f t="shared" si="22"/>
        <v>47.167999999999999</v>
      </c>
      <c r="G252" s="17">
        <f t="shared" si="26"/>
        <v>0.1910000000000025</v>
      </c>
      <c r="H252" s="18">
        <f t="shared" si="23"/>
        <v>3949</v>
      </c>
      <c r="I252" s="4">
        <f>H252*60*'Berechnungen 525d'!$D$9/1000</f>
        <v>200.44115744680849</v>
      </c>
      <c r="J252" s="4">
        <f t="shared" si="27"/>
        <v>0.30454468085105191</v>
      </c>
      <c r="K252" s="24">
        <f t="shared" si="28"/>
        <v>0.4429096580149039</v>
      </c>
      <c r="L252" s="28">
        <f>'Berechnungen 525d'!$E$77*((I252-I251)/(3.6*(F252-F251)))</f>
        <v>797.23738442682702</v>
      </c>
      <c r="M252" s="21">
        <f>'Berechnungen 525d'!$E$77*((I252-I251)/(3.6*(F252-F251)))*'Berechnungen 525d'!$B$3/(2*PI())</f>
        <v>252.24592985177608</v>
      </c>
      <c r="N252" s="18">
        <f t="shared" si="24"/>
        <v>3955.5600739031911</v>
      </c>
      <c r="O252" s="4">
        <f>N252*60*'Berechnungen 525d'!$D$9/1000</f>
        <v>200.77413004900961</v>
      </c>
      <c r="P252" s="21">
        <f>'Berechnungen 525d'!$E$77*((O252-O251)/(3.6*(F252-F251)))*('Berechnungen 525d'!$B$3/(2*PI()))/2</f>
        <v>28.293628138524515</v>
      </c>
      <c r="Q252" s="21">
        <f>('Berechnungen 525d'!$E$77*((O252-O251)/(3.6*(F252-F251)))+('Berechnungen 525d'!$E$74*'Berechnungen 525d'!$E$75*'Berechnungen 525d'!$E$76*('Beschl. 5. Gang(29.10.2013)'!O252/3.6)^2)/2)*('Berechnungen 525d'!$B$3/(2*PI()))/2</f>
        <v>234.00547013531508</v>
      </c>
      <c r="R252" s="28">
        <f>('Berechnungen 525d'!$E$74*'Berechnungen 525d'!$E$75*'Berechnungen 525d'!$E$76*O252^2)/2</f>
        <v>16852.245549281888</v>
      </c>
      <c r="T252">
        <v>47168</v>
      </c>
      <c r="U252">
        <v>3949</v>
      </c>
      <c r="V252" s="19">
        <v>2243</v>
      </c>
      <c r="W252" s="19">
        <v>2250</v>
      </c>
      <c r="X252" s="19">
        <f t="shared" si="25"/>
        <v>7</v>
      </c>
    </row>
    <row r="253" spans="1:24" x14ac:dyDescent="0.25">
      <c r="A253">
        <v>47358</v>
      </c>
      <c r="B253">
        <v>3949</v>
      </c>
      <c r="F253" s="17">
        <f t="shared" si="22"/>
        <v>47.357999999999997</v>
      </c>
      <c r="G253" s="17">
        <f t="shared" si="26"/>
        <v>0.18999999999999773</v>
      </c>
      <c r="H253" s="18">
        <f t="shared" si="23"/>
        <v>3949</v>
      </c>
      <c r="I253" s="4">
        <f>H253*60*'Berechnungen 525d'!$D$9/1000</f>
        <v>200.44115744680849</v>
      </c>
      <c r="J253" s="4">
        <f t="shared" si="27"/>
        <v>0</v>
      </c>
      <c r="K253" s="24">
        <f t="shared" si="28"/>
        <v>0</v>
      </c>
      <c r="L253" s="28">
        <f>'Berechnungen 525d'!$E$77*((I253-I252)/(3.6*(F253-F252)))</f>
        <v>0</v>
      </c>
      <c r="M253" s="21">
        <f>'Berechnungen 525d'!$E$77*((I253-I252)/(3.6*(F253-F252)))*'Berechnungen 525d'!$B$3/(2*PI())</f>
        <v>0</v>
      </c>
      <c r="N253" s="18">
        <f t="shared" si="24"/>
        <v>3956.9049155575226</v>
      </c>
      <c r="O253" s="4">
        <f>N253*60*'Berechnungen 525d'!$D$9/1000</f>
        <v>200.84239077774524</v>
      </c>
      <c r="P253" s="21">
        <f>'Berechnungen 525d'!$E$77*((O253-O252)/(3.6*(F253-F252)))*('Berechnungen 525d'!$B$3/(2*PI()))/2</f>
        <v>28.418021586698945</v>
      </c>
      <c r="Q253" s="21">
        <f>('Berechnungen 525d'!$E$77*((O253-O252)/(3.6*(F253-F252)))+('Berechnungen 525d'!$E$74*'Berechnungen 525d'!$E$75*'Berechnungen 525d'!$E$76*('Beschl. 5. Gang(29.10.2013)'!O253/3.6)^2)/2)*('Berechnungen 525d'!$B$3/(2*PI()))/2</f>
        <v>234.26976634188867</v>
      </c>
      <c r="R253" s="28">
        <f>('Berechnungen 525d'!$E$74*'Berechnungen 525d'!$E$75*'Berechnungen 525d'!$E$76*O253^2)/2</f>
        <v>16863.706608668061</v>
      </c>
      <c r="T253">
        <v>47358</v>
      </c>
      <c r="U253">
        <v>3949</v>
      </c>
      <c r="V253" s="19">
        <v>2243</v>
      </c>
      <c r="W253" s="19">
        <v>2250</v>
      </c>
      <c r="X253" s="19">
        <f t="shared" si="25"/>
        <v>7</v>
      </c>
    </row>
    <row r="254" spans="1:24" x14ac:dyDescent="0.25">
      <c r="A254">
        <v>47558</v>
      </c>
      <c r="B254">
        <v>3949</v>
      </c>
      <c r="F254" s="17">
        <f t="shared" si="22"/>
        <v>47.558</v>
      </c>
      <c r="G254" s="17">
        <f t="shared" si="26"/>
        <v>0.20000000000000284</v>
      </c>
      <c r="H254" s="18">
        <f t="shared" si="23"/>
        <v>3949</v>
      </c>
      <c r="I254" s="4">
        <f>H254*60*'Berechnungen 525d'!$D$9/1000</f>
        <v>200.44115744680849</v>
      </c>
      <c r="J254" s="4">
        <f t="shared" si="27"/>
        <v>0</v>
      </c>
      <c r="K254" s="24">
        <f t="shared" si="28"/>
        <v>0</v>
      </c>
      <c r="L254" s="28">
        <f>'Berechnungen 525d'!$E$77*((I254-I253)/(3.6*(F254-F253)))</f>
        <v>0</v>
      </c>
      <c r="M254" s="21">
        <f>'Berechnungen 525d'!$E$77*((I254-I253)/(3.6*(F254-F253)))*'Berechnungen 525d'!$B$3/(2*PI())</f>
        <v>0</v>
      </c>
      <c r="N254" s="18">
        <f t="shared" si="24"/>
        <v>3958.3308381442366</v>
      </c>
      <c r="O254" s="4">
        <f>N254*60*'Berechnungen 525d'!$D$9/1000</f>
        <v>200.91476696759344</v>
      </c>
      <c r="P254" s="21">
        <f>'Berechnungen 525d'!$E$77*((O254-O253)/(3.6*(F254-F253)))*('Berechnungen 525d'!$B$3/(2*PI()))/2</f>
        <v>28.624785515598166</v>
      </c>
      <c r="Q254" s="21">
        <f>('Berechnungen 525d'!$E$77*((O254-O253)/(3.6*(F254-F253)))+('Berechnungen 525d'!$E$74*'Berechnungen 525d'!$E$75*'Berechnungen 525d'!$E$76*('Beschl. 5. Gang(29.10.2013)'!O254/3.6)^2)/2)*('Berechnungen 525d'!$B$3/(2*PI()))/2</f>
        <v>234.62491975553726</v>
      </c>
      <c r="R254" s="28">
        <f>('Berechnungen 525d'!$E$74*'Berechnungen 525d'!$E$75*'Berechnungen 525d'!$E$76*O254^2)/2</f>
        <v>16875.862914351073</v>
      </c>
      <c r="T254">
        <v>47558</v>
      </c>
      <c r="U254">
        <v>3949</v>
      </c>
      <c r="V254" s="19">
        <v>2242</v>
      </c>
      <c r="W254" s="19">
        <v>2250</v>
      </c>
      <c r="X254" s="19">
        <f t="shared" si="25"/>
        <v>8</v>
      </c>
    </row>
    <row r="255" spans="1:24" x14ac:dyDescent="0.25">
      <c r="A255">
        <v>47748</v>
      </c>
      <c r="B255">
        <v>3952</v>
      </c>
      <c r="F255" s="17">
        <f t="shared" si="22"/>
        <v>47.747999999999998</v>
      </c>
      <c r="G255" s="17">
        <f t="shared" si="26"/>
        <v>0.18999999999999773</v>
      </c>
      <c r="H255" s="18">
        <f t="shared" si="23"/>
        <v>3952</v>
      </c>
      <c r="I255" s="4">
        <f>H255*60*'Berechnungen 525d'!$D$9/1000</f>
        <v>200.59342978723402</v>
      </c>
      <c r="J255" s="4">
        <f t="shared" si="27"/>
        <v>0.15227234042552595</v>
      </c>
      <c r="K255" s="24">
        <f t="shared" si="28"/>
        <v>0.2226203807390757</v>
      </c>
      <c r="L255" s="28">
        <f>'Berechnungen 525d'!$E$77*((I255-I254)/(3.6*(F255-F254)))</f>
        <v>400.71668533033625</v>
      </c>
      <c r="M255" s="21">
        <f>'Berechnungen 525d'!$E$77*((I255-I254)/(3.6*(F255-F254)))*'Berechnungen 525d'!$B$3/(2*PI())</f>
        <v>126.78677000444853</v>
      </c>
      <c r="N255" s="18">
        <f t="shared" si="24"/>
        <v>3959.6990738661848</v>
      </c>
      <c r="O255" s="4">
        <f>N255*60*'Berechnungen 525d'!$D$9/1000</f>
        <v>200.98421511947171</v>
      </c>
      <c r="P255" s="21">
        <f>'Berechnungen 525d'!$E$77*((O255-O254)/(3.6*(F255-F254)))*('Berechnungen 525d'!$B$3/(2*PI()))/2</f>
        <v>28.912364631748414</v>
      </c>
      <c r="Q255" s="21">
        <f>('Berechnungen 525d'!$E$77*((O255-O254)/(3.6*(F255-F254)))+('Berechnungen 525d'!$E$74*'Berechnungen 525d'!$E$75*'Berechnungen 525d'!$E$76*('Beschl. 5. Gang(29.10.2013)'!O255/3.6)^2)/2)*('Berechnungen 525d'!$B$3/(2*PI()))/2</f>
        <v>235.05493540222955</v>
      </c>
      <c r="R255" s="28">
        <f>('Berechnungen 525d'!$E$74*'Berechnungen 525d'!$E$75*'Berechnungen 525d'!$E$76*O255^2)/2</f>
        <v>16887.531544433725</v>
      </c>
      <c r="T255">
        <v>47748</v>
      </c>
      <c r="U255">
        <v>3952</v>
      </c>
      <c r="V255" s="19">
        <v>2242</v>
      </c>
      <c r="W255" s="19">
        <v>2250</v>
      </c>
      <c r="X255" s="19">
        <f t="shared" si="25"/>
        <v>8</v>
      </c>
    </row>
    <row r="256" spans="1:24" x14ac:dyDescent="0.25">
      <c r="A256">
        <v>47939</v>
      </c>
      <c r="B256">
        <v>3952</v>
      </c>
      <c r="F256" s="17">
        <f t="shared" si="22"/>
        <v>47.939</v>
      </c>
      <c r="G256" s="17">
        <f t="shared" si="26"/>
        <v>0.1910000000000025</v>
      </c>
      <c r="H256" s="18">
        <f t="shared" si="23"/>
        <v>3952</v>
      </c>
      <c r="I256" s="4">
        <f>H256*60*'Berechnungen 525d'!$D$9/1000</f>
        <v>200.59342978723402</v>
      </c>
      <c r="J256" s="4">
        <f t="shared" si="27"/>
        <v>0</v>
      </c>
      <c r="K256" s="24">
        <f t="shared" si="28"/>
        <v>0</v>
      </c>
      <c r="L256" s="28">
        <f>'Berechnungen 525d'!$E$77*((I256-I255)/(3.6*(F256-F255)))</f>
        <v>0</v>
      </c>
      <c r="M256" s="21">
        <f>'Berechnungen 525d'!$E$77*((I256-I255)/(3.6*(F256-F255)))*'Berechnungen 525d'!$B$3/(2*PI())</f>
        <v>0</v>
      </c>
      <c r="N256" s="18">
        <f t="shared" si="24"/>
        <v>3961.0917101634627</v>
      </c>
      <c r="O256" s="4">
        <f>N256*60*'Berechnungen 525d'!$D$9/1000</f>
        <v>201.0549017822544</v>
      </c>
      <c r="P256" s="21">
        <f>'Berechnungen 525d'!$E$77*((O256-O255)/(3.6*(F256-F255)))*('Berechnungen 525d'!$B$3/(2*PI()))/2</f>
        <v>29.273903146020565</v>
      </c>
      <c r="Q256" s="21">
        <f>('Berechnungen 525d'!$E$77*((O256-O255)/(3.6*(F256-F255)))+('Berechnungen 525d'!$E$74*'Berechnungen 525d'!$E$75*'Berechnungen 525d'!$E$76*('Beschl. 5. Gang(29.10.2013)'!O256/3.6)^2)/2)*('Berechnungen 525d'!$B$3/(2*PI()))/2</f>
        <v>235.56150115457416</v>
      </c>
      <c r="R256" s="28">
        <f>('Berechnungen 525d'!$E$74*'Berechnungen 525d'!$E$75*'Berechnungen 525d'!$E$76*O256^2)/2</f>
        <v>16899.41240945155</v>
      </c>
      <c r="T256">
        <v>47939</v>
      </c>
      <c r="U256">
        <v>3952</v>
      </c>
      <c r="V256" s="19">
        <v>2242</v>
      </c>
      <c r="W256" s="19">
        <v>2250</v>
      </c>
      <c r="X256" s="19">
        <f t="shared" si="25"/>
        <v>8</v>
      </c>
    </row>
    <row r="257" spans="1:24" x14ac:dyDescent="0.25">
      <c r="A257">
        <v>48129</v>
      </c>
      <c r="B257">
        <v>3952</v>
      </c>
      <c r="F257" s="17">
        <f t="shared" si="22"/>
        <v>48.128999999999998</v>
      </c>
      <c r="G257" s="17">
        <f t="shared" si="26"/>
        <v>0.18999999999999773</v>
      </c>
      <c r="H257" s="18">
        <f t="shared" si="23"/>
        <v>3952</v>
      </c>
      <c r="I257" s="4">
        <f>H257*60*'Berechnungen 525d'!$D$9/1000</f>
        <v>200.59342978723402</v>
      </c>
      <c r="J257" s="4">
        <f t="shared" si="27"/>
        <v>0</v>
      </c>
      <c r="K257" s="24">
        <f t="shared" si="28"/>
        <v>0</v>
      </c>
      <c r="L257" s="28">
        <f>'Berechnungen 525d'!$E$77*((I257-I256)/(3.6*(F257-F256)))</f>
        <v>0</v>
      </c>
      <c r="M257" s="21">
        <f>'Berechnungen 525d'!$E$77*((I257-I256)/(3.6*(F257-F256)))*'Berechnungen 525d'!$B$3/(2*PI())</f>
        <v>0</v>
      </c>
      <c r="N257" s="18">
        <f t="shared" si="24"/>
        <v>3962.4979841380805</v>
      </c>
      <c r="O257" s="4">
        <f>N257*60*'Berechnungen 525d'!$D$9/1000</f>
        <v>201.12628065871925</v>
      </c>
      <c r="P257" s="21">
        <f>'Berechnungen 525d'!$E$77*((O257-O256)/(3.6*(F257-F256)))*('Berechnungen 525d'!$B$3/(2*PI()))/2</f>
        <v>29.716155830516197</v>
      </c>
      <c r="Q257" s="21">
        <f>('Berechnungen 525d'!$E$77*((O257-O256)/(3.6*(F257-F256)))+('Berechnungen 525d'!$E$74*'Berechnungen 525d'!$E$75*'Berechnungen 525d'!$E$76*('Beschl. 5. Gang(29.10.2013)'!O257/3.6)^2)/2)*('Berechnungen 525d'!$B$3/(2*PI()))/2</f>
        <v>236.15025303522933</v>
      </c>
      <c r="R257" s="28">
        <f>('Berechnungen 525d'!$E$74*'Berechnungen 525d'!$E$75*'Berechnungen 525d'!$E$76*O257^2)/2</f>
        <v>16911.413859647553</v>
      </c>
      <c r="T257">
        <v>48129</v>
      </c>
      <c r="U257">
        <v>3952</v>
      </c>
      <c r="V257" s="19">
        <v>2240</v>
      </c>
      <c r="W257" s="19">
        <v>2250</v>
      </c>
      <c r="X257" s="19">
        <f t="shared" si="25"/>
        <v>10</v>
      </c>
    </row>
    <row r="258" spans="1:24" x14ac:dyDescent="0.25">
      <c r="A258">
        <v>48319</v>
      </c>
      <c r="B258">
        <v>3950</v>
      </c>
      <c r="F258" s="17">
        <f t="shared" si="22"/>
        <v>48.319000000000003</v>
      </c>
      <c r="G258" s="17">
        <f t="shared" si="26"/>
        <v>0.19000000000000483</v>
      </c>
      <c r="H258" s="18">
        <f t="shared" si="23"/>
        <v>3950</v>
      </c>
      <c r="I258" s="4">
        <f>H258*60*'Berechnungen 525d'!$D$9/1000</f>
        <v>200.49191489361701</v>
      </c>
      <c r="J258" s="4">
        <f t="shared" si="27"/>
        <v>-0.10151489361700783</v>
      </c>
      <c r="K258" s="24">
        <f t="shared" si="28"/>
        <v>-0.1484135871593644</v>
      </c>
      <c r="L258" s="28">
        <f>'Berechnungen 525d'!$E$77*((I258-I257)/(3.6*(F258-F257)))</f>
        <v>-267.14445688685589</v>
      </c>
      <c r="M258" s="21">
        <f>'Berechnungen 525d'!$E$77*((I258-I257)/(3.6*(F258-F257)))*'Berechnungen 525d'!$B$3/(2*PI())</f>
        <v>-84.524513336287967</v>
      </c>
      <c r="N258" s="18">
        <f t="shared" si="24"/>
        <v>3963.9290129783676</v>
      </c>
      <c r="O258" s="4">
        <f>N258*60*'Berechnungen 525d'!$D$9/1000</f>
        <v>201.19891602896155</v>
      </c>
      <c r="P258" s="21">
        <f>'Berechnungen 525d'!$E$77*((O258-O257)/(3.6*(F258-F257)))*('Berechnungen 525d'!$B$3/(2*PI()))/2</f>
        <v>30.239254073859918</v>
      </c>
      <c r="Q258" s="21">
        <f>('Berechnungen 525d'!$E$77*((O258-O257)/(3.6*(F258-F257)))+('Berechnungen 525d'!$E$74*'Berechnungen 525d'!$E$75*'Berechnungen 525d'!$E$76*('Beschl. 5. Gang(29.10.2013)'!O258/3.6)^2)/2)*('Berechnungen 525d'!$B$3/(2*PI()))/2</f>
        <v>236.82248270582542</v>
      </c>
      <c r="R258" s="28">
        <f>('Berechnungen 525d'!$E$74*'Berechnungen 525d'!$E$75*'Berechnungen 525d'!$E$76*O258^2)/2</f>
        <v>16923.630946455862</v>
      </c>
      <c r="T258">
        <v>48319</v>
      </c>
      <c r="U258">
        <v>3950</v>
      </c>
      <c r="V258" s="19">
        <v>2240</v>
      </c>
      <c r="W258" s="19">
        <v>2250</v>
      </c>
      <c r="X258" s="19">
        <f t="shared" si="25"/>
        <v>10</v>
      </c>
    </row>
    <row r="259" spans="1:24" x14ac:dyDescent="0.25">
      <c r="A259">
        <v>48509</v>
      </c>
      <c r="B259">
        <v>3950</v>
      </c>
      <c r="F259" s="17">
        <f t="shared" ref="F259:F272" si="29">A259/1000</f>
        <v>48.509</v>
      </c>
      <c r="G259" s="17">
        <f t="shared" si="26"/>
        <v>0.18999999999999773</v>
      </c>
      <c r="H259" s="18">
        <f t="shared" ref="H259:H272" si="30">IF(ISBLANK(B259),H258,B259)</f>
        <v>3950</v>
      </c>
      <c r="I259" s="4">
        <f>H259*60*'Berechnungen 525d'!$D$9/1000</f>
        <v>200.49191489361701</v>
      </c>
      <c r="J259" s="4">
        <f t="shared" si="27"/>
        <v>0</v>
      </c>
      <c r="K259" s="24">
        <f t="shared" si="28"/>
        <v>0</v>
      </c>
      <c r="L259" s="28">
        <f>'Berechnungen 525d'!$E$77*((I259-I258)/(3.6*(F259-F258)))</f>
        <v>0</v>
      </c>
      <c r="M259" s="21">
        <f>'Berechnungen 525d'!$E$77*((I259-I258)/(3.6*(F259-F258)))*'Berechnungen 525d'!$B$3/(2*PI())</f>
        <v>0</v>
      </c>
      <c r="N259" s="18">
        <f t="shared" si="24"/>
        <v>3965.3887428042276</v>
      </c>
      <c r="O259" s="4">
        <f>N259*60*'Berechnungen 525d'!$D$9/1000</f>
        <v>201.27300818795246</v>
      </c>
      <c r="P259" s="21">
        <f>'Berechnungen 525d'!$E$77*((O259-O258)/(3.6*(F259-F258)))*('Berechnungen 525d'!$B$3/(2*PI()))/2</f>
        <v>30.845738283334772</v>
      </c>
      <c r="Q259" s="21">
        <f>('Berechnungen 525d'!$E$77*((O259-O258)/(3.6*(F259-F258)))+('Berechnungen 525d'!$E$74*'Berechnungen 525d'!$E$75*'Berechnungen 525d'!$E$76*('Beschl. 5. Gang(29.10.2013)'!O259/3.6)^2)/2)*('Berechnungen 525d'!$B$3/(2*PI()))/2</f>
        <v>237.58114482958965</v>
      </c>
      <c r="R259" s="28">
        <f>('Berechnungen 525d'!$E$74*'Berechnungen 525d'!$E$75*'Berechnungen 525d'!$E$76*O259^2)/2</f>
        <v>16936.097606390889</v>
      </c>
      <c r="T259">
        <v>48509</v>
      </c>
      <c r="U259">
        <v>3950</v>
      </c>
      <c r="V259" s="19">
        <v>2240</v>
      </c>
      <c r="W259" s="19">
        <v>2250</v>
      </c>
      <c r="X259" s="19">
        <f t="shared" si="25"/>
        <v>10</v>
      </c>
    </row>
    <row r="260" spans="1:24" x14ac:dyDescent="0.25">
      <c r="A260">
        <v>48710</v>
      </c>
      <c r="B260">
        <v>3950</v>
      </c>
      <c r="F260" s="17">
        <f t="shared" si="29"/>
        <v>48.71</v>
      </c>
      <c r="G260" s="17">
        <f t="shared" si="26"/>
        <v>0.20100000000000051</v>
      </c>
      <c r="H260" s="18">
        <f t="shared" si="30"/>
        <v>3950</v>
      </c>
      <c r="I260" s="4">
        <f>H260*60*'Berechnungen 525d'!$D$9/1000</f>
        <v>200.49191489361701</v>
      </c>
      <c r="J260" s="4">
        <f t="shared" si="27"/>
        <v>0</v>
      </c>
      <c r="K260" s="24">
        <f t="shared" si="28"/>
        <v>0</v>
      </c>
      <c r="L260" s="28">
        <f>'Berechnungen 525d'!$E$77*((I260-I259)/(3.6*(F260-F259)))</f>
        <v>0</v>
      </c>
      <c r="M260" s="21">
        <f>'Berechnungen 525d'!$E$77*((I260-I259)/(3.6*(F260-F259)))*'Berechnungen 525d'!$B$3/(2*PI())</f>
        <v>0</v>
      </c>
      <c r="N260" s="18">
        <f t="shared" ref="N260:N316" si="31">0.00000033525044221*F260^6 - 0.000061843867911*F260^5 + 0.0055355048638*F260^4 - 0.2856307435*F260^3 + 6.6138900052*F260^2 + 26.921516973*F260 + 1292.3700279</f>
        <v>3966.9686853834451</v>
      </c>
      <c r="O260" s="4">
        <f>N260*60*'Berechnungen 525d'!$D$9/1000</f>
        <v>201.35320203937758</v>
      </c>
      <c r="P260" s="21">
        <f>'Berechnungen 525d'!$E$77*((O260-O259)/(3.6*(F260-F259)))*('Berechnungen 525d'!$B$3/(2*PI()))/2</f>
        <v>31.558876549069272</v>
      </c>
      <c r="Q260" s="21">
        <f>('Berechnungen 525d'!$E$77*((O260-O259)/(3.6*(F260-F259)))+('Berechnungen 525d'!$E$74*'Berechnungen 525d'!$E$75*'Berechnungen 525d'!$E$76*('Beschl. 5. Gang(29.10.2013)'!O260/3.6)^2)/2)*('Berechnungen 525d'!$B$3/(2*PI()))/2</f>
        <v>238.45905641908038</v>
      </c>
      <c r="R260" s="28">
        <f>('Berechnungen 525d'!$E$74*'Berechnungen 525d'!$E$75*'Berechnungen 525d'!$E$76*O260^2)/2</f>
        <v>16949.596102563781</v>
      </c>
      <c r="T260">
        <v>48710</v>
      </c>
      <c r="U260">
        <v>3950</v>
      </c>
      <c r="V260" s="19">
        <v>2240</v>
      </c>
      <c r="W260" s="19">
        <v>2250</v>
      </c>
      <c r="X260" s="19">
        <f t="shared" ref="X260:X316" si="32">W260-V260</f>
        <v>10</v>
      </c>
    </row>
    <row r="261" spans="1:24" x14ac:dyDescent="0.25">
      <c r="A261">
        <v>48900</v>
      </c>
      <c r="B261">
        <v>3959</v>
      </c>
      <c r="F261" s="17">
        <f t="shared" si="29"/>
        <v>48.9</v>
      </c>
      <c r="G261" s="17">
        <f t="shared" ref="G261:G272" si="33">F261-F260</f>
        <v>0.18999999999999773</v>
      </c>
      <c r="H261" s="18">
        <f t="shared" si="30"/>
        <v>3959</v>
      </c>
      <c r="I261" s="4">
        <f>H261*60*'Berechnungen 525d'!$D$9/1000</f>
        <v>200.94873191489361</v>
      </c>
      <c r="J261" s="4">
        <f t="shared" ref="J261:J272" si="34">I261-I260</f>
        <v>0.45681702127660628</v>
      </c>
      <c r="K261" s="24">
        <f t="shared" si="28"/>
        <v>0.66786114221726867</v>
      </c>
      <c r="L261" s="28">
        <f>'Berechnungen 525d'!$E$77*((I261-I260)/(3.6*(F261-F260)))</f>
        <v>1202.1500559910835</v>
      </c>
      <c r="M261" s="21">
        <f>'Berechnungen 525d'!$E$77*((I261-I260)/(3.6*(F261-F260)))*'Berechnungen 525d'!$B$3/(2*PI())</f>
        <v>380.36031001336926</v>
      </c>
      <c r="N261" s="18">
        <f t="shared" si="31"/>
        <v>3968.5002069681327</v>
      </c>
      <c r="O261" s="4">
        <f>N261*60*'Berechnungen 525d'!$D$9/1000</f>
        <v>201.43093816474843</v>
      </c>
      <c r="P261" s="21">
        <f>'Berechnungen 525d'!$E$77*((O261-O260)/(3.6*(F261-F260)))*('Berechnungen 525d'!$B$3/(2*PI()))/2</f>
        <v>32.362779152432545</v>
      </c>
      <c r="Q261" s="21">
        <f>('Berechnungen 525d'!$E$77*((O261-O260)/(3.6*(F261-F260)))+('Berechnungen 525d'!$E$74*'Berechnungen 525d'!$E$75*'Berechnungen 525d'!$E$76*('Beschl. 5. Gang(29.10.2013)'!O261/3.6)^2)/2)*('Berechnungen 525d'!$B$3/(2*PI()))/2</f>
        <v>239.42274513806302</v>
      </c>
      <c r="R261" s="28">
        <f>('Berechnungen 525d'!$E$74*'Berechnungen 525d'!$E$75*'Berechnungen 525d'!$E$76*O261^2)/2</f>
        <v>16962.68603861046</v>
      </c>
      <c r="T261">
        <v>48900</v>
      </c>
      <c r="U261">
        <v>3959</v>
      </c>
      <c r="V261" s="19">
        <v>2240</v>
      </c>
      <c r="W261" s="19">
        <v>2250</v>
      </c>
      <c r="X261" s="19">
        <f t="shared" si="32"/>
        <v>10</v>
      </c>
    </row>
    <row r="262" spans="1:24" x14ac:dyDescent="0.25">
      <c r="A262">
        <v>49090</v>
      </c>
      <c r="B262">
        <v>3959</v>
      </c>
      <c r="F262" s="17">
        <f t="shared" si="29"/>
        <v>49.09</v>
      </c>
      <c r="G262" s="17">
        <f t="shared" si="33"/>
        <v>0.19000000000000483</v>
      </c>
      <c r="H262" s="18">
        <f t="shared" si="30"/>
        <v>3959</v>
      </c>
      <c r="I262" s="4">
        <f>H262*60*'Berechnungen 525d'!$D$9/1000</f>
        <v>200.94873191489361</v>
      </c>
      <c r="J262" s="4">
        <f t="shared" si="34"/>
        <v>0</v>
      </c>
      <c r="K262" s="24">
        <f t="shared" si="28"/>
        <v>0</v>
      </c>
      <c r="L262" s="28">
        <f>'Berechnungen 525d'!$E$77*((I262-I261)/(3.6*(F262-F261)))</f>
        <v>0</v>
      </c>
      <c r="M262" s="21">
        <f>'Berechnungen 525d'!$E$77*((I262-I261)/(3.6*(F262-F261)))*'Berechnungen 525d'!$B$3/(2*PI())</f>
        <v>0</v>
      </c>
      <c r="N262" s="18">
        <f t="shared" si="31"/>
        <v>3970.0729540089228</v>
      </c>
      <c r="O262" s="4">
        <f>N262*60*'Berechnungen 525d'!$D$9/1000</f>
        <v>201.51076678901461</v>
      </c>
      <c r="P262" s="21">
        <f>'Berechnungen 525d'!$E$77*((O262-O261)/(3.6*(F262-F261)))*('Berechnungen 525d'!$B$3/(2*PI()))/2</f>
        <v>33.233919555988003</v>
      </c>
      <c r="Q262" s="21">
        <f>('Berechnungen 525d'!$E$77*((O262-O261)/(3.6*(F262-F261)))+('Berechnungen 525d'!$E$74*'Berechnungen 525d'!$E$75*'Berechnungen 525d'!$E$76*('Beschl. 5. Gang(29.10.2013)'!O262/3.6)^2)/2)*('Berechnungen 525d'!$B$3/(2*PI()))/2</f>
        <v>240.45803696465617</v>
      </c>
      <c r="R262" s="28">
        <f>('Berechnungen 525d'!$E$74*'Berechnungen 525d'!$E$75*'Berechnungen 525d'!$E$76*O262^2)/2</f>
        <v>16976.133587674449</v>
      </c>
      <c r="T262">
        <v>49090</v>
      </c>
      <c r="U262">
        <v>3959</v>
      </c>
      <c r="V262" s="19">
        <v>2240</v>
      </c>
      <c r="W262" s="19">
        <v>2250</v>
      </c>
      <c r="X262" s="19">
        <f t="shared" si="32"/>
        <v>10</v>
      </c>
    </row>
    <row r="263" spans="1:24" x14ac:dyDescent="0.25">
      <c r="A263">
        <v>49261</v>
      </c>
      <c r="B263">
        <v>3959</v>
      </c>
      <c r="F263" s="17">
        <f t="shared" si="29"/>
        <v>49.261000000000003</v>
      </c>
      <c r="G263" s="17">
        <f t="shared" si="33"/>
        <v>0.17099999999999937</v>
      </c>
      <c r="H263" s="18">
        <f t="shared" si="30"/>
        <v>3959</v>
      </c>
      <c r="I263" s="4">
        <f>H263*60*'Berechnungen 525d'!$D$9/1000</f>
        <v>200.94873191489361</v>
      </c>
      <c r="J263" s="4">
        <f t="shared" si="34"/>
        <v>0</v>
      </c>
      <c r="K263" s="24">
        <f t="shared" si="28"/>
        <v>0</v>
      </c>
      <c r="L263" s="28">
        <f>'Berechnungen 525d'!$E$77*((I263-I262)/(3.6*(F263-F262)))</f>
        <v>0</v>
      </c>
      <c r="M263" s="21">
        <f>'Berechnungen 525d'!$E$77*((I263-I262)/(3.6*(F263-F262)))*'Berechnungen 525d'!$B$3/(2*PI())</f>
        <v>0</v>
      </c>
      <c r="N263" s="18">
        <f t="shared" si="31"/>
        <v>3971.5271843949372</v>
      </c>
      <c r="O263" s="4">
        <f>N263*60*'Berechnungen 525d'!$D$9/1000</f>
        <v>201.58457981048002</v>
      </c>
      <c r="P263" s="21">
        <f>'Berechnungen 525d'!$E$77*((O263-O262)/(3.6*(F263-F262)))*('Berechnungen 525d'!$B$3/(2*PI()))/2</f>
        <v>34.143921015742485</v>
      </c>
      <c r="Q263" s="21">
        <f>('Berechnungen 525d'!$E$77*((O263-O262)/(3.6*(F263-F262)))+('Berechnungen 525d'!$E$74*'Berechnungen 525d'!$E$75*'Berechnungen 525d'!$E$76*('Beschl. 5. Gang(29.10.2013)'!O263/3.6)^2)/2)*('Berechnungen 525d'!$B$3/(2*PI()))/2</f>
        <v>241.51987785104632</v>
      </c>
      <c r="R263" s="28">
        <f>('Berechnungen 525d'!$E$74*'Berechnungen 525d'!$E$75*'Berechnungen 525d'!$E$76*O263^2)/2</f>
        <v>16988.572518155495</v>
      </c>
      <c r="T263">
        <v>49261</v>
      </c>
      <c r="U263">
        <v>3959</v>
      </c>
      <c r="V263" s="19">
        <v>2239</v>
      </c>
      <c r="W263" s="19">
        <v>2250</v>
      </c>
      <c r="X263" s="19">
        <f t="shared" si="32"/>
        <v>11</v>
      </c>
    </row>
    <row r="264" spans="1:24" x14ac:dyDescent="0.25">
      <c r="A264">
        <v>49461</v>
      </c>
      <c r="B264">
        <v>3962</v>
      </c>
      <c r="F264" s="17">
        <f t="shared" si="29"/>
        <v>49.460999999999999</v>
      </c>
      <c r="G264" s="17">
        <f t="shared" si="33"/>
        <v>0.19999999999999574</v>
      </c>
      <c r="H264" s="18">
        <f t="shared" si="30"/>
        <v>3962</v>
      </c>
      <c r="I264" s="4">
        <f>H264*60*'Berechnungen 525d'!$D$9/1000</f>
        <v>201.10100425531914</v>
      </c>
      <c r="J264" s="4">
        <f t="shared" si="34"/>
        <v>0.15227234042552595</v>
      </c>
      <c r="K264" s="24">
        <f t="shared" si="28"/>
        <v>0.2114893617021239</v>
      </c>
      <c r="L264" s="28">
        <f>'Berechnungen 525d'!$E$77*((I264-I263)/(3.6*(F264-F263)))</f>
        <v>380.68085106382301</v>
      </c>
      <c r="M264" s="21">
        <f>'Berechnungen 525d'!$E$77*((I264-I263)/(3.6*(F264-F263)))*'Berechnungen 525d'!$B$3/(2*PI())</f>
        <v>120.44743150422724</v>
      </c>
      <c r="N264" s="18">
        <f t="shared" si="31"/>
        <v>3973.2789986283792</v>
      </c>
      <c r="O264" s="4">
        <f>N264*60*'Berechnungen 525d'!$D$9/1000</f>
        <v>201.67349742825238</v>
      </c>
      <c r="P264" s="21">
        <f>'Berechnungen 525d'!$E$77*((O264-O263)/(3.6*(F264-F263)))*('Berechnungen 525d'!$B$3/(2*PI()))/2</f>
        <v>35.166920815118623</v>
      </c>
      <c r="Q264" s="21">
        <f>('Berechnungen 525d'!$E$77*((O264-O263)/(3.6*(F264-F263)))+('Berechnungen 525d'!$E$74*'Berechnungen 525d'!$E$75*'Berechnungen 525d'!$E$76*('Beschl. 5. Gang(29.10.2013)'!O264/3.6)^2)/2)*('Berechnungen 525d'!$B$3/(2*PI()))/2</f>
        <v>242.72586230952166</v>
      </c>
      <c r="R264" s="28">
        <f>('Berechnungen 525d'!$E$74*'Berechnungen 525d'!$E$75*'Berechnungen 525d'!$E$76*O264^2)/2</f>
        <v>17003.562916262668</v>
      </c>
      <c r="T264">
        <v>49461</v>
      </c>
      <c r="U264">
        <v>3962</v>
      </c>
      <c r="V264" s="19">
        <v>2239</v>
      </c>
      <c r="W264" s="19">
        <v>2250</v>
      </c>
      <c r="X264" s="19">
        <f t="shared" si="32"/>
        <v>11</v>
      </c>
    </row>
    <row r="265" spans="1:24" x14ac:dyDescent="0.25">
      <c r="A265">
        <v>49631</v>
      </c>
      <c r="B265">
        <v>3962</v>
      </c>
      <c r="F265" s="17">
        <f t="shared" si="29"/>
        <v>49.631</v>
      </c>
      <c r="G265" s="17">
        <f t="shared" si="33"/>
        <v>0.17000000000000171</v>
      </c>
      <c r="H265" s="18">
        <f t="shared" si="30"/>
        <v>3962</v>
      </c>
      <c r="I265" s="4">
        <f>H265*60*'Berechnungen 525d'!$D$9/1000</f>
        <v>201.10100425531914</v>
      </c>
      <c r="J265" s="4">
        <f t="shared" si="34"/>
        <v>0</v>
      </c>
      <c r="K265" s="24">
        <f t="shared" si="28"/>
        <v>0</v>
      </c>
      <c r="L265" s="28">
        <f>'Berechnungen 525d'!$E$77*((I265-I264)/(3.6*(F265-F264)))</f>
        <v>0</v>
      </c>
      <c r="M265" s="21">
        <f>'Berechnungen 525d'!$E$77*((I265-I264)/(3.6*(F265-F264)))*'Berechnungen 525d'!$B$3/(2*PI())</f>
        <v>0</v>
      </c>
      <c r="N265" s="18">
        <f t="shared" si="31"/>
        <v>3974.814877384973</v>
      </c>
      <c r="O265" s="4">
        <f>N265*60*'Berechnungen 525d'!$D$9/1000</f>
        <v>201.75145471254447</v>
      </c>
      <c r="P265" s="21">
        <f>'Berechnungen 525d'!$E$77*((O265-O264)/(3.6*(F265-F264)))*('Berechnungen 525d'!$B$3/(2*PI()))/2</f>
        <v>36.273068888931299</v>
      </c>
      <c r="Q265" s="21">
        <f>('Berechnungen 525d'!$E$77*((O265-O264)/(3.6*(F265-F264)))+('Berechnungen 525d'!$E$74*'Berechnungen 525d'!$E$75*'Berechnungen 525d'!$E$76*('Beschl. 5. Gang(29.10.2013)'!O265/3.6)^2)/2)*('Berechnungen 525d'!$B$3/(2*PI()))/2</f>
        <v>243.99250602567193</v>
      </c>
      <c r="R265" s="28">
        <f>('Berechnungen 525d'!$E$74*'Berechnungen 525d'!$E$75*'Berechnungen 525d'!$E$76*O265^2)/2</f>
        <v>17016.710977881336</v>
      </c>
      <c r="T265">
        <v>49631</v>
      </c>
      <c r="U265">
        <v>3962</v>
      </c>
      <c r="V265" s="19">
        <v>2239</v>
      </c>
      <c r="W265" s="19">
        <v>2250</v>
      </c>
      <c r="X265" s="19">
        <f t="shared" si="32"/>
        <v>11</v>
      </c>
    </row>
    <row r="266" spans="1:24" x14ac:dyDescent="0.25">
      <c r="A266">
        <v>49821</v>
      </c>
      <c r="B266">
        <v>3962</v>
      </c>
      <c r="F266" s="17">
        <f t="shared" si="29"/>
        <v>49.820999999999998</v>
      </c>
      <c r="G266" s="17">
        <f t="shared" si="33"/>
        <v>0.18999999999999773</v>
      </c>
      <c r="H266" s="18">
        <f t="shared" si="30"/>
        <v>3962</v>
      </c>
      <c r="I266" s="4">
        <f>H266*60*'Berechnungen 525d'!$D$9/1000</f>
        <v>201.10100425531914</v>
      </c>
      <c r="J266" s="4">
        <f t="shared" si="34"/>
        <v>0</v>
      </c>
      <c r="K266" s="24">
        <f t="shared" si="28"/>
        <v>0</v>
      </c>
      <c r="L266" s="28">
        <f>'Berechnungen 525d'!$E$77*((I266-I265)/(3.6*(F266-F265)))</f>
        <v>0</v>
      </c>
      <c r="M266" s="21">
        <f>'Berechnungen 525d'!$E$77*((I266-I265)/(3.6*(F266-F265)))*'Berechnungen 525d'!$B$3/(2*PI())</f>
        <v>0</v>
      </c>
      <c r="N266" s="18">
        <f t="shared" si="31"/>
        <v>3976.5865454152204</v>
      </c>
      <c r="O266" s="4">
        <f>N266*60*'Berechnungen 525d'!$D$9/1000</f>
        <v>201.84138005835212</v>
      </c>
      <c r="P266" s="21">
        <f>'Berechnungen 525d'!$E$77*((O266-O265)/(3.6*(F266-F265)))*('Berechnungen 525d'!$B$3/(2*PI()))/2</f>
        <v>37.437344512545771</v>
      </c>
      <c r="Q266" s="21">
        <f>('Berechnungen 525d'!$E$77*((O266-O265)/(3.6*(F266-F265)))+('Berechnungen 525d'!$E$74*'Berechnungen 525d'!$E$75*'Berechnungen 525d'!$E$76*('Beschl. 5. Gang(29.10.2013)'!O266/3.6)^2)/2)*('Berechnungen 525d'!$B$3/(2*PI()))/2</f>
        <v>245.34199374730923</v>
      </c>
      <c r="R266" s="28">
        <f>('Berechnungen 525d'!$E$74*'Berechnungen 525d'!$E$75*'Berechnungen 525d'!$E$76*O266^2)/2</f>
        <v>17031.883851374088</v>
      </c>
      <c r="T266">
        <v>49821</v>
      </c>
      <c r="U266">
        <v>3962</v>
      </c>
      <c r="V266" s="19">
        <v>2239</v>
      </c>
      <c r="W266" s="19">
        <v>2250</v>
      </c>
      <c r="X266" s="19">
        <f t="shared" si="32"/>
        <v>11</v>
      </c>
    </row>
    <row r="267" spans="1:24" x14ac:dyDescent="0.25">
      <c r="A267">
        <v>50012</v>
      </c>
      <c r="B267">
        <v>3978</v>
      </c>
      <c r="F267" s="17">
        <f t="shared" si="29"/>
        <v>50.012</v>
      </c>
      <c r="G267" s="17">
        <f t="shared" si="33"/>
        <v>0.1910000000000025</v>
      </c>
      <c r="H267" s="18">
        <f t="shared" si="30"/>
        <v>3978</v>
      </c>
      <c r="I267" s="4">
        <f>H267*60*'Berechnungen 525d'!$D$9/1000</f>
        <v>201.91312340425532</v>
      </c>
      <c r="J267" s="4">
        <f t="shared" si="34"/>
        <v>0.81211914893617632</v>
      </c>
      <c r="K267" s="24">
        <f t="shared" si="28"/>
        <v>1.1810924213731322</v>
      </c>
      <c r="L267" s="28">
        <f>'Berechnungen 525d'!$E$77*((I267-I266)/(3.6*(F267-F266)))</f>
        <v>2125.9663584716382</v>
      </c>
      <c r="M267" s="21">
        <f>'Berechnungen 525d'!$E$77*((I267-I266)/(3.6*(F267-F266)))*'Berechnungen 525d'!$B$3/(2*PI())</f>
        <v>672.65581293810101</v>
      </c>
      <c r="N267" s="18">
        <f t="shared" si="31"/>
        <v>3978.4305947520911</v>
      </c>
      <c r="O267" s="4">
        <f>N267*60*'Berechnungen 525d'!$D$9/1000</f>
        <v>201.93497929448057</v>
      </c>
      <c r="P267" s="21">
        <f>'Berechnungen 525d'!$E$77*((O267-O266)/(3.6*(F267-F266)))*('Berechnungen 525d'!$B$3/(2*PI()))/2</f>
        <v>38.762828305947878</v>
      </c>
      <c r="Q267" s="21">
        <f>('Berechnungen 525d'!$E$77*((O267-O266)/(3.6*(F267-F266)))+('Berechnungen 525d'!$E$74*'Berechnungen 525d'!$E$75*'Berechnungen 525d'!$E$76*('Beschl. 5. Gang(29.10.2013)'!O267/3.6)^2)/2)*('Berechnungen 525d'!$B$3/(2*PI()))/2</f>
        <v>246.86034412084749</v>
      </c>
      <c r="R267" s="28">
        <f>('Berechnungen 525d'!$E$74*'Berechnungen 525d'!$E$75*'Berechnungen 525d'!$E$76*O267^2)/2</f>
        <v>17047.683792374835</v>
      </c>
      <c r="T267">
        <v>50012</v>
      </c>
      <c r="U267">
        <v>3978</v>
      </c>
      <c r="V267" s="19">
        <v>2239</v>
      </c>
      <c r="W267" s="19">
        <v>2250</v>
      </c>
      <c r="X267" s="19">
        <f t="shared" si="32"/>
        <v>11</v>
      </c>
    </row>
    <row r="268" spans="1:24" x14ac:dyDescent="0.25">
      <c r="A268">
        <v>50192</v>
      </c>
      <c r="B268">
        <v>3978</v>
      </c>
      <c r="F268" s="17">
        <f t="shared" si="29"/>
        <v>50.192</v>
      </c>
      <c r="G268" s="17">
        <f t="shared" si="33"/>
        <v>0.17999999999999972</v>
      </c>
      <c r="H268" s="18">
        <f t="shared" si="30"/>
        <v>3978</v>
      </c>
      <c r="I268" s="4">
        <f>H268*60*'Berechnungen 525d'!$D$9/1000</f>
        <v>201.91312340425532</v>
      </c>
      <c r="J268" s="4">
        <f t="shared" si="34"/>
        <v>0</v>
      </c>
      <c r="K268" s="24">
        <f t="shared" ref="K268:K272" si="35">((I268-I267)/(3.6*(F268-F267)))</f>
        <v>0</v>
      </c>
      <c r="L268" s="28">
        <f>'Berechnungen 525d'!$E$77*((I268-I267)/(3.6*(F268-F267)))</f>
        <v>0</v>
      </c>
      <c r="M268" s="21">
        <f>'Berechnungen 525d'!$E$77*((I268-I267)/(3.6*(F268-F267)))*'Berechnungen 525d'!$B$3/(2*PI())</f>
        <v>0</v>
      </c>
      <c r="N268" s="18">
        <f t="shared" si="31"/>
        <v>3980.2305260073485</v>
      </c>
      <c r="O268" s="4">
        <f>N268*60*'Berechnungen 525d'!$D$9/1000</f>
        <v>202.0263392094283</v>
      </c>
      <c r="P268" s="21">
        <f>'Berechnungen 525d'!$E$77*((O268-O267)/(3.6*(F268-F267)))*('Berechnungen 525d'!$B$3/(2*PI()))/2</f>
        <v>40.147610477778265</v>
      </c>
      <c r="Q268" s="21">
        <f>('Berechnungen 525d'!$E$77*((O268-O267)/(3.6*(F268-F267)))+('Berechnungen 525d'!$E$74*'Berechnungen 525d'!$E$75*'Berechnungen 525d'!$E$76*('Beschl. 5. Gang(29.10.2013)'!O268/3.6)^2)/2)*('Berechnungen 525d'!$B$3/(2*PI()))/2</f>
        <v>248.43346485678458</v>
      </c>
      <c r="R268" s="28">
        <f>('Berechnungen 525d'!$E$74*'Berechnungen 525d'!$E$75*'Berechnungen 525d'!$E$76*O268^2)/2</f>
        <v>17063.112791006693</v>
      </c>
      <c r="T268">
        <v>50192</v>
      </c>
      <c r="U268">
        <v>3978</v>
      </c>
      <c r="V268" s="19">
        <v>2239</v>
      </c>
      <c r="W268" s="19">
        <v>2250</v>
      </c>
      <c r="X268" s="19">
        <f t="shared" si="32"/>
        <v>11</v>
      </c>
    </row>
    <row r="269" spans="1:24" x14ac:dyDescent="0.25">
      <c r="A269">
        <v>50382</v>
      </c>
      <c r="B269">
        <v>3978</v>
      </c>
      <c r="F269" s="17">
        <f t="shared" si="29"/>
        <v>50.381999999999998</v>
      </c>
      <c r="G269" s="17">
        <f t="shared" si="33"/>
        <v>0.18999999999999773</v>
      </c>
      <c r="H269" s="18">
        <f t="shared" si="30"/>
        <v>3978</v>
      </c>
      <c r="I269" s="4">
        <f>H269*60*'Berechnungen 525d'!$D$9/1000</f>
        <v>201.91312340425532</v>
      </c>
      <c r="J269" s="4">
        <f t="shared" si="34"/>
        <v>0</v>
      </c>
      <c r="K269" s="24">
        <f t="shared" si="35"/>
        <v>0</v>
      </c>
      <c r="L269" s="28">
        <f>'Berechnungen 525d'!$E$77*((I269-I268)/(3.6*(F269-F268)))</f>
        <v>0</v>
      </c>
      <c r="M269" s="21">
        <f>'Berechnungen 525d'!$E$77*((I269-I268)/(3.6*(F269-F268)))*'Berechnungen 525d'!$B$3/(2*PI())</f>
        <v>0</v>
      </c>
      <c r="N269" s="18">
        <f t="shared" si="31"/>
        <v>3982.2003286162012</v>
      </c>
      <c r="O269" s="4">
        <f>N269*60*'Berechnungen 525d'!$D$9/1000</f>
        <v>202.12632136057042</v>
      </c>
      <c r="P269" s="21">
        <f>'Berechnungen 525d'!$E$77*((O269-O268)/(3.6*(F269-F268)))*('Berechnungen 525d'!$B$3/(2*PI()))/2</f>
        <v>41.624151720466713</v>
      </c>
      <c r="Q269" s="21">
        <f>('Berechnungen 525d'!$E$77*((O269-O268)/(3.6*(F269-F268)))+('Berechnungen 525d'!$E$74*'Berechnungen 525d'!$E$75*'Berechnungen 525d'!$E$76*('Beschl. 5. Gang(29.10.2013)'!O269/3.6)^2)/2)*('Berechnungen 525d'!$B$3/(2*PI()))/2</f>
        <v>250.11621704140339</v>
      </c>
      <c r="R269" s="28">
        <f>('Berechnungen 525d'!$E$74*'Berechnungen 525d'!$E$75*'Berechnungen 525d'!$E$76*O269^2)/2</f>
        <v>17080.005923626708</v>
      </c>
      <c r="T269">
        <v>50382</v>
      </c>
      <c r="U269">
        <v>3978</v>
      </c>
      <c r="V269" s="19">
        <v>2238</v>
      </c>
      <c r="W269" s="19">
        <v>2250</v>
      </c>
      <c r="X269" s="19">
        <f t="shared" si="32"/>
        <v>12</v>
      </c>
    </row>
    <row r="270" spans="1:24" x14ac:dyDescent="0.25">
      <c r="A270">
        <v>50562</v>
      </c>
      <c r="B270">
        <v>3992</v>
      </c>
      <c r="F270" s="17">
        <f t="shared" si="29"/>
        <v>50.561999999999998</v>
      </c>
      <c r="G270" s="17">
        <f t="shared" si="33"/>
        <v>0.17999999999999972</v>
      </c>
      <c r="H270" s="18">
        <f t="shared" si="30"/>
        <v>3992</v>
      </c>
      <c r="I270" s="4">
        <f>H270*60*'Berechnungen 525d'!$D$9/1000</f>
        <v>202.62372765957446</v>
      </c>
      <c r="J270" s="4">
        <f t="shared" si="34"/>
        <v>0.71060425531914007</v>
      </c>
      <c r="K270" s="24">
        <f t="shared" si="35"/>
        <v>1.0966115051221315</v>
      </c>
      <c r="L270" s="28">
        <f>'Berechnungen 525d'!$E$77*((I270-I269)/(3.6*(F270-F269)))</f>
        <v>1973.9007092198367</v>
      </c>
      <c r="M270" s="21">
        <f>'Berechnungen 525d'!$E$77*((I270-I269)/(3.6*(F270-F269)))*'Berechnungen 525d'!$B$3/(2*PI())</f>
        <v>624.54223742933073</v>
      </c>
      <c r="N270" s="18">
        <f t="shared" si="31"/>
        <v>3984.1369250092339</v>
      </c>
      <c r="O270" s="4">
        <f>N270*60*'Berechnungen 525d'!$D$9/1000</f>
        <v>202.22461804897932</v>
      </c>
      <c r="P270" s="21">
        <f>'Berechnungen 525d'!$E$77*((O270-O269)/(3.6*(F270-F269)))*('Berechnungen 525d'!$B$3/(2*PI()))/2</f>
        <v>43.195937296506948</v>
      </c>
      <c r="Q270" s="21">
        <f>('Berechnungen 525d'!$E$77*((O270-O269)/(3.6*(F270-F269)))+('Berechnungen 525d'!$E$74*'Berechnungen 525d'!$E$75*'Berechnungen 525d'!$E$76*('Beschl. 5. Gang(29.10.2013)'!O270/3.6)^2)/2)*('Berechnungen 525d'!$B$3/(2*PI()))/2</f>
        <v>251.89083679275353</v>
      </c>
      <c r="R270" s="28">
        <f>('Berechnungen 525d'!$E$74*'Berechnungen 525d'!$E$75*'Berechnungen 525d'!$E$76*O270^2)/2</f>
        <v>17096.622426084363</v>
      </c>
      <c r="T270">
        <v>50562</v>
      </c>
      <c r="U270">
        <v>3992</v>
      </c>
      <c r="V270" s="19">
        <v>2238</v>
      </c>
      <c r="W270" s="19">
        <v>2250</v>
      </c>
      <c r="X270" s="19">
        <f t="shared" si="32"/>
        <v>12</v>
      </c>
    </row>
    <row r="271" spans="1:24" x14ac:dyDescent="0.25">
      <c r="A271">
        <v>50753</v>
      </c>
      <c r="B271">
        <v>3992</v>
      </c>
      <c r="F271" s="17">
        <f t="shared" si="29"/>
        <v>50.753</v>
      </c>
      <c r="G271" s="17">
        <f t="shared" si="33"/>
        <v>0.1910000000000025</v>
      </c>
      <c r="H271" s="18">
        <f t="shared" si="30"/>
        <v>3992</v>
      </c>
      <c r="I271" s="4">
        <f>H271*60*'Berechnungen 525d'!$D$9/1000</f>
        <v>202.62372765957446</v>
      </c>
      <c r="J271" s="4">
        <f t="shared" si="34"/>
        <v>0</v>
      </c>
      <c r="K271" s="24">
        <f t="shared" si="35"/>
        <v>0</v>
      </c>
      <c r="L271" s="28">
        <f>'Berechnungen 525d'!$E$77*((I271-I270)/(3.6*(F271-F270)))</f>
        <v>0</v>
      </c>
      <c r="M271" s="21">
        <f>'Berechnungen 525d'!$E$77*((I271-I270)/(3.6*(F271-F270)))*'Berechnungen 525d'!$B$3/(2*PI())</f>
        <v>0</v>
      </c>
      <c r="N271" s="18">
        <f t="shared" si="31"/>
        <v>3986.2715592925742</v>
      </c>
      <c r="O271" s="4">
        <f>N271*60*'Berechnungen 525d'!$D$9/1000</f>
        <v>202.33296663507159</v>
      </c>
      <c r="P271" s="21">
        <f>'Berechnungen 525d'!$E$77*((O271-O270)/(3.6*(F271-F270)))*('Berechnungen 525d'!$B$3/(2*PI()))/2</f>
        <v>44.871067474553605</v>
      </c>
      <c r="Q271" s="21">
        <f>('Berechnungen 525d'!$E$77*((O271-O270)/(3.6*(F271-F270)))+('Berechnungen 525d'!$E$74*'Berechnungen 525d'!$E$75*'Berechnungen 525d'!$E$76*('Beschl. 5. Gang(29.10.2013)'!O271/3.6)^2)/2)*('Berechnungen 525d'!$B$3/(2*PI()))/2</f>
        <v>253.78965739005483</v>
      </c>
      <c r="R271" s="28">
        <f>('Berechnungen 525d'!$E$74*'Berechnungen 525d'!$E$75*'Berechnungen 525d'!$E$76*O271^2)/2</f>
        <v>17114.947505650562</v>
      </c>
      <c r="T271">
        <v>50753</v>
      </c>
      <c r="U271">
        <v>3992</v>
      </c>
      <c r="V271" s="19">
        <v>2238</v>
      </c>
      <c r="W271" s="19">
        <v>2250</v>
      </c>
      <c r="X271" s="19">
        <f t="shared" si="32"/>
        <v>12</v>
      </c>
    </row>
    <row r="272" spans="1:24" x14ac:dyDescent="0.25">
      <c r="A272">
        <v>50943</v>
      </c>
      <c r="B272">
        <v>3992</v>
      </c>
      <c r="F272" s="17">
        <f t="shared" si="29"/>
        <v>50.942999999999998</v>
      </c>
      <c r="G272" s="17">
        <f t="shared" si="33"/>
        <v>0.18999999999999773</v>
      </c>
      <c r="H272" s="18">
        <f t="shared" si="30"/>
        <v>3992</v>
      </c>
      <c r="I272" s="4">
        <f>H272*60*'Berechnungen 525d'!$D$9/1000</f>
        <v>202.62372765957446</v>
      </c>
      <c r="J272" s="4">
        <f t="shared" si="34"/>
        <v>0</v>
      </c>
      <c r="K272" s="24">
        <f t="shared" si="35"/>
        <v>0</v>
      </c>
      <c r="L272" s="28">
        <f>'Berechnungen 525d'!$E$77*((I272-I271)/(3.6*(F272-F271)))</f>
        <v>0</v>
      </c>
      <c r="M272" s="21">
        <f>'Berechnungen 525d'!$E$77*((I272-I271)/(3.6*(F272-F271)))*'Berechnungen 525d'!$B$3/(2*PI())</f>
        <v>0</v>
      </c>
      <c r="N272" s="18">
        <f t="shared" si="31"/>
        <v>3988.4813274405719</v>
      </c>
      <c r="O272" s="4">
        <f>N272*60*'Berechnungen 525d'!$D$9/1000</f>
        <v>202.44512882430271</v>
      </c>
      <c r="P272" s="21">
        <f>'Berechnungen 525d'!$E$77*((O272-O271)/(3.6*(F272-F271)))*('Berechnungen 525d'!$B$3/(2*PI()))/2</f>
        <v>46.694894323889372</v>
      </c>
      <c r="Q272" s="21">
        <f>('Berechnungen 525d'!$E$77*((O272-O271)/(3.6*(F272-F271)))+('Berechnungen 525d'!$E$74*'Berechnungen 525d'!$E$75*'Berechnungen 525d'!$E$76*('Beschl. 5. Gang(29.10.2013)'!O272/3.6)^2)/2)*('Berechnungen 525d'!$B$3/(2*PI()))/2</f>
        <v>255.84517422762806</v>
      </c>
      <c r="R272" s="28">
        <f>('Berechnungen 525d'!$E$74*'Berechnungen 525d'!$E$75*'Berechnungen 525d'!$E$76*O272^2)/2</f>
        <v>17133.927922797131</v>
      </c>
      <c r="T272">
        <v>50943</v>
      </c>
      <c r="U272">
        <v>3992</v>
      </c>
      <c r="V272" s="19">
        <v>2236</v>
      </c>
      <c r="W272" s="19">
        <v>2250</v>
      </c>
      <c r="X272" s="19">
        <f t="shared" si="32"/>
        <v>14</v>
      </c>
    </row>
    <row r="273" spans="1:24" x14ac:dyDescent="0.25">
      <c r="A273">
        <v>51123</v>
      </c>
      <c r="B273">
        <v>4005</v>
      </c>
      <c r="F273" s="17">
        <f t="shared" ref="F273:F316" si="36">A273/1000</f>
        <v>51.122999999999998</v>
      </c>
      <c r="G273" s="17">
        <f t="shared" ref="G273:G316" si="37">F273-F272</f>
        <v>0.17999999999999972</v>
      </c>
      <c r="H273" s="18">
        <f t="shared" ref="H273:H316" si="38">IF(ISBLANK(B273),H272,B273)</f>
        <v>4005</v>
      </c>
      <c r="I273" s="4">
        <f>H273*60*'Berechnungen 525d'!$D$9/1000</f>
        <v>203.28357446808511</v>
      </c>
      <c r="J273" s="4">
        <f t="shared" ref="J273:J316" si="39">I273-I272</f>
        <v>0.65984680851065036</v>
      </c>
      <c r="K273" s="24">
        <f t="shared" ref="K273:K316" si="40">((I273-I272)/(3.6*(F273-F272)))</f>
        <v>1.0182821118991534</v>
      </c>
      <c r="L273" s="28">
        <f>'Berechnungen 525d'!$E$77*((I273-I272)/(3.6*(F273-F272)))</f>
        <v>1832.9078014184761</v>
      </c>
      <c r="M273" s="21">
        <f>'Berechnungen 525d'!$E$77*((I273-I272)/(3.6*(F273-F272)))*'Berechnungen 525d'!$B$3/(2*PI())</f>
        <v>579.93207761296776</v>
      </c>
      <c r="N273" s="18">
        <f t="shared" si="31"/>
        <v>3990.6587841650557</v>
      </c>
      <c r="O273" s="4">
        <f>N273*60*'Berechnungen 525d'!$D$9/1000</f>
        <v>202.55565096817355</v>
      </c>
      <c r="P273" s="21">
        <f>'Berechnungen 525d'!$E$77*((O273-O272)/(3.6*(F273-F272)))*('Berechnungen 525d'!$B$3/(2*PI()))/2</f>
        <v>48.5683462362462</v>
      </c>
      <c r="Q273" s="21">
        <f>('Berechnungen 525d'!$E$77*((O273-O272)/(3.6*(F273-F272)))+('Berechnungen 525d'!$E$74*'Berechnungen 525d'!$E$75*'Berechnungen 525d'!$E$76*('Beschl. 5. Gang(29.10.2013)'!O273/3.6)^2)/2)*('Berechnungen 525d'!$B$3/(2*PI()))/2</f>
        <v>257.94705393491819</v>
      </c>
      <c r="R273" s="28">
        <f>('Berechnungen 525d'!$E$74*'Berechnungen 525d'!$E$75*'Berechnungen 525d'!$E$76*O273^2)/2</f>
        <v>17152.641095812018</v>
      </c>
      <c r="T273">
        <v>51123</v>
      </c>
      <c r="U273">
        <v>4005</v>
      </c>
      <c r="V273" s="19">
        <v>2236</v>
      </c>
      <c r="W273" s="19">
        <v>2250</v>
      </c>
      <c r="X273" s="19">
        <f t="shared" si="32"/>
        <v>14</v>
      </c>
    </row>
    <row r="274" spans="1:24" x14ac:dyDescent="0.25">
      <c r="A274">
        <v>51313</v>
      </c>
      <c r="B274">
        <v>4005</v>
      </c>
      <c r="F274" s="17">
        <f t="shared" si="36"/>
        <v>51.313000000000002</v>
      </c>
      <c r="G274" s="17">
        <f t="shared" si="37"/>
        <v>0.19000000000000483</v>
      </c>
      <c r="H274" s="18">
        <f t="shared" si="38"/>
        <v>4005</v>
      </c>
      <c r="I274" s="4">
        <f>H274*60*'Berechnungen 525d'!$D$9/1000</f>
        <v>203.28357446808511</v>
      </c>
      <c r="J274" s="4">
        <f t="shared" si="39"/>
        <v>0</v>
      </c>
      <c r="K274" s="24">
        <f t="shared" si="40"/>
        <v>0</v>
      </c>
      <c r="L274" s="28">
        <f>'Berechnungen 525d'!$E$77*((I274-I273)/(3.6*(F274-F273)))</f>
        <v>0</v>
      </c>
      <c r="M274" s="21">
        <f>'Berechnungen 525d'!$E$77*((I274-I273)/(3.6*(F274-F273)))*'Berechnungen 525d'!$B$3/(2*PI())</f>
        <v>0</v>
      </c>
      <c r="N274" s="18">
        <f t="shared" si="31"/>
        <v>3993.0507845472807</v>
      </c>
      <c r="O274" s="4">
        <f>N274*60*'Berechnungen 525d'!$D$9/1000</f>
        <v>202.67706280034028</v>
      </c>
      <c r="P274" s="21">
        <f>'Berechnungen 525d'!$E$77*((O274-O273)/(3.6*(F274-F273)))*('Berechnungen 525d'!$B$3/(2*PI()))/2</f>
        <v>50.545667051954936</v>
      </c>
      <c r="Q274" s="21">
        <f>('Berechnungen 525d'!$E$77*((O274-O273)/(3.6*(F274-F273)))+('Berechnungen 525d'!$E$74*'Berechnungen 525d'!$E$75*'Berechnungen 525d'!$E$76*('Beschl. 5. Gang(29.10.2013)'!O274/3.6)^2)/2)*('Berechnungen 525d'!$B$3/(2*PI()))/2</f>
        <v>260.17545311930957</v>
      </c>
      <c r="R274" s="28">
        <f>('Berechnungen 525d'!$E$74*'Berechnungen 525d'!$E$75*'Berechnungen 525d'!$E$76*O274^2)/2</f>
        <v>17173.209840324154</v>
      </c>
      <c r="T274">
        <v>51313</v>
      </c>
      <c r="U274">
        <v>4005</v>
      </c>
      <c r="V274" s="19">
        <v>2236</v>
      </c>
      <c r="W274" s="19">
        <v>2250</v>
      </c>
      <c r="X274" s="19">
        <f t="shared" si="32"/>
        <v>14</v>
      </c>
    </row>
    <row r="275" spans="1:24" x14ac:dyDescent="0.25">
      <c r="A275">
        <v>51484</v>
      </c>
      <c r="B275">
        <v>4005</v>
      </c>
      <c r="F275" s="17">
        <f t="shared" si="36"/>
        <v>51.484000000000002</v>
      </c>
      <c r="G275" s="17">
        <f t="shared" si="37"/>
        <v>0.17099999999999937</v>
      </c>
      <c r="H275" s="18">
        <f t="shared" si="38"/>
        <v>4005</v>
      </c>
      <c r="I275" s="4">
        <f>H275*60*'Berechnungen 525d'!$D$9/1000</f>
        <v>203.28357446808511</v>
      </c>
      <c r="J275" s="4">
        <f t="shared" si="39"/>
        <v>0</v>
      </c>
      <c r="K275" s="24">
        <f t="shared" si="40"/>
        <v>0</v>
      </c>
      <c r="L275" s="28">
        <f>'Berechnungen 525d'!$E$77*((I275-I274)/(3.6*(F275-F274)))</f>
        <v>0</v>
      </c>
      <c r="M275" s="21">
        <f>'Berechnungen 525d'!$E$77*((I275-I274)/(3.6*(F275-F274)))*'Berechnungen 525d'!$B$3/(2*PI())</f>
        <v>0</v>
      </c>
      <c r="N275" s="18">
        <f t="shared" si="31"/>
        <v>3995.2899927585609</v>
      </c>
      <c r="O275" s="4">
        <f>N275*60*'Berechnungen 525d'!$D$9/1000</f>
        <v>202.79071929201749</v>
      </c>
      <c r="P275" s="21">
        <f>'Berechnungen 525d'!$E$77*((O275-O274)/(3.6*(F275-F274)))*('Berechnungen 525d'!$B$3/(2*PI()))/2</f>
        <v>52.57444008807181</v>
      </c>
      <c r="Q275" s="21">
        <f>('Berechnungen 525d'!$E$77*((O275-O274)/(3.6*(F275-F274)))+('Berechnungen 525d'!$E$74*'Berechnungen 525d'!$E$75*'Berechnungen 525d'!$E$76*('Beschl. 5. Gang(29.10.2013)'!O275/3.6)^2)/2)*('Berechnungen 525d'!$B$3/(2*PI()))/2</f>
        <v>262.43940290581088</v>
      </c>
      <c r="R275" s="28">
        <f>('Berechnungen 525d'!$E$74*'Berechnungen 525d'!$E$75*'Berechnungen 525d'!$E$76*O275^2)/2</f>
        <v>17192.475898643843</v>
      </c>
      <c r="T275">
        <v>51484</v>
      </c>
      <c r="U275">
        <v>4005</v>
      </c>
      <c r="V275" s="19">
        <v>2238</v>
      </c>
      <c r="W275" s="19">
        <v>2250</v>
      </c>
      <c r="X275" s="19">
        <f t="shared" si="32"/>
        <v>12</v>
      </c>
    </row>
    <row r="276" spans="1:24" x14ac:dyDescent="0.25">
      <c r="A276">
        <v>51684</v>
      </c>
      <c r="B276">
        <v>4015</v>
      </c>
      <c r="F276" s="17">
        <f t="shared" si="36"/>
        <v>51.683999999999997</v>
      </c>
      <c r="G276" s="17">
        <f t="shared" si="37"/>
        <v>0.19999999999999574</v>
      </c>
      <c r="H276" s="18">
        <f t="shared" si="38"/>
        <v>4015</v>
      </c>
      <c r="I276" s="4">
        <f>H276*60*'Berechnungen 525d'!$D$9/1000</f>
        <v>203.7911489361702</v>
      </c>
      <c r="J276" s="4">
        <f t="shared" si="39"/>
        <v>0.50757446808509599</v>
      </c>
      <c r="K276" s="24">
        <f t="shared" si="40"/>
        <v>0.70496453900709277</v>
      </c>
      <c r="L276" s="28">
        <f>'Berechnungen 525d'!$E$77*((I276-I275)/(3.6*(F276-F275)))</f>
        <v>1268.9361702127669</v>
      </c>
      <c r="M276" s="21">
        <f>'Berechnungen 525d'!$E$77*((I276-I275)/(3.6*(F276-F275)))*'Berechnungen 525d'!$B$3/(2*PI())</f>
        <v>401.49143834743154</v>
      </c>
      <c r="N276" s="18">
        <f t="shared" si="31"/>
        <v>3998.0181855215819</v>
      </c>
      <c r="O276" s="4">
        <f>N276*60*'Berechnungen 525d'!$D$9/1000</f>
        <v>202.9291953910699</v>
      </c>
      <c r="P276" s="21">
        <f>'Berechnungen 525d'!$E$77*((O276-O275)/(3.6*(F276-F275)))*('Berechnungen 525d'!$B$3/(2*PI()))/2</f>
        <v>54.767301825722562</v>
      </c>
      <c r="Q276" s="21">
        <f>('Berechnungen 525d'!$E$77*((O276-O275)/(3.6*(F276-F275)))+('Berechnungen 525d'!$E$74*'Berechnungen 525d'!$E$75*'Berechnungen 525d'!$E$76*('Beschl. 5. Gang(29.10.2013)'!O276/3.6)^2)/2)*('Berechnungen 525d'!$B$3/(2*PI()))/2</f>
        <v>264.91897602513598</v>
      </c>
      <c r="R276" s="28">
        <f>('Berechnungen 525d'!$E$74*'Berechnungen 525d'!$E$75*'Berechnungen 525d'!$E$76*O276^2)/2</f>
        <v>17215.963756993904</v>
      </c>
      <c r="T276">
        <v>51684</v>
      </c>
      <c r="U276">
        <v>4015</v>
      </c>
      <c r="V276" s="19">
        <v>2238</v>
      </c>
      <c r="W276" s="19">
        <v>2250</v>
      </c>
      <c r="X276" s="19">
        <f t="shared" si="32"/>
        <v>12</v>
      </c>
    </row>
    <row r="277" spans="1:24" x14ac:dyDescent="0.25">
      <c r="A277">
        <v>51874</v>
      </c>
      <c r="B277">
        <v>4015</v>
      </c>
      <c r="F277" s="17">
        <f t="shared" si="36"/>
        <v>51.874000000000002</v>
      </c>
      <c r="G277" s="17">
        <f t="shared" si="37"/>
        <v>0.19000000000000483</v>
      </c>
      <c r="H277" s="18">
        <f t="shared" si="38"/>
        <v>4015</v>
      </c>
      <c r="I277" s="4">
        <f>H277*60*'Berechnungen 525d'!$D$9/1000</f>
        <v>203.7911489361702</v>
      </c>
      <c r="J277" s="4">
        <f t="shared" si="39"/>
        <v>0</v>
      </c>
      <c r="K277" s="24">
        <f t="shared" si="40"/>
        <v>0</v>
      </c>
      <c r="L277" s="28">
        <f>'Berechnungen 525d'!$E$77*((I277-I276)/(3.6*(F277-F276)))</f>
        <v>0</v>
      </c>
      <c r="M277" s="21">
        <f>'Berechnungen 525d'!$E$77*((I277-I276)/(3.6*(F277-F276)))*'Berechnungen 525d'!$B$3/(2*PI())</f>
        <v>0</v>
      </c>
      <c r="N277" s="18">
        <f t="shared" si="31"/>
        <v>4000.7245164512656</v>
      </c>
      <c r="O277" s="4">
        <f>N277*60*'Berechnungen 525d'!$D$9/1000</f>
        <v>203.06656183927956</v>
      </c>
      <c r="P277" s="21">
        <f>'Berechnungen 525d'!$E$77*((O277-O276)/(3.6*(F277-F276)))*('Berechnungen 525d'!$B$3/(2*PI()))/2</f>
        <v>57.187826189628012</v>
      </c>
      <c r="Q277" s="21">
        <f>('Berechnungen 525d'!$E$77*((O277-O276)/(3.6*(F277-F276)))+('Berechnungen 525d'!$E$74*'Berechnungen 525d'!$E$75*'Berechnungen 525d'!$E$76*('Beschl. 5. Gang(29.10.2013)'!O277/3.6)^2)/2)*('Berechnungen 525d'!$B$3/(2*PI()))/2</f>
        <v>267.62410763423452</v>
      </c>
      <c r="R277" s="28">
        <f>('Berechnungen 525d'!$E$74*'Berechnungen 525d'!$E$75*'Berechnungen 525d'!$E$76*O277^2)/2</f>
        <v>17239.279241093129</v>
      </c>
      <c r="T277">
        <v>51874</v>
      </c>
      <c r="U277">
        <v>4015</v>
      </c>
      <c r="V277" s="19">
        <v>2238</v>
      </c>
      <c r="W277" s="19">
        <v>2250</v>
      </c>
      <c r="X277" s="19">
        <f t="shared" si="32"/>
        <v>12</v>
      </c>
    </row>
    <row r="278" spans="1:24" x14ac:dyDescent="0.25">
      <c r="A278">
        <v>52065</v>
      </c>
      <c r="B278">
        <v>4015</v>
      </c>
      <c r="F278" s="17">
        <f t="shared" si="36"/>
        <v>52.064999999999998</v>
      </c>
      <c r="G278" s="17">
        <f t="shared" si="37"/>
        <v>0.1909999999999954</v>
      </c>
      <c r="H278" s="18">
        <f t="shared" si="38"/>
        <v>4015</v>
      </c>
      <c r="I278" s="4">
        <f>H278*60*'Berechnungen 525d'!$D$9/1000</f>
        <v>203.7911489361702</v>
      </c>
      <c r="J278" s="4">
        <f t="shared" si="39"/>
        <v>0</v>
      </c>
      <c r="K278" s="24">
        <f t="shared" si="40"/>
        <v>0</v>
      </c>
      <c r="L278" s="28">
        <f>'Berechnungen 525d'!$E$77*((I278-I277)/(3.6*(F278-F277)))</f>
        <v>0</v>
      </c>
      <c r="M278" s="21">
        <f>'Berechnungen 525d'!$E$77*((I278-I277)/(3.6*(F278-F277)))*'Berechnungen 525d'!$B$3/(2*PI())</f>
        <v>0</v>
      </c>
      <c r="N278" s="18">
        <f t="shared" si="31"/>
        <v>4003.5632320123618</v>
      </c>
      <c r="O278" s="4">
        <f>N278*60*'Berechnungen 525d'!$D$9/1000</f>
        <v>203.21064779337638</v>
      </c>
      <c r="P278" s="21">
        <f>'Berechnungen 525d'!$E$77*((O278-O277)/(3.6*(F278-F277)))*('Berechnungen 525d'!$B$3/(2*PI()))/2</f>
        <v>59.671203857785827</v>
      </c>
      <c r="Q278" s="21">
        <f>('Berechnungen 525d'!$E$77*((O278-O277)/(3.6*(F278-F277)))+('Berechnungen 525d'!$E$74*'Berechnungen 525d'!$E$75*'Berechnungen 525d'!$E$76*('Beschl. 5. Gang(29.10.2013)'!O278/3.6)^2)/2)*('Berechnungen 525d'!$B$3/(2*PI()))/2</f>
        <v>270.40622153174598</v>
      </c>
      <c r="R278" s="28">
        <f>('Berechnungen 525d'!$E$74*'Berechnungen 525d'!$E$75*'Berechnungen 525d'!$E$76*O278^2)/2</f>
        <v>17263.752194340093</v>
      </c>
      <c r="T278">
        <v>52065</v>
      </c>
      <c r="U278">
        <v>4015</v>
      </c>
      <c r="V278" s="19">
        <v>2235</v>
      </c>
      <c r="W278" s="19">
        <v>2250</v>
      </c>
      <c r="X278" s="19">
        <f t="shared" si="32"/>
        <v>15</v>
      </c>
    </row>
    <row r="279" spans="1:24" x14ac:dyDescent="0.25">
      <c r="A279">
        <v>52255</v>
      </c>
      <c r="B279">
        <v>4024</v>
      </c>
      <c r="F279" s="17">
        <f t="shared" si="36"/>
        <v>52.255000000000003</v>
      </c>
      <c r="G279" s="17">
        <f t="shared" si="37"/>
        <v>0.19000000000000483</v>
      </c>
      <c r="H279" s="18">
        <f t="shared" si="38"/>
        <v>4024</v>
      </c>
      <c r="I279" s="4">
        <f>H279*60*'Berechnungen 525d'!$D$9/1000</f>
        <v>204.24796595744681</v>
      </c>
      <c r="J279" s="4">
        <f t="shared" si="39"/>
        <v>0.45681702127660628</v>
      </c>
      <c r="K279" s="24">
        <f t="shared" si="40"/>
        <v>0.66786114221724369</v>
      </c>
      <c r="L279" s="28">
        <f>'Berechnungen 525d'!$E$77*((I279-I278)/(3.6*(F279-F278)))</f>
        <v>1202.1500559910387</v>
      </c>
      <c r="M279" s="21">
        <f>'Berechnungen 525d'!$E$77*((I279-I278)/(3.6*(F279-F278)))*'Berechnungen 525d'!$B$3/(2*PI())</f>
        <v>380.36031001335505</v>
      </c>
      <c r="N279" s="18">
        <f t="shared" si="31"/>
        <v>4006.5102250528835</v>
      </c>
      <c r="O279" s="4">
        <f>N279*60*'Berechnungen 525d'!$D$9/1000</f>
        <v>203.3602296358757</v>
      </c>
      <c r="P279" s="21">
        <f>'Berechnungen 525d'!$E$77*((O279-O278)/(3.6*(F279-F278)))*('Berechnungen 525d'!$B$3/(2*PI()))/2</f>
        <v>62.273288138883004</v>
      </c>
      <c r="Q279" s="21">
        <f>('Berechnungen 525d'!$E$77*((O279-O278)/(3.6*(F279-F278)))+('Berechnungen 525d'!$E$74*'Berechnungen 525d'!$E$75*'Berechnungen 525d'!$E$76*('Beschl. 5. Gang(29.10.2013)'!O279/3.6)^2)/2)*('Berechnungen 525d'!$B$3/(2*PI()))/2</f>
        <v>273.31866094598655</v>
      </c>
      <c r="R279" s="28">
        <f>('Berechnungen 525d'!$E$74*'Berechnungen 525d'!$E$75*'Berechnungen 525d'!$E$76*O279^2)/2</f>
        <v>17289.176986906452</v>
      </c>
      <c r="T279">
        <v>52255</v>
      </c>
      <c r="U279">
        <v>4024</v>
      </c>
      <c r="V279" s="19">
        <v>2235</v>
      </c>
      <c r="W279" s="19">
        <v>2250</v>
      </c>
      <c r="X279" s="19">
        <f t="shared" si="32"/>
        <v>15</v>
      </c>
    </row>
    <row r="280" spans="1:24" x14ac:dyDescent="0.25">
      <c r="A280">
        <v>52435</v>
      </c>
      <c r="B280">
        <v>4024</v>
      </c>
      <c r="F280" s="17">
        <f t="shared" si="36"/>
        <v>52.435000000000002</v>
      </c>
      <c r="G280" s="17">
        <f t="shared" si="37"/>
        <v>0.17999999999999972</v>
      </c>
      <c r="H280" s="18">
        <f t="shared" si="38"/>
        <v>4024</v>
      </c>
      <c r="I280" s="4">
        <f>H280*60*'Berechnungen 525d'!$D$9/1000</f>
        <v>204.24796595744681</v>
      </c>
      <c r="J280" s="4">
        <f t="shared" si="39"/>
        <v>0</v>
      </c>
      <c r="K280" s="24">
        <f t="shared" si="40"/>
        <v>0</v>
      </c>
      <c r="L280" s="28">
        <f>'Berechnungen 525d'!$E$77*((I280-I279)/(3.6*(F280-F279)))</f>
        <v>0</v>
      </c>
      <c r="M280" s="21">
        <f>'Berechnungen 525d'!$E$77*((I280-I279)/(3.6*(F280-F279)))*'Berechnungen 525d'!$B$3/(2*PI())</f>
        <v>0</v>
      </c>
      <c r="N280" s="18">
        <f t="shared" si="31"/>
        <v>4009.4205677688524</v>
      </c>
      <c r="O280" s="4">
        <f>N280*60*'Berechnungen 525d'!$D$9/1000</f>
        <v>203.50795120147603</v>
      </c>
      <c r="P280" s="21">
        <f>'Berechnungen 525d'!$E$77*((O280-O279)/(3.6*(F280-F279)))*('Berechnungen 525d'!$B$3/(2*PI()))/2</f>
        <v>64.915426839910197</v>
      </c>
      <c r="Q280" s="21">
        <f>('Berechnungen 525d'!$E$77*((O280-O279)/(3.6*(F280-F279)))+('Berechnungen 525d'!$E$74*'Berechnungen 525d'!$E$75*'Berechnungen 525d'!$E$76*('Beschl. 5. Gang(29.10.2013)'!O280/3.6)^2)/2)*('Berechnungen 525d'!$B$3/(2*PI()))/2</f>
        <v>276.26751916733446</v>
      </c>
      <c r="R280" s="28">
        <f>('Berechnungen 525d'!$E$74*'Berechnungen 525d'!$E$75*'Berechnungen 525d'!$E$76*O280^2)/2</f>
        <v>17314.303944212508</v>
      </c>
      <c r="T280">
        <v>52435</v>
      </c>
      <c r="U280">
        <v>4024</v>
      </c>
      <c r="V280" s="19">
        <v>2235</v>
      </c>
      <c r="W280" s="19">
        <v>2250</v>
      </c>
      <c r="X280" s="19">
        <f t="shared" si="32"/>
        <v>15</v>
      </c>
    </row>
    <row r="281" spans="1:24" x14ac:dyDescent="0.25">
      <c r="A281">
        <v>52625</v>
      </c>
      <c r="B281">
        <v>4024</v>
      </c>
      <c r="F281" s="17">
        <f t="shared" si="36"/>
        <v>52.625</v>
      </c>
      <c r="G281" s="17">
        <f t="shared" si="37"/>
        <v>0.18999999999999773</v>
      </c>
      <c r="H281" s="18">
        <f t="shared" si="38"/>
        <v>4024</v>
      </c>
      <c r="I281" s="4">
        <f>H281*60*'Berechnungen 525d'!$D$9/1000</f>
        <v>204.24796595744681</v>
      </c>
      <c r="J281" s="4">
        <f t="shared" si="39"/>
        <v>0</v>
      </c>
      <c r="K281" s="24">
        <f t="shared" si="40"/>
        <v>0</v>
      </c>
      <c r="L281" s="28">
        <f>'Berechnungen 525d'!$E$77*((I281-I280)/(3.6*(F281-F280)))</f>
        <v>0</v>
      </c>
      <c r="M281" s="21">
        <f>'Berechnungen 525d'!$E$77*((I281-I280)/(3.6*(F281-F280)))*'Berechnungen 525d'!$B$3/(2*PI())</f>
        <v>0</v>
      </c>
      <c r="N281" s="18">
        <f t="shared" si="31"/>
        <v>4012.623164478196</v>
      </c>
      <c r="O281" s="4">
        <f>N281*60*'Berechnungen 525d'!$D$9/1000</f>
        <v>203.67050683359969</v>
      </c>
      <c r="P281" s="21">
        <f>'Berechnungen 525d'!$E$77*((O281-O280)/(3.6*(F281-F280)))*('Berechnungen 525d'!$B$3/(2*PI()))/2</f>
        <v>67.674482067443122</v>
      </c>
      <c r="Q281" s="21">
        <f>('Berechnungen 525d'!$E$77*((O281-O280)/(3.6*(F281-F280)))+('Berechnungen 525d'!$E$74*'Berechnungen 525d'!$E$75*'Berechnungen 525d'!$E$76*('Beschl. 5. Gang(29.10.2013)'!O281/3.6)^2)/2)*('Berechnungen 525d'!$B$3/(2*PI()))/2</f>
        <v>279.36435180544066</v>
      </c>
      <c r="R281" s="28">
        <f>('Berechnungen 525d'!$E$74*'Berechnungen 525d'!$E$75*'Berechnungen 525d'!$E$76*O281^2)/2</f>
        <v>17341.975213930022</v>
      </c>
      <c r="T281">
        <v>52625</v>
      </c>
      <c r="U281">
        <v>4024</v>
      </c>
      <c r="V281" s="19">
        <v>2235</v>
      </c>
      <c r="W281" s="19">
        <v>2250</v>
      </c>
      <c r="X281" s="19">
        <f t="shared" si="32"/>
        <v>15</v>
      </c>
    </row>
    <row r="282" spans="1:24" x14ac:dyDescent="0.25">
      <c r="A282">
        <v>52816</v>
      </c>
      <c r="B282">
        <v>4023</v>
      </c>
      <c r="F282" s="17">
        <f t="shared" si="36"/>
        <v>52.816000000000003</v>
      </c>
      <c r="G282" s="17">
        <f t="shared" si="37"/>
        <v>0.1910000000000025</v>
      </c>
      <c r="H282" s="18">
        <f t="shared" si="38"/>
        <v>4023</v>
      </c>
      <c r="I282" s="4">
        <f>H282*60*'Berechnungen 525d'!$D$9/1000</f>
        <v>204.19720851063826</v>
      </c>
      <c r="J282" s="4">
        <f t="shared" si="39"/>
        <v>-5.0757446808546547E-2</v>
      </c>
      <c r="K282" s="24">
        <f t="shared" si="40"/>
        <v>-7.3818276335872429E-2</v>
      </c>
      <c r="L282" s="28">
        <f>'Berechnungen 525d'!$E$77*((I282-I281)/(3.6*(F282-F281)))</f>
        <v>-132.87289740457038</v>
      </c>
      <c r="M282" s="21">
        <f>'Berechnungen 525d'!$E$77*((I282-I281)/(3.6*(F282-F281)))*'Berechnungen 525d'!$B$3/(2*PI())</f>
        <v>-42.040988308660737</v>
      </c>
      <c r="N282" s="18">
        <f t="shared" si="31"/>
        <v>4015.9836087878425</v>
      </c>
      <c r="O282" s="4">
        <f>N282*60*'Berechnungen 525d'!$D$9/1000</f>
        <v>203.84107440689951</v>
      </c>
      <c r="P282" s="21">
        <f>'Berechnungen 525d'!$E$77*((O282-O281)/(3.6*(F282-F281)))*('Berechnungen 525d'!$B$3/(2*PI()))/2</f>
        <v>70.63819996681697</v>
      </c>
      <c r="Q282" s="21">
        <f>('Berechnungen 525d'!$E$77*((O282-O281)/(3.6*(F282-F281)))+('Berechnungen 525d'!$E$74*'Berechnungen 525d'!$E$75*'Berechnungen 525d'!$E$76*('Beschl. 5. Gang(29.10.2013)'!O282/3.6)^2)/2)*('Berechnungen 525d'!$B$3/(2*PI()))/2</f>
        <v>282.68278524361386</v>
      </c>
      <c r="R282" s="28">
        <f>('Berechnungen 525d'!$E$74*'Berechnungen 525d'!$E$75*'Berechnungen 525d'!$E$76*O282^2)/2</f>
        <v>17371.034082403366</v>
      </c>
      <c r="T282">
        <v>52816</v>
      </c>
      <c r="U282">
        <v>4023</v>
      </c>
      <c r="V282" s="19">
        <v>2235</v>
      </c>
      <c r="W282" s="19">
        <v>2250</v>
      </c>
      <c r="X282" s="19">
        <f t="shared" si="32"/>
        <v>15</v>
      </c>
    </row>
    <row r="283" spans="1:24" x14ac:dyDescent="0.25">
      <c r="A283">
        <v>53006</v>
      </c>
      <c r="B283">
        <v>4023</v>
      </c>
      <c r="F283" s="17">
        <f t="shared" si="36"/>
        <v>53.006</v>
      </c>
      <c r="G283" s="17">
        <f t="shared" si="37"/>
        <v>0.18999999999999773</v>
      </c>
      <c r="H283" s="18">
        <f t="shared" si="38"/>
        <v>4023</v>
      </c>
      <c r="I283" s="4">
        <f>H283*60*'Berechnungen 525d'!$D$9/1000</f>
        <v>204.19720851063826</v>
      </c>
      <c r="J283" s="4">
        <f t="shared" si="39"/>
        <v>0</v>
      </c>
      <c r="K283" s="24">
        <f t="shared" si="40"/>
        <v>0</v>
      </c>
      <c r="L283" s="28">
        <f>'Berechnungen 525d'!$E$77*((I283-I282)/(3.6*(F283-F282)))</f>
        <v>0</v>
      </c>
      <c r="M283" s="21">
        <f>'Berechnungen 525d'!$E$77*((I283-I282)/(3.6*(F283-F282)))*'Berechnungen 525d'!$B$3/(2*PI())</f>
        <v>0</v>
      </c>
      <c r="N283" s="18">
        <f t="shared" si="31"/>
        <v>4019.4727188801771</v>
      </c>
      <c r="O283" s="4">
        <f>N283*60*'Berechnungen 525d'!$D$9/1000</f>
        <v>204.01817272682021</v>
      </c>
      <c r="P283" s="21">
        <f>'Berechnungen 525d'!$E$77*((O283-O282)/(3.6*(F283-F282)))*('Berechnungen 525d'!$B$3/(2*PI()))/2</f>
        <v>73.728833132837096</v>
      </c>
      <c r="Q283" s="21">
        <f>('Berechnungen 525d'!$E$77*((O283-O282)/(3.6*(F283-F282)))+('Berechnungen 525d'!$E$74*'Berechnungen 525d'!$E$75*'Berechnungen 525d'!$E$76*('Beschl. 5. Gang(29.10.2013)'!O283/3.6)^2)/2)*('Berechnungen 525d'!$B$3/(2*PI()))/2</f>
        <v>286.14202962236743</v>
      </c>
      <c r="R283" s="28">
        <f>('Berechnungen 525d'!$E$74*'Berechnungen 525d'!$E$75*'Berechnungen 525d'!$E$76*O283^2)/2</f>
        <v>17401.231306874764</v>
      </c>
      <c r="T283">
        <v>53006</v>
      </c>
      <c r="U283">
        <v>4023</v>
      </c>
      <c r="V283" s="19">
        <v>2235</v>
      </c>
      <c r="W283" s="19">
        <v>2250</v>
      </c>
      <c r="X283" s="19">
        <f t="shared" si="32"/>
        <v>15</v>
      </c>
    </row>
    <row r="284" spans="1:24" x14ac:dyDescent="0.25">
      <c r="A284">
        <v>53196</v>
      </c>
      <c r="B284">
        <v>4023</v>
      </c>
      <c r="F284" s="17">
        <f t="shared" si="36"/>
        <v>53.195999999999998</v>
      </c>
      <c r="G284" s="17">
        <f t="shared" si="37"/>
        <v>0.18999999999999773</v>
      </c>
      <c r="H284" s="18">
        <f t="shared" si="38"/>
        <v>4023</v>
      </c>
      <c r="I284" s="4">
        <f>H284*60*'Berechnungen 525d'!$D$9/1000</f>
        <v>204.19720851063826</v>
      </c>
      <c r="J284" s="4">
        <f t="shared" si="39"/>
        <v>0</v>
      </c>
      <c r="K284" s="24">
        <f t="shared" si="40"/>
        <v>0</v>
      </c>
      <c r="L284" s="28">
        <f>'Berechnungen 525d'!$E$77*((I284-I283)/(3.6*(F284-F283)))</f>
        <v>0</v>
      </c>
      <c r="M284" s="21">
        <f>'Berechnungen 525d'!$E$77*((I284-I283)/(3.6*(F284-F283)))*'Berechnungen 525d'!$B$3/(2*PI())</f>
        <v>0</v>
      </c>
      <c r="N284" s="18">
        <f t="shared" si="31"/>
        <v>4023.1137965234743</v>
      </c>
      <c r="O284" s="4">
        <f>N284*60*'Berechnungen 525d'!$D$9/1000</f>
        <v>204.20298453162553</v>
      </c>
      <c r="P284" s="21">
        <f>'Berechnungen 525d'!$E$77*((O284-O283)/(3.6*(F284-F283)))*('Berechnungen 525d'!$B$3/(2*PI()))/2</f>
        <v>76.940078954849113</v>
      </c>
      <c r="Q284" s="21">
        <f>('Berechnungen 525d'!$E$77*((O284-O283)/(3.6*(F284-F283)))+('Berechnungen 525d'!$E$74*'Berechnungen 525d'!$E$75*'Berechnungen 525d'!$E$76*('Beschl. 5. Gang(29.10.2013)'!O284/3.6)^2)/2)*('Berechnungen 525d'!$B$3/(2*PI()))/2</f>
        <v>289.73828278078156</v>
      </c>
      <c r="R284" s="28">
        <f>('Berechnungen 525d'!$E$74*'Berechnungen 525d'!$E$75*'Berechnungen 525d'!$E$76*O284^2)/2</f>
        <v>17432.771728215332</v>
      </c>
      <c r="T284">
        <v>53196</v>
      </c>
      <c r="U284">
        <v>4023</v>
      </c>
      <c r="V284" s="19">
        <v>2233</v>
      </c>
      <c r="W284" s="19">
        <v>2250</v>
      </c>
      <c r="X284" s="19">
        <f t="shared" si="32"/>
        <v>17</v>
      </c>
    </row>
    <row r="285" spans="1:24" x14ac:dyDescent="0.25">
      <c r="A285">
        <v>53396</v>
      </c>
      <c r="B285">
        <v>4047</v>
      </c>
      <c r="F285" s="17">
        <f t="shared" si="36"/>
        <v>53.396000000000001</v>
      </c>
      <c r="G285" s="17">
        <f t="shared" si="37"/>
        <v>0.20000000000000284</v>
      </c>
      <c r="H285" s="18">
        <f t="shared" si="38"/>
        <v>4047</v>
      </c>
      <c r="I285" s="4">
        <f>H285*60*'Berechnungen 525d'!$D$9/1000</f>
        <v>205.41538723404256</v>
      </c>
      <c r="J285" s="4">
        <f t="shared" si="39"/>
        <v>1.2181787234042929</v>
      </c>
      <c r="K285" s="24">
        <f t="shared" si="40"/>
        <v>1.6919148936170492</v>
      </c>
      <c r="L285" s="28">
        <f>'Berechnungen 525d'!$E$77*((I285-I284)/(3.6*(F285-F284)))</f>
        <v>3045.4468085106887</v>
      </c>
      <c r="M285" s="21">
        <f>'Berechnungen 525d'!$E$77*((I285-I284)/(3.6*(F285-F284)))*'Berechnungen 525d'!$B$3/(2*PI())</f>
        <v>963.57945203385088</v>
      </c>
      <c r="N285" s="18">
        <f t="shared" si="31"/>
        <v>4027.1174843097883</v>
      </c>
      <c r="O285" s="4">
        <f>N285*60*'Berechnungen 525d'!$D$9/1000</f>
        <v>204.40620150147726</v>
      </c>
      <c r="P285" s="21">
        <f>'Berechnungen 525d'!$E$77*((O285-O284)/(3.6*(F285-F284)))*('Berechnungen 525d'!$B$3/(2*PI()))/2</f>
        <v>80.372318401064206</v>
      </c>
      <c r="Q285" s="21">
        <f>('Berechnungen 525d'!$E$77*((O285-O284)/(3.6*(F285-F284)))+('Berechnungen 525d'!$E$74*'Berechnungen 525d'!$E$75*'Berechnungen 525d'!$E$76*('Beschl. 5. Gang(29.10.2013)'!O285/3.6)^2)/2)*('Berechnungen 525d'!$B$3/(2*PI()))/2</f>
        <v>293.59427434765462</v>
      </c>
      <c r="R285" s="28">
        <f>('Berechnungen 525d'!$E$74*'Berechnungen 525d'!$E$75*'Berechnungen 525d'!$E$76*O285^2)/2</f>
        <v>17467.486184709614</v>
      </c>
      <c r="T285">
        <v>53396</v>
      </c>
      <c r="U285">
        <v>4047</v>
      </c>
      <c r="V285" s="19">
        <v>2233</v>
      </c>
      <c r="W285" s="19">
        <v>2250</v>
      </c>
      <c r="X285" s="19">
        <f t="shared" si="32"/>
        <v>17</v>
      </c>
    </row>
    <row r="286" spans="1:24" x14ac:dyDescent="0.25">
      <c r="A286">
        <v>53587</v>
      </c>
      <c r="B286">
        <v>4047</v>
      </c>
      <c r="F286" s="17">
        <f t="shared" si="36"/>
        <v>53.587000000000003</v>
      </c>
      <c r="G286" s="17">
        <f t="shared" si="37"/>
        <v>0.1910000000000025</v>
      </c>
      <c r="H286" s="18">
        <f t="shared" si="38"/>
        <v>4047</v>
      </c>
      <c r="I286" s="4">
        <f>H286*60*'Berechnungen 525d'!$D$9/1000</f>
        <v>205.41538723404256</v>
      </c>
      <c r="J286" s="4">
        <f t="shared" si="39"/>
        <v>0</v>
      </c>
      <c r="K286" s="24">
        <f t="shared" si="40"/>
        <v>0</v>
      </c>
      <c r="L286" s="28">
        <f>'Berechnungen 525d'!$E$77*((I286-I285)/(3.6*(F286-F285)))</f>
        <v>0</v>
      </c>
      <c r="M286" s="21">
        <f>'Berechnungen 525d'!$E$77*((I286-I285)/(3.6*(F286-F285)))*'Berechnungen 525d'!$B$3/(2*PI())</f>
        <v>0</v>
      </c>
      <c r="N286" s="18">
        <f t="shared" si="31"/>
        <v>4031.1113373537764</v>
      </c>
      <c r="O286" s="4">
        <f>N286*60*'Berechnungen 525d'!$D$9/1000</f>
        <v>204.6089192849185</v>
      </c>
      <c r="P286" s="21">
        <f>'Berechnungen 525d'!$E$77*((O286-O285)/(3.6*(F286-F285)))*('Berechnungen 525d'!$B$3/(2*PI()))/2</f>
        <v>83.952764564351099</v>
      </c>
      <c r="Q286" s="21">
        <f>('Berechnungen 525d'!$E$77*((O286-O285)/(3.6*(F286-F285)))+('Berechnungen 525d'!$E$74*'Berechnungen 525d'!$E$75*'Berechnungen 525d'!$E$76*('Beschl. 5. Gang(29.10.2013)'!O286/3.6)^2)/2)*('Berechnungen 525d'!$B$3/(2*PI()))/2</f>
        <v>297.59785166251061</v>
      </c>
      <c r="R286" s="28">
        <f>('Berechnungen 525d'!$E$74*'Berechnungen 525d'!$E$75*'Berechnungen 525d'!$E$76*O286^2)/2</f>
        <v>17502.14977041561</v>
      </c>
      <c r="T286">
        <v>53587</v>
      </c>
      <c r="U286">
        <v>4047</v>
      </c>
      <c r="V286" s="19">
        <v>2233</v>
      </c>
      <c r="W286" s="19">
        <v>2250</v>
      </c>
      <c r="X286" s="19">
        <f t="shared" si="32"/>
        <v>17</v>
      </c>
    </row>
    <row r="287" spans="1:24" x14ac:dyDescent="0.25">
      <c r="A287">
        <v>53777</v>
      </c>
      <c r="B287">
        <v>4047</v>
      </c>
      <c r="F287" s="17">
        <f t="shared" si="36"/>
        <v>53.777000000000001</v>
      </c>
      <c r="G287" s="17">
        <f t="shared" si="37"/>
        <v>0.18999999999999773</v>
      </c>
      <c r="H287" s="18">
        <f t="shared" si="38"/>
        <v>4047</v>
      </c>
      <c r="I287" s="4">
        <f>H287*60*'Berechnungen 525d'!$D$9/1000</f>
        <v>205.41538723404256</v>
      </c>
      <c r="J287" s="4">
        <f t="shared" si="39"/>
        <v>0</v>
      </c>
      <c r="K287" s="24">
        <f t="shared" si="40"/>
        <v>0</v>
      </c>
      <c r="L287" s="28">
        <f>'Berechnungen 525d'!$E$77*((I287-I286)/(3.6*(F287-F286)))</f>
        <v>0</v>
      </c>
      <c r="M287" s="21">
        <f>'Berechnungen 525d'!$E$77*((I287-I286)/(3.6*(F287-F286)))*'Berechnungen 525d'!$B$3/(2*PI())</f>
        <v>0</v>
      </c>
      <c r="N287" s="18">
        <f t="shared" si="31"/>
        <v>4035.2559235687254</v>
      </c>
      <c r="O287" s="4">
        <f>N287*60*'Berechnungen 525d'!$D$9/1000</f>
        <v>204.81928789926704</v>
      </c>
      <c r="P287" s="21">
        <f>'Berechnungen 525d'!$E$77*((O287-O286)/(3.6*(F287-F286)))*('Berechnungen 525d'!$B$3/(2*PI()))/2</f>
        <v>87.579783199719017</v>
      </c>
      <c r="Q287" s="21">
        <f>('Berechnungen 525d'!$E$77*((O287-O286)/(3.6*(F287-F286)))+('Berechnungen 525d'!$E$74*'Berechnungen 525d'!$E$75*'Berechnungen 525d'!$E$76*('Beschl. 5. Gang(29.10.2013)'!O287/3.6)^2)/2)*('Berechnungen 525d'!$B$3/(2*PI()))/2</f>
        <v>301.66441443688961</v>
      </c>
      <c r="R287" s="28">
        <f>('Berechnungen 525d'!$E$74*'Berechnungen 525d'!$E$75*'Berechnungen 525d'!$E$76*O287^2)/2</f>
        <v>17538.157934498246</v>
      </c>
      <c r="T287">
        <v>53777</v>
      </c>
      <c r="U287">
        <v>4047</v>
      </c>
      <c r="V287" s="19">
        <v>2229</v>
      </c>
      <c r="W287" s="19">
        <v>2250</v>
      </c>
      <c r="X287" s="19">
        <f t="shared" si="32"/>
        <v>21</v>
      </c>
    </row>
    <row r="288" spans="1:24" x14ac:dyDescent="0.25">
      <c r="A288">
        <v>53967</v>
      </c>
      <c r="B288">
        <v>4068</v>
      </c>
      <c r="F288" s="17">
        <f t="shared" si="36"/>
        <v>53.966999999999999</v>
      </c>
      <c r="G288" s="17">
        <f t="shared" si="37"/>
        <v>0.18999999999999773</v>
      </c>
      <c r="H288" s="18">
        <f t="shared" si="38"/>
        <v>4068</v>
      </c>
      <c r="I288" s="4">
        <f>H288*60*'Berechnungen 525d'!$D$9/1000</f>
        <v>206.48129361702127</v>
      </c>
      <c r="J288" s="4">
        <f t="shared" si="39"/>
        <v>1.0659063829787101</v>
      </c>
      <c r="K288" s="24">
        <f t="shared" si="40"/>
        <v>1.5583426651735715</v>
      </c>
      <c r="L288" s="28">
        <f>'Berechnungen 525d'!$E$77*((I288-I287)/(3.6*(F288-F287)))</f>
        <v>2805.0167973124285</v>
      </c>
      <c r="M288" s="21">
        <f>'Berechnungen 525d'!$E$77*((I288-I287)/(3.6*(F288-F287)))*'Berechnungen 525d'!$B$3/(2*PI())</f>
        <v>887.50739003116337</v>
      </c>
      <c r="N288" s="18">
        <f t="shared" si="31"/>
        <v>4039.5782189903516</v>
      </c>
      <c r="O288" s="4">
        <f>N288*60*'Berechnungen 525d'!$D$9/1000</f>
        <v>205.03867657922089</v>
      </c>
      <c r="P288" s="21">
        <f>'Berechnungen 525d'!$E$77*((O288-O287)/(3.6*(F288-F287)))*('Berechnungen 525d'!$B$3/(2*PI()))/2</f>
        <v>91.334979252166761</v>
      </c>
      <c r="Q288" s="21">
        <f>('Berechnungen 525d'!$E$77*((O288-O287)/(3.6*(F288-F287)))+('Berechnungen 525d'!$E$74*'Berechnungen 525d'!$E$75*'Berechnungen 525d'!$E$76*('Beschl. 5. Gang(29.10.2013)'!O288/3.6)^2)/2)*('Berechnungen 525d'!$B$3/(2*PI()))/2</f>
        <v>305.87848230239774</v>
      </c>
      <c r="R288" s="28">
        <f>('Berechnungen 525d'!$E$74*'Berechnungen 525d'!$E$75*'Berechnungen 525d'!$E$76*O288^2)/2</f>
        <v>17575.749452780692</v>
      </c>
      <c r="T288">
        <v>53967</v>
      </c>
      <c r="U288">
        <v>4068</v>
      </c>
      <c r="V288" s="19">
        <v>2229</v>
      </c>
      <c r="W288" s="19">
        <v>2250</v>
      </c>
      <c r="X288" s="19">
        <f t="shared" si="32"/>
        <v>21</v>
      </c>
    </row>
    <row r="289" spans="1:24" x14ac:dyDescent="0.25">
      <c r="A289">
        <v>54158</v>
      </c>
      <c r="B289">
        <v>4068</v>
      </c>
      <c r="F289" s="17">
        <f t="shared" si="36"/>
        <v>54.158000000000001</v>
      </c>
      <c r="G289" s="17">
        <f t="shared" si="37"/>
        <v>0.1910000000000025</v>
      </c>
      <c r="H289" s="18">
        <f t="shared" si="38"/>
        <v>4068</v>
      </c>
      <c r="I289" s="4">
        <f>H289*60*'Berechnungen 525d'!$D$9/1000</f>
        <v>206.48129361702127</v>
      </c>
      <c r="J289" s="4">
        <f t="shared" si="39"/>
        <v>0</v>
      </c>
      <c r="K289" s="24">
        <f t="shared" si="40"/>
        <v>0</v>
      </c>
      <c r="L289" s="28">
        <f>'Berechnungen 525d'!$E$77*((I289-I288)/(3.6*(F289-F288)))</f>
        <v>0</v>
      </c>
      <c r="M289" s="21">
        <f>'Berechnungen 525d'!$E$77*((I289-I288)/(3.6*(F289-F288)))*'Berechnungen 525d'!$B$3/(2*PI())</f>
        <v>0</v>
      </c>
      <c r="N289" s="18">
        <f t="shared" si="31"/>
        <v>4044.1090550497124</v>
      </c>
      <c r="O289" s="4">
        <f>N289*60*'Berechnungen 525d'!$D$9/1000</f>
        <v>205.268650249502</v>
      </c>
      <c r="P289" s="21">
        <f>'Berechnungen 525d'!$E$77*((O289-O288)/(3.6*(F289-F288)))*('Berechnungen 525d'!$B$3/(2*PI()))/2</f>
        <v>95.240412899965492</v>
      </c>
      <c r="Q289" s="21">
        <f>('Berechnungen 525d'!$E$77*((O289-O288)/(3.6*(F289-F288)))+('Berechnungen 525d'!$E$74*'Berechnungen 525d'!$E$75*'Berechnungen 525d'!$E$76*('Beschl. 5. Gang(29.10.2013)'!O289/3.6)^2)/2)*('Berechnungen 525d'!$B$3/(2*PI()))/2</f>
        <v>310.26545462808843</v>
      </c>
      <c r="R289" s="28">
        <f>('Berechnungen 525d'!$E$74*'Berechnungen 525d'!$E$75*'Berechnungen 525d'!$E$76*O289^2)/2</f>
        <v>17615.197877152095</v>
      </c>
      <c r="T289">
        <v>54158</v>
      </c>
      <c r="U289">
        <v>4068</v>
      </c>
      <c r="V289" s="19">
        <v>2229</v>
      </c>
      <c r="W289" s="19">
        <v>2250</v>
      </c>
      <c r="X289" s="19">
        <f t="shared" si="32"/>
        <v>21</v>
      </c>
    </row>
    <row r="290" spans="1:24" x14ac:dyDescent="0.25">
      <c r="A290">
        <v>54348</v>
      </c>
      <c r="B290">
        <v>4068</v>
      </c>
      <c r="F290" s="17">
        <f t="shared" si="36"/>
        <v>54.347999999999999</v>
      </c>
      <c r="G290" s="17">
        <f t="shared" si="37"/>
        <v>0.18999999999999773</v>
      </c>
      <c r="H290" s="18">
        <f t="shared" si="38"/>
        <v>4068</v>
      </c>
      <c r="I290" s="4">
        <f>H290*60*'Berechnungen 525d'!$D$9/1000</f>
        <v>206.48129361702127</v>
      </c>
      <c r="J290" s="4">
        <f t="shared" si="39"/>
        <v>0</v>
      </c>
      <c r="K290" s="24">
        <f t="shared" si="40"/>
        <v>0</v>
      </c>
      <c r="L290" s="28">
        <f>'Berechnungen 525d'!$E$77*((I290-I289)/(3.6*(F290-F289)))</f>
        <v>0</v>
      </c>
      <c r="M290" s="21">
        <f>'Berechnungen 525d'!$E$77*((I290-I289)/(3.6*(F290-F289)))*'Berechnungen 525d'!$B$3/(2*PI())</f>
        <v>0</v>
      </c>
      <c r="N290" s="18">
        <f t="shared" si="31"/>
        <v>4048.8077404626006</v>
      </c>
      <c r="O290" s="4">
        <f>N290*60*'Berechnungen 525d'!$D$9/1000</f>
        <v>205.50714352441656</v>
      </c>
      <c r="P290" s="21">
        <f>'Berechnungen 525d'!$E$77*((O290-O289)/(3.6*(F290-F289)))*('Berechnungen 525d'!$B$3/(2*PI()))/2</f>
        <v>99.288524461174006</v>
      </c>
      <c r="Q290" s="21">
        <f>('Berechnungen 525d'!$E$77*((O290-O289)/(3.6*(F290-F289)))+('Berechnungen 525d'!$E$74*'Berechnungen 525d'!$E$75*'Berechnungen 525d'!$E$76*('Beschl. 5. Gang(29.10.2013)'!O290/3.6)^2)/2)*('Berechnungen 525d'!$B$3/(2*PI()))/2</f>
        <v>314.81351411194112</v>
      </c>
      <c r="R290" s="28">
        <f>('Berechnungen 525d'!$E$74*'Berechnungen 525d'!$E$75*'Berechnungen 525d'!$E$76*O290^2)/2</f>
        <v>17656.154416515463</v>
      </c>
      <c r="T290">
        <v>54348</v>
      </c>
      <c r="U290">
        <v>4068</v>
      </c>
      <c r="V290" s="19">
        <v>2228</v>
      </c>
      <c r="W290" s="19">
        <v>2250</v>
      </c>
      <c r="X290" s="19">
        <f t="shared" si="32"/>
        <v>22</v>
      </c>
    </row>
    <row r="291" spans="1:24" x14ac:dyDescent="0.25">
      <c r="A291">
        <v>54548</v>
      </c>
      <c r="B291">
        <v>4084</v>
      </c>
      <c r="F291" s="17">
        <f t="shared" si="36"/>
        <v>54.548000000000002</v>
      </c>
      <c r="G291" s="17">
        <f t="shared" si="37"/>
        <v>0.20000000000000284</v>
      </c>
      <c r="H291" s="18">
        <f t="shared" si="38"/>
        <v>4084</v>
      </c>
      <c r="I291" s="4">
        <f>H291*60*'Berechnungen 525d'!$D$9/1000</f>
        <v>207.29341276595744</v>
      </c>
      <c r="J291" s="4">
        <f t="shared" si="39"/>
        <v>0.81211914893617632</v>
      </c>
      <c r="K291" s="24">
        <f t="shared" si="40"/>
        <v>1.1279432624113399</v>
      </c>
      <c r="L291" s="28">
        <f>'Berechnungen 525d'!$E$77*((I291-I290)/(3.6*(F291-F290)))</f>
        <v>2030.2978723404119</v>
      </c>
      <c r="M291" s="21">
        <f>'Berechnungen 525d'!$E$77*((I291-I290)/(3.6*(F291-F290)))*'Berechnungen 525d'!$B$3/(2*PI())</f>
        <v>642.38630135588562</v>
      </c>
      <c r="N291" s="18">
        <f t="shared" si="31"/>
        <v>4053.967668627592</v>
      </c>
      <c r="O291" s="4">
        <f>N291*60*'Berechnungen 525d'!$D$9/1000</f>
        <v>205.76904830378686</v>
      </c>
      <c r="P291" s="21">
        <f>'Berechnungen 525d'!$E$77*((O291-O290)/(3.6*(F291-F290)))*('Berechnungen 525d'!$B$3/(2*PI()))/2</f>
        <v>103.58334903659366</v>
      </c>
      <c r="Q291" s="21">
        <f>('Berechnungen 525d'!$E$77*((O291-O290)/(3.6*(F291-F290)))+('Berechnungen 525d'!$E$74*'Berechnungen 525d'!$E$75*'Berechnungen 525d'!$E$76*('Beschl. 5. Gang(29.10.2013)'!O291/3.6)^2)/2)*('Berechnungen 525d'!$B$3/(2*PI()))/2</f>
        <v>319.65803241409139</v>
      </c>
      <c r="R291" s="28">
        <f>('Berechnungen 525d'!$E$74*'Berechnungen 525d'!$E$75*'Berechnungen 525d'!$E$76*O291^2)/2</f>
        <v>17701.186212302455</v>
      </c>
      <c r="T291">
        <v>54548</v>
      </c>
      <c r="U291">
        <v>4084</v>
      </c>
      <c r="V291" s="19">
        <v>2228</v>
      </c>
      <c r="W291" s="19">
        <v>2250</v>
      </c>
      <c r="X291" s="19">
        <f t="shared" si="32"/>
        <v>22</v>
      </c>
    </row>
    <row r="292" spans="1:24" x14ac:dyDescent="0.25">
      <c r="A292">
        <v>54738</v>
      </c>
      <c r="B292">
        <v>4084</v>
      </c>
      <c r="F292" s="17">
        <f t="shared" si="36"/>
        <v>54.738</v>
      </c>
      <c r="G292" s="17">
        <f t="shared" si="37"/>
        <v>0.18999999999999773</v>
      </c>
      <c r="H292" s="18">
        <f t="shared" si="38"/>
        <v>4084</v>
      </c>
      <c r="I292" s="4">
        <f>H292*60*'Berechnungen 525d'!$D$9/1000</f>
        <v>207.29341276595744</v>
      </c>
      <c r="J292" s="4">
        <f t="shared" si="39"/>
        <v>0</v>
      </c>
      <c r="K292" s="24">
        <f t="shared" si="40"/>
        <v>0</v>
      </c>
      <c r="L292" s="28">
        <f>'Berechnungen 525d'!$E$77*((I292-I291)/(3.6*(F292-F291)))</f>
        <v>0</v>
      </c>
      <c r="M292" s="21">
        <f>'Berechnungen 525d'!$E$77*((I292-I291)/(3.6*(F292-F291)))*'Berechnungen 525d'!$B$3/(2*PI())</f>
        <v>0</v>
      </c>
      <c r="N292" s="18">
        <f t="shared" si="31"/>
        <v>4059.080103233362</v>
      </c>
      <c r="O292" s="4">
        <f>N292*60*'Berechnungen 525d'!$D$9/1000</f>
        <v>206.02854243135124</v>
      </c>
      <c r="P292" s="21">
        <f>'Berechnungen 525d'!$E$77*((O292-O291)/(3.6*(F292-F291)))*('Berechnungen 525d'!$B$3/(2*PI()))/2</f>
        <v>108.03151175410358</v>
      </c>
      <c r="Q292" s="21">
        <f>('Berechnungen 525d'!$E$77*((O292-O291)/(3.6*(F292-F291)))+('Berechnungen 525d'!$E$74*'Berechnungen 525d'!$E$75*'Berechnungen 525d'!$E$76*('Beschl. 5. Gang(29.10.2013)'!O292/3.6)^2)/2)*('Berechnungen 525d'!$B$3/(2*PI()))/2</f>
        <v>324.65151977354282</v>
      </c>
      <c r="R292" s="28">
        <f>('Berechnungen 525d'!$E$74*'Berechnungen 525d'!$E$75*'Berechnungen 525d'!$E$76*O292^2)/2</f>
        <v>17745.86008562383</v>
      </c>
      <c r="T292">
        <v>54738</v>
      </c>
      <c r="U292">
        <v>4084</v>
      </c>
      <c r="V292" s="19">
        <v>2228</v>
      </c>
      <c r="W292" s="19">
        <v>2250</v>
      </c>
      <c r="X292" s="19">
        <f t="shared" si="32"/>
        <v>22</v>
      </c>
    </row>
    <row r="293" spans="1:24" x14ac:dyDescent="0.25">
      <c r="A293">
        <v>54929</v>
      </c>
      <c r="B293">
        <v>4084</v>
      </c>
      <c r="F293" s="17">
        <f t="shared" si="36"/>
        <v>54.929000000000002</v>
      </c>
      <c r="G293" s="17">
        <f t="shared" si="37"/>
        <v>0.1910000000000025</v>
      </c>
      <c r="H293" s="18">
        <f t="shared" si="38"/>
        <v>4084</v>
      </c>
      <c r="I293" s="4">
        <f>H293*60*'Berechnungen 525d'!$D$9/1000</f>
        <v>207.29341276595744</v>
      </c>
      <c r="J293" s="4">
        <f t="shared" si="39"/>
        <v>0</v>
      </c>
      <c r="K293" s="24">
        <f t="shared" si="40"/>
        <v>0</v>
      </c>
      <c r="L293" s="28">
        <f>'Berechnungen 525d'!$E$77*((I293-I292)/(3.6*(F293-F292)))</f>
        <v>0</v>
      </c>
      <c r="M293" s="21">
        <f>'Berechnungen 525d'!$E$77*((I293-I292)/(3.6*(F293-F292)))*'Berechnungen 525d'!$B$3/(2*PI())</f>
        <v>0</v>
      </c>
      <c r="N293" s="18">
        <f t="shared" si="31"/>
        <v>4064.4334298097656</v>
      </c>
      <c r="O293" s="4">
        <f>N293*60*'Berechnungen 525d'!$D$9/1000</f>
        <v>206.30026362030162</v>
      </c>
      <c r="P293" s="21">
        <f>'Berechnungen 525d'!$E$77*((O293-O292)/(3.6*(F293-F292)))*('Berechnungen 525d'!$B$3/(2*PI()))/2</f>
        <v>112.52957000542872</v>
      </c>
      <c r="Q293" s="21">
        <f>('Berechnungen 525d'!$E$77*((O293-O292)/(3.6*(F293-F292)))+('Berechnungen 525d'!$E$74*'Berechnungen 525d'!$E$75*'Berechnungen 525d'!$E$76*('Beschl. 5. Gang(29.10.2013)'!O293/3.6)^2)/2)*('Berechnungen 525d'!$B$3/(2*PI()))/2</f>
        <v>329.72133433994833</v>
      </c>
      <c r="R293" s="28">
        <f>('Berechnungen 525d'!$E$74*'Berechnungen 525d'!$E$75*'Berechnungen 525d'!$E$76*O293^2)/2</f>
        <v>17792.69928419674</v>
      </c>
      <c r="T293">
        <v>54929</v>
      </c>
      <c r="U293">
        <v>4084</v>
      </c>
      <c r="V293" s="19">
        <v>2227</v>
      </c>
      <c r="W293" s="19">
        <v>2250</v>
      </c>
      <c r="X293" s="19">
        <f t="shared" si="32"/>
        <v>23</v>
      </c>
    </row>
    <row r="294" spans="1:24" x14ac:dyDescent="0.25">
      <c r="A294">
        <v>55119</v>
      </c>
      <c r="B294">
        <v>4096</v>
      </c>
      <c r="F294" s="17">
        <f t="shared" si="36"/>
        <v>55.119</v>
      </c>
      <c r="G294" s="17">
        <f t="shared" si="37"/>
        <v>0.18999999999999773</v>
      </c>
      <c r="H294" s="18">
        <f t="shared" si="38"/>
        <v>4096</v>
      </c>
      <c r="I294" s="4">
        <f>H294*60*'Berechnungen 525d'!$D$9/1000</f>
        <v>207.90250212765957</v>
      </c>
      <c r="J294" s="4">
        <f t="shared" si="39"/>
        <v>0.60908936170213224</v>
      </c>
      <c r="K294" s="24">
        <f t="shared" si="40"/>
        <v>0.89048152295634431</v>
      </c>
      <c r="L294" s="28">
        <f>'Berechnungen 525d'!$E$77*((I294-I293)/(3.6*(F294-F293)))</f>
        <v>1602.8667413214198</v>
      </c>
      <c r="M294" s="21">
        <f>'Berechnungen 525d'!$E$77*((I294-I293)/(3.6*(F294-F293)))*'Berechnungen 525d'!$B$3/(2*PI())</f>
        <v>507.14708001781776</v>
      </c>
      <c r="N294" s="18">
        <f t="shared" si="31"/>
        <v>4069.9788044895017</v>
      </c>
      <c r="O294" s="4">
        <f>N294*60*'Berechnungen 525d'!$D$9/1000</f>
        <v>206.58173268064158</v>
      </c>
      <c r="P294" s="21">
        <f>'Berechnungen 525d'!$E$77*((O294-O293)/(3.6*(F294-F293)))*('Berechnungen 525d'!$B$3/(2*PI()))/2</f>
        <v>117.18002401803327</v>
      </c>
      <c r="Q294" s="21">
        <f>('Berechnungen 525d'!$E$77*((O294-O293)/(3.6*(F294-F293)))+('Berechnungen 525d'!$E$74*'Berechnungen 525d'!$E$75*'Berechnungen 525d'!$E$76*('Beschl. 5. Gang(29.10.2013)'!O294/3.6)^2)/2)*('Berechnungen 525d'!$B$3/(2*PI()))/2</f>
        <v>334.96485076049538</v>
      </c>
      <c r="R294" s="28">
        <f>('Berechnungen 525d'!$E$74*'Berechnungen 525d'!$E$75*'Berechnungen 525d'!$E$76*O294^2)/2</f>
        <v>17841.283912226325</v>
      </c>
      <c r="T294">
        <v>55119</v>
      </c>
      <c r="U294">
        <v>4096</v>
      </c>
      <c r="V294" s="19">
        <v>2227</v>
      </c>
      <c r="W294" s="19">
        <v>2250</v>
      </c>
      <c r="X294" s="19">
        <f t="shared" si="32"/>
        <v>23</v>
      </c>
    </row>
    <row r="295" spans="1:24" x14ac:dyDescent="0.25">
      <c r="A295">
        <v>55309</v>
      </c>
      <c r="B295">
        <v>4096</v>
      </c>
      <c r="F295" s="17">
        <f t="shared" si="36"/>
        <v>55.308999999999997</v>
      </c>
      <c r="G295" s="17">
        <f t="shared" si="37"/>
        <v>0.18999999999999773</v>
      </c>
      <c r="H295" s="18">
        <f t="shared" si="38"/>
        <v>4096</v>
      </c>
      <c r="I295" s="4">
        <f>H295*60*'Berechnungen 525d'!$D$9/1000</f>
        <v>207.90250212765957</v>
      </c>
      <c r="J295" s="4">
        <f t="shared" si="39"/>
        <v>0</v>
      </c>
      <c r="K295" s="24">
        <f t="shared" si="40"/>
        <v>0</v>
      </c>
      <c r="L295" s="28">
        <f>'Berechnungen 525d'!$E$77*((I295-I294)/(3.6*(F295-F294)))</f>
        <v>0</v>
      </c>
      <c r="M295" s="21">
        <f>'Berechnungen 525d'!$E$77*((I295-I294)/(3.6*(F295-F294)))*'Berechnungen 525d'!$B$3/(2*PI())</f>
        <v>0</v>
      </c>
      <c r="N295" s="18">
        <f t="shared" si="31"/>
        <v>4075.750987317947</v>
      </c>
      <c r="O295" s="4">
        <f>N295*60*'Berechnungen 525d'!$D$9/1000</f>
        <v>206.87471394352542</v>
      </c>
      <c r="P295" s="21">
        <f>'Berechnungen 525d'!$E$77*((O295-O294)/(3.6*(F295-F294)))*('Berechnungen 525d'!$B$3/(2*PI()))/2</f>
        <v>121.97273611563799</v>
      </c>
      <c r="Q295" s="21">
        <f>('Berechnungen 525d'!$E$77*((O295-O294)/(3.6*(F295-F294)))+('Berechnungen 525d'!$E$74*'Berechnungen 525d'!$E$75*'Berechnungen 525d'!$E$76*('Beschl. 5. Gang(29.10.2013)'!O295/3.6)^2)/2)*('Berechnungen 525d'!$B$3/(2*PI()))/2</f>
        <v>340.37574065426963</v>
      </c>
      <c r="R295" s="28">
        <f>('Berechnungen 525d'!$E$74*'Berechnungen 525d'!$E$75*'Berechnungen 525d'!$E$76*O295^2)/2</f>
        <v>17891.926033326607</v>
      </c>
      <c r="T295">
        <v>55309</v>
      </c>
      <c r="U295">
        <v>4096</v>
      </c>
      <c r="V295" s="19">
        <v>2227</v>
      </c>
      <c r="W295" s="19">
        <v>2250</v>
      </c>
      <c r="X295" s="19">
        <f t="shared" si="32"/>
        <v>23</v>
      </c>
    </row>
    <row r="296" spans="1:24" x14ac:dyDescent="0.25">
      <c r="A296">
        <v>55499</v>
      </c>
      <c r="B296">
        <v>4096</v>
      </c>
      <c r="F296" s="17">
        <f t="shared" si="36"/>
        <v>55.499000000000002</v>
      </c>
      <c r="G296" s="17">
        <f t="shared" si="37"/>
        <v>0.19000000000000483</v>
      </c>
      <c r="H296" s="18">
        <f t="shared" si="38"/>
        <v>4096</v>
      </c>
      <c r="I296" s="4">
        <f>H296*60*'Berechnungen 525d'!$D$9/1000</f>
        <v>207.90250212765957</v>
      </c>
      <c r="J296" s="4">
        <f t="shared" si="39"/>
        <v>0</v>
      </c>
      <c r="K296" s="24">
        <f t="shared" si="40"/>
        <v>0</v>
      </c>
      <c r="L296" s="28">
        <f>'Berechnungen 525d'!$E$77*((I296-I295)/(3.6*(F296-F295)))</f>
        <v>0</v>
      </c>
      <c r="M296" s="21">
        <f>'Berechnungen 525d'!$E$77*((I296-I295)/(3.6*(F296-F295)))*'Berechnungen 525d'!$B$3/(2*PI())</f>
        <v>0</v>
      </c>
      <c r="N296" s="18">
        <f t="shared" si="31"/>
        <v>4081.7573933334461</v>
      </c>
      <c r="O296" s="4">
        <f>N296*60*'Berechnungen 525d'!$D$9/1000</f>
        <v>207.17958377736741</v>
      </c>
      <c r="P296" s="21">
        <f>'Berechnungen 525d'!$E$77*((O296-O295)/(3.6*(F296-F295)))*('Berechnungen 525d'!$B$3/(2*PI()))/2</f>
        <v>126.9221363400608</v>
      </c>
      <c r="Q296" s="21">
        <f>('Berechnungen 525d'!$E$77*((O296-O295)/(3.6*(F296-F295)))+('Berechnungen 525d'!$E$74*'Berechnungen 525d'!$E$75*'Berechnungen 525d'!$E$76*('Beschl. 5. Gang(29.10.2013)'!O296/3.6)^2)/2)*('Berechnungen 525d'!$B$3/(2*PI()))/2</f>
        <v>345.96933319184075</v>
      </c>
      <c r="R296" s="28">
        <f>('Berechnungen 525d'!$E$74*'Berechnungen 525d'!$E$75*'Berechnungen 525d'!$E$76*O296^2)/2</f>
        <v>17944.699305573635</v>
      </c>
      <c r="T296">
        <v>55499</v>
      </c>
      <c r="U296">
        <v>4096</v>
      </c>
      <c r="V296" s="19">
        <v>2223</v>
      </c>
      <c r="W296" s="19">
        <v>2250</v>
      </c>
      <c r="X296" s="19">
        <f t="shared" si="32"/>
        <v>27</v>
      </c>
    </row>
    <row r="297" spans="1:24" x14ac:dyDescent="0.25">
      <c r="A297">
        <v>55690</v>
      </c>
      <c r="B297">
        <v>4104</v>
      </c>
      <c r="F297" s="17">
        <f t="shared" si="36"/>
        <v>55.69</v>
      </c>
      <c r="G297" s="17">
        <f t="shared" si="37"/>
        <v>0.1909999999999954</v>
      </c>
      <c r="H297" s="18">
        <f t="shared" si="38"/>
        <v>4104</v>
      </c>
      <c r="I297" s="4">
        <f>H297*60*'Berechnungen 525d'!$D$9/1000</f>
        <v>208.30856170212766</v>
      </c>
      <c r="J297" s="4">
        <f t="shared" si="39"/>
        <v>0.40605957446808816</v>
      </c>
      <c r="K297" s="24">
        <f t="shared" si="40"/>
        <v>0.59054621068658808</v>
      </c>
      <c r="L297" s="28">
        <f>'Berechnungen 525d'!$E$77*((I297-I296)/(3.6*(F297-F296)))</f>
        <v>1062.9831792358586</v>
      </c>
      <c r="M297" s="21">
        <f>'Berechnungen 525d'!$E$77*((I297-I296)/(3.6*(F297-F296)))*'Berechnungen 525d'!$B$3/(2*PI())</f>
        <v>336.32790646906307</v>
      </c>
      <c r="N297" s="18">
        <f t="shared" si="31"/>
        <v>4088.0390950455599</v>
      </c>
      <c r="O297" s="4">
        <f>N297*60*'Berechnungen 525d'!$D$9/1000</f>
        <v>207.49842691788695</v>
      </c>
      <c r="P297" s="21">
        <f>'Berechnungen 525d'!$E$77*((O297-O296)/(3.6*(F297-F296)))*('Berechnungen 525d'!$B$3/(2*PI()))/2</f>
        <v>132.04447411864118</v>
      </c>
      <c r="Q297" s="21">
        <f>('Berechnungen 525d'!$E$77*((O297-O296)/(3.6*(F297-F296)))+('Berechnungen 525d'!$E$74*'Berechnungen 525d'!$E$75*'Berechnungen 525d'!$E$76*('Beschl. 5. Gang(29.10.2013)'!O297/3.6)^2)/2)*('Berechnungen 525d'!$B$3/(2*PI()))/2</f>
        <v>351.76640384733366</v>
      </c>
      <c r="R297" s="28">
        <f>('Berechnungen 525d'!$E$74*'Berechnungen 525d'!$E$75*'Berechnungen 525d'!$E$76*O297^2)/2</f>
        <v>17999.974510012678</v>
      </c>
      <c r="T297">
        <v>55690</v>
      </c>
      <c r="U297">
        <v>4104</v>
      </c>
      <c r="V297" s="19">
        <v>2223</v>
      </c>
      <c r="W297" s="19">
        <v>2250</v>
      </c>
      <c r="X297" s="19">
        <f t="shared" si="32"/>
        <v>27</v>
      </c>
    </row>
    <row r="298" spans="1:24" x14ac:dyDescent="0.25">
      <c r="A298">
        <v>55890</v>
      </c>
      <c r="B298">
        <v>4104</v>
      </c>
      <c r="F298" s="17">
        <f t="shared" si="36"/>
        <v>55.89</v>
      </c>
      <c r="G298" s="17">
        <f t="shared" si="37"/>
        <v>0.20000000000000284</v>
      </c>
      <c r="H298" s="18">
        <f t="shared" si="38"/>
        <v>4104</v>
      </c>
      <c r="I298" s="4">
        <f>H298*60*'Berechnungen 525d'!$D$9/1000</f>
        <v>208.30856170212766</v>
      </c>
      <c r="J298" s="4">
        <f t="shared" si="39"/>
        <v>0</v>
      </c>
      <c r="K298" s="24">
        <f t="shared" si="40"/>
        <v>0</v>
      </c>
      <c r="L298" s="28">
        <f>'Berechnungen 525d'!$E$77*((I298-I297)/(3.6*(F298-F297)))</f>
        <v>0</v>
      </c>
      <c r="M298" s="21">
        <f>'Berechnungen 525d'!$E$77*((I298-I297)/(3.6*(F298-F297)))*'Berechnungen 525d'!$B$3/(2*PI())</f>
        <v>0</v>
      </c>
      <c r="N298" s="18">
        <f t="shared" si="31"/>
        <v>4094.8871094566662</v>
      </c>
      <c r="O298" s="4">
        <f>N298*60*'Berechnungen 525d'!$D$9/1000</f>
        <v>207.8460146451026</v>
      </c>
      <c r="P298" s="21">
        <f>'Berechnungen 525d'!$E$77*((O298-O297)/(3.6*(F298-F297)))*('Berechnungen 525d'!$B$3/(2*PI()))/2</f>
        <v>137.47095778695285</v>
      </c>
      <c r="Q298" s="21">
        <f>('Berechnungen 525d'!$E$77*((O298-O297)/(3.6*(F298-F297)))+('Berechnungen 525d'!$E$74*'Berechnungen 525d'!$E$75*'Berechnungen 525d'!$E$76*('Beschl. 5. Gang(29.10.2013)'!O298/3.6)^2)/2)*('Berechnungen 525d'!$B$3/(2*PI()))/2</f>
        <v>357.92963154332676</v>
      </c>
      <c r="R298" s="28">
        <f>('Berechnungen 525d'!$E$74*'Berechnungen 525d'!$E$75*'Berechnungen 525d'!$E$76*O298^2)/2</f>
        <v>18060.32976783808</v>
      </c>
      <c r="T298">
        <v>55890</v>
      </c>
      <c r="U298">
        <v>4104</v>
      </c>
      <c r="V298" s="19">
        <v>2223</v>
      </c>
      <c r="W298" s="19">
        <v>2250</v>
      </c>
      <c r="X298" s="19">
        <f t="shared" si="32"/>
        <v>27</v>
      </c>
    </row>
    <row r="299" spans="1:24" x14ac:dyDescent="0.25">
      <c r="A299">
        <v>56080</v>
      </c>
      <c r="B299">
        <v>4104</v>
      </c>
      <c r="F299" s="17">
        <f t="shared" si="36"/>
        <v>56.08</v>
      </c>
      <c r="G299" s="17">
        <f t="shared" si="37"/>
        <v>0.18999999999999773</v>
      </c>
      <c r="H299" s="18">
        <f t="shared" si="38"/>
        <v>4104</v>
      </c>
      <c r="I299" s="4">
        <f>H299*60*'Berechnungen 525d'!$D$9/1000</f>
        <v>208.30856170212766</v>
      </c>
      <c r="J299" s="4">
        <f t="shared" si="39"/>
        <v>0</v>
      </c>
      <c r="K299" s="24">
        <f t="shared" si="40"/>
        <v>0</v>
      </c>
      <c r="L299" s="28">
        <f>'Berechnungen 525d'!$E$77*((I299-I298)/(3.6*(F299-F298)))</f>
        <v>0</v>
      </c>
      <c r="M299" s="21">
        <f>'Berechnungen 525d'!$E$77*((I299-I298)/(3.6*(F299-F298)))*'Berechnungen 525d'!$B$3/(2*PI())</f>
        <v>0</v>
      </c>
      <c r="N299" s="18">
        <f t="shared" si="31"/>
        <v>4101.6570070228827</v>
      </c>
      <c r="O299" s="4">
        <f>N299*60*'Berechnungen 525d'!$D$9/1000</f>
        <v>208.18963736071888</v>
      </c>
      <c r="P299" s="21">
        <f>'Berechnungen 525d'!$E$77*((O299-O298)/(3.6*(F299-F298)))*('Berechnungen 525d'!$B$3/(2*PI()))/2</f>
        <v>143.05557428025747</v>
      </c>
      <c r="Q299" s="21">
        <f>('Berechnungen 525d'!$E$77*((O299-O298)/(3.6*(F299-F298)))+('Berechnungen 525d'!$E$74*'Berechnungen 525d'!$E$75*'Berechnungen 525d'!$E$76*('Beschl. 5. Gang(29.10.2013)'!O299/3.6)^2)/2)*('Berechnungen 525d'!$B$3/(2*PI()))/2</f>
        <v>364.24379995202594</v>
      </c>
      <c r="R299" s="28">
        <f>('Berechnungen 525d'!$E$74*'Berechnungen 525d'!$E$75*'Berechnungen 525d'!$E$76*O299^2)/2</f>
        <v>18120.095836236662</v>
      </c>
      <c r="T299">
        <v>56080</v>
      </c>
      <c r="U299">
        <v>4104</v>
      </c>
      <c r="V299" s="19">
        <v>2219</v>
      </c>
      <c r="W299" s="19">
        <v>2250</v>
      </c>
      <c r="X299" s="19">
        <f t="shared" si="32"/>
        <v>31</v>
      </c>
    </row>
    <row r="300" spans="1:24" x14ac:dyDescent="0.25">
      <c r="A300">
        <v>56271</v>
      </c>
      <c r="B300">
        <v>4120</v>
      </c>
      <c r="F300" s="17">
        <f t="shared" si="36"/>
        <v>56.271000000000001</v>
      </c>
      <c r="G300" s="17">
        <f t="shared" si="37"/>
        <v>0.1910000000000025</v>
      </c>
      <c r="H300" s="18">
        <f t="shared" si="38"/>
        <v>4120</v>
      </c>
      <c r="I300" s="4">
        <f>H300*60*'Berechnungen 525d'!$D$9/1000</f>
        <v>209.12068085106381</v>
      </c>
      <c r="J300" s="4">
        <f t="shared" si="39"/>
        <v>0.81211914893614789</v>
      </c>
      <c r="K300" s="24">
        <f t="shared" si="40"/>
        <v>1.1810924213730909</v>
      </c>
      <c r="L300" s="28">
        <f>'Berechnungen 525d'!$E$77*((I300-I299)/(3.6*(F300-F299)))</f>
        <v>2125.9663584715636</v>
      </c>
      <c r="M300" s="21">
        <f>'Berechnungen 525d'!$E$77*((I300-I299)/(3.6*(F300-F299)))*'Berechnungen 525d'!$B$3/(2*PI())</f>
        <v>672.65581293807747</v>
      </c>
      <c r="N300" s="18">
        <f t="shared" si="31"/>
        <v>4108.7302029773273</v>
      </c>
      <c r="O300" s="4">
        <f>N300*60*'Berechnungen 525d'!$D$9/1000</f>
        <v>208.54865472814279</v>
      </c>
      <c r="P300" s="21">
        <f>'Berechnungen 525d'!$E$77*((O300-O299)/(3.6*(F300-F299)))*('Berechnungen 525d'!$B$3/(2*PI()))/2</f>
        <v>148.68207421273999</v>
      </c>
      <c r="Q300" s="21">
        <f>('Berechnungen 525d'!$E$77*((O300-O299)/(3.6*(F300-F299)))+('Berechnungen 525d'!$E$74*'Berechnungen 525d'!$E$75*'Berechnungen 525d'!$E$76*('Beschl. 5. Gang(29.10.2013)'!O300/3.6)^2)/2)*('Berechnungen 525d'!$B$3/(2*PI()))/2</f>
        <v>370.63382381435855</v>
      </c>
      <c r="R300" s="28">
        <f>('Berechnungen 525d'!$E$74*'Berechnungen 525d'!$E$75*'Berechnungen 525d'!$E$76*O300^2)/2</f>
        <v>18182.644946796794</v>
      </c>
      <c r="T300">
        <v>56271</v>
      </c>
      <c r="U300">
        <v>4120</v>
      </c>
      <c r="V300" s="19">
        <v>2219</v>
      </c>
      <c r="W300" s="19">
        <v>2250</v>
      </c>
      <c r="X300" s="19">
        <f t="shared" si="32"/>
        <v>31</v>
      </c>
    </row>
    <row r="301" spans="1:24" x14ac:dyDescent="0.25">
      <c r="A301">
        <v>56461</v>
      </c>
      <c r="B301">
        <v>4120</v>
      </c>
      <c r="F301" s="17">
        <f t="shared" si="36"/>
        <v>56.460999999999999</v>
      </c>
      <c r="G301" s="17">
        <f t="shared" si="37"/>
        <v>0.18999999999999773</v>
      </c>
      <c r="H301" s="18">
        <f t="shared" si="38"/>
        <v>4120</v>
      </c>
      <c r="I301" s="4">
        <f>H301*60*'Berechnungen 525d'!$D$9/1000</f>
        <v>209.12068085106381</v>
      </c>
      <c r="J301" s="4">
        <f t="shared" si="39"/>
        <v>0</v>
      </c>
      <c r="K301" s="24">
        <f t="shared" si="40"/>
        <v>0</v>
      </c>
      <c r="L301" s="28">
        <f>'Berechnungen 525d'!$E$77*((I301-I300)/(3.6*(F301-F300)))</f>
        <v>0</v>
      </c>
      <c r="M301" s="21">
        <f>'Berechnungen 525d'!$E$77*((I301-I300)/(3.6*(F301-F300)))*'Berechnungen 525d'!$B$3/(2*PI())</f>
        <v>0</v>
      </c>
      <c r="N301" s="18">
        <f t="shared" si="31"/>
        <v>4116.0407020619987</v>
      </c>
      <c r="O301" s="4">
        <f>N301*60*'Berechnungen 525d'!$D$9/1000</f>
        <v>208.91971699657665</v>
      </c>
      <c r="P301" s="21">
        <f>'Berechnungen 525d'!$E$77*((O301-O300)/(3.6*(F301-F300)))*('Berechnungen 525d'!$B$3/(2*PI()))/2</f>
        <v>154.47909434432756</v>
      </c>
      <c r="Q301" s="21">
        <f>('Berechnungen 525d'!$E$77*((O301-O300)/(3.6*(F301-F300)))+('Berechnungen 525d'!$E$74*'Berechnungen 525d'!$E$75*'Berechnungen 525d'!$E$76*('Beschl. 5. Gang(29.10.2013)'!O301/3.6)^2)/2)*('Berechnungen 525d'!$B$3/(2*PI()))/2</f>
        <v>377.22136630986569</v>
      </c>
      <c r="R301" s="28">
        <f>('Berechnungen 525d'!$E$74*'Berechnungen 525d'!$E$75*'Berechnungen 525d'!$E$76*O301^2)/2</f>
        <v>18247.40581257709</v>
      </c>
      <c r="T301">
        <v>56461</v>
      </c>
      <c r="U301">
        <v>4120</v>
      </c>
      <c r="V301" s="19">
        <v>2219</v>
      </c>
      <c r="W301" s="19">
        <v>2250</v>
      </c>
      <c r="X301" s="19">
        <f t="shared" si="32"/>
        <v>31</v>
      </c>
    </row>
    <row r="302" spans="1:24" x14ac:dyDescent="0.25">
      <c r="A302">
        <v>56651</v>
      </c>
      <c r="B302">
        <v>4120</v>
      </c>
      <c r="F302" s="17">
        <f t="shared" si="36"/>
        <v>56.651000000000003</v>
      </c>
      <c r="G302" s="17">
        <f t="shared" si="37"/>
        <v>0.19000000000000483</v>
      </c>
      <c r="H302" s="18">
        <f t="shared" si="38"/>
        <v>4120</v>
      </c>
      <c r="I302" s="4">
        <f>H302*60*'Berechnungen 525d'!$D$9/1000</f>
        <v>209.12068085106381</v>
      </c>
      <c r="J302" s="4">
        <f t="shared" si="39"/>
        <v>0</v>
      </c>
      <c r="K302" s="24">
        <f t="shared" si="40"/>
        <v>0</v>
      </c>
      <c r="L302" s="28">
        <f>'Berechnungen 525d'!$E$77*((I302-I301)/(3.6*(F302-F301)))</f>
        <v>0</v>
      </c>
      <c r="M302" s="21">
        <f>'Berechnungen 525d'!$E$77*((I302-I301)/(3.6*(F302-F301)))*'Berechnungen 525d'!$B$3/(2*PI())</f>
        <v>0</v>
      </c>
      <c r="N302" s="18">
        <f t="shared" si="31"/>
        <v>4123.632992446479</v>
      </c>
      <c r="O302" s="4">
        <f>N302*60*'Berechnungen 525d'!$D$9/1000</f>
        <v>209.30508227192169</v>
      </c>
      <c r="P302" s="21">
        <f>'Berechnungen 525d'!$E$77*((O302-O301)/(3.6*(F302-F301)))*('Berechnungen 525d'!$B$3/(2*PI()))/2</f>
        <v>160.43366246402027</v>
      </c>
      <c r="Q302" s="21">
        <f>('Berechnungen 525d'!$E$77*((O302-O301)/(3.6*(F302-F301)))+('Berechnungen 525d'!$E$74*'Berechnungen 525d'!$E$75*'Berechnungen 525d'!$E$76*('Beschl. 5. Gang(29.10.2013)'!O302/3.6)^2)/2)*('Berechnungen 525d'!$B$3/(2*PI()))/2</f>
        <v>383.99841594679356</v>
      </c>
      <c r="R302" s="28">
        <f>('Berechnungen 525d'!$E$74*'Berechnungen 525d'!$E$75*'Berechnungen 525d'!$E$76*O302^2)/2</f>
        <v>18314.784823691138</v>
      </c>
      <c r="T302">
        <v>56651</v>
      </c>
      <c r="U302">
        <v>4120</v>
      </c>
      <c r="V302" s="19">
        <v>2214</v>
      </c>
      <c r="W302" s="19">
        <v>2250</v>
      </c>
      <c r="X302" s="19">
        <f t="shared" si="32"/>
        <v>36</v>
      </c>
    </row>
    <row r="303" spans="1:24" x14ac:dyDescent="0.25">
      <c r="A303">
        <v>56841</v>
      </c>
      <c r="B303">
        <v>4126</v>
      </c>
      <c r="F303" s="17">
        <f t="shared" si="36"/>
        <v>56.841000000000001</v>
      </c>
      <c r="G303" s="17">
        <f t="shared" si="37"/>
        <v>0.18999999999999773</v>
      </c>
      <c r="H303" s="18">
        <f t="shared" si="38"/>
        <v>4126</v>
      </c>
      <c r="I303" s="4">
        <f>H303*60*'Berechnungen 525d'!$D$9/1000</f>
        <v>209.42522553191489</v>
      </c>
      <c r="J303" s="4">
        <f t="shared" si="39"/>
        <v>0.30454468085108033</v>
      </c>
      <c r="K303" s="24">
        <f t="shared" si="40"/>
        <v>0.44524076147819291</v>
      </c>
      <c r="L303" s="28">
        <f>'Berechnungen 525d'!$E$77*((I303-I302)/(3.6*(F303-F302)))</f>
        <v>801.4333706607473</v>
      </c>
      <c r="M303" s="21">
        <f>'Berechnungen 525d'!$E$77*((I303-I302)/(3.6*(F303-F302)))*'Berechnungen 525d'!$B$3/(2*PI())</f>
        <v>253.5735400089207</v>
      </c>
      <c r="N303" s="18">
        <f t="shared" si="31"/>
        <v>4131.5153642252026</v>
      </c>
      <c r="O303" s="4">
        <f>N303*60*'Berechnungen 525d'!$D$9/1000</f>
        <v>209.70517133820516</v>
      </c>
      <c r="P303" s="21">
        <f>'Berechnungen 525d'!$E$77*((O303-O302)/(3.6*(F303-F302)))*('Berechnungen 525d'!$B$3/(2*PI()))/2</f>
        <v>166.56340963310487</v>
      </c>
      <c r="Q303" s="21">
        <f>('Berechnungen 525d'!$E$77*((O303-O302)/(3.6*(F303-F302)))+('Berechnungen 525d'!$E$74*'Berechnungen 525d'!$E$75*'Berechnungen 525d'!$E$76*('Beschl. 5. Gang(29.10.2013)'!O303/3.6)^2)/2)*('Berechnungen 525d'!$B$3/(2*PI()))/2</f>
        <v>390.98367317662166</v>
      </c>
      <c r="R303" s="28">
        <f>('Berechnungen 525d'!$E$74*'Berechnungen 525d'!$E$75*'Berechnungen 525d'!$E$76*O303^2)/2</f>
        <v>18384.869586306577</v>
      </c>
      <c r="T303">
        <v>56841</v>
      </c>
      <c r="U303">
        <v>4126</v>
      </c>
      <c r="V303" s="19">
        <v>2214</v>
      </c>
      <c r="W303" s="19">
        <v>2250</v>
      </c>
      <c r="X303" s="19">
        <f t="shared" si="32"/>
        <v>36</v>
      </c>
    </row>
    <row r="304" spans="1:24" x14ac:dyDescent="0.25">
      <c r="A304">
        <v>57042</v>
      </c>
      <c r="B304">
        <v>4126</v>
      </c>
      <c r="F304" s="17">
        <f t="shared" si="36"/>
        <v>57.042000000000002</v>
      </c>
      <c r="G304" s="17">
        <f t="shared" si="37"/>
        <v>0.20100000000000051</v>
      </c>
      <c r="H304" s="18">
        <f t="shared" si="38"/>
        <v>4126</v>
      </c>
      <c r="I304" s="4">
        <f>H304*60*'Berechnungen 525d'!$D$9/1000</f>
        <v>209.42522553191489</v>
      </c>
      <c r="J304" s="4">
        <f t="shared" si="39"/>
        <v>0</v>
      </c>
      <c r="K304" s="24">
        <f t="shared" si="40"/>
        <v>0</v>
      </c>
      <c r="L304" s="28">
        <f>'Berechnungen 525d'!$E$77*((I304-I303)/(3.6*(F304-F303)))</f>
        <v>0</v>
      </c>
      <c r="M304" s="21">
        <f>'Berechnungen 525d'!$E$77*((I304-I303)/(3.6*(F304-F303)))*'Berechnungen 525d'!$B$3/(2*PI())</f>
        <v>0</v>
      </c>
      <c r="N304" s="18">
        <f t="shared" si="31"/>
        <v>4140.179187092479</v>
      </c>
      <c r="O304" s="4">
        <f>N304*60*'Berechnungen 525d'!$D$9/1000</f>
        <v>210.1449248665493</v>
      </c>
      <c r="P304" s="21">
        <f>'Berechnungen 525d'!$E$77*((O304-O303)/(3.6*(F304-F303)))*('Berechnungen 525d'!$B$3/(2*PI()))/2</f>
        <v>173.05724898359051</v>
      </c>
      <c r="Q304" s="21">
        <f>('Berechnungen 525d'!$E$77*((O304-O303)/(3.6*(F304-F303)))+('Berechnungen 525d'!$E$74*'Berechnungen 525d'!$E$75*'Berechnungen 525d'!$E$76*('Beschl. 5. Gang(29.10.2013)'!O304/3.6)^2)/2)*('Berechnungen 525d'!$B$3/(2*PI()))/2</f>
        <v>398.41972180657336</v>
      </c>
      <c r="R304" s="28">
        <f>('Berechnungen 525d'!$E$74*'Berechnungen 525d'!$E$75*'Berechnungen 525d'!$E$76*O304^2)/2</f>
        <v>18462.056888613763</v>
      </c>
      <c r="T304">
        <v>57042</v>
      </c>
      <c r="U304">
        <v>4126</v>
      </c>
      <c r="V304" s="19">
        <v>2214</v>
      </c>
      <c r="W304" s="19">
        <v>2250</v>
      </c>
      <c r="X304" s="19">
        <f t="shared" si="32"/>
        <v>36</v>
      </c>
    </row>
    <row r="305" spans="1:24" x14ac:dyDescent="0.25">
      <c r="A305">
        <v>57232</v>
      </c>
      <c r="B305">
        <v>4126</v>
      </c>
      <c r="F305" s="17">
        <f t="shared" si="36"/>
        <v>57.231999999999999</v>
      </c>
      <c r="G305" s="17">
        <f t="shared" si="37"/>
        <v>0.18999999999999773</v>
      </c>
      <c r="H305" s="18">
        <f t="shared" si="38"/>
        <v>4126</v>
      </c>
      <c r="I305" s="4">
        <f>H305*60*'Berechnungen 525d'!$D$9/1000</f>
        <v>209.42522553191489</v>
      </c>
      <c r="J305" s="4">
        <f t="shared" si="39"/>
        <v>0</v>
      </c>
      <c r="K305" s="24">
        <f t="shared" si="40"/>
        <v>0</v>
      </c>
      <c r="L305" s="28">
        <f>'Berechnungen 525d'!$E$77*((I305-I304)/(3.6*(F305-F304)))</f>
        <v>0</v>
      </c>
      <c r="M305" s="21">
        <f>'Berechnungen 525d'!$E$77*((I305-I304)/(3.6*(F305-F304)))*'Berechnungen 525d'!$B$3/(2*PI())</f>
        <v>0</v>
      </c>
      <c r="N305" s="18">
        <f t="shared" si="31"/>
        <v>4148.6851549980756</v>
      </c>
      <c r="O305" s="4">
        <f>N305*60*'Berechnungen 525d'!$D$9/1000</f>
        <v>210.57666608007253</v>
      </c>
      <c r="P305" s="21">
        <f>'Berechnungen 525d'!$E$77*((O305-O304)/(3.6*(F305-F304)))*('Berechnungen 525d'!$B$3/(2*PI()))/2</f>
        <v>179.74069941869257</v>
      </c>
      <c r="Q305" s="21">
        <f>('Berechnungen 525d'!$E$77*((O305-O304)/(3.6*(F305-F304)))+('Berechnungen 525d'!$E$74*'Berechnungen 525d'!$E$75*'Berechnungen 525d'!$E$76*('Beschl. 5. Gang(29.10.2013)'!O305/3.6)^2)/2)*('Berechnungen 525d'!$B$3/(2*PI()))/2</f>
        <v>406.03013459254885</v>
      </c>
      <c r="R305" s="28">
        <f>('Berechnungen 525d'!$E$74*'Berechnungen 525d'!$E$75*'Berechnungen 525d'!$E$76*O305^2)/2</f>
        <v>18537.995137964048</v>
      </c>
      <c r="T305">
        <v>57232</v>
      </c>
      <c r="U305">
        <v>4126</v>
      </c>
      <c r="V305" s="19">
        <v>2210</v>
      </c>
      <c r="W305" s="19">
        <v>2250</v>
      </c>
      <c r="X305" s="19">
        <f t="shared" si="32"/>
        <v>40</v>
      </c>
    </row>
    <row r="306" spans="1:24" x14ac:dyDescent="0.25">
      <c r="A306">
        <v>57422</v>
      </c>
      <c r="B306">
        <v>4145</v>
      </c>
      <c r="F306" s="17">
        <f t="shared" si="36"/>
        <v>57.421999999999997</v>
      </c>
      <c r="G306" s="17">
        <f t="shared" si="37"/>
        <v>0.18999999999999773</v>
      </c>
      <c r="H306" s="18">
        <f t="shared" si="38"/>
        <v>4145</v>
      </c>
      <c r="I306" s="4">
        <f>H306*60*'Berechnungen 525d'!$D$9/1000</f>
        <v>210.38961702127659</v>
      </c>
      <c r="J306" s="4">
        <f t="shared" si="39"/>
        <v>0.96439148936170227</v>
      </c>
      <c r="K306" s="24">
        <f t="shared" si="40"/>
        <v>1.4099290780142015</v>
      </c>
      <c r="L306" s="28">
        <f>'Berechnungen 525d'!$E$77*((I306-I305)/(3.6*(F306-F305)))</f>
        <v>2537.8723404255629</v>
      </c>
      <c r="M306" s="21">
        <f>'Berechnungen 525d'!$E$77*((I306-I305)/(3.6*(F306-F305)))*'Berechnungen 525d'!$B$3/(2*PI())</f>
        <v>802.98287669487229</v>
      </c>
      <c r="N306" s="18">
        <f t="shared" si="31"/>
        <v>4157.5073678264071</v>
      </c>
      <c r="O306" s="4">
        <f>N306*60*'Berechnungen 525d'!$D$9/1000</f>
        <v>211.02445907843992</v>
      </c>
      <c r="P306" s="21">
        <f>'Berechnungen 525d'!$E$77*((O306-O305)/(3.6*(F306-F305)))*('Berechnungen 525d'!$B$3/(2*PI()))/2</f>
        <v>186.4233114659983</v>
      </c>
      <c r="Q306" s="21">
        <f>('Berechnungen 525d'!$E$77*((O306-O305)/(3.6*(F306-F305)))+('Berechnungen 525d'!$E$74*'Berechnungen 525d'!$E$75*'Berechnungen 525d'!$E$76*('Beschl. 5. Gang(29.10.2013)'!O306/3.6)^2)/2)*('Berechnungen 525d'!$B$3/(2*PI()))/2</f>
        <v>413.67618258911091</v>
      </c>
      <c r="R306" s="28">
        <f>('Berechnungen 525d'!$E$74*'Berechnungen 525d'!$E$75*'Berechnungen 525d'!$E$76*O306^2)/2</f>
        <v>18616.921363261892</v>
      </c>
      <c r="T306">
        <v>57422</v>
      </c>
      <c r="U306">
        <v>4145</v>
      </c>
      <c r="V306" s="19">
        <v>2210</v>
      </c>
      <c r="W306" s="19">
        <v>2250</v>
      </c>
      <c r="X306" s="19">
        <f t="shared" si="32"/>
        <v>40</v>
      </c>
    </row>
    <row r="307" spans="1:24" x14ac:dyDescent="0.25">
      <c r="A307">
        <v>57613</v>
      </c>
      <c r="B307">
        <v>4145</v>
      </c>
      <c r="F307" s="17">
        <f t="shared" si="36"/>
        <v>57.613</v>
      </c>
      <c r="G307" s="17">
        <f t="shared" si="37"/>
        <v>0.1910000000000025</v>
      </c>
      <c r="H307" s="18">
        <f t="shared" si="38"/>
        <v>4145</v>
      </c>
      <c r="I307" s="4">
        <f>H307*60*'Berechnungen 525d'!$D$9/1000</f>
        <v>210.38961702127659</v>
      </c>
      <c r="J307" s="4">
        <f t="shared" si="39"/>
        <v>0</v>
      </c>
      <c r="K307" s="24">
        <f t="shared" si="40"/>
        <v>0</v>
      </c>
      <c r="L307" s="28">
        <f>'Berechnungen 525d'!$E$77*((I307-I306)/(3.6*(F307-F306)))</f>
        <v>0</v>
      </c>
      <c r="M307" s="21">
        <f>'Berechnungen 525d'!$E$77*((I307-I306)/(3.6*(F307-F306)))*'Berechnungen 525d'!$B$3/(2*PI())</f>
        <v>0</v>
      </c>
      <c r="N307" s="18">
        <f t="shared" si="31"/>
        <v>4166.703672309075</v>
      </c>
      <c r="O307" s="4">
        <f>N307*60*'Berechnungen 525d'!$D$9/1000</f>
        <v>211.49124001405383</v>
      </c>
      <c r="P307" s="21">
        <f>'Berechnungen 525d'!$E$77*((O307-O306)/(3.6*(F307-F306)))*('Berechnungen 525d'!$B$3/(2*PI()))/2</f>
        <v>193.31086461923749</v>
      </c>
      <c r="Q307" s="21">
        <f>('Berechnungen 525d'!$E$77*((O307-O306)/(3.6*(F307-F306)))+('Berechnungen 525d'!$E$74*'Berechnungen 525d'!$E$75*'Berechnungen 525d'!$E$76*('Beschl. 5. Gang(29.10.2013)'!O307/3.6)^2)/2)*('Berechnungen 525d'!$B$3/(2*PI()))/2</f>
        <v>421.57020322456606</v>
      </c>
      <c r="R307" s="28">
        <f>('Berechnungen 525d'!$E$74*'Berechnungen 525d'!$E$75*'Berechnungen 525d'!$E$76*O307^2)/2</f>
        <v>18699.372801074289</v>
      </c>
      <c r="T307">
        <v>57613</v>
      </c>
      <c r="U307">
        <v>4145</v>
      </c>
      <c r="V307" s="19">
        <v>2210</v>
      </c>
      <c r="W307" s="19">
        <v>2250</v>
      </c>
      <c r="X307" s="19">
        <f t="shared" si="32"/>
        <v>40</v>
      </c>
    </row>
    <row r="308" spans="1:24" x14ac:dyDescent="0.25">
      <c r="A308">
        <v>57793</v>
      </c>
      <c r="B308">
        <v>4145</v>
      </c>
      <c r="F308" s="17">
        <f t="shared" si="36"/>
        <v>57.792999999999999</v>
      </c>
      <c r="G308" s="17">
        <f t="shared" si="37"/>
        <v>0.17999999999999972</v>
      </c>
      <c r="H308" s="18">
        <f t="shared" si="38"/>
        <v>4145</v>
      </c>
      <c r="I308" s="4">
        <f>H308*60*'Berechnungen 525d'!$D$9/1000</f>
        <v>210.38961702127659</v>
      </c>
      <c r="J308" s="4">
        <f t="shared" si="39"/>
        <v>0</v>
      </c>
      <c r="K308" s="24">
        <f t="shared" si="40"/>
        <v>0</v>
      </c>
      <c r="L308" s="28">
        <f>'Berechnungen 525d'!$E$77*((I308-I307)/(3.6*(F308-F307)))</f>
        <v>0</v>
      </c>
      <c r="M308" s="21">
        <f>'Berechnungen 525d'!$E$77*((I308-I307)/(3.6*(F308-F307)))*'Berechnungen 525d'!$B$3/(2*PI())</f>
        <v>0</v>
      </c>
      <c r="N308" s="18">
        <f t="shared" si="31"/>
        <v>4175.6791891905086</v>
      </c>
      <c r="O308" s="4">
        <f>N308*60*'Berechnungen 525d'!$D$9/1000</f>
        <v>211.94681433474204</v>
      </c>
      <c r="P308" s="21">
        <f>'Berechnungen 525d'!$E$77*((O308-O307)/(3.6*(F308-F307)))*('Berechnungen 525d'!$B$3/(2*PI()))/2</f>
        <v>200.19962125767262</v>
      </c>
      <c r="Q308" s="21">
        <f>('Berechnungen 525d'!$E$77*((O308-O307)/(3.6*(F308-F307)))+('Berechnungen 525d'!$E$74*'Berechnungen 525d'!$E$75*'Berechnungen 525d'!$E$76*('Beschl. 5. Gang(29.10.2013)'!O308/3.6)^2)/2)*('Berechnungen 525d'!$B$3/(2*PI()))/2</f>
        <v>429.44340815341292</v>
      </c>
      <c r="R308" s="28">
        <f>('Berechnungen 525d'!$E$74*'Berechnungen 525d'!$E$75*'Berechnungen 525d'!$E$76*O308^2)/2</f>
        <v>18780.020391215679</v>
      </c>
      <c r="T308">
        <v>57793</v>
      </c>
      <c r="U308">
        <v>4145</v>
      </c>
      <c r="V308" s="19">
        <v>2206</v>
      </c>
      <c r="W308" s="19">
        <v>2250</v>
      </c>
      <c r="X308" s="19">
        <f t="shared" si="32"/>
        <v>44</v>
      </c>
    </row>
    <row r="309" spans="1:24" x14ac:dyDescent="0.25">
      <c r="A309">
        <v>57983</v>
      </c>
      <c r="B309">
        <v>4161</v>
      </c>
      <c r="F309" s="17">
        <f t="shared" si="36"/>
        <v>57.982999999999997</v>
      </c>
      <c r="G309" s="17">
        <f t="shared" si="37"/>
        <v>0.18999999999999773</v>
      </c>
      <c r="H309" s="18">
        <f t="shared" si="38"/>
        <v>4161</v>
      </c>
      <c r="I309" s="4">
        <f>H309*60*'Berechnungen 525d'!$D$9/1000</f>
        <v>211.20173617021277</v>
      </c>
      <c r="J309" s="4">
        <f t="shared" si="39"/>
        <v>0.81211914893617632</v>
      </c>
      <c r="K309" s="24">
        <f t="shared" si="40"/>
        <v>1.1873086972751257</v>
      </c>
      <c r="L309" s="28">
        <f>'Berechnungen 525d'!$E$77*((I309-I308)/(3.6*(F309-F308)))</f>
        <v>2137.1556550952264</v>
      </c>
      <c r="M309" s="21">
        <f>'Berechnungen 525d'!$E$77*((I309-I308)/(3.6*(F309-F308)))*'Berechnungen 525d'!$B$3/(2*PI())</f>
        <v>676.19610669042368</v>
      </c>
      <c r="N309" s="18">
        <f t="shared" si="31"/>
        <v>4185.4871869424433</v>
      </c>
      <c r="O309" s="4">
        <f>N309*60*'Berechnungen 525d'!$D$9/1000</f>
        <v>212.44464325893384</v>
      </c>
      <c r="P309" s="21">
        <f>'Berechnungen 525d'!$E$77*((O309-O308)/(3.6*(F309-F308)))*('Berechnungen 525d'!$B$3/(2*PI()))/2</f>
        <v>207.25405919644697</v>
      </c>
      <c r="Q309" s="21">
        <f>('Berechnungen 525d'!$E$77*((O309-O308)/(3.6*(F309-F308)))+('Berechnungen 525d'!$E$74*'Berechnungen 525d'!$E$75*'Berechnungen 525d'!$E$76*('Beschl. 5. Gang(29.10.2013)'!O309/3.6)^2)/2)*('Berechnungen 525d'!$B$3/(2*PI()))/2</f>
        <v>437.57602429300613</v>
      </c>
      <c r="R309" s="28">
        <f>('Berechnungen 525d'!$E$74*'Berechnungen 525d'!$E$75*'Berechnungen 525d'!$E$76*O309^2)/2</f>
        <v>18868.346486639814</v>
      </c>
      <c r="T309">
        <v>57983</v>
      </c>
      <c r="U309">
        <v>4161</v>
      </c>
      <c r="V309" s="19">
        <v>2206</v>
      </c>
      <c r="W309" s="19">
        <v>2250</v>
      </c>
      <c r="X309" s="19">
        <f t="shared" si="32"/>
        <v>44</v>
      </c>
    </row>
    <row r="310" spans="1:24" x14ac:dyDescent="0.25">
      <c r="A310">
        <v>58173</v>
      </c>
      <c r="B310">
        <v>4161</v>
      </c>
      <c r="F310" s="17">
        <f t="shared" si="36"/>
        <v>58.173000000000002</v>
      </c>
      <c r="G310" s="17">
        <f t="shared" si="37"/>
        <v>0.19000000000000483</v>
      </c>
      <c r="H310" s="18">
        <f t="shared" si="38"/>
        <v>4161</v>
      </c>
      <c r="I310" s="4">
        <f>H310*60*'Berechnungen 525d'!$D$9/1000</f>
        <v>211.20173617021277</v>
      </c>
      <c r="J310" s="4">
        <f t="shared" si="39"/>
        <v>0</v>
      </c>
      <c r="K310" s="24">
        <f t="shared" si="40"/>
        <v>0</v>
      </c>
      <c r="L310" s="28">
        <f>'Berechnungen 525d'!$E$77*((I310-I309)/(3.6*(F310-F309)))</f>
        <v>0</v>
      </c>
      <c r="M310" s="21">
        <f>'Berechnungen 525d'!$E$77*((I310-I309)/(3.6*(F310-F309)))*'Berechnungen 525d'!$B$3/(2*PI())</f>
        <v>0</v>
      </c>
      <c r="N310" s="18">
        <f t="shared" si="31"/>
        <v>4195.6471229874605</v>
      </c>
      <c r="O310" s="4">
        <f>N310*60*'Berechnungen 525d'!$D$9/1000</f>
        <v>212.96033567231672</v>
      </c>
      <c r="P310" s="21">
        <f>'Berechnungen 525d'!$E$77*((O310-O309)/(3.6*(F310-F309)))*('Berechnungen 525d'!$B$3/(2*PI()))/2</f>
        <v>214.69091243327114</v>
      </c>
      <c r="Q310" s="21">
        <f>('Berechnungen 525d'!$E$77*((O310-O309)/(3.6*(F310-F309)))+('Berechnungen 525d'!$E$74*'Berechnungen 525d'!$E$75*'Berechnungen 525d'!$E$76*('Beschl. 5. Gang(29.10.2013)'!O310/3.6)^2)/2)*('Berechnungen 525d'!$B$3/(2*PI()))/2</f>
        <v>446.13241104198875</v>
      </c>
      <c r="R310" s="28">
        <f>('Berechnungen 525d'!$E$74*'Berechnungen 525d'!$E$75*'Berechnungen 525d'!$E$76*O310^2)/2</f>
        <v>18960.060475802573</v>
      </c>
      <c r="T310">
        <v>58173</v>
      </c>
      <c r="U310">
        <v>4161</v>
      </c>
      <c r="V310" s="19">
        <v>2206</v>
      </c>
      <c r="W310" s="19">
        <v>2250</v>
      </c>
      <c r="X310" s="19">
        <f t="shared" si="32"/>
        <v>44</v>
      </c>
    </row>
    <row r="311" spans="1:24" x14ac:dyDescent="0.25">
      <c r="A311">
        <v>58364</v>
      </c>
      <c r="B311">
        <v>4161</v>
      </c>
      <c r="F311" s="17">
        <f t="shared" si="36"/>
        <v>58.363999999999997</v>
      </c>
      <c r="G311" s="17">
        <f t="shared" si="37"/>
        <v>0.1909999999999954</v>
      </c>
      <c r="H311" s="18">
        <f t="shared" si="38"/>
        <v>4161</v>
      </c>
      <c r="I311" s="4">
        <f>H311*60*'Berechnungen 525d'!$D$9/1000</f>
        <v>211.20173617021277</v>
      </c>
      <c r="J311" s="4">
        <f t="shared" si="39"/>
        <v>0</v>
      </c>
      <c r="K311" s="24">
        <f t="shared" si="40"/>
        <v>0</v>
      </c>
      <c r="L311" s="28">
        <f>'Berechnungen 525d'!$E$77*((I311-I310)/(3.6*(F311-F310)))</f>
        <v>0</v>
      </c>
      <c r="M311" s="21">
        <f>'Berechnungen 525d'!$E$77*((I311-I310)/(3.6*(F311-F310)))*'Berechnungen 525d'!$B$3/(2*PI())</f>
        <v>0</v>
      </c>
      <c r="N311" s="18">
        <f t="shared" si="31"/>
        <v>4206.224720799928</v>
      </c>
      <c r="O311" s="4">
        <f>N311*60*'Berechnungen 525d'!$D$9/1000</f>
        <v>213.49722753064484</v>
      </c>
      <c r="P311" s="21">
        <f>'Berechnungen 525d'!$E$77*((O311-O310)/(3.6*(F311-F310)))*('Berechnungen 525d'!$B$3/(2*PI()))/2</f>
        <v>222.34633298367385</v>
      </c>
      <c r="Q311" s="21">
        <f>('Berechnungen 525d'!$E$77*((O311-O310)/(3.6*(F311-F310)))+('Berechnungen 525d'!$E$74*'Berechnungen 525d'!$E$75*'Berechnungen 525d'!$E$76*('Beschl. 5. Gang(29.10.2013)'!O311/3.6)^2)/2)*('Berechnungen 525d'!$B$3/(2*PI()))/2</f>
        <v>454.95627162071781</v>
      </c>
      <c r="R311" s="28">
        <f>('Berechnungen 525d'!$E$74*'Berechnungen 525d'!$E$75*'Berechnungen 525d'!$E$76*O311^2)/2</f>
        <v>19055.780965570357</v>
      </c>
      <c r="T311">
        <v>58364</v>
      </c>
      <c r="U311">
        <v>4161</v>
      </c>
      <c r="V311" s="19">
        <v>2202</v>
      </c>
      <c r="W311" s="19">
        <v>2250</v>
      </c>
      <c r="X311" s="19">
        <f t="shared" si="32"/>
        <v>48</v>
      </c>
    </row>
    <row r="312" spans="1:24" x14ac:dyDescent="0.25">
      <c r="A312">
        <v>58554</v>
      </c>
      <c r="B312">
        <v>4168</v>
      </c>
      <c r="F312" s="17">
        <f t="shared" si="36"/>
        <v>58.554000000000002</v>
      </c>
      <c r="G312" s="17">
        <f t="shared" si="37"/>
        <v>0.19000000000000483</v>
      </c>
      <c r="H312" s="18">
        <f t="shared" si="38"/>
        <v>4168</v>
      </c>
      <c r="I312" s="4">
        <f>H312*60*'Berechnungen 525d'!$D$9/1000</f>
        <v>211.55703829787231</v>
      </c>
      <c r="J312" s="4">
        <f t="shared" si="39"/>
        <v>0.35530212765954161</v>
      </c>
      <c r="K312" s="24">
        <f t="shared" si="40"/>
        <v>0.51944755505779616</v>
      </c>
      <c r="L312" s="28">
        <f>'Berechnungen 525d'!$E$77*((I312-I311)/(3.6*(F312-F311)))</f>
        <v>935.00559910403308</v>
      </c>
      <c r="M312" s="21">
        <f>'Berechnungen 525d'!$E$77*((I312-I311)/(3.6*(F312-F311)))*'Berechnungen 525d'!$B$3/(2*PI())</f>
        <v>295.83579667701974</v>
      </c>
      <c r="N312" s="18">
        <f t="shared" si="31"/>
        <v>4217.1187810245501</v>
      </c>
      <c r="O312" s="4">
        <f>N312*60*'Berechnungen 525d'!$D$9/1000</f>
        <v>214.05018221302481</v>
      </c>
      <c r="P312" s="21">
        <f>'Berechnungen 525d'!$E$77*((O312-O311)/(3.6*(F312-F311)))*('Berechnungen 525d'!$B$3/(2*PI()))/2</f>
        <v>230.20378468563283</v>
      </c>
      <c r="Q312" s="21">
        <f>('Berechnungen 525d'!$E$77*((O312-O311)/(3.6*(F312-F311)))+('Berechnungen 525d'!$E$74*'Berechnungen 525d'!$E$75*'Berechnungen 525d'!$E$76*('Beschl. 5. Gang(29.10.2013)'!O312/3.6)^2)/2)*('Berechnungen 525d'!$B$3/(2*PI()))/2</f>
        <v>464.02019632234556</v>
      </c>
      <c r="R312" s="28">
        <f>('Berechnungen 525d'!$E$74*'Berechnungen 525d'!$E$75*'Berechnungen 525d'!$E$76*O312^2)/2</f>
        <v>19154.617177631077</v>
      </c>
      <c r="T312">
        <v>58554</v>
      </c>
      <c r="U312">
        <v>4168</v>
      </c>
      <c r="V312" s="19">
        <v>2202</v>
      </c>
      <c r="W312" s="19">
        <v>2250</v>
      </c>
      <c r="X312" s="19">
        <f t="shared" si="32"/>
        <v>48</v>
      </c>
    </row>
    <row r="313" spans="1:24" x14ac:dyDescent="0.25">
      <c r="A313">
        <v>58734</v>
      </c>
      <c r="B313">
        <v>4168</v>
      </c>
      <c r="F313" s="17">
        <f t="shared" si="36"/>
        <v>58.734000000000002</v>
      </c>
      <c r="G313" s="17">
        <f t="shared" si="37"/>
        <v>0.17999999999999972</v>
      </c>
      <c r="H313" s="18">
        <f t="shared" si="38"/>
        <v>4168</v>
      </c>
      <c r="I313" s="4">
        <f>H313*60*'Berechnungen 525d'!$D$9/1000</f>
        <v>211.55703829787231</v>
      </c>
      <c r="J313" s="4">
        <f t="shared" si="39"/>
        <v>0</v>
      </c>
      <c r="K313" s="24">
        <f t="shared" si="40"/>
        <v>0</v>
      </c>
      <c r="L313" s="28">
        <f>'Berechnungen 525d'!$E$77*((I313-I312)/(3.6*(F313-F312)))</f>
        <v>0</v>
      </c>
      <c r="M313" s="21">
        <f>'Berechnungen 525d'!$E$77*((I313-I312)/(3.6*(F313-F312)))*'Berechnungen 525d'!$B$3/(2*PI())</f>
        <v>0</v>
      </c>
      <c r="N313" s="18">
        <f t="shared" si="31"/>
        <v>4227.7903425628401</v>
      </c>
      <c r="O313" s="4">
        <f>N313*60*'Berechnungen 525d'!$D$9/1000</f>
        <v>214.59184343016832</v>
      </c>
      <c r="P313" s="21">
        <f>'Berechnungen 525d'!$E$77*((O313-O312)/(3.6*(F313-F312)))*('Berechnungen 525d'!$B$3/(2*PI()))/2</f>
        <v>238.03003285673719</v>
      </c>
      <c r="Q313" s="21">
        <f>('Berechnungen 525d'!$E$77*((O313-O312)/(3.6*(F313-F312)))+('Berechnungen 525d'!$E$74*'Berechnungen 525d'!$E$75*'Berechnungen 525d'!$E$76*('Beschl. 5. Gang(29.10.2013)'!O313/3.6)^2)/2)*('Berechnungen 525d'!$B$3/(2*PI()))/2</f>
        <v>473.031302417397</v>
      </c>
      <c r="R313" s="28">
        <f>('Berechnungen 525d'!$E$74*'Berechnungen 525d'!$E$75*'Berechnungen 525d'!$E$76*O313^2)/2</f>
        <v>19251.682647861413</v>
      </c>
      <c r="T313">
        <v>58734</v>
      </c>
      <c r="U313">
        <v>4168</v>
      </c>
      <c r="V313" s="19">
        <v>2202</v>
      </c>
      <c r="W313" s="19">
        <v>2250</v>
      </c>
      <c r="X313" s="19">
        <f t="shared" si="32"/>
        <v>48</v>
      </c>
    </row>
    <row r="314" spans="1:24" x14ac:dyDescent="0.25">
      <c r="A314">
        <v>58924</v>
      </c>
      <c r="B314">
        <v>4168</v>
      </c>
      <c r="F314" s="17">
        <f t="shared" si="36"/>
        <v>58.923999999999999</v>
      </c>
      <c r="G314" s="17">
        <f t="shared" si="37"/>
        <v>0.18999999999999773</v>
      </c>
      <c r="H314" s="18">
        <f t="shared" si="38"/>
        <v>4168</v>
      </c>
      <c r="I314" s="4">
        <f>H314*60*'Berechnungen 525d'!$D$9/1000</f>
        <v>211.55703829787231</v>
      </c>
      <c r="J314" s="4">
        <f t="shared" si="39"/>
        <v>0</v>
      </c>
      <c r="K314" s="24">
        <f t="shared" si="40"/>
        <v>0</v>
      </c>
      <c r="L314" s="28">
        <f>'Berechnungen 525d'!$E$77*((I314-I313)/(3.6*(F314-F313)))</f>
        <v>0</v>
      </c>
      <c r="M314" s="21">
        <f>'Berechnungen 525d'!$E$77*((I314-I313)/(3.6*(F314-F313)))*'Berechnungen 525d'!$B$3/(2*PI())</f>
        <v>0</v>
      </c>
      <c r="N314" s="18">
        <f t="shared" si="31"/>
        <v>4239.4345149833698</v>
      </c>
      <c r="O314" s="4">
        <f>N314*60*'Berechnungen 525d'!$D$9/1000</f>
        <v>215.18287189243247</v>
      </c>
      <c r="P314" s="21">
        <f>'Berechnungen 525d'!$E$77*((O314-O313)/(3.6*(F314-F313)))*('Berechnungen 525d'!$B$3/(2*PI()))/2</f>
        <v>246.05450176231059</v>
      </c>
      <c r="Q314" s="21">
        <f>('Berechnungen 525d'!$E$77*((O314-O313)/(3.6*(F314-F313)))+('Berechnungen 525d'!$E$74*'Berechnungen 525d'!$E$75*'Berechnungen 525d'!$E$76*('Beschl. 5. Gang(29.10.2013)'!O314/3.6)^2)/2)*('Berechnungen 525d'!$B$3/(2*PI()))/2</f>
        <v>482.35203408306342</v>
      </c>
      <c r="R314" s="28">
        <f>('Berechnungen 525d'!$E$74*'Berechnungen 525d'!$E$75*'Berechnungen 525d'!$E$76*O314^2)/2</f>
        <v>19357.874581769716</v>
      </c>
      <c r="T314">
        <v>58924</v>
      </c>
      <c r="U314">
        <v>4168</v>
      </c>
      <c r="V314" s="19">
        <v>2200</v>
      </c>
      <c r="W314" s="19">
        <v>2250</v>
      </c>
      <c r="X314" s="19">
        <f t="shared" si="32"/>
        <v>50</v>
      </c>
    </row>
    <row r="315" spans="1:24" x14ac:dyDescent="0.25">
      <c r="A315">
        <v>59115</v>
      </c>
      <c r="B315">
        <v>4169</v>
      </c>
      <c r="F315" s="17">
        <f t="shared" si="36"/>
        <v>59.115000000000002</v>
      </c>
      <c r="G315" s="17">
        <f t="shared" si="37"/>
        <v>0.1910000000000025</v>
      </c>
      <c r="H315" s="18">
        <f t="shared" si="38"/>
        <v>4169</v>
      </c>
      <c r="I315" s="4">
        <f>H315*60*'Berechnungen 525d'!$D$9/1000</f>
        <v>211.60779574468083</v>
      </c>
      <c r="J315" s="4">
        <f t="shared" si="39"/>
        <v>5.0757446808518125E-2</v>
      </c>
      <c r="K315" s="24">
        <f t="shared" si="40"/>
        <v>7.3818276335831101E-2</v>
      </c>
      <c r="L315" s="28">
        <f>'Berechnungen 525d'!$E$77*((I315-I314)/(3.6*(F315-F314)))</f>
        <v>132.87289740449597</v>
      </c>
      <c r="M315" s="21">
        <f>'Berechnungen 525d'!$E$77*((I315-I314)/(3.6*(F315-F314)))*'Berechnungen 525d'!$B$3/(2*PI())</f>
        <v>42.040988308637196</v>
      </c>
      <c r="N315" s="18">
        <f t="shared" si="31"/>
        <v>4251.5429390762292</v>
      </c>
      <c r="O315" s="4">
        <f>N315*60*'Berechnungen 525d'!$D$9/1000</f>
        <v>215.79746458426069</v>
      </c>
      <c r="P315" s="21">
        <f>'Berechnungen 525d'!$E$77*((O315-O314)/(3.6*(F315-F314)))*('Berechnungen 525d'!$B$3/(2*PI()))/2</f>
        <v>254.52505786193294</v>
      </c>
      <c r="Q315" s="21">
        <f>('Berechnungen 525d'!$E$77*((O315-O314)/(3.6*(F315-F314)))+('Berechnungen 525d'!$E$74*'Berechnungen 525d'!$E$75*'Berechnungen 525d'!$E$76*('Beschl. 5. Gang(29.10.2013)'!O315/3.6)^2)/2)*('Berechnungen 525d'!$B$3/(2*PI()))/2</f>
        <v>492.17431608190594</v>
      </c>
      <c r="R315" s="28">
        <f>('Berechnungen 525d'!$E$74*'Berechnungen 525d'!$E$75*'Berechnungen 525d'!$E$76*O315^2)/2</f>
        <v>19468.610145400213</v>
      </c>
      <c r="T315">
        <v>59115</v>
      </c>
      <c r="U315">
        <v>4169</v>
      </c>
      <c r="V315" s="19">
        <v>2200</v>
      </c>
      <c r="W315" s="19">
        <v>2250</v>
      </c>
      <c r="X315" s="19">
        <f t="shared" si="32"/>
        <v>50</v>
      </c>
    </row>
    <row r="316" spans="1:24" x14ac:dyDescent="0.25">
      <c r="A316">
        <v>59295</v>
      </c>
      <c r="B316">
        <v>4169</v>
      </c>
      <c r="F316" s="17">
        <f t="shared" si="36"/>
        <v>59.295000000000002</v>
      </c>
      <c r="G316" s="17">
        <f t="shared" si="37"/>
        <v>0.17999999999999972</v>
      </c>
      <c r="H316" s="18">
        <f t="shared" si="38"/>
        <v>4169</v>
      </c>
      <c r="I316" s="4">
        <f>H316*60*'Berechnungen 525d'!$D$9/1000</f>
        <v>211.60779574468083</v>
      </c>
      <c r="J316" s="4">
        <f t="shared" si="39"/>
        <v>0</v>
      </c>
      <c r="K316" s="24">
        <f t="shared" si="40"/>
        <v>0</v>
      </c>
      <c r="L316" s="28">
        <f>'Berechnungen 525d'!$E$77*((I316-I315)/(3.6*(F316-F315)))</f>
        <v>0</v>
      </c>
      <c r="M316" s="21">
        <f>'Berechnungen 525d'!$E$77*((I316-I315)/(3.6*(F316-F315)))*'Berechnungen 525d'!$B$3/(2*PI())</f>
        <v>0</v>
      </c>
      <c r="N316" s="18">
        <f t="shared" si="31"/>
        <v>4263.3330031656515</v>
      </c>
      <c r="O316" s="4">
        <f>N316*60*'Berechnungen 525d'!$D$9/1000</f>
        <v>216.39589813514846</v>
      </c>
      <c r="P316" s="21">
        <f>'Berechnungen 525d'!$E$77*((O316-O315)/(3.6*(F316-F315)))*('Berechnungen 525d'!$B$3/(2*PI()))/2</f>
        <v>262.97832163724399</v>
      </c>
      <c r="Q316" s="21">
        <f>('Berechnungen 525d'!$E$77*((O316-O315)/(3.6*(F316-F315)))+('Berechnungen 525d'!$E$74*'Berechnungen 525d'!$E$75*'Berechnungen 525d'!$E$76*('Beschl. 5. Gang(29.10.2013)'!O316/3.6)^2)/2)*('Berechnungen 525d'!$B$3/(2*PI()))/2</f>
        <v>501.94747008822952</v>
      </c>
      <c r="R316" s="28">
        <f>('Berechnungen 525d'!$E$74*'Berechnungen 525d'!$E$75*'Berechnungen 525d'!$E$76*O316^2)/2</f>
        <v>19576.737679795966</v>
      </c>
      <c r="T316">
        <v>59295</v>
      </c>
      <c r="U316">
        <v>4169</v>
      </c>
      <c r="V316" s="19">
        <v>2200</v>
      </c>
      <c r="W316" s="19">
        <v>2250</v>
      </c>
      <c r="X316" s="19">
        <f t="shared" si="32"/>
        <v>50</v>
      </c>
    </row>
    <row r="319" spans="1:24" x14ac:dyDescent="0.25">
      <c r="F319" t="s">
        <v>46</v>
      </c>
      <c r="G319" s="17">
        <f>MAX(G4:G310)</f>
        <v>0.20100000000000051</v>
      </c>
      <c r="H319" s="18">
        <f>MAX(H4:H310)</f>
        <v>4161</v>
      </c>
      <c r="I319" s="4">
        <f>MAX(I4:I310)</f>
        <v>211.20173617021277</v>
      </c>
      <c r="J319" s="4"/>
      <c r="K319" s="24">
        <f>MAX(K4:K310)</f>
        <v>4.7492347891004378</v>
      </c>
      <c r="L319" s="28">
        <f>MAX(L4:L310)</f>
        <v>8548.6226203807873</v>
      </c>
      <c r="M319" s="21">
        <f>MAX(M4:M310)</f>
        <v>2704.7844267616574</v>
      </c>
    </row>
    <row r="320" spans="1:24" x14ac:dyDescent="0.25">
      <c r="F320" t="s">
        <v>47</v>
      </c>
      <c r="G320" s="17">
        <f>MIN(G4:G310)</f>
        <v>0.16999999999999815</v>
      </c>
      <c r="H320" s="18">
        <f>MIN(H4:H310)</f>
        <v>1326</v>
      </c>
      <c r="I320" s="4">
        <f>MIN(I4:I310)</f>
        <v>67.304374468085115</v>
      </c>
      <c r="J320" s="4"/>
      <c r="K320" s="24">
        <f>MIN(K4:K310)</f>
        <v>-1.2549106977089219</v>
      </c>
      <c r="L320" s="28">
        <f>MIN(L4:L310)</f>
        <v>-2258.8392558760593</v>
      </c>
      <c r="M320" s="21">
        <f>MIN(M4:M310)</f>
        <v>-714.69680124671459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343"/>
  <sheetViews>
    <sheetView zoomScale="70" zoomScaleNormal="70" workbookViewId="0">
      <selection activeCell="X46" sqref="X46"/>
    </sheetView>
  </sheetViews>
  <sheetFormatPr baseColWidth="10" defaultRowHeight="15" x14ac:dyDescent="0.25"/>
  <cols>
    <col min="1" max="1" width="9.7109375" bestFit="1" customWidth="1"/>
    <col min="2" max="2" width="7" bestFit="1" customWidth="1"/>
    <col min="3" max="4" width="8" bestFit="1" customWidth="1"/>
    <col min="5" max="5" width="6" customWidth="1"/>
    <col min="8" max="8" width="12.28515625" bestFit="1" customWidth="1"/>
    <col min="10" max="10" width="0" hidden="1" customWidth="1"/>
    <col min="11" max="12" width="11.42578125" hidden="1" customWidth="1"/>
    <col min="13" max="13" width="11.7109375" bestFit="1" customWidth="1"/>
    <col min="14" max="14" width="12.28515625" bestFit="1" customWidth="1"/>
    <col min="15" max="15" width="12.42578125" customWidth="1"/>
    <col min="16" max="16" width="14.85546875" bestFit="1" customWidth="1"/>
    <col min="17" max="17" width="23.5703125" bestFit="1" customWidth="1"/>
    <col min="18" max="18" width="23.5703125" customWidth="1"/>
    <col min="19" max="19" width="5.5703125" customWidth="1"/>
    <col min="20" max="20" width="6.5703125" bestFit="1" customWidth="1"/>
    <col min="21" max="21" width="5.5703125" bestFit="1" customWidth="1"/>
  </cols>
  <sheetData>
    <row r="2" spans="1:21" ht="18" x14ac:dyDescent="0.35">
      <c r="A2" t="s">
        <v>35</v>
      </c>
      <c r="F2" s="30" t="s">
        <v>36</v>
      </c>
      <c r="G2" s="30" t="s">
        <v>45</v>
      </c>
      <c r="H2" s="30" t="s">
        <v>37</v>
      </c>
      <c r="I2" s="30" t="s">
        <v>43</v>
      </c>
      <c r="J2" s="30" t="s">
        <v>48</v>
      </c>
      <c r="K2" s="30" t="s">
        <v>30</v>
      </c>
      <c r="L2" s="30"/>
      <c r="M2" s="30" t="s">
        <v>44</v>
      </c>
      <c r="N2" s="31" t="s">
        <v>51</v>
      </c>
      <c r="O2" s="31" t="s">
        <v>49</v>
      </c>
      <c r="P2" s="31" t="s">
        <v>50</v>
      </c>
      <c r="Q2" s="39" t="s">
        <v>53</v>
      </c>
      <c r="R2" s="39" t="s">
        <v>52</v>
      </c>
      <c r="S2" s="31"/>
      <c r="T2" t="s">
        <v>35</v>
      </c>
    </row>
    <row r="3" spans="1:21" x14ac:dyDescent="0.25">
      <c r="A3">
        <v>100</v>
      </c>
      <c r="B3">
        <v>1539</v>
      </c>
      <c r="F3" s="17">
        <f t="shared" ref="F3:F66" si="0">A3/1000</f>
        <v>0.1</v>
      </c>
      <c r="G3" s="17"/>
      <c r="H3" s="18">
        <f t="shared" ref="H3:H68" si="1">IF(ISBLANK(B3),H2,B3)</f>
        <v>1539</v>
      </c>
      <c r="I3" s="4">
        <f>H3*60*'Berechnungen 525d'!$D$9/1000</f>
        <v>78.11571063829787</v>
      </c>
      <c r="J3" s="4"/>
      <c r="K3" s="4"/>
      <c r="L3" s="4"/>
      <c r="M3" s="21" t="e">
        <f>'Berechnungen 525d'!$E$77*((I3-I2)/(3.6*(F3-F2)))*'Berechnungen 525d'!$B$3/(2*PI())</f>
        <v>#VALUE!</v>
      </c>
      <c r="N3" s="18">
        <f>0.00000058831258559*F3^6 - 0.00011816345162*F3^5 + 0.0090000715505*F3^4 - 0.34458324409*F3^3 + 6.6923995271*F3^2 + 10.516913305*F3 + 1540.4723767</f>
        <v>1541.590648341353</v>
      </c>
      <c r="O3" s="4">
        <f>N3*60*'Berechnungen 525d'!$D$9/1000</f>
        <v>78.247205333683652</v>
      </c>
      <c r="R3" s="28">
        <f>('Berechnungen 525d'!$E$74*'Berechnungen 525d'!$E$75*'Berechnungen 525d'!$E$76*O3^2)/2</f>
        <v>2559.6462187272837</v>
      </c>
      <c r="T3">
        <v>100</v>
      </c>
      <c r="U3">
        <v>1539</v>
      </c>
    </row>
    <row r="4" spans="1:21" x14ac:dyDescent="0.25">
      <c r="A4">
        <v>291</v>
      </c>
      <c r="B4">
        <v>1538</v>
      </c>
      <c r="F4" s="17">
        <f t="shared" si="0"/>
        <v>0.29099999999999998</v>
      </c>
      <c r="G4" s="17">
        <f>F4-F3</f>
        <v>0.19099999999999998</v>
      </c>
      <c r="H4" s="18">
        <f t="shared" si="1"/>
        <v>1538</v>
      </c>
      <c r="I4" s="4">
        <f>H4*60*'Berechnungen 525d'!$D$9/1000</f>
        <v>78.064953191489366</v>
      </c>
      <c r="J4" s="4">
        <f>I4-I3</f>
        <v>-5.0757446808503914E-2</v>
      </c>
      <c r="K4" s="24">
        <f t="shared" ref="K4:K10" si="2">((I4-I3)/(3.6*(F4-F3)))</f>
        <v>-7.3818276335811409E-2</v>
      </c>
      <c r="L4" s="28">
        <f>'Berechnungen 525d'!$E$77*((I4-I3)/(3.6*(F4-F3)))</f>
        <v>-132.87289740446053</v>
      </c>
      <c r="M4" s="21">
        <f>'Berechnungen 525d'!$E$77*((I4-I3)/(3.6*(F4-F3)))*'Berechnungen 525d'!$B$3/(2*PI())</f>
        <v>-42.040988308625984</v>
      </c>
      <c r="N4" s="18">
        <f t="shared" ref="N4:N67" si="3">0.00000058831258559*F4^6 - 0.00011816345162*F4^5 + 0.0090000715505*F4^4 - 0.34458324409*F4^3 + 6.6923995271*F4^2 + 10.516913305*F4 + 1540.4723767</f>
        <v>1544.0910905690264</v>
      </c>
      <c r="O4" s="4">
        <f>N4*60*'Berechnungen 525d'!$D$9/1000</f>
        <v>78.374121397052548</v>
      </c>
      <c r="P4" s="21">
        <f>'Berechnungen 525d'!$E$77*((O4-O3)/(3.6*(F4-F3)))*('Berechnungen 525d'!$B$3/(2*PI()))/2</f>
        <v>52.560531230016771</v>
      </c>
      <c r="Q4" s="21">
        <f>('Berechnungen 525d'!$E$77*((O4-O3)/(3.6*(F4-F3)))+('Berechnungen 525d'!$E$74*'Berechnungen 525d'!$E$75*'Berechnungen 525d'!$E$76*('Beschl. 5. Gang(4)'!O4/3.6)^2)/2)*('Berechnungen 525d'!$B$3/(2*PI()))/2</f>
        <v>83.90703854154097</v>
      </c>
      <c r="R4" s="28">
        <f>('Berechnungen 525d'!$E$74*'Berechnungen 525d'!$E$75*'Berechnungen 525d'!$E$76*O4^2)/2</f>
        <v>2567.9563859741611</v>
      </c>
      <c r="T4">
        <v>291</v>
      </c>
      <c r="U4">
        <v>1538</v>
      </c>
    </row>
    <row r="5" spans="1:21" x14ac:dyDescent="0.25">
      <c r="A5">
        <v>481</v>
      </c>
      <c r="B5">
        <v>1542</v>
      </c>
      <c r="F5" s="17">
        <f t="shared" si="0"/>
        <v>0.48099999999999998</v>
      </c>
      <c r="G5" s="17">
        <f t="shared" ref="G5:G68" si="4">F5-F4</f>
        <v>0.19</v>
      </c>
      <c r="H5" s="18">
        <f t="shared" si="1"/>
        <v>1542</v>
      </c>
      <c r="I5" s="4">
        <f>H5*60*'Berechnungen 525d'!$D$9/1000</f>
        <v>78.26798297872341</v>
      </c>
      <c r="J5" s="4">
        <f t="shared" ref="J5:J68" si="5">I5-I4</f>
        <v>0.20302978723404408</v>
      </c>
      <c r="K5" s="24">
        <f t="shared" si="2"/>
        <v>0.29682717431877786</v>
      </c>
      <c r="L5" s="28">
        <f>'Berechnungen 525d'!$E$77*((I5-I4)/(3.6*(F5-F4)))</f>
        <v>534.28891377380012</v>
      </c>
      <c r="M5" s="21">
        <f>'Berechnungen 525d'!$E$77*((I5-I4)/(3.6*(F5-F4)))*'Berechnungen 525d'!$B$3/(2*PI())</f>
        <v>169.04902667260387</v>
      </c>
      <c r="N5" s="18">
        <f t="shared" si="3"/>
        <v>1547.0415041440624</v>
      </c>
      <c r="O5" s="4">
        <f>N5*60*'Berechnungen 525d'!$D$9/1000</f>
        <v>78.52387685715054</v>
      </c>
      <c r="P5" s="21">
        <f>'Berechnungen 525d'!$E$77*((O5-O4)/(3.6*(F5-F4)))*('Berechnungen 525d'!$B$3/(2*PI()))/2</f>
        <v>62.345567892681608</v>
      </c>
      <c r="Q5" s="21">
        <f>('Berechnungen 525d'!$E$77*((O5-O4)/(3.6*(F5-F4)))+('Berechnungen 525d'!$E$74*'Berechnungen 525d'!$E$75*'Berechnungen 525d'!$E$76*('Beschl. 5. Gang(4)'!O5/3.6)^2)/2)*('Berechnungen 525d'!$B$3/(2*PI()))/2</f>
        <v>93.811982016078844</v>
      </c>
      <c r="R5" s="28">
        <f>('Berechnungen 525d'!$E$74*'Berechnungen 525d'!$E$75*'Berechnungen 525d'!$E$76*O5^2)/2</f>
        <v>2577.7793452024753</v>
      </c>
      <c r="T5">
        <v>481</v>
      </c>
      <c r="U5">
        <v>1542</v>
      </c>
    </row>
    <row r="6" spans="1:21" x14ac:dyDescent="0.25">
      <c r="A6">
        <v>671</v>
      </c>
      <c r="B6">
        <v>1552</v>
      </c>
      <c r="F6" s="17">
        <f t="shared" si="0"/>
        <v>0.67100000000000004</v>
      </c>
      <c r="G6" s="17">
        <f t="shared" si="4"/>
        <v>0.19000000000000006</v>
      </c>
      <c r="H6" s="18">
        <f t="shared" si="1"/>
        <v>1552</v>
      </c>
      <c r="I6" s="4">
        <f>H6*60*'Berechnungen 525d'!$D$9/1000</f>
        <v>78.775557446808506</v>
      </c>
      <c r="J6" s="4">
        <f t="shared" si="5"/>
        <v>0.50757446808509599</v>
      </c>
      <c r="K6" s="24">
        <f t="shared" si="2"/>
        <v>0.74206793579692365</v>
      </c>
      <c r="L6" s="28">
        <f>'Berechnungen 525d'!$E$77*((I6-I5)/(3.6*(F6-F5)))</f>
        <v>1335.7222844344626</v>
      </c>
      <c r="M6" s="21">
        <f>'Berechnungen 525d'!$E$77*((I6-I5)/(3.6*(F6-F5)))*'Berechnungen 525d'!$B$3/(2*PI())</f>
        <v>422.62256668149774</v>
      </c>
      <c r="N6" s="18">
        <f t="shared" si="3"/>
        <v>1550.4401239975491</v>
      </c>
      <c r="O6" s="4">
        <f>N6*60*'Berechnungen 525d'!$D$9/1000</f>
        <v>78.696382123586247</v>
      </c>
      <c r="P6" s="21">
        <f>'Berechnungen 525d'!$E$77*((O6-O5)/(3.6*(F6-F5)))*('Berechnungen 525d'!$B$3/(2*PI()))/2</f>
        <v>71.816672282766689</v>
      </c>
      <c r="Q6" s="21">
        <f>('Berechnungen 525d'!$E$77*((O6-O5)/(3.6*(F6-F5)))+('Berechnungen 525d'!$E$74*'Berechnungen 525d'!$E$75*'Berechnungen 525d'!$E$76*('Beschl. 5. Gang(4)'!O6/3.6)^2)/2)*('Berechnungen 525d'!$B$3/(2*PI()))/2</f>
        <v>103.42149232186064</v>
      </c>
      <c r="R6" s="28">
        <f>('Berechnungen 525d'!$E$74*'Berechnungen 525d'!$E$75*'Berechnungen 525d'!$E$76*O6^2)/2</f>
        <v>2589.1177808226785</v>
      </c>
      <c r="T6">
        <v>671</v>
      </c>
      <c r="U6">
        <v>1552</v>
      </c>
    </row>
    <row r="7" spans="1:21" x14ac:dyDescent="0.25">
      <c r="A7">
        <v>862</v>
      </c>
      <c r="B7">
        <v>1549</v>
      </c>
      <c r="F7" s="17">
        <f t="shared" si="0"/>
        <v>0.86199999999999999</v>
      </c>
      <c r="G7" s="17">
        <f t="shared" si="4"/>
        <v>0.19099999999999995</v>
      </c>
      <c r="H7" s="18">
        <f t="shared" si="1"/>
        <v>1549</v>
      </c>
      <c r="I7" s="4">
        <f>H7*60*'Berechnungen 525d'!$D$9/1000</f>
        <v>78.62328510638298</v>
      </c>
      <c r="J7" s="4">
        <f t="shared" si="5"/>
        <v>-0.15227234042552595</v>
      </c>
      <c r="K7" s="24">
        <f t="shared" si="2"/>
        <v>-0.22145482900745489</v>
      </c>
      <c r="L7" s="28">
        <f>'Berechnungen 525d'!$E$77*((I7-I6)/(3.6*(F7-F6)))</f>
        <v>-398.6186922134188</v>
      </c>
      <c r="M7" s="21">
        <f>'Berechnungen 525d'!$E$77*((I7-I6)/(3.6*(F7-F6)))*'Berechnungen 525d'!$B$3/(2*PI())</f>
        <v>-126.1229649258897</v>
      </c>
      <c r="N7" s="18">
        <f t="shared" si="3"/>
        <v>1554.2949094354346</v>
      </c>
      <c r="O7" s="4">
        <f>N7*60*'Berechnungen 525d'!$D$9/1000</f>
        <v>78.892041190407937</v>
      </c>
      <c r="P7" s="21">
        <f>'Berechnungen 525d'!$E$77*((O7-O6)/(3.6*(F7-F6)))*('Berechnungen 525d'!$B$3/(2*PI()))/2</f>
        <v>81.029494763211972</v>
      </c>
      <c r="Q7" s="21">
        <f>('Berechnungen 525d'!$E$77*((O7-O6)/(3.6*(F7-F6)))+('Berechnungen 525d'!$E$74*'Berechnungen 525d'!$E$75*'Berechnungen 525d'!$E$76*('Beschl. 5. Gang(4)'!O7/3.6)^2)/2)*('Berechnungen 525d'!$B$3/(2*PI()))/2</f>
        <v>112.7916652836053</v>
      </c>
      <c r="R7" s="28">
        <f>('Berechnungen 525d'!$E$74*'Berechnungen 525d'!$E$75*'Berechnungen 525d'!$E$76*O7^2)/2</f>
        <v>2602.0081857814571</v>
      </c>
      <c r="T7">
        <v>862</v>
      </c>
      <c r="U7">
        <v>1549</v>
      </c>
    </row>
    <row r="8" spans="1:21" x14ac:dyDescent="0.25">
      <c r="A8">
        <v>1062</v>
      </c>
      <c r="B8">
        <v>1561</v>
      </c>
      <c r="F8" s="17">
        <f t="shared" si="0"/>
        <v>1.0620000000000001</v>
      </c>
      <c r="G8" s="17">
        <f t="shared" si="4"/>
        <v>0.20000000000000007</v>
      </c>
      <c r="H8" s="18">
        <f t="shared" si="1"/>
        <v>1561</v>
      </c>
      <c r="I8" s="4">
        <f>H8*60*'Berechnungen 525d'!$D$9/1000</f>
        <v>79.232374468085112</v>
      </c>
      <c r="J8" s="4">
        <f t="shared" si="5"/>
        <v>0.60908936170213224</v>
      </c>
      <c r="K8" s="24">
        <f t="shared" si="2"/>
        <v>0.84595744680851659</v>
      </c>
      <c r="L8" s="28">
        <f>'Berechnungen 525d'!$E$77*((I8-I7)/(3.6*(F8-F7)))</f>
        <v>1522.7234042553298</v>
      </c>
      <c r="M8" s="21">
        <f>'Berechnungen 525d'!$E$77*((I8-I7)/(3.6*(F8-F7)))*'Berechnungen 525d'!$B$3/(2*PI())</f>
        <v>481.78972601692089</v>
      </c>
      <c r="N8" s="18">
        <f t="shared" si="3"/>
        <v>1558.7878792939105</v>
      </c>
      <c r="O8" s="4">
        <f>N8*60*'Berechnungen 525d'!$D$9/1000</f>
        <v>79.120092869011756</v>
      </c>
      <c r="P8" s="21">
        <f>'Berechnungen 525d'!$E$77*((O8-O7)/(3.6*(F8-F7)))*('Berechnungen 525d'!$B$3/(2*PI()))/2</f>
        <v>90.194446546552044</v>
      </c>
      <c r="Q8" s="21">
        <f>('Berechnungen 525d'!$E$77*((O8-O7)/(3.6*(F8-F7)))+('Berechnungen 525d'!$E$74*'Berechnungen 525d'!$E$75*'Berechnungen 525d'!$E$76*('Beschl. 5. Gang(4)'!O8/3.6)^2)/2)*('Berechnungen 525d'!$B$3/(2*PI()))/2</f>
        <v>122.14051104141113</v>
      </c>
      <c r="R8" s="28">
        <f>('Berechnungen 525d'!$E$74*'Berechnungen 525d'!$E$75*'Berechnungen 525d'!$E$76*O8^2)/2</f>
        <v>2617.0730764685891</v>
      </c>
      <c r="T8">
        <v>1062</v>
      </c>
      <c r="U8">
        <v>1561</v>
      </c>
    </row>
    <row r="9" spans="1:21" x14ac:dyDescent="0.25">
      <c r="A9">
        <v>1232</v>
      </c>
      <c r="B9">
        <v>1563</v>
      </c>
      <c r="F9" s="17">
        <f t="shared" si="0"/>
        <v>1.232</v>
      </c>
      <c r="G9" s="17">
        <f t="shared" si="4"/>
        <v>0.16999999999999993</v>
      </c>
      <c r="H9" s="18">
        <f t="shared" si="1"/>
        <v>1563</v>
      </c>
      <c r="I9" s="4">
        <f>H9*60*'Berechnungen 525d'!$D$9/1000</f>
        <v>79.33388936170212</v>
      </c>
      <c r="J9" s="4">
        <f t="shared" si="5"/>
        <v>0.10151489361700783</v>
      </c>
      <c r="K9" s="24">
        <f t="shared" si="2"/>
        <v>0.16587400917811743</v>
      </c>
      <c r="L9" s="28">
        <f>'Berechnungen 525d'!$E$77*((I9-I8)/(3.6*(F9-F8)))</f>
        <v>298.57321652061137</v>
      </c>
      <c r="M9" s="21">
        <f>'Berechnungen 525d'!$E$77*((I9-I8)/(3.6*(F9-F8)))*'Berechnungen 525d'!$B$3/(2*PI())</f>
        <v>94.468573728794865</v>
      </c>
      <c r="N9" s="18">
        <f t="shared" si="3"/>
        <v>1562.9631428647779</v>
      </c>
      <c r="O9" s="4">
        <f>N9*60*'Berechnungen 525d'!$D$9/1000</f>
        <v>79.332018587621576</v>
      </c>
      <c r="P9" s="21">
        <f>'Berechnungen 525d'!$E$77*((O9-O8)/(3.6*(F9-F8)))*('Berechnungen 525d'!$B$3/(2*PI()))/2</f>
        <v>98.607798620425115</v>
      </c>
      <c r="Q9" s="21">
        <f>('Berechnungen 525d'!$E$77*((O9-O8)/(3.6*(F9-F8)))+('Berechnungen 525d'!$E$74*'Berechnungen 525d'!$E$75*'Berechnungen 525d'!$E$76*('Beschl. 5. Gang(4)'!O9/3.6)^2)/2)*('Berechnungen 525d'!$B$3/(2*PI()))/2</f>
        <v>130.72522944003526</v>
      </c>
      <c r="R9" s="28">
        <f>('Berechnungen 525d'!$E$74*'Berechnungen 525d'!$E$75*'Berechnungen 525d'!$E$76*O9^2)/2</f>
        <v>2631.1116819059362</v>
      </c>
      <c r="T9">
        <v>1232</v>
      </c>
      <c r="U9">
        <v>1563</v>
      </c>
    </row>
    <row r="10" spans="1:21" x14ac:dyDescent="0.25">
      <c r="A10">
        <v>1422</v>
      </c>
      <c r="B10">
        <v>1573</v>
      </c>
      <c r="F10" s="17">
        <f t="shared" si="0"/>
        <v>1.4219999999999999</v>
      </c>
      <c r="G10" s="17">
        <f t="shared" si="4"/>
        <v>0.18999999999999995</v>
      </c>
      <c r="H10" s="18">
        <f t="shared" si="1"/>
        <v>1573</v>
      </c>
      <c r="I10" s="4">
        <f>H10*60*'Berechnungen 525d'!$D$9/1000</f>
        <v>79.84146382978723</v>
      </c>
      <c r="J10" s="4">
        <f t="shared" si="5"/>
        <v>0.5075744680851102</v>
      </c>
      <c r="K10" s="24">
        <f t="shared" si="2"/>
        <v>0.74206793579694497</v>
      </c>
      <c r="L10" s="28">
        <f>'Berechnungen 525d'!$E$77*((I10-I9)/(3.6*(F10-F9)))</f>
        <v>1335.722284434501</v>
      </c>
      <c r="M10" s="21">
        <f>'Berechnungen 525d'!$E$77*((I10-I9)/(3.6*(F10-F9)))*'Berechnungen 525d'!$B$3/(2*PI())</f>
        <v>422.62256668150991</v>
      </c>
      <c r="N10" s="18">
        <f t="shared" si="3"/>
        <v>1568.0053231082879</v>
      </c>
      <c r="O10" s="4">
        <f>N10*60*'Berechnungen 525d'!$D$9/1000</f>
        <v>79.587946783130448</v>
      </c>
      <c r="P10" s="21">
        <f>'Berechnungen 525d'!$E$77*((O10-O9)/(3.6*(F10-F9)))*('Berechnungen 525d'!$B$3/(2*PI()))/2</f>
        <v>106.5469578091449</v>
      </c>
      <c r="Q10" s="21">
        <f>('Berechnungen 525d'!$E$77*((O10-O9)/(3.6*(F10-F9)))+('Berechnungen 525d'!$E$74*'Berechnungen 525d'!$E$75*'Berechnungen 525d'!$E$76*('Beschl. 5. Gang(4)'!O10/3.6)^2)/2)*('Berechnungen 525d'!$B$3/(2*PI()))/2</f>
        <v>138.87194706198321</v>
      </c>
      <c r="R10" s="28">
        <f>('Berechnungen 525d'!$E$74*'Berechnungen 525d'!$E$75*'Berechnungen 525d'!$E$76*O10^2)/2</f>
        <v>2648.1152031842116</v>
      </c>
      <c r="T10">
        <v>1422</v>
      </c>
      <c r="U10">
        <v>1573</v>
      </c>
    </row>
    <row r="11" spans="1:21" x14ac:dyDescent="0.25">
      <c r="A11">
        <v>1603</v>
      </c>
      <c r="B11">
        <v>1581</v>
      </c>
      <c r="F11" s="17">
        <f t="shared" si="0"/>
        <v>1.603</v>
      </c>
      <c r="G11" s="17">
        <f t="shared" si="4"/>
        <v>0.18100000000000005</v>
      </c>
      <c r="H11" s="18">
        <f t="shared" si="1"/>
        <v>1581</v>
      </c>
      <c r="I11" s="4">
        <f>H11*60*'Berechnungen 525d'!$D$9/1000</f>
        <v>80.247523404255318</v>
      </c>
      <c r="J11" s="4">
        <f t="shared" si="5"/>
        <v>0.40605957446808816</v>
      </c>
      <c r="K11" s="24">
        <f>((I11-I10)/(3.6*(F11-F10)))</f>
        <v>0.62317307315544512</v>
      </c>
      <c r="L11" s="28">
        <f>'Berechnungen 525d'!$E$77*((I11-I10)/(3.6*(F11-F10)))</f>
        <v>1121.7115316798013</v>
      </c>
      <c r="M11" s="21">
        <f>'Berechnungen 525d'!$E$77*((I11-I10)/(3.6*(F11-F10)))*'Berechnungen 525d'!$B$3/(2*PI())</f>
        <v>354.90955876016278</v>
      </c>
      <c r="N11" s="18">
        <f t="shared" si="3"/>
        <v>1573.1666574981</v>
      </c>
      <c r="O11" s="4">
        <f>N11*60*'Berechnungen 525d'!$D$9/1000</f>
        <v>79.849922938882287</v>
      </c>
      <c r="P11" s="21">
        <f>'Berechnungen 525d'!$E$77*((O11-O10)/(3.6*(F11-F10)))*('Berechnungen 525d'!$B$3/(2*PI()))/2</f>
        <v>114.48793193137207</v>
      </c>
      <c r="Q11" s="21">
        <f>('Berechnungen 525d'!$E$77*((O11-O10)/(3.6*(F11-F10)))+('Berechnungen 525d'!$E$74*'Berechnungen 525d'!$E$75*'Berechnungen 525d'!$E$76*('Beschl. 5. Gang(4)'!O11/3.6)^2)/2)*('Berechnungen 525d'!$B$3/(2*PI()))/2</f>
        <v>147.02607692584596</v>
      </c>
      <c r="R11" s="28">
        <f>('Berechnungen 525d'!$E$74*'Berechnungen 525d'!$E$75*'Berechnungen 525d'!$E$76*O11^2)/2</f>
        <v>2665.577264985875</v>
      </c>
      <c r="T11">
        <v>1603</v>
      </c>
      <c r="U11">
        <v>1581</v>
      </c>
    </row>
    <row r="12" spans="1:21" x14ac:dyDescent="0.25">
      <c r="A12">
        <v>1793</v>
      </c>
      <c r="B12">
        <v>1578</v>
      </c>
      <c r="F12" s="17">
        <f t="shared" si="0"/>
        <v>1.7929999999999999</v>
      </c>
      <c r="G12" s="17">
        <f t="shared" si="4"/>
        <v>0.18999999999999995</v>
      </c>
      <c r="H12" s="18">
        <f t="shared" si="1"/>
        <v>1578</v>
      </c>
      <c r="I12" s="4">
        <f>H12*60*'Berechnungen 525d'!$D$9/1000</f>
        <v>80.095251063829778</v>
      </c>
      <c r="J12" s="4">
        <f t="shared" si="5"/>
        <v>-0.15227234042554016</v>
      </c>
      <c r="K12" s="24">
        <f t="shared" ref="K12:K75" si="6">((I12-I11)/(3.6*(F12-F11)))</f>
        <v>-0.22262038073909388</v>
      </c>
      <c r="L12" s="28">
        <f>'Berechnungen 525d'!$E$77*((I12-I11)/(3.6*(F12-F11)))</f>
        <v>-400.71668533036899</v>
      </c>
      <c r="M12" s="21">
        <f>'Berechnungen 525d'!$E$77*((I12-I11)/(3.6*(F12-F11)))*'Berechnungen 525d'!$B$3/(2*PI())</f>
        <v>-126.78677000445889</v>
      </c>
      <c r="N12" s="18">
        <f t="shared" si="3"/>
        <v>1578.9488489628013</v>
      </c>
      <c r="O12" s="4">
        <f>N12*60*'Berechnungen 525d'!$D$9/1000</f>
        <v>80.14341221458848</v>
      </c>
      <c r="P12" s="21">
        <f>'Berechnungen 525d'!$E$77*((O12-O11)/(3.6*(F12-F11)))*('Berechnungen 525d'!$B$3/(2*PI()))/2</f>
        <v>122.18422989279513</v>
      </c>
      <c r="Q12" s="21">
        <f>('Berechnungen 525d'!$E$77*((O12-O11)/(3.6*(F12-F11)))+('Berechnungen 525d'!$E$74*'Berechnungen 525d'!$E$75*'Berechnungen 525d'!$E$76*('Beschl. 5. Gang(4)'!O12/3.6)^2)/2)*('Berechnungen 525d'!$B$3/(2*PI()))/2</f>
        <v>154.9620030817407</v>
      </c>
      <c r="R12" s="28">
        <f>('Berechnungen 525d'!$E$74*'Berechnungen 525d'!$E$75*'Berechnungen 525d'!$E$76*O12^2)/2</f>
        <v>2685.2079927775731</v>
      </c>
      <c r="T12">
        <v>1793</v>
      </c>
      <c r="U12">
        <v>1578</v>
      </c>
    </row>
    <row r="13" spans="1:21" x14ac:dyDescent="0.25">
      <c r="A13">
        <v>1983</v>
      </c>
      <c r="B13">
        <v>1595</v>
      </c>
      <c r="F13" s="17">
        <f t="shared" si="0"/>
        <v>1.9830000000000001</v>
      </c>
      <c r="G13" s="17">
        <f t="shared" si="4"/>
        <v>0.19000000000000017</v>
      </c>
      <c r="H13" s="18">
        <f t="shared" si="1"/>
        <v>1595</v>
      </c>
      <c r="I13" s="4">
        <f>H13*60*'Berechnungen 525d'!$D$9/1000</f>
        <v>80.958127659574458</v>
      </c>
      <c r="J13" s="4">
        <f t="shared" si="5"/>
        <v>0.86287659574468023</v>
      </c>
      <c r="K13" s="24">
        <f t="shared" si="6"/>
        <v>1.2615154908547945</v>
      </c>
      <c r="L13" s="28">
        <f>'Berechnungen 525d'!$E$77*((I13-I12)/(3.6*(F13-F12)))</f>
        <v>2270.7278835386301</v>
      </c>
      <c r="M13" s="21">
        <f>'Berechnungen 525d'!$E$77*((I13-I12)/(3.6*(F13-F12)))*'Berechnungen 525d'!$B$3/(2*PI())</f>
        <v>718.45836335855995</v>
      </c>
      <c r="N13" s="18">
        <f t="shared" si="3"/>
        <v>1585.0924777550213</v>
      </c>
      <c r="O13" s="4">
        <f>N13*60*'Berechnungen 525d'!$D$9/1000</f>
        <v>80.455247126220826</v>
      </c>
      <c r="P13" s="21">
        <f>'Berechnungen 525d'!$E$77*((O13-O12)/(3.6*(F13-F12)))*('Berechnungen 525d'!$B$3/(2*PI()))/2</f>
        <v>129.82180844532286</v>
      </c>
      <c r="Q13" s="21">
        <f>('Berechnungen 525d'!$E$77*((O13-O12)/(3.6*(F13-F12)))+('Berechnungen 525d'!$E$74*'Berechnungen 525d'!$E$75*'Berechnungen 525d'!$E$76*('Beschl. 5. Gang(4)'!O13/3.6)^2)/2)*('Berechnungen 525d'!$B$3/(2*PI()))/2</f>
        <v>162.85515196686438</v>
      </c>
      <c r="R13" s="28">
        <f>('Berechnungen 525d'!$E$74*'Berechnungen 525d'!$E$75*'Berechnungen 525d'!$E$76*O13^2)/2</f>
        <v>2706.1447262111583</v>
      </c>
      <c r="T13">
        <v>1983</v>
      </c>
      <c r="U13">
        <v>1595</v>
      </c>
    </row>
    <row r="14" spans="1:21" x14ac:dyDescent="0.25">
      <c r="A14">
        <v>2163</v>
      </c>
      <c r="B14">
        <v>1597</v>
      </c>
      <c r="F14" s="17">
        <f t="shared" si="0"/>
        <v>2.1629999999999998</v>
      </c>
      <c r="G14" s="17">
        <f t="shared" si="4"/>
        <v>0.17999999999999972</v>
      </c>
      <c r="H14" s="18">
        <f t="shared" si="1"/>
        <v>1597</v>
      </c>
      <c r="I14" s="4">
        <f>H14*60*'Berechnungen 525d'!$D$9/1000</f>
        <v>81.05964255319148</v>
      </c>
      <c r="J14" s="4">
        <f t="shared" si="5"/>
        <v>0.10151489361702204</v>
      </c>
      <c r="K14" s="24">
        <f t="shared" si="6"/>
        <v>0.15665878644602191</v>
      </c>
      <c r="L14" s="28">
        <f>'Berechnungen 525d'!$E$77*((I14-I13)/(3.6*(F14-F13)))</f>
        <v>281.98581560283941</v>
      </c>
      <c r="M14" s="21">
        <f>'Berechnungen 525d'!$E$77*((I14-I13)/(3.6*(F14-F13)))*'Berechnungen 525d'!$B$3/(2*PI())</f>
        <v>89.220319632763307</v>
      </c>
      <c r="N14" s="18">
        <f t="shared" si="3"/>
        <v>1591.235686995529</v>
      </c>
      <c r="O14" s="4">
        <f>N14*60*'Berechnungen 525d'!$D$9/1000</f>
        <v>80.767060742479444</v>
      </c>
      <c r="P14" s="21">
        <f>'Berechnungen 525d'!$E$77*((O14-O13)/(3.6*(F14-F13)))*('Berechnungen 525d'!$B$3/(2*PI()))/2</f>
        <v>137.02477300225846</v>
      </c>
      <c r="Q14" s="21">
        <f>('Berechnungen 525d'!$E$77*((O14-O13)/(3.6*(F14-F13)))+('Berechnungen 525d'!$E$74*'Berechnungen 525d'!$E$75*'Berechnungen 525d'!$E$76*('Beschl. 5. Gang(4)'!O14/3.6)^2)/2)*('Berechnungen 525d'!$B$3/(2*PI()))/2</f>
        <v>170.31466178510144</v>
      </c>
      <c r="R14" s="28">
        <f>('Berechnungen 525d'!$E$74*'Berechnungen 525d'!$E$75*'Berechnungen 525d'!$E$76*O14^2)/2</f>
        <v>2727.1613273751482</v>
      </c>
      <c r="T14">
        <v>2163</v>
      </c>
      <c r="U14">
        <v>1597</v>
      </c>
    </row>
    <row r="15" spans="1:21" x14ac:dyDescent="0.25">
      <c r="A15">
        <v>2354</v>
      </c>
      <c r="B15">
        <v>1604</v>
      </c>
      <c r="F15" s="17">
        <f t="shared" si="0"/>
        <v>2.3540000000000001</v>
      </c>
      <c r="G15" s="17">
        <f t="shared" si="4"/>
        <v>0.19100000000000028</v>
      </c>
      <c r="H15" s="18">
        <f t="shared" si="1"/>
        <v>1604</v>
      </c>
      <c r="I15" s="4">
        <f>H15*60*'Berechnungen 525d'!$D$9/1000</f>
        <v>81.41494468085105</v>
      </c>
      <c r="J15" s="4">
        <f t="shared" si="5"/>
        <v>0.35530212765957003</v>
      </c>
      <c r="K15" s="24">
        <f t="shared" si="6"/>
        <v>0.51672793435074105</v>
      </c>
      <c r="L15" s="28">
        <f>'Berechnungen 525d'!$E$77*((I15-I14)/(3.6*(F15-F14)))</f>
        <v>930.11028183133385</v>
      </c>
      <c r="M15" s="21">
        <f>'Berechnungen 525d'!$E$77*((I15-I14)/(3.6*(F15-F14)))*'Berechnungen 525d'!$B$3/(2*PI())</f>
        <v>294.28691816041675</v>
      </c>
      <c r="N15" s="18">
        <f t="shared" si="3"/>
        <v>1598.0869753209251</v>
      </c>
      <c r="O15" s="4">
        <f>N15*60*'Berechnungen 525d'!$D$9/1000</f>
        <v>81.114814645225508</v>
      </c>
      <c r="P15" s="21">
        <f>'Berechnungen 525d'!$E$77*((O15-O14)/(3.6*(F15-F14)))*('Berechnungen 525d'!$B$3/(2*PI()))/2</f>
        <v>144.0174661935209</v>
      </c>
      <c r="Q15" s="21">
        <f>('Berechnungen 525d'!$E$77*((O15-O14)/(3.6*(F15-F14)))+('Berechnungen 525d'!$E$74*'Berechnungen 525d'!$E$75*'Berechnungen 525d'!$E$76*('Beschl. 5. Gang(4)'!O15/3.6)^2)/2)*('Berechnungen 525d'!$B$3/(2*PI()))/2</f>
        <v>177.59464068832935</v>
      </c>
      <c r="R15" s="28">
        <f>('Berechnungen 525d'!$E$74*'Berechnungen 525d'!$E$75*'Berechnungen 525d'!$E$76*O15^2)/2</f>
        <v>2750.6962357880443</v>
      </c>
      <c r="T15">
        <v>2354</v>
      </c>
      <c r="U15">
        <v>1604</v>
      </c>
    </row>
    <row r="16" spans="1:21" x14ac:dyDescent="0.25">
      <c r="A16">
        <v>2534</v>
      </c>
      <c r="B16">
        <v>1613</v>
      </c>
      <c r="F16" s="17">
        <f t="shared" si="0"/>
        <v>2.5339999999999998</v>
      </c>
      <c r="G16" s="17">
        <f t="shared" si="4"/>
        <v>0.17999999999999972</v>
      </c>
      <c r="H16" s="18">
        <f t="shared" si="1"/>
        <v>1613</v>
      </c>
      <c r="I16" s="4">
        <f>H16*60*'Berechnungen 525d'!$D$9/1000</f>
        <v>81.871761702127657</v>
      </c>
      <c r="J16" s="4">
        <f t="shared" si="5"/>
        <v>0.45681702127660628</v>
      </c>
      <c r="K16" s="24">
        <f t="shared" si="6"/>
        <v>0.70496453900710954</v>
      </c>
      <c r="L16" s="28">
        <f>'Berechnungen 525d'!$E$77*((I16-I15)/(3.6*(F16-F15)))</f>
        <v>1268.9361702127972</v>
      </c>
      <c r="M16" s="21">
        <f>'Berechnungen 525d'!$E$77*((I16-I15)/(3.6*(F16-F15)))*'Berechnungen 525d'!$B$3/(2*PI())</f>
        <v>401.49143834744115</v>
      </c>
      <c r="N16" s="18">
        <f t="shared" si="3"/>
        <v>1604.8472844977864</v>
      </c>
      <c r="O16" s="4">
        <f>N16*60*'Berechnungen 525d'!$D$9/1000</f>
        <v>81.457950678679111</v>
      </c>
      <c r="P16" s="21">
        <f>'Berechnungen 525d'!$E$77*((O16-O15)/(3.6*(F16-F15)))*('Berechnungen 525d'!$B$3/(2*PI()))/2</f>
        <v>150.78923639395714</v>
      </c>
      <c r="Q16" s="21">
        <f>('Berechnungen 525d'!$E$77*((O16-O15)/(3.6*(F16-F15)))+('Berechnungen 525d'!$E$74*'Berechnungen 525d'!$E$75*'Berechnungen 525d'!$E$76*('Beschl. 5. Gang(4)'!O16/3.6)^2)/2)*('Berechnungen 525d'!$B$3/(2*PI()))/2</f>
        <v>184.65109151145063</v>
      </c>
      <c r="R16" s="28">
        <f>('Berechnungen 525d'!$E$74*'Berechnungen 525d'!$E$75*'Berechnungen 525d'!$E$76*O16^2)/2</f>
        <v>2774.0177310896411</v>
      </c>
      <c r="T16">
        <v>2534</v>
      </c>
      <c r="U16">
        <v>1613</v>
      </c>
    </row>
    <row r="17" spans="1:21" x14ac:dyDescent="0.25">
      <c r="A17">
        <v>2724</v>
      </c>
      <c r="B17">
        <v>1619</v>
      </c>
      <c r="F17" s="17">
        <f t="shared" si="0"/>
        <v>2.7240000000000002</v>
      </c>
      <c r="G17" s="17">
        <f t="shared" si="4"/>
        <v>0.19000000000000039</v>
      </c>
      <c r="H17" s="18">
        <f t="shared" si="1"/>
        <v>1619</v>
      </c>
      <c r="I17" s="4">
        <f>H17*60*'Berechnungen 525d'!$D$9/1000</f>
        <v>82.176306382978709</v>
      </c>
      <c r="J17" s="4">
        <f t="shared" si="5"/>
        <v>0.30454468085105191</v>
      </c>
      <c r="K17" s="24">
        <f t="shared" si="6"/>
        <v>0.44524076147814518</v>
      </c>
      <c r="L17" s="28">
        <f>'Berechnungen 525d'!$E$77*((I17-I16)/(3.6*(F17-F16)))</f>
        <v>801.43337066066135</v>
      </c>
      <c r="M17" s="21">
        <f>'Berechnungen 525d'!$E$77*((I17-I16)/(3.6*(F17-F16)))*'Berechnungen 525d'!$B$3/(2*PI())</f>
        <v>253.57354000889353</v>
      </c>
      <c r="N17" s="18">
        <f t="shared" si="3"/>
        <v>1612.292374755644</v>
      </c>
      <c r="O17" s="4">
        <f>N17*60*'Berechnungen 525d'!$D$9/1000</f>
        <v>81.835844451426894</v>
      </c>
      <c r="P17" s="21">
        <f>'Berechnungen 525d'!$E$77*((O17-O16)/(3.6*(F17-F16)))*('Berechnungen 525d'!$B$3/(2*PI()))/2</f>
        <v>157.32315769756869</v>
      </c>
      <c r="Q17" s="21">
        <f>('Berechnungen 525d'!$E$77*((O17-O16)/(3.6*(F17-F16)))+('Berechnungen 525d'!$E$74*'Berechnungen 525d'!$E$75*'Berechnungen 525d'!$E$76*('Beschl. 5. Gang(4)'!O17/3.6)^2)/2)*('Berechnungen 525d'!$B$3/(2*PI()))/2</f>
        <v>191.49992046095934</v>
      </c>
      <c r="R17" s="28">
        <f>('Berechnungen 525d'!$E$74*'Berechnungen 525d'!$E$75*'Berechnungen 525d'!$E$76*O17^2)/2</f>
        <v>2799.8154728360246</v>
      </c>
      <c r="T17">
        <v>2724</v>
      </c>
      <c r="U17">
        <v>1619</v>
      </c>
    </row>
    <row r="18" spans="1:21" x14ac:dyDescent="0.25">
      <c r="A18">
        <v>2915</v>
      </c>
      <c r="B18">
        <v>1623</v>
      </c>
      <c r="F18" s="17">
        <f t="shared" si="0"/>
        <v>2.915</v>
      </c>
      <c r="G18" s="17">
        <f t="shared" si="4"/>
        <v>0.19099999999999984</v>
      </c>
      <c r="H18" s="18">
        <f t="shared" si="1"/>
        <v>1623</v>
      </c>
      <c r="I18" s="4">
        <f>H18*60*'Berechnungen 525d'!$D$9/1000</f>
        <v>82.379336170212753</v>
      </c>
      <c r="J18" s="4">
        <f t="shared" si="5"/>
        <v>0.20302978723404408</v>
      </c>
      <c r="K18" s="24">
        <f t="shared" si="6"/>
        <v>0.29527310534328716</v>
      </c>
      <c r="L18" s="28">
        <f>'Berechnungen 525d'!$E$77*((I18-I17)/(3.6*(F18-F17)))</f>
        <v>531.49158961791693</v>
      </c>
      <c r="M18" s="21">
        <f>'Berechnungen 525d'!$E$77*((I18-I17)/(3.6*(F18-F17)))*'Berechnungen 525d'!$B$3/(2*PI())</f>
        <v>168.16395323452761</v>
      </c>
      <c r="N18" s="18">
        <f t="shared" si="3"/>
        <v>1620.0862011961772</v>
      </c>
      <c r="O18" s="4">
        <f>N18*60*'Berechnungen 525d'!$D$9/1000</f>
        <v>82.231439182417034</v>
      </c>
      <c r="P18" s="21">
        <f>'Berechnungen 525d'!$E$77*((O18-O17)/(3.6*(F18-F17)))*('Berechnungen 525d'!$B$3/(2*PI()))/2</f>
        <v>163.83008313298524</v>
      </c>
      <c r="Q18" s="21">
        <f>('Berechnungen 525d'!$E$77*((O18-O17)/(3.6*(F18-F17)))+('Berechnungen 525d'!$E$74*'Berechnungen 525d'!$E$75*'Berechnungen 525d'!$E$76*('Beschl. 5. Gang(4)'!O18/3.6)^2)/2)*('Berechnungen 525d'!$B$3/(2*PI()))/2</f>
        <v>198.3380656834922</v>
      </c>
      <c r="R18" s="28">
        <f>('Berechnungen 525d'!$E$74*'Berechnungen 525d'!$E$75*'Berechnungen 525d'!$E$76*O18^2)/2</f>
        <v>2826.9495314739856</v>
      </c>
      <c r="T18">
        <v>2915</v>
      </c>
      <c r="U18">
        <v>1623</v>
      </c>
    </row>
    <row r="19" spans="1:21" x14ac:dyDescent="0.25">
      <c r="A19">
        <v>3105</v>
      </c>
      <c r="B19">
        <v>1636</v>
      </c>
      <c r="F19" s="17">
        <f t="shared" si="0"/>
        <v>3.105</v>
      </c>
      <c r="G19" s="17">
        <f t="shared" si="4"/>
        <v>0.18999999999999995</v>
      </c>
      <c r="H19" s="18">
        <f t="shared" si="1"/>
        <v>1636</v>
      </c>
      <c r="I19" s="4">
        <f>H19*60*'Berechnungen 525d'!$D$9/1000</f>
        <v>83.039182978723403</v>
      </c>
      <c r="J19" s="4">
        <f t="shared" si="5"/>
        <v>0.65984680851065036</v>
      </c>
      <c r="K19" s="24">
        <f t="shared" si="6"/>
        <v>0.96468831653603881</v>
      </c>
      <c r="L19" s="28">
        <f>'Berechnungen 525d'!$E$77*((I19-I18)/(3.6*(F19-F18)))</f>
        <v>1736.4389697648699</v>
      </c>
      <c r="M19" s="21">
        <f>'Berechnungen 525d'!$E$77*((I19-I18)/(3.6*(F19-F18)))*'Berechnungen 525d'!$B$3/(2*PI())</f>
        <v>549.4093366859687</v>
      </c>
      <c r="N19" s="18">
        <f t="shared" si="3"/>
        <v>1628.13672763515</v>
      </c>
      <c r="O19" s="4">
        <f>N19*60*'Berechnungen 525d'!$D$9/1000</f>
        <v>82.640063349923707</v>
      </c>
      <c r="P19" s="21">
        <f>'Berechnungen 525d'!$E$77*((O19-O18)/(3.6*(F19-F18)))*('Berechnungen 525d'!$B$3/(2*PI()))/2</f>
        <v>170.11670733880183</v>
      </c>
      <c r="Q19" s="21">
        <f>('Berechnungen 525d'!$E$77*((O19-O18)/(3.6*(F19-F18)))+('Berechnungen 525d'!$E$74*'Berechnungen 525d'!$E$75*'Berechnungen 525d'!$E$76*('Beschl. 5. Gang(4)'!O19/3.6)^2)/2)*('Berechnungen 525d'!$B$3/(2*PI()))/2</f>
        <v>204.96849587382525</v>
      </c>
      <c r="R19" s="28">
        <f>('Berechnungen 525d'!$E$74*'Berechnungen 525d'!$E$75*'Berechnungen 525d'!$E$76*O19^2)/2</f>
        <v>2855.1146716824674</v>
      </c>
      <c r="T19">
        <v>3105</v>
      </c>
      <c r="U19">
        <v>1636</v>
      </c>
    </row>
    <row r="20" spans="1:21" x14ac:dyDescent="0.25">
      <c r="A20">
        <v>3295</v>
      </c>
      <c r="B20">
        <v>1642</v>
      </c>
      <c r="F20" s="17">
        <f t="shared" si="0"/>
        <v>3.2949999999999999</v>
      </c>
      <c r="G20" s="17">
        <f t="shared" si="4"/>
        <v>0.18999999999999995</v>
      </c>
      <c r="H20" s="18">
        <f t="shared" si="1"/>
        <v>1642</v>
      </c>
      <c r="I20" s="4">
        <f>H20*60*'Berechnungen 525d'!$D$9/1000</f>
        <v>83.343727659574469</v>
      </c>
      <c r="J20" s="4">
        <f t="shared" si="5"/>
        <v>0.30454468085106612</v>
      </c>
      <c r="K20" s="24">
        <f t="shared" si="6"/>
        <v>0.44524076147816694</v>
      </c>
      <c r="L20" s="28">
        <f>'Berechnungen 525d'!$E$77*((I20-I19)/(3.6*(F20-F19)))</f>
        <v>801.43337066070046</v>
      </c>
      <c r="M20" s="21">
        <f>'Berechnungen 525d'!$E$77*((I20-I19)/(3.6*(F20-F19)))*'Berechnungen 525d'!$B$3/(2*PI())</f>
        <v>253.57354000890592</v>
      </c>
      <c r="N20" s="18">
        <f t="shared" si="3"/>
        <v>1636.4738112110756</v>
      </c>
      <c r="O20" s="4">
        <f>N20*60*'Berechnungen 525d'!$D$9/1000</f>
        <v>83.063232426066833</v>
      </c>
      <c r="P20" s="21">
        <f>'Berechnungen 525d'!$E$77*((O20-O19)/(3.6*(F20-F19)))*('Berechnungen 525d'!$B$3/(2*PI()))/2</f>
        <v>176.1719829747847</v>
      </c>
      <c r="Q20" s="21">
        <f>('Berechnungen 525d'!$E$77*((O20-O19)/(3.6*(F20-F19)))+('Berechnungen 525d'!$E$74*'Berechnungen 525d'!$E$75*'Berechnungen 525d'!$E$76*('Beschl. 5. Gang(4)'!O20/3.6)^2)/2)*('Berechnungen 525d'!$B$3/(2*PI()))/2</f>
        <v>211.38161148675184</v>
      </c>
      <c r="R20" s="28">
        <f>('Berechnungen 525d'!$E$74*'Berechnungen 525d'!$E$75*'Berechnungen 525d'!$E$76*O20^2)/2</f>
        <v>2884.4294991628317</v>
      </c>
      <c r="T20">
        <v>3295</v>
      </c>
      <c r="U20">
        <v>1642</v>
      </c>
    </row>
    <row r="21" spans="1:21" x14ac:dyDescent="0.25">
      <c r="A21">
        <v>3475</v>
      </c>
      <c r="B21">
        <v>1649</v>
      </c>
      <c r="F21" s="17">
        <f t="shared" si="0"/>
        <v>3.4750000000000001</v>
      </c>
      <c r="G21" s="17">
        <f t="shared" si="4"/>
        <v>0.18000000000000016</v>
      </c>
      <c r="H21" s="18">
        <f t="shared" si="1"/>
        <v>1649</v>
      </c>
      <c r="I21" s="4">
        <f>H21*60*'Berechnungen 525d'!$D$9/1000</f>
        <v>83.699029787234039</v>
      </c>
      <c r="J21" s="4">
        <f t="shared" si="5"/>
        <v>0.35530212765957003</v>
      </c>
      <c r="K21" s="24">
        <f t="shared" si="6"/>
        <v>0.5483057525610644</v>
      </c>
      <c r="L21" s="28">
        <f>'Berechnungen 525d'!$E$77*((I21-I20)/(3.6*(F21-F20)))</f>
        <v>986.95035460991596</v>
      </c>
      <c r="M21" s="21">
        <f>'Berechnungen 525d'!$E$77*((I21-I20)/(3.6*(F21-F20)))*'Berechnungen 525d'!$B$3/(2*PI())</f>
        <v>312.27111871466462</v>
      </c>
      <c r="N21" s="18">
        <f t="shared" si="3"/>
        <v>1644.6274370363149</v>
      </c>
      <c r="O21" s="4">
        <f>N21*60*'Berechnungen 525d'!$D$9/1000</f>
        <v>83.477089655187925</v>
      </c>
      <c r="P21" s="21">
        <f>'Berechnungen 525d'!$E$77*((O21-O20)/(3.6*(F21-F20)))*('Berechnungen 525d'!$B$3/(2*PI()))/2</f>
        <v>181.86727557345338</v>
      </c>
      <c r="Q21" s="21">
        <f>('Berechnungen 525d'!$E$77*((O21-O20)/(3.6*(F21-F20)))+('Berechnungen 525d'!$E$74*'Berechnungen 525d'!$E$75*'Berechnungen 525d'!$E$76*('Beschl. 5. Gang(4)'!O21/3.6)^2)/2)*('Berechnungen 525d'!$B$3/(2*PI()))/2</f>
        <v>217.42863758520892</v>
      </c>
      <c r="R21" s="28">
        <f>('Berechnungen 525d'!$E$74*'Berechnungen 525d'!$E$75*'Berechnungen 525d'!$E$76*O21^2)/2</f>
        <v>2913.2440741955861</v>
      </c>
      <c r="T21">
        <v>3475</v>
      </c>
      <c r="U21">
        <v>1649</v>
      </c>
    </row>
    <row r="22" spans="1:21" x14ac:dyDescent="0.25">
      <c r="A22">
        <v>3666</v>
      </c>
      <c r="B22">
        <v>1654</v>
      </c>
      <c r="F22" s="17">
        <f t="shared" si="0"/>
        <v>3.6659999999999999</v>
      </c>
      <c r="G22" s="17">
        <f t="shared" si="4"/>
        <v>0.19099999999999984</v>
      </c>
      <c r="H22" s="18">
        <f t="shared" si="1"/>
        <v>1654</v>
      </c>
      <c r="I22" s="4">
        <f>H22*60*'Berechnungen 525d'!$D$9/1000</f>
        <v>83.952817021276601</v>
      </c>
      <c r="J22" s="4">
        <f t="shared" si="5"/>
        <v>0.2537872340425622</v>
      </c>
      <c r="K22" s="24">
        <f t="shared" si="6"/>
        <v>0.36909138167911926</v>
      </c>
      <c r="L22" s="28">
        <f>'Berechnungen 525d'!$E$77*((I22-I21)/(3.6*(F22-F21)))</f>
        <v>664.36448702241466</v>
      </c>
      <c r="M22" s="21">
        <f>'Berechnungen 525d'!$E$77*((I22-I21)/(3.6*(F22-F21)))*'Berechnungen 525d'!$B$3/(2*PI())</f>
        <v>210.20494154316535</v>
      </c>
      <c r="N22" s="18">
        <f t="shared" si="3"/>
        <v>1653.541638202561</v>
      </c>
      <c r="O22" s="4">
        <f>N22*60*'Berechnungen 525d'!$D$9/1000</f>
        <v>83.92955174672403</v>
      </c>
      <c r="P22" s="21">
        <f>'Berechnungen 525d'!$E$77*((O22-O21)/(3.6*(F22-F21)))*('Berechnungen 525d'!$B$3/(2*PI()))/2</f>
        <v>187.38091350547347</v>
      </c>
      <c r="Q22" s="21">
        <f>('Berechnungen 525d'!$E$77*((O22-O21)/(3.6*(F22-F21)))+('Berechnungen 525d'!$E$74*'Berechnungen 525d'!$E$75*'Berechnungen 525d'!$E$76*('Beschl. 5. Gang(4)'!O22/3.6)^2)/2)*('Berechnungen 525d'!$B$3/(2*PI()))/2</f>
        <v>223.32881927968793</v>
      </c>
      <c r="R22" s="28">
        <f>('Berechnungen 525d'!$E$74*'Berechnungen 525d'!$E$75*'Berechnungen 525d'!$E$76*O22^2)/2</f>
        <v>2944.9103620342939</v>
      </c>
      <c r="T22">
        <v>3666</v>
      </c>
      <c r="U22">
        <v>1654</v>
      </c>
    </row>
    <row r="23" spans="1:21" x14ac:dyDescent="0.25">
      <c r="A23">
        <v>3846</v>
      </c>
      <c r="B23">
        <v>1665</v>
      </c>
      <c r="F23" s="17">
        <f t="shared" si="0"/>
        <v>3.8460000000000001</v>
      </c>
      <c r="G23" s="17">
        <f t="shared" si="4"/>
        <v>0.18000000000000016</v>
      </c>
      <c r="H23" s="18">
        <f t="shared" si="1"/>
        <v>1665</v>
      </c>
      <c r="I23" s="4">
        <f>H23*60*'Berechnungen 525d'!$D$9/1000</f>
        <v>84.511148936170216</v>
      </c>
      <c r="J23" s="4">
        <f t="shared" si="5"/>
        <v>0.55833191489361411</v>
      </c>
      <c r="K23" s="24">
        <f t="shared" si="6"/>
        <v>0.86162332545310738</v>
      </c>
      <c r="L23" s="28">
        <f>'Berechnungen 525d'!$E$77*((I23-I22)/(3.6*(F23-F22)))</f>
        <v>1550.9219858155932</v>
      </c>
      <c r="M23" s="21">
        <f>'Berechnungen 525d'!$E$77*((I23-I22)/(3.6*(F23-F22)))*'Berechnungen 525d'!$B$3/(2*PI())</f>
        <v>490.71175798019067</v>
      </c>
      <c r="N23" s="18">
        <f t="shared" si="3"/>
        <v>1662.1811636517309</v>
      </c>
      <c r="O23" s="4">
        <f>N23*60*'Berechnungen 525d'!$D$9/1000</f>
        <v>84.36807200016105</v>
      </c>
      <c r="P23" s="21">
        <f>'Berechnungen 525d'!$E$77*((O23-O22)/(3.6*(F23-F22)))*('Berechnungen 525d'!$B$3/(2*PI()))/2</f>
        <v>192.70530551258278</v>
      </c>
      <c r="Q23" s="21">
        <f>('Berechnungen 525d'!$E$77*((O23-O22)/(3.6*(F23-F22)))+('Berechnungen 525d'!$E$74*'Berechnungen 525d'!$E$75*'Berechnungen 525d'!$E$76*('Beschl. 5. Gang(4)'!O23/3.6)^2)/2)*('Berechnungen 525d'!$B$3/(2*PI()))/2</f>
        <v>229.02983826683305</v>
      </c>
      <c r="R23" s="28">
        <f>('Berechnungen 525d'!$E$74*'Berechnungen 525d'!$E$75*'Berechnungen 525d'!$E$76*O23^2)/2</f>
        <v>2975.7642510785004</v>
      </c>
      <c r="T23">
        <v>3846</v>
      </c>
      <c r="U23">
        <v>1665</v>
      </c>
    </row>
    <row r="24" spans="1:21" x14ac:dyDescent="0.25">
      <c r="A24">
        <v>4036</v>
      </c>
      <c r="B24">
        <v>1673</v>
      </c>
      <c r="F24" s="17">
        <f t="shared" si="0"/>
        <v>4.0359999999999996</v>
      </c>
      <c r="G24" s="17">
        <f t="shared" si="4"/>
        <v>0.1899999999999995</v>
      </c>
      <c r="H24" s="18">
        <f t="shared" si="1"/>
        <v>1673</v>
      </c>
      <c r="I24" s="4">
        <f>H24*60*'Berechnungen 525d'!$D$9/1000</f>
        <v>84.917208510638289</v>
      </c>
      <c r="J24" s="4">
        <f t="shared" si="5"/>
        <v>0.40605957446807395</v>
      </c>
      <c r="K24" s="24">
        <f t="shared" si="6"/>
        <v>0.59365434863753652</v>
      </c>
      <c r="L24" s="28">
        <f>'Berechnungen 525d'!$E$77*((I24-I23)/(3.6*(F24-F23)))</f>
        <v>1068.5778275475657</v>
      </c>
      <c r="M24" s="21">
        <f>'Berechnungen 525d'!$E$77*((I24-I23)/(3.6*(F24-F23)))*'Berechnungen 525d'!$B$3/(2*PI())</f>
        <v>338.09805334519683</v>
      </c>
      <c r="N24" s="18">
        <f t="shared" si="3"/>
        <v>1671.5430621810185</v>
      </c>
      <c r="O24" s="4">
        <f>N24*60*'Berechnungen 525d'!$D$9/1000</f>
        <v>84.843258066788025</v>
      </c>
      <c r="P24" s="21">
        <f>'Berechnungen 525d'!$E$77*((O24-O23)/(3.6*(F24-F23)))*('Berechnungen 525d'!$B$3/(2*PI()))/2</f>
        <v>197.82747927296185</v>
      </c>
      <c r="Q24" s="21">
        <f>('Berechnungen 525d'!$E$77*((O24-O23)/(3.6*(F24-F23)))+('Berechnungen 525d'!$E$74*'Berechnungen 525d'!$E$75*'Berechnungen 525d'!$E$76*('Beschl. 5. Gang(4)'!O24/3.6)^2)/2)*('Berechnungen 525d'!$B$3/(2*PI()))/2</f>
        <v>234.56234547978545</v>
      </c>
      <c r="R24" s="28">
        <f>('Berechnungen 525d'!$E$74*'Berechnungen 525d'!$E$75*'Berechnungen 525d'!$E$76*O24^2)/2</f>
        <v>3009.379428662483</v>
      </c>
      <c r="T24">
        <v>4036</v>
      </c>
      <c r="U24">
        <v>1673</v>
      </c>
    </row>
    <row r="25" spans="1:21" x14ac:dyDescent="0.25">
      <c r="A25">
        <v>4226</v>
      </c>
      <c r="B25">
        <v>1681</v>
      </c>
      <c r="F25" s="17">
        <f t="shared" si="0"/>
        <v>4.226</v>
      </c>
      <c r="G25" s="17">
        <f t="shared" si="4"/>
        <v>0.19000000000000039</v>
      </c>
      <c r="H25" s="18">
        <f t="shared" si="1"/>
        <v>1681</v>
      </c>
      <c r="I25" s="4">
        <f>H25*60*'Berechnungen 525d'!$D$9/1000</f>
        <v>85.323268085106378</v>
      </c>
      <c r="J25" s="4">
        <f t="shared" si="5"/>
        <v>0.40605957446808816</v>
      </c>
      <c r="K25" s="24">
        <f t="shared" si="6"/>
        <v>0.59365434863755462</v>
      </c>
      <c r="L25" s="28">
        <f>'Berechnungen 525d'!$E$77*((I25-I24)/(3.6*(F25-F24)))</f>
        <v>1068.5778275475984</v>
      </c>
      <c r="M25" s="21">
        <f>'Berechnungen 525d'!$E$77*((I25-I24)/(3.6*(F25-F24)))*'Berechnungen 525d'!$B$3/(2*PI())</f>
        <v>338.09805334520718</v>
      </c>
      <c r="N25" s="18">
        <f t="shared" si="3"/>
        <v>1681.1450051508737</v>
      </c>
      <c r="O25" s="4">
        <f>N25*60*'Berechnungen 525d'!$D$9/1000</f>
        <v>85.330628176338806</v>
      </c>
      <c r="P25" s="21">
        <f>'Berechnungen 525d'!$E$77*((O25-O24)/(3.6*(F25-F24)))*('Berechnungen 525d'!$B$3/(2*PI()))/2</f>
        <v>202.89988915248355</v>
      </c>
      <c r="Q25" s="21">
        <f>('Berechnungen 525d'!$E$77*((O25-O24)/(3.6*(F25-F24)))+('Berechnungen 525d'!$E$74*'Berechnungen 525d'!$E$75*'Berechnungen 525d'!$E$76*('Beschl. 5. Gang(4)'!O25/3.6)^2)/2)*('Berechnungen 525d'!$B$3/(2*PI()))/2</f>
        <v>240.05800402208283</v>
      </c>
      <c r="R25" s="28">
        <f>('Berechnungen 525d'!$E$74*'Berechnungen 525d'!$E$75*'Berechnungen 525d'!$E$76*O25^2)/2</f>
        <v>3044.0526410758562</v>
      </c>
      <c r="T25">
        <v>4226</v>
      </c>
      <c r="U25">
        <v>1681</v>
      </c>
    </row>
    <row r="26" spans="1:21" x14ac:dyDescent="0.25">
      <c r="A26">
        <v>4407</v>
      </c>
      <c r="B26">
        <v>1696</v>
      </c>
      <c r="F26" s="17">
        <f t="shared" si="0"/>
        <v>4.407</v>
      </c>
      <c r="G26" s="17">
        <f t="shared" si="4"/>
        <v>0.18100000000000005</v>
      </c>
      <c r="H26" s="18">
        <f t="shared" si="1"/>
        <v>1696</v>
      </c>
      <c r="I26" s="4">
        <f>H26*60*'Berechnungen 525d'!$D$9/1000</f>
        <v>86.084629787234036</v>
      </c>
      <c r="J26" s="4">
        <f t="shared" si="5"/>
        <v>0.76136170212765819</v>
      </c>
      <c r="K26" s="24">
        <f t="shared" si="6"/>
        <v>1.1684495121664487</v>
      </c>
      <c r="L26" s="28">
        <f>'Berechnungen 525d'!$E$77*((I26-I25)/(3.6*(F26-F25)))</f>
        <v>2103.2091218996075</v>
      </c>
      <c r="M26" s="21">
        <f>'Berechnungen 525d'!$E$77*((I26-I25)/(3.6*(F26-F25)))*'Berechnungen 525d'!$B$3/(2*PI())</f>
        <v>665.45542267529891</v>
      </c>
      <c r="N26" s="18">
        <f t="shared" si="3"/>
        <v>1690.5072675752253</v>
      </c>
      <c r="O26" s="4">
        <f>N26*60*'Berechnungen 525d'!$D$9/1000</f>
        <v>85.805832713350156</v>
      </c>
      <c r="P26" s="21">
        <f>'Berechnungen 525d'!$E$77*((O26-O25)/(3.6*(F26-F25)))*('Berechnungen 525d'!$B$3/(2*PI()))/2</f>
        <v>207.67227662646869</v>
      </c>
      <c r="Q26" s="21">
        <f>('Berechnungen 525d'!$E$77*((O26-O25)/(3.6*(F26-F25)))+('Berechnungen 525d'!$E$74*'Berechnungen 525d'!$E$75*'Berechnungen 525d'!$E$76*('Beschl. 5. Gang(4)'!O26/3.6)^2)/2)*('Berechnungen 525d'!$B$3/(2*PI()))/2</f>
        <v>245.24540947615452</v>
      </c>
      <c r="R26" s="28">
        <f>('Berechnungen 525d'!$E$74*'Berechnungen 525d'!$E$75*'Berechnungen 525d'!$E$76*O26^2)/2</f>
        <v>3078.0515827016611</v>
      </c>
      <c r="T26">
        <v>4407</v>
      </c>
      <c r="U26">
        <v>1696</v>
      </c>
    </row>
    <row r="27" spans="1:21" x14ac:dyDescent="0.25">
      <c r="A27">
        <v>4597</v>
      </c>
      <c r="B27">
        <v>1702</v>
      </c>
      <c r="F27" s="17">
        <f t="shared" si="0"/>
        <v>4.5970000000000004</v>
      </c>
      <c r="G27" s="17">
        <f t="shared" si="4"/>
        <v>0.19000000000000039</v>
      </c>
      <c r="H27" s="18">
        <f t="shared" si="1"/>
        <v>1702</v>
      </c>
      <c r="I27" s="4">
        <f>H27*60*'Berechnungen 525d'!$D$9/1000</f>
        <v>86.389174468085102</v>
      </c>
      <c r="J27" s="4">
        <f t="shared" si="5"/>
        <v>0.30454468085106612</v>
      </c>
      <c r="K27" s="24">
        <f t="shared" si="6"/>
        <v>0.44524076147816594</v>
      </c>
      <c r="L27" s="28">
        <f>'Berechnungen 525d'!$E$77*((I27-I26)/(3.6*(F27-F26)))</f>
        <v>801.43337066069864</v>
      </c>
      <c r="M27" s="21">
        <f>'Berechnungen 525d'!$E$77*((I27-I26)/(3.6*(F27-F26)))*'Berechnungen 525d'!$B$3/(2*PI())</f>
        <v>253.57354000890533</v>
      </c>
      <c r="N27" s="18">
        <f t="shared" si="3"/>
        <v>1700.552588188154</v>
      </c>
      <c r="O27" s="4">
        <f>N27*60*'Berechnungen 525d'!$D$9/1000</f>
        <v>86.315707540035319</v>
      </c>
      <c r="P27" s="21">
        <f>'Berechnungen 525d'!$E$77*((O27-O26)/(3.6*(F27-F26)))*('Berechnungen 525d'!$B$3/(2*PI()))/2</f>
        <v>212.26895902872775</v>
      </c>
      <c r="Q27" s="21">
        <f>('Berechnungen 525d'!$E$77*((O27-O26)/(3.6*(F27-F26)))+('Berechnungen 525d'!$E$74*'Berechnungen 525d'!$E$75*'Berechnungen 525d'!$E$76*('Beschl. 5. Gang(4)'!O27/3.6)^2)/2)*('Berechnungen 525d'!$B$3/(2*PI()))/2</f>
        <v>250.28995219408975</v>
      </c>
      <c r="R27" s="28">
        <f>('Berechnungen 525d'!$E$74*'Berechnungen 525d'!$E$75*'Berechnungen 525d'!$E$76*O27^2)/2</f>
        <v>3114.7410213761323</v>
      </c>
      <c r="T27">
        <v>4597</v>
      </c>
      <c r="U27">
        <v>1702</v>
      </c>
    </row>
    <row r="28" spans="1:21" x14ac:dyDescent="0.25">
      <c r="A28">
        <v>4787</v>
      </c>
      <c r="B28">
        <v>1703</v>
      </c>
      <c r="F28" s="17">
        <f t="shared" si="0"/>
        <v>4.7869999999999999</v>
      </c>
      <c r="G28" s="17">
        <f t="shared" si="4"/>
        <v>0.1899999999999995</v>
      </c>
      <c r="H28" s="18">
        <f t="shared" si="1"/>
        <v>1703</v>
      </c>
      <c r="I28" s="4">
        <f>H28*60*'Berechnungen 525d'!$D$9/1000</f>
        <v>86.43993191489362</v>
      </c>
      <c r="J28" s="4">
        <f t="shared" si="5"/>
        <v>5.0757446808518125E-2</v>
      </c>
      <c r="K28" s="24">
        <f t="shared" si="6"/>
        <v>7.4206793579705055E-2</v>
      </c>
      <c r="L28" s="28">
        <f>'Berechnungen 525d'!$E$77*((I28-I27)/(3.6*(F28-F27)))</f>
        <v>133.5722284434691</v>
      </c>
      <c r="M28" s="21">
        <f>'Berechnungen 525d'!$E$77*((I28-I27)/(3.6*(F28-F27)))*'Berechnungen 525d'!$B$3/(2*PI())</f>
        <v>42.262256668157001</v>
      </c>
      <c r="N28" s="18">
        <f t="shared" si="3"/>
        <v>1710.812400198572</v>
      </c>
      <c r="O28" s="4">
        <f>N28*60*'Berechnungen 525d'!$D$9/1000</f>
        <v>86.836469402419439</v>
      </c>
      <c r="P28" s="21">
        <f>'Berechnungen 525d'!$E$77*((O28-O27)/(3.6*(F28-F27)))*('Berechnungen 525d'!$B$3/(2*PI()))/2</f>
        <v>216.80140427563475</v>
      </c>
      <c r="Q28" s="21">
        <f>('Berechnungen 525d'!$E$77*((O28-O27)/(3.6*(F28-F27)))+('Berechnungen 525d'!$E$74*'Berechnungen 525d'!$E$75*'Berechnungen 525d'!$E$76*('Beschl. 5. Gang(4)'!O28/3.6)^2)/2)*('Berechnungen 525d'!$B$3/(2*PI()))/2</f>
        <v>255.28255961370391</v>
      </c>
      <c r="R28" s="28">
        <f>('Berechnungen 525d'!$E$74*'Berechnungen 525d'!$E$75*'Berechnungen 525d'!$E$76*O28^2)/2</f>
        <v>3152.4382479999317</v>
      </c>
      <c r="T28">
        <v>4787</v>
      </c>
      <c r="U28">
        <v>1703</v>
      </c>
    </row>
    <row r="29" spans="1:21" x14ac:dyDescent="0.25">
      <c r="A29">
        <v>4977</v>
      </c>
      <c r="B29">
        <v>1719</v>
      </c>
      <c r="F29" s="17">
        <f t="shared" si="0"/>
        <v>4.9770000000000003</v>
      </c>
      <c r="G29" s="17">
        <f t="shared" si="4"/>
        <v>0.19000000000000039</v>
      </c>
      <c r="H29" s="18">
        <f t="shared" si="1"/>
        <v>1719</v>
      </c>
      <c r="I29" s="4">
        <f>H29*60*'Berechnungen 525d'!$D$9/1000</f>
        <v>87.252051063829782</v>
      </c>
      <c r="J29" s="4">
        <f t="shared" si="5"/>
        <v>0.81211914893616211</v>
      </c>
      <c r="K29" s="24">
        <f t="shared" si="6"/>
        <v>1.1873086972750884</v>
      </c>
      <c r="L29" s="28">
        <f>'Berechnungen 525d'!$E$77*((I29-I28)/(3.6*(F29-F28)))</f>
        <v>2137.1556550951591</v>
      </c>
      <c r="M29" s="21">
        <f>'Berechnungen 525d'!$E$77*((I29-I28)/(3.6*(F29-F28)))*'Berechnungen 525d'!$B$3/(2*PI())</f>
        <v>676.19610669040242</v>
      </c>
      <c r="N29" s="18">
        <f t="shared" si="3"/>
        <v>1721.2784531672248</v>
      </c>
      <c r="O29" s="4">
        <f>N29*60*'Berechnungen 525d'!$D$9/1000</f>
        <v>87.36769952927088</v>
      </c>
      <c r="P29" s="21">
        <f>'Berechnungen 525d'!$E$77*((O29-O28)/(3.6*(F29-F28)))*('Berechnungen 525d'!$B$3/(2*PI()))/2</f>
        <v>221.15950843182819</v>
      </c>
      <c r="Q29" s="21">
        <f>('Berechnungen 525d'!$E$77*((O29-O28)/(3.6*(F29-F28)))+('Berechnungen 525d'!$E$74*'Berechnungen 525d'!$E$75*'Berechnungen 525d'!$E$76*('Beschl. 5. Gang(4)'!O29/3.6)^2)/2)*('Berechnungen 525d'!$B$3/(2*PI()))/2</f>
        <v>260.11292797300155</v>
      </c>
      <c r="R29" s="28">
        <f>('Berechnungen 525d'!$E$74*'Berechnungen 525d'!$E$75*'Berechnungen 525d'!$E$76*O29^2)/2</f>
        <v>3191.1268924532333</v>
      </c>
      <c r="T29">
        <v>4977</v>
      </c>
      <c r="U29">
        <v>1719</v>
      </c>
    </row>
    <row r="30" spans="1:21" x14ac:dyDescent="0.25">
      <c r="A30">
        <v>5168</v>
      </c>
      <c r="B30">
        <v>1724</v>
      </c>
      <c r="F30" s="17">
        <f t="shared" si="0"/>
        <v>5.1680000000000001</v>
      </c>
      <c r="G30" s="17">
        <f t="shared" si="4"/>
        <v>0.19099999999999984</v>
      </c>
      <c r="H30" s="18">
        <f t="shared" si="1"/>
        <v>1724</v>
      </c>
      <c r="I30" s="4">
        <f>H30*60*'Berechnungen 525d'!$D$9/1000</f>
        <v>87.505838297872344</v>
      </c>
      <c r="J30" s="4">
        <f t="shared" si="5"/>
        <v>0.2537872340425622</v>
      </c>
      <c r="K30" s="24">
        <f t="shared" si="6"/>
        <v>0.36909138167911926</v>
      </c>
      <c r="L30" s="28">
        <f>'Berechnungen 525d'!$E$77*((I30-I29)/(3.6*(F30-F29)))</f>
        <v>664.36448702241466</v>
      </c>
      <c r="M30" s="21">
        <f>'Berechnungen 525d'!$E$77*((I30-I29)/(3.6*(F30-F29)))*'Berechnungen 525d'!$B$3/(2*PI())</f>
        <v>210.20494154316535</v>
      </c>
      <c r="N30" s="18">
        <f t="shared" si="3"/>
        <v>1731.9993339361708</v>
      </c>
      <c r="O30" s="4">
        <f>N30*60*'Berechnungen 525d'!$D$9/1000</f>
        <v>87.911864064641037</v>
      </c>
      <c r="P30" s="21">
        <f>'Berechnungen 525d'!$E$77*((O30-O29)/(3.6*(F30-F29)))*('Berechnungen 525d'!$B$3/(2*PI()))/2</f>
        <v>225.35821153274441</v>
      </c>
      <c r="Q30" s="21">
        <f>('Berechnungen 525d'!$E$77*((O30-O29)/(3.6*(F30-F29)))+('Berechnungen 525d'!$E$74*'Berechnungen 525d'!$E$75*'Berechnungen 525d'!$E$76*('Beschl. 5. Gang(4)'!O30/3.6)^2)/2)*('Berechnungen 525d'!$B$3/(2*PI()))/2</f>
        <v>264.79838033949909</v>
      </c>
      <c r="R30" s="28">
        <f>('Berechnungen 525d'!$E$74*'Berechnungen 525d'!$E$75*'Berechnungen 525d'!$E$76*O30^2)/2</f>
        <v>3231.0021765636957</v>
      </c>
      <c r="T30">
        <v>5168</v>
      </c>
      <c r="U30">
        <v>1724</v>
      </c>
    </row>
    <row r="31" spans="1:21" x14ac:dyDescent="0.25">
      <c r="A31">
        <v>5358</v>
      </c>
      <c r="B31">
        <v>1733</v>
      </c>
      <c r="F31" s="17">
        <f t="shared" si="0"/>
        <v>5.3579999999999997</v>
      </c>
      <c r="G31" s="17">
        <f t="shared" si="4"/>
        <v>0.1899999999999995</v>
      </c>
      <c r="H31" s="18">
        <f t="shared" si="1"/>
        <v>1733</v>
      </c>
      <c r="I31" s="4">
        <f>H31*60*'Berechnungen 525d'!$D$9/1000</f>
        <v>87.962655319148936</v>
      </c>
      <c r="J31" s="4">
        <f t="shared" si="5"/>
        <v>0.45681702127659207</v>
      </c>
      <c r="K31" s="24">
        <f t="shared" si="6"/>
        <v>0.66786114221724158</v>
      </c>
      <c r="L31" s="28">
        <f>'Berechnungen 525d'!$E$77*((I31-I30)/(3.6*(F31-F30)))</f>
        <v>1202.1500559910348</v>
      </c>
      <c r="M31" s="21">
        <f>'Berechnungen 525d'!$E$77*((I31-I30)/(3.6*(F31-F30)))*'Berechnungen 525d'!$B$3/(2*PI())</f>
        <v>380.36031001335385</v>
      </c>
      <c r="N31" s="18">
        <f t="shared" si="3"/>
        <v>1742.8548932918184</v>
      </c>
      <c r="O31" s="4">
        <f>N31*60*'Berechnungen 525d'!$D$9/1000</f>
        <v>88.462864541211957</v>
      </c>
      <c r="P31" s="21">
        <f>'Berechnungen 525d'!$E$77*((O31-O30)/(3.6*(F31-F30)))*('Berechnungen 525d'!$B$3/(2*PI()))/2</f>
        <v>229.39021788236491</v>
      </c>
      <c r="Q31" s="21">
        <f>('Berechnungen 525d'!$E$77*((O31-O30)/(3.6*(F31-F30)))+('Berechnungen 525d'!$E$74*'Berechnungen 525d'!$E$75*'Berechnungen 525d'!$E$76*('Beschl. 5. Gang(4)'!O31/3.6)^2)/2)*('Berechnungen 525d'!$B$3/(2*PI()))/2</f>
        <v>269.32633009520055</v>
      </c>
      <c r="R31" s="28">
        <f>('Berechnungen 525d'!$E$74*'Berechnungen 525d'!$E$75*'Berechnungen 525d'!$E$76*O31^2)/2</f>
        <v>3271.6306594779367</v>
      </c>
      <c r="T31">
        <v>5358</v>
      </c>
      <c r="U31">
        <v>1733</v>
      </c>
    </row>
    <row r="32" spans="1:21" x14ac:dyDescent="0.25">
      <c r="A32">
        <v>5558</v>
      </c>
      <c r="B32">
        <v>1741</v>
      </c>
      <c r="F32" s="17">
        <f t="shared" si="0"/>
        <v>5.5579999999999998</v>
      </c>
      <c r="G32" s="17">
        <f t="shared" si="4"/>
        <v>0.20000000000000018</v>
      </c>
      <c r="H32" s="18">
        <f t="shared" si="1"/>
        <v>1741</v>
      </c>
      <c r="I32" s="4">
        <f>H32*60*'Berechnungen 525d'!$D$9/1000</f>
        <v>88.36871489361701</v>
      </c>
      <c r="J32" s="4">
        <f t="shared" si="5"/>
        <v>0.40605957446807395</v>
      </c>
      <c r="K32" s="24">
        <f t="shared" si="6"/>
        <v>0.56397163120565774</v>
      </c>
      <c r="L32" s="28">
        <f>'Berechnungen 525d'!$E$77*((I32-I31)/(3.6*(F32-F31)))</f>
        <v>1015.1489361701839</v>
      </c>
      <c r="M32" s="21">
        <f>'Berechnungen 525d'!$E$77*((I32-I31)/(3.6*(F32-F31)))*'Berechnungen 525d'!$B$3/(2*PI())</f>
        <v>321.19315067793588</v>
      </c>
      <c r="N32" s="18">
        <f t="shared" si="3"/>
        <v>1754.4789609204483</v>
      </c>
      <c r="O32" s="4">
        <f>N32*60*'Berechnungen 525d'!$D$9/1000</f>
        <v>89.052872535570671</v>
      </c>
      <c r="P32" s="21">
        <f>'Berechnungen 525d'!$E$77*((O32-O31)/(3.6*(F32-F31)))*('Berechnungen 525d'!$B$3/(2*PI()))/2</f>
        <v>233.34818158332217</v>
      </c>
      <c r="Q32" s="21">
        <f>('Berechnungen 525d'!$E$77*((O32-O31)/(3.6*(F32-F31)))+('Berechnungen 525d'!$E$74*'Berechnungen 525d'!$E$75*'Berechnungen 525d'!$E$76*('Beschl. 5. Gang(4)'!O32/3.6)^2)/2)*('Berechnungen 525d'!$B$3/(2*PI()))/2</f>
        <v>273.81878251551399</v>
      </c>
      <c r="R32" s="28">
        <f>('Berechnungen 525d'!$E$74*'Berechnungen 525d'!$E$75*'Berechnungen 525d'!$E$76*O32^2)/2</f>
        <v>3315.4168365617634</v>
      </c>
      <c r="T32">
        <v>5558</v>
      </c>
      <c r="U32">
        <v>1741</v>
      </c>
    </row>
    <row r="33" spans="1:21" x14ac:dyDescent="0.25">
      <c r="A33">
        <v>5749</v>
      </c>
      <c r="B33">
        <v>1751</v>
      </c>
      <c r="F33" s="17">
        <f t="shared" si="0"/>
        <v>5.7489999999999997</v>
      </c>
      <c r="G33" s="17">
        <f t="shared" si="4"/>
        <v>0.19099999999999984</v>
      </c>
      <c r="H33" s="18">
        <f t="shared" si="1"/>
        <v>1751</v>
      </c>
      <c r="I33" s="4">
        <f>H33*60*'Berechnungen 525d'!$D$9/1000</f>
        <v>88.876289361702121</v>
      </c>
      <c r="J33" s="4">
        <f t="shared" si="5"/>
        <v>0.5075744680851102</v>
      </c>
      <c r="K33" s="24">
        <f t="shared" si="6"/>
        <v>0.73818276335821786</v>
      </c>
      <c r="L33" s="28">
        <f>'Berechnungen 525d'!$E$77*((I33-I32)/(3.6*(F33-F32)))</f>
        <v>1328.7289740447923</v>
      </c>
      <c r="M33" s="21">
        <f>'Berechnungen 525d'!$E$77*((I33-I32)/(3.6*(F33-F32)))*'Berechnungen 525d'!$B$3/(2*PI())</f>
        <v>420.40988308631898</v>
      </c>
      <c r="N33" s="18">
        <f t="shared" si="3"/>
        <v>1765.7608487978266</v>
      </c>
      <c r="O33" s="4">
        <f>N33*60*'Berechnungen 525d'!$D$9/1000</f>
        <v>89.625512359406272</v>
      </c>
      <c r="P33" s="21">
        <f>'Berechnungen 525d'!$E$77*((O33-O32)/(3.6*(F33-F32)))*('Berechnungen 525d'!$B$3/(2*PI()))/2</f>
        <v>237.15085817607306</v>
      </c>
      <c r="Q33" s="21">
        <f>('Berechnungen 525d'!$E$77*((O33-O32)/(3.6*(F33-F32)))+('Berechnungen 525d'!$E$74*'Berechnungen 525d'!$E$75*'Berechnungen 525d'!$E$76*('Beschl. 5. Gang(4)'!O33/3.6)^2)/2)*('Berechnungen 525d'!$B$3/(2*PI()))/2</f>
        <v>278.14361159781322</v>
      </c>
      <c r="R33" s="28">
        <f>('Berechnungen 525d'!$E$74*'Berechnungen 525d'!$E$75*'Berechnungen 525d'!$E$76*O33^2)/2</f>
        <v>3358.1924098230043</v>
      </c>
      <c r="T33">
        <v>5749</v>
      </c>
      <c r="U33">
        <v>1751</v>
      </c>
    </row>
    <row r="34" spans="1:21" x14ac:dyDescent="0.25">
      <c r="A34">
        <v>5939</v>
      </c>
      <c r="B34">
        <v>1767</v>
      </c>
      <c r="F34" s="17">
        <f t="shared" si="0"/>
        <v>5.9390000000000001</v>
      </c>
      <c r="G34" s="17">
        <f t="shared" si="4"/>
        <v>0.19000000000000039</v>
      </c>
      <c r="H34" s="18">
        <f t="shared" si="1"/>
        <v>1767</v>
      </c>
      <c r="I34" s="4">
        <f>H34*60*'Berechnungen 525d'!$D$9/1000</f>
        <v>89.688408510638297</v>
      </c>
      <c r="J34" s="4">
        <f t="shared" si="5"/>
        <v>0.81211914893617632</v>
      </c>
      <c r="K34" s="24">
        <f t="shared" si="6"/>
        <v>1.1873086972751092</v>
      </c>
      <c r="L34" s="28">
        <f>'Berechnungen 525d'!$E$77*((I34-I33)/(3.6*(F34-F33)))</f>
        <v>2137.1556550951968</v>
      </c>
      <c r="M34" s="21">
        <f>'Berechnungen 525d'!$E$77*((I34-I33)/(3.6*(F34-F33)))*'Berechnungen 525d'!$B$3/(2*PI())</f>
        <v>676.19610669041435</v>
      </c>
      <c r="N34" s="18">
        <f t="shared" si="3"/>
        <v>1777.1515883835104</v>
      </c>
      <c r="O34" s="4">
        <f>N34*60*'Berechnungen 525d'!$D$9/1000</f>
        <v>90.203677218036219</v>
      </c>
      <c r="P34" s="21">
        <f>'Berechnungen 525d'!$E$77*((O34-O33)/(3.6*(F34-F33)))*('Berechnungen 525d'!$B$3/(2*PI()))/2</f>
        <v>240.69918000511794</v>
      </c>
      <c r="Q34" s="21">
        <f>('Berechnungen 525d'!$E$77*((O34-O33)/(3.6*(F34-F33)))+('Berechnungen 525d'!$E$74*'Berechnungen 525d'!$E$75*'Berechnungen 525d'!$E$76*('Beschl. 5. Gang(4)'!O34/3.6)^2)/2)*('Berechnungen 525d'!$B$3/(2*PI()))/2</f>
        <v>282.22251927937663</v>
      </c>
      <c r="R34" s="28">
        <f>('Berechnungen 525d'!$E$74*'Berechnungen 525d'!$E$75*'Berechnungen 525d'!$E$76*O34^2)/2</f>
        <v>3401.6588577669982</v>
      </c>
      <c r="T34">
        <v>5939</v>
      </c>
      <c r="U34">
        <v>1767</v>
      </c>
    </row>
    <row r="35" spans="1:21" x14ac:dyDescent="0.25">
      <c r="A35">
        <v>6129</v>
      </c>
      <c r="B35">
        <v>1774</v>
      </c>
      <c r="F35" s="17">
        <f t="shared" si="0"/>
        <v>6.1289999999999996</v>
      </c>
      <c r="G35" s="17">
        <f t="shared" si="4"/>
        <v>0.1899999999999995</v>
      </c>
      <c r="H35" s="18">
        <f t="shared" si="1"/>
        <v>1774</v>
      </c>
      <c r="I35" s="4">
        <f>H35*60*'Berechnungen 525d'!$D$9/1000</f>
        <v>90.043710638297867</v>
      </c>
      <c r="J35" s="4">
        <f t="shared" si="5"/>
        <v>0.35530212765957003</v>
      </c>
      <c r="K35" s="24">
        <f t="shared" si="6"/>
        <v>0.51944755505785223</v>
      </c>
      <c r="L35" s="28">
        <f>'Berechnungen 525d'!$E$77*((I35-I34)/(3.6*(F35-F34)))</f>
        <v>935.00559910413403</v>
      </c>
      <c r="M35" s="21">
        <f>'Berechnungen 525d'!$E$77*((I35-I34)/(3.6*(F35-F34)))*'Berechnungen 525d'!$B$3/(2*PI())</f>
        <v>295.83579667705163</v>
      </c>
      <c r="N35" s="18">
        <f t="shared" si="3"/>
        <v>1788.7027064671356</v>
      </c>
      <c r="O35" s="4">
        <f>N35*60*'Berechnungen 525d'!$D$9/1000</f>
        <v>90.789982479744651</v>
      </c>
      <c r="P35" s="21">
        <f>'Berechnungen 525d'!$E$77*((O35-O34)/(3.6*(F35-F34)))*('Berechnungen 525d'!$B$3/(2*PI()))/2</f>
        <v>244.08815862714329</v>
      </c>
      <c r="Q35" s="21">
        <f>('Berechnungen 525d'!$E$77*((O35-O34)/(3.6*(F35-F34)))+('Berechnungen 525d'!$E$74*'Berechnungen 525d'!$E$75*'Berechnungen 525d'!$E$76*('Beschl. 5. Gang(4)'!O35/3.6)^2)/2)*('Berechnungen 525d'!$B$3/(2*PI()))/2</f>
        <v>286.15303840026007</v>
      </c>
      <c r="R35" s="28">
        <f>('Berechnungen 525d'!$E$74*'Berechnungen 525d'!$E$75*'Berechnungen 525d'!$E$76*O35^2)/2</f>
        <v>3446.0227279897927</v>
      </c>
      <c r="T35">
        <v>6129</v>
      </c>
      <c r="U35">
        <v>1774</v>
      </c>
    </row>
    <row r="36" spans="1:21" x14ac:dyDescent="0.25">
      <c r="A36">
        <v>6319</v>
      </c>
      <c r="B36">
        <v>1790</v>
      </c>
      <c r="F36" s="17">
        <f t="shared" si="0"/>
        <v>6.319</v>
      </c>
      <c r="G36" s="17">
        <f t="shared" si="4"/>
        <v>0.19000000000000039</v>
      </c>
      <c r="H36" s="18">
        <f t="shared" si="1"/>
        <v>1790</v>
      </c>
      <c r="I36" s="4">
        <f>H36*60*'Berechnungen 525d'!$D$9/1000</f>
        <v>90.855829787234029</v>
      </c>
      <c r="J36" s="4">
        <f t="shared" si="5"/>
        <v>0.81211914893616211</v>
      </c>
      <c r="K36" s="24">
        <f t="shared" si="6"/>
        <v>1.1873086972750884</v>
      </c>
      <c r="L36" s="28">
        <f>'Berechnungen 525d'!$E$77*((I36-I35)/(3.6*(F36-F35)))</f>
        <v>2137.1556550951591</v>
      </c>
      <c r="M36" s="21">
        <f>'Berechnungen 525d'!$E$77*((I36-I35)/(3.6*(F36-F35)))*'Berechnungen 525d'!$B$3/(2*PI())</f>
        <v>676.19610669040242</v>
      </c>
      <c r="N36" s="18">
        <f t="shared" si="3"/>
        <v>1800.4072972588028</v>
      </c>
      <c r="O36" s="4">
        <f>N36*60*'Berechnungen 525d'!$D$9/1000</f>
        <v>91.384077624268073</v>
      </c>
      <c r="P36" s="21">
        <f>'Berechnungen 525d'!$E$77*((O36-O35)/(3.6*(F36-F35)))*('Berechnungen 525d'!$B$3/(2*PI()))/2</f>
        <v>247.33121011655155</v>
      </c>
      <c r="Q36" s="21">
        <f>('Berechnungen 525d'!$E$77*((O36-O35)/(3.6*(F36-F35)))+('Berechnungen 525d'!$E$74*'Berechnungen 525d'!$E$75*'Berechnungen 525d'!$E$76*('Beschl. 5. Gang(4)'!O36/3.6)^2)/2)*('Berechnungen 525d'!$B$3/(2*PI()))/2</f>
        <v>289.94840424076023</v>
      </c>
      <c r="R36" s="28">
        <f>('Berechnungen 525d'!$E$74*'Berechnungen 525d'!$E$75*'Berechnungen 525d'!$E$76*O36^2)/2</f>
        <v>3491.2692095469283</v>
      </c>
      <c r="T36">
        <v>6319</v>
      </c>
      <c r="U36">
        <v>1790</v>
      </c>
    </row>
    <row r="37" spans="1:21" x14ac:dyDescent="0.25">
      <c r="A37">
        <v>6510</v>
      </c>
      <c r="B37">
        <v>1802</v>
      </c>
      <c r="F37" s="17">
        <f t="shared" si="0"/>
        <v>6.51</v>
      </c>
      <c r="G37" s="17">
        <f t="shared" si="4"/>
        <v>0.19099999999999984</v>
      </c>
      <c r="H37" s="18">
        <f t="shared" si="1"/>
        <v>1802</v>
      </c>
      <c r="I37" s="4">
        <f>H37*60*'Berechnungen 525d'!$D$9/1000</f>
        <v>91.464919148936175</v>
      </c>
      <c r="J37" s="4">
        <f t="shared" si="5"/>
        <v>0.60908936170214645</v>
      </c>
      <c r="K37" s="24">
        <f t="shared" si="6"/>
        <v>0.88581931602988218</v>
      </c>
      <c r="L37" s="28">
        <f>'Berechnungen 525d'!$E$77*((I37-I36)/(3.6*(F37-F36)))</f>
        <v>1594.474768853788</v>
      </c>
      <c r="M37" s="21">
        <f>'Berechnungen 525d'!$E$77*((I37-I36)/(3.6*(F37-F36)))*'Berechnungen 525d'!$B$3/(2*PI())</f>
        <v>504.49185970359451</v>
      </c>
      <c r="N37" s="18">
        <f t="shared" si="3"/>
        <v>1812.3213855759416</v>
      </c>
      <c r="O37" s="4">
        <f>N37*60*'Berechnungen 525d'!$D$9/1000</f>
        <v>91.988806328297144</v>
      </c>
      <c r="P37" s="21">
        <f>'Berechnungen 525d'!$E$77*((O37-O36)/(3.6*(F37-F36)))*('Berechnungen 525d'!$B$3/(2*PI()))/2</f>
        <v>250.4400238244184</v>
      </c>
      <c r="Q37" s="21">
        <f>('Berechnungen 525d'!$E$77*((O37-O36)/(3.6*(F37-F36)))+('Berechnungen 525d'!$E$74*'Berechnungen 525d'!$E$75*'Berechnungen 525d'!$E$76*('Beschl. 5. Gang(4)'!O37/3.6)^2)/2)*('Berechnungen 525d'!$B$3/(2*PI()))/2</f>
        <v>293.62311767768637</v>
      </c>
      <c r="R37" s="28">
        <f>('Berechnungen 525d'!$E$74*'Berechnungen 525d'!$E$75*'Berechnungen 525d'!$E$76*O37^2)/2</f>
        <v>3537.6286271565796</v>
      </c>
      <c r="T37">
        <v>6510</v>
      </c>
      <c r="U37">
        <v>1802</v>
      </c>
    </row>
    <row r="38" spans="1:21" x14ac:dyDescent="0.25">
      <c r="A38">
        <v>6700</v>
      </c>
      <c r="B38">
        <v>1810</v>
      </c>
      <c r="F38" s="17">
        <f t="shared" si="0"/>
        <v>6.7</v>
      </c>
      <c r="G38" s="17">
        <f t="shared" si="4"/>
        <v>0.19000000000000039</v>
      </c>
      <c r="H38" s="18">
        <f t="shared" si="1"/>
        <v>1810</v>
      </c>
      <c r="I38" s="4">
        <f>H38*60*'Berechnungen 525d'!$D$9/1000</f>
        <v>91.870978723404249</v>
      </c>
      <c r="J38" s="4">
        <f t="shared" si="5"/>
        <v>0.40605957446807395</v>
      </c>
      <c r="K38" s="24">
        <f t="shared" si="6"/>
        <v>0.59365434863753386</v>
      </c>
      <c r="L38" s="28">
        <f>'Berechnungen 525d'!$E$77*((I38-I37)/(3.6*(F38-F37)))</f>
        <v>1068.5778275475609</v>
      </c>
      <c r="M38" s="21">
        <f>'Berechnungen 525d'!$E$77*((I38-I37)/(3.6*(F38-F37)))*'Berechnungen 525d'!$B$3/(2*PI())</f>
        <v>338.0980533451953</v>
      </c>
      <c r="N38" s="18">
        <f t="shared" si="3"/>
        <v>1824.3136368321393</v>
      </c>
      <c r="O38" s="4">
        <f>N38*60*'Berechnungen 525d'!$D$9/1000</f>
        <v>92.597502383547891</v>
      </c>
      <c r="P38" s="21">
        <f>'Berechnungen 525d'!$E$77*((O38-O37)/(3.6*(F38-F37)))*('Berechnungen 525d'!$B$3/(2*PI()))/2</f>
        <v>253.4098003091878</v>
      </c>
      <c r="Q38" s="21">
        <f>('Berechnungen 525d'!$E$77*((O38-O37)/(3.6*(F38-F37)))+('Berechnungen 525d'!$E$74*'Berechnungen 525d'!$E$75*'Berechnungen 525d'!$E$76*('Beschl. 5. Gang(4)'!O38/3.6)^2)/2)*('Berechnungen 525d'!$B$3/(2*PI()))/2</f>
        <v>297.1662757723625</v>
      </c>
      <c r="R38" s="28">
        <f>('Berechnungen 525d'!$E$74*'Berechnungen 525d'!$E$75*'Berechnungen 525d'!$E$76*O38^2)/2</f>
        <v>3584.6009725004196</v>
      </c>
      <c r="T38">
        <v>6700</v>
      </c>
      <c r="U38">
        <v>1810</v>
      </c>
    </row>
    <row r="39" spans="1:21" x14ac:dyDescent="0.25">
      <c r="A39">
        <v>6880</v>
      </c>
      <c r="B39">
        <v>1827</v>
      </c>
      <c r="F39" s="17">
        <f t="shared" si="0"/>
        <v>6.88</v>
      </c>
      <c r="G39" s="17">
        <f t="shared" si="4"/>
        <v>0.17999999999999972</v>
      </c>
      <c r="H39" s="18">
        <f t="shared" si="1"/>
        <v>1827</v>
      </c>
      <c r="I39" s="4">
        <f>H39*60*'Berechnungen 525d'!$D$9/1000</f>
        <v>92.73385531914893</v>
      </c>
      <c r="J39" s="4">
        <f t="shared" si="5"/>
        <v>0.86287659574468023</v>
      </c>
      <c r="K39" s="24">
        <f t="shared" si="6"/>
        <v>1.3315996847911753</v>
      </c>
      <c r="L39" s="28">
        <f>'Berechnungen 525d'!$E$77*((I39-I38)/(3.6*(F39-F38)))</f>
        <v>2396.8794326241155</v>
      </c>
      <c r="M39" s="21">
        <f>'Berechnungen 525d'!$E$77*((I39-I38)/(3.6*(F39-F38)))*'Berechnungen 525d'!$B$3/(2*PI())</f>
        <v>758.37271687848192</v>
      </c>
      <c r="N39" s="18">
        <f t="shared" si="3"/>
        <v>1835.7982241273153</v>
      </c>
      <c r="O39" s="4">
        <f>N39*60*'Berechnungen 525d'!$D$9/1000</f>
        <v>93.180430712300478</v>
      </c>
      <c r="P39" s="21">
        <f>'Berechnungen 525d'!$E$77*((O39-O38)/(3.6*(F39-F38)))*('Berechnungen 525d'!$B$3/(2*PI()))/2</f>
        <v>256.16463733148925</v>
      </c>
      <c r="Q39" s="21">
        <f>('Berechnungen 525d'!$E$77*((O39-O38)/(3.6*(F39-F38)))+('Berechnungen 525d'!$E$74*'Berechnungen 525d'!$E$75*'Berechnungen 525d'!$E$76*('Beschl. 5. Gang(4)'!O39/3.6)^2)/2)*('Berechnungen 525d'!$B$3/(2*PI()))/2</f>
        <v>300.47376648649072</v>
      </c>
      <c r="R39" s="28">
        <f>('Berechnungen 525d'!$E$74*'Berechnungen 525d'!$E$75*'Berechnungen 525d'!$E$76*O39^2)/2</f>
        <v>3629.8752533973229</v>
      </c>
      <c r="T39">
        <v>6880</v>
      </c>
      <c r="U39">
        <v>1827</v>
      </c>
    </row>
    <row r="40" spans="1:21" x14ac:dyDescent="0.25">
      <c r="A40">
        <v>7070</v>
      </c>
      <c r="B40">
        <v>1845</v>
      </c>
      <c r="F40" s="17">
        <f t="shared" si="0"/>
        <v>7.07</v>
      </c>
      <c r="G40" s="17">
        <f t="shared" si="4"/>
        <v>0.19000000000000039</v>
      </c>
      <c r="H40" s="18">
        <f t="shared" si="1"/>
        <v>1845</v>
      </c>
      <c r="I40" s="4">
        <f>H40*60*'Berechnungen 525d'!$D$9/1000</f>
        <v>93.647489361702128</v>
      </c>
      <c r="J40" s="4">
        <f t="shared" si="5"/>
        <v>0.91363404255319836</v>
      </c>
      <c r="K40" s="24">
        <f t="shared" si="6"/>
        <v>1.3357222844344978</v>
      </c>
      <c r="L40" s="28">
        <f>'Berechnungen 525d'!$E$77*((I40-I39)/(3.6*(F40-F39)))</f>
        <v>2404.300111982096</v>
      </c>
      <c r="M40" s="21">
        <f>'Berechnungen 525d'!$E$77*((I40-I39)/(3.6*(F40-F39)))*'Berechnungen 525d'!$B$3/(2*PI())</f>
        <v>760.72062002671612</v>
      </c>
      <c r="N40" s="18">
        <f t="shared" si="3"/>
        <v>1848.0452703429917</v>
      </c>
      <c r="O40" s="4">
        <f>N40*60*'Berechnungen 525d'!$D$9/1000</f>
        <v>93.802059509154063</v>
      </c>
      <c r="P40" s="21">
        <f>'Berechnungen 525d'!$E$77*((O40-O39)/(3.6*(F40-F39)))*('Berechnungen 525d'!$B$3/(2*PI()))/2</f>
        <v>258.79390529681694</v>
      </c>
      <c r="Q40" s="21">
        <f>('Berechnungen 525d'!$E$77*((O40-O39)/(3.6*(F40-F39)))+('Berechnungen 525d'!$E$74*'Berechnungen 525d'!$E$75*'Berechnungen 525d'!$E$76*('Beschl. 5. Gang(4)'!O40/3.6)^2)/2)*('Berechnungen 525d'!$B$3/(2*PI()))/2</f>
        <v>303.69619990844706</v>
      </c>
      <c r="R40" s="28">
        <f>('Berechnungen 525d'!$E$74*'Berechnungen 525d'!$E$75*'Berechnungen 525d'!$E$76*O40^2)/2</f>
        <v>3678.468323341317</v>
      </c>
      <c r="T40">
        <v>7070</v>
      </c>
      <c r="U40">
        <v>1845</v>
      </c>
    </row>
    <row r="41" spans="1:21" x14ac:dyDescent="0.25">
      <c r="A41">
        <v>7261</v>
      </c>
      <c r="B41">
        <v>1861</v>
      </c>
      <c r="F41" s="17">
        <f t="shared" si="0"/>
        <v>7.2610000000000001</v>
      </c>
      <c r="G41" s="17">
        <f t="shared" si="4"/>
        <v>0.19099999999999984</v>
      </c>
      <c r="H41" s="18">
        <f t="shared" si="1"/>
        <v>1861</v>
      </c>
      <c r="I41" s="4">
        <f>H41*60*'Berechnungen 525d'!$D$9/1000</f>
        <v>94.45960851063829</v>
      </c>
      <c r="J41" s="4">
        <f t="shared" si="5"/>
        <v>0.81211914893616211</v>
      </c>
      <c r="K41" s="24">
        <f t="shared" si="6"/>
        <v>1.181092421373128</v>
      </c>
      <c r="L41" s="28">
        <f>'Berechnungen 525d'!$E$77*((I41-I40)/(3.6*(F41-F40)))</f>
        <v>2125.9663584716304</v>
      </c>
      <c r="M41" s="21">
        <f>'Berechnungen 525d'!$E$77*((I41-I40)/(3.6*(F41-F40)))*'Berechnungen 525d'!$B$3/(2*PI())</f>
        <v>672.65581293809862</v>
      </c>
      <c r="N41" s="18">
        <f t="shared" si="3"/>
        <v>1860.4795763260217</v>
      </c>
      <c r="O41" s="4">
        <f>N41*60*'Berechnungen 525d'!$D$9/1000</f>
        <v>94.433193133688448</v>
      </c>
      <c r="P41" s="21">
        <f>'Berechnungen 525d'!$E$77*((O41-O40)/(3.6*(F41-F40)))*('Berechnungen 525d'!$B$3/(2*PI()))/2</f>
        <v>261.37525622925364</v>
      </c>
      <c r="Q41" s="21">
        <f>('Berechnungen 525d'!$E$77*((O41-O40)/(3.6*(F41-F40)))+('Berechnungen 525d'!$E$74*'Berechnungen 525d'!$E$75*'Berechnungen 525d'!$E$76*('Beschl. 5. Gang(4)'!O41/3.6)^2)/2)*('Berechnungen 525d'!$B$3/(2*PI()))/2</f>
        <v>306.88382082480547</v>
      </c>
      <c r="R41" s="28">
        <f>('Berechnungen 525d'!$E$74*'Berechnungen 525d'!$E$75*'Berechnungen 525d'!$E$76*O41^2)/2</f>
        <v>3728.1349372758054</v>
      </c>
      <c r="T41">
        <v>7261</v>
      </c>
      <c r="U41">
        <v>1861</v>
      </c>
    </row>
    <row r="42" spans="1:21" x14ac:dyDescent="0.25">
      <c r="A42">
        <v>7461</v>
      </c>
      <c r="B42">
        <v>1866</v>
      </c>
      <c r="F42" s="17">
        <f t="shared" si="0"/>
        <v>7.4610000000000003</v>
      </c>
      <c r="G42" s="17">
        <f t="shared" si="4"/>
        <v>0.20000000000000018</v>
      </c>
      <c r="H42" s="18">
        <f t="shared" si="1"/>
        <v>1866</v>
      </c>
      <c r="I42" s="4">
        <f>H42*60*'Berechnungen 525d'!$D$9/1000</f>
        <v>94.713395744680852</v>
      </c>
      <c r="J42" s="4">
        <f t="shared" si="5"/>
        <v>0.2537872340425622</v>
      </c>
      <c r="K42" s="24">
        <f t="shared" si="6"/>
        <v>0.35248226950355832</v>
      </c>
      <c r="L42" s="28">
        <f>'Berechnungen 525d'!$E$77*((I42-I41)/(3.6*(F42-F41)))</f>
        <v>634.46808510640494</v>
      </c>
      <c r="M42" s="21">
        <f>'Berechnungen 525d'!$E$77*((I42-I41)/(3.6*(F42-F41)))*'Berechnungen 525d'!$B$3/(2*PI())</f>
        <v>200.74571917372256</v>
      </c>
      <c r="N42" s="18">
        <f t="shared" si="3"/>
        <v>1873.6252616188492</v>
      </c>
      <c r="O42" s="4">
        <f>N42*60*'Berechnungen 525d'!$D$9/1000</f>
        <v>95.100434555700559</v>
      </c>
      <c r="P42" s="21">
        <f>'Berechnungen 525d'!$E$77*((O42-O41)/(3.6*(F42-F41)))*('Berechnungen 525d'!$B$3/(2*PI()))/2</f>
        <v>263.89400481399861</v>
      </c>
      <c r="Q42" s="21">
        <f>('Berechnungen 525d'!$E$77*((O42-O41)/(3.6*(F42-F41)))+('Berechnungen 525d'!$E$74*'Berechnungen 525d'!$E$75*'Berechnungen 525d'!$E$76*('Beschl. 5. Gang(4)'!O42/3.6)^2)/2)*('Berechnungen 525d'!$B$3/(2*PI()))/2</f>
        <v>310.04794578222231</v>
      </c>
      <c r="R42" s="28">
        <f>('Berechnungen 525d'!$E$74*'Berechnungen 525d'!$E$75*'Berechnungen 525d'!$E$76*O42^2)/2</f>
        <v>3781.0052095868273</v>
      </c>
      <c r="T42">
        <v>7461</v>
      </c>
      <c r="U42">
        <v>1866</v>
      </c>
    </row>
    <row r="43" spans="1:21" x14ac:dyDescent="0.25">
      <c r="A43">
        <v>7651</v>
      </c>
      <c r="B43">
        <v>1882</v>
      </c>
      <c r="F43" s="17">
        <f t="shared" si="0"/>
        <v>7.6509999999999998</v>
      </c>
      <c r="G43" s="17">
        <f t="shared" si="4"/>
        <v>0.1899999999999995</v>
      </c>
      <c r="H43" s="18">
        <f t="shared" si="1"/>
        <v>1882</v>
      </c>
      <c r="I43" s="4">
        <f>H43*60*'Berechnungen 525d'!$D$9/1000</f>
        <v>95.525514893617014</v>
      </c>
      <c r="J43" s="4">
        <f t="shared" si="5"/>
        <v>0.81211914893616211</v>
      </c>
      <c r="K43" s="24">
        <f t="shared" si="6"/>
        <v>1.1873086972750937</v>
      </c>
      <c r="L43" s="28">
        <f>'Berechnungen 525d'!$E$77*((I43-I42)/(3.6*(F43-F42)))</f>
        <v>2137.1556550951686</v>
      </c>
      <c r="M43" s="21">
        <f>'Berechnungen 525d'!$E$77*((I43-I42)/(3.6*(F43-F42)))*'Berechnungen 525d'!$B$3/(2*PI())</f>
        <v>676.19610669040549</v>
      </c>
      <c r="N43" s="18">
        <f t="shared" si="3"/>
        <v>1886.2265726045835</v>
      </c>
      <c r="O43" s="4">
        <f>N43*60*'Berechnungen 525d'!$D$9/1000</f>
        <v>95.740044927776466</v>
      </c>
      <c r="P43" s="21">
        <f>'Berechnungen 525d'!$E$77*((O43-O42)/(3.6*(F43-F42)))*('Berechnungen 525d'!$B$3/(2*PI()))/2</f>
        <v>266.27991961714451</v>
      </c>
      <c r="Q43" s="21">
        <f>('Berechnungen 525d'!$E$77*((O43-O42)/(3.6*(F43-F42)))+('Berechnungen 525d'!$E$74*'Berechnungen 525d'!$E$75*'Berechnungen 525d'!$E$76*('Beschl. 5. Gang(4)'!O43/3.6)^2)/2)*('Berechnungen 525d'!$B$3/(2*PI()))/2</f>
        <v>313.05677701287016</v>
      </c>
      <c r="R43" s="28">
        <f>('Berechnungen 525d'!$E$74*'Berechnungen 525d'!$E$75*'Berechnungen 525d'!$E$76*O43^2)/2</f>
        <v>3832.03552700097</v>
      </c>
      <c r="T43">
        <v>7651</v>
      </c>
      <c r="U43">
        <v>1882</v>
      </c>
    </row>
    <row r="44" spans="1:21" x14ac:dyDescent="0.25">
      <c r="A44">
        <v>7822</v>
      </c>
      <c r="B44">
        <v>1891</v>
      </c>
      <c r="F44" s="17">
        <f t="shared" si="0"/>
        <v>7.8220000000000001</v>
      </c>
      <c r="G44" s="17">
        <f t="shared" si="4"/>
        <v>0.17100000000000026</v>
      </c>
      <c r="H44" s="18">
        <f t="shared" si="1"/>
        <v>1891</v>
      </c>
      <c r="I44" s="4">
        <f>H44*60*'Berechnungen 525d'!$D$9/1000</f>
        <v>95.982331914893606</v>
      </c>
      <c r="J44" s="4">
        <f t="shared" si="5"/>
        <v>0.45681702127659207</v>
      </c>
      <c r="K44" s="24">
        <f t="shared" si="6"/>
        <v>0.74206793579693209</v>
      </c>
      <c r="L44" s="28">
        <f>'Berechnungen 525d'!$E$77*((I44-I43)/(3.6*(F44-F43)))</f>
        <v>1335.7222844344778</v>
      </c>
      <c r="M44" s="21">
        <f>'Berechnungen 525d'!$E$77*((I44-I43)/(3.6*(F44-F43)))*'Berechnungen 525d'!$B$3/(2*PI())</f>
        <v>422.62256668150252</v>
      </c>
      <c r="N44" s="18">
        <f t="shared" si="3"/>
        <v>1897.6571362818827</v>
      </c>
      <c r="O44" s="4">
        <f>N44*60*'Berechnungen 525d'!$D$9/1000</f>
        <v>96.320231155618288</v>
      </c>
      <c r="P44" s="21">
        <f>'Berechnungen 525d'!$E$77*((O44-O43)/(3.6*(F44-F43)))*('Berechnungen 525d'!$B$3/(2*PI()))/2</f>
        <v>268.37856443981622</v>
      </c>
      <c r="Q44" s="21">
        <f>('Berechnungen 525d'!$E$77*((O44-O43)/(3.6*(F44-F43)))+('Berechnungen 525d'!$E$74*'Berechnungen 525d'!$E$75*'Berechnungen 525d'!$E$76*('Beschl. 5. Gang(4)'!O44/3.6)^2)/2)*('Berechnungen 525d'!$B$3/(2*PI()))/2</f>
        <v>315.72407669104604</v>
      </c>
      <c r="R44" s="28">
        <f>('Berechnungen 525d'!$E$74*'Berechnungen 525d'!$E$75*'Berechnungen 525d'!$E$76*O44^2)/2</f>
        <v>3878.6206490081727</v>
      </c>
      <c r="T44">
        <v>7822</v>
      </c>
      <c r="U44">
        <v>1891</v>
      </c>
    </row>
    <row r="45" spans="1:21" x14ac:dyDescent="0.25">
      <c r="A45">
        <v>8012</v>
      </c>
      <c r="B45">
        <v>1902</v>
      </c>
      <c r="F45" s="17">
        <f t="shared" si="0"/>
        <v>8.0120000000000005</v>
      </c>
      <c r="G45" s="17">
        <f t="shared" si="4"/>
        <v>0.19000000000000039</v>
      </c>
      <c r="H45" s="18">
        <f t="shared" si="1"/>
        <v>1902</v>
      </c>
      <c r="I45" s="4">
        <f>H45*60*'Berechnungen 525d'!$D$9/1000</f>
        <v>96.540663829787221</v>
      </c>
      <c r="J45" s="4">
        <f t="shared" si="5"/>
        <v>0.55833191489361411</v>
      </c>
      <c r="K45" s="24">
        <f t="shared" si="6"/>
        <v>0.81627472937662715</v>
      </c>
      <c r="L45" s="28">
        <f>'Berechnungen 525d'!$E$77*((I45-I44)/(3.6*(F45-F44)))</f>
        <v>1469.2945128779288</v>
      </c>
      <c r="M45" s="21">
        <f>'Berechnungen 525d'!$E$77*((I45-I44)/(3.6*(F45-F44)))*'Berechnungen 525d'!$B$3/(2*PI())</f>
        <v>464.88482334965386</v>
      </c>
      <c r="N45" s="18">
        <f t="shared" si="3"/>
        <v>1910.452113750805</v>
      </c>
      <c r="O45" s="4">
        <f>N45*60*'Berechnungen 525d'!$D$9/1000</f>
        <v>96.969671543913194</v>
      </c>
      <c r="P45" s="21">
        <f>'Berechnungen 525d'!$E$77*((O45-O44)/(3.6*(F45-F44)))*('Berechnungen 525d'!$B$3/(2*PI()))/2</f>
        <v>270.37231092739472</v>
      </c>
      <c r="Q45" s="21">
        <f>('Berechnungen 525d'!$E$77*((O45-O44)/(3.6*(F45-F44)))+('Berechnungen 525d'!$E$74*'Berechnungen 525d'!$E$75*'Berechnungen 525d'!$E$76*('Beschl. 5. Gang(4)'!O45/3.6)^2)/2)*('Berechnungen 525d'!$B$3/(2*PI()))/2</f>
        <v>318.3584310172435</v>
      </c>
      <c r="R45" s="28">
        <f>('Berechnungen 525d'!$E$74*'Berechnungen 525d'!$E$75*'Berechnungen 525d'!$E$76*O45^2)/2</f>
        <v>3931.1002753262842</v>
      </c>
      <c r="T45">
        <v>8012</v>
      </c>
      <c r="U45">
        <v>1902</v>
      </c>
    </row>
    <row r="46" spans="1:21" x14ac:dyDescent="0.25">
      <c r="A46">
        <v>8212</v>
      </c>
      <c r="B46">
        <v>1922</v>
      </c>
      <c r="F46" s="17">
        <f t="shared" si="0"/>
        <v>8.2119999999999997</v>
      </c>
      <c r="G46" s="17">
        <f t="shared" si="4"/>
        <v>0.19999999999999929</v>
      </c>
      <c r="H46" s="18">
        <f t="shared" si="1"/>
        <v>1922</v>
      </c>
      <c r="I46" s="4">
        <f>H46*60*'Berechnungen 525d'!$D$9/1000</f>
        <v>97.555812765957441</v>
      </c>
      <c r="J46" s="4">
        <f t="shared" si="5"/>
        <v>1.0151489361702204</v>
      </c>
      <c r="K46" s="24">
        <f t="shared" si="6"/>
        <v>1.4099290780142</v>
      </c>
      <c r="L46" s="28">
        <f>'Berechnungen 525d'!$E$77*((I46-I45)/(3.6*(F46-F45)))</f>
        <v>2537.8723404255597</v>
      </c>
      <c r="M46" s="21">
        <f>'Berechnungen 525d'!$E$77*((I46-I45)/(3.6*(F46-F45)))*'Berechnungen 525d'!$B$3/(2*PI())</f>
        <v>802.98287669487127</v>
      </c>
      <c r="N46" s="18">
        <f t="shared" si="3"/>
        <v>1924.0222203117926</v>
      </c>
      <c r="O46" s="4">
        <f>N46*60*'Berechnungen 525d'!$D$9/1000</f>
        <v>97.658455505868346</v>
      </c>
      <c r="P46" s="21">
        <f>'Berechnungen 525d'!$E$77*((O46-O45)/(3.6*(F46-F45)))*('Berechnungen 525d'!$B$3/(2*PI()))/2</f>
        <v>272.41408008494363</v>
      </c>
      <c r="Q46" s="21">
        <f>('Berechnungen 525d'!$E$77*((O46-O45)/(3.6*(F46-F45)))+('Berechnungen 525d'!$E$74*'Berechnungen 525d'!$E$75*'Berechnungen 525d'!$E$76*('Beschl. 5. Gang(4)'!O46/3.6)^2)/2)*('Berechnungen 525d'!$B$3/(2*PI()))/2</f>
        <v>321.08432037942003</v>
      </c>
      <c r="R46" s="28">
        <f>('Berechnungen 525d'!$E$74*'Berechnungen 525d'!$E$75*'Berechnungen 525d'!$E$76*O46^2)/2</f>
        <v>3987.144504777064</v>
      </c>
      <c r="T46">
        <v>8212</v>
      </c>
      <c r="U46">
        <v>1922</v>
      </c>
    </row>
    <row r="47" spans="1:21" x14ac:dyDescent="0.25">
      <c r="A47">
        <v>8402</v>
      </c>
      <c r="B47">
        <v>1937</v>
      </c>
      <c r="F47" s="17">
        <f t="shared" si="0"/>
        <v>8.4019999999999992</v>
      </c>
      <c r="G47" s="17">
        <f t="shared" si="4"/>
        <v>0.1899999999999995</v>
      </c>
      <c r="H47" s="18">
        <f t="shared" si="1"/>
        <v>1937</v>
      </c>
      <c r="I47" s="4">
        <f>H47*60*'Berechnungen 525d'!$D$9/1000</f>
        <v>98.317174468085099</v>
      </c>
      <c r="J47" s="4">
        <f t="shared" si="5"/>
        <v>0.76136170212765819</v>
      </c>
      <c r="K47" s="24">
        <f t="shared" si="6"/>
        <v>1.1131019036954095</v>
      </c>
      <c r="L47" s="28">
        <f>'Berechnungen 525d'!$E$77*((I47-I46)/(3.6*(F47-F46)))</f>
        <v>2003.5834266517372</v>
      </c>
      <c r="M47" s="21">
        <f>'Berechnungen 525d'!$E$77*((I47-I46)/(3.6*(F47-F46)))*'Berechnungen 525d'!$B$3/(2*PI())</f>
        <v>633.93385002226034</v>
      </c>
      <c r="N47" s="18">
        <f t="shared" si="3"/>
        <v>1937.0051146027236</v>
      </c>
      <c r="O47" s="4">
        <f>N47*60*'Berechnungen 525d'!$D$9/1000</f>
        <v>98.317434072260795</v>
      </c>
      <c r="P47" s="21">
        <f>'Berechnungen 525d'!$E$77*((O47-O46)/(3.6*(F47-F46)))*('Berechnungen 525d'!$B$3/(2*PI()))/2</f>
        <v>274.34320540939842</v>
      </c>
      <c r="Q47" s="21">
        <f>('Berechnungen 525d'!$E$77*((O47-O46)/(3.6*(F47-F46)))+('Berechnungen 525d'!$E$74*'Berechnungen 525d'!$E$75*'Berechnungen 525d'!$E$76*('Beschl. 5. Gang(4)'!O47/3.6)^2)/2)*('Berechnungen 525d'!$B$3/(2*PI()))/2</f>
        <v>323.67249472765195</v>
      </c>
      <c r="R47" s="28">
        <f>('Berechnungen 525d'!$E$74*'Berechnungen 525d'!$E$75*'Berechnungen 525d'!$E$76*O47^2)/2</f>
        <v>4041.1348626966583</v>
      </c>
      <c r="T47">
        <v>8402</v>
      </c>
      <c r="U47">
        <v>1937</v>
      </c>
    </row>
    <row r="48" spans="1:21" x14ac:dyDescent="0.25">
      <c r="A48">
        <v>8593</v>
      </c>
      <c r="B48">
        <v>1953</v>
      </c>
      <c r="F48" s="17">
        <f t="shared" si="0"/>
        <v>8.593</v>
      </c>
      <c r="G48" s="17">
        <f t="shared" si="4"/>
        <v>0.19100000000000072</v>
      </c>
      <c r="H48" s="18">
        <f t="shared" si="1"/>
        <v>1953</v>
      </c>
      <c r="I48" s="4">
        <f>H48*60*'Berechnungen 525d'!$D$9/1000</f>
        <v>99.129293617021276</v>
      </c>
      <c r="J48" s="4">
        <f t="shared" si="5"/>
        <v>0.81211914893617632</v>
      </c>
      <c r="K48" s="24">
        <f t="shared" si="6"/>
        <v>1.1810924213731431</v>
      </c>
      <c r="L48" s="28">
        <f>'Berechnungen 525d'!$E$77*((I48-I47)/(3.6*(F48-F47)))</f>
        <v>2125.9663584716577</v>
      </c>
      <c r="M48" s="21">
        <f>'Berechnungen 525d'!$E$77*((I48-I47)/(3.6*(F48-F47)))*'Berechnungen 525d'!$B$3/(2*PI())</f>
        <v>672.65581293810726</v>
      </c>
      <c r="N48" s="18">
        <f t="shared" si="3"/>
        <v>1950.1409061713562</v>
      </c>
      <c r="O48" s="4">
        <f>N48*60*'Berechnungen 525d'!$D$9/1000</f>
        <v>98.98417331409334</v>
      </c>
      <c r="P48" s="21">
        <f>'Berechnungen 525d'!$E$77*((O48-O47)/(3.6*(F48-F47)))*('Berechnungen 525d'!$B$3/(2*PI()))/2</f>
        <v>276.12082988074809</v>
      </c>
      <c r="Q48" s="21">
        <f>('Berechnungen 525d'!$E$77*((O48-O47)/(3.6*(F48-F47)))+('Berechnungen 525d'!$E$74*'Berechnungen 525d'!$E$75*'Berechnungen 525d'!$E$76*('Beschl. 5. Gang(4)'!O48/3.6)^2)/2)*('Berechnungen 525d'!$B$3/(2*PI()))/2</f>
        <v>326.12144050017491</v>
      </c>
      <c r="R48" s="28">
        <f>('Berechnungen 525d'!$E$74*'Berechnungen 525d'!$E$75*'Berechnungen 525d'!$E$76*O48^2)/2</f>
        <v>4096.1305853542426</v>
      </c>
      <c r="T48">
        <v>8593</v>
      </c>
      <c r="U48">
        <v>1953</v>
      </c>
    </row>
    <row r="49" spans="1:21" x14ac:dyDescent="0.25">
      <c r="A49">
        <v>8763</v>
      </c>
      <c r="B49">
        <v>1956</v>
      </c>
      <c r="F49" s="17">
        <f t="shared" si="0"/>
        <v>8.7629999999999999</v>
      </c>
      <c r="G49" s="17">
        <f t="shared" si="4"/>
        <v>0.16999999999999993</v>
      </c>
      <c r="H49" s="18">
        <f t="shared" si="1"/>
        <v>1956</v>
      </c>
      <c r="I49" s="4">
        <f>H49*60*'Berechnungen 525d'!$D$9/1000</f>
        <v>99.281565957446801</v>
      </c>
      <c r="J49" s="4">
        <f t="shared" si="5"/>
        <v>0.15227234042552595</v>
      </c>
      <c r="K49" s="24">
        <f t="shared" si="6"/>
        <v>0.24881101376719936</v>
      </c>
      <c r="L49" s="28">
        <f>'Berechnungen 525d'!$E$77*((I49-I48)/(3.6*(F49-F48)))</f>
        <v>447.85982478095883</v>
      </c>
      <c r="M49" s="21">
        <f>'Berechnungen 525d'!$E$77*((I49-I48)/(3.6*(F49-F48)))*'Berechnungen 525d'!$B$3/(2*PI())</f>
        <v>141.70286059320554</v>
      </c>
      <c r="N49" s="18">
        <f t="shared" si="3"/>
        <v>1961.8998136245852</v>
      </c>
      <c r="O49" s="4">
        <f>N49*60*'Berechnungen 525d'!$D$9/1000</f>
        <v>99.581025433676814</v>
      </c>
      <c r="P49" s="21">
        <f>'Berechnungen 525d'!$E$77*((O49-O48)/(3.6*(F49-F48)))*('Berechnungen 525d'!$B$3/(2*PI()))/2</f>
        <v>277.71180392889835</v>
      </c>
      <c r="Q49" s="21">
        <f>('Berechnungen 525d'!$E$77*((O49-O48)/(3.6*(F49-F48)))+('Berechnungen 525d'!$E$74*'Berechnungen 525d'!$E$75*'Berechnungen 525d'!$E$76*('Beschl. 5. Gang(4)'!O49/3.6)^2)/2)*('Berechnungen 525d'!$B$3/(2*PI()))/2</f>
        <v>328.317217166739</v>
      </c>
      <c r="R49" s="28">
        <f>('Berechnungen 525d'!$E$74*'Berechnungen 525d'!$E$75*'Berechnungen 525d'!$E$76*O49^2)/2</f>
        <v>4145.6769903420318</v>
      </c>
      <c r="T49">
        <v>8763</v>
      </c>
      <c r="U49">
        <v>1956</v>
      </c>
    </row>
    <row r="50" spans="1:21" x14ac:dyDescent="0.25">
      <c r="A50">
        <v>8963</v>
      </c>
      <c r="B50">
        <v>1974</v>
      </c>
      <c r="F50" s="17">
        <f t="shared" si="0"/>
        <v>8.9629999999999992</v>
      </c>
      <c r="G50" s="17">
        <f t="shared" si="4"/>
        <v>0.19999999999999929</v>
      </c>
      <c r="H50" s="18">
        <f t="shared" si="1"/>
        <v>1974</v>
      </c>
      <c r="I50" s="4">
        <f>H50*60*'Berechnungen 525d'!$D$9/1000</f>
        <v>100.1952</v>
      </c>
      <c r="J50" s="4">
        <f t="shared" si="5"/>
        <v>0.91363404255319836</v>
      </c>
      <c r="K50" s="24">
        <f t="shared" si="6"/>
        <v>1.2689361702127799</v>
      </c>
      <c r="L50" s="28">
        <f>'Berechnungen 525d'!$E$77*((I50-I49)/(3.6*(F50-F49)))</f>
        <v>2284.0851063830037</v>
      </c>
      <c r="M50" s="21">
        <f>'Berechnungen 525d'!$E$77*((I50-I49)/(3.6*(F50-F49)))*'Berechnungen 525d'!$B$3/(2*PI())</f>
        <v>722.68458902538418</v>
      </c>
      <c r="N50" s="18">
        <f t="shared" si="3"/>
        <v>1975.8103422466477</v>
      </c>
      <c r="O50" s="4">
        <f>N50*60*'Berechnungen 525d'!$D$9/1000</f>
        <v>100.28708835028941</v>
      </c>
      <c r="P50" s="21">
        <f>'Berechnungen 525d'!$E$77*((O50-O49)/(3.6*(F50-F49)))*('Berechnungen 525d'!$B$3/(2*PI()))/2</f>
        <v>279.24790723224731</v>
      </c>
      <c r="Q50" s="21">
        <f>('Berechnungen 525d'!$E$77*((O50-O49)/(3.6*(F50-F49)))+('Berechnungen 525d'!$E$74*'Berechnungen 525d'!$E$75*'Berechnungen 525d'!$E$76*('Beschl. 5. Gang(4)'!O50/3.6)^2)/2)*('Berechnungen 525d'!$B$3/(2*PI()))/2</f>
        <v>330.57348330248391</v>
      </c>
      <c r="R50" s="28">
        <f>('Berechnungen 525d'!$E$74*'Berechnungen 525d'!$E$75*'Berechnungen 525d'!$E$76*O50^2)/2</f>
        <v>4204.6738899332213</v>
      </c>
      <c r="T50">
        <v>8963</v>
      </c>
      <c r="U50">
        <v>1974</v>
      </c>
    </row>
    <row r="51" spans="1:21" x14ac:dyDescent="0.25">
      <c r="A51">
        <v>9153</v>
      </c>
      <c r="B51">
        <v>1989</v>
      </c>
      <c r="F51" s="17">
        <f t="shared" si="0"/>
        <v>9.1530000000000005</v>
      </c>
      <c r="G51" s="17">
        <f t="shared" si="4"/>
        <v>0.19000000000000128</v>
      </c>
      <c r="H51" s="18">
        <f t="shared" si="1"/>
        <v>1989</v>
      </c>
      <c r="I51" s="4">
        <f>H51*60*'Berechnungen 525d'!$D$9/1000</f>
        <v>100.95656170212766</v>
      </c>
      <c r="J51" s="4">
        <f t="shared" si="5"/>
        <v>0.76136170212765819</v>
      </c>
      <c r="K51" s="24">
        <f t="shared" si="6"/>
        <v>1.1131019036953993</v>
      </c>
      <c r="L51" s="28">
        <f>'Berechnungen 525d'!$E$77*((I51-I50)/(3.6*(F51-F50)))</f>
        <v>2003.5834266517188</v>
      </c>
      <c r="M51" s="21">
        <f>'Berechnungen 525d'!$E$77*((I51-I50)/(3.6*(F51-F50)))*'Berechnungen 525d'!$B$3/(2*PI())</f>
        <v>633.93385002225455</v>
      </c>
      <c r="N51" s="18">
        <f t="shared" si="3"/>
        <v>1989.0974006417196</v>
      </c>
      <c r="O51" s="4">
        <f>N51*60*'Berechnungen 525d'!$D$9/1000</f>
        <v>100.96150551001885</v>
      </c>
      <c r="P51" s="21">
        <f>'Berechnungen 525d'!$E$77*((O51-O50)/(3.6*(F51-F50)))*('Berechnungen 525d'!$B$3/(2*PI()))/2</f>
        <v>280.7705361286184</v>
      </c>
      <c r="Q51" s="21">
        <f>('Berechnungen 525d'!$E$77*((O51-O50)/(3.6*(F51-F50)))+('Berechnungen 525d'!$E$74*'Berechnungen 525d'!$E$75*'Berechnungen 525d'!$E$76*('Beschl. 5. Gang(4)'!O51/3.6)^2)/2)*('Berechnungen 525d'!$B$3/(2*PI()))/2</f>
        <v>332.78874850738089</v>
      </c>
      <c r="R51" s="28">
        <f>('Berechnungen 525d'!$E$74*'Berechnungen 525d'!$E$75*'Berechnungen 525d'!$E$76*O51^2)/2</f>
        <v>4261.4157723369035</v>
      </c>
      <c r="T51">
        <v>9153</v>
      </c>
      <c r="U51">
        <v>1989</v>
      </c>
    </row>
    <row r="52" spans="1:21" x14ac:dyDescent="0.25">
      <c r="A52">
        <v>9344</v>
      </c>
      <c r="B52">
        <v>2009</v>
      </c>
      <c r="F52" s="17">
        <f t="shared" si="0"/>
        <v>9.3439999999999994</v>
      </c>
      <c r="G52" s="17">
        <f t="shared" si="4"/>
        <v>0.19099999999999895</v>
      </c>
      <c r="H52" s="18">
        <f t="shared" si="1"/>
        <v>2009</v>
      </c>
      <c r="I52" s="4">
        <f>H52*60*'Berechnungen 525d'!$D$9/1000</f>
        <v>101.97171063829786</v>
      </c>
      <c r="J52" s="4">
        <f t="shared" si="5"/>
        <v>1.0151489361702062</v>
      </c>
      <c r="K52" s="24">
        <f t="shared" si="6"/>
        <v>1.476365526716422</v>
      </c>
      <c r="L52" s="28">
        <f>'Berechnungen 525d'!$E$77*((I52-I51)/(3.6*(F52-F51)))</f>
        <v>2657.4579480895595</v>
      </c>
      <c r="M52" s="21">
        <f>'Berechnungen 525d'!$E$77*((I52-I51)/(3.6*(F52-F51)))*'Berechnungen 525d'!$B$3/(2*PI())</f>
        <v>840.81976617263001</v>
      </c>
      <c r="N52" s="18">
        <f t="shared" si="3"/>
        <v>2002.5206415862117</v>
      </c>
      <c r="O52" s="4">
        <f>N52*60*'Berechnungen 525d'!$D$9/1000</f>
        <v>101.64283494825673</v>
      </c>
      <c r="P52" s="21">
        <f>'Berechnungen 525d'!$E$77*((O52-O51)/(3.6*(F52-F51)))*('Berechnungen 525d'!$B$3/(2*PI()))/2</f>
        <v>282.16315780567049</v>
      </c>
      <c r="Q52" s="21">
        <f>('Berechnungen 525d'!$E$77*((O52-O51)/(3.6*(F52-F51)))+('Berechnungen 525d'!$E$74*'Berechnungen 525d'!$E$75*'Berechnungen 525d'!$E$76*('Beschl. 5. Gang(4)'!O52/3.6)^2)/2)*('Berechnungen 525d'!$B$3/(2*PI()))/2</f>
        <v>334.88581939453098</v>
      </c>
      <c r="R52" s="28">
        <f>('Berechnungen 525d'!$E$74*'Berechnungen 525d'!$E$75*'Berechnungen 525d'!$E$76*O52^2)/2</f>
        <v>4319.1253866708921</v>
      </c>
      <c r="T52">
        <v>9344</v>
      </c>
      <c r="U52">
        <v>2009</v>
      </c>
    </row>
    <row r="53" spans="1:21" x14ac:dyDescent="0.25">
      <c r="A53">
        <v>9534</v>
      </c>
      <c r="B53">
        <v>2021</v>
      </c>
      <c r="F53" s="17">
        <f t="shared" si="0"/>
        <v>9.5340000000000007</v>
      </c>
      <c r="G53" s="17">
        <f t="shared" si="4"/>
        <v>0.19000000000000128</v>
      </c>
      <c r="H53" s="18">
        <f t="shared" si="1"/>
        <v>2021</v>
      </c>
      <c r="I53" s="4">
        <f>H53*60*'Berechnungen 525d'!$D$9/1000</f>
        <v>102.58079999999998</v>
      </c>
      <c r="J53" s="4">
        <f t="shared" si="5"/>
        <v>0.60908936170211803</v>
      </c>
      <c r="K53" s="24">
        <f t="shared" si="6"/>
        <v>0.89048152295630689</v>
      </c>
      <c r="L53" s="28">
        <f>'Berechnungen 525d'!$E$77*((I53-I52)/(3.6*(F53-F52)))</f>
        <v>1602.8667413213525</v>
      </c>
      <c r="M53" s="21">
        <f>'Berechnungen 525d'!$E$77*((I53-I52)/(3.6*(F53-F52)))*'Berechnungen 525d'!$B$3/(2*PI())</f>
        <v>507.1470800177965</v>
      </c>
      <c r="N53" s="18">
        <f t="shared" si="3"/>
        <v>2015.9352333591146</v>
      </c>
      <c r="O53" s="4">
        <f>N53*60*'Berechnungen 525d'!$D$9/1000</f>
        <v>102.32372537662773</v>
      </c>
      <c r="P53" s="21">
        <f>'Berechnungen 525d'!$E$77*((O53-O52)/(3.6*(F53-F52)))*('Berechnungen 525d'!$B$3/(2*PI()))/2</f>
        <v>283.46546030243928</v>
      </c>
      <c r="Q53" s="21">
        <f>('Berechnungen 525d'!$E$77*((O53-O52)/(3.6*(F53-F52)))+('Berechnungen 525d'!$E$74*'Berechnungen 525d'!$E$75*'Berechnungen 525d'!$E$76*('Beschl. 5. Gang(4)'!O53/3.6)^2)/2)*('Berechnungen 525d'!$B$3/(2*PI()))/2</f>
        <v>336.89685054018838</v>
      </c>
      <c r="R53" s="28">
        <f>('Berechnungen 525d'!$E$74*'Berechnungen 525d'!$E$75*'Berechnungen 525d'!$E$76*O53^2)/2</f>
        <v>4377.1855795258443</v>
      </c>
      <c r="T53">
        <v>9534</v>
      </c>
      <c r="U53">
        <v>2021</v>
      </c>
    </row>
    <row r="54" spans="1:21" x14ac:dyDescent="0.25">
      <c r="A54">
        <v>9714</v>
      </c>
      <c r="B54">
        <v>2026</v>
      </c>
      <c r="F54" s="17">
        <f t="shared" si="0"/>
        <v>9.7140000000000004</v>
      </c>
      <c r="G54" s="17">
        <f t="shared" si="4"/>
        <v>0.17999999999999972</v>
      </c>
      <c r="H54" s="18">
        <f t="shared" si="1"/>
        <v>2026</v>
      </c>
      <c r="I54" s="4">
        <f>H54*60*'Berechnungen 525d'!$D$9/1000</f>
        <v>102.83458723404254</v>
      </c>
      <c r="J54" s="4">
        <f t="shared" si="5"/>
        <v>0.2537872340425622</v>
      </c>
      <c r="K54" s="24">
        <f t="shared" si="6"/>
        <v>0.39164696611506572</v>
      </c>
      <c r="L54" s="28">
        <f>'Berechnungen 525d'!$E$77*((I54-I53)/(3.6*(F54-F53)))</f>
        <v>704.96453900711833</v>
      </c>
      <c r="M54" s="21">
        <f>'Berechnungen 525d'!$E$77*((I54-I53)/(3.6*(F54-F53)))*'Berechnungen 525d'!$B$3/(2*PI())</f>
        <v>223.0507990819145</v>
      </c>
      <c r="N54" s="18">
        <f t="shared" si="3"/>
        <v>2028.6967500117544</v>
      </c>
      <c r="O54" s="4">
        <f>N54*60*'Berechnungen 525d'!$D$9/1000</f>
        <v>102.97146737932002</v>
      </c>
      <c r="P54" s="21">
        <f>'Berechnungen 525d'!$E$77*((O54-O53)/(3.6*(F54-F53)))*('Berechnungen 525d'!$B$3/(2*PI()))/2</f>
        <v>284.64664868683451</v>
      </c>
      <c r="Q54" s="21">
        <f>('Berechnungen 525d'!$E$77*((O54-O53)/(3.6*(F54-F53)))+('Berechnungen 525d'!$E$74*'Berechnungen 525d'!$E$75*'Berechnungen 525d'!$E$76*('Beschl. 5. Gang(4)'!O54/3.6)^2)/2)*('Berechnungen 525d'!$B$3/(2*PI()))/2</f>
        <v>338.75665575599686</v>
      </c>
      <c r="R54" s="28">
        <f>('Berechnungen 525d'!$E$74*'Berechnungen 525d'!$E$75*'Berechnungen 525d'!$E$76*O54^2)/2</f>
        <v>4432.7789637755995</v>
      </c>
      <c r="T54">
        <v>9714</v>
      </c>
      <c r="U54">
        <v>2026</v>
      </c>
    </row>
    <row r="55" spans="1:21" x14ac:dyDescent="0.25">
      <c r="A55">
        <v>9905</v>
      </c>
      <c r="B55">
        <v>2047</v>
      </c>
      <c r="F55" s="17">
        <f t="shared" si="0"/>
        <v>9.9049999999999994</v>
      </c>
      <c r="G55" s="17">
        <f t="shared" si="4"/>
        <v>0.19099999999999895</v>
      </c>
      <c r="H55" s="18">
        <f t="shared" si="1"/>
        <v>2047</v>
      </c>
      <c r="I55" s="4">
        <f>H55*60*'Berechnungen 525d'!$D$9/1000</f>
        <v>103.90049361702127</v>
      </c>
      <c r="J55" s="4">
        <f t="shared" si="5"/>
        <v>1.0659063829787243</v>
      </c>
      <c r="K55" s="24">
        <f t="shared" si="6"/>
        <v>1.5501838030522546</v>
      </c>
      <c r="L55" s="28">
        <f>'Berechnungen 525d'!$E$77*((I55-I54)/(3.6*(F55-F54)))</f>
        <v>2790.3308454940584</v>
      </c>
      <c r="M55" s="21">
        <f>'Berechnungen 525d'!$E$77*((I55-I54)/(3.6*(F55-F54)))*'Berechnungen 525d'!$B$3/(2*PI())</f>
        <v>882.86075448126815</v>
      </c>
      <c r="N55" s="18">
        <f t="shared" si="3"/>
        <v>2042.290622161072</v>
      </c>
      <c r="O55" s="4">
        <f>N55*60*'Berechnungen 525d'!$D$9/1000</f>
        <v>103.66145762186069</v>
      </c>
      <c r="P55" s="21">
        <f>'Berechnungen 525d'!$E$77*((O55-O54)/(3.6*(F55-F54)))*('Berechnungen 525d'!$B$3/(2*PI()))/2</f>
        <v>285.74991004924459</v>
      </c>
      <c r="Q55" s="21">
        <f>('Berechnungen 525d'!$E$77*((O55-O54)/(3.6*(F55-F54)))+('Berechnungen 525d'!$E$74*'Berechnungen 525d'!$E$75*'Berechnungen 525d'!$E$76*('Beschl. 5. Gang(4)'!O55/3.6)^2)/2)*('Berechnungen 525d'!$B$3/(2*PI()))/2</f>
        <v>340.58750634533652</v>
      </c>
      <c r="R55" s="28">
        <f>('Berechnungen 525d'!$E$74*'Berechnungen 525d'!$E$75*'Berechnungen 525d'!$E$76*O55^2)/2</f>
        <v>4492.3842455727463</v>
      </c>
      <c r="T55">
        <v>9905</v>
      </c>
      <c r="U55">
        <v>2047</v>
      </c>
    </row>
    <row r="56" spans="1:21" x14ac:dyDescent="0.25">
      <c r="A56">
        <v>10095</v>
      </c>
      <c r="B56">
        <v>2066</v>
      </c>
      <c r="F56" s="17">
        <f t="shared" si="0"/>
        <v>10.095000000000001</v>
      </c>
      <c r="G56" s="17">
        <f t="shared" si="4"/>
        <v>0.19000000000000128</v>
      </c>
      <c r="H56" s="18">
        <f t="shared" si="1"/>
        <v>2066</v>
      </c>
      <c r="I56" s="4">
        <f>H56*60*'Berechnungen 525d'!$D$9/1000</f>
        <v>104.86488510638299</v>
      </c>
      <c r="J56" s="4">
        <f t="shared" si="5"/>
        <v>0.96439148936171648</v>
      </c>
      <c r="K56" s="24">
        <f t="shared" si="6"/>
        <v>1.409929078014196</v>
      </c>
      <c r="L56" s="28">
        <f>'Berechnungen 525d'!$E$77*((I56-I55)/(3.6*(F56-F55)))</f>
        <v>2537.8723404255529</v>
      </c>
      <c r="M56" s="21">
        <f>'Berechnungen 525d'!$E$77*((I56-I55)/(3.6*(F56-F55)))*'Berechnungen 525d'!$B$3/(2*PI())</f>
        <v>802.98287669486911</v>
      </c>
      <c r="N56" s="18">
        <f t="shared" si="3"/>
        <v>2055.8631221965279</v>
      </c>
      <c r="O56" s="4">
        <f>N56*60*'Berechnungen 525d'!$D$9/1000</f>
        <v>104.35036307046887</v>
      </c>
      <c r="P56" s="21">
        <f>'Berechnungen 525d'!$E$77*((O56-O55)/(3.6*(F56-F55)))*('Berechnungen 525d'!$B$3/(2*PI()))/2</f>
        <v>286.80224006346702</v>
      </c>
      <c r="Q56" s="21">
        <f>('Berechnungen 525d'!$E$77*((O56-O55)/(3.6*(F56-F55)))+('Berechnungen 525d'!$E$74*'Berechnungen 525d'!$E$75*'Berechnungen 525d'!$E$76*('Beschl. 5. Gang(4)'!O56/3.6)^2)/2)*('Berechnungen 525d'!$B$3/(2*PI()))/2</f>
        <v>342.37112936970453</v>
      </c>
      <c r="R56" s="28">
        <f>('Berechnungen 525d'!$E$74*'Berechnungen 525d'!$E$75*'Berechnungen 525d'!$E$76*O56^2)/2</f>
        <v>4552.292947258662</v>
      </c>
      <c r="T56">
        <v>10095</v>
      </c>
      <c r="U56">
        <v>2066</v>
      </c>
    </row>
    <row r="57" spans="1:21" x14ac:dyDescent="0.25">
      <c r="A57">
        <v>10285</v>
      </c>
      <c r="B57">
        <v>2077</v>
      </c>
      <c r="F57" s="17">
        <f t="shared" si="0"/>
        <v>10.285</v>
      </c>
      <c r="G57" s="17">
        <f t="shared" si="4"/>
        <v>0.1899999999999995</v>
      </c>
      <c r="H57" s="18">
        <f t="shared" si="1"/>
        <v>2077</v>
      </c>
      <c r="I57" s="4">
        <f>H57*60*'Berechnungen 525d'!$D$9/1000</f>
        <v>105.4232170212766</v>
      </c>
      <c r="J57" s="4">
        <f t="shared" si="5"/>
        <v>0.55833191489361411</v>
      </c>
      <c r="K57" s="24">
        <f t="shared" si="6"/>
        <v>0.81627472937663093</v>
      </c>
      <c r="L57" s="28">
        <f>'Berechnungen 525d'!$E$77*((I57-I56)/(3.6*(F57-F56)))</f>
        <v>1469.2945128779356</v>
      </c>
      <c r="M57" s="21">
        <f>'Berechnungen 525d'!$E$77*((I57-I56)/(3.6*(F57-F56)))*'Berechnungen 525d'!$B$3/(2*PI())</f>
        <v>464.88482334965602</v>
      </c>
      <c r="N57" s="18">
        <f t="shared" si="3"/>
        <v>2069.4815403818461</v>
      </c>
      <c r="O57" s="4">
        <f>N57*60*'Berechnungen 525d'!$D$9/1000</f>
        <v>105.0415992071262</v>
      </c>
      <c r="P57" s="21">
        <f>'Berechnungen 525d'!$E$77*((O57-O56)/(3.6*(F57-F56)))*('Berechnungen 525d'!$B$3/(2*PI()))/2</f>
        <v>287.77254238105701</v>
      </c>
      <c r="Q57" s="21">
        <f>('Berechnungen 525d'!$E$77*((O57-O56)/(3.6*(F57-F56)))+('Berechnungen 525d'!$E$74*'Berechnungen 525d'!$E$75*'Berechnungen 525d'!$E$76*('Beschl. 5. Gang(4)'!O57/3.6)^2)/2)*('Berechnungen 525d'!$B$3/(2*PI()))/2</f>
        <v>344.08006727535519</v>
      </c>
      <c r="R57" s="28">
        <f>('Berechnungen 525d'!$E$74*'Berechnungen 525d'!$E$75*'Berechnungen 525d'!$E$76*O57^2)/2</f>
        <v>4612.8031647581083</v>
      </c>
      <c r="T57">
        <v>10285</v>
      </c>
      <c r="U57">
        <v>2077</v>
      </c>
    </row>
    <row r="58" spans="1:21" x14ac:dyDescent="0.25">
      <c r="A58">
        <v>10475</v>
      </c>
      <c r="B58">
        <v>2091</v>
      </c>
      <c r="F58" s="17">
        <f t="shared" si="0"/>
        <v>10.475</v>
      </c>
      <c r="G58" s="17">
        <f t="shared" si="4"/>
        <v>0.1899999999999995</v>
      </c>
      <c r="H58" s="18">
        <f t="shared" si="1"/>
        <v>2091</v>
      </c>
      <c r="I58" s="4">
        <f>H58*60*'Berechnungen 525d'!$D$9/1000</f>
        <v>106.13382127659574</v>
      </c>
      <c r="J58" s="4">
        <f t="shared" si="5"/>
        <v>0.71060425531914007</v>
      </c>
      <c r="K58" s="24">
        <f t="shared" si="6"/>
        <v>1.0388951101157045</v>
      </c>
      <c r="L58" s="28">
        <f>'Berechnungen 525d'!$E$77*((I58-I57)/(3.6*(F58-F57)))</f>
        <v>1870.0111982082681</v>
      </c>
      <c r="M58" s="21">
        <f>'Berechnungen 525d'!$E$77*((I58-I57)/(3.6*(F58-F57)))*'Berechnungen 525d'!$B$3/(2*PI())</f>
        <v>591.67159335410327</v>
      </c>
      <c r="N58" s="18">
        <f t="shared" si="3"/>
        <v>2083.1422553990324</v>
      </c>
      <c r="O58" s="4">
        <f>N58*60*'Berechnungen 525d'!$D$9/1000</f>
        <v>105.73498222297725</v>
      </c>
      <c r="P58" s="21">
        <f>'Berechnungen 525d'!$E$77*((O58-O57)/(3.6*(F58-F57)))*('Berechnungen 525d'!$B$3/(2*PI()))/2</f>
        <v>288.66632216339389</v>
      </c>
      <c r="Q58" s="21">
        <f>('Berechnungen 525d'!$E$77*((O58-O57)/(3.6*(F58-F57)))+('Berechnungen 525d'!$E$74*'Berechnungen 525d'!$E$75*'Berechnungen 525d'!$E$76*('Beschl. 5. Gang(4)'!O58/3.6)^2)/2)*('Berechnungen 525d'!$B$3/(2*PI()))/2</f>
        <v>345.71967619067419</v>
      </c>
      <c r="R58" s="28">
        <f>('Berechnungen 525d'!$E$74*'Berechnungen 525d'!$E$75*'Berechnungen 525d'!$E$76*O58^2)/2</f>
        <v>4673.9026890481064</v>
      </c>
      <c r="T58">
        <v>10475</v>
      </c>
      <c r="U58">
        <v>2091</v>
      </c>
    </row>
    <row r="59" spans="1:21" x14ac:dyDescent="0.25">
      <c r="A59">
        <v>10676</v>
      </c>
      <c r="B59">
        <v>2110</v>
      </c>
      <c r="F59" s="17">
        <f t="shared" si="0"/>
        <v>10.676</v>
      </c>
      <c r="G59" s="17">
        <f t="shared" si="4"/>
        <v>0.20100000000000051</v>
      </c>
      <c r="H59" s="18">
        <f t="shared" si="1"/>
        <v>2110</v>
      </c>
      <c r="I59" s="4">
        <f>H59*60*'Berechnungen 525d'!$D$9/1000</f>
        <v>107.09821276595744</v>
      </c>
      <c r="J59" s="4">
        <f t="shared" si="5"/>
        <v>0.96439148936170227</v>
      </c>
      <c r="K59" s="24">
        <f t="shared" si="6"/>
        <v>1.3327687802124097</v>
      </c>
      <c r="L59" s="28">
        <f>'Berechnungen 525d'!$E$77*((I59-I58)/(3.6*(F59-F58)))</f>
        <v>2398.9838043823374</v>
      </c>
      <c r="M59" s="21">
        <f>'Berechnungen 525d'!$E$77*((I59-I58)/(3.6*(F59-F58)))*'Berechnungen 525d'!$B$3/(2*PI())</f>
        <v>759.03854015932086</v>
      </c>
      <c r="N59" s="18">
        <f t="shared" si="3"/>
        <v>2097.6360125968472</v>
      </c>
      <c r="O59" s="4">
        <f>N59*60*'Berechnungen 525d'!$D$9/1000</f>
        <v>106.47064833300082</v>
      </c>
      <c r="P59" s="21">
        <f>'Berechnungen 525d'!$E$77*((O59-O58)/(3.6*(F59-F58)))*('Berechnungen 525d'!$B$3/(2*PI()))/2</f>
        <v>289.50842907508655</v>
      </c>
      <c r="Q59" s="21">
        <f>('Berechnungen 525d'!$E$77*((O59-O58)/(3.6*(F59-F58)))+('Berechnungen 525d'!$E$74*'Berechnungen 525d'!$E$75*'Berechnungen 525d'!$E$76*('Beschl. 5. Gang(4)'!O59/3.6)^2)/2)*('Berechnungen 525d'!$B$3/(2*PI()))/2</f>
        <v>347.35845856329632</v>
      </c>
      <c r="R59" s="28">
        <f>('Berechnungen 525d'!$E$74*'Berechnungen 525d'!$E$75*'Berechnungen 525d'!$E$76*O59^2)/2</f>
        <v>4739.1676264496173</v>
      </c>
      <c r="T59">
        <v>10676</v>
      </c>
      <c r="U59">
        <v>2110</v>
      </c>
    </row>
    <row r="60" spans="1:21" x14ac:dyDescent="0.25">
      <c r="A60">
        <v>10866</v>
      </c>
      <c r="B60">
        <v>2114</v>
      </c>
      <c r="F60" s="17">
        <f t="shared" si="0"/>
        <v>10.866</v>
      </c>
      <c r="G60" s="17">
        <f t="shared" si="4"/>
        <v>0.1899999999999995</v>
      </c>
      <c r="H60" s="18">
        <f t="shared" si="1"/>
        <v>2114</v>
      </c>
      <c r="I60" s="4">
        <f>H60*60*'Berechnungen 525d'!$D$9/1000</f>
        <v>107.30124255319147</v>
      </c>
      <c r="J60" s="4">
        <f t="shared" si="5"/>
        <v>0.20302978723402987</v>
      </c>
      <c r="K60" s="24">
        <f t="shared" si="6"/>
        <v>0.29682717431875788</v>
      </c>
      <c r="L60" s="28">
        <f>'Berechnungen 525d'!$E$77*((I60-I59)/(3.6*(F60-F59)))</f>
        <v>534.28891377376419</v>
      </c>
      <c r="M60" s="21">
        <f>'Berechnungen 525d'!$E$77*((I60-I59)/(3.6*(F60-F59)))*'Berechnungen 525d'!$B$3/(2*PI())</f>
        <v>169.0490266725925</v>
      </c>
      <c r="N60" s="18">
        <f t="shared" si="3"/>
        <v>2111.3728865861422</v>
      </c>
      <c r="O60" s="4">
        <f>N60*60*'Berechnungen 525d'!$D$9/1000</f>
        <v>107.16789698382767</v>
      </c>
      <c r="P60" s="21">
        <f>'Berechnungen 525d'!$E$77*((O60-O59)/(3.6*(F60-F59)))*('Berechnungen 525d'!$B$3/(2*PI()))/2</f>
        <v>290.27564717681304</v>
      </c>
      <c r="Q60" s="21">
        <f>('Berechnungen 525d'!$E$77*((O60-O59)/(3.6*(F60-F59)))+('Berechnungen 525d'!$E$74*'Berechnungen 525d'!$E$75*'Berechnungen 525d'!$E$76*('Beschl. 5. Gang(4)'!O60/3.6)^2)/2)*('Berechnungen 525d'!$B$3/(2*PI()))/2</f>
        <v>348.88584728798736</v>
      </c>
      <c r="R60" s="28">
        <f>('Berechnungen 525d'!$E$74*'Berechnungen 525d'!$E$75*'Berechnungen 525d'!$E$76*O60^2)/2</f>
        <v>4801.442028706676</v>
      </c>
      <c r="T60">
        <v>10866</v>
      </c>
      <c r="U60">
        <v>2114</v>
      </c>
    </row>
    <row r="61" spans="1:21" x14ac:dyDescent="0.25">
      <c r="A61">
        <v>11056</v>
      </c>
      <c r="B61">
        <v>2121</v>
      </c>
      <c r="F61" s="17">
        <f t="shared" si="0"/>
        <v>11.055999999999999</v>
      </c>
      <c r="G61" s="17">
        <f t="shared" si="4"/>
        <v>0.1899999999999995</v>
      </c>
      <c r="H61" s="18">
        <f t="shared" si="1"/>
        <v>2121</v>
      </c>
      <c r="I61" s="4">
        <f>H61*60*'Berechnungen 525d'!$D$9/1000</f>
        <v>107.65654468085106</v>
      </c>
      <c r="J61" s="4">
        <f t="shared" si="5"/>
        <v>0.35530212765958424</v>
      </c>
      <c r="K61" s="24">
        <f t="shared" si="6"/>
        <v>0.51944755505787299</v>
      </c>
      <c r="L61" s="28">
        <f>'Berechnungen 525d'!$E$77*((I61-I60)/(3.6*(F61-F60)))</f>
        <v>935.00559910417132</v>
      </c>
      <c r="M61" s="21">
        <f>'Berechnungen 525d'!$E$77*((I61-I60)/(3.6*(F61-F60)))*'Berechnungen 525d'!$B$3/(2*PI())</f>
        <v>295.83579667706346</v>
      </c>
      <c r="N61" s="18">
        <f t="shared" si="3"/>
        <v>2125.1417219923533</v>
      </c>
      <c r="O61" s="4">
        <f>N61*60*'Berechnungen 525d'!$D$9/1000</f>
        <v>107.86676791457357</v>
      </c>
      <c r="P61" s="21">
        <f>'Berechnungen 525d'!$E$77*((O61-O60)/(3.6*(F61-F60)))*('Berechnungen 525d'!$B$3/(2*PI()))/2</f>
        <v>290.95102797940757</v>
      </c>
      <c r="Q61" s="21">
        <f>('Berechnungen 525d'!$E$77*((O61-O60)/(3.6*(F61-F60)))+('Berechnungen 525d'!$E$74*'Berechnungen 525d'!$E$75*'Berechnungen 525d'!$E$76*('Beschl. 5. Gang(4)'!O61/3.6)^2)/2)*('Berechnungen 525d'!$B$3/(2*PI()))/2</f>
        <v>350.32814663694739</v>
      </c>
      <c r="R61" s="28">
        <f>('Berechnungen 525d'!$E$74*'Berechnungen 525d'!$E$75*'Berechnungen 525d'!$E$76*O61^2)/2</f>
        <v>4864.2692317213314</v>
      </c>
      <c r="T61">
        <v>11056</v>
      </c>
      <c r="U61">
        <v>2121</v>
      </c>
    </row>
    <row r="62" spans="1:21" x14ac:dyDescent="0.25">
      <c r="A62">
        <v>11246</v>
      </c>
      <c r="B62">
        <v>2138</v>
      </c>
      <c r="F62" s="17">
        <f t="shared" si="0"/>
        <v>11.246</v>
      </c>
      <c r="G62" s="17">
        <f t="shared" si="4"/>
        <v>0.19000000000000128</v>
      </c>
      <c r="H62" s="18">
        <f t="shared" si="1"/>
        <v>2138</v>
      </c>
      <c r="I62" s="4">
        <f>H62*60*'Berechnungen 525d'!$D$9/1000</f>
        <v>108.51942127659574</v>
      </c>
      <c r="J62" s="4">
        <f t="shared" si="5"/>
        <v>0.86287659574468023</v>
      </c>
      <c r="K62" s="24">
        <f t="shared" si="6"/>
        <v>1.2615154908547872</v>
      </c>
      <c r="L62" s="28">
        <f>'Berechnungen 525d'!$E$77*((I62-I61)/(3.6*(F62-F61)))</f>
        <v>2270.7278835386169</v>
      </c>
      <c r="M62" s="21">
        <f>'Berechnungen 525d'!$E$77*((I62-I61)/(3.6*(F62-F61)))*'Berechnungen 525d'!$B$3/(2*PI())</f>
        <v>718.45836335855574</v>
      </c>
      <c r="N62" s="18">
        <f t="shared" si="3"/>
        <v>2138.9393720936137</v>
      </c>
      <c r="O62" s="4">
        <f>N62*60*'Berechnungen 525d'!$D$9/1000</f>
        <v>108.56710140567074</v>
      </c>
      <c r="P62" s="21">
        <f>'Berechnungen 525d'!$E$77*((O62-O61)/(3.6*(F62-F61)))*('Berechnungen 525d'!$B$3/(2*PI()))/2</f>
        <v>291.55991499840013</v>
      </c>
      <c r="Q62" s="21">
        <f>('Berechnungen 525d'!$E$77*((O62-O61)/(3.6*(F62-F61)))+('Berechnungen 525d'!$E$74*'Berechnungen 525d'!$E$75*'Berechnungen 525d'!$E$76*('Beschl. 5. Gang(4)'!O62/3.6)^2)/2)*('Berechnungen 525d'!$B$3/(2*PI()))/2</f>
        <v>351.710557858198</v>
      </c>
      <c r="R62" s="28">
        <f>('Berechnungen 525d'!$E$74*'Berechnungen 525d'!$E$75*'Berechnungen 525d'!$E$76*O62^2)/2</f>
        <v>4927.6375807100467</v>
      </c>
      <c r="T62">
        <v>11246</v>
      </c>
      <c r="U62">
        <v>2138</v>
      </c>
    </row>
    <row r="63" spans="1:21" x14ac:dyDescent="0.25">
      <c r="A63">
        <v>11437</v>
      </c>
      <c r="B63">
        <v>2159</v>
      </c>
      <c r="F63" s="17">
        <f t="shared" si="0"/>
        <v>11.436999999999999</v>
      </c>
      <c r="G63" s="17">
        <f t="shared" si="4"/>
        <v>0.19099999999999895</v>
      </c>
      <c r="H63" s="18">
        <f t="shared" si="1"/>
        <v>2159</v>
      </c>
      <c r="I63" s="4">
        <f>H63*60*'Berechnungen 525d'!$D$9/1000</f>
        <v>109.58532765957447</v>
      </c>
      <c r="J63" s="4">
        <f t="shared" si="5"/>
        <v>1.0659063829787385</v>
      </c>
      <c r="K63" s="24">
        <f t="shared" si="6"/>
        <v>1.5501838030522752</v>
      </c>
      <c r="L63" s="28">
        <f>'Berechnungen 525d'!$E$77*((I63-I62)/(3.6*(F63-F62)))</f>
        <v>2790.3308454940952</v>
      </c>
      <c r="M63" s="21">
        <f>'Berechnungen 525d'!$E$77*((I63-I62)/(3.6*(F63-F62)))*'Berechnungen 525d'!$B$3/(2*PI())</f>
        <v>882.86075448127974</v>
      </c>
      <c r="N63" s="18">
        <f t="shared" si="3"/>
        <v>2152.8356189637288</v>
      </c>
      <c r="O63" s="4">
        <f>N63*60*'Berechnungen 525d'!$D$9/1000</f>
        <v>109.27243941701855</v>
      </c>
      <c r="P63" s="21">
        <f>'Berechnungen 525d'!$E$77*((O63-O62)/(3.6*(F63-F62)))*('Berechnungen 525d'!$B$3/(2*PI()))/2</f>
        <v>292.10597610018738</v>
      </c>
      <c r="Q63" s="21">
        <f>('Berechnungen 525d'!$E$77*((O63-O62)/(3.6*(F63-F62)))+('Berechnungen 525d'!$E$74*'Berechnungen 525d'!$E$75*'Berechnungen 525d'!$E$76*('Beschl. 5. Gang(4)'!O63/3.6)^2)/2)*('Berechnungen 525d'!$B$3/(2*PI()))/2</f>
        <v>353.0407303984851</v>
      </c>
      <c r="R63" s="28">
        <f>('Berechnungen 525d'!$E$74*'Berechnungen 525d'!$E$75*'Berechnungen 525d'!$E$76*O63^2)/2</f>
        <v>4991.8732531503683</v>
      </c>
      <c r="T63">
        <v>11437</v>
      </c>
      <c r="U63">
        <v>2159</v>
      </c>
    </row>
    <row r="64" spans="1:21" x14ac:dyDescent="0.25">
      <c r="A64">
        <v>11617</v>
      </c>
      <c r="B64">
        <v>2170</v>
      </c>
      <c r="F64" s="17">
        <f t="shared" si="0"/>
        <v>11.617000000000001</v>
      </c>
      <c r="G64" s="17">
        <f t="shared" si="4"/>
        <v>0.18000000000000149</v>
      </c>
      <c r="H64" s="18">
        <f t="shared" si="1"/>
        <v>2170</v>
      </c>
      <c r="I64" s="4">
        <f>H64*60*'Berechnungen 525d'!$D$9/1000</f>
        <v>110.14365957446809</v>
      </c>
      <c r="J64" s="4">
        <f t="shared" si="5"/>
        <v>0.55833191489361411</v>
      </c>
      <c r="K64" s="24">
        <f t="shared" si="6"/>
        <v>0.86162332545310105</v>
      </c>
      <c r="L64" s="28">
        <f>'Berechnungen 525d'!$E$77*((I64-I63)/(3.6*(F64-F63)))</f>
        <v>1550.9219858155818</v>
      </c>
      <c r="M64" s="21">
        <f>'Berechnungen 525d'!$E$77*((I64-I63)/(3.6*(F64-F63)))*'Berechnungen 525d'!$B$3/(2*PI())</f>
        <v>490.71175798018714</v>
      </c>
      <c r="N64" s="18">
        <f t="shared" si="3"/>
        <v>2165.9527316045378</v>
      </c>
      <c r="O64" s="4">
        <f>N64*60*'Berechnungen 525d'!$D$9/1000</f>
        <v>109.93823056416564</v>
      </c>
      <c r="P64" s="21">
        <f>'Berechnungen 525d'!$E$77*((O64-O63)/(3.6*(F64-F63)))*('Berechnungen 525d'!$B$3/(2*PI()))/2</f>
        <v>292.57824561797281</v>
      </c>
      <c r="Q64" s="21">
        <f>('Berechnungen 525d'!$E$77*((O64-O63)/(3.6*(F64-F63)))+('Berechnungen 525d'!$E$74*'Berechnungen 525d'!$E$75*'Berechnungen 525d'!$E$76*('Beschl. 5. Gang(4)'!O64/3.6)^2)/2)*('Berechnungen 525d'!$B$3/(2*PI()))/2</f>
        <v>354.2578064760483</v>
      </c>
      <c r="R64" s="28">
        <f>('Berechnungen 525d'!$E$74*'Berechnungen 525d'!$E$75*'Berechnungen 525d'!$E$76*O64^2)/2</f>
        <v>5052.8890065958449</v>
      </c>
      <c r="T64">
        <v>11617</v>
      </c>
      <c r="U64">
        <v>2170</v>
      </c>
    </row>
    <row r="65" spans="1:21" x14ac:dyDescent="0.25">
      <c r="A65">
        <v>11807</v>
      </c>
      <c r="B65">
        <v>2191</v>
      </c>
      <c r="F65" s="17">
        <f t="shared" si="0"/>
        <v>11.807</v>
      </c>
      <c r="G65" s="17">
        <f t="shared" si="4"/>
        <v>0.1899999999999995</v>
      </c>
      <c r="H65" s="18">
        <f t="shared" si="1"/>
        <v>2191</v>
      </c>
      <c r="I65" s="4">
        <f>H65*60*'Berechnungen 525d'!$D$9/1000</f>
        <v>111.2095659574468</v>
      </c>
      <c r="J65" s="4">
        <f t="shared" si="5"/>
        <v>1.0659063829787101</v>
      </c>
      <c r="K65" s="24">
        <f t="shared" si="6"/>
        <v>1.5583426651735568</v>
      </c>
      <c r="L65" s="28">
        <f>'Berechnungen 525d'!$E$77*((I65-I64)/(3.6*(F65-F64)))</f>
        <v>2805.0167973124021</v>
      </c>
      <c r="M65" s="21">
        <f>'Berechnungen 525d'!$E$77*((I65-I64)/(3.6*(F65-F64)))*'Berechnungen 525d'!$B$3/(2*PI())</f>
        <v>887.50739003115496</v>
      </c>
      <c r="N65" s="18">
        <f t="shared" si="3"/>
        <v>2179.8181563876315</v>
      </c>
      <c r="O65" s="4">
        <f>N65*60*'Berechnungen 525d'!$D$9/1000</f>
        <v>110.64200412507091</v>
      </c>
      <c r="P65" s="21">
        <f>'Berechnungen 525d'!$E$77*((O65-O64)/(3.6*(F65-F64)))*('Berechnungen 525d'!$B$3/(2*PI()))/2</f>
        <v>292.99207049801907</v>
      </c>
      <c r="Q65" s="21">
        <f>('Berechnungen 525d'!$E$77*((O65-O64)/(3.6*(F65-F64)))+('Berechnungen 525d'!$E$74*'Berechnungen 525d'!$E$75*'Berechnungen 525d'!$E$76*('Beschl. 5. Gang(4)'!O65/3.6)^2)/2)*('Berechnungen 525d'!$B$3/(2*PI()))/2</f>
        <v>355.46384684509673</v>
      </c>
      <c r="R65" s="28">
        <f>('Berechnungen 525d'!$E$74*'Berechnungen 525d'!$E$75*'Berechnungen 525d'!$E$76*O65^2)/2</f>
        <v>5117.7885759109422</v>
      </c>
      <c r="T65">
        <v>11807</v>
      </c>
      <c r="U65">
        <v>2191</v>
      </c>
    </row>
    <row r="66" spans="1:21" x14ac:dyDescent="0.25">
      <c r="A66">
        <v>11998</v>
      </c>
      <c r="B66">
        <v>2197</v>
      </c>
      <c r="F66" s="17">
        <f t="shared" si="0"/>
        <v>11.997999999999999</v>
      </c>
      <c r="G66" s="17">
        <f t="shared" si="4"/>
        <v>0.19099999999999895</v>
      </c>
      <c r="H66" s="18">
        <f t="shared" si="1"/>
        <v>2197</v>
      </c>
      <c r="I66" s="4">
        <f>H66*60*'Berechnungen 525d'!$D$9/1000</f>
        <v>111.51411063829786</v>
      </c>
      <c r="J66" s="4">
        <f t="shared" si="5"/>
        <v>0.30454468085106612</v>
      </c>
      <c r="K66" s="24">
        <f t="shared" si="6"/>
        <v>0.44290965801493282</v>
      </c>
      <c r="L66" s="28">
        <f>'Berechnungen 525d'!$E$77*((I66-I65)/(3.6*(F66-F65)))</f>
        <v>797.23738442687909</v>
      </c>
      <c r="M66" s="21">
        <f>'Berechnungen 525d'!$E$77*((I66-I65)/(3.6*(F66-F65)))*'Berechnungen 525d'!$B$3/(2*PI())</f>
        <v>252.24592985179257</v>
      </c>
      <c r="N66" s="18">
        <f t="shared" si="3"/>
        <v>2193.7741305501945</v>
      </c>
      <c r="O66" s="4">
        <f>N66*60*'Berechnungen 525d'!$D$9/1000</f>
        <v>111.35037374128818</v>
      </c>
      <c r="P66" s="21">
        <f>'Berechnungen 525d'!$E$77*((O66-O65)/(3.6*(F66-F65)))*('Berechnungen 525d'!$B$3/(2*PI()))/2</f>
        <v>293.36147330195087</v>
      </c>
      <c r="Q66" s="21">
        <f>('Berechnungen 525d'!$E$77*((O66-O65)/(3.6*(F66-F65)))+('Berechnungen 525d'!$E$74*'Berechnungen 525d'!$E$75*'Berechnungen 525d'!$E$76*('Beschl. 5. Gang(4)'!O66/3.6)^2)/2)*('Berechnungen 525d'!$B$3/(2*PI()))/2</f>
        <v>356.63574361479522</v>
      </c>
      <c r="R66" s="28">
        <f>('Berechnungen 525d'!$E$74*'Berechnungen 525d'!$E$75*'Berechnungen 525d'!$E$76*O66^2)/2</f>
        <v>5183.5301746037831</v>
      </c>
      <c r="T66">
        <v>11998</v>
      </c>
      <c r="U66">
        <v>2197</v>
      </c>
    </row>
    <row r="67" spans="1:21" x14ac:dyDescent="0.25">
      <c r="A67">
        <v>12188</v>
      </c>
      <c r="B67">
        <v>2219</v>
      </c>
      <c r="F67" s="17">
        <f t="shared" ref="F67:F130" si="7">A67/1000</f>
        <v>12.188000000000001</v>
      </c>
      <c r="G67" s="17">
        <f t="shared" si="4"/>
        <v>0.19000000000000128</v>
      </c>
      <c r="H67" s="18">
        <f t="shared" si="1"/>
        <v>2219</v>
      </c>
      <c r="I67" s="4">
        <f>H67*60*'Berechnungen 525d'!$D$9/1000</f>
        <v>112.63077446808511</v>
      </c>
      <c r="J67" s="4">
        <f t="shared" si="5"/>
        <v>1.1166638297872424</v>
      </c>
      <c r="K67" s="24">
        <f t="shared" si="6"/>
        <v>1.6325494587532674</v>
      </c>
      <c r="L67" s="28">
        <f>'Berechnungen 525d'!$E$77*((I67-I66)/(3.6*(F67-F66)))</f>
        <v>2938.5890257558813</v>
      </c>
      <c r="M67" s="21">
        <f>'Berechnungen 525d'!$E$77*((I67-I66)/(3.6*(F67-F66)))*'Berechnungen 525d'!$B$3/(2*PI())</f>
        <v>929.7696466993151</v>
      </c>
      <c r="N67" s="18">
        <f t="shared" si="3"/>
        <v>2207.6718869611445</v>
      </c>
      <c r="O67" s="4">
        <f>N67*60*'Berechnungen 525d'!$D$9/1000</f>
        <v>112.05578837307459</v>
      </c>
      <c r="P67" s="21">
        <f>'Berechnungen 525d'!$E$77*((O67-O66)/(3.6*(F67-F66)))*('Berechnungen 525d'!$B$3/(2*PI()))/2</f>
        <v>293.67527427549174</v>
      </c>
      <c r="Q67" s="21">
        <f>('Berechnungen 525d'!$E$77*((O67-O66)/(3.6*(F67-F66)))+('Berechnungen 525d'!$E$74*'Berechnungen 525d'!$E$75*'Berechnungen 525d'!$E$76*('Beschl. 5. Gang(4)'!O67/3.6)^2)/2)*('Berechnungen 525d'!$B$3/(2*PI()))/2</f>
        <v>357.75378038351215</v>
      </c>
      <c r="R67" s="28">
        <f>('Berechnungen 525d'!$E$74*'Berechnungen 525d'!$E$75*'Berechnungen 525d'!$E$76*O67^2)/2</f>
        <v>5249.4144667683604</v>
      </c>
      <c r="T67">
        <v>12188</v>
      </c>
      <c r="U67">
        <v>2219</v>
      </c>
    </row>
    <row r="68" spans="1:21" x14ac:dyDescent="0.25">
      <c r="A68">
        <v>12378</v>
      </c>
      <c r="B68">
        <v>2230</v>
      </c>
      <c r="F68" s="17">
        <f t="shared" si="7"/>
        <v>12.378</v>
      </c>
      <c r="G68" s="17">
        <f t="shared" si="4"/>
        <v>0.1899999999999995</v>
      </c>
      <c r="H68" s="18">
        <f t="shared" si="1"/>
        <v>2230</v>
      </c>
      <c r="I68" s="4">
        <f>H68*60*'Berechnungen 525d'!$D$9/1000</f>
        <v>113.18910638297872</v>
      </c>
      <c r="J68" s="4">
        <f t="shared" si="5"/>
        <v>0.55833191489361411</v>
      </c>
      <c r="K68" s="24">
        <f t="shared" si="6"/>
        <v>0.81627472937663093</v>
      </c>
      <c r="L68" s="28">
        <f>'Berechnungen 525d'!$E$77*((I68-I67)/(3.6*(F68-F67)))</f>
        <v>1469.2945128779356</v>
      </c>
      <c r="M68" s="21">
        <f>'Berechnungen 525d'!$E$77*((I68-I67)/(3.6*(F68-F67)))*'Berechnungen 525d'!$B$3/(2*PI())</f>
        <v>464.88482334965602</v>
      </c>
      <c r="N68" s="18">
        <f t="shared" ref="N68:N131" si="8">0.00000058831258559*F68^6 - 0.00011816345162*F68^5 + 0.0090000715505*F68^4 - 0.34458324409*F68^3 + 6.6923995271*F68^2 + 10.516913305*F68 + 1540.4723767</f>
        <v>2221.5819300319054</v>
      </c>
      <c r="O68" s="4">
        <f>N68*60*'Berechnungen 525d'!$D$9/1000</f>
        <v>112.76182664434283</v>
      </c>
      <c r="P68" s="21">
        <f>'Berechnungen 525d'!$E$77*((O68-O67)/(3.6*(F68-F67)))*('Berechnungen 525d'!$B$3/(2*PI()))/2</f>
        <v>293.93490526076573</v>
      </c>
      <c r="Q68" s="21">
        <f>('Berechnungen 525d'!$E$77*((O68-O67)/(3.6*(F68-F67)))+('Berechnungen 525d'!$E$74*'Berechnungen 525d'!$E$75*'Berechnungen 525d'!$E$76*('Beschl. 5. Gang(4)'!O68/3.6)^2)/2)*('Berechnungen 525d'!$B$3/(2*PI()))/2</f>
        <v>358.82344372454372</v>
      </c>
      <c r="R68" s="28">
        <f>('Berechnungen 525d'!$E$74*'Berechnungen 525d'!$E$75*'Berechnungen 525d'!$E$76*O68^2)/2</f>
        <v>5315.7736225154686</v>
      </c>
      <c r="T68">
        <v>12378</v>
      </c>
      <c r="U68">
        <v>2230</v>
      </c>
    </row>
    <row r="69" spans="1:21" x14ac:dyDescent="0.25">
      <c r="A69">
        <v>12578</v>
      </c>
      <c r="B69">
        <v>2242</v>
      </c>
      <c r="F69" s="17">
        <f t="shared" si="7"/>
        <v>12.577999999999999</v>
      </c>
      <c r="G69" s="17">
        <f t="shared" ref="G69:G132" si="9">F69-F68</f>
        <v>0.19999999999999929</v>
      </c>
      <c r="H69" s="18">
        <f t="shared" ref="H69:H132" si="10">IF(ISBLANK(B69),H68,B69)</f>
        <v>2242</v>
      </c>
      <c r="I69" s="4">
        <f>H69*60*'Berechnungen 525d'!$D$9/1000</f>
        <v>113.79819574468085</v>
      </c>
      <c r="J69" s="4">
        <f t="shared" ref="J69:J132" si="11">I69-I68</f>
        <v>0.60908936170213224</v>
      </c>
      <c r="K69" s="24">
        <f t="shared" si="6"/>
        <v>0.84595744680852003</v>
      </c>
      <c r="L69" s="28">
        <f>'Berechnungen 525d'!$E$77*((I69-I68)/(3.6*(F69-F68)))</f>
        <v>1522.7234042553362</v>
      </c>
      <c r="M69" s="21">
        <f>'Berechnungen 525d'!$E$77*((I69-I68)/(3.6*(F69-F68)))*'Berechnungen 525d'!$B$3/(2*PI())</f>
        <v>481.78972601692283</v>
      </c>
      <c r="N69" s="18">
        <f t="shared" si="8"/>
        <v>2236.2346924397648</v>
      </c>
      <c r="O69" s="4">
        <f>N69*60*'Berechnungen 525d'!$D$9/1000</f>
        <v>113.5055634528575</v>
      </c>
      <c r="P69" s="21">
        <f>'Berechnungen 525d'!$E$77*((O69-O68)/(3.6*(F69-F68)))*('Berechnungen 525d'!$B$3/(2*PI()))/2</f>
        <v>294.14793274473345</v>
      </c>
      <c r="Q69" s="21">
        <f>('Berechnungen 525d'!$E$77*((O69-O68)/(3.6*(F69-F68)))+('Berechnungen 525d'!$E$74*'Berechnungen 525d'!$E$75*'Berechnungen 525d'!$E$76*('Beschl. 5. Gang(4)'!O69/3.6)^2)/2)*('Berechnungen 525d'!$B$3/(2*PI()))/2</f>
        <v>359.89525735638733</v>
      </c>
      <c r="R69" s="28">
        <f>('Berechnungen 525d'!$E$74*'Berechnungen 525d'!$E$75*'Berechnungen 525d'!$E$76*O69^2)/2</f>
        <v>5386.1267674673909</v>
      </c>
      <c r="T69">
        <v>12578</v>
      </c>
      <c r="U69">
        <v>2242</v>
      </c>
    </row>
    <row r="70" spans="1:21" x14ac:dyDescent="0.25">
      <c r="A70">
        <v>12769</v>
      </c>
      <c r="B70">
        <v>2254</v>
      </c>
      <c r="F70" s="17">
        <f t="shared" si="7"/>
        <v>12.769</v>
      </c>
      <c r="G70" s="17">
        <f t="shared" si="9"/>
        <v>0.19100000000000072</v>
      </c>
      <c r="H70" s="18">
        <f t="shared" si="10"/>
        <v>2254</v>
      </c>
      <c r="I70" s="4">
        <f>H70*60*'Berechnungen 525d'!$D$9/1000</f>
        <v>114.40728510638297</v>
      </c>
      <c r="J70" s="4">
        <f t="shared" si="11"/>
        <v>0.60908936170211803</v>
      </c>
      <c r="K70" s="24">
        <f t="shared" si="6"/>
        <v>0.88581931602983666</v>
      </c>
      <c r="L70" s="28">
        <f>'Berechnungen 525d'!$E$77*((I70-I69)/(3.6*(F70-F69)))</f>
        <v>1594.4747688537059</v>
      </c>
      <c r="M70" s="21">
        <f>'Berechnungen 525d'!$E$77*((I70-I69)/(3.6*(F70-F69)))*'Berechnungen 525d'!$B$3/(2*PI())</f>
        <v>504.49185970356859</v>
      </c>
      <c r="N70" s="18">
        <f t="shared" si="8"/>
        <v>2250.2357894190518</v>
      </c>
      <c r="O70" s="4">
        <f>N70*60*'Berechnungen 525d'!$D$9/1000</f>
        <v>114.21622338804447</v>
      </c>
      <c r="P70" s="21">
        <f>'Berechnungen 525d'!$E$77*((O70-O69)/(3.6*(F70-F69)))*('Berechnungen 525d'!$B$3/(2*PI()))/2</f>
        <v>294.30997720711309</v>
      </c>
      <c r="Q70" s="21">
        <f>('Berechnungen 525d'!$E$77*((O70-O69)/(3.6*(F70-F69)))+('Berechnungen 525d'!$E$74*'Berechnungen 525d'!$E$75*'Berechnungen 525d'!$E$76*('Beschl. 5. Gang(4)'!O70/3.6)^2)/2)*('Berechnungen 525d'!$B$3/(2*PI()))/2</f>
        <v>360.88316898862564</v>
      </c>
      <c r="R70" s="28">
        <f>('Berechnungen 525d'!$E$74*'Berechnungen 525d'!$E$75*'Berechnungen 525d'!$E$76*O70^2)/2</f>
        <v>5453.7831366994815</v>
      </c>
      <c r="T70">
        <v>12769</v>
      </c>
      <c r="U70">
        <v>2254</v>
      </c>
    </row>
    <row r="71" spans="1:21" x14ac:dyDescent="0.25">
      <c r="A71">
        <v>12959</v>
      </c>
      <c r="B71">
        <v>2268</v>
      </c>
      <c r="F71" s="17">
        <f t="shared" si="7"/>
        <v>12.959</v>
      </c>
      <c r="G71" s="17">
        <f t="shared" si="9"/>
        <v>0.1899999999999995</v>
      </c>
      <c r="H71" s="18">
        <f t="shared" si="10"/>
        <v>2268</v>
      </c>
      <c r="I71" s="4">
        <f>H71*60*'Berechnungen 525d'!$D$9/1000</f>
        <v>115.11788936170213</v>
      </c>
      <c r="J71" s="4">
        <f t="shared" si="11"/>
        <v>0.71060425531915428</v>
      </c>
      <c r="K71" s="24">
        <f t="shared" si="6"/>
        <v>1.0388951101157253</v>
      </c>
      <c r="L71" s="28">
        <f>'Berechnungen 525d'!$E$77*((I71-I70)/(3.6*(F71-F70)))</f>
        <v>1870.0111982083056</v>
      </c>
      <c r="M71" s="21">
        <f>'Berechnungen 525d'!$E$77*((I71-I70)/(3.6*(F71-F70)))*'Berechnungen 525d'!$B$3/(2*PI())</f>
        <v>591.6715933541152</v>
      </c>
      <c r="N71" s="18">
        <f t="shared" si="8"/>
        <v>2264.1687746287935</v>
      </c>
      <c r="O71" s="4">
        <f>N71*60*'Berechnungen 525d'!$D$9/1000</f>
        <v>114.92342614371169</v>
      </c>
      <c r="P71" s="21">
        <f>'Berechnungen 525d'!$E$77*((O71-O70)/(3.6*(F71-F70)))*('Berechnungen 525d'!$B$3/(2*PI()))/2</f>
        <v>294.41969854382427</v>
      </c>
      <c r="Q71" s="21">
        <f>('Berechnungen 525d'!$E$77*((O71-O70)/(3.6*(F71-F70)))+('Berechnungen 525d'!$E$74*'Berechnungen 525d'!$E$75*'Berechnungen 525d'!$E$76*('Beschl. 5. Gang(4)'!O71/3.6)^2)/2)*('Berechnungen 525d'!$B$3/(2*PI()))/2</f>
        <v>361.81985693829387</v>
      </c>
      <c r="R71" s="28">
        <f>('Berechnungen 525d'!$E$74*'Berechnungen 525d'!$E$75*'Berechnungen 525d'!$E$76*O71^2)/2</f>
        <v>5521.5295740816691</v>
      </c>
      <c r="T71">
        <v>12959</v>
      </c>
      <c r="U71">
        <v>2268</v>
      </c>
    </row>
    <row r="72" spans="1:21" x14ac:dyDescent="0.25">
      <c r="A72">
        <v>13149</v>
      </c>
      <c r="B72">
        <v>2289</v>
      </c>
      <c r="F72" s="17">
        <f t="shared" si="7"/>
        <v>13.148999999999999</v>
      </c>
      <c r="G72" s="17">
        <f t="shared" si="9"/>
        <v>0.1899999999999995</v>
      </c>
      <c r="H72" s="18">
        <f t="shared" si="10"/>
        <v>2289</v>
      </c>
      <c r="I72" s="4">
        <f>H72*60*'Berechnungen 525d'!$D$9/1000</f>
        <v>116.18379574468085</v>
      </c>
      <c r="J72" s="4">
        <f t="shared" si="11"/>
        <v>1.0659063829787243</v>
      </c>
      <c r="K72" s="24">
        <f t="shared" si="6"/>
        <v>1.5583426651735774</v>
      </c>
      <c r="L72" s="28">
        <f>'Berechnungen 525d'!$E$77*((I72-I71)/(3.6*(F72-F71)))</f>
        <v>2805.0167973124394</v>
      </c>
      <c r="M72" s="21">
        <f>'Berechnungen 525d'!$E$77*((I72-I71)/(3.6*(F72-F71)))*'Berechnungen 525d'!$B$3/(2*PI())</f>
        <v>887.50739003116678</v>
      </c>
      <c r="N72" s="18">
        <f t="shared" si="8"/>
        <v>2278.1047957895257</v>
      </c>
      <c r="O72" s="4">
        <f>N72*60*'Berechnungen 525d'!$D$9/1000</f>
        <v>115.63078299649982</v>
      </c>
      <c r="P72" s="21">
        <f>'Berechnungen 525d'!$E$77*((O72-O71)/(3.6*(F72-F71)))*('Berechnungen 525d'!$B$3/(2*PI()))/2</f>
        <v>294.48385161381401</v>
      </c>
      <c r="Q72" s="21">
        <f>('Berechnungen 525d'!$E$77*((O72-O71)/(3.6*(F72-F71)))+('Berechnungen 525d'!$E$74*'Berechnungen 525d'!$E$75*'Berechnungen 525d'!$E$76*('Beschl. 5. Gang(4)'!O72/3.6)^2)/2)*('Berechnungen 525d'!$B$3/(2*PI()))/2</f>
        <v>362.716263082517</v>
      </c>
      <c r="R72" s="28">
        <f>('Berechnungen 525d'!$E$74*'Berechnungen 525d'!$E$75*'Berechnungen 525d'!$E$76*O72^2)/2</f>
        <v>5589.7090868894174</v>
      </c>
      <c r="T72">
        <v>13149</v>
      </c>
      <c r="U72">
        <v>2289</v>
      </c>
    </row>
    <row r="73" spans="1:21" x14ac:dyDescent="0.25">
      <c r="A73">
        <v>13339</v>
      </c>
      <c r="B73">
        <v>2294</v>
      </c>
      <c r="F73" s="17">
        <f t="shared" si="7"/>
        <v>13.339</v>
      </c>
      <c r="G73" s="17">
        <f t="shared" si="9"/>
        <v>0.19000000000000128</v>
      </c>
      <c r="H73" s="18">
        <f t="shared" si="10"/>
        <v>2294</v>
      </c>
      <c r="I73" s="4">
        <f>H73*60*'Berechnungen 525d'!$D$9/1000</f>
        <v>116.4375829787234</v>
      </c>
      <c r="J73" s="4">
        <f t="shared" si="11"/>
        <v>0.25378723404254799</v>
      </c>
      <c r="K73" s="24">
        <f t="shared" si="6"/>
        <v>0.37103396789845949</v>
      </c>
      <c r="L73" s="28">
        <f>'Berechnungen 525d'!$E$77*((I73-I72)/(3.6*(F73-F72)))</f>
        <v>667.8611422172271</v>
      </c>
      <c r="M73" s="21">
        <f>'Berechnungen 525d'!$E$77*((I73-I72)/(3.6*(F73-F72)))*'Berechnungen 525d'!$B$3/(2*PI())</f>
        <v>211.31128334074754</v>
      </c>
      <c r="N73" s="18">
        <f t="shared" si="8"/>
        <v>2292.0418023301099</v>
      </c>
      <c r="O73" s="4">
        <f>N73*60*'Berechnungen 525d'!$D$9/1000</f>
        <v>116.33818986465342</v>
      </c>
      <c r="P73" s="21">
        <f>'Berechnungen 525d'!$E$77*((O73-O72)/(3.6*(F73-F72)))*('Berechnungen 525d'!$B$3/(2*PI()))/2</f>
        <v>294.5046738019426</v>
      </c>
      <c r="Q73" s="21">
        <f>('Berechnungen 525d'!$E$77*((O73-O72)/(3.6*(F73-F72)))+('Berechnungen 525d'!$E$74*'Berechnungen 525d'!$E$75*'Berechnungen 525d'!$E$76*('Beschl. 5. Gang(4)'!O73/3.6)^2)/2)*('Berechnungen 525d'!$B$3/(2*PI()))/2</f>
        <v>363.57450455724927</v>
      </c>
      <c r="R73" s="28">
        <f>('Berechnungen 525d'!$E$74*'Berechnungen 525d'!$E$75*'Berechnungen 525d'!$E$76*O73^2)/2</f>
        <v>5658.3118241385937</v>
      </c>
      <c r="T73">
        <v>13339</v>
      </c>
      <c r="U73">
        <v>2294</v>
      </c>
    </row>
    <row r="74" spans="1:21" x14ac:dyDescent="0.25">
      <c r="A74">
        <v>13530</v>
      </c>
      <c r="B74">
        <v>2307</v>
      </c>
      <c r="F74" s="17">
        <f t="shared" si="7"/>
        <v>13.53</v>
      </c>
      <c r="G74" s="17">
        <f t="shared" si="9"/>
        <v>0.19099999999999895</v>
      </c>
      <c r="H74" s="18">
        <f t="shared" si="10"/>
        <v>2307</v>
      </c>
      <c r="I74" s="4">
        <f>H74*60*'Berechnungen 525d'!$D$9/1000</f>
        <v>117.09742978723403</v>
      </c>
      <c r="J74" s="4">
        <f t="shared" si="11"/>
        <v>0.65984680851063615</v>
      </c>
      <c r="K74" s="24">
        <f t="shared" si="6"/>
        <v>0.95963759236567736</v>
      </c>
      <c r="L74" s="28">
        <f>'Berechnungen 525d'!$E$77*((I74-I73)/(3.6*(F74-F73)))</f>
        <v>1727.3476662582193</v>
      </c>
      <c r="M74" s="21">
        <f>'Berechnungen 525d'!$E$77*((I74-I73)/(3.6*(F74-F73)))*'Berechnungen 525d'!$B$3/(2*PI())</f>
        <v>546.53284801221128</v>
      </c>
      <c r="N74" s="18">
        <f t="shared" si="8"/>
        <v>2306.0511714816007</v>
      </c>
      <c r="O74" s="4">
        <f>N74*60*'Berechnungen 525d'!$D$9/1000</f>
        <v>117.04926967418098</v>
      </c>
      <c r="P74" s="21">
        <f>'Berechnungen 525d'!$E$77*((O74-O73)/(3.6*(F74-F73)))*('Berechnungen 525d'!$B$3/(2*PI()))/2</f>
        <v>294.48386235455621</v>
      </c>
      <c r="Q74" s="21">
        <f>('Berechnungen 525d'!$E$77*((O74-O73)/(3.6*(F74-F73)))+('Berechnungen 525d'!$E$74*'Berechnungen 525d'!$E$75*'Berechnungen 525d'!$E$76*('Beschl. 5. Gang(4)'!O74/3.6)^2)/2)*('Berechnungen 525d'!$B$3/(2*PI()))/2</f>
        <v>364.40060777173517</v>
      </c>
      <c r="R74" s="28">
        <f>('Berechnungen 525d'!$E$74*'Berechnungen 525d'!$E$75*'Berechnungen 525d'!$E$76*O74^2)/2</f>
        <v>5727.6924378291869</v>
      </c>
      <c r="T74">
        <v>13530</v>
      </c>
      <c r="U74">
        <v>2307</v>
      </c>
    </row>
    <row r="75" spans="1:21" x14ac:dyDescent="0.25">
      <c r="A75">
        <v>13730</v>
      </c>
      <c r="B75">
        <v>2324</v>
      </c>
      <c r="F75" s="17">
        <f t="shared" si="7"/>
        <v>13.73</v>
      </c>
      <c r="G75" s="17">
        <f t="shared" si="9"/>
        <v>0.20000000000000107</v>
      </c>
      <c r="H75" s="18">
        <f t="shared" si="10"/>
        <v>2324</v>
      </c>
      <c r="I75" s="4">
        <f>H75*60*'Berechnungen 525d'!$D$9/1000</f>
        <v>117.96030638297871</v>
      </c>
      <c r="J75" s="4">
        <f t="shared" si="11"/>
        <v>0.86287659574468023</v>
      </c>
      <c r="K75" s="24">
        <f t="shared" si="6"/>
        <v>1.1984397163120495</v>
      </c>
      <c r="L75" s="28">
        <f>'Berechnungen 525d'!$E$77*((I75-I74)/(3.6*(F75-F74)))</f>
        <v>2157.191489361689</v>
      </c>
      <c r="M75" s="21">
        <f>'Berechnungen 525d'!$E$77*((I75-I74)/(3.6*(F75-F74)))*'Berechnungen 525d'!$B$3/(2*PI())</f>
        <v>682.53544519062905</v>
      </c>
      <c r="N75" s="18">
        <f t="shared" si="8"/>
        <v>2320.7175297305412</v>
      </c>
      <c r="O75" s="4">
        <f>N75*60*'Berechnungen 525d'!$D$9/1000</f>
        <v>117.79369657287613</v>
      </c>
      <c r="P75" s="21">
        <f>'Berechnungen 525d'!$E$77*((O75-O74)/(3.6*(F75-F74)))*('Berechnungen 525d'!$B$3/(2*PI()))/2</f>
        <v>294.42086343428787</v>
      </c>
      <c r="Q75" s="21">
        <f>('Berechnungen 525d'!$E$77*((O75-O74)/(3.6*(F75-F74)))+('Berechnungen 525d'!$E$74*'Berechnungen 525d'!$E$75*'Berechnungen 525d'!$E$76*('Beschl. 5. Gang(4)'!O75/3.6)^2)/2)*('Berechnungen 525d'!$B$3/(2*PI()))/2</f>
        <v>365.22977019529372</v>
      </c>
      <c r="R75" s="28">
        <f>('Berechnungen 525d'!$E$74*'Berechnungen 525d'!$E$75*'Berechnungen 525d'!$E$76*O75^2)/2</f>
        <v>5800.779732609145</v>
      </c>
      <c r="T75">
        <v>13730</v>
      </c>
      <c r="U75">
        <v>2324</v>
      </c>
    </row>
    <row r="76" spans="1:21" x14ac:dyDescent="0.25">
      <c r="A76">
        <v>13920</v>
      </c>
      <c r="B76">
        <v>2341</v>
      </c>
      <c r="F76" s="17">
        <f t="shared" si="7"/>
        <v>13.92</v>
      </c>
      <c r="G76" s="17">
        <f t="shared" si="9"/>
        <v>0.1899999999999995</v>
      </c>
      <c r="H76" s="18">
        <f t="shared" si="10"/>
        <v>2341</v>
      </c>
      <c r="I76" s="4">
        <f>H76*60*'Berechnungen 525d'!$D$9/1000</f>
        <v>118.82318297872339</v>
      </c>
      <c r="J76" s="4">
        <f t="shared" si="11"/>
        <v>0.86287659574468023</v>
      </c>
      <c r="K76" s="24">
        <f t="shared" ref="K76:K139" si="12">((I76-I75)/(3.6*(F76-F75)))</f>
        <v>1.2615154908547987</v>
      </c>
      <c r="L76" s="28">
        <f>'Berechnungen 525d'!$E$77*((I76-I75)/(3.6*(F76-F75)))</f>
        <v>2270.7278835386378</v>
      </c>
      <c r="M76" s="21">
        <f>'Berechnungen 525d'!$E$77*((I76-I75)/(3.6*(F76-F75)))*'Berechnungen 525d'!$B$3/(2*PI())</f>
        <v>718.45836335856245</v>
      </c>
      <c r="N76" s="18">
        <f t="shared" si="8"/>
        <v>2334.6457177744305</v>
      </c>
      <c r="O76" s="4">
        <f>N76*60*'Berechnungen 525d'!$D$9/1000</f>
        <v>118.50065583665278</v>
      </c>
      <c r="P76" s="21">
        <f>'Berechnungen 525d'!$E$77*((O76-O75)/(3.6*(F76-F75)))*('Berechnungen 525d'!$B$3/(2*PI()))/2</f>
        <v>294.31832901656259</v>
      </c>
      <c r="Q76" s="21">
        <f>('Berechnungen 525d'!$E$77*((O76-O75)/(3.6*(F76-F75)))+('Berechnungen 525d'!$E$74*'Berechnungen 525d'!$E$75*'Berechnungen 525d'!$E$76*('Beschl. 5. Gang(4)'!O76/3.6)^2)/2)*('Berechnungen 525d'!$B$3/(2*PI()))/2</f>
        <v>365.97973014643242</v>
      </c>
      <c r="R76" s="28">
        <f>('Berechnungen 525d'!$E$74*'Berechnungen 525d'!$E$75*'Berechnungen 525d'!$E$76*O76^2)/2</f>
        <v>5870.6174448867841</v>
      </c>
      <c r="T76">
        <v>13920</v>
      </c>
      <c r="U76">
        <v>2341</v>
      </c>
    </row>
    <row r="77" spans="1:21" x14ac:dyDescent="0.25">
      <c r="A77">
        <v>14131</v>
      </c>
      <c r="B77">
        <v>2358</v>
      </c>
      <c r="F77" s="17">
        <f t="shared" si="7"/>
        <v>14.131</v>
      </c>
      <c r="G77" s="17">
        <f t="shared" si="9"/>
        <v>0.2110000000000003</v>
      </c>
      <c r="H77" s="18">
        <f t="shared" si="10"/>
        <v>2358</v>
      </c>
      <c r="I77" s="4">
        <f>H77*60*'Berechnungen 525d'!$D$9/1000</f>
        <v>119.68605957446808</v>
      </c>
      <c r="J77" s="4">
        <f t="shared" si="11"/>
        <v>0.86287659574468023</v>
      </c>
      <c r="K77" s="24">
        <f t="shared" si="12"/>
        <v>1.13596181640953</v>
      </c>
      <c r="L77" s="28">
        <f>'Berechnungen 525d'!$E$77*((I77-I76)/(3.6*(F77-F76)))</f>
        <v>2044.731269537154</v>
      </c>
      <c r="M77" s="21">
        <f>'Berechnungen 525d'!$E$77*((I77-I76)/(3.6*(F77-F76)))*'Berechnungen 525d'!$B$3/(2*PI())</f>
        <v>646.95302861671246</v>
      </c>
      <c r="N77" s="18">
        <f t="shared" si="8"/>
        <v>2350.1056804162481</v>
      </c>
      <c r="O77" s="4">
        <f>N77*60*'Berechnungen 525d'!$D$9/1000</f>
        <v>119.2853640681064</v>
      </c>
      <c r="P77" s="21">
        <f>'Berechnungen 525d'!$E$77*((O77-O76)/(3.6*(F77-F76)))*('Berechnungen 525d'!$B$3/(2*PI()))/2</f>
        <v>294.17263686544607</v>
      </c>
      <c r="Q77" s="21">
        <f>('Berechnungen 525d'!$E$77*((O77-O76)/(3.6*(F77-F76)))+('Berechnungen 525d'!$E$74*'Berechnungen 525d'!$E$75*'Berechnungen 525d'!$E$76*('Beschl. 5. Gang(4)'!O77/3.6)^2)/2)*('Berechnungen 525d'!$B$3/(2*PI()))/2</f>
        <v>366.78626021949083</v>
      </c>
      <c r="R77" s="28">
        <f>('Berechnungen 525d'!$E$74*'Berechnungen 525d'!$E$75*'Berechnungen 525d'!$E$76*O77^2)/2</f>
        <v>5948.6250237578643</v>
      </c>
      <c r="T77">
        <v>14131</v>
      </c>
      <c r="U77">
        <v>2358</v>
      </c>
    </row>
    <row r="78" spans="1:21" x14ac:dyDescent="0.25">
      <c r="A78">
        <v>14321</v>
      </c>
      <c r="B78">
        <v>2375</v>
      </c>
      <c r="F78" s="17">
        <f t="shared" si="7"/>
        <v>14.321</v>
      </c>
      <c r="G78" s="17">
        <f t="shared" si="9"/>
        <v>0.1899999999999995</v>
      </c>
      <c r="H78" s="18">
        <f t="shared" si="10"/>
        <v>2375</v>
      </c>
      <c r="I78" s="4">
        <f>H78*60*'Berechnungen 525d'!$D$9/1000</f>
        <v>120.54893617021277</v>
      </c>
      <c r="J78" s="4">
        <f t="shared" si="11"/>
        <v>0.86287659574469444</v>
      </c>
      <c r="K78" s="24">
        <f t="shared" si="12"/>
        <v>1.2615154908548196</v>
      </c>
      <c r="L78" s="28">
        <f>'Berechnungen 525d'!$E$77*((I78-I77)/(3.6*(F78-F77)))</f>
        <v>2270.7278835386755</v>
      </c>
      <c r="M78" s="21">
        <f>'Berechnungen 525d'!$E$77*((I78-I77)/(3.6*(F78-F77)))*'Berechnungen 525d'!$B$3/(2*PI())</f>
        <v>718.45836335857427</v>
      </c>
      <c r="N78" s="18">
        <f t="shared" si="8"/>
        <v>2364.01829377281</v>
      </c>
      <c r="O78" s="4">
        <f>N78*60*'Berechnungen 525d'!$D$9/1000</f>
        <v>119.99153280051948</v>
      </c>
      <c r="P78" s="21">
        <f>'Berechnungen 525d'!$E$77*((O78-O77)/(3.6*(F78-F77)))*('Berechnungen 525d'!$B$3/(2*PI()))/2</f>
        <v>293.98921829988518</v>
      </c>
      <c r="Q78" s="21">
        <f>('Berechnungen 525d'!$E$77*((O78-O77)/(3.6*(F78-F77)))+('Berechnungen 525d'!$E$74*'Berechnungen 525d'!$E$75*'Berechnungen 525d'!$E$76*('Beschl. 5. Gang(4)'!O78/3.6)^2)/2)*('Berechnungen 525d'!$B$3/(2*PI()))/2</f>
        <v>367.46513103771167</v>
      </c>
      <c r="R78" s="28">
        <f>('Berechnungen 525d'!$E$74*'Berechnungen 525d'!$E$75*'Berechnungen 525d'!$E$76*O78^2)/2</f>
        <v>6019.2651594397748</v>
      </c>
      <c r="T78">
        <v>14321</v>
      </c>
      <c r="U78">
        <v>2375</v>
      </c>
    </row>
    <row r="79" spans="1:21" x14ac:dyDescent="0.25">
      <c r="A79">
        <v>14511</v>
      </c>
      <c r="B79">
        <v>2381</v>
      </c>
      <c r="F79" s="17">
        <f t="shared" si="7"/>
        <v>14.510999999999999</v>
      </c>
      <c r="G79" s="17">
        <f t="shared" si="9"/>
        <v>0.1899999999999995</v>
      </c>
      <c r="H79" s="18">
        <f t="shared" si="10"/>
        <v>2381</v>
      </c>
      <c r="I79" s="4">
        <f>H79*60*'Berechnungen 525d'!$D$9/1000</f>
        <v>120.85348085106382</v>
      </c>
      <c r="J79" s="4">
        <f t="shared" si="11"/>
        <v>0.30454468085105191</v>
      </c>
      <c r="K79" s="24">
        <f t="shared" si="12"/>
        <v>0.44524076147814717</v>
      </c>
      <c r="L79" s="28">
        <f>'Berechnungen 525d'!$E$77*((I79-I78)/(3.6*(F79-F78)))</f>
        <v>801.43337066066488</v>
      </c>
      <c r="M79" s="21">
        <f>'Berechnungen 525d'!$E$77*((I79-I78)/(3.6*(F79-F78)))*'Berechnungen 525d'!$B$3/(2*PI())</f>
        <v>253.57354000889461</v>
      </c>
      <c r="N79" s="18">
        <f t="shared" si="8"/>
        <v>2377.9210703521703</v>
      </c>
      <c r="O79" s="4">
        <f>N79*60*'Berechnungen 525d'!$D$9/1000</f>
        <v>120.69720224323697</v>
      </c>
      <c r="P79" s="21">
        <f>'Berechnungen 525d'!$E$77*((O79-O78)/(3.6*(F79-F78)))*('Berechnungen 525d'!$B$3/(2*PI()))/2</f>
        <v>293.7813560984423</v>
      </c>
      <c r="Q79" s="21">
        <f>('Berechnungen 525d'!$E$77*((O79-O78)/(3.6*(F79-F78)))+('Berechnungen 525d'!$E$74*'Berechnungen 525d'!$E$75*'Berechnungen 525d'!$E$76*('Beschl. 5. Gang(4)'!O79/3.6)^2)/2)*('Berechnungen 525d'!$B$3/(2*PI()))/2</f>
        <v>368.12403283333185</v>
      </c>
      <c r="R79" s="28">
        <f>('Berechnungen 525d'!$E$74*'Berechnungen 525d'!$E$75*'Berechnungen 525d'!$E$76*O79^2)/2</f>
        <v>6090.2718626514015</v>
      </c>
      <c r="T79">
        <v>14511</v>
      </c>
      <c r="U79">
        <v>2381</v>
      </c>
    </row>
    <row r="80" spans="1:21" x14ac:dyDescent="0.25">
      <c r="A80">
        <v>14701</v>
      </c>
      <c r="B80">
        <v>2397</v>
      </c>
      <c r="F80" s="17">
        <f t="shared" si="7"/>
        <v>14.701000000000001</v>
      </c>
      <c r="G80" s="17">
        <f t="shared" si="9"/>
        <v>0.19000000000000128</v>
      </c>
      <c r="H80" s="18">
        <f t="shared" si="10"/>
        <v>2397</v>
      </c>
      <c r="I80" s="4">
        <f>H80*60*'Berechnungen 525d'!$D$9/1000</f>
        <v>121.6656</v>
      </c>
      <c r="J80" s="4">
        <f t="shared" si="11"/>
        <v>0.81211914893617632</v>
      </c>
      <c r="K80" s="24">
        <f t="shared" si="12"/>
        <v>1.1873086972751037</v>
      </c>
      <c r="L80" s="28">
        <f>'Berechnungen 525d'!$E$77*((I80-I79)/(3.6*(F80-F79)))</f>
        <v>2137.1556550951868</v>
      </c>
      <c r="M80" s="21">
        <f>'Berechnungen 525d'!$E$77*((I80-I79)/(3.6*(F80-F79)))*'Berechnungen 525d'!$B$3/(2*PI())</f>
        <v>676.19610669041117</v>
      </c>
      <c r="N80" s="18">
        <f t="shared" si="8"/>
        <v>2391.8125316293635</v>
      </c>
      <c r="O80" s="4">
        <f>N80*60*'Berechnungen 525d'!$D$9/1000</f>
        <v>121.40229735010656</v>
      </c>
      <c r="P80" s="21">
        <f>'Berechnungen 525d'!$E$77*((O80-O79)/(3.6*(F80-F79)))*('Berechnungen 525d'!$B$3/(2*PI()))/2</f>
        <v>293.54225099619435</v>
      </c>
      <c r="Q80" s="21">
        <f>('Berechnungen 525d'!$E$77*((O80-O79)/(3.6*(F80-F79)))+('Berechnungen 525d'!$E$74*'Berechnungen 525d'!$E$75*'Berechnungen 525d'!$E$76*('Beschl. 5. Gang(4)'!O80/3.6)^2)/2)*('Berechnungen 525d'!$B$3/(2*PI()))/2</f>
        <v>368.75606256472679</v>
      </c>
      <c r="R80" s="28">
        <f>('Berechnungen 525d'!$E$74*'Berechnungen 525d'!$E$75*'Berechnungen 525d'!$E$76*O80^2)/2</f>
        <v>6161.6366318381588</v>
      </c>
      <c r="T80">
        <v>14701</v>
      </c>
      <c r="U80">
        <v>2397</v>
      </c>
    </row>
    <row r="81" spans="1:21" x14ac:dyDescent="0.25">
      <c r="A81">
        <v>14892</v>
      </c>
      <c r="B81">
        <v>2410</v>
      </c>
      <c r="F81" s="17">
        <f t="shared" si="7"/>
        <v>14.891999999999999</v>
      </c>
      <c r="G81" s="17">
        <f t="shared" si="9"/>
        <v>0.19099999999999895</v>
      </c>
      <c r="H81" s="18">
        <f t="shared" si="10"/>
        <v>2410</v>
      </c>
      <c r="I81" s="4">
        <f>H81*60*'Berechnungen 525d'!$D$9/1000</f>
        <v>122.32544680851063</v>
      </c>
      <c r="J81" s="4">
        <f t="shared" si="11"/>
        <v>0.65984680851063615</v>
      </c>
      <c r="K81" s="24">
        <f t="shared" si="12"/>
        <v>0.95963759236567736</v>
      </c>
      <c r="L81" s="28">
        <f>'Berechnungen 525d'!$E$77*((I81-I80)/(3.6*(F81-F80)))</f>
        <v>1727.3476662582193</v>
      </c>
      <c r="M81" s="21">
        <f>'Berechnungen 525d'!$E$77*((I81-I80)/(3.6*(F81-F80)))*'Berechnungen 525d'!$B$3/(2*PI())</f>
        <v>546.53284801221128</v>
      </c>
      <c r="N81" s="18">
        <f t="shared" si="8"/>
        <v>2405.7642804915781</v>
      </c>
      <c r="O81" s="4">
        <f>N81*60*'Berechnungen 525d'!$D$9/1000</f>
        <v>122.11045250086613</v>
      </c>
      <c r="P81" s="21">
        <f>'Berechnungen 525d'!$E$77*((O81-O80)/(3.6*(F81-F80)))*('Berechnungen 525d'!$B$3/(2*PI()))/2</f>
        <v>293.27265540066941</v>
      </c>
      <c r="Q81" s="21">
        <f>('Berechnungen 525d'!$E$77*((O81-O80)/(3.6*(F81-F80)))+('Berechnungen 525d'!$E$74*'Berechnungen 525d'!$E$75*'Berechnungen 525d'!$E$76*('Beschl. 5. Gang(4)'!O81/3.6)^2)/2)*('Berechnungen 525d'!$B$3/(2*PI()))/2</f>
        <v>369.36648974187432</v>
      </c>
      <c r="R81" s="28">
        <f>('Berechnungen 525d'!$E$74*'Berechnungen 525d'!$E$75*'Berechnungen 525d'!$E$76*O81^2)/2</f>
        <v>6233.7295153108907</v>
      </c>
      <c r="T81">
        <v>14892</v>
      </c>
      <c r="U81">
        <v>2410</v>
      </c>
    </row>
    <row r="82" spans="1:21" x14ac:dyDescent="0.25">
      <c r="A82">
        <v>15082</v>
      </c>
      <c r="B82">
        <v>2426</v>
      </c>
      <c r="F82" s="17">
        <f t="shared" si="7"/>
        <v>15.082000000000001</v>
      </c>
      <c r="G82" s="17">
        <f t="shared" si="9"/>
        <v>0.19000000000000128</v>
      </c>
      <c r="H82" s="18">
        <f t="shared" si="10"/>
        <v>2426</v>
      </c>
      <c r="I82" s="4">
        <f>H82*60*'Berechnungen 525d'!$D$9/1000</f>
        <v>123.1375659574468</v>
      </c>
      <c r="J82" s="4">
        <f t="shared" si="11"/>
        <v>0.81211914893616211</v>
      </c>
      <c r="K82" s="24">
        <f t="shared" si="12"/>
        <v>1.1873086972750828</v>
      </c>
      <c r="L82" s="28">
        <f>'Berechnungen 525d'!$E$77*((I82-I81)/(3.6*(F82-F81)))</f>
        <v>2137.1556550951491</v>
      </c>
      <c r="M82" s="21">
        <f>'Berechnungen 525d'!$E$77*((I82-I81)/(3.6*(F82-F81)))*'Berechnungen 525d'!$B$3/(2*PI())</f>
        <v>676.19610669039923</v>
      </c>
      <c r="N82" s="18">
        <f t="shared" si="8"/>
        <v>2419.6288820692757</v>
      </c>
      <c r="O82" s="4">
        <f>N82*60*'Berechnungen 525d'!$D$9/1000</f>
        <v>122.8141842779673</v>
      </c>
      <c r="P82" s="21">
        <f>'Berechnungen 525d'!$E$77*((O82-O81)/(3.6*(F82-F81)))*('Berechnungen 525d'!$B$3/(2*PI()))/2</f>
        <v>292.97467523914514</v>
      </c>
      <c r="Q82" s="21">
        <f>('Berechnungen 525d'!$E$77*((O82-O81)/(3.6*(F82-F81)))+('Berechnungen 525d'!$E$74*'Berechnungen 525d'!$E$75*'Berechnungen 525d'!$E$76*('Beschl. 5. Gang(4)'!O82/3.6)^2)/2)*('Berechnungen 525d'!$B$3/(2*PI()))/2</f>
        <v>369.94810593770933</v>
      </c>
      <c r="R82" s="28">
        <f>('Berechnungen 525d'!$E$74*'Berechnungen 525d'!$E$75*'Berechnungen 525d'!$E$76*O82^2)/2</f>
        <v>6305.7874661541073</v>
      </c>
      <c r="T82">
        <v>15082</v>
      </c>
      <c r="U82">
        <v>2426</v>
      </c>
    </row>
    <row r="83" spans="1:21" x14ac:dyDescent="0.25">
      <c r="A83">
        <v>15282</v>
      </c>
      <c r="B83">
        <v>2434</v>
      </c>
      <c r="F83" s="17">
        <f t="shared" si="7"/>
        <v>15.282</v>
      </c>
      <c r="G83" s="17">
        <f t="shared" si="9"/>
        <v>0.19999999999999929</v>
      </c>
      <c r="H83" s="18">
        <f t="shared" si="10"/>
        <v>2434</v>
      </c>
      <c r="I83" s="4">
        <f>H83*60*'Berechnungen 525d'!$D$9/1000</f>
        <v>123.5436255319149</v>
      </c>
      <c r="J83" s="4">
        <f t="shared" si="11"/>
        <v>0.40605957446810237</v>
      </c>
      <c r="K83" s="24">
        <f t="shared" si="12"/>
        <v>0.56397163120569971</v>
      </c>
      <c r="L83" s="28">
        <f>'Berechnungen 525d'!$E$77*((I83-I82)/(3.6*(F83-F82)))</f>
        <v>1015.1489361702595</v>
      </c>
      <c r="M83" s="21">
        <f>'Berechnungen 525d'!$E$77*((I83-I82)/(3.6*(F83-F82)))*'Berechnungen 525d'!$B$3/(2*PI())</f>
        <v>321.19315067795975</v>
      </c>
      <c r="N83" s="18">
        <f t="shared" si="8"/>
        <v>2434.2066079255865</v>
      </c>
      <c r="O83" s="4">
        <f>N83*60*'Berechnungen 525d'!$D$9/1000</f>
        <v>123.55411242270804</v>
      </c>
      <c r="P83" s="21">
        <f>'Berechnungen 525d'!$E$77*((O83-O82)/(3.6*(F83-F82)))*('Berechnungen 525d'!$B$3/(2*PI()))/2</f>
        <v>292.64160609423874</v>
      </c>
      <c r="Q83" s="21">
        <f>('Berechnungen 525d'!$E$77*((O83-O82)/(3.6*(F83-F82)))+('Berechnungen 525d'!$E$74*'Berechnungen 525d'!$E$75*'Berechnungen 525d'!$E$76*('Beschl. 5. Gang(4)'!O83/3.6)^2)/2)*('Berechnungen 525d'!$B$3/(2*PI()))/2</f>
        <v>370.54532637020998</v>
      </c>
      <c r="R83" s="28">
        <f>('Berechnungen 525d'!$E$74*'Berechnungen 525d'!$E$75*'Berechnungen 525d'!$E$76*O83^2)/2</f>
        <v>6381.9982872630135</v>
      </c>
      <c r="T83">
        <v>15282</v>
      </c>
      <c r="U83">
        <v>2434</v>
      </c>
    </row>
    <row r="84" spans="1:21" x14ac:dyDescent="0.25">
      <c r="A84">
        <v>15473</v>
      </c>
      <c r="B84">
        <v>2442</v>
      </c>
      <c r="F84" s="17">
        <f t="shared" si="7"/>
        <v>15.473000000000001</v>
      </c>
      <c r="G84" s="17">
        <f t="shared" si="9"/>
        <v>0.19100000000000072</v>
      </c>
      <c r="H84" s="18">
        <f t="shared" si="10"/>
        <v>2442</v>
      </c>
      <c r="I84" s="4">
        <f>H84*60*'Berechnungen 525d'!$D$9/1000</f>
        <v>123.94968510638297</v>
      </c>
      <c r="J84" s="4">
        <f t="shared" si="11"/>
        <v>0.40605957446807395</v>
      </c>
      <c r="K84" s="24">
        <f t="shared" si="12"/>
        <v>0.59054621068655089</v>
      </c>
      <c r="L84" s="28">
        <f>'Berechnungen 525d'!$E$77*((I84-I83)/(3.6*(F84-F83)))</f>
        <v>1062.9831792357916</v>
      </c>
      <c r="M84" s="21">
        <f>'Berechnungen 525d'!$E$77*((I84-I83)/(3.6*(F84-F83)))*'Berechnungen 525d'!$B$3/(2*PI())</f>
        <v>336.32790646904181</v>
      </c>
      <c r="N84" s="18">
        <f t="shared" si="8"/>
        <v>2448.1111828731564</v>
      </c>
      <c r="O84" s="4">
        <f>N84*60*'Berechnungen 525d'!$D$9/1000</f>
        <v>124.25987314600428</v>
      </c>
      <c r="P84" s="21">
        <f>'Berechnungen 525d'!$E$77*((O84-O83)/(3.6*(F84-F83)))*('Berechnungen 525d'!$B$3/(2*PI()))/2</f>
        <v>292.28103640364083</v>
      </c>
      <c r="Q84" s="21">
        <f>('Berechnungen 525d'!$E$77*((O84-O83)/(3.6*(F84-F83)))+('Berechnungen 525d'!$E$74*'Berechnungen 525d'!$E$75*'Berechnungen 525d'!$E$76*('Beschl. 5. Gang(4)'!O84/3.6)^2)/2)*('Berechnungen 525d'!$B$3/(2*PI()))/2</f>
        <v>371.0772954400781</v>
      </c>
      <c r="R84" s="28">
        <f>('Berechnungen 525d'!$E$74*'Berechnungen 525d'!$E$75*'Berechnungen 525d'!$E$76*O84^2)/2</f>
        <v>6455.1165006221663</v>
      </c>
      <c r="T84">
        <v>15473</v>
      </c>
      <c r="U84">
        <v>2442</v>
      </c>
    </row>
    <row r="85" spans="1:21" x14ac:dyDescent="0.25">
      <c r="A85">
        <v>15663</v>
      </c>
      <c r="B85">
        <v>2458</v>
      </c>
      <c r="F85" s="17">
        <f t="shared" si="7"/>
        <v>15.663</v>
      </c>
      <c r="G85" s="17">
        <f t="shared" si="9"/>
        <v>0.1899999999999995</v>
      </c>
      <c r="H85" s="18">
        <f t="shared" si="10"/>
        <v>2458</v>
      </c>
      <c r="I85" s="4">
        <f>H85*60*'Berechnungen 525d'!$D$9/1000</f>
        <v>124.76180425531915</v>
      </c>
      <c r="J85" s="4">
        <f t="shared" si="11"/>
        <v>0.81211914893617632</v>
      </c>
      <c r="K85" s="24">
        <f t="shared" si="12"/>
        <v>1.1873086972751146</v>
      </c>
      <c r="L85" s="28">
        <f>'Berechnungen 525d'!$E$77*((I85-I84)/(3.6*(F85-F84)))</f>
        <v>2137.1556550952064</v>
      </c>
      <c r="M85" s="21">
        <f>'Berechnungen 525d'!$E$77*((I85-I84)/(3.6*(F85-F84)))*'Berechnungen 525d'!$B$3/(2*PI())</f>
        <v>676.19610669041731</v>
      </c>
      <c r="N85" s="18">
        <f t="shared" si="8"/>
        <v>2461.9251691460795</v>
      </c>
      <c r="O85" s="4">
        <f>N85*60*'Berechnungen 525d'!$D$9/1000</f>
        <v>124.96103581946568</v>
      </c>
      <c r="P85" s="21">
        <f>'Berechnungen 525d'!$E$77*((O85-O84)/(3.6*(F85-F84)))*('Berechnungen 525d'!$B$3/(2*PI()))/2</f>
        <v>291.90511673829644</v>
      </c>
      <c r="Q85" s="21">
        <f>('Berechnungen 525d'!$E$77*((O85-O84)/(3.6*(F85-F84)))+('Berechnungen 525d'!$E$74*'Berechnungen 525d'!$E$75*'Berechnungen 525d'!$E$76*('Beschl. 5. Gang(4)'!O85/3.6)^2)/2)*('Berechnungen 525d'!$B$3/(2*PI()))/2</f>
        <v>371.59313385119884</v>
      </c>
      <c r="R85" s="28">
        <f>('Berechnungen 525d'!$E$74*'Berechnungen 525d'!$E$75*'Berechnungen 525d'!$E$76*O85^2)/2</f>
        <v>6528.1707590900905</v>
      </c>
      <c r="T85">
        <v>15663</v>
      </c>
      <c r="U85">
        <v>2458</v>
      </c>
    </row>
    <row r="86" spans="1:21" x14ac:dyDescent="0.25">
      <c r="A86">
        <v>15853</v>
      </c>
      <c r="B86">
        <v>2478</v>
      </c>
      <c r="F86" s="17">
        <f t="shared" si="7"/>
        <v>15.853</v>
      </c>
      <c r="G86" s="17">
        <f t="shared" si="9"/>
        <v>0.1899999999999995</v>
      </c>
      <c r="H86" s="18">
        <f t="shared" si="10"/>
        <v>2478</v>
      </c>
      <c r="I86" s="4">
        <f>H86*60*'Berechnungen 525d'!$D$9/1000</f>
        <v>125.77695319148935</v>
      </c>
      <c r="J86" s="4">
        <f t="shared" si="11"/>
        <v>1.0151489361702062</v>
      </c>
      <c r="K86" s="24">
        <f t="shared" si="12"/>
        <v>1.4841358715938724</v>
      </c>
      <c r="L86" s="28">
        <f>'Berechnungen 525d'!$E$77*((I86-I85)/(3.6*(F86-F85)))</f>
        <v>2671.4445688689702</v>
      </c>
      <c r="M86" s="21">
        <f>'Berechnungen 525d'!$E$77*((I86-I85)/(3.6*(F86-F85)))*'Berechnungen 525d'!$B$3/(2*PI())</f>
        <v>845.2451333630097</v>
      </c>
      <c r="N86" s="18">
        <f t="shared" si="8"/>
        <v>2475.7203351320068</v>
      </c>
      <c r="O86" s="4">
        <f>N86*60*'Berechnungen 525d'!$D$9/1000</f>
        <v>125.66124322321096</v>
      </c>
      <c r="P86" s="21">
        <f>'Berechnungen 525d'!$E$77*((O86-O85)/(3.6*(F86-F85)))*('Berechnungen 525d'!$B$3/(2*PI()))/2</f>
        <v>291.5074228385019</v>
      </c>
      <c r="Q86" s="21">
        <f>('Berechnungen 525d'!$E$77*((O86-O85)/(3.6*(F86-F85)))+('Berechnungen 525d'!$E$74*'Berechnungen 525d'!$E$75*'Berechnungen 525d'!$E$76*('Beschl. 5. Gang(4)'!O86/3.6)^2)/2)*('Berechnungen 525d'!$B$3/(2*PI()))/2</f>
        <v>372.09099061673254</v>
      </c>
      <c r="R86" s="28">
        <f>('Berechnungen 525d'!$E$74*'Berechnungen 525d'!$E$75*'Berechnungen 525d'!$E$76*O86^2)/2</f>
        <v>6601.5357125484807</v>
      </c>
      <c r="T86">
        <v>15853</v>
      </c>
      <c r="U86">
        <v>2478</v>
      </c>
    </row>
    <row r="87" spans="1:21" x14ac:dyDescent="0.25">
      <c r="A87">
        <v>16043</v>
      </c>
      <c r="B87">
        <v>2494</v>
      </c>
      <c r="F87" s="17">
        <f t="shared" si="7"/>
        <v>16.042999999999999</v>
      </c>
      <c r="G87" s="17">
        <f t="shared" si="9"/>
        <v>0.1899999999999995</v>
      </c>
      <c r="H87" s="18">
        <f t="shared" si="10"/>
        <v>2494</v>
      </c>
      <c r="I87" s="4">
        <f>H87*60*'Berechnungen 525d'!$D$9/1000</f>
        <v>126.58907234042553</v>
      </c>
      <c r="J87" s="4">
        <f t="shared" si="11"/>
        <v>0.81211914893617632</v>
      </c>
      <c r="K87" s="24">
        <f t="shared" si="12"/>
        <v>1.1873086972751146</v>
      </c>
      <c r="L87" s="28">
        <f>'Berechnungen 525d'!$E$77*((I87-I86)/(3.6*(F87-F86)))</f>
        <v>2137.1556550952064</v>
      </c>
      <c r="M87" s="21">
        <f>'Berechnungen 525d'!$E$77*((I87-I86)/(3.6*(F87-F86)))*'Berechnungen 525d'!$B$3/(2*PI())</f>
        <v>676.19610669041731</v>
      </c>
      <c r="N87" s="18">
        <f t="shared" si="8"/>
        <v>2489.4956654469197</v>
      </c>
      <c r="O87" s="4">
        <f>N87*60*'Berechnungen 525d'!$D$9/1000</f>
        <v>126.3604438189398</v>
      </c>
      <c r="P87" s="21">
        <f>'Berechnungen 525d'!$E$77*((O87-O86)/(3.6*(F87-F86)))*('Berechnungen 525d'!$B$3/(2*PI()))/2</f>
        <v>291.08827272869701</v>
      </c>
      <c r="Q87" s="21">
        <f>('Berechnungen 525d'!$E$77*((O87-O86)/(3.6*(F87-F86)))+('Berechnungen 525d'!$E$74*'Berechnungen 525d'!$E$75*'Berechnungen 525d'!$E$76*('Beschl. 5. Gang(4)'!O87/3.6)^2)/2)*('Berechnungen 525d'!$B$3/(2*PI()))/2</f>
        <v>372.57109681189797</v>
      </c>
      <c r="R87" s="28">
        <f>('Berechnungen 525d'!$E$74*'Berechnungen 525d'!$E$75*'Berechnungen 525d'!$E$76*O87^2)/2</f>
        <v>6675.2042379770555</v>
      </c>
      <c r="T87">
        <v>16043</v>
      </c>
      <c r="U87">
        <v>2494</v>
      </c>
    </row>
    <row r="88" spans="1:21" x14ac:dyDescent="0.25">
      <c r="A88">
        <v>16234</v>
      </c>
      <c r="B88">
        <v>2498</v>
      </c>
      <c r="F88" s="17">
        <f t="shared" si="7"/>
        <v>16.234000000000002</v>
      </c>
      <c r="G88" s="17">
        <f t="shared" si="9"/>
        <v>0.1910000000000025</v>
      </c>
      <c r="H88" s="18">
        <f t="shared" si="10"/>
        <v>2498</v>
      </c>
      <c r="I88" s="4">
        <f>H88*60*'Berechnungen 525d'!$D$9/1000</f>
        <v>126.79210212765958</v>
      </c>
      <c r="J88" s="4">
        <f t="shared" si="11"/>
        <v>0.20302978723404408</v>
      </c>
      <c r="K88" s="24">
        <f t="shared" si="12"/>
        <v>0.29527310534328305</v>
      </c>
      <c r="L88" s="28">
        <f>'Berechnungen 525d'!$E$77*((I88-I87)/(3.6*(F88-F87)))</f>
        <v>531.49158961790954</v>
      </c>
      <c r="M88" s="21">
        <f>'Berechnungen 525d'!$E$77*((I88-I87)/(3.6*(F88-F87)))*'Berechnungen 525d'!$B$3/(2*PI())</f>
        <v>168.16395323452525</v>
      </c>
      <c r="N88" s="18">
        <f t="shared" si="8"/>
        <v>2503.3225383001932</v>
      </c>
      <c r="O88" s="4">
        <f>N88*60*'Berechnungen 525d'!$D$9/1000</f>
        <v>127.06226058231789</v>
      </c>
      <c r="P88" s="21">
        <f>'Berechnungen 525d'!$E$77*((O88-O87)/(3.6*(F88-F87)))*('Berechnungen 525d'!$B$3/(2*PI()))/2</f>
        <v>290.64769998470803</v>
      </c>
      <c r="Q88" s="21">
        <f>('Berechnungen 525d'!$E$77*((O88-O87)/(3.6*(F88-F87)))+('Berechnungen 525d'!$E$74*'Berechnungen 525d'!$E$75*'Berechnungen 525d'!$E$76*('Beschl. 5. Gang(4)'!O88/3.6)^2)/2)*('Berechnungen 525d'!$B$3/(2*PI()))/2</f>
        <v>373.03816285340048</v>
      </c>
      <c r="R88" s="28">
        <f>('Berechnungen 525d'!$E$74*'Berechnungen 525d'!$E$75*'Berechnungen 525d'!$E$76*O88^2)/2</f>
        <v>6749.5594697161841</v>
      </c>
      <c r="T88">
        <v>16234</v>
      </c>
      <c r="U88">
        <v>2498</v>
      </c>
    </row>
    <row r="89" spans="1:21" x14ac:dyDescent="0.25">
      <c r="A89">
        <v>16434</v>
      </c>
      <c r="B89">
        <v>2522</v>
      </c>
      <c r="F89" s="17">
        <f t="shared" si="7"/>
        <v>16.434000000000001</v>
      </c>
      <c r="G89" s="17">
        <f t="shared" si="9"/>
        <v>0.19999999999999929</v>
      </c>
      <c r="H89" s="18">
        <f t="shared" si="10"/>
        <v>2522</v>
      </c>
      <c r="I89" s="4">
        <f>H89*60*'Berechnungen 525d'!$D$9/1000</f>
        <v>128.01028085106384</v>
      </c>
      <c r="J89" s="4">
        <f t="shared" si="11"/>
        <v>1.2181787234042645</v>
      </c>
      <c r="K89" s="24">
        <f t="shared" si="12"/>
        <v>1.6919148936170401</v>
      </c>
      <c r="L89" s="28">
        <f>'Berechnungen 525d'!$E$77*((I89-I88)/(3.6*(F89-F88)))</f>
        <v>3045.4468085106723</v>
      </c>
      <c r="M89" s="21">
        <f>'Berechnungen 525d'!$E$77*((I89-I88)/(3.6*(F89-F88)))*'Berechnungen 525d'!$B$3/(2*PI())</f>
        <v>963.57945203384566</v>
      </c>
      <c r="N89" s="18">
        <f t="shared" si="8"/>
        <v>2517.7774221717914</v>
      </c>
      <c r="O89" s="4">
        <f>N89*60*'Berechnungen 525d'!$D$9/1000</f>
        <v>127.79595358155372</v>
      </c>
      <c r="P89" s="21">
        <f>'Berechnungen 525d'!$E$77*((O89-O88)/(3.6*(F89-F88)))*('Berechnungen 525d'!$B$3/(2*PI()))/2</f>
        <v>290.17560583764708</v>
      </c>
      <c r="Q89" s="21">
        <f>('Berechnungen 525d'!$E$77*((O89-O88)/(3.6*(F89-F88)))+('Berechnungen 525d'!$E$74*'Berechnungen 525d'!$E$75*'Berechnungen 525d'!$E$76*('Beschl. 5. Gang(4)'!O89/3.6)^2)/2)*('Berechnungen 525d'!$B$3/(2*PI()))/2</f>
        <v>373.5203069061742</v>
      </c>
      <c r="R89" s="28">
        <f>('Berechnungen 525d'!$E$74*'Berechnungen 525d'!$E$75*'Berechnungen 525d'!$E$76*O89^2)/2</f>
        <v>6827.7322005615433</v>
      </c>
      <c r="T89">
        <v>16434</v>
      </c>
      <c r="U89">
        <v>2522</v>
      </c>
    </row>
    <row r="90" spans="1:21" x14ac:dyDescent="0.25">
      <c r="A90">
        <v>16624</v>
      </c>
      <c r="B90">
        <v>2534</v>
      </c>
      <c r="F90" s="17">
        <f t="shared" si="7"/>
        <v>16.623999999999999</v>
      </c>
      <c r="G90" s="17">
        <f t="shared" si="9"/>
        <v>0.18999999999999773</v>
      </c>
      <c r="H90" s="18">
        <f t="shared" si="10"/>
        <v>2534</v>
      </c>
      <c r="I90" s="4">
        <f>H90*60*'Berechnungen 525d'!$D$9/1000</f>
        <v>128.61937021276594</v>
      </c>
      <c r="J90" s="4">
        <f t="shared" si="11"/>
        <v>0.60908936170210382</v>
      </c>
      <c r="K90" s="24">
        <f t="shared" si="12"/>
        <v>0.89048152295630278</v>
      </c>
      <c r="L90" s="28">
        <f>'Berechnungen 525d'!$E$77*((I90-I89)/(3.6*(F90-F89)))</f>
        <v>1602.866741321345</v>
      </c>
      <c r="M90" s="21">
        <f>'Berechnungen 525d'!$E$77*((I90-I89)/(3.6*(F90-F89)))*'Berechnungen 525d'!$B$3/(2*PI())</f>
        <v>507.14708001779411</v>
      </c>
      <c r="N90" s="18">
        <f t="shared" si="8"/>
        <v>2531.486393296922</v>
      </c>
      <c r="O90" s="4">
        <f>N90*60*'Berechnungen 525d'!$D$9/1000</f>
        <v>128.49178595423695</v>
      </c>
      <c r="P90" s="21">
        <f>'Berechnungen 525d'!$E$77*((O90-O89)/(3.6*(F90-F89)))*('Berechnungen 525d'!$B$3/(2*PI()))/2</f>
        <v>289.68602817327246</v>
      </c>
      <c r="Q90" s="21">
        <f>('Berechnungen 525d'!$E$77*((O90-O89)/(3.6*(F90-F89)))+('Berechnungen 525d'!$E$74*'Berechnungen 525d'!$E$75*'Berechnungen 525d'!$E$76*('Beschl. 5. Gang(4)'!O90/3.6)^2)/2)*('Berechnungen 525d'!$B$3/(2*PI()))/2</f>
        <v>373.94080227939838</v>
      </c>
      <c r="R90" s="28">
        <f>('Berechnungen 525d'!$E$74*'Berechnungen 525d'!$E$75*'Berechnungen 525d'!$E$76*O90^2)/2</f>
        <v>6902.2868501554922</v>
      </c>
      <c r="T90">
        <v>16624</v>
      </c>
      <c r="U90">
        <v>2534</v>
      </c>
    </row>
    <row r="91" spans="1:21" x14ac:dyDescent="0.25">
      <c r="A91">
        <v>16814</v>
      </c>
      <c r="B91">
        <v>2548</v>
      </c>
      <c r="F91" s="17">
        <f t="shared" si="7"/>
        <v>16.814</v>
      </c>
      <c r="G91" s="17">
        <f t="shared" si="9"/>
        <v>0.19000000000000128</v>
      </c>
      <c r="H91" s="18">
        <f t="shared" si="10"/>
        <v>2548</v>
      </c>
      <c r="I91" s="4">
        <f>H91*60*'Berechnungen 525d'!$D$9/1000</f>
        <v>129.32997446808511</v>
      </c>
      <c r="J91" s="4">
        <f t="shared" si="11"/>
        <v>0.71060425531916849</v>
      </c>
      <c r="K91" s="24">
        <f t="shared" si="12"/>
        <v>1.0388951101157364</v>
      </c>
      <c r="L91" s="28">
        <f>'Berechnungen 525d'!$E$77*((I91-I90)/(3.6*(F91-F90)))</f>
        <v>1870.0111982083256</v>
      </c>
      <c r="M91" s="21">
        <f>'Berechnungen 525d'!$E$77*((I91-I90)/(3.6*(F91-F90)))*'Berechnungen 525d'!$B$3/(2*PI())</f>
        <v>591.67159335412157</v>
      </c>
      <c r="N91" s="18">
        <f t="shared" si="8"/>
        <v>2545.171983666567</v>
      </c>
      <c r="O91" s="4">
        <f>N91*60*'Berechnungen 525d'!$D$9/1000</f>
        <v>129.1864315794673</v>
      </c>
      <c r="P91" s="21">
        <f>'Berechnungen 525d'!$E$77*((O91-O90)/(3.6*(F91-F90)))*('Berechnungen 525d'!$B$3/(2*PI()))/2</f>
        <v>289.19196642856406</v>
      </c>
      <c r="Q91" s="21">
        <f>('Berechnungen 525d'!$E$77*((O91-O90)/(3.6*(F91-F90)))+('Berechnungen 525d'!$E$74*'Berechnungen 525d'!$E$75*'Berechnungen 525d'!$E$76*('Beschl. 5. Gang(4)'!O91/3.6)^2)/2)*('Berechnungen 525d'!$B$3/(2*PI()))/2</f>
        <v>374.36019057642062</v>
      </c>
      <c r="R91" s="28">
        <f>('Berechnungen 525d'!$E$74*'Berechnungen 525d'!$E$75*'Berechnungen 525d'!$E$76*O91^2)/2</f>
        <v>6977.1181493691101</v>
      </c>
      <c r="T91">
        <v>16814</v>
      </c>
      <c r="U91">
        <v>2548</v>
      </c>
    </row>
    <row r="92" spans="1:21" x14ac:dyDescent="0.25">
      <c r="A92">
        <v>17005</v>
      </c>
      <c r="B92">
        <v>2565</v>
      </c>
      <c r="F92" s="17">
        <f t="shared" si="7"/>
        <v>17.004999999999999</v>
      </c>
      <c r="G92" s="17">
        <f t="shared" si="9"/>
        <v>0.19099999999999895</v>
      </c>
      <c r="H92" s="18">
        <f t="shared" si="10"/>
        <v>2565</v>
      </c>
      <c r="I92" s="4">
        <f>H92*60*'Berechnungen 525d'!$D$9/1000</f>
        <v>130.19285106382978</v>
      </c>
      <c r="J92" s="4">
        <f t="shared" si="11"/>
        <v>0.86287659574466602</v>
      </c>
      <c r="K92" s="24">
        <f t="shared" si="12"/>
        <v>1.2549106977089453</v>
      </c>
      <c r="L92" s="28">
        <f>'Berechnungen 525d'!$E$77*((I92-I91)/(3.6*(F92-F91)))</f>
        <v>2258.8392558761016</v>
      </c>
      <c r="M92" s="21">
        <f>'Berechnungen 525d'!$E$77*((I92-I91)/(3.6*(F92-F91)))*'Berechnungen 525d'!$B$3/(2*PI())</f>
        <v>714.69680124672789</v>
      </c>
      <c r="N92" s="18">
        <f t="shared" si="8"/>
        <v>2558.905289587572</v>
      </c>
      <c r="O92" s="4">
        <f>N92*60*'Berechnungen 525d'!$D$9/1000</f>
        <v>129.8834991242577</v>
      </c>
      <c r="P92" s="21">
        <f>'Berechnungen 525d'!$E$77*((O92-O91)/(3.6*(F92-F91)))*('Berechnungen 525d'!$B$3/(2*PI()))/2</f>
        <v>288.68087683191101</v>
      </c>
      <c r="Q92" s="21">
        <f>('Berechnungen 525d'!$E$77*((O92-O91)/(3.6*(F92-F91)))+('Berechnungen 525d'!$E$74*'Berechnungen 525d'!$E$75*'Berechnungen 525d'!$E$76*('Beschl. 5. Gang(4)'!O92/3.6)^2)/2)*('Berechnungen 525d'!$B$3/(2*PI()))/2</f>
        <v>374.77068653475396</v>
      </c>
      <c r="R92" s="28">
        <f>('Berechnungen 525d'!$E$74*'Berechnungen 525d'!$E$75*'Berechnungen 525d'!$E$76*O92^2)/2</f>
        <v>7052.6159229369769</v>
      </c>
      <c r="T92">
        <v>17005</v>
      </c>
      <c r="U92">
        <v>2565</v>
      </c>
    </row>
    <row r="93" spans="1:21" x14ac:dyDescent="0.25">
      <c r="A93">
        <v>17195</v>
      </c>
      <c r="B93">
        <v>2561</v>
      </c>
      <c r="F93" s="17">
        <f t="shared" si="7"/>
        <v>17.195</v>
      </c>
      <c r="G93" s="17">
        <f t="shared" si="9"/>
        <v>0.19000000000000128</v>
      </c>
      <c r="H93" s="18">
        <f t="shared" si="10"/>
        <v>2561</v>
      </c>
      <c r="I93" s="4">
        <f>H93*60*'Berechnungen 525d'!$D$9/1000</f>
        <v>129.98982127659573</v>
      </c>
      <c r="J93" s="4">
        <f t="shared" si="11"/>
        <v>-0.20302978723404408</v>
      </c>
      <c r="K93" s="24">
        <f t="shared" si="12"/>
        <v>-0.29682717431877592</v>
      </c>
      <c r="L93" s="28">
        <f>'Berechnungen 525d'!$E$77*((I93-I92)/(3.6*(F93-F92)))</f>
        <v>-534.28891377379671</v>
      </c>
      <c r="M93" s="21">
        <f>'Berechnungen 525d'!$E$77*((I93-I92)/(3.6*(F93-F92)))*'Berechnungen 525d'!$B$3/(2*PI())</f>
        <v>-169.04902667260279</v>
      </c>
      <c r="N93" s="18">
        <f t="shared" si="8"/>
        <v>2572.54181161832</v>
      </c>
      <c r="O93" s="4">
        <f>N93*60*'Berechnungen 525d'!$D$9/1000</f>
        <v>130.57565416588645</v>
      </c>
      <c r="P93" s="21">
        <f>'Berechnungen 525d'!$E$77*((O93-O92)/(3.6*(F93-F92)))*('Berechnungen 525d'!$B$3/(2*PI()))/2</f>
        <v>288.15509706216977</v>
      </c>
      <c r="Q93" s="21">
        <f>('Berechnungen 525d'!$E$77*((O93-O92)/(3.6*(F93-F92)))+('Berechnungen 525d'!$E$74*'Berechnungen 525d'!$E$75*'Berechnungen 525d'!$E$76*('Beschl. 5. Gang(4)'!O93/3.6)^2)/2)*('Berechnungen 525d'!$B$3/(2*PI()))/2</f>
        <v>375.16490458539403</v>
      </c>
      <c r="R93" s="28">
        <f>('Berechnungen 525d'!$E$74*'Berechnungen 525d'!$E$75*'Berechnungen 525d'!$E$76*O93^2)/2</f>
        <v>7127.9836267277497</v>
      </c>
      <c r="T93">
        <v>17195</v>
      </c>
      <c r="U93">
        <v>2561</v>
      </c>
    </row>
    <row r="94" spans="1:21" x14ac:dyDescent="0.25">
      <c r="A94">
        <v>17385</v>
      </c>
      <c r="B94">
        <v>2588</v>
      </c>
      <c r="F94" s="17">
        <f t="shared" si="7"/>
        <v>17.385000000000002</v>
      </c>
      <c r="G94" s="17">
        <f t="shared" si="9"/>
        <v>0.19000000000000128</v>
      </c>
      <c r="H94" s="18">
        <f t="shared" si="10"/>
        <v>2588</v>
      </c>
      <c r="I94" s="4">
        <f>H94*60*'Berechnungen 525d'!$D$9/1000</f>
        <v>131.36027234042552</v>
      </c>
      <c r="J94" s="4">
        <f t="shared" si="11"/>
        <v>1.3704510638297904</v>
      </c>
      <c r="K94" s="24">
        <f t="shared" si="12"/>
        <v>2.0035834266517267</v>
      </c>
      <c r="L94" s="28">
        <f>'Berechnungen 525d'!$E$77*((I94-I93)/(3.6*(F94-F93)))</f>
        <v>3606.4501679731079</v>
      </c>
      <c r="M94" s="21">
        <f>'Berechnungen 525d'!$E$77*((I94-I93)/(3.6*(F94-F93)))*'Berechnungen 525d'!$B$3/(2*PI())</f>
        <v>1141.0809300400626</v>
      </c>
      <c r="N94" s="18">
        <f t="shared" si="8"/>
        <v>2586.152871049464</v>
      </c>
      <c r="O94" s="4">
        <f>N94*60*'Berechnungen 525d'!$D$9/1000</f>
        <v>131.26651679097026</v>
      </c>
      <c r="P94" s="21">
        <f>'Berechnungen 525d'!$E$77*((O94-O93)/(3.6*(F94-F93)))*('Berechnungen 525d'!$B$3/(2*PI()))/2</f>
        <v>287.61704360224536</v>
      </c>
      <c r="Q94" s="21">
        <f>('Berechnungen 525d'!$E$77*((O94-O93)/(3.6*(F94-F93)))+('Berechnungen 525d'!$E$74*'Berechnungen 525d'!$E$75*'Berechnungen 525d'!$E$76*('Beschl. 5. Gang(4)'!O94/3.6)^2)/2)*('Berechnungen 525d'!$B$3/(2*PI()))/2</f>
        <v>375.55000708772911</v>
      </c>
      <c r="R94" s="28">
        <f>('Berechnungen 525d'!$E$74*'Berechnungen 525d'!$E$75*'Berechnungen 525d'!$E$76*O94^2)/2</f>
        <v>7203.6100505897448</v>
      </c>
      <c r="T94">
        <v>17385</v>
      </c>
      <c r="U94">
        <v>2588</v>
      </c>
    </row>
    <row r="95" spans="1:21" x14ac:dyDescent="0.25">
      <c r="A95">
        <v>17566</v>
      </c>
      <c r="B95">
        <v>2603</v>
      </c>
      <c r="F95" s="17">
        <f t="shared" si="7"/>
        <v>17.565999999999999</v>
      </c>
      <c r="G95" s="17">
        <f t="shared" si="9"/>
        <v>0.18099999999999739</v>
      </c>
      <c r="H95" s="18">
        <f t="shared" si="10"/>
        <v>2603</v>
      </c>
      <c r="I95" s="4">
        <f>H95*60*'Berechnungen 525d'!$D$9/1000</f>
        <v>132.12163404255318</v>
      </c>
      <c r="J95" s="4">
        <f t="shared" si="11"/>
        <v>0.76136170212765819</v>
      </c>
      <c r="K95" s="24">
        <f t="shared" si="12"/>
        <v>1.1684495121664658</v>
      </c>
      <c r="L95" s="28">
        <f>'Berechnungen 525d'!$E$77*((I95-I94)/(3.6*(F95-F94)))</f>
        <v>2103.2091218996384</v>
      </c>
      <c r="M95" s="21">
        <f>'Berechnungen 525d'!$E$77*((I95-I94)/(3.6*(F95-F94)))*'Berechnungen 525d'!$B$3/(2*PI())</f>
        <v>665.4554226753088</v>
      </c>
      <c r="N95" s="18">
        <f t="shared" si="8"/>
        <v>2599.0949647748625</v>
      </c>
      <c r="O95" s="4">
        <f>N95*60*'Berechnungen 525d'!$D$9/1000</f>
        <v>131.92342442482791</v>
      </c>
      <c r="P95" s="21">
        <f>'Berechnungen 525d'!$E$77*((O95-O94)/(3.6*(F95-F94)))*('Berechnungen 525d'!$B$3/(2*PI()))/2</f>
        <v>287.07954834461037</v>
      </c>
      <c r="Q95" s="21">
        <f>('Berechnungen 525d'!$E$77*((O95-O94)/(3.6*(F95-F94)))+('Berechnungen 525d'!$E$74*'Berechnungen 525d'!$E$75*'Berechnungen 525d'!$E$76*('Beschl. 5. Gang(4)'!O95/3.6)^2)/2)*('Berechnungen 525d'!$B$3/(2*PI()))/2</f>
        <v>375.89481407303958</v>
      </c>
      <c r="R95" s="28">
        <f>('Berechnungen 525d'!$E$74*'Berechnungen 525d'!$E$75*'Berechnungen 525d'!$E$76*O95^2)/2</f>
        <v>7275.88967194004</v>
      </c>
      <c r="T95">
        <v>17566</v>
      </c>
      <c r="U95">
        <v>2603</v>
      </c>
    </row>
    <row r="96" spans="1:21" x14ac:dyDescent="0.25">
      <c r="A96">
        <v>17756</v>
      </c>
      <c r="B96">
        <v>2606</v>
      </c>
      <c r="F96" s="17">
        <f t="shared" si="7"/>
        <v>17.756</v>
      </c>
      <c r="G96" s="17">
        <f t="shared" si="9"/>
        <v>0.19000000000000128</v>
      </c>
      <c r="H96" s="18">
        <f t="shared" si="10"/>
        <v>2606</v>
      </c>
      <c r="I96" s="4">
        <f>H96*60*'Berechnungen 525d'!$D$9/1000</f>
        <v>132.27390638297871</v>
      </c>
      <c r="J96" s="4">
        <f t="shared" si="11"/>
        <v>0.15227234042552595</v>
      </c>
      <c r="K96" s="24">
        <f t="shared" si="12"/>
        <v>0.22262038073907153</v>
      </c>
      <c r="L96" s="28">
        <f>'Berechnungen 525d'!$E$77*((I96-I95)/(3.6*(F96-F95)))</f>
        <v>400.71668533032874</v>
      </c>
      <c r="M96" s="21">
        <f>'Berechnungen 525d'!$E$77*((I96-I95)/(3.6*(F96-F95)))*'Berechnungen 525d'!$B$3/(2*PI())</f>
        <v>126.78677000444615</v>
      </c>
      <c r="N96" s="18">
        <f t="shared" si="8"/>
        <v>2612.6546166819053</v>
      </c>
      <c r="O96" s="4">
        <f>N96*60*'Berechnungen 525d'!$D$9/1000</f>
        <v>132.61167773524156</v>
      </c>
      <c r="P96" s="21">
        <f>'Berechnungen 525d'!$E$77*((O96-O95)/(3.6*(F96-F95)))*('Berechnungen 525d'!$B$3/(2*PI()))/2</f>
        <v>286.53074461310797</v>
      </c>
      <c r="Q96" s="21">
        <f>('Berechnungen 525d'!$E$77*((O96-O95)/(3.6*(F96-F95)))+('Berechnungen 525d'!$E$74*'Berechnungen 525d'!$E$75*'Berechnungen 525d'!$E$76*('Beschl. 5. Gang(4)'!O96/3.6)^2)/2)*('Berechnungen 525d'!$B$3/(2*PI()))/2</f>
        <v>376.27513803488858</v>
      </c>
      <c r="R96" s="28">
        <f>('Berechnungen 525d'!$E$74*'Berechnungen 525d'!$E$75*'Berechnungen 525d'!$E$76*O96^2)/2</f>
        <v>7352.0053096350211</v>
      </c>
      <c r="T96">
        <v>17756</v>
      </c>
      <c r="U96">
        <v>2606</v>
      </c>
    </row>
    <row r="97" spans="1:21" x14ac:dyDescent="0.25">
      <c r="A97">
        <v>17946</v>
      </c>
      <c r="B97">
        <v>2620</v>
      </c>
      <c r="F97" s="17">
        <f t="shared" si="7"/>
        <v>17.946000000000002</v>
      </c>
      <c r="G97" s="17">
        <f t="shared" si="9"/>
        <v>0.19000000000000128</v>
      </c>
      <c r="H97" s="18">
        <f t="shared" si="10"/>
        <v>2620</v>
      </c>
      <c r="I97" s="4">
        <f>H97*60*'Berechnungen 525d'!$D$9/1000</f>
        <v>132.98451063829785</v>
      </c>
      <c r="J97" s="4">
        <f t="shared" si="11"/>
        <v>0.71060425531914007</v>
      </c>
      <c r="K97" s="24">
        <f t="shared" si="12"/>
        <v>1.0388951101156949</v>
      </c>
      <c r="L97" s="28">
        <f>'Berechnungen 525d'!$E$77*((I97-I96)/(3.6*(F97-F96)))</f>
        <v>1870.0111982082508</v>
      </c>
      <c r="M97" s="21">
        <f>'Berechnungen 525d'!$E$77*((I97-I96)/(3.6*(F97-F96)))*'Berechnungen 525d'!$B$3/(2*PI())</f>
        <v>591.67159335409792</v>
      </c>
      <c r="N97" s="18">
        <f t="shared" si="8"/>
        <v>2626.1871599546248</v>
      </c>
      <c r="O97" s="4">
        <f>N97*60*'Berechnungen 525d'!$D$9/1000</f>
        <v>133.29855508059049</v>
      </c>
      <c r="P97" s="21">
        <f>'Berechnungen 525d'!$E$77*((O97-O96)/(3.6*(F97-F96)))*('Berechnungen 525d'!$B$3/(2*PI()))/2</f>
        <v>285.95790858226331</v>
      </c>
      <c r="Q97" s="21">
        <f>('Berechnungen 525d'!$E$77*((O97-O96)/(3.6*(F97-F96)))+('Berechnungen 525d'!$E$74*'Berechnungen 525d'!$E$75*'Berechnungen 525d'!$E$76*('Beschl. 5. Gang(4)'!O97/3.6)^2)/2)*('Berechnungen 525d'!$B$3/(2*PI()))/2</f>
        <v>376.63439239402612</v>
      </c>
      <c r="R97" s="28">
        <f>('Berechnungen 525d'!$E$74*'Berechnungen 525d'!$E$75*'Berechnungen 525d'!$E$76*O97^2)/2</f>
        <v>7428.3636562116471</v>
      </c>
      <c r="T97">
        <v>17946</v>
      </c>
      <c r="U97">
        <v>2620</v>
      </c>
    </row>
    <row r="98" spans="1:21" x14ac:dyDescent="0.25">
      <c r="A98">
        <v>18136</v>
      </c>
      <c r="B98">
        <v>2643</v>
      </c>
      <c r="F98" s="17">
        <f t="shared" si="7"/>
        <v>18.135999999999999</v>
      </c>
      <c r="G98" s="17">
        <f t="shared" si="9"/>
        <v>0.18999999999999773</v>
      </c>
      <c r="H98" s="18">
        <f t="shared" si="10"/>
        <v>2643</v>
      </c>
      <c r="I98" s="4">
        <f>H98*60*'Berechnungen 525d'!$D$9/1000</f>
        <v>134.15193191489362</v>
      </c>
      <c r="J98" s="4">
        <f t="shared" si="11"/>
        <v>1.1674212765957748</v>
      </c>
      <c r="K98" s="24">
        <f t="shared" si="12"/>
        <v>1.7067562523330244</v>
      </c>
      <c r="L98" s="28">
        <f>'Berechnungen 525d'!$E$77*((I98-I97)/(3.6*(F98-F97)))</f>
        <v>3072.1612541994441</v>
      </c>
      <c r="M98" s="21">
        <f>'Berechnungen 525d'!$E$77*((I98-I97)/(3.6*(F98-F97)))*'Berechnungen 525d'!$B$3/(2*PI())</f>
        <v>972.03190336750185</v>
      </c>
      <c r="N98" s="18">
        <f t="shared" si="8"/>
        <v>2639.6921191047527</v>
      </c>
      <c r="O98" s="4">
        <f>N98*60*'Berechnungen 525d'!$D$9/1000</f>
        <v>133.9840323263042</v>
      </c>
      <c r="P98" s="21">
        <f>'Berechnungen 525d'!$E$77*((O98-O97)/(3.6*(F98-F97)))*('Berechnungen 525d'!$B$3/(2*PI()))/2</f>
        <v>285.37502494779557</v>
      </c>
      <c r="Q98" s="21">
        <f>('Berechnungen 525d'!$E$77*((O98-O97)/(3.6*(F98-F97)))+('Berechnungen 525d'!$E$74*'Berechnungen 525d'!$E$75*'Berechnungen 525d'!$E$76*('Beschl. 5. Gang(4)'!O98/3.6)^2)/2)*('Berechnungen 525d'!$B$3/(2*PI()))/2</f>
        <v>376.98649990330739</v>
      </c>
      <c r="R98" s="28">
        <f>('Berechnungen 525d'!$E$74*'Berechnungen 525d'!$E$75*'Berechnungen 525d'!$E$76*O98^2)/2</f>
        <v>7504.9596372106789</v>
      </c>
      <c r="T98">
        <v>18136</v>
      </c>
      <c r="U98">
        <v>2643</v>
      </c>
    </row>
    <row r="99" spans="1:21" x14ac:dyDescent="0.25">
      <c r="A99">
        <v>18337</v>
      </c>
      <c r="B99">
        <v>2658</v>
      </c>
      <c r="F99" s="17">
        <f t="shared" si="7"/>
        <v>18.337</v>
      </c>
      <c r="G99" s="17">
        <f t="shared" si="9"/>
        <v>0.20100000000000051</v>
      </c>
      <c r="H99" s="18">
        <f t="shared" si="10"/>
        <v>2658</v>
      </c>
      <c r="I99" s="4">
        <f>H99*60*'Berechnungen 525d'!$D$9/1000</f>
        <v>134.91329361702125</v>
      </c>
      <c r="J99" s="4">
        <f t="shared" si="11"/>
        <v>0.76136170212762977</v>
      </c>
      <c r="K99" s="24">
        <f t="shared" si="12"/>
        <v>1.0521858791150189</v>
      </c>
      <c r="L99" s="28">
        <f>'Berechnungen 525d'!$E$77*((I99-I98)/(3.6*(F99-F98)))</f>
        <v>1893.934582407034</v>
      </c>
      <c r="M99" s="21">
        <f>'Berechnungen 525d'!$E$77*((I99-I98)/(3.6*(F99-F98)))*'Berechnungen 525d'!$B$3/(2*PI())</f>
        <v>599.24095275733498</v>
      </c>
      <c r="N99" s="18">
        <f t="shared" si="8"/>
        <v>2653.9484345442288</v>
      </c>
      <c r="O99" s="4">
        <f>N99*60*'Berechnungen 525d'!$D$9/1000</f>
        <v>134.70764649890876</v>
      </c>
      <c r="P99" s="21">
        <f>'Berechnungen 525d'!$E$77*((O99-O98)/(3.6*(F99-F98)))*('Berechnungen 525d'!$B$3/(2*PI()))/2</f>
        <v>284.76560155870283</v>
      </c>
      <c r="Q99" s="21">
        <f>('Berechnungen 525d'!$E$77*((O99-O98)/(3.6*(F99-F98)))+('Berechnungen 525d'!$E$74*'Berechnungen 525d'!$E$75*'Berechnungen 525d'!$E$76*('Beschl. 5. Gang(4)'!O99/3.6)^2)/2)*('Berechnungen 525d'!$B$3/(2*PI()))/2</f>
        <v>377.36928986994639</v>
      </c>
      <c r="R99" s="28">
        <f>('Berechnungen 525d'!$E$74*'Berechnungen 525d'!$E$75*'Berechnungen 525d'!$E$76*O99^2)/2</f>
        <v>7586.2433540145403</v>
      </c>
      <c r="T99">
        <v>18337</v>
      </c>
      <c r="U99">
        <v>2658</v>
      </c>
    </row>
    <row r="100" spans="1:21" x14ac:dyDescent="0.25">
      <c r="A100">
        <v>18507</v>
      </c>
      <c r="B100">
        <v>2672</v>
      </c>
      <c r="F100" s="17">
        <f t="shared" si="7"/>
        <v>18.507000000000001</v>
      </c>
      <c r="G100" s="17">
        <f t="shared" si="9"/>
        <v>0.17000000000000171</v>
      </c>
      <c r="H100" s="18">
        <f t="shared" si="10"/>
        <v>2672</v>
      </c>
      <c r="I100" s="4">
        <f>H100*60*'Berechnungen 525d'!$D$9/1000</f>
        <v>135.62389787234042</v>
      </c>
      <c r="J100" s="4">
        <f t="shared" si="11"/>
        <v>0.71060425531916849</v>
      </c>
      <c r="K100" s="24">
        <f t="shared" si="12"/>
        <v>1.1611180642469956</v>
      </c>
      <c r="L100" s="28">
        <f>'Berechnungen 525d'!$E$77*((I100-I99)/(3.6*(F100-F99)))</f>
        <v>2090.012515644592</v>
      </c>
      <c r="M100" s="21">
        <f>'Berechnungen 525d'!$E$77*((I100-I99)/(3.6*(F100-F99)))*'Berechnungen 525d'!$B$3/(2*PI())</f>
        <v>661.28001610166302</v>
      </c>
      <c r="N100" s="18">
        <f t="shared" si="8"/>
        <v>2665.9811869475752</v>
      </c>
      <c r="O100" s="4">
        <f>N100*60*'Berechnungen 525d'!$D$9/1000</f>
        <v>135.3183982889816</v>
      </c>
      <c r="P100" s="21">
        <f>'Berechnungen 525d'!$E$77*((O100-O99)/(3.6*(F100-F99)))*('Berechnungen 525d'!$B$3/(2*PI()))/2</f>
        <v>284.17923939400333</v>
      </c>
      <c r="Q100" s="21">
        <f>('Berechnungen 525d'!$E$77*((O100-O99)/(3.6*(F100-F99)))+('Berechnungen 525d'!$E$74*'Berechnungen 525d'!$E$75*'Berechnungen 525d'!$E$76*('Beschl. 5. Gang(4)'!O100/3.6)^2)/2)*('Berechnungen 525d'!$B$3/(2*PI()))/2</f>
        <v>377.62454410791872</v>
      </c>
      <c r="R100" s="28">
        <f>('Berechnungen 525d'!$E$74*'Berechnungen 525d'!$E$75*'Berechnungen 525d'!$E$76*O100^2)/2</f>
        <v>7655.1899257746127</v>
      </c>
      <c r="T100">
        <v>18507</v>
      </c>
      <c r="U100">
        <v>2672</v>
      </c>
    </row>
    <row r="101" spans="1:21" x14ac:dyDescent="0.25">
      <c r="A101">
        <v>18697</v>
      </c>
      <c r="B101">
        <v>2686</v>
      </c>
      <c r="F101" s="17">
        <f t="shared" si="7"/>
        <v>18.696999999999999</v>
      </c>
      <c r="G101" s="17">
        <f t="shared" si="9"/>
        <v>0.18999999999999773</v>
      </c>
      <c r="H101" s="18">
        <f t="shared" si="10"/>
        <v>2686</v>
      </c>
      <c r="I101" s="4">
        <f>H101*60*'Berechnungen 525d'!$D$9/1000</f>
        <v>136.33450212765956</v>
      </c>
      <c r="J101" s="4">
        <f t="shared" si="11"/>
        <v>0.71060425531914007</v>
      </c>
      <c r="K101" s="24">
        <f t="shared" si="12"/>
        <v>1.0388951101157142</v>
      </c>
      <c r="L101" s="28">
        <f>'Berechnungen 525d'!$E$77*((I101-I100)/(3.6*(F101-F100)))</f>
        <v>1870.0111982082856</v>
      </c>
      <c r="M101" s="21">
        <f>'Berechnungen 525d'!$E$77*((I101-I100)/(3.6*(F101-F100)))*'Berechnungen 525d'!$B$3/(2*PI())</f>
        <v>591.67159335410884</v>
      </c>
      <c r="N101" s="18">
        <f t="shared" si="8"/>
        <v>2679.4022915688574</v>
      </c>
      <c r="O101" s="4">
        <f>N101*60*'Berechnungen 525d'!$D$9/1000</f>
        <v>135.99961929290779</v>
      </c>
      <c r="P101" s="21">
        <f>'Berechnungen 525d'!$E$77*((O101-O100)/(3.6*(F101-F100)))*('Berechnungen 525d'!$B$3/(2*PI()))/2</f>
        <v>283.60308413737295</v>
      </c>
      <c r="Q101" s="21">
        <f>('Berechnungen 525d'!$E$77*((O101-O100)/(3.6*(F101-F100)))+('Berechnungen 525d'!$E$74*'Berechnungen 525d'!$E$75*'Berechnungen 525d'!$E$76*('Beschl. 5. Gang(4)'!O101/3.6)^2)/2)*('Berechnungen 525d'!$B$3/(2*PI()))/2</f>
        <v>377.99160331664297</v>
      </c>
      <c r="R101" s="28">
        <f>('Berechnungen 525d'!$E$74*'Berechnungen 525d'!$E$75*'Berechnungen 525d'!$E$76*O101^2)/2</f>
        <v>7732.4595745293936</v>
      </c>
      <c r="T101">
        <v>18697</v>
      </c>
      <c r="U101">
        <v>2686</v>
      </c>
    </row>
    <row r="102" spans="1:21" x14ac:dyDescent="0.25">
      <c r="A102">
        <v>18887</v>
      </c>
      <c r="B102">
        <v>2690</v>
      </c>
      <c r="F102" s="17">
        <f t="shared" si="7"/>
        <v>18.887</v>
      </c>
      <c r="G102" s="17">
        <f t="shared" si="9"/>
        <v>0.19000000000000128</v>
      </c>
      <c r="H102" s="18">
        <f t="shared" si="10"/>
        <v>2690</v>
      </c>
      <c r="I102" s="4">
        <f>H102*60*'Berechnungen 525d'!$D$9/1000</f>
        <v>136.53753191489361</v>
      </c>
      <c r="J102" s="4">
        <f t="shared" si="11"/>
        <v>0.20302978723404408</v>
      </c>
      <c r="K102" s="24">
        <f t="shared" si="12"/>
        <v>0.29682717431877592</v>
      </c>
      <c r="L102" s="28">
        <f>'Berechnungen 525d'!$E$77*((I102-I101)/(3.6*(F102-F101)))</f>
        <v>534.28891377379671</v>
      </c>
      <c r="M102" s="21">
        <f>'Berechnungen 525d'!$E$77*((I102-I101)/(3.6*(F102-F101)))*'Berechnungen 525d'!$B$3/(2*PI())</f>
        <v>169.04902667260279</v>
      </c>
      <c r="N102" s="18">
        <f t="shared" si="8"/>
        <v>2692.7942965773509</v>
      </c>
      <c r="O102" s="4">
        <f>N102*60*'Berechnungen 525d'!$D$9/1000</f>
        <v>136.67936327478569</v>
      </c>
      <c r="P102" s="21">
        <f>'Berechnungen 525d'!$E$77*((O102-O101)/(3.6*(F102-F101)))*('Berechnungen 525d'!$B$3/(2*PI()))/2</f>
        <v>282.98817648504314</v>
      </c>
      <c r="Q102" s="21">
        <f>('Berechnungen 525d'!$E$77*((O102-O101)/(3.6*(F102-F101)))+('Berechnungen 525d'!$E$74*'Berechnungen 525d'!$E$75*'Berechnungen 525d'!$E$76*('Beschl. 5. Gang(4)'!O102/3.6)^2)/2)*('Berechnungen 525d'!$B$3/(2*PI()))/2</f>
        <v>378.32258607684855</v>
      </c>
      <c r="R102" s="28">
        <f>('Berechnungen 525d'!$E$74*'Berechnungen 525d'!$E$75*'Berechnungen 525d'!$E$76*O102^2)/2</f>
        <v>7809.9484411888352</v>
      </c>
      <c r="T102">
        <v>18887</v>
      </c>
      <c r="U102">
        <v>2690</v>
      </c>
    </row>
    <row r="103" spans="1:21" x14ac:dyDescent="0.25">
      <c r="A103">
        <v>19068</v>
      </c>
      <c r="B103">
        <v>2718</v>
      </c>
      <c r="F103" s="17">
        <f t="shared" si="7"/>
        <v>19.068000000000001</v>
      </c>
      <c r="G103" s="17">
        <f t="shared" si="9"/>
        <v>0.18100000000000094</v>
      </c>
      <c r="H103" s="18">
        <f t="shared" si="10"/>
        <v>2718</v>
      </c>
      <c r="I103" s="4">
        <f>H103*60*'Berechnungen 525d'!$D$9/1000</f>
        <v>137.95874042553189</v>
      </c>
      <c r="J103" s="4">
        <f t="shared" si="11"/>
        <v>1.4212085106382801</v>
      </c>
      <c r="K103" s="24">
        <f t="shared" si="12"/>
        <v>2.1811057560440035</v>
      </c>
      <c r="L103" s="28">
        <f>'Berechnungen 525d'!$E$77*((I103-I102)/(3.6*(F103-F102)))</f>
        <v>3925.990360879206</v>
      </c>
      <c r="M103" s="21">
        <f>'Berechnungen 525d'!$E$77*((I103-I102)/(3.6*(F103-F102)))*'Berechnungen 525d'!$B$3/(2*PI())</f>
        <v>1242.1834556605386</v>
      </c>
      <c r="N103" s="18">
        <f t="shared" si="8"/>
        <v>2705.5246046253628</v>
      </c>
      <c r="O103" s="4">
        <f>N103*60*'Berechnungen 525d'!$D$9/1000</f>
        <v>137.32552120838864</v>
      </c>
      <c r="P103" s="21">
        <f>'Berechnungen 525d'!$E$77*((O103-O102)/(3.6*(F103-F102)))*('Berechnungen 525d'!$B$3/(2*PI()))/2</f>
        <v>282.3817507625634</v>
      </c>
      <c r="Q103" s="21">
        <f>('Berechnungen 525d'!$E$77*((O103-O102)/(3.6*(F103-F102)))+('Berechnungen 525d'!$E$74*'Berechnungen 525d'!$E$75*'Berechnungen 525d'!$E$76*('Beschl. 5. Gang(4)'!O103/3.6)^2)/2)*('Berechnungen 525d'!$B$3/(2*PI()))/2</f>
        <v>378.61968660142759</v>
      </c>
      <c r="R103" s="28">
        <f>('Berechnungen 525d'!$E$74*'Berechnungen 525d'!$E$75*'Berechnungen 525d'!$E$76*O103^2)/2</f>
        <v>7883.9667671532361</v>
      </c>
      <c r="T103">
        <v>19068</v>
      </c>
      <c r="U103">
        <v>2718</v>
      </c>
    </row>
    <row r="104" spans="1:21" x14ac:dyDescent="0.25">
      <c r="A104">
        <v>19258</v>
      </c>
      <c r="B104">
        <v>2712</v>
      </c>
      <c r="F104" s="17">
        <f t="shared" si="7"/>
        <v>19.257999999999999</v>
      </c>
      <c r="G104" s="17">
        <f t="shared" si="9"/>
        <v>0.18999999999999773</v>
      </c>
      <c r="H104" s="18">
        <f t="shared" si="10"/>
        <v>2712</v>
      </c>
      <c r="I104" s="4">
        <f>H104*60*'Berechnungen 525d'!$D$9/1000</f>
        <v>137.65419574468086</v>
      </c>
      <c r="J104" s="4">
        <f t="shared" si="11"/>
        <v>-0.30454468085102349</v>
      </c>
      <c r="K104" s="24">
        <f t="shared" si="12"/>
        <v>-0.44524076147810981</v>
      </c>
      <c r="L104" s="28">
        <f>'Berechnungen 525d'!$E$77*((I104-I103)/(3.6*(F104-F103)))</f>
        <v>-801.43337066059769</v>
      </c>
      <c r="M104" s="21">
        <f>'Berechnungen 525d'!$E$77*((I104-I103)/(3.6*(F104-F103)))*'Berechnungen 525d'!$B$3/(2*PI())</f>
        <v>-253.57354000887338</v>
      </c>
      <c r="N104" s="18">
        <f t="shared" si="8"/>
        <v>2718.8589548011992</v>
      </c>
      <c r="O104" s="4">
        <f>N104*60*'Berechnungen 525d'!$D$9/1000</f>
        <v>138.00233877816467</v>
      </c>
      <c r="P104" s="21">
        <f>'Berechnungen 525d'!$E$77*((O104-O103)/(3.6*(F104-F103)))*('Berechnungen 525d'!$B$3/(2*PI()))/2</f>
        <v>281.76986481708713</v>
      </c>
      <c r="Q104" s="21">
        <f>('Berechnungen 525d'!$E$77*((O104-O103)/(3.6*(F104-F103)))+('Berechnungen 525d'!$E$74*'Berechnungen 525d'!$E$75*'Berechnungen 525d'!$E$76*('Beschl. 5. Gang(4)'!O104/3.6)^2)/2)*('Berechnungen 525d'!$B$3/(2*PI()))/2</f>
        <v>378.95876792805251</v>
      </c>
      <c r="R104" s="28">
        <f>('Berechnungen 525d'!$E$74*'Berechnungen 525d'!$E$75*'Berechnungen 525d'!$E$76*O104^2)/2</f>
        <v>7961.8715383283952</v>
      </c>
      <c r="T104">
        <v>19258</v>
      </c>
      <c r="U104">
        <v>2712</v>
      </c>
    </row>
    <row r="105" spans="1:21" x14ac:dyDescent="0.25">
      <c r="A105">
        <v>19438</v>
      </c>
      <c r="B105">
        <v>2729</v>
      </c>
      <c r="F105" s="17">
        <f t="shared" si="7"/>
        <v>19.437999999999999</v>
      </c>
      <c r="G105" s="17">
        <f t="shared" si="9"/>
        <v>0.17999999999999972</v>
      </c>
      <c r="H105" s="18">
        <f t="shared" si="10"/>
        <v>2729</v>
      </c>
      <c r="I105" s="4">
        <f>H105*60*'Berechnungen 525d'!$D$9/1000</f>
        <v>138.5170723404255</v>
      </c>
      <c r="J105" s="4">
        <f t="shared" si="11"/>
        <v>0.8628765957446376</v>
      </c>
      <c r="K105" s="24">
        <f t="shared" si="12"/>
        <v>1.3315996847911094</v>
      </c>
      <c r="L105" s="28">
        <f>'Berechnungen 525d'!$E$77*((I105-I104)/(3.6*(F105-F104)))</f>
        <v>2396.8794326239968</v>
      </c>
      <c r="M105" s="21">
        <f>'Berechnungen 525d'!$E$77*((I105-I104)/(3.6*(F105-F104)))*'Berechnungen 525d'!$B$3/(2*PI())</f>
        <v>758.37271687844429</v>
      </c>
      <c r="N105" s="18">
        <f t="shared" si="8"/>
        <v>2731.4639242790181</v>
      </c>
      <c r="O105" s="4">
        <f>N105*60*'Berechnungen 525d'!$D$9/1000</f>
        <v>138.642134845958</v>
      </c>
      <c r="P105" s="21">
        <f>'Berechnungen 525d'!$E$77*((O105-O104)/(3.6*(F105-F104)))*('Berechnungen 525d'!$B$3/(2*PI()))/2</f>
        <v>281.15485144306979</v>
      </c>
      <c r="Q105" s="21">
        <f>('Berechnungen 525d'!$E$77*((O105-O104)/(3.6*(F105-F104)))+('Berechnungen 525d'!$E$74*'Berechnungen 525d'!$E$75*'Berechnungen 525d'!$E$76*('Beschl. 5. Gang(4)'!O105/3.6)^2)/2)*('Berechnungen 525d'!$B$3/(2*PI()))/2</f>
        <v>379.24700327017911</v>
      </c>
      <c r="R105" s="28">
        <f>('Berechnungen 525d'!$E$74*'Berechnungen 525d'!$E$75*'Berechnungen 525d'!$E$76*O105^2)/2</f>
        <v>8035.8671285130768</v>
      </c>
      <c r="T105">
        <v>19438</v>
      </c>
      <c r="U105">
        <v>2729</v>
      </c>
    </row>
    <row r="106" spans="1:21" x14ac:dyDescent="0.25">
      <c r="A106">
        <v>19629</v>
      </c>
      <c r="B106">
        <v>2736</v>
      </c>
      <c r="F106" s="17">
        <f t="shared" si="7"/>
        <v>19.629000000000001</v>
      </c>
      <c r="G106" s="17">
        <f t="shared" si="9"/>
        <v>0.1910000000000025</v>
      </c>
      <c r="H106" s="18">
        <f t="shared" si="10"/>
        <v>2736</v>
      </c>
      <c r="I106" s="4">
        <f>H106*60*'Berechnungen 525d'!$D$9/1000</f>
        <v>138.8723744680851</v>
      </c>
      <c r="J106" s="4">
        <f t="shared" si="11"/>
        <v>0.35530212765959845</v>
      </c>
      <c r="K106" s="24">
        <f t="shared" si="12"/>
        <v>0.51672793435077635</v>
      </c>
      <c r="L106" s="28">
        <f>'Berechnungen 525d'!$E$77*((I106-I105)/(3.6*(F106-F105)))</f>
        <v>930.1102818313974</v>
      </c>
      <c r="M106" s="21">
        <f>'Berechnungen 525d'!$E$77*((I106-I105)/(3.6*(F106-F105)))*'Berechnungen 525d'!$B$3/(2*PI())</f>
        <v>294.28691816043687</v>
      </c>
      <c r="N106" s="18">
        <f t="shared" si="8"/>
        <v>2744.809654998814</v>
      </c>
      <c r="O106" s="4">
        <f>N106*60*'Berechnungen 525d'!$D$9/1000</f>
        <v>139.31953006308876</v>
      </c>
      <c r="P106" s="21">
        <f>'Berechnungen 525d'!$E$77*((O106-O105)/(3.6*(F106-F105)))*('Berechnungen 525d'!$B$3/(2*PI()))/2</f>
        <v>280.53385458054629</v>
      </c>
      <c r="Q106" s="21">
        <f>('Berechnungen 525d'!$E$77*((O106-O105)/(3.6*(F106-F105)))+('Berechnungen 525d'!$E$74*'Berechnungen 525d'!$E$75*'Berechnungen 525d'!$E$76*('Beschl. 5. Gang(4)'!O106/3.6)^2)/2)*('Berechnungen 525d'!$B$3/(2*PI()))/2</f>
        <v>379.58689008852224</v>
      </c>
      <c r="R106" s="28">
        <f>('Berechnungen 525d'!$E$74*'Berechnungen 525d'!$E$75*'Berechnungen 525d'!$E$76*O106^2)/2</f>
        <v>8114.5842678721037</v>
      </c>
      <c r="T106">
        <v>19629</v>
      </c>
      <c r="U106">
        <v>2736</v>
      </c>
    </row>
    <row r="107" spans="1:21" x14ac:dyDescent="0.25">
      <c r="A107">
        <v>19819</v>
      </c>
      <c r="B107">
        <v>2764</v>
      </c>
      <c r="F107" s="17">
        <f t="shared" si="7"/>
        <v>19.818999999999999</v>
      </c>
      <c r="G107" s="17">
        <f t="shared" si="9"/>
        <v>0.18999999999999773</v>
      </c>
      <c r="H107" s="18">
        <f t="shared" si="10"/>
        <v>2764</v>
      </c>
      <c r="I107" s="4">
        <f>H107*60*'Berechnungen 525d'!$D$9/1000</f>
        <v>140.29358297872341</v>
      </c>
      <c r="J107" s="4">
        <f t="shared" si="11"/>
        <v>1.4212085106383086</v>
      </c>
      <c r="K107" s="24">
        <f t="shared" si="12"/>
        <v>2.0777902202314702</v>
      </c>
      <c r="L107" s="28">
        <f>'Berechnungen 525d'!$E$77*((I107-I106)/(3.6*(F107-F106)))</f>
        <v>3740.0223964166462</v>
      </c>
      <c r="M107" s="21">
        <f>'Berechnungen 525d'!$E$77*((I107-I106)/(3.6*(F107-F106)))*'Berechnungen 525d'!$B$3/(2*PI())</f>
        <v>1183.3431867082415</v>
      </c>
      <c r="N107" s="18">
        <f t="shared" si="8"/>
        <v>2758.0551487681623</v>
      </c>
      <c r="O107" s="4">
        <f>N107*60*'Berechnungen 525d'!$D$9/1000</f>
        <v>139.99183750853888</v>
      </c>
      <c r="P107" s="21">
        <f>'Berechnungen 525d'!$E$77*((O107-O106)/(3.6*(F107-F106)))*('Berechnungen 525d'!$B$3/(2*PI()))/2</f>
        <v>279.89222868828102</v>
      </c>
      <c r="Q107" s="21">
        <f>('Berechnungen 525d'!$E$77*((O107-O106)/(3.6*(F107-F106)))+('Berechnungen 525d'!$E$74*'Berechnungen 525d'!$E$75*'Berechnungen 525d'!$E$76*('Beschl. 5. Gang(4)'!O107/3.6)^2)/2)*('Berechnungen 525d'!$B$3/(2*PI()))/2</f>
        <v>379.9035616175359</v>
      </c>
      <c r="R107" s="28">
        <f>('Berechnungen 525d'!$E$74*'Berechnungen 525d'!$E$75*'Berechnungen 525d'!$E$76*O107^2)/2</f>
        <v>8193.0895366785935</v>
      </c>
      <c r="T107">
        <v>19819</v>
      </c>
      <c r="U107">
        <v>2764</v>
      </c>
    </row>
    <row r="108" spans="1:21" x14ac:dyDescent="0.25">
      <c r="A108">
        <v>20009</v>
      </c>
      <c r="B108">
        <v>2777</v>
      </c>
      <c r="F108" s="17">
        <f t="shared" si="7"/>
        <v>20.009</v>
      </c>
      <c r="G108" s="17">
        <f t="shared" si="9"/>
        <v>0.19000000000000128</v>
      </c>
      <c r="H108" s="18">
        <f t="shared" si="10"/>
        <v>2777</v>
      </c>
      <c r="I108" s="4">
        <f>H108*60*'Berechnungen 525d'!$D$9/1000</f>
        <v>140.95342978723403</v>
      </c>
      <c r="J108" s="4">
        <f t="shared" si="11"/>
        <v>0.65984680851062194</v>
      </c>
      <c r="K108" s="24">
        <f t="shared" si="12"/>
        <v>0.96468831653599052</v>
      </c>
      <c r="L108" s="28">
        <f>'Berechnungen 525d'!$E$77*((I108-I107)/(3.6*(F108-F107)))</f>
        <v>1736.438969764783</v>
      </c>
      <c r="M108" s="21">
        <f>'Berechnungen 525d'!$E$77*((I108-I107)/(3.6*(F108-F107)))*'Berechnungen 525d'!$B$3/(2*PI())</f>
        <v>549.4093366859413</v>
      </c>
      <c r="N108" s="18">
        <f t="shared" si="8"/>
        <v>2771.2701961670077</v>
      </c>
      <c r="O108" s="4">
        <f>N108*60*'Berechnungen 525d'!$D$9/1000</f>
        <v>140.66259957395772</v>
      </c>
      <c r="P108" s="21">
        <f>'Berechnungen 525d'!$E$77*((O108-O107)/(3.6*(F108-F107)))*('Berechnungen 525d'!$B$3/(2*PI()))/2</f>
        <v>279.2488625258884</v>
      </c>
      <c r="Q108" s="21">
        <f>('Berechnungen 525d'!$E$77*((O108-O107)/(3.6*(F108-F107)))+('Berechnungen 525d'!$E$74*'Berechnungen 525d'!$E$75*'Berechnungen 525d'!$E$76*('Beschl. 5. Gang(4)'!O108/3.6)^2)/2)*('Berechnungen 525d'!$B$3/(2*PI()))/2</f>
        <v>380.22088749772314</v>
      </c>
      <c r="R108" s="28">
        <f>('Berechnungen 525d'!$E$74*'Berechnungen 525d'!$E$75*'Berechnungen 525d'!$E$76*O108^2)/2</f>
        <v>8271.7909767203801</v>
      </c>
      <c r="T108">
        <v>20009</v>
      </c>
      <c r="U108">
        <v>2777</v>
      </c>
    </row>
    <row r="109" spans="1:21" x14ac:dyDescent="0.25">
      <c r="A109">
        <v>20199</v>
      </c>
      <c r="B109">
        <v>2775</v>
      </c>
      <c r="F109" s="17">
        <f t="shared" si="7"/>
        <v>20.199000000000002</v>
      </c>
      <c r="G109" s="17">
        <f t="shared" si="9"/>
        <v>0.19000000000000128</v>
      </c>
      <c r="H109" s="18">
        <f t="shared" si="10"/>
        <v>2775</v>
      </c>
      <c r="I109" s="4">
        <f>H109*60*'Berechnungen 525d'!$D$9/1000</f>
        <v>140.85191489361702</v>
      </c>
      <c r="J109" s="4">
        <f t="shared" si="11"/>
        <v>-0.10151489361700783</v>
      </c>
      <c r="K109" s="24">
        <f t="shared" si="12"/>
        <v>-0.14841358715936717</v>
      </c>
      <c r="L109" s="28">
        <f>'Berechnungen 525d'!$E$77*((I109-I108)/(3.6*(F109-F108)))</f>
        <v>-267.14445688686089</v>
      </c>
      <c r="M109" s="21">
        <f>'Berechnungen 525d'!$E$77*((I109-I108)/(3.6*(F109-F108)))*'Berechnungen 525d'!$B$3/(2*PI())</f>
        <v>-84.524513336289544</v>
      </c>
      <c r="N109" s="18">
        <f t="shared" si="8"/>
        <v>2784.4546591385965</v>
      </c>
      <c r="O109" s="4">
        <f>N109*60*'Berechnungen 525d'!$D$9/1000</f>
        <v>141.33180925193693</v>
      </c>
      <c r="P109" s="21">
        <f>'Berechnungen 525d'!$E$77*((O109-O108)/(3.6*(F109-F108)))*('Berechnungen 525d'!$B$3/(2*PI()))/2</f>
        <v>278.60257906851115</v>
      </c>
      <c r="Q109" s="21">
        <f>('Berechnungen 525d'!$E$77*((O109-O108)/(3.6*(F109-F108)))+('Berechnungen 525d'!$E$74*'Berechnungen 525d'!$E$75*'Berechnungen 525d'!$E$76*('Beschl. 5. Gang(4)'!O109/3.6)^2)/2)*('Berechnungen 525d'!$B$3/(2*PI()))/2</f>
        <v>380.53764885668068</v>
      </c>
      <c r="R109" s="28">
        <f>('Berechnungen 525d'!$E$74*'Berechnungen 525d'!$E$75*'Berechnungen 525d'!$E$76*O109^2)/2</f>
        <v>8350.6851597790828</v>
      </c>
      <c r="T109">
        <v>20199</v>
      </c>
      <c r="U109">
        <v>2775</v>
      </c>
    </row>
    <row r="110" spans="1:21" x14ac:dyDescent="0.25">
      <c r="A110">
        <v>20400</v>
      </c>
      <c r="B110">
        <v>2793</v>
      </c>
      <c r="F110" s="17">
        <f t="shared" si="7"/>
        <v>20.399999999999999</v>
      </c>
      <c r="G110" s="17">
        <f t="shared" si="9"/>
        <v>0.20099999999999696</v>
      </c>
      <c r="H110" s="18">
        <f t="shared" si="10"/>
        <v>2793</v>
      </c>
      <c r="I110" s="4">
        <f>H110*60*'Berechnungen 525d'!$D$9/1000</f>
        <v>141.76554893617021</v>
      </c>
      <c r="J110" s="4">
        <f t="shared" si="11"/>
        <v>0.91363404255318414</v>
      </c>
      <c r="K110" s="24">
        <f t="shared" si="12"/>
        <v>1.2626230549380846</v>
      </c>
      <c r="L110" s="28">
        <f>'Berechnungen 525d'!$E$77*((I110-I109)/(3.6*(F110-F109)))</f>
        <v>2272.7214988885521</v>
      </c>
      <c r="M110" s="21">
        <f>'Berechnungen 525d'!$E$77*((I110-I109)/(3.6*(F110-F109)))*'Berechnungen 525d'!$B$3/(2*PI())</f>
        <v>719.08914330883715</v>
      </c>
      <c r="N110" s="18">
        <f t="shared" si="8"/>
        <v>2798.3690132796073</v>
      </c>
      <c r="O110" s="4">
        <f>N110*60*'Berechnungen 525d'!$D$9/1000</f>
        <v>142.03806634212407</v>
      </c>
      <c r="P110" s="21">
        <f>'Berechnungen 525d'!$E$77*((O110-O109)/(3.6*(F110-F109)))*('Berechnungen 525d'!$B$3/(2*PI()))/2</f>
        <v>277.93502774875907</v>
      </c>
      <c r="Q110" s="21">
        <f>('Berechnungen 525d'!$E$77*((O110-O109)/(3.6*(F110-F109)))+('Berechnungen 525d'!$E$74*'Berechnungen 525d'!$E$75*'Berechnungen 525d'!$E$76*('Beschl. 5. Gang(4)'!O110/3.6)^2)/2)*('Berechnungen 525d'!$B$3/(2*PI()))/2</f>
        <v>380.8914138944815</v>
      </c>
      <c r="R110" s="28">
        <f>('Berechnungen 525d'!$E$74*'Berechnungen 525d'!$E$75*'Berechnungen 525d'!$E$76*O110^2)/2</f>
        <v>8434.3530413843018</v>
      </c>
      <c r="T110">
        <v>20400</v>
      </c>
      <c r="U110">
        <v>2793</v>
      </c>
    </row>
    <row r="111" spans="1:21" x14ac:dyDescent="0.25">
      <c r="A111">
        <v>20590</v>
      </c>
      <c r="B111">
        <v>2812</v>
      </c>
      <c r="F111" s="17">
        <f t="shared" si="7"/>
        <v>20.59</v>
      </c>
      <c r="G111" s="17">
        <f t="shared" si="9"/>
        <v>0.19000000000000128</v>
      </c>
      <c r="H111" s="18">
        <f t="shared" si="10"/>
        <v>2812</v>
      </c>
      <c r="I111" s="4">
        <f>H111*60*'Berechnungen 525d'!$D$9/1000</f>
        <v>142.72994042553191</v>
      </c>
      <c r="J111" s="4">
        <f t="shared" si="11"/>
        <v>0.96439148936170227</v>
      </c>
      <c r="K111" s="24">
        <f t="shared" si="12"/>
        <v>1.4099290780141751</v>
      </c>
      <c r="L111" s="28">
        <f>'Berechnungen 525d'!$E$77*((I111-I110)/(3.6*(F111-F110)))</f>
        <v>2537.8723404255152</v>
      </c>
      <c r="M111" s="21">
        <f>'Berechnungen 525d'!$E$77*((I111-I110)/(3.6*(F111-F110)))*'Berechnungen 525d'!$B$3/(2*PI())</f>
        <v>802.98287669485728</v>
      </c>
      <c r="N111" s="18">
        <f t="shared" si="8"/>
        <v>2811.4901954765746</v>
      </c>
      <c r="O111" s="4">
        <f>N111*60*'Berechnungen 525d'!$D$9/1000</f>
        <v>142.70406404955142</v>
      </c>
      <c r="P111" s="21">
        <f>'Berechnungen 525d'!$E$77*((O111-O110)/(3.6*(F111-F110)))*('Berechnungen 525d'!$B$3/(2*PI()))/2</f>
        <v>277.26538489890146</v>
      </c>
      <c r="Q111" s="21">
        <f>('Berechnungen 525d'!$E$77*((O111-O110)/(3.6*(F111-F110)))+('Berechnungen 525d'!$E$74*'Berechnungen 525d'!$E$75*'Berechnungen 525d'!$E$76*('Beschl. 5. Gang(4)'!O111/3.6)^2)/2)*('Berechnungen 525d'!$B$3/(2*PI()))/2</f>
        <v>381.18953234595648</v>
      </c>
      <c r="R111" s="28">
        <f>('Berechnungen 525d'!$E$74*'Berechnungen 525d'!$E$75*'Berechnungen 525d'!$E$76*O111^2)/2</f>
        <v>8513.6336064934512</v>
      </c>
      <c r="T111">
        <v>20590</v>
      </c>
      <c r="U111">
        <v>2812</v>
      </c>
    </row>
    <row r="112" spans="1:21" x14ac:dyDescent="0.25">
      <c r="A112">
        <v>20780</v>
      </c>
      <c r="B112">
        <v>2819</v>
      </c>
      <c r="F112" s="17">
        <f t="shared" si="7"/>
        <v>20.78</v>
      </c>
      <c r="G112" s="17">
        <f t="shared" si="9"/>
        <v>0.19000000000000128</v>
      </c>
      <c r="H112" s="18">
        <f t="shared" si="10"/>
        <v>2819</v>
      </c>
      <c r="I112" s="4">
        <f>H112*60*'Berechnungen 525d'!$D$9/1000</f>
        <v>143.08524255319151</v>
      </c>
      <c r="J112" s="4">
        <f t="shared" si="11"/>
        <v>0.35530212765959845</v>
      </c>
      <c r="K112" s="24">
        <f t="shared" si="12"/>
        <v>0.51944755505788898</v>
      </c>
      <c r="L112" s="28">
        <f>'Berechnungen 525d'!$E$77*((I112-I111)/(3.6*(F112-F111)))</f>
        <v>935.0055991042002</v>
      </c>
      <c r="M112" s="21">
        <f>'Berechnungen 525d'!$E$77*((I112-I111)/(3.6*(F112-F111)))*'Berechnungen 525d'!$B$3/(2*PI())</f>
        <v>295.83579667707261</v>
      </c>
      <c r="N112" s="18">
        <f t="shared" si="8"/>
        <v>2824.5805032185726</v>
      </c>
      <c r="O112" s="4">
        <f>N112*60*'Berechnungen 525d'!$D$9/1000</f>
        <v>143.3684946484729</v>
      </c>
      <c r="P112" s="21">
        <f>'Berechnungen 525d'!$E$77*((O112-O111)/(3.6*(F112-F111)))*('Berechnungen 525d'!$B$3/(2*PI()))/2</f>
        <v>276.6129728286918</v>
      </c>
      <c r="Q112" s="21">
        <f>('Berechnungen 525d'!$E$77*((O112-O111)/(3.6*(F112-F111)))+('Berechnungen 525d'!$E$74*'Berechnungen 525d'!$E$75*'Berechnungen 525d'!$E$76*('Beschl. 5. Gang(4)'!O112/3.6)^2)/2)*('Berechnungen 525d'!$B$3/(2*PI()))/2</f>
        <v>381.50711553691622</v>
      </c>
      <c r="R112" s="28">
        <f>('Berechnungen 525d'!$E$74*'Berechnungen 525d'!$E$75*'Berechnungen 525d'!$E$76*O112^2)/2</f>
        <v>8593.0971811919007</v>
      </c>
      <c r="T112">
        <v>20780</v>
      </c>
      <c r="U112">
        <v>2819</v>
      </c>
    </row>
    <row r="113" spans="1:21" x14ac:dyDescent="0.25">
      <c r="A113">
        <v>20970</v>
      </c>
      <c r="B113">
        <v>2842</v>
      </c>
      <c r="F113" s="17">
        <f t="shared" si="7"/>
        <v>20.97</v>
      </c>
      <c r="G113" s="17">
        <f t="shared" si="9"/>
        <v>0.18999999999999773</v>
      </c>
      <c r="H113" s="18">
        <f t="shared" si="10"/>
        <v>2842</v>
      </c>
      <c r="I113" s="4">
        <f>H113*60*'Berechnungen 525d'!$D$9/1000</f>
        <v>144.25266382978722</v>
      </c>
      <c r="J113" s="4">
        <f t="shared" si="11"/>
        <v>1.1674212765957179</v>
      </c>
      <c r="K113" s="24">
        <f t="shared" si="12"/>
        <v>1.7067562523329414</v>
      </c>
      <c r="L113" s="28">
        <f>'Berechnungen 525d'!$E$77*((I113-I112)/(3.6*(F113-F112)))</f>
        <v>3072.1612541992945</v>
      </c>
      <c r="M113" s="21">
        <f>'Berechnungen 525d'!$E$77*((I113-I112)/(3.6*(F113-F112)))*'Berechnungen 525d'!$B$3/(2*PI())</f>
        <v>972.03190336745456</v>
      </c>
      <c r="N113" s="18">
        <f t="shared" si="8"/>
        <v>2837.639880144061</v>
      </c>
      <c r="O113" s="4">
        <f>N113*60*'Berechnungen 525d'!$D$9/1000</f>
        <v>144.03135527812066</v>
      </c>
      <c r="P113" s="21">
        <f>'Berechnungen 525d'!$E$77*((O113-O112)/(3.6*(F113-F112)))*('Berechnungen 525d'!$B$3/(2*PI()))/2</f>
        <v>275.95936977555419</v>
      </c>
      <c r="Q113" s="21">
        <f>('Berechnungen 525d'!$E$77*((O113-O112)/(3.6*(F113-F112)))+('Berechnungen 525d'!$E$74*'Berechnungen 525d'!$E$75*'Berechnungen 525d'!$E$76*('Beschl. 5. Gang(4)'!O113/3.6)^2)/2)*('Berechnungen 525d'!$B$3/(2*PI()))/2</f>
        <v>381.82570561745956</v>
      </c>
      <c r="R113" s="28">
        <f>('Berechnungen 525d'!$E$74*'Berechnungen 525d'!$E$75*'Berechnungen 525d'!$E$76*O113^2)/2</f>
        <v>8672.7408091478064</v>
      </c>
      <c r="T113">
        <v>20970</v>
      </c>
      <c r="U113">
        <v>2842</v>
      </c>
    </row>
    <row r="114" spans="1:21" x14ac:dyDescent="0.25">
      <c r="A114">
        <v>21161</v>
      </c>
      <c r="B114">
        <v>2842</v>
      </c>
      <c r="F114" s="17">
        <f t="shared" si="7"/>
        <v>21.161000000000001</v>
      </c>
      <c r="G114" s="17">
        <f t="shared" si="9"/>
        <v>0.1910000000000025</v>
      </c>
      <c r="H114" s="18">
        <f t="shared" si="10"/>
        <v>2842</v>
      </c>
      <c r="I114" s="4">
        <f>H114*60*'Berechnungen 525d'!$D$9/1000</f>
        <v>144.25266382978722</v>
      </c>
      <c r="J114" s="4">
        <f t="shared" si="11"/>
        <v>0</v>
      </c>
      <c r="K114" s="24">
        <f t="shared" si="12"/>
        <v>0</v>
      </c>
      <c r="L114" s="28">
        <f>'Berechnungen 525d'!$E$77*((I114-I113)/(3.6*(F114-F113)))</f>
        <v>0</v>
      </c>
      <c r="M114" s="21">
        <f>'Berechnungen 525d'!$E$77*((I114-I113)/(3.6*(F114-F113)))*'Berechnungen 525d'!$B$3/(2*PI())</f>
        <v>0</v>
      </c>
      <c r="N114" s="18">
        <f t="shared" si="8"/>
        <v>2850.7367751605425</v>
      </c>
      <c r="O114" s="4">
        <f>N114*60*'Berechnungen 525d'!$D$9/1000</f>
        <v>144.69612023027636</v>
      </c>
      <c r="P114" s="21">
        <f>'Berechnungen 525d'!$E$77*((O114-O113)/(3.6*(F114-F113)))*('Berechnungen 525d'!$B$3/(2*PI()))/2</f>
        <v>275.3032051336329</v>
      </c>
      <c r="Q114" s="21">
        <f>('Berechnungen 525d'!$E$77*((O114-O113)/(3.6*(F114-F113)))+('Berechnungen 525d'!$E$74*'Berechnungen 525d'!$E$75*'Berechnungen 525d'!$E$76*('Beschl. 5. Gang(4)'!O114/3.6)^2)/2)*('Berechnungen 525d'!$B$3/(2*PI()))/2</f>
        <v>382.14903099579982</v>
      </c>
      <c r="R114" s="28">
        <f>('Berechnungen 525d'!$E$74*'Berechnungen 525d'!$E$75*'Berechnungen 525d'!$E$76*O114^2)/2</f>
        <v>8752.9822098094992</v>
      </c>
      <c r="T114">
        <v>21161</v>
      </c>
      <c r="U114">
        <v>2842</v>
      </c>
    </row>
    <row r="115" spans="1:21" x14ac:dyDescent="0.25">
      <c r="A115">
        <v>21351</v>
      </c>
      <c r="B115">
        <v>2867</v>
      </c>
      <c r="F115" s="17">
        <f t="shared" si="7"/>
        <v>21.350999999999999</v>
      </c>
      <c r="G115" s="17">
        <f t="shared" si="9"/>
        <v>0.18999999999999773</v>
      </c>
      <c r="H115" s="18">
        <f t="shared" si="10"/>
        <v>2867</v>
      </c>
      <c r="I115" s="4">
        <f>H115*60*'Berechnungen 525d'!$D$9/1000</f>
        <v>145.52160000000001</v>
      </c>
      <c r="J115" s="4">
        <f t="shared" si="11"/>
        <v>1.2689361702127826</v>
      </c>
      <c r="K115" s="24">
        <f t="shared" si="12"/>
        <v>1.8551698394923943</v>
      </c>
      <c r="L115" s="28">
        <f>'Berechnungen 525d'!$E$77*((I115-I114)/(3.6*(F115-F114)))</f>
        <v>3339.3057110863097</v>
      </c>
      <c r="M115" s="21">
        <f>'Berechnungen 525d'!$E$77*((I115-I114)/(3.6*(F115-F114)))*'Berechnungen 525d'!$B$3/(2*PI())</f>
        <v>1056.5564167037928</v>
      </c>
      <c r="N115" s="18">
        <f t="shared" si="8"/>
        <v>2863.7340236314085</v>
      </c>
      <c r="O115" s="4">
        <f>N115*60*'Berechnungen 525d'!$D$9/1000</f>
        <v>145.3558273781934</v>
      </c>
      <c r="P115" s="21">
        <f>'Berechnungen 525d'!$E$77*((O115-O114)/(3.6*(F115-F114)))*('Berechnungen 525d'!$B$3/(2*PI()))/2</f>
        <v>274.64652542776008</v>
      </c>
      <c r="Q115" s="21">
        <f>('Berechnungen 525d'!$E$77*((O115-O114)/(3.6*(F115-F114)))+('Berechnungen 525d'!$E$74*'Berechnungen 525d'!$E$75*'Berechnungen 525d'!$E$76*('Beschl. 5. Gang(4)'!O115/3.6)^2)/2)*('Berechnungen 525d'!$B$3/(2*PI()))/2</f>
        <v>382.46884795190408</v>
      </c>
      <c r="R115" s="28">
        <f>('Berechnungen 525d'!$E$74*'Berechnungen 525d'!$E$75*'Berechnungen 525d'!$E$76*O115^2)/2</f>
        <v>8832.9783897374818</v>
      </c>
      <c r="T115">
        <v>21351</v>
      </c>
      <c r="U115">
        <v>2867</v>
      </c>
    </row>
    <row r="116" spans="1:21" x14ac:dyDescent="0.25">
      <c r="A116">
        <v>21551</v>
      </c>
      <c r="B116">
        <v>2868</v>
      </c>
      <c r="F116" s="17">
        <f t="shared" si="7"/>
        <v>21.550999999999998</v>
      </c>
      <c r="G116" s="17">
        <f t="shared" si="9"/>
        <v>0.19999999999999929</v>
      </c>
      <c r="H116" s="18">
        <f t="shared" si="10"/>
        <v>2868</v>
      </c>
      <c r="I116" s="4">
        <f>H116*60*'Berechnungen 525d'!$D$9/1000</f>
        <v>145.57235744680852</v>
      </c>
      <c r="J116" s="4">
        <f t="shared" si="11"/>
        <v>5.0757446808518125E-2</v>
      </c>
      <c r="K116" s="24">
        <f t="shared" si="12"/>
        <v>7.0496453900719874E-2</v>
      </c>
      <c r="L116" s="28">
        <f>'Berechnungen 525d'!$E$77*((I116-I115)/(3.6*(F116-F115)))</f>
        <v>126.89361702129577</v>
      </c>
      <c r="M116" s="21">
        <f>'Berechnungen 525d'!$E$77*((I116-I115)/(3.6*(F116-F115)))*'Berechnungen 525d'!$B$3/(2*PI())</f>
        <v>40.149143834749189</v>
      </c>
      <c r="N116" s="18">
        <f t="shared" si="8"/>
        <v>2877.3818420404646</v>
      </c>
      <c r="O116" s="4">
        <f>N116*60*'Berechnungen 525d'!$D$9/1000</f>
        <v>146.04855579514324</v>
      </c>
      <c r="P116" s="21">
        <f>'Berechnungen 525d'!$E$77*((O116-O115)/(3.6*(F116-F115)))*('Berechnungen 525d'!$B$3/(2*PI()))/2</f>
        <v>273.97411216781353</v>
      </c>
      <c r="Q116" s="21">
        <f>('Berechnungen 525d'!$E$77*((O116-O115)/(3.6*(F116-F115)))+('Berechnungen 525d'!$E$74*'Berechnungen 525d'!$E$75*'Berechnungen 525d'!$E$76*('Beschl. 5. Gang(4)'!O116/3.6)^2)/2)*('Berechnungen 525d'!$B$3/(2*PI()))/2</f>
        <v>382.82659039430865</v>
      </c>
      <c r="R116" s="28">
        <f>('Berechnungen 525d'!$E$74*'Berechnungen 525d'!$E$75*'Berechnungen 525d'!$E$76*O116^2)/2</f>
        <v>8917.3704047109532</v>
      </c>
      <c r="T116">
        <v>21551</v>
      </c>
      <c r="U116">
        <v>2868</v>
      </c>
    </row>
    <row r="117" spans="1:21" x14ac:dyDescent="0.25">
      <c r="A117">
        <v>21742</v>
      </c>
      <c r="B117">
        <v>2885</v>
      </c>
      <c r="F117" s="17">
        <f t="shared" si="7"/>
        <v>21.742000000000001</v>
      </c>
      <c r="G117" s="17">
        <f t="shared" si="9"/>
        <v>0.1910000000000025</v>
      </c>
      <c r="H117" s="18">
        <f t="shared" si="10"/>
        <v>2885</v>
      </c>
      <c r="I117" s="4">
        <f>H117*60*'Berechnungen 525d'!$D$9/1000</f>
        <v>146.43523404255316</v>
      </c>
      <c r="J117" s="4">
        <f t="shared" si="11"/>
        <v>0.8628765957446376</v>
      </c>
      <c r="K117" s="24">
        <f t="shared" si="12"/>
        <v>1.2549106977088806</v>
      </c>
      <c r="L117" s="28">
        <f>'Berechnungen 525d'!$E$77*((I117-I116)/(3.6*(F117-F116)))</f>
        <v>2258.8392558759851</v>
      </c>
      <c r="M117" s="21">
        <f>'Berechnungen 525d'!$E$77*((I117-I116)/(3.6*(F117-F116)))*'Berechnungen 525d'!$B$3/(2*PI())</f>
        <v>714.69680124669117</v>
      </c>
      <c r="N117" s="18">
        <f t="shared" si="8"/>
        <v>2890.3834412321921</v>
      </c>
      <c r="O117" s="4">
        <f>N117*60*'Berechnungen 525d'!$D$9/1000</f>
        <v>146.70848377454291</v>
      </c>
      <c r="P117" s="21">
        <f>'Berechnungen 525d'!$E$77*((O117-O116)/(3.6*(F117-F116)))*('Berechnungen 525d'!$B$3/(2*PI()))/2</f>
        <v>273.30003980645483</v>
      </c>
      <c r="Q117" s="21">
        <f>('Berechnungen 525d'!$E$77*((O117-O116)/(3.6*(F117-F116)))+('Berechnungen 525d'!$E$74*'Berechnungen 525d'!$E$75*'Berechnungen 525d'!$E$76*('Beschl. 5. Gang(4)'!O117/3.6)^2)/2)*('Berechnungen 525d'!$B$3/(2*PI()))/2</f>
        <v>383.13845165267941</v>
      </c>
      <c r="R117" s="28">
        <f>('Berechnungen 525d'!$E$74*'Berechnungen 525d'!$E$75*'Berechnungen 525d'!$E$76*O117^2)/2</f>
        <v>8998.1396754232937</v>
      </c>
      <c r="T117">
        <v>21742</v>
      </c>
      <c r="U117">
        <v>2885</v>
      </c>
    </row>
    <row r="118" spans="1:21" x14ac:dyDescent="0.25">
      <c r="A118">
        <v>21932</v>
      </c>
      <c r="B118">
        <v>2904</v>
      </c>
      <c r="F118" s="17">
        <f t="shared" si="7"/>
        <v>21.931999999999999</v>
      </c>
      <c r="G118" s="17">
        <f t="shared" si="9"/>
        <v>0.18999999999999773</v>
      </c>
      <c r="H118" s="18">
        <f t="shared" si="10"/>
        <v>2904</v>
      </c>
      <c r="I118" s="4">
        <f>H118*60*'Berechnungen 525d'!$D$9/1000</f>
        <v>147.39962553191486</v>
      </c>
      <c r="J118" s="4">
        <f t="shared" si="11"/>
        <v>0.96439148936170227</v>
      </c>
      <c r="K118" s="24">
        <f t="shared" si="12"/>
        <v>1.4099290780142015</v>
      </c>
      <c r="L118" s="28">
        <f>'Berechnungen 525d'!$E$77*((I118-I117)/(3.6*(F118-F117)))</f>
        <v>2537.8723404255629</v>
      </c>
      <c r="M118" s="21">
        <f>'Berechnungen 525d'!$E$77*((I118-I117)/(3.6*(F118-F117)))*'Berechnungen 525d'!$B$3/(2*PI())</f>
        <v>802.98287669487229</v>
      </c>
      <c r="N118" s="18">
        <f t="shared" si="8"/>
        <v>2903.2859004650963</v>
      </c>
      <c r="O118" s="4">
        <f>N118*60*'Berechnungen 525d'!$D$9/1000</f>
        <v>147.36337966275602</v>
      </c>
      <c r="P118" s="21">
        <f>'Berechnungen 525d'!$E$77*((O118-O117)/(3.6*(F118-F117)))*('Berechnungen 525d'!$B$3/(2*PI()))/2</f>
        <v>272.64352187567403</v>
      </c>
      <c r="Q118" s="21">
        <f>('Berechnungen 525d'!$E$77*((O118-O117)/(3.6*(F118-F117)))+('Berechnungen 525d'!$E$74*'Berechnungen 525d'!$E$75*'Berechnungen 525d'!$E$76*('Beschl. 5. Gang(4)'!O118/3.6)^2)/2)*('Berechnungen 525d'!$B$3/(2*PI()))/2</f>
        <v>383.46474362665839</v>
      </c>
      <c r="R118" s="28">
        <f>('Berechnungen 525d'!$E$74*'Berechnungen 525d'!$E$75*'Berechnungen 525d'!$E$76*O118^2)/2</f>
        <v>9078.6530463722411</v>
      </c>
      <c r="T118">
        <v>21932</v>
      </c>
      <c r="U118">
        <v>2904</v>
      </c>
    </row>
    <row r="119" spans="1:21" x14ac:dyDescent="0.25">
      <c r="A119">
        <v>22122</v>
      </c>
      <c r="B119">
        <v>2904</v>
      </c>
      <c r="F119" s="17">
        <f t="shared" si="7"/>
        <v>22.122</v>
      </c>
      <c r="G119" s="17">
        <f t="shared" si="9"/>
        <v>0.19000000000000128</v>
      </c>
      <c r="H119" s="18">
        <f t="shared" si="10"/>
        <v>2904</v>
      </c>
      <c r="I119" s="4">
        <f>H119*60*'Berechnungen 525d'!$D$9/1000</f>
        <v>147.39962553191486</v>
      </c>
      <c r="J119" s="4">
        <f t="shared" si="11"/>
        <v>0</v>
      </c>
      <c r="K119" s="24">
        <f t="shared" si="12"/>
        <v>0</v>
      </c>
      <c r="L119" s="28">
        <f>'Berechnungen 525d'!$E$77*((I119-I118)/(3.6*(F119-F118)))</f>
        <v>0</v>
      </c>
      <c r="M119" s="21">
        <f>'Berechnungen 525d'!$E$77*((I119-I118)/(3.6*(F119-F118)))*'Berechnungen 525d'!$B$3/(2*PI())</f>
        <v>0</v>
      </c>
      <c r="N119" s="18">
        <f t="shared" si="8"/>
        <v>2916.1573974676107</v>
      </c>
      <c r="O119" s="4">
        <f>N119*60*'Berechnungen 525d'!$D$9/1000</f>
        <v>148.01670398720705</v>
      </c>
      <c r="P119" s="21">
        <f>'Berechnungen 525d'!$E$77*((O119-O118)/(3.6*(F119-F118)))*('Berechnungen 525d'!$B$3/(2*PI()))/2</f>
        <v>271.98925501179826</v>
      </c>
      <c r="Q119" s="21">
        <f>('Berechnungen 525d'!$E$77*((O119-O118)/(3.6*(F119-F118)))+('Berechnungen 525d'!$E$74*'Berechnungen 525d'!$E$75*'Berechnungen 525d'!$E$76*('Beschl. 5. Gang(4)'!O119/3.6)^2)/2)*('Berechnungen 525d'!$B$3/(2*PI()))/2</f>
        <v>383.7952898801492</v>
      </c>
      <c r="R119" s="28">
        <f>('Berechnungen 525d'!$E$74*'Berechnungen 525d'!$E$75*'Berechnungen 525d'!$E$76*O119^2)/2</f>
        <v>9159.3305237256009</v>
      </c>
      <c r="T119">
        <v>22122</v>
      </c>
      <c r="U119">
        <v>2904</v>
      </c>
    </row>
    <row r="120" spans="1:21" x14ac:dyDescent="0.25">
      <c r="A120">
        <v>22312</v>
      </c>
      <c r="B120">
        <v>2922</v>
      </c>
      <c r="F120" s="17">
        <f t="shared" si="7"/>
        <v>22.312000000000001</v>
      </c>
      <c r="G120" s="17">
        <f t="shared" si="9"/>
        <v>0.19000000000000128</v>
      </c>
      <c r="H120" s="18">
        <f t="shared" si="10"/>
        <v>2922</v>
      </c>
      <c r="I120" s="4">
        <f>H120*60*'Berechnungen 525d'!$D$9/1000</f>
        <v>148.31325957446808</v>
      </c>
      <c r="J120" s="4">
        <f t="shared" si="11"/>
        <v>0.91363404255321257</v>
      </c>
      <c r="K120" s="24">
        <f t="shared" si="12"/>
        <v>1.3357222844345122</v>
      </c>
      <c r="L120" s="28">
        <f>'Berechnungen 525d'!$E$77*((I120-I119)/(3.6*(F120-F119)))</f>
        <v>2404.300111982122</v>
      </c>
      <c r="M120" s="21">
        <f>'Berechnungen 525d'!$E$77*((I120-I119)/(3.6*(F120-F119)))*'Berechnungen 525d'!$B$3/(2*PI())</f>
        <v>760.72062002672419</v>
      </c>
      <c r="N120" s="18">
        <f t="shared" si="8"/>
        <v>2928.997966173788</v>
      </c>
      <c r="O120" s="4">
        <f>N120*60*'Berechnungen 525d'!$D$9/1000</f>
        <v>148.66845847030189</v>
      </c>
      <c r="P120" s="21">
        <f>'Berechnungen 525d'!$E$77*((O120-O119)/(3.6*(F120-F119)))*('Berechnungen 525d'!$B$3/(2*PI()))/2</f>
        <v>271.33570521274783</v>
      </c>
      <c r="Q120" s="21">
        <f>('Berechnungen 525d'!$E$77*((O120-O119)/(3.6*(F120-F119)))+('Berechnungen 525d'!$E$74*'Berechnungen 525d'!$E$75*'Berechnungen 525d'!$E$76*('Beschl. 5. Gang(4)'!O120/3.6)^2)/2)*('Berechnungen 525d'!$B$3/(2*PI()))/2</f>
        <v>384.12852758653599</v>
      </c>
      <c r="R120" s="28">
        <f>('Berechnungen 525d'!$E$74*'Berechnungen 525d'!$E$75*'Berechnungen 525d'!$E$76*O120^2)/2</f>
        <v>9240.1697461309468</v>
      </c>
      <c r="T120">
        <v>22312</v>
      </c>
      <c r="U120">
        <v>2922</v>
      </c>
    </row>
    <row r="121" spans="1:21" x14ac:dyDescent="0.25">
      <c r="A121">
        <v>22503</v>
      </c>
      <c r="B121">
        <v>2936</v>
      </c>
      <c r="F121" s="17">
        <f t="shared" si="7"/>
        <v>22.503</v>
      </c>
      <c r="G121" s="17">
        <f t="shared" si="9"/>
        <v>0.19099999999999895</v>
      </c>
      <c r="H121" s="18">
        <f t="shared" si="10"/>
        <v>2936</v>
      </c>
      <c r="I121" s="4">
        <f>H121*60*'Berechnungen 525d'!$D$9/1000</f>
        <v>149.02386382978725</v>
      </c>
      <c r="J121" s="4">
        <f t="shared" si="11"/>
        <v>0.71060425531916849</v>
      </c>
      <c r="K121" s="24">
        <f t="shared" si="12"/>
        <v>1.0334558687015305</v>
      </c>
      <c r="L121" s="28">
        <f>'Berechnungen 525d'!$E$77*((I121-I120)/(3.6*(F121-F120)))</f>
        <v>1860.220563662755</v>
      </c>
      <c r="M121" s="21">
        <f>'Berechnungen 525d'!$E$77*((I121-I120)/(3.6*(F121-F120)))*'Berechnungen 525d'!$B$3/(2*PI())</f>
        <v>588.57383632086112</v>
      </c>
      <c r="N121" s="18">
        <f t="shared" si="8"/>
        <v>2941.8749860526423</v>
      </c>
      <c r="O121" s="4">
        <f>N121*60*'Berechnungen 525d'!$D$9/1000</f>
        <v>149.32206312185494</v>
      </c>
      <c r="P121" s="21">
        <f>'Berechnungen 525d'!$E$77*((O121-O120)/(3.6*(F121-F120)))*('Berechnungen 525d'!$B$3/(2*PI()))/2</f>
        <v>270.68132108845458</v>
      </c>
      <c r="Q121" s="21">
        <f>('Berechnungen 525d'!$E$77*((O121-O120)/(3.6*(F121-F120)))+('Berechnungen 525d'!$E$74*'Berechnungen 525d'!$E$75*'Berechnungen 525d'!$E$76*('Beschl. 5. Gang(4)'!O121/3.6)^2)/2)*('Berechnungen 525d'!$B$3/(2*PI()))/2</f>
        <v>384.46808621645516</v>
      </c>
      <c r="R121" s="28">
        <f>('Berechnungen 525d'!$E$74*'Berechnungen 525d'!$E$75*'Berechnungen 525d'!$E$76*O121^2)/2</f>
        <v>9321.5951380448423</v>
      </c>
      <c r="T121">
        <v>22503</v>
      </c>
      <c r="U121">
        <v>2936</v>
      </c>
    </row>
    <row r="122" spans="1:21" x14ac:dyDescent="0.25">
      <c r="A122">
        <v>22703</v>
      </c>
      <c r="B122">
        <v>2954</v>
      </c>
      <c r="F122" s="17">
        <f t="shared" si="7"/>
        <v>22.702999999999999</v>
      </c>
      <c r="G122" s="17">
        <f t="shared" si="9"/>
        <v>0.19999999999999929</v>
      </c>
      <c r="H122" s="18">
        <f t="shared" si="10"/>
        <v>2954</v>
      </c>
      <c r="I122" s="4">
        <f>H122*60*'Berechnungen 525d'!$D$9/1000</f>
        <v>149.9374978723404</v>
      </c>
      <c r="J122" s="4">
        <f t="shared" si="11"/>
        <v>0.91363404255315572</v>
      </c>
      <c r="K122" s="24">
        <f t="shared" si="12"/>
        <v>1.2689361702127209</v>
      </c>
      <c r="L122" s="28">
        <f>'Berechnungen 525d'!$E$77*((I122-I121)/(3.6*(F122-F121)))</f>
        <v>2284.0851063828977</v>
      </c>
      <c r="M122" s="21">
        <f>'Berechnungen 525d'!$E$77*((I122-I121)/(3.6*(F122-F121)))*'Berechnungen 525d'!$B$3/(2*PI())</f>
        <v>722.68458902535053</v>
      </c>
      <c r="N122" s="18">
        <f t="shared" si="8"/>
        <v>2955.3253766959951</v>
      </c>
      <c r="O122" s="4">
        <f>N122*60*'Berechnungen 525d'!$D$9/1000</f>
        <v>150.00477060948862</v>
      </c>
      <c r="P122" s="21">
        <f>'Berechnungen 525d'!$E$77*((O122-O121)/(3.6*(F122-F121)))*('Berechnungen 525d'!$B$3/(2*PI()))/2</f>
        <v>270.01083428673195</v>
      </c>
      <c r="Q122" s="21">
        <f>('Berechnungen 525d'!$E$77*((O122-O121)/(3.6*(F122-F121)))+('Berechnungen 525d'!$E$74*'Berechnungen 525d'!$E$75*'Berechnungen 525d'!$E$76*('Beschl. 5. Gang(4)'!O122/3.6)^2)/2)*('Berechnungen 525d'!$B$3/(2*PI()))/2</f>
        <v>384.84045484086869</v>
      </c>
      <c r="R122" s="28">
        <f>('Berechnungen 525d'!$E$74*'Berechnungen 525d'!$E$75*'Berechnungen 525d'!$E$76*O122^2)/2</f>
        <v>9407.0275348531941</v>
      </c>
      <c r="T122">
        <v>22703</v>
      </c>
      <c r="U122">
        <v>2954</v>
      </c>
    </row>
    <row r="123" spans="1:21" x14ac:dyDescent="0.25">
      <c r="A123">
        <v>22893</v>
      </c>
      <c r="B123">
        <v>2963</v>
      </c>
      <c r="F123" s="17">
        <f t="shared" si="7"/>
        <v>22.893000000000001</v>
      </c>
      <c r="G123" s="17">
        <f t="shared" si="9"/>
        <v>0.19000000000000128</v>
      </c>
      <c r="H123" s="18">
        <f t="shared" si="10"/>
        <v>2963</v>
      </c>
      <c r="I123" s="4">
        <f>H123*60*'Berechnungen 525d'!$D$9/1000</f>
        <v>150.39431489361701</v>
      </c>
      <c r="J123" s="4">
        <f t="shared" si="11"/>
        <v>0.45681702127660628</v>
      </c>
      <c r="K123" s="24">
        <f t="shared" si="12"/>
        <v>0.66786114221725612</v>
      </c>
      <c r="L123" s="28">
        <f>'Berechnungen 525d'!$E$77*((I123-I122)/(3.6*(F123-F122)))</f>
        <v>1202.150055991061</v>
      </c>
      <c r="M123" s="21">
        <f>'Berechnungen 525d'!$E$77*((I123-I122)/(3.6*(F123-F122)))*'Berechnungen 525d'!$B$3/(2*PI())</f>
        <v>380.3603100133621</v>
      </c>
      <c r="N123" s="18">
        <f t="shared" si="8"/>
        <v>2968.0716555219788</v>
      </c>
      <c r="O123" s="4">
        <f>N123*60*'Berechnungen 525d'!$D$9/1000</f>
        <v>150.65173917900495</v>
      </c>
      <c r="P123" s="21">
        <f>'Berechnungen 525d'!$E$77*((O123-O122)/(3.6*(F123-F122)))*('Berechnungen 525d'!$B$3/(2*PI()))/2</f>
        <v>269.3432536537747</v>
      </c>
      <c r="Q123" s="21">
        <f>('Berechnungen 525d'!$E$77*((O123-O122)/(3.6*(F123-F122)))+('Berechnungen 525d'!$E$74*'Berechnungen 525d'!$E$75*'Berechnungen 525d'!$E$76*('Beschl. 5. Gang(4)'!O123/3.6)^2)/2)*('Berechnungen 525d'!$B$3/(2*PI()))/2</f>
        <v>385.16552748720699</v>
      </c>
      <c r="R123" s="28">
        <f>('Berechnungen 525d'!$E$74*'Berechnungen 525d'!$E$75*'Berechnungen 525d'!$E$76*O123^2)/2</f>
        <v>9488.3472909042357</v>
      </c>
      <c r="T123">
        <v>22893</v>
      </c>
      <c r="U123">
        <v>2963</v>
      </c>
    </row>
    <row r="124" spans="1:21" x14ac:dyDescent="0.25">
      <c r="A124">
        <v>23084</v>
      </c>
      <c r="B124">
        <v>2968</v>
      </c>
      <c r="F124" s="17">
        <f t="shared" si="7"/>
        <v>23.084</v>
      </c>
      <c r="G124" s="17">
        <f t="shared" si="9"/>
        <v>0.19099999999999895</v>
      </c>
      <c r="H124" s="18">
        <f t="shared" si="10"/>
        <v>2968</v>
      </c>
      <c r="I124" s="4">
        <f>H124*60*'Berechnungen 525d'!$D$9/1000</f>
        <v>150.64810212765957</v>
      </c>
      <c r="J124" s="4">
        <f t="shared" si="11"/>
        <v>0.2537872340425622</v>
      </c>
      <c r="K124" s="24">
        <f t="shared" si="12"/>
        <v>0.36909138167912098</v>
      </c>
      <c r="L124" s="28">
        <f>'Berechnungen 525d'!$E$77*((I124-I123)/(3.6*(F124-F123)))</f>
        <v>664.36448702241773</v>
      </c>
      <c r="M124" s="21">
        <f>'Berechnungen 525d'!$E$77*((I124-I123)/(3.6*(F124-F123)))*'Berechnungen 525d'!$B$3/(2*PI())</f>
        <v>210.20494154316631</v>
      </c>
      <c r="N124" s="18">
        <f t="shared" si="8"/>
        <v>2980.8540541661951</v>
      </c>
      <c r="O124" s="4">
        <f>N124*60*'Berechnungen 525d'!$D$9/1000</f>
        <v>151.30054109827395</v>
      </c>
      <c r="P124" s="21">
        <f>'Berechnungen 525d'!$E$77*((O124-O123)/(3.6*(F124-F123)))*('Berechnungen 525d'!$B$3/(2*PI()))/2</f>
        <v>268.69233597889126</v>
      </c>
      <c r="Q124" s="21">
        <f>('Berechnungen 525d'!$E$77*((O124-O123)/(3.6*(F124-F123)))+('Berechnungen 525d'!$E$74*'Berechnungen 525d'!$E$75*'Berechnungen 525d'!$E$76*('Beschl. 5. Gang(4)'!O124/3.6)^2)/2)*('Berechnungen 525d'!$B$3/(2*PI()))/2</f>
        <v>385.51436629060112</v>
      </c>
      <c r="R124" s="28">
        <f>('Berechnungen 525d'!$E$74*'Berechnungen 525d'!$E$75*'Berechnungen 525d'!$E$76*O124^2)/2</f>
        <v>9570.2489524608918</v>
      </c>
      <c r="T124">
        <v>23084</v>
      </c>
      <c r="U124">
        <v>2968</v>
      </c>
    </row>
    <row r="125" spans="1:21" x14ac:dyDescent="0.25">
      <c r="A125">
        <v>23274</v>
      </c>
      <c r="B125">
        <v>2983</v>
      </c>
      <c r="F125" s="17">
        <f t="shared" si="7"/>
        <v>23.274000000000001</v>
      </c>
      <c r="G125" s="17">
        <f t="shared" si="9"/>
        <v>0.19000000000000128</v>
      </c>
      <c r="H125" s="18">
        <f t="shared" si="10"/>
        <v>2983</v>
      </c>
      <c r="I125" s="4">
        <f>H125*60*'Berechnungen 525d'!$D$9/1000</f>
        <v>151.40946382978723</v>
      </c>
      <c r="J125" s="4">
        <f t="shared" si="11"/>
        <v>0.76136170212765819</v>
      </c>
      <c r="K125" s="24">
        <f t="shared" si="12"/>
        <v>1.1131019036953993</v>
      </c>
      <c r="L125" s="28">
        <f>'Berechnungen 525d'!$E$77*((I125-I124)/(3.6*(F125-F124)))</f>
        <v>2003.5834266517188</v>
      </c>
      <c r="M125" s="21">
        <f>'Berechnungen 525d'!$E$77*((I125-I124)/(3.6*(F125-F124)))*'Berechnungen 525d'!$B$3/(2*PI())</f>
        <v>633.93385002225455</v>
      </c>
      <c r="N125" s="18">
        <f t="shared" si="8"/>
        <v>2993.5387871773137</v>
      </c>
      <c r="O125" s="4">
        <f>N125*60*'Berechnungen 525d'!$D$9/1000</f>
        <v>151.94438575936596</v>
      </c>
      <c r="P125" s="21">
        <f>'Berechnungen 525d'!$E$77*((O125-O124)/(3.6*(F125-F124)))*('Berechnungen 525d'!$B$3/(2*PI()))/2</f>
        <v>268.04272114142401</v>
      </c>
      <c r="Q125" s="21">
        <f>('Berechnungen 525d'!$E$77*((O125-O124)/(3.6*(F125-F124)))+('Berechnungen 525d'!$E$74*'Berechnungen 525d'!$E$75*'Berechnungen 525d'!$E$76*('Beschl. 5. Gang(4)'!O125/3.6)^2)/2)*('Berechnungen 525d'!$B$3/(2*PI()))/2</f>
        <v>385.86111637712366</v>
      </c>
      <c r="R125" s="28">
        <f>('Berechnungen 525d'!$E$74*'Berechnungen 525d'!$E$75*'Berechnungen 525d'!$E$76*O125^2)/2</f>
        <v>9651.8727724256714</v>
      </c>
      <c r="T125">
        <v>23274</v>
      </c>
      <c r="U125">
        <v>2983</v>
      </c>
    </row>
    <row r="126" spans="1:21" x14ac:dyDescent="0.25">
      <c r="A126">
        <v>23464</v>
      </c>
      <c r="B126">
        <v>2997</v>
      </c>
      <c r="F126" s="17">
        <f t="shared" si="7"/>
        <v>23.463999999999999</v>
      </c>
      <c r="G126" s="17">
        <f t="shared" si="9"/>
        <v>0.18999999999999773</v>
      </c>
      <c r="H126" s="18">
        <f t="shared" si="10"/>
        <v>2997</v>
      </c>
      <c r="I126" s="4">
        <f>H126*60*'Berechnungen 525d'!$D$9/1000</f>
        <v>152.12006808510637</v>
      </c>
      <c r="J126" s="4">
        <f t="shared" si="11"/>
        <v>0.71060425531914007</v>
      </c>
      <c r="K126" s="24">
        <f t="shared" si="12"/>
        <v>1.0388951101157142</v>
      </c>
      <c r="L126" s="28">
        <f>'Berechnungen 525d'!$E$77*((I126-I125)/(3.6*(F126-F125)))</f>
        <v>1870.0111982082856</v>
      </c>
      <c r="M126" s="21">
        <f>'Berechnungen 525d'!$E$77*((I126-I125)/(3.6*(F126-F125)))*'Berechnungen 525d'!$B$3/(2*PI())</f>
        <v>591.67159335410884</v>
      </c>
      <c r="N126" s="18">
        <f t="shared" si="8"/>
        <v>3006.192922305022</v>
      </c>
      <c r="O126" s="4">
        <f>N126*60*'Berechnungen 525d'!$D$9/1000</f>
        <v>152.58667735001828</v>
      </c>
      <c r="P126" s="21">
        <f>'Berechnungen 525d'!$E$77*((O126-O125)/(3.6*(F126-F125)))*('Berechnungen 525d'!$B$3/(2*PI()))/2</f>
        <v>267.3961533403214</v>
      </c>
      <c r="Q126" s="21">
        <f>('Berechnungen 525d'!$E$77*((O126-O125)/(3.6*(F126-F125)))+('Berechnungen 525d'!$E$74*'Berechnungen 525d'!$E$75*'Berechnungen 525d'!$E$76*('Beschl. 5. Gang(4)'!O126/3.6)^2)/2)*('Berechnungen 525d'!$B$3/(2*PI()))/2</f>
        <v>386.21272572158699</v>
      </c>
      <c r="R126" s="28">
        <f>('Berechnungen 525d'!$E$74*'Berechnungen 525d'!$E$75*'Berechnungen 525d'!$E$76*O126^2)/2</f>
        <v>9733.6450525018972</v>
      </c>
      <c r="T126">
        <v>23464</v>
      </c>
      <c r="U126">
        <v>2997</v>
      </c>
    </row>
    <row r="127" spans="1:21" x14ac:dyDescent="0.25">
      <c r="A127">
        <v>23654</v>
      </c>
      <c r="B127">
        <v>3010</v>
      </c>
      <c r="F127" s="17">
        <f t="shared" si="7"/>
        <v>23.654</v>
      </c>
      <c r="G127" s="17">
        <f t="shared" si="9"/>
        <v>0.19000000000000128</v>
      </c>
      <c r="H127" s="18">
        <f t="shared" si="10"/>
        <v>3010</v>
      </c>
      <c r="I127" s="4">
        <f>H127*60*'Berechnungen 525d'!$D$9/1000</f>
        <v>152.77991489361702</v>
      </c>
      <c r="J127" s="4">
        <f t="shared" si="11"/>
        <v>0.65984680851065036</v>
      </c>
      <c r="K127" s="24">
        <f t="shared" si="12"/>
        <v>0.96468831653603204</v>
      </c>
      <c r="L127" s="28">
        <f>'Berechnungen 525d'!$E$77*((I127-I126)/(3.6*(F127-F126)))</f>
        <v>1736.4389697648576</v>
      </c>
      <c r="M127" s="21">
        <f>'Berechnungen 525d'!$E$77*((I127-I126)/(3.6*(F127-F126)))*'Berechnungen 525d'!$B$3/(2*PI())</f>
        <v>549.40933668596483</v>
      </c>
      <c r="N127" s="18">
        <f t="shared" si="8"/>
        <v>3018.8165238763977</v>
      </c>
      <c r="O127" s="4">
        <f>N127*60*'Berechnungen 525d'!$D$9/1000</f>
        <v>153.22741913530922</v>
      </c>
      <c r="P127" s="21">
        <f>'Berechnungen 525d'!$E$77*((O127-O126)/(3.6*(F127-F126)))*('Berechnungen 525d'!$B$3/(2*PI()))/2</f>
        <v>266.75094484297659</v>
      </c>
      <c r="Q127" s="21">
        <f>('Berechnungen 525d'!$E$77*((O127-O126)/(3.6*(F127-F126)))+('Berechnungen 525d'!$E$74*'Berechnungen 525d'!$E$75*'Berechnungen 525d'!$E$76*('Beschl. 5. Gang(4)'!O127/3.6)^2)/2)*('Berechnungen 525d'!$B$3/(2*PI()))/2</f>
        <v>386.56748115418162</v>
      </c>
      <c r="R127" s="28">
        <f>('Berechnungen 525d'!$E$74*'Berechnungen 525d'!$E$75*'Berechnungen 525d'!$E$76*O127^2)/2</f>
        <v>9815.5637088329513</v>
      </c>
      <c r="T127">
        <v>23654</v>
      </c>
      <c r="U127">
        <v>3010</v>
      </c>
    </row>
    <row r="128" spans="1:21" x14ac:dyDescent="0.25">
      <c r="A128">
        <v>23855</v>
      </c>
      <c r="B128">
        <v>3017</v>
      </c>
      <c r="F128" s="17">
        <f t="shared" si="7"/>
        <v>23.855</v>
      </c>
      <c r="G128" s="17">
        <f t="shared" si="9"/>
        <v>0.20100000000000051</v>
      </c>
      <c r="H128" s="18">
        <f t="shared" si="10"/>
        <v>3017</v>
      </c>
      <c r="I128" s="4">
        <f>H128*60*'Berechnungen 525d'!$D$9/1000</f>
        <v>153.13521702127659</v>
      </c>
      <c r="J128" s="4">
        <f t="shared" si="11"/>
        <v>0.35530212765957003</v>
      </c>
      <c r="K128" s="24">
        <f t="shared" si="12"/>
        <v>0.49102007692035532</v>
      </c>
      <c r="L128" s="28">
        <f>'Berechnungen 525d'!$E$77*((I128-I127)/(3.6*(F128-F127)))</f>
        <v>883.83613845663956</v>
      </c>
      <c r="M128" s="21">
        <f>'Berechnungen 525d'!$E$77*((I128-I127)/(3.6*(F128-F127)))*'Berechnungen 525d'!$B$3/(2*PI())</f>
        <v>279.64577795343047</v>
      </c>
      <c r="N128" s="18">
        <f t="shared" si="8"/>
        <v>3032.137800422367</v>
      </c>
      <c r="O128" s="4">
        <f>N128*60*'Berechnungen 525d'!$D$9/1000</f>
        <v>153.90357312101276</v>
      </c>
      <c r="P128" s="21">
        <f>'Berechnungen 525d'!$E$77*((O128-O127)/(3.6*(F128-F127)))*('Berechnungen 525d'!$B$3/(2*PI()))/2</f>
        <v>266.08848164504519</v>
      </c>
      <c r="Q128" s="21">
        <f>('Berechnungen 525d'!$E$77*((O128-O127)/(3.6*(F128-F127)))+('Berechnungen 525d'!$E$74*'Berechnungen 525d'!$E$75*'Berechnungen 525d'!$E$76*('Beschl. 5. Gang(4)'!O128/3.6)^2)/2)*('Berechnungen 525d'!$B$3/(2*PI()))/2</f>
        <v>386.96479142455775</v>
      </c>
      <c r="R128" s="28">
        <f>('Berechnungen 525d'!$E$74*'Berechnungen 525d'!$E$75*'Berechnungen 525d'!$E$76*O128^2)/2</f>
        <v>9902.3820589151655</v>
      </c>
      <c r="T128">
        <v>23855</v>
      </c>
      <c r="U128">
        <v>3017</v>
      </c>
    </row>
    <row r="129" spans="1:21" x14ac:dyDescent="0.25">
      <c r="A129">
        <v>24045</v>
      </c>
      <c r="B129">
        <v>3038</v>
      </c>
      <c r="F129" s="17">
        <f t="shared" si="7"/>
        <v>24.045000000000002</v>
      </c>
      <c r="G129" s="17">
        <f t="shared" si="9"/>
        <v>0.19000000000000128</v>
      </c>
      <c r="H129" s="18">
        <f t="shared" si="10"/>
        <v>3038</v>
      </c>
      <c r="I129" s="4">
        <f>H129*60*'Berechnungen 525d'!$D$9/1000</f>
        <v>154.2011234042553</v>
      </c>
      <c r="J129" s="4">
        <f t="shared" si="11"/>
        <v>1.0659063829787101</v>
      </c>
      <c r="K129" s="24">
        <f t="shared" si="12"/>
        <v>1.5583426651735424</v>
      </c>
      <c r="L129" s="28">
        <f>'Berechnungen 525d'!$E$77*((I129-I128)/(3.6*(F129-F128)))</f>
        <v>2805.0167973123762</v>
      </c>
      <c r="M129" s="21">
        <f>'Berechnungen 525d'!$E$77*((I129-I128)/(3.6*(F129-F128)))*'Berechnungen 525d'!$B$3/(2*PI())</f>
        <v>887.50739003114688</v>
      </c>
      <c r="N129" s="18">
        <f t="shared" si="8"/>
        <v>3044.6987678130645</v>
      </c>
      <c r="O129" s="4">
        <f>N129*60*'Berechnungen 525d'!$D$9/1000</f>
        <v>154.5411357552095</v>
      </c>
      <c r="P129" s="21">
        <f>'Berechnungen 525d'!$E$77*((O129-O128)/(3.6*(F129-F128)))*('Berechnungen 525d'!$B$3/(2*PI()))/2</f>
        <v>265.42741393295216</v>
      </c>
      <c r="Q129" s="21">
        <f>('Berechnungen 525d'!$E$77*((O129-O128)/(3.6*(F129-F128)))+('Berechnungen 525d'!$E$74*'Berechnungen 525d'!$E$75*'Berechnungen 525d'!$E$76*('Beschl. 5. Gang(4)'!O129/3.6)^2)/2)*('Berechnungen 525d'!$B$3/(2*PI()))/2</f>
        <v>387.3072851579978</v>
      </c>
      <c r="R129" s="28">
        <f>('Berechnungen 525d'!$E$74*'Berechnungen 525d'!$E$75*'Berechnungen 525d'!$E$76*O129^2)/2</f>
        <v>9984.5954295201427</v>
      </c>
      <c r="T129">
        <v>24045</v>
      </c>
      <c r="U129">
        <v>3038</v>
      </c>
    </row>
    <row r="130" spans="1:21" x14ac:dyDescent="0.25">
      <c r="A130">
        <v>24235</v>
      </c>
      <c r="B130">
        <v>3056</v>
      </c>
      <c r="F130" s="17">
        <f t="shared" si="7"/>
        <v>24.234999999999999</v>
      </c>
      <c r="G130" s="17">
        <f t="shared" si="9"/>
        <v>0.18999999999999773</v>
      </c>
      <c r="H130" s="18">
        <f t="shared" si="10"/>
        <v>3056</v>
      </c>
      <c r="I130" s="4">
        <f>H130*60*'Berechnungen 525d'!$D$9/1000</f>
        <v>155.11475744680851</v>
      </c>
      <c r="J130" s="4">
        <f t="shared" si="11"/>
        <v>0.91363404255321257</v>
      </c>
      <c r="K130" s="24">
        <f t="shared" si="12"/>
        <v>1.3357222844345373</v>
      </c>
      <c r="L130" s="28">
        <f>'Berechnungen 525d'!$E$77*((I130-I129)/(3.6*(F130-F129)))</f>
        <v>2404.300111982167</v>
      </c>
      <c r="M130" s="21">
        <f>'Berechnungen 525d'!$E$77*((I130-I129)/(3.6*(F130-F129)))*'Berechnungen 525d'!$B$3/(2*PI())</f>
        <v>760.72062002673852</v>
      </c>
      <c r="N130" s="18">
        <f t="shared" si="8"/>
        <v>3057.2293931253303</v>
      </c>
      <c r="O130" s="4">
        <f>N130*60*'Berechnungen 525d'!$D$9/1000</f>
        <v>155.17715830297422</v>
      </c>
      <c r="P130" s="21">
        <f>'Berechnungen 525d'!$E$77*((O130-O129)/(3.6*(F130-F129)))*('Berechnungen 525d'!$B$3/(2*PI()))/2</f>
        <v>264.78625157971135</v>
      </c>
      <c r="Q130" s="21">
        <f>('Berechnungen 525d'!$E$77*((O130-O129)/(3.6*(F130-F129)))+('Berechnungen 525d'!$E$74*'Berechnungen 525d'!$E$75*'Berechnungen 525d'!$E$76*('Beschl. 5. Gang(4)'!O130/3.6)^2)/2)*('Berechnungen 525d'!$B$3/(2*PI()))/2</f>
        <v>387.67139381364188</v>
      </c>
      <c r="R130" s="28">
        <f>('Berechnungen 525d'!$E$74*'Berechnungen 525d'!$E$75*'Berechnungen 525d'!$E$76*O130^2)/2</f>
        <v>10066.948850309436</v>
      </c>
      <c r="T130">
        <v>24235</v>
      </c>
      <c r="U130">
        <v>3056</v>
      </c>
    </row>
    <row r="131" spans="1:21" x14ac:dyDescent="0.25">
      <c r="A131">
        <v>24425</v>
      </c>
      <c r="B131">
        <v>3062</v>
      </c>
      <c r="F131" s="17">
        <f t="shared" ref="F131:F194" si="13">A131/1000</f>
        <v>24.425000000000001</v>
      </c>
      <c r="G131" s="17">
        <f t="shared" si="9"/>
        <v>0.19000000000000128</v>
      </c>
      <c r="H131" s="18">
        <f t="shared" si="10"/>
        <v>3062</v>
      </c>
      <c r="I131" s="4">
        <f>H131*60*'Berechnungen 525d'!$D$9/1000</f>
        <v>155.41930212765956</v>
      </c>
      <c r="J131" s="4">
        <f t="shared" si="11"/>
        <v>0.30454468085105191</v>
      </c>
      <c r="K131" s="24">
        <f t="shared" si="12"/>
        <v>0.44524076147814307</v>
      </c>
      <c r="L131" s="28">
        <f>'Berechnungen 525d'!$E$77*((I131-I130)/(3.6*(F131-F130)))</f>
        <v>801.43337066065749</v>
      </c>
      <c r="M131" s="21">
        <f>'Berechnungen 525d'!$E$77*((I131-I130)/(3.6*(F131-F130)))*'Berechnungen 525d'!$B$3/(2*PI())</f>
        <v>253.57354000889231</v>
      </c>
      <c r="N131" s="18">
        <f t="shared" si="8"/>
        <v>3069.7297337796017</v>
      </c>
      <c r="O131" s="4">
        <f>N131*60*'Berechnungen 525d'!$D$9/1000</f>
        <v>155.81164367882164</v>
      </c>
      <c r="P131" s="21">
        <f>'Berechnungen 525d'!$E$77*((O131-O130)/(3.6*(F131-F130)))*('Berechnungen 525d'!$B$3/(2*PI()))/2</f>
        <v>264.14630258505599</v>
      </c>
      <c r="Q131" s="21">
        <f>('Berechnungen 525d'!$E$77*((O131-O130)/(3.6*(F131-F130)))+('Berechnungen 525d'!$E$74*'Berechnungen 525d'!$E$75*'Berechnungen 525d'!$E$76*('Beschl. 5. Gang(4)'!O131/3.6)^2)/2)*('Berechnungen 525d'!$B$3/(2*PI()))/2</f>
        <v>388.03840003362023</v>
      </c>
      <c r="R131" s="28">
        <f>('Berechnungen 525d'!$E$74*'Berechnungen 525d'!$E$75*'Berechnungen 525d'!$E$76*O131^2)/2</f>
        <v>10149.440243947351</v>
      </c>
      <c r="T131">
        <v>24425</v>
      </c>
      <c r="U131">
        <v>3062</v>
      </c>
    </row>
    <row r="132" spans="1:21" x14ac:dyDescent="0.25">
      <c r="A132">
        <v>24616</v>
      </c>
      <c r="B132">
        <v>3079</v>
      </c>
      <c r="F132" s="17">
        <f t="shared" si="13"/>
        <v>24.616</v>
      </c>
      <c r="G132" s="17">
        <f t="shared" si="9"/>
        <v>0.19099999999999895</v>
      </c>
      <c r="H132" s="18">
        <f t="shared" si="10"/>
        <v>3079</v>
      </c>
      <c r="I132" s="4">
        <f>H132*60*'Berechnungen 525d'!$D$9/1000</f>
        <v>156.28217872340423</v>
      </c>
      <c r="J132" s="4">
        <f t="shared" si="11"/>
        <v>0.86287659574466602</v>
      </c>
      <c r="K132" s="24">
        <f t="shared" si="12"/>
        <v>1.2549106977089453</v>
      </c>
      <c r="L132" s="28">
        <f>'Berechnungen 525d'!$E$77*((I132-I131)/(3.6*(F132-F131)))</f>
        <v>2258.8392558761016</v>
      </c>
      <c r="M132" s="21">
        <f>'Berechnungen 525d'!$E$77*((I132-I131)/(3.6*(F132-F131)))*'Berechnungen 525d'!$B$3/(2*PI())</f>
        <v>714.69680124672789</v>
      </c>
      <c r="N132" s="18">
        <f t="shared" ref="N132:N195" si="14">0.00000058831258559*F132^6 - 0.00011816345162*F132^5 + 0.0090000715505*F132^4 - 0.34458324409*F132^3 + 6.6923995271*F132^2 + 10.516913305*F132 + 1540.4723767</f>
        <v>3082.2653952325973</v>
      </c>
      <c r="O132" s="4">
        <f>N132*60*'Berechnungen 525d'!$D$9/1000</f>
        <v>156.44792184823154</v>
      </c>
      <c r="P132" s="21">
        <f>'Berechnungen 525d'!$E$77*((O132-O131)/(3.6*(F132-F131)))*('Berechnungen 525d'!$B$3/(2*PI()))/2</f>
        <v>263.50579829317047</v>
      </c>
      <c r="Q132" s="21">
        <f>('Berechnungen 525d'!$E$77*((O132-O131)/(3.6*(F132-F131)))+('Berechnungen 525d'!$E$74*'Berechnungen 525d'!$E$75*'Berechnungen 525d'!$E$76*('Beschl. 5. Gang(4)'!O132/3.6)^2)/2)*('Berechnungen 525d'!$B$3/(2*PI()))/2</f>
        <v>388.41182244602163</v>
      </c>
      <c r="R132" s="28">
        <f>('Berechnungen 525d'!$E$74*'Berechnungen 525d'!$E$75*'Berechnungen 525d'!$E$76*O132^2)/2</f>
        <v>10232.502753250452</v>
      </c>
      <c r="T132">
        <v>24616</v>
      </c>
      <c r="U132">
        <v>3079</v>
      </c>
    </row>
    <row r="133" spans="1:21" x14ac:dyDescent="0.25">
      <c r="A133">
        <v>24796</v>
      </c>
      <c r="B133">
        <v>3084</v>
      </c>
      <c r="F133" s="17">
        <f t="shared" si="13"/>
        <v>24.795999999999999</v>
      </c>
      <c r="G133" s="17">
        <f t="shared" ref="G133:G196" si="15">F133-F132</f>
        <v>0.17999999999999972</v>
      </c>
      <c r="H133" s="18">
        <f t="shared" ref="H133:H196" si="16">IF(ISBLANK(B133),H132,B133)</f>
        <v>3084</v>
      </c>
      <c r="I133" s="4">
        <f>H133*60*'Berechnungen 525d'!$D$9/1000</f>
        <v>156.53596595744682</v>
      </c>
      <c r="J133" s="4">
        <f t="shared" ref="J133:J196" si="17">I133-I132</f>
        <v>0.25378723404259063</v>
      </c>
      <c r="K133" s="24">
        <f t="shared" si="12"/>
        <v>0.39164696611510957</v>
      </c>
      <c r="L133" s="28">
        <f>'Berechnungen 525d'!$E$77*((I133-I132)/(3.6*(F133-F132)))</f>
        <v>704.96453900719723</v>
      </c>
      <c r="M133" s="21">
        <f>'Berechnungen 525d'!$E$77*((I133-I132)/(3.6*(F133-F132)))*'Berechnungen 525d'!$B$3/(2*PI())</f>
        <v>223.05079908193946</v>
      </c>
      <c r="N133" s="18">
        <f t="shared" si="14"/>
        <v>3094.051189418175</v>
      </c>
      <c r="O133" s="4">
        <f>N133*60*'Berechnungen 525d'!$D$9/1000</f>
        <v>157.04613866970209</v>
      </c>
      <c r="P133" s="21">
        <f>'Berechnungen 525d'!$E$77*((O133-O132)/(3.6*(F133-F132)))*('Berechnungen 525d'!$B$3/(2*PI()))/2</f>
        <v>262.88308109081254</v>
      </c>
      <c r="Q133" s="21">
        <f>('Berechnungen 525d'!$E$77*((O133-O132)/(3.6*(F133-F132)))+('Berechnungen 525d'!$E$74*'Berechnungen 525d'!$E$75*'Berechnungen 525d'!$E$76*('Beschl. 5. Gang(4)'!O133/3.6)^2)/2)*('Berechnungen 525d'!$B$3/(2*PI()))/2</f>
        <v>388.74614884819005</v>
      </c>
      <c r="R133" s="28">
        <f>('Berechnungen 525d'!$E$74*'Berechnungen 525d'!$E$75*'Berechnungen 525d'!$E$76*O133^2)/2</f>
        <v>10310.905307368363</v>
      </c>
      <c r="T133">
        <v>24796</v>
      </c>
      <c r="U133">
        <v>3084</v>
      </c>
    </row>
    <row r="134" spans="1:21" x14ac:dyDescent="0.25">
      <c r="A134">
        <v>24986</v>
      </c>
      <c r="B134">
        <v>3102</v>
      </c>
      <c r="F134" s="17">
        <f t="shared" si="13"/>
        <v>24.986000000000001</v>
      </c>
      <c r="G134" s="17">
        <f t="shared" si="15"/>
        <v>0.19000000000000128</v>
      </c>
      <c r="H134" s="18">
        <f t="shared" si="16"/>
        <v>3102</v>
      </c>
      <c r="I134" s="4">
        <f>H134*60*'Berechnungen 525d'!$D$9/1000</f>
        <v>157.4496</v>
      </c>
      <c r="J134" s="4">
        <f t="shared" si="17"/>
        <v>0.91363404255318414</v>
      </c>
      <c r="K134" s="24">
        <f t="shared" si="12"/>
        <v>1.3357222844344707</v>
      </c>
      <c r="L134" s="28">
        <f>'Berechnungen 525d'!$E$77*((I134-I133)/(3.6*(F134-F133)))</f>
        <v>2404.3001119820474</v>
      </c>
      <c r="M134" s="21">
        <f>'Berechnungen 525d'!$E$77*((I134-I133)/(3.6*(F134-F133)))*'Berechnungen 525d'!$B$3/(2*PI())</f>
        <v>760.72062002670054</v>
      </c>
      <c r="N134" s="18">
        <f t="shared" si="14"/>
        <v>3106.462400464532</v>
      </c>
      <c r="O134" s="4">
        <f>N134*60*'Berechnungen 525d'!$D$9/1000</f>
        <v>157.67610005421673</v>
      </c>
      <c r="P134" s="21">
        <f>'Berechnungen 525d'!$E$77*((O134-O133)/(3.6*(F134-F133)))*('Berechnungen 525d'!$B$3/(2*PI()))/2</f>
        <v>262.26289340185252</v>
      </c>
      <c r="Q134" s="21">
        <f>('Berechnungen 525d'!$E$77*((O134-O133)/(3.6*(F134-F133)))+('Berechnungen 525d'!$E$74*'Berechnungen 525d'!$E$75*'Berechnungen 525d'!$E$76*('Beschl. 5. Gang(4)'!O134/3.6)^2)/2)*('Berechnungen 525d'!$B$3/(2*PI()))/2</f>
        <v>389.13773896390785</v>
      </c>
      <c r="R134" s="28">
        <f>('Berechnungen 525d'!$E$74*'Berechnungen 525d'!$E$75*'Berechnungen 525d'!$E$76*O134^2)/2</f>
        <v>10393.791775353076</v>
      </c>
      <c r="T134">
        <v>24986</v>
      </c>
      <c r="U134">
        <v>3102</v>
      </c>
    </row>
    <row r="135" spans="1:21" x14ac:dyDescent="0.25">
      <c r="A135">
        <v>25177</v>
      </c>
      <c r="B135">
        <v>3115</v>
      </c>
      <c r="F135" s="17">
        <f t="shared" si="13"/>
        <v>25.177</v>
      </c>
      <c r="G135" s="17">
        <f t="shared" si="15"/>
        <v>0.19099999999999895</v>
      </c>
      <c r="H135" s="18">
        <f t="shared" si="16"/>
        <v>3115</v>
      </c>
      <c r="I135" s="4">
        <f>H135*60*'Berechnungen 525d'!$D$9/1000</f>
        <v>158.10944680851063</v>
      </c>
      <c r="J135" s="4">
        <f t="shared" si="17"/>
        <v>0.65984680851062194</v>
      </c>
      <c r="K135" s="24">
        <f t="shared" si="12"/>
        <v>0.95963759236565671</v>
      </c>
      <c r="L135" s="28">
        <f>'Berechnungen 525d'!$E$77*((I135-I134)/(3.6*(F135-F134)))</f>
        <v>1727.347666258182</v>
      </c>
      <c r="M135" s="21">
        <f>'Berechnungen 525d'!$E$77*((I135-I134)/(3.6*(F135-F134)))*'Berechnungen 525d'!$B$3/(2*PI())</f>
        <v>546.53284801219945</v>
      </c>
      <c r="N135" s="18">
        <f t="shared" si="14"/>
        <v>3118.9085873713684</v>
      </c>
      <c r="O135" s="4">
        <f>N135*60*'Berechnungen 525d'!$D$9/1000</f>
        <v>158.30783672410928</v>
      </c>
      <c r="P135" s="21">
        <f>'Berechnungen 525d'!$E$77*((O135-O134)/(3.6*(F135-F134)))*('Berechnungen 525d'!$B$3/(2*PI()))/2</f>
        <v>261.6249991186844</v>
      </c>
      <c r="Q135" s="21">
        <f>('Berechnungen 525d'!$E$77*((O135-O134)/(3.6*(F135-F134)))+('Berechnungen 525d'!$E$74*'Berechnungen 525d'!$E$75*'Berechnungen 525d'!$E$76*('Beschl. 5. Gang(4)'!O135/3.6)^2)/2)*('Berechnungen 525d'!$B$3/(2*PI()))/2</f>
        <v>389.51854133486256</v>
      </c>
      <c r="R135" s="28">
        <f>('Berechnungen 525d'!$E$74*'Berechnungen 525d'!$E$75*'Berechnungen 525d'!$E$76*O135^2)/2</f>
        <v>10477.245046632315</v>
      </c>
      <c r="T135">
        <v>25177</v>
      </c>
      <c r="U135">
        <v>3115</v>
      </c>
    </row>
    <row r="136" spans="1:21" x14ac:dyDescent="0.25">
      <c r="A136">
        <v>25357</v>
      </c>
      <c r="B136">
        <v>3119</v>
      </c>
      <c r="F136" s="17">
        <f t="shared" si="13"/>
        <v>25.356999999999999</v>
      </c>
      <c r="G136" s="17">
        <f t="shared" si="15"/>
        <v>0.17999999999999972</v>
      </c>
      <c r="H136" s="18">
        <f t="shared" si="16"/>
        <v>3119</v>
      </c>
      <c r="I136" s="4">
        <f>H136*60*'Berechnungen 525d'!$D$9/1000</f>
        <v>158.31247659574467</v>
      </c>
      <c r="J136" s="4">
        <f t="shared" si="17"/>
        <v>0.20302978723404408</v>
      </c>
      <c r="K136" s="24">
        <f t="shared" si="12"/>
        <v>0.31331757289204382</v>
      </c>
      <c r="L136" s="28">
        <f>'Berechnungen 525d'!$E$77*((I136-I135)/(3.6*(F136-F135)))</f>
        <v>563.97163120567882</v>
      </c>
      <c r="M136" s="21">
        <f>'Berechnungen 525d'!$E$77*((I136-I135)/(3.6*(F136-F135)))*'Berechnungen 525d'!$B$3/(2*PI())</f>
        <v>178.44063926552661</v>
      </c>
      <c r="N136" s="18">
        <f t="shared" si="14"/>
        <v>3130.610155096495</v>
      </c>
      <c r="O136" s="4">
        <f>N136*60*'Berechnungen 525d'!$D$9/1000</f>
        <v>158.90177842549357</v>
      </c>
      <c r="P136" s="21">
        <f>'Berechnungen 525d'!$E$77*((O136-O135)/(3.6*(F136-F135)))*('Berechnungen 525d'!$B$3/(2*PI()))/2</f>
        <v>261.00440316005245</v>
      </c>
      <c r="Q136" s="21">
        <f>('Berechnungen 525d'!$E$77*((O136-O135)/(3.6*(F136-F135)))+('Berechnungen 525d'!$E$74*'Berechnungen 525d'!$E$75*'Berechnungen 525d'!$E$76*('Beschl. 5. Gang(4)'!O136/3.6)^2)/2)*('Berechnungen 525d'!$B$3/(2*PI()))/2</f>
        <v>389.8594114163036</v>
      </c>
      <c r="R136" s="28">
        <f>('Berechnungen 525d'!$E$74*'Berechnungen 525d'!$E$75*'Berechnungen 525d'!$E$76*O136^2)/2</f>
        <v>10556.00989379585</v>
      </c>
      <c r="T136">
        <v>25357</v>
      </c>
      <c r="U136">
        <v>3119</v>
      </c>
    </row>
    <row r="137" spans="1:21" x14ac:dyDescent="0.25">
      <c r="A137">
        <v>25547</v>
      </c>
      <c r="B137">
        <v>3147</v>
      </c>
      <c r="F137" s="17">
        <f t="shared" si="13"/>
        <v>25.547000000000001</v>
      </c>
      <c r="G137" s="17">
        <f t="shared" si="15"/>
        <v>0.19000000000000128</v>
      </c>
      <c r="H137" s="18">
        <f t="shared" si="16"/>
        <v>3147</v>
      </c>
      <c r="I137" s="4">
        <f>H137*60*'Berechnungen 525d'!$D$9/1000</f>
        <v>159.73368510638298</v>
      </c>
      <c r="J137" s="4">
        <f t="shared" si="17"/>
        <v>1.4212085106383086</v>
      </c>
      <c r="K137" s="24">
        <f t="shared" si="12"/>
        <v>2.0777902202314311</v>
      </c>
      <c r="L137" s="28">
        <f>'Berechnungen 525d'!$E$77*((I137-I136)/(3.6*(F137-F136)))</f>
        <v>3740.0223964165762</v>
      </c>
      <c r="M137" s="21">
        <f>'Berechnungen 525d'!$E$77*((I137-I136)/(3.6*(F137-F136)))*'Berechnungen 525d'!$B$3/(2*PI())</f>
        <v>1183.3431867082193</v>
      </c>
      <c r="N137" s="18">
        <f t="shared" si="14"/>
        <v>3142.9325381970925</v>
      </c>
      <c r="O137" s="4">
        <f>N137*60*'Berechnungen 525d'!$D$9/1000</f>
        <v>159.52723113027625</v>
      </c>
      <c r="P137" s="21">
        <f>'Berechnungen 525d'!$E$77*((O137-O136)/(3.6*(F137-F136)))*('Berechnungen 525d'!$B$3/(2*PI()))/2</f>
        <v>260.38585868036762</v>
      </c>
      <c r="Q137" s="21">
        <f>('Berechnungen 525d'!$E$77*((O137-O136)/(3.6*(F137-F136)))+('Berechnungen 525d'!$E$74*'Berechnungen 525d'!$E$75*'Berechnungen 525d'!$E$76*('Beschl. 5. Gang(4)'!O137/3.6)^2)/2)*('Berechnungen 525d'!$B$3/(2*PI()))/2</f>
        <v>390.25723471525623</v>
      </c>
      <c r="R137" s="28">
        <f>('Berechnungen 525d'!$E$74*'Berechnungen 525d'!$E$75*'Berechnungen 525d'!$E$76*O137^2)/2</f>
        <v>10639.272379842925</v>
      </c>
      <c r="T137">
        <v>25547</v>
      </c>
      <c r="U137">
        <v>3147</v>
      </c>
    </row>
    <row r="138" spans="1:21" x14ac:dyDescent="0.25">
      <c r="A138">
        <v>25717</v>
      </c>
      <c r="B138">
        <v>3145</v>
      </c>
      <c r="F138" s="17">
        <f t="shared" si="13"/>
        <v>25.716999999999999</v>
      </c>
      <c r="G138" s="17">
        <f t="shared" si="15"/>
        <v>0.16999999999999815</v>
      </c>
      <c r="H138" s="18">
        <f t="shared" si="16"/>
        <v>3145</v>
      </c>
      <c r="I138" s="4">
        <f>H138*60*'Berechnungen 525d'!$D$9/1000</f>
        <v>159.63217021276594</v>
      </c>
      <c r="J138" s="4">
        <f t="shared" si="17"/>
        <v>-0.10151489361703625</v>
      </c>
      <c r="K138" s="24">
        <f t="shared" si="12"/>
        <v>-0.16587400917816561</v>
      </c>
      <c r="L138" s="28">
        <f>'Berechnungen 525d'!$E$77*((I138-I137)/(3.6*(F138-F137)))</f>
        <v>-298.57321652069811</v>
      </c>
      <c r="M138" s="21">
        <f>'Berechnungen 525d'!$E$77*((I138-I137)/(3.6*(F138-F137)))*'Berechnungen 525d'!$B$3/(2*PI())</f>
        <v>-94.468573728822321</v>
      </c>
      <c r="N138" s="18">
        <f t="shared" si="14"/>
        <v>3153.93235330376</v>
      </c>
      <c r="O138" s="4">
        <f>N138*60*'Berechnungen 525d'!$D$9/1000</f>
        <v>160.08555366045638</v>
      </c>
      <c r="P138" s="21">
        <f>'Berechnungen 525d'!$E$77*((O138-O137)/(3.6*(F138-F137)))*('Berechnungen 525d'!$B$3/(2*PI()))/2</f>
        <v>259.78421110187327</v>
      </c>
      <c r="Q138" s="21">
        <f>('Berechnungen 525d'!$E$77*((O138-O137)/(3.6*(F138-F137)))+('Berechnungen 525d'!$E$74*'Berechnungen 525d'!$E$75*'Berechnungen 525d'!$E$76*('Beschl. 5. Gang(4)'!O138/3.6)^2)/2)*('Berechnungen 525d'!$B$3/(2*PI()))/2</f>
        <v>390.56624047507921</v>
      </c>
      <c r="R138" s="28">
        <f>('Berechnungen 525d'!$E$74*'Berechnungen 525d'!$E$75*'Berechnungen 525d'!$E$76*O138^2)/2</f>
        <v>10713.874568606745</v>
      </c>
      <c r="T138">
        <v>25717</v>
      </c>
      <c r="U138">
        <v>3145</v>
      </c>
    </row>
    <row r="139" spans="1:21" x14ac:dyDescent="0.25">
      <c r="A139">
        <v>25898</v>
      </c>
      <c r="B139">
        <v>3164</v>
      </c>
      <c r="F139" s="17">
        <f t="shared" si="13"/>
        <v>25.898</v>
      </c>
      <c r="G139" s="17">
        <f t="shared" si="15"/>
        <v>0.18100000000000094</v>
      </c>
      <c r="H139" s="18">
        <f t="shared" si="16"/>
        <v>3164</v>
      </c>
      <c r="I139" s="4">
        <f>H139*60*'Berechnungen 525d'!$D$9/1000</f>
        <v>160.59656170212764</v>
      </c>
      <c r="J139" s="4">
        <f t="shared" si="17"/>
        <v>0.96439148936170227</v>
      </c>
      <c r="K139" s="24">
        <f t="shared" si="12"/>
        <v>1.4800360487441639</v>
      </c>
      <c r="L139" s="28">
        <f>'Berechnungen 525d'!$E$77*((I139-I138)/(3.6*(F139-F138)))</f>
        <v>2664.0648877394951</v>
      </c>
      <c r="M139" s="21">
        <f>'Berechnungen 525d'!$E$77*((I139-I138)/(3.6*(F139-F138)))*'Berechnungen 525d'!$B$3/(2*PI())</f>
        <v>842.91020205537632</v>
      </c>
      <c r="N139" s="18">
        <f t="shared" si="14"/>
        <v>3165.6174754710773</v>
      </c>
      <c r="O139" s="4">
        <f>N139*60*'Berechnungen 525d'!$D$9/1000</f>
        <v>160.67866062731491</v>
      </c>
      <c r="P139" s="21">
        <f>'Berechnungen 525d'!$E$77*((O139-O138)/(3.6*(F139-F138)))*('Berechnungen 525d'!$B$3/(2*PI()))/2</f>
        <v>259.1975970288081</v>
      </c>
      <c r="Q139" s="21">
        <f>('Berechnungen 525d'!$E$77*((O139-O138)/(3.6*(F139-F138)))+('Berechnungen 525d'!$E$74*'Berechnungen 525d'!$E$75*'Berechnungen 525d'!$E$76*('Beschl. 5. Gang(4)'!O139/3.6)^2)/2)*('Berechnungen 525d'!$B$3/(2*PI()))/2</f>
        <v>390.95050007280048</v>
      </c>
      <c r="R139" s="28">
        <f>('Berechnungen 525d'!$E$74*'Berechnungen 525d'!$E$75*'Berechnungen 525d'!$E$76*O139^2)/2</f>
        <v>10793.410104036349</v>
      </c>
      <c r="T139">
        <v>25898</v>
      </c>
      <c r="U139">
        <v>3164</v>
      </c>
    </row>
    <row r="140" spans="1:21" x14ac:dyDescent="0.25">
      <c r="A140">
        <v>26078</v>
      </c>
      <c r="B140">
        <v>3170</v>
      </c>
      <c r="F140" s="17">
        <f t="shared" si="13"/>
        <v>26.077999999999999</v>
      </c>
      <c r="G140" s="17">
        <f t="shared" si="15"/>
        <v>0.17999999999999972</v>
      </c>
      <c r="H140" s="18">
        <f t="shared" si="16"/>
        <v>3170</v>
      </c>
      <c r="I140" s="4">
        <f>H140*60*'Berechnungen 525d'!$D$9/1000</f>
        <v>160.9011063829787</v>
      </c>
      <c r="J140" s="4">
        <f t="shared" si="17"/>
        <v>0.30454468085105191</v>
      </c>
      <c r="K140" s="24">
        <f t="shared" ref="K140:K203" si="18">((I140-I139)/(3.6*(F140-F139)))</f>
        <v>0.46997635933804377</v>
      </c>
      <c r="L140" s="28">
        <f>'Berechnungen 525d'!$E$77*((I140-I139)/(3.6*(F140-F139)))</f>
        <v>845.95744680847884</v>
      </c>
      <c r="M140" s="21">
        <f>'Berechnungen 525d'!$E$77*((I140-I139)/(3.6*(F140-F139)))*'Berechnungen 525d'!$B$3/(2*PI())</f>
        <v>267.66095889827744</v>
      </c>
      <c r="N140" s="18">
        <f t="shared" si="14"/>
        <v>3177.2109808530795</v>
      </c>
      <c r="O140" s="4">
        <f>N140*60*'Berechnungen 525d'!$D$9/1000</f>
        <v>161.26711736006607</v>
      </c>
      <c r="P140" s="21">
        <f>'Berechnungen 525d'!$E$77*((O140-O139)/(3.6*(F140-F139)))*('Berechnungen 525d'!$B$3/(2*PI()))/2</f>
        <v>258.59406396159591</v>
      </c>
      <c r="Q140" s="21">
        <f>('Berechnungen 525d'!$E$77*((O140-O139)/(3.6*(F140-F139)))+('Berechnungen 525d'!$E$74*'Berechnungen 525d'!$E$75*'Berechnungen 525d'!$E$76*('Beschl. 5. Gang(4)'!O140/3.6)^2)/2)*('Berechnungen 525d'!$B$3/(2*PI()))/2</f>
        <v>391.31377683607246</v>
      </c>
      <c r="R140" s="28">
        <f>('Berechnungen 525d'!$E$74*'Berechnungen 525d'!$E$75*'Berechnungen 525d'!$E$76*O140^2)/2</f>
        <v>10872.612723120539</v>
      </c>
      <c r="T140">
        <v>26078</v>
      </c>
      <c r="U140">
        <v>3170</v>
      </c>
    </row>
    <row r="141" spans="1:21" x14ac:dyDescent="0.25">
      <c r="A141">
        <v>26268</v>
      </c>
      <c r="B141">
        <v>3191</v>
      </c>
      <c r="F141" s="17">
        <f t="shared" si="13"/>
        <v>26.268000000000001</v>
      </c>
      <c r="G141" s="17">
        <f t="shared" si="15"/>
        <v>0.19000000000000128</v>
      </c>
      <c r="H141" s="18">
        <f t="shared" si="16"/>
        <v>3191</v>
      </c>
      <c r="I141" s="4">
        <f>H141*60*'Berechnungen 525d'!$D$9/1000</f>
        <v>161.96701276595746</v>
      </c>
      <c r="J141" s="4">
        <f t="shared" si="17"/>
        <v>1.0659063829787669</v>
      </c>
      <c r="K141" s="24">
        <f t="shared" si="18"/>
        <v>1.5583426651736254</v>
      </c>
      <c r="L141" s="28">
        <f>'Berechnungen 525d'!$E$77*((I141-I140)/(3.6*(F141-F140)))</f>
        <v>2805.0167973125258</v>
      </c>
      <c r="M141" s="21">
        <f>'Berechnungen 525d'!$E$77*((I141-I140)/(3.6*(F141-F140)))*'Berechnungen 525d'!$B$3/(2*PI())</f>
        <v>887.50739003119418</v>
      </c>
      <c r="N141" s="18">
        <f t="shared" si="14"/>
        <v>3189.4192754166716</v>
      </c>
      <c r="O141" s="4">
        <f>N141*60*'Berechnungen 525d'!$D$9/1000</f>
        <v>161.88677922200026</v>
      </c>
      <c r="P141" s="21">
        <f>'Berechnungen 525d'!$E$77*((O141-O140)/(3.6*(F141-F140)))*('Berechnungen 525d'!$B$3/(2*PI()))/2</f>
        <v>257.97503916347165</v>
      </c>
      <c r="Q141" s="21">
        <f>('Berechnungen 525d'!$E$77*((O141-O140)/(3.6*(F141-F140)))+('Berechnungen 525d'!$E$74*'Berechnungen 525d'!$E$75*'Berechnungen 525d'!$E$76*('Beschl. 5. Gang(4)'!O141/3.6)^2)/2)*('Berechnungen 525d'!$B$3/(2*PI()))/2</f>
        <v>391.71665098588937</v>
      </c>
      <c r="R141" s="28">
        <f>('Berechnungen 525d'!$E$74*'Berechnungen 525d'!$E$75*'Berechnungen 525d'!$E$76*O141^2)/2</f>
        <v>10956.328331469071</v>
      </c>
      <c r="T141">
        <v>26268</v>
      </c>
      <c r="U141">
        <v>3191</v>
      </c>
    </row>
    <row r="142" spans="1:21" x14ac:dyDescent="0.25">
      <c r="A142">
        <v>26458</v>
      </c>
      <c r="B142">
        <v>3193</v>
      </c>
      <c r="F142" s="17">
        <f t="shared" si="13"/>
        <v>26.457999999999998</v>
      </c>
      <c r="G142" s="17">
        <f t="shared" si="15"/>
        <v>0.18999999999999773</v>
      </c>
      <c r="H142" s="18">
        <f t="shared" si="16"/>
        <v>3193</v>
      </c>
      <c r="I142" s="4">
        <f>H142*60*'Berechnungen 525d'!$D$9/1000</f>
        <v>162.06852765957447</v>
      </c>
      <c r="J142" s="4">
        <f t="shared" si="17"/>
        <v>0.10151489361700783</v>
      </c>
      <c r="K142" s="24">
        <f t="shared" si="18"/>
        <v>0.14841358715936995</v>
      </c>
      <c r="L142" s="28">
        <f>'Berechnungen 525d'!$E$77*((I142-I141)/(3.6*(F142-F141)))</f>
        <v>267.1444568868659</v>
      </c>
      <c r="M142" s="21">
        <f>'Berechnungen 525d'!$E$77*((I142-I141)/(3.6*(F142-F141)))*'Berechnungen 525d'!$B$3/(2*PI())</f>
        <v>84.524513336291136</v>
      </c>
      <c r="N142" s="18">
        <f t="shared" si="14"/>
        <v>3201.5974496150948</v>
      </c>
      <c r="O142" s="4">
        <f>N142*60*'Berechnungen 525d'!$D$9/1000</f>
        <v>162.50491225110147</v>
      </c>
      <c r="P142" s="21">
        <f>'Berechnungen 525d'!$E$77*((O142-O141)/(3.6*(F142-F141)))*('Berechnungen 525d'!$B$3/(2*PI()))/2</f>
        <v>257.33856186159767</v>
      </c>
      <c r="Q142" s="21">
        <f>('Berechnungen 525d'!$E$77*((O142-O141)/(3.6*(F142-F141)))+('Berechnungen 525d'!$E$74*'Berechnungen 525d'!$E$75*'Berechnungen 525d'!$E$76*('Beschl. 5. Gang(4)'!O142/3.6)^2)/2)*('Berechnungen 525d'!$B$3/(2*PI()))/2</f>
        <v>392.10345597866188</v>
      </c>
      <c r="R142" s="28">
        <f>('Berechnungen 525d'!$E$74*'Berechnungen 525d'!$E$75*'Berechnungen 525d'!$E$76*O142^2)/2</f>
        <v>11040.157265808608</v>
      </c>
      <c r="T142">
        <v>26458</v>
      </c>
      <c r="U142">
        <v>3193</v>
      </c>
    </row>
    <row r="143" spans="1:21" x14ac:dyDescent="0.25">
      <c r="A143">
        <v>26629</v>
      </c>
      <c r="B143">
        <v>3211</v>
      </c>
      <c r="F143" s="17">
        <f t="shared" si="13"/>
        <v>26.629000000000001</v>
      </c>
      <c r="G143" s="17">
        <f t="shared" si="15"/>
        <v>0.17100000000000293</v>
      </c>
      <c r="H143" s="18">
        <f t="shared" si="16"/>
        <v>3211</v>
      </c>
      <c r="I143" s="4">
        <f>H143*60*'Berechnungen 525d'!$D$9/1000</f>
        <v>162.98216170212766</v>
      </c>
      <c r="J143" s="4">
        <f t="shared" si="17"/>
        <v>0.91363404255318414</v>
      </c>
      <c r="K143" s="24">
        <f t="shared" si="18"/>
        <v>1.4841358715938409</v>
      </c>
      <c r="L143" s="28">
        <f>'Berechnungen 525d'!$E$77*((I143-I142)/(3.6*(F143-F142)))</f>
        <v>2671.4445688689134</v>
      </c>
      <c r="M143" s="21">
        <f>'Berechnungen 525d'!$E$77*((I143-I142)/(3.6*(F143-F142)))*'Berechnungen 525d'!$B$3/(2*PI())</f>
        <v>845.24513336299174</v>
      </c>
      <c r="N143" s="18">
        <f t="shared" si="14"/>
        <v>3212.5320140399135</v>
      </c>
      <c r="O143" s="4">
        <f>N143*60*'Berechnungen 525d'!$D$9/1000</f>
        <v>163.05992282326847</v>
      </c>
      <c r="P143" s="21">
        <f>'Berechnungen 525d'!$E$77*((O143-O142)/(3.6*(F143-F142)))*('Berechnungen 525d'!$B$3/(2*PI()))/2</f>
        <v>256.73298237562744</v>
      </c>
      <c r="Q143" s="21">
        <f>('Berechnungen 525d'!$E$77*((O143-O142)/(3.6*(F143-F142)))+('Berechnungen 525d'!$E$74*'Berechnungen 525d'!$E$75*'Berechnungen 525d'!$E$76*('Beschl. 5. Gang(4)'!O143/3.6)^2)/2)*('Berechnungen 525d'!$B$3/(2*PI()))/2</f>
        <v>392.41998607053927</v>
      </c>
      <c r="R143" s="28">
        <f>('Berechnungen 525d'!$E$74*'Berechnungen 525d'!$E$75*'Berechnungen 525d'!$E$76*O143^2)/2</f>
        <v>11115.697968173597</v>
      </c>
      <c r="T143">
        <v>26629</v>
      </c>
      <c r="U143">
        <v>3211</v>
      </c>
    </row>
    <row r="144" spans="1:21" s="32" customFormat="1" x14ac:dyDescent="0.25">
      <c r="A144" s="32">
        <v>26809</v>
      </c>
      <c r="B144" s="32">
        <v>3227</v>
      </c>
      <c r="F144" s="33">
        <f t="shared" si="13"/>
        <v>26.809000000000001</v>
      </c>
      <c r="G144" s="33">
        <f t="shared" si="15"/>
        <v>0.17999999999999972</v>
      </c>
      <c r="H144" s="34">
        <f t="shared" si="16"/>
        <v>3227</v>
      </c>
      <c r="I144" s="35">
        <f>H144*60*'Berechnungen 525d'!$D$9/1000</f>
        <v>163.7942808510638</v>
      </c>
      <c r="J144" s="4">
        <f t="shared" si="17"/>
        <v>0.81211914893614789</v>
      </c>
      <c r="K144" s="36">
        <f t="shared" si="18"/>
        <v>1.2532702915681313</v>
      </c>
      <c r="L144" s="37">
        <f>'Berechnungen 525d'!$E$77*((I144-I143)/(3.6*(F144-F143)))</f>
        <v>2255.8865248226361</v>
      </c>
      <c r="M144" s="38">
        <f>'Berechnungen 525d'!$E$77*((I144-I143)/(3.6*(F144-F143)))*'Berechnungen 525d'!$B$3/(2*PI())</f>
        <v>713.76255706208144</v>
      </c>
      <c r="N144" s="18">
        <f t="shared" si="14"/>
        <v>3224.0156331300595</v>
      </c>
      <c r="O144" s="4">
        <f>N144*60*'Berechnungen 525d'!$D$9/1000</f>
        <v>163.64280200840574</v>
      </c>
      <c r="P144" s="21">
        <f>'Berechnungen 525d'!$E$77*((O144-O143)/(3.6*(F144-F143)))*('Berechnungen 525d'!$B$3/(2*PI()))/2</f>
        <v>256.1430414409258</v>
      </c>
      <c r="Q144" s="21">
        <f>('Berechnungen 525d'!$E$77*((O144-O143)/(3.6*(F144-F143)))+('Berechnungen 525d'!$E$74*'Berechnungen 525d'!$E$75*'Berechnungen 525d'!$E$76*('Beschl. 5. Gang(4)'!O144/3.6)^2)/2)*('Berechnungen 525d'!$B$3/(2*PI()))/2</f>
        <v>392.80184109937477</v>
      </c>
      <c r="R144" s="28">
        <f>('Berechnungen 525d'!$E$74*'Berechnungen 525d'!$E$75*'Berechnungen 525d'!$E$76*O144^2)/2</f>
        <v>11195.309059311387</v>
      </c>
      <c r="T144" s="32">
        <v>26809</v>
      </c>
      <c r="U144" s="32">
        <v>3227</v>
      </c>
    </row>
    <row r="145" spans="1:21" x14ac:dyDescent="0.25">
      <c r="A145">
        <v>26999</v>
      </c>
      <c r="B145">
        <v>3230</v>
      </c>
      <c r="F145" s="17">
        <f t="shared" si="13"/>
        <v>26.998999999999999</v>
      </c>
      <c r="G145" s="17">
        <f t="shared" si="15"/>
        <v>0.18999999999999773</v>
      </c>
      <c r="H145" s="18">
        <f t="shared" si="16"/>
        <v>3230</v>
      </c>
      <c r="I145" s="4">
        <f>H145*60*'Berechnungen 525d'!$D$9/1000</f>
        <v>163.94655319148936</v>
      </c>
      <c r="J145" s="4">
        <f t="shared" si="17"/>
        <v>0.15227234042555438</v>
      </c>
      <c r="K145" s="24">
        <f t="shared" si="18"/>
        <v>0.22262038073911725</v>
      </c>
      <c r="L145" s="28">
        <f>'Berechnungen 525d'!$E$77*((I145-I144)/(3.6*(F145-F144)))</f>
        <v>400.71668533041105</v>
      </c>
      <c r="M145" s="21">
        <f>'Berechnungen 525d'!$E$77*((I145-I144)/(3.6*(F145-F144)))*'Berechnungen 525d'!$B$3/(2*PI())</f>
        <v>126.78677000447219</v>
      </c>
      <c r="N145" s="18">
        <f t="shared" si="14"/>
        <v>3236.1077318083535</v>
      </c>
      <c r="O145" s="4">
        <f>N145*60*'Berechnungen 525d'!$D$9/1000</f>
        <v>164.2565660638725</v>
      </c>
      <c r="P145" s="21">
        <f>'Berechnungen 525d'!$E$77*((O145-O144)/(3.6*(F145-F144)))*('Berechnungen 525d'!$B$3/(2*PI()))/2</f>
        <v>255.5196889993322</v>
      </c>
      <c r="Q145" s="21">
        <f>('Berechnungen 525d'!$E$77*((O145-O144)/(3.6*(F145-F144)))+('Berechnungen 525d'!$E$74*'Berechnungen 525d'!$E$75*'Berechnungen 525d'!$E$76*('Beschl. 5. Gang(4)'!O145/3.6)^2)/2)*('Berechnungen 525d'!$B$3/(2*PI()))/2</f>
        <v>393.20552501483627</v>
      </c>
      <c r="R145" s="28">
        <f>('Berechnungen 525d'!$E$74*'Berechnungen 525d'!$E$75*'Berechnungen 525d'!$E$76*O145^2)/2</f>
        <v>11279.445532492167</v>
      </c>
      <c r="T145">
        <v>26999</v>
      </c>
      <c r="U145">
        <v>3230</v>
      </c>
    </row>
    <row r="146" spans="1:21" x14ac:dyDescent="0.25">
      <c r="A146">
        <v>27189</v>
      </c>
      <c r="B146">
        <v>3253</v>
      </c>
      <c r="F146" s="17">
        <f t="shared" si="13"/>
        <v>27.189</v>
      </c>
      <c r="G146" s="17">
        <f t="shared" si="15"/>
        <v>0.19000000000000128</v>
      </c>
      <c r="H146" s="18">
        <f t="shared" si="16"/>
        <v>3253</v>
      </c>
      <c r="I146" s="4">
        <f>H146*60*'Berechnungen 525d'!$D$9/1000</f>
        <v>165.1139744680851</v>
      </c>
      <c r="J146" s="4">
        <f t="shared" si="17"/>
        <v>1.1674212765957463</v>
      </c>
      <c r="K146" s="24">
        <f t="shared" si="18"/>
        <v>1.7067562523329509</v>
      </c>
      <c r="L146" s="28">
        <f>'Berechnungen 525d'!$E$77*((I146-I145)/(3.6*(F146-F145)))</f>
        <v>3072.1612541993118</v>
      </c>
      <c r="M146" s="21">
        <f>'Berechnungen 525d'!$E$77*((I146-I145)/(3.6*(F146-F145)))*'Berechnungen 525d'!$B$3/(2*PI())</f>
        <v>972.0319033674599</v>
      </c>
      <c r="N146" s="18">
        <f t="shared" si="14"/>
        <v>3248.1694449301099</v>
      </c>
      <c r="O146" s="4">
        <f>N146*60*'Berechnungen 525d'!$D$9/1000</f>
        <v>164.86878782606956</v>
      </c>
      <c r="P146" s="21">
        <f>'Berechnungen 525d'!$E$77*((O146-O145)/(3.6*(F146-F145)))*('Berechnungen 525d'!$B$3/(2*PI()))/2</f>
        <v>254.87760790463358</v>
      </c>
      <c r="Q146" s="21">
        <f>('Berechnungen 525d'!$E$77*((O146-O145)/(3.6*(F146-F145)))+('Berechnungen 525d'!$E$74*'Berechnungen 525d'!$E$75*'Berechnungen 525d'!$E$76*('Beschl. 5. Gang(4)'!O146/3.6)^2)/2)*('Berechnungen 525d'!$B$3/(2*PI()))/2</f>
        <v>393.59172984105356</v>
      </c>
      <c r="R146" s="28">
        <f>('Berechnungen 525d'!$E$74*'Berechnungen 525d'!$E$75*'Berechnungen 525d'!$E$76*O146^2)/2</f>
        <v>11363.684371957788</v>
      </c>
      <c r="T146">
        <v>27189</v>
      </c>
      <c r="U146">
        <v>3253</v>
      </c>
    </row>
    <row r="147" spans="1:21" x14ac:dyDescent="0.25">
      <c r="A147">
        <v>27390</v>
      </c>
      <c r="B147">
        <v>3261</v>
      </c>
      <c r="F147" s="17">
        <f t="shared" si="13"/>
        <v>27.39</v>
      </c>
      <c r="G147" s="17">
        <f t="shared" si="15"/>
        <v>0.20100000000000051</v>
      </c>
      <c r="H147" s="18">
        <f t="shared" si="16"/>
        <v>3261</v>
      </c>
      <c r="I147" s="4">
        <f>H147*60*'Berechnungen 525d'!$D$9/1000</f>
        <v>165.52003404255319</v>
      </c>
      <c r="J147" s="4">
        <f t="shared" si="17"/>
        <v>0.40605957446808816</v>
      </c>
      <c r="K147" s="24">
        <f t="shared" si="18"/>
        <v>0.56116580219470302</v>
      </c>
      <c r="L147" s="28">
        <f>'Berechnungen 525d'!$E$77*((I147-I146)/(3.6*(F147-F146)))</f>
        <v>1010.0984439504655</v>
      </c>
      <c r="M147" s="21">
        <f>'Berechnungen 525d'!$E$77*((I147-I146)/(3.6*(F147-F146)))*'Berechnungen 525d'!$B$3/(2*PI())</f>
        <v>319.59517480392697</v>
      </c>
      <c r="N147" s="18">
        <f t="shared" si="14"/>
        <v>3260.8962739530889</v>
      </c>
      <c r="O147" s="4">
        <f>N147*60*'Berechnungen 525d'!$D$9/1000</f>
        <v>165.51476917324442</v>
      </c>
      <c r="P147" s="21">
        <f>'Berechnungen 525d'!$E$77*((O147-O146)/(3.6*(F147-F146)))*('Berechnungen 525d'!$B$3/(2*PI()))/2</f>
        <v>254.21457164365958</v>
      </c>
      <c r="Q147" s="21">
        <f>('Berechnungen 525d'!$E$77*((O147-O146)/(3.6*(F147-F146)))+('Berechnungen 525d'!$E$74*'Berechnungen 525d'!$E$75*'Berechnungen 525d'!$E$76*('Beschl. 5. Gang(4)'!O147/3.6)^2)/2)*('Berechnungen 525d'!$B$3/(2*PI()))/2</f>
        <v>394.01782977197485</v>
      </c>
      <c r="R147" s="28">
        <f>('Berechnungen 525d'!$E$74*'Berechnungen 525d'!$E$75*'Berechnungen 525d'!$E$76*O147^2)/2</f>
        <v>11452.908163666949</v>
      </c>
      <c r="T147">
        <v>27390</v>
      </c>
      <c r="U147">
        <v>3261</v>
      </c>
    </row>
    <row r="148" spans="1:21" x14ac:dyDescent="0.25">
      <c r="A148">
        <v>27580</v>
      </c>
      <c r="B148">
        <v>3277</v>
      </c>
      <c r="F148" s="17">
        <f t="shared" si="13"/>
        <v>27.58</v>
      </c>
      <c r="G148" s="17">
        <f t="shared" si="15"/>
        <v>0.18999999999999773</v>
      </c>
      <c r="H148" s="18">
        <f t="shared" si="16"/>
        <v>3277</v>
      </c>
      <c r="I148" s="4">
        <f>H148*60*'Berechnungen 525d'!$D$9/1000</f>
        <v>166.33215319148934</v>
      </c>
      <c r="J148" s="4">
        <f t="shared" si="17"/>
        <v>0.81211914893614789</v>
      </c>
      <c r="K148" s="24">
        <f t="shared" si="18"/>
        <v>1.1873086972750841</v>
      </c>
      <c r="L148" s="28">
        <f>'Berechnungen 525d'!$E$77*((I148-I147)/(3.6*(F148-F147)))</f>
        <v>2137.1556550951514</v>
      </c>
      <c r="M148" s="21">
        <f>'Berechnungen 525d'!$E$77*((I148-I147)/(3.6*(F148-F147)))*'Berechnungen 525d'!$B$3/(2*PI())</f>
        <v>676.19610669040003</v>
      </c>
      <c r="N148" s="18">
        <f t="shared" si="14"/>
        <v>3272.8951025395691</v>
      </c>
      <c r="O148" s="4">
        <f>N148*60*'Berechnungen 525d'!$D$9/1000</f>
        <v>166.12379907698713</v>
      </c>
      <c r="P148" s="21">
        <f>'Berechnungen 525d'!$E$77*((O148-O147)/(3.6*(F148-F147)))*('Berechnungen 525d'!$B$3/(2*PI()))/2</f>
        <v>253.5487867194891</v>
      </c>
      <c r="Q148" s="21">
        <f>('Berechnungen 525d'!$E$77*((O148-O147)/(3.6*(F148-F147)))+('Berechnungen 525d'!$E$74*'Berechnungen 525d'!$E$75*'Berechnungen 525d'!$E$76*('Beschl. 5. Gang(4)'!O148/3.6)^2)/2)*('Berechnungen 525d'!$B$3/(2*PI()))/2</f>
        <v>394.38278082770256</v>
      </c>
      <c r="R148" s="28">
        <f>('Berechnungen 525d'!$E$74*'Berechnungen 525d'!$E$75*'Berechnungen 525d'!$E$76*O148^2)/2</f>
        <v>11537.347715912045</v>
      </c>
      <c r="T148">
        <v>27580</v>
      </c>
      <c r="U148">
        <v>3277</v>
      </c>
    </row>
    <row r="149" spans="1:21" x14ac:dyDescent="0.25">
      <c r="A149">
        <v>27770</v>
      </c>
      <c r="B149">
        <v>3285</v>
      </c>
      <c r="F149" s="17">
        <f t="shared" si="13"/>
        <v>27.77</v>
      </c>
      <c r="G149" s="17">
        <f t="shared" si="15"/>
        <v>0.19000000000000128</v>
      </c>
      <c r="H149" s="18">
        <f t="shared" si="16"/>
        <v>3285</v>
      </c>
      <c r="I149" s="4">
        <f>H149*60*'Berechnungen 525d'!$D$9/1000</f>
        <v>166.73821276595743</v>
      </c>
      <c r="J149" s="4">
        <f t="shared" si="17"/>
        <v>0.40605957446808816</v>
      </c>
      <c r="K149" s="24">
        <f t="shared" si="18"/>
        <v>0.59365434863755184</v>
      </c>
      <c r="L149" s="28">
        <f>'Berechnungen 525d'!$E$77*((I149-I148)/(3.6*(F149-F148)))</f>
        <v>1068.5778275475934</v>
      </c>
      <c r="M149" s="21">
        <f>'Berechnungen 525d'!$E$77*((I149-I148)/(3.6*(F149-F148)))*'Berechnungen 525d'!$B$3/(2*PI())</f>
        <v>338.09805334520559</v>
      </c>
      <c r="N149" s="18">
        <f t="shared" si="14"/>
        <v>3284.8631656397092</v>
      </c>
      <c r="O149" s="4">
        <f>N149*60*'Berechnungen 525d'!$D$9/1000</f>
        <v>166.73126740319341</v>
      </c>
      <c r="P149" s="21">
        <f>'Berechnungen 525d'!$E$77*((O149-O148)/(3.6*(F149-F148)))*('Berechnungen 525d'!$B$3/(2*PI()))/2</f>
        <v>252.8986772793817</v>
      </c>
      <c r="Q149" s="21">
        <f>('Berechnungen 525d'!$E$77*((O149-O148)/(3.6*(F149-F148)))+('Berechnungen 525d'!$E$74*'Berechnungen 525d'!$E$75*'Berechnungen 525d'!$E$76*('Beschl. 5. Gang(4)'!O149/3.6)^2)/2)*('Berechnungen 525d'!$B$3/(2*PI()))/2</f>
        <v>394.7645357126483</v>
      </c>
      <c r="R149" s="28">
        <f>('Berechnungen 525d'!$E$74*'Berechnungen 525d'!$E$75*'Berechnungen 525d'!$E$76*O149^2)/2</f>
        <v>11621.879704010285</v>
      </c>
      <c r="T149">
        <v>27770</v>
      </c>
      <c r="U149">
        <v>3285</v>
      </c>
    </row>
    <row r="150" spans="1:21" x14ac:dyDescent="0.25">
      <c r="A150">
        <v>27961</v>
      </c>
      <c r="B150">
        <v>3290</v>
      </c>
      <c r="F150" s="17">
        <f t="shared" si="13"/>
        <v>27.960999999999999</v>
      </c>
      <c r="G150" s="17">
        <f t="shared" si="15"/>
        <v>0.19099999999999895</v>
      </c>
      <c r="H150" s="18">
        <f t="shared" si="16"/>
        <v>3290</v>
      </c>
      <c r="I150" s="4">
        <f>H150*60*'Berechnungen 525d'!$D$9/1000</f>
        <v>166.99199999999999</v>
      </c>
      <c r="J150" s="4">
        <f t="shared" si="17"/>
        <v>0.2537872340425622</v>
      </c>
      <c r="K150" s="24">
        <f t="shared" si="18"/>
        <v>0.36909138167912098</v>
      </c>
      <c r="L150" s="28">
        <f>'Berechnungen 525d'!$E$77*((I150-I149)/(3.6*(F150-F149)))</f>
        <v>664.36448702241773</v>
      </c>
      <c r="M150" s="21">
        <f>'Berechnungen 525d'!$E$77*((I150-I149)/(3.6*(F150-F149)))*'Berechnungen 525d'!$B$3/(2*PI())</f>
        <v>210.20494154316631</v>
      </c>
      <c r="N150" s="18">
        <f t="shared" si="14"/>
        <v>3296.8630478741666</v>
      </c>
      <c r="O150" s="4">
        <f>N150*60*'Berechnungen 525d'!$D$9/1000</f>
        <v>167.34035078741726</v>
      </c>
      <c r="P150" s="21">
        <f>'Berechnungen 525d'!$E$77*((O150-O149)/(3.6*(F150-F149)))*('Berechnungen 525d'!$B$3/(2*PI()))/2</f>
        <v>252.24345436188577</v>
      </c>
      <c r="Q150" s="21">
        <f>('Berechnungen 525d'!$E$77*((O150-O149)/(3.6*(F150-F149)))+('Berechnungen 525d'!$E$74*'Berechnungen 525d'!$E$75*'Berechnungen 525d'!$E$76*('Beschl. 5. Gang(4)'!O150/3.6)^2)/2)*('Berechnungen 525d'!$B$3/(2*PI()))/2</f>
        <v>395.1477018941564</v>
      </c>
      <c r="R150" s="28">
        <f>('Berechnungen 525d'!$E$74*'Berechnungen 525d'!$E$75*'Berechnungen 525d'!$E$76*O150^2)/2</f>
        <v>11706.946212103614</v>
      </c>
      <c r="T150">
        <v>27961</v>
      </c>
      <c r="U150">
        <v>3290</v>
      </c>
    </row>
    <row r="151" spans="1:21" x14ac:dyDescent="0.25">
      <c r="A151">
        <v>28151</v>
      </c>
      <c r="B151">
        <v>3313</v>
      </c>
      <c r="F151" s="17">
        <f t="shared" si="13"/>
        <v>28.151</v>
      </c>
      <c r="G151" s="17">
        <f t="shared" si="15"/>
        <v>0.19000000000000128</v>
      </c>
      <c r="H151" s="18">
        <f t="shared" si="16"/>
        <v>3313</v>
      </c>
      <c r="I151" s="4">
        <f>H151*60*'Berechnungen 525d'!$D$9/1000</f>
        <v>168.15942127659574</v>
      </c>
      <c r="J151" s="4">
        <f t="shared" si="17"/>
        <v>1.1674212765957463</v>
      </c>
      <c r="K151" s="24">
        <f t="shared" si="18"/>
        <v>1.7067562523329509</v>
      </c>
      <c r="L151" s="28">
        <f>'Berechnungen 525d'!$E$77*((I151-I150)/(3.6*(F151-F150)))</f>
        <v>3072.1612541993118</v>
      </c>
      <c r="M151" s="21">
        <f>'Berechnungen 525d'!$E$77*((I151-I150)/(3.6*(F151-F150)))*'Berechnungen 525d'!$B$3/(2*PI())</f>
        <v>972.0319033674599</v>
      </c>
      <c r="N151" s="18">
        <f t="shared" si="14"/>
        <v>3308.7689160792434</v>
      </c>
      <c r="O151" s="4">
        <f>N151*60*'Berechnungen 525d'!$D$9/1000</f>
        <v>167.94466225954559</v>
      </c>
      <c r="P151" s="21">
        <f>'Berechnungen 525d'!$E$77*((O151-O150)/(3.6*(F151-F150)))*('Berechnungen 525d'!$B$3/(2*PI()))/2</f>
        <v>251.58442897006597</v>
      </c>
      <c r="Q151" s="21">
        <f>('Berechnungen 525d'!$E$77*((O151-O150)/(3.6*(F151-F150)))+('Berechnungen 525d'!$E$74*'Berechnungen 525d'!$E$75*'Berechnungen 525d'!$E$76*('Beschl. 5. Gang(4)'!O151/3.6)^2)/2)*('Berechnungen 525d'!$B$3/(2*PI()))/2</f>
        <v>395.52267228534987</v>
      </c>
      <c r="R151" s="28">
        <f>('Berechnungen 525d'!$E$74*'Berechnungen 525d'!$E$75*'Berechnungen 525d'!$E$76*O151^2)/2</f>
        <v>11791.652812672261</v>
      </c>
      <c r="T151">
        <v>28151</v>
      </c>
      <c r="U151">
        <v>3313</v>
      </c>
    </row>
    <row r="152" spans="1:21" x14ac:dyDescent="0.25">
      <c r="A152">
        <v>28341</v>
      </c>
      <c r="B152">
        <v>3328</v>
      </c>
      <c r="F152" s="17">
        <f t="shared" si="13"/>
        <v>28.341000000000001</v>
      </c>
      <c r="G152" s="17">
        <f t="shared" si="15"/>
        <v>0.19000000000000128</v>
      </c>
      <c r="H152" s="18">
        <f t="shared" si="16"/>
        <v>3328</v>
      </c>
      <c r="I152" s="4">
        <f>H152*60*'Berechnungen 525d'!$D$9/1000</f>
        <v>168.92078297872339</v>
      </c>
      <c r="J152" s="4">
        <f t="shared" si="17"/>
        <v>0.76136170212765819</v>
      </c>
      <c r="K152" s="24">
        <f t="shared" si="18"/>
        <v>1.1131019036953993</v>
      </c>
      <c r="L152" s="28">
        <f>'Berechnungen 525d'!$E$77*((I152-I151)/(3.6*(F152-F151)))</f>
        <v>2003.5834266517188</v>
      </c>
      <c r="M152" s="21">
        <f>'Berechnungen 525d'!$E$77*((I152-I151)/(3.6*(F152-F151)))*'Berechnungen 525d'!$B$3/(2*PI())</f>
        <v>633.93385002225455</v>
      </c>
      <c r="N152" s="18">
        <f t="shared" si="14"/>
        <v>3320.6434797843185</v>
      </c>
      <c r="O152" s="4">
        <f>N152*60*'Berechnungen 525d'!$D$9/1000</f>
        <v>168.54738479518019</v>
      </c>
      <c r="P152" s="21">
        <f>'Berechnungen 525d'!$E$77*((O152-O151)/(3.6*(F152-F151)))*('Berechnungen 525d'!$B$3/(2*PI()))/2</f>
        <v>250.92292956308395</v>
      </c>
      <c r="Q152" s="21">
        <f>('Berechnungen 525d'!$E$77*((O152-O151)/(3.6*(F152-F151)))+('Berechnungen 525d'!$E$74*'Berechnungen 525d'!$E$75*'Berechnungen 525d'!$E$76*('Beschl. 5. Gang(4)'!O152/3.6)^2)/2)*('Berechnungen 525d'!$B$3/(2*PI()))/2</f>
        <v>395.89616256337962</v>
      </c>
      <c r="R152" s="28">
        <f>('Berechnungen 525d'!$E$74*'Berechnungen 525d'!$E$75*'Berechnungen 525d'!$E$76*O152^2)/2</f>
        <v>11876.440835294037</v>
      </c>
      <c r="T152">
        <v>28341</v>
      </c>
      <c r="U152">
        <v>3328</v>
      </c>
    </row>
    <row r="153" spans="1:21" x14ac:dyDescent="0.25">
      <c r="A153">
        <v>28541</v>
      </c>
      <c r="B153">
        <v>3341</v>
      </c>
      <c r="F153" s="17">
        <f t="shared" si="13"/>
        <v>28.541</v>
      </c>
      <c r="G153" s="17">
        <f t="shared" si="15"/>
        <v>0.19999999999999929</v>
      </c>
      <c r="H153" s="18">
        <f t="shared" si="16"/>
        <v>3341</v>
      </c>
      <c r="I153" s="4">
        <f>H153*60*'Berechnungen 525d'!$D$9/1000</f>
        <v>169.58062978723405</v>
      </c>
      <c r="J153" s="4">
        <f t="shared" si="17"/>
        <v>0.65984680851065036</v>
      </c>
      <c r="K153" s="24">
        <f t="shared" si="18"/>
        <v>0.91645390070923993</v>
      </c>
      <c r="L153" s="28">
        <f>'Berechnungen 525d'!$E$77*((I153-I152)/(3.6*(F153-F152)))</f>
        <v>1649.6170212766319</v>
      </c>
      <c r="M153" s="21">
        <f>'Berechnungen 525d'!$E$77*((I153-I152)/(3.6*(F153-F152)))*'Berechnungen 525d'!$B$3/(2*PI())</f>
        <v>521.93886985167205</v>
      </c>
      <c r="N153" s="18">
        <f t="shared" si="14"/>
        <v>3333.1089606780515</v>
      </c>
      <c r="O153" s="4">
        <f>N153*60*'Berechnungen 525d'!$D$9/1000</f>
        <v>169.18010077858636</v>
      </c>
      <c r="P153" s="21">
        <f>'Berechnungen 525d'!$E$77*((O153-O152)/(3.6*(F153-F152)))*('Berechnungen 525d'!$B$3/(2*PI()))/2</f>
        <v>250.23919268587042</v>
      </c>
      <c r="Q153" s="21">
        <f>('Berechnungen 525d'!$E$77*((O153-O152)/(3.6*(F153-F152)))+('Berechnungen 525d'!$E$74*'Berechnungen 525d'!$E$75*'Berechnungen 525d'!$E$76*('Beschl. 5. Gang(4)'!O153/3.6)^2)/2)*('Berechnungen 525d'!$B$3/(2*PI()))/2</f>
        <v>396.30290893736804</v>
      </c>
      <c r="R153" s="28">
        <f>('Berechnungen 525d'!$E$74*'Berechnungen 525d'!$E$75*'Berechnungen 525d'!$E$76*O153^2)/2</f>
        <v>11965.774980272046</v>
      </c>
      <c r="T153">
        <v>28541</v>
      </c>
      <c r="U153">
        <v>3341</v>
      </c>
    </row>
    <row r="154" spans="1:21" x14ac:dyDescent="0.25">
      <c r="A154">
        <v>28732</v>
      </c>
      <c r="B154">
        <v>3349</v>
      </c>
      <c r="F154" s="17">
        <f t="shared" si="13"/>
        <v>28.731999999999999</v>
      </c>
      <c r="G154" s="17">
        <f t="shared" si="15"/>
        <v>0.19099999999999895</v>
      </c>
      <c r="H154" s="18">
        <f t="shared" si="16"/>
        <v>3349</v>
      </c>
      <c r="I154" s="4">
        <f>H154*60*'Berechnungen 525d'!$D$9/1000</f>
        <v>169.98668936170213</v>
      </c>
      <c r="J154" s="4">
        <f t="shared" si="17"/>
        <v>0.40605957446808816</v>
      </c>
      <c r="K154" s="24">
        <f t="shared" si="18"/>
        <v>0.59054621068657709</v>
      </c>
      <c r="L154" s="28">
        <f>'Berechnungen 525d'!$E$77*((I154-I153)/(3.6*(F154-F153)))</f>
        <v>1062.9831792358389</v>
      </c>
      <c r="M154" s="21">
        <f>'Berechnungen 525d'!$E$77*((I154-I153)/(3.6*(F154-F153)))*'Berechnungen 525d'!$B$3/(2*PI())</f>
        <v>336.32790646905676</v>
      </c>
      <c r="N154" s="18">
        <f t="shared" si="14"/>
        <v>3344.9806316701643</v>
      </c>
      <c r="O154" s="4">
        <f>N154*60*'Berechnungen 525d'!$D$9/1000</f>
        <v>169.78267648749667</v>
      </c>
      <c r="P154" s="21">
        <f>'Berechnungen 525d'!$E$77*((O154-O153)/(3.6*(F154-F153)))*('Berechnungen 525d'!$B$3/(2*PI()))/2</f>
        <v>249.54839069167025</v>
      </c>
      <c r="Q154" s="21">
        <f>('Berechnungen 525d'!$E$77*((O154-O153)/(3.6*(F154-F153)))+('Berechnungen 525d'!$E$74*'Berechnungen 525d'!$E$75*'Berechnungen 525d'!$E$76*('Beschl. 5. Gang(4)'!O154/3.6)^2)/2)*('Berechnungen 525d'!$B$3/(2*PI()))/2</f>
        <v>396.65444217403018</v>
      </c>
      <c r="R154" s="28">
        <f>('Berechnungen 525d'!$E$74*'Berechnungen 525d'!$E$75*'Berechnungen 525d'!$E$76*O154^2)/2</f>
        <v>12051.164761845408</v>
      </c>
      <c r="T154">
        <v>28732</v>
      </c>
      <c r="U154">
        <v>3349</v>
      </c>
    </row>
    <row r="155" spans="1:21" x14ac:dyDescent="0.25">
      <c r="A155">
        <v>28922</v>
      </c>
      <c r="B155">
        <v>3357</v>
      </c>
      <c r="F155" s="17">
        <f t="shared" si="13"/>
        <v>28.922000000000001</v>
      </c>
      <c r="G155" s="17">
        <f t="shared" si="15"/>
        <v>0.19000000000000128</v>
      </c>
      <c r="H155" s="18">
        <f t="shared" si="16"/>
        <v>3357</v>
      </c>
      <c r="I155" s="4">
        <f>H155*60*'Berechnungen 525d'!$D$9/1000</f>
        <v>170.39274893617022</v>
      </c>
      <c r="J155" s="4">
        <f t="shared" si="17"/>
        <v>0.40605957446808816</v>
      </c>
      <c r="K155" s="24">
        <f t="shared" si="18"/>
        <v>0.59365434863755184</v>
      </c>
      <c r="L155" s="28">
        <f>'Berechnungen 525d'!$E$77*((I155-I154)/(3.6*(F155-F154)))</f>
        <v>1068.5778275475934</v>
      </c>
      <c r="M155" s="21">
        <f>'Berechnungen 525d'!$E$77*((I155-I154)/(3.6*(F155-F154)))*'Berechnungen 525d'!$B$3/(2*PI())</f>
        <v>338.09805334520559</v>
      </c>
      <c r="N155" s="18">
        <f t="shared" si="14"/>
        <v>3356.7580254148752</v>
      </c>
      <c r="O155" s="4">
        <f>N155*60*'Berechnungen 525d'!$D$9/1000</f>
        <v>170.38046692403671</v>
      </c>
      <c r="P155" s="21">
        <f>'Berechnungen 525d'!$E$77*((O155-O154)/(3.6*(F155-F154)))*('Berechnungen 525d'!$B$3/(2*PI()))/2</f>
        <v>248.86961866041551</v>
      </c>
      <c r="Q155" s="21">
        <f>('Berechnungen 525d'!$E$77*((O155-O154)/(3.6*(F155-F154)))+('Berechnungen 525d'!$E$74*'Berechnungen 525d'!$E$75*'Berechnungen 525d'!$E$76*('Beschl. 5. Gang(4)'!O155/3.6)^2)/2)*('Berechnungen 525d'!$B$3/(2*PI()))/2</f>
        <v>397.01338971139137</v>
      </c>
      <c r="R155" s="28">
        <f>('Berechnungen 525d'!$E$74*'Berechnungen 525d'!$E$75*'Berechnungen 525d'!$E$76*O155^2)/2</f>
        <v>12136.176420930564</v>
      </c>
      <c r="T155">
        <v>28922</v>
      </c>
      <c r="U155">
        <v>3357</v>
      </c>
    </row>
    <row r="156" spans="1:21" x14ac:dyDescent="0.25">
      <c r="A156">
        <v>29112</v>
      </c>
      <c r="B156">
        <v>3375</v>
      </c>
      <c r="F156" s="17">
        <f t="shared" si="13"/>
        <v>29.111999999999998</v>
      </c>
      <c r="G156" s="17">
        <f t="shared" si="15"/>
        <v>0.18999999999999773</v>
      </c>
      <c r="H156" s="18">
        <f t="shared" si="16"/>
        <v>3375</v>
      </c>
      <c r="I156" s="4">
        <f>H156*60*'Berechnungen 525d'!$D$9/1000</f>
        <v>171.30638297872338</v>
      </c>
      <c r="J156" s="4">
        <f t="shared" si="17"/>
        <v>0.91363404255315572</v>
      </c>
      <c r="K156" s="24">
        <f t="shared" si="18"/>
        <v>1.3357222844344541</v>
      </c>
      <c r="L156" s="28">
        <f>'Berechnungen 525d'!$E$77*((I156-I155)/(3.6*(F156-F155)))</f>
        <v>2404.3001119820174</v>
      </c>
      <c r="M156" s="21">
        <f>'Berechnungen 525d'!$E$77*((I156-I155)/(3.6*(F156-F155)))*'Berechnungen 525d'!$B$3/(2*PI())</f>
        <v>760.72062002669122</v>
      </c>
      <c r="N156" s="18">
        <f t="shared" si="14"/>
        <v>3368.5030981252271</v>
      </c>
      <c r="O156" s="4">
        <f>N156*60*'Berechnungen 525d'!$D$9/1000</f>
        <v>170.97661682739448</v>
      </c>
      <c r="P156" s="21">
        <f>'Berechnungen 525d'!$E$77*((O156-O155)/(3.6*(F156-F155)))*('Berechnungen 525d'!$B$3/(2*PI()))/2</f>
        <v>248.18663873549204</v>
      </c>
      <c r="Q156" s="21">
        <f>('Berechnungen 525d'!$E$77*((O156-O155)/(3.6*(F156-F155)))+('Berechnungen 525d'!$E$74*'Berechnungen 525d'!$E$75*'Berechnungen 525d'!$E$76*('Beschl. 5. Gang(4)'!O156/3.6)^2)/2)*('Berechnungen 525d'!$B$3/(2*PI()))/2</f>
        <v>397.36891381346737</v>
      </c>
      <c r="R156" s="28">
        <f>('Berechnungen 525d'!$E$74*'Berechnungen 525d'!$E$75*'Berechnungen 525d'!$E$76*O156^2)/2</f>
        <v>12221.252344110449</v>
      </c>
      <c r="T156">
        <v>29112</v>
      </c>
      <c r="U156">
        <v>3375</v>
      </c>
    </row>
    <row r="157" spans="1:21" x14ac:dyDescent="0.25">
      <c r="A157">
        <v>29302</v>
      </c>
      <c r="B157">
        <v>3376</v>
      </c>
      <c r="F157" s="17">
        <f t="shared" si="13"/>
        <v>29.302</v>
      </c>
      <c r="G157" s="17">
        <f t="shared" si="15"/>
        <v>0.19000000000000128</v>
      </c>
      <c r="H157" s="18">
        <f t="shared" si="16"/>
        <v>3376</v>
      </c>
      <c r="I157" s="4">
        <f>H157*60*'Berechnungen 525d'!$D$9/1000</f>
        <v>171.3571404255319</v>
      </c>
      <c r="J157" s="4">
        <f t="shared" si="17"/>
        <v>5.0757446808518125E-2</v>
      </c>
      <c r="K157" s="24">
        <f t="shared" si="18"/>
        <v>7.4206793579704361E-2</v>
      </c>
      <c r="L157" s="28">
        <f>'Berechnungen 525d'!$E$77*((I157-I156)/(3.6*(F157-F156)))</f>
        <v>133.57222844346785</v>
      </c>
      <c r="M157" s="21">
        <f>'Berechnungen 525d'!$E$77*((I157-I156)/(3.6*(F157-F156)))*'Berechnungen 525d'!$B$3/(2*PI())</f>
        <v>42.262256668156603</v>
      </c>
      <c r="N157" s="18">
        <f t="shared" si="14"/>
        <v>3380.2155447535424</v>
      </c>
      <c r="O157" s="4">
        <f>N157*60*'Berechnungen 525d'!$D$9/1000</f>
        <v>171.57111071412874</v>
      </c>
      <c r="P157" s="21">
        <f>'Berechnungen 525d'!$E$77*((O157-O156)/(3.6*(F157-F156)))*('Berechnungen 525d'!$B$3/(2*PI()))/2</f>
        <v>247.49721280894605</v>
      </c>
      <c r="Q157" s="21">
        <f>('Berechnungen 525d'!$E$77*((O157-O156)/(3.6*(F157-F156)))+('Berechnungen 525d'!$E$74*'Berechnungen 525d'!$E$75*'Berechnungen 525d'!$E$76*('Beschl. 5. Gang(4)'!O157/3.6)^2)/2)*('Berechnungen 525d'!$B$3/(2*PI()))/2</f>
        <v>397.7187193130386</v>
      </c>
      <c r="R157" s="28">
        <f>('Berechnungen 525d'!$E$74*'Berechnungen 525d'!$E$75*'Berechnungen 525d'!$E$76*O157^2)/2</f>
        <v>12306.387856998097</v>
      </c>
      <c r="T157">
        <v>29302</v>
      </c>
      <c r="U157">
        <v>3376</v>
      </c>
    </row>
    <row r="158" spans="1:21" x14ac:dyDescent="0.25">
      <c r="A158">
        <v>29493</v>
      </c>
      <c r="B158">
        <v>3394</v>
      </c>
      <c r="F158" s="17">
        <f t="shared" si="13"/>
        <v>29.492999999999999</v>
      </c>
      <c r="G158" s="17">
        <f t="shared" si="15"/>
        <v>0.19099999999999895</v>
      </c>
      <c r="H158" s="18">
        <f t="shared" si="16"/>
        <v>3394</v>
      </c>
      <c r="I158" s="4">
        <f>H158*60*'Berechnungen 525d'!$D$9/1000</f>
        <v>172.27077446808508</v>
      </c>
      <c r="J158" s="4">
        <f t="shared" si="17"/>
        <v>0.91363404255318414</v>
      </c>
      <c r="K158" s="24">
        <f t="shared" si="18"/>
        <v>1.3287289740447776</v>
      </c>
      <c r="L158" s="28">
        <f>'Berechnungen 525d'!$E$77*((I158-I157)/(3.6*(F158-F157)))</f>
        <v>2391.7121532805995</v>
      </c>
      <c r="M158" s="21">
        <f>'Berechnungen 525d'!$E$77*((I158-I157)/(3.6*(F158-F157)))*'Berechnungen 525d'!$B$3/(2*PI())</f>
        <v>756.73778955536579</v>
      </c>
      <c r="N158" s="18">
        <f t="shared" si="14"/>
        <v>3391.9564209402015</v>
      </c>
      <c r="O158" s="4">
        <f>N158*60*'Berechnungen 525d'!$D$9/1000</f>
        <v>172.16704761265839</v>
      </c>
      <c r="P158" s="21">
        <f>'Berechnungen 525d'!$E$77*((O158-O157)/(3.6*(F158-F157)))*('Berechnungen 525d'!$B$3/(2*PI()))/2</f>
        <v>246.79901924821394</v>
      </c>
      <c r="Q158" s="21">
        <f>('Berechnungen 525d'!$E$77*((O158-O157)/(3.6*(F158-F157)))+('Berechnungen 525d'!$E$74*'Berechnungen 525d'!$E$75*'Berechnungen 525d'!$E$76*('Beschl. 5. Gang(4)'!O158/3.6)^2)/2)*('Berechnungen 525d'!$B$3/(2*PI()))/2</f>
        <v>398.06590002969432</v>
      </c>
      <c r="R158" s="28">
        <f>('Berechnungen 525d'!$E$74*'Berechnungen 525d'!$E$75*'Berechnungen 525d'!$E$76*O158^2)/2</f>
        <v>12392.02660215948</v>
      </c>
      <c r="T158">
        <v>29493</v>
      </c>
      <c r="U158">
        <v>3394</v>
      </c>
    </row>
    <row r="159" spans="1:21" x14ac:dyDescent="0.25">
      <c r="A159">
        <v>29693</v>
      </c>
      <c r="B159">
        <v>3414</v>
      </c>
      <c r="F159" s="17">
        <f t="shared" si="13"/>
        <v>29.693000000000001</v>
      </c>
      <c r="G159" s="17">
        <f t="shared" si="15"/>
        <v>0.20000000000000284</v>
      </c>
      <c r="H159" s="18">
        <f t="shared" si="16"/>
        <v>3414</v>
      </c>
      <c r="I159" s="4">
        <f>H159*60*'Berechnungen 525d'!$D$9/1000</f>
        <v>173.2859234042553</v>
      </c>
      <c r="J159" s="4">
        <f t="shared" si="17"/>
        <v>1.0151489361702204</v>
      </c>
      <c r="K159" s="24">
        <f t="shared" si="18"/>
        <v>1.4099290780141749</v>
      </c>
      <c r="L159" s="28">
        <f>'Berechnungen 525d'!$E$77*((I159-I158)/(3.6*(F159-F158)))</f>
        <v>2537.8723404255147</v>
      </c>
      <c r="M159" s="21">
        <f>'Berechnungen 525d'!$E$77*((I159-I158)/(3.6*(F159-F158)))*'Berechnungen 525d'!$B$3/(2*PI())</f>
        <v>802.98287669485705</v>
      </c>
      <c r="N159" s="18">
        <f t="shared" si="14"/>
        <v>3404.2144518259911</v>
      </c>
      <c r="O159" s="4">
        <f>N159*60*'Berechnungen 525d'!$D$9/1000</f>
        <v>172.78923396332092</v>
      </c>
      <c r="P159" s="21">
        <f>'Berechnungen 525d'!$E$77*((O159-O158)/(3.6*(F159-F158)))*('Berechnungen 525d'!$B$3/(2*PI()))/2</f>
        <v>246.07472258213571</v>
      </c>
      <c r="Q159" s="21">
        <f>('Berechnungen 525d'!$E$77*((O159-O158)/(3.6*(F159-F158)))+('Berechnungen 525d'!$E$74*'Berechnungen 525d'!$E$75*'Berechnungen 525d'!$E$76*('Beschl. 5. Gang(4)'!O159/3.6)^2)/2)*('Berechnungen 525d'!$B$3/(2*PI()))/2</f>
        <v>398.43689135116279</v>
      </c>
      <c r="R159" s="28">
        <f>('Berechnungen 525d'!$E$74*'Berechnungen 525d'!$E$75*'Berechnungen 525d'!$E$76*O159^2)/2</f>
        <v>12481.754358880477</v>
      </c>
      <c r="T159">
        <v>29693</v>
      </c>
      <c r="U159">
        <v>3414</v>
      </c>
    </row>
    <row r="160" spans="1:21" x14ac:dyDescent="0.25">
      <c r="A160">
        <v>29883</v>
      </c>
      <c r="B160">
        <v>3414</v>
      </c>
      <c r="F160" s="17">
        <f t="shared" si="13"/>
        <v>29.882999999999999</v>
      </c>
      <c r="G160" s="17">
        <f t="shared" si="15"/>
        <v>0.18999999999999773</v>
      </c>
      <c r="H160" s="18">
        <f t="shared" si="16"/>
        <v>3414</v>
      </c>
      <c r="I160" s="4">
        <f>H160*60*'Berechnungen 525d'!$D$9/1000</f>
        <v>173.2859234042553</v>
      </c>
      <c r="J160" s="4">
        <f t="shared" si="17"/>
        <v>0</v>
      </c>
      <c r="K160" s="24">
        <f t="shared" si="18"/>
        <v>0</v>
      </c>
      <c r="L160" s="28">
        <f>'Berechnungen 525d'!$E$77*((I160-I159)/(3.6*(F160-F159)))</f>
        <v>0</v>
      </c>
      <c r="M160" s="21">
        <f>'Berechnungen 525d'!$E$77*((I160-I159)/(3.6*(F160-F159)))*'Berechnungen 525d'!$B$3/(2*PI())</f>
        <v>0</v>
      </c>
      <c r="N160" s="18">
        <f t="shared" si="14"/>
        <v>3415.8250005471632</v>
      </c>
      <c r="O160" s="4">
        <f>N160*60*'Berechnungen 525d'!$D$9/1000</f>
        <v>173.37855577245347</v>
      </c>
      <c r="P160" s="21">
        <f>'Berechnungen 525d'!$E$77*((O160-O159)/(3.6*(F160-F159)))*('Berechnungen 525d'!$B$3/(2*PI()))/2</f>
        <v>245.34399505613649</v>
      </c>
      <c r="Q160" s="21">
        <f>('Berechnungen 525d'!$E$77*((O160-O159)/(3.6*(F160-F159)))+('Berechnungen 525d'!$E$74*'Berechnungen 525d'!$E$75*'Berechnungen 525d'!$E$76*('Beschl. 5. Gang(4)'!O160/3.6)^2)/2)*('Berechnungen 525d'!$B$3/(2*PI()))/2</f>
        <v>398.74724107448685</v>
      </c>
      <c r="R160" s="28">
        <f>('Berechnungen 525d'!$E$74*'Berechnungen 525d'!$E$75*'Berechnungen 525d'!$E$76*O160^2)/2</f>
        <v>12567.041084579236</v>
      </c>
      <c r="T160">
        <v>29883</v>
      </c>
      <c r="U160">
        <v>3414</v>
      </c>
    </row>
    <row r="161" spans="1:21" x14ac:dyDescent="0.25">
      <c r="A161">
        <v>30054</v>
      </c>
      <c r="B161">
        <v>3439</v>
      </c>
      <c r="F161" s="17">
        <f t="shared" si="13"/>
        <v>30.053999999999998</v>
      </c>
      <c r="G161" s="17">
        <f t="shared" si="15"/>
        <v>0.17099999999999937</v>
      </c>
      <c r="H161" s="18">
        <f t="shared" si="16"/>
        <v>3439</v>
      </c>
      <c r="I161" s="4">
        <f>H161*60*'Berechnungen 525d'!$D$9/1000</f>
        <v>174.55485957446808</v>
      </c>
      <c r="J161" s="4">
        <f t="shared" si="17"/>
        <v>1.2689361702127826</v>
      </c>
      <c r="K161" s="24">
        <f t="shared" si="18"/>
        <v>2.0612998216581988</v>
      </c>
      <c r="L161" s="28">
        <f>'Berechnungen 525d'!$E$77*((I161-I160)/(3.6*(F161-F160)))</f>
        <v>3710.3396789847579</v>
      </c>
      <c r="M161" s="21">
        <f>'Berechnungen 525d'!$E$77*((I161-I160)/(3.6*(F161-F160)))*'Berechnungen 525d'!$B$3/(2*PI())</f>
        <v>1173.9515741153157</v>
      </c>
      <c r="N161" s="18">
        <f t="shared" si="14"/>
        <v>3426.2453509169463</v>
      </c>
      <c r="O161" s="4">
        <f>N161*60*'Berechnungen 525d'!$D$9/1000</f>
        <v>173.90746615207379</v>
      </c>
      <c r="P161" s="21">
        <f>'Berechnungen 525d'!$E$77*((O161-O160)/(3.6*(F161-F160)))*('Berechnungen 525d'!$B$3/(2*PI()))/2</f>
        <v>244.65973438880474</v>
      </c>
      <c r="Q161" s="21">
        <f>('Berechnungen 525d'!$E$77*((O161-O160)/(3.6*(F161-F160)))+('Berechnungen 525d'!$E$74*'Berechnungen 525d'!$E$75*'Berechnungen 525d'!$E$76*('Beschl. 5. Gang(4)'!O161/3.6)^2)/2)*('Berechnungen 525d'!$B$3/(2*PI()))/2</f>
        <v>399.0003550062749</v>
      </c>
      <c r="R161" s="28">
        <f>('Berechnungen 525d'!$E$74*'Berechnungen 525d'!$E$75*'Berechnungen 525d'!$E$76*O161^2)/2</f>
        <v>12643.832322082584</v>
      </c>
      <c r="T161">
        <v>30054</v>
      </c>
      <c r="U161">
        <v>3439</v>
      </c>
    </row>
    <row r="162" spans="1:21" x14ac:dyDescent="0.25">
      <c r="A162">
        <v>30244</v>
      </c>
      <c r="B162">
        <v>3441</v>
      </c>
      <c r="F162" s="17">
        <f t="shared" si="13"/>
        <v>30.244</v>
      </c>
      <c r="G162" s="17">
        <f t="shared" si="15"/>
        <v>0.19000000000000128</v>
      </c>
      <c r="H162" s="18">
        <f t="shared" si="16"/>
        <v>3441</v>
      </c>
      <c r="I162" s="4">
        <f>H162*60*'Berechnungen 525d'!$D$9/1000</f>
        <v>174.65637446808509</v>
      </c>
      <c r="J162" s="4">
        <f t="shared" si="17"/>
        <v>0.10151489361700783</v>
      </c>
      <c r="K162" s="24">
        <f t="shared" si="18"/>
        <v>0.14841358715936717</v>
      </c>
      <c r="L162" s="28">
        <f>'Berechnungen 525d'!$E$77*((I162-I161)/(3.6*(F162-F161)))</f>
        <v>267.14445688686089</v>
      </c>
      <c r="M162" s="21">
        <f>'Berechnungen 525d'!$E$77*((I162-I161)/(3.6*(F162-F161)))*'Berechnungen 525d'!$B$3/(2*PI())</f>
        <v>84.524513336289544</v>
      </c>
      <c r="N162" s="18">
        <f t="shared" si="14"/>
        <v>3437.790748611963</v>
      </c>
      <c r="O162" s="4">
        <f>N162*60*'Berechnungen 525d'!$D$9/1000</f>
        <v>174.49348106146167</v>
      </c>
      <c r="P162" s="21">
        <f>'Berechnungen 525d'!$E$77*((O162-O161)/(3.6*(F162-F161)))*('Berechnungen 525d'!$B$3/(2*PI()))/2</f>
        <v>243.96728036131663</v>
      </c>
      <c r="Q162" s="21">
        <f>('Berechnungen 525d'!$E$77*((O162-O161)/(3.6*(F162-F161)))+('Berechnungen 525d'!$E$74*'Berechnungen 525d'!$E$75*'Berechnungen 525d'!$E$76*('Beschl. 5. Gang(4)'!O162/3.6)^2)/2)*('Berechnungen 525d'!$B$3/(2*PI()))/2</f>
        <v>399.34981475411422</v>
      </c>
      <c r="R162" s="28">
        <f>('Berechnungen 525d'!$E$74*'Berechnungen 525d'!$E$75*'Berechnungen 525d'!$E$76*O162^2)/2</f>
        <v>12729.187577339451</v>
      </c>
      <c r="T162">
        <v>30244</v>
      </c>
      <c r="U162">
        <v>3441</v>
      </c>
    </row>
    <row r="163" spans="1:21" x14ac:dyDescent="0.25">
      <c r="A163">
        <v>30424</v>
      </c>
      <c r="B163">
        <v>3446</v>
      </c>
      <c r="F163" s="17">
        <f t="shared" si="13"/>
        <v>30.423999999999999</v>
      </c>
      <c r="G163" s="17">
        <f t="shared" si="15"/>
        <v>0.17999999999999972</v>
      </c>
      <c r="H163" s="18">
        <f t="shared" si="16"/>
        <v>3446</v>
      </c>
      <c r="I163" s="4">
        <f>H163*60*'Berechnungen 525d'!$D$9/1000</f>
        <v>174.91016170212765</v>
      </c>
      <c r="J163" s="4">
        <f t="shared" si="17"/>
        <v>0.2537872340425622</v>
      </c>
      <c r="K163" s="24">
        <f t="shared" si="18"/>
        <v>0.39164696611506572</v>
      </c>
      <c r="L163" s="28">
        <f>'Berechnungen 525d'!$E$77*((I163-I162)/(3.6*(F163-F162)))</f>
        <v>704.96453900711833</v>
      </c>
      <c r="M163" s="21">
        <f>'Berechnungen 525d'!$E$77*((I163-I162)/(3.6*(F163-F162)))*'Berechnungen 525d'!$B$3/(2*PI())</f>
        <v>223.0507990819145</v>
      </c>
      <c r="N163" s="18">
        <f t="shared" si="14"/>
        <v>3448.6962847994591</v>
      </c>
      <c r="O163" s="4">
        <f>N163*60*'Berechnungen 525d'!$D$9/1000</f>
        <v>175.04701823441678</v>
      </c>
      <c r="P163" s="21">
        <f>'Berechnungen 525d'!$E$77*((O163-O162)/(3.6*(F163-F162)))*('Berechnungen 525d'!$B$3/(2*PI()))/2</f>
        <v>243.2488561037637</v>
      </c>
      <c r="Q163" s="21">
        <f>('Berechnungen 525d'!$E$77*((O163-O162)/(3.6*(F163-F162)))+('Berechnungen 525d'!$E$74*'Berechnungen 525d'!$E$75*'Berechnungen 525d'!$E$76*('Beschl. 5. Gang(4)'!O163/3.6)^2)/2)*('Berechnungen 525d'!$B$3/(2*PI()))/2</f>
        <v>399.61877903361938</v>
      </c>
      <c r="R163" s="28">
        <f>('Berechnungen 525d'!$E$74*'Berechnungen 525d'!$E$75*'Berechnungen 525d'!$E$76*O163^2)/2</f>
        <v>12810.076037223593</v>
      </c>
      <c r="T163">
        <v>30424</v>
      </c>
      <c r="U163">
        <v>3446</v>
      </c>
    </row>
    <row r="164" spans="1:21" x14ac:dyDescent="0.25">
      <c r="A164">
        <v>30614</v>
      </c>
      <c r="B164">
        <v>3465</v>
      </c>
      <c r="F164" s="17">
        <f t="shared" si="13"/>
        <v>30.614000000000001</v>
      </c>
      <c r="G164" s="17">
        <f t="shared" si="15"/>
        <v>0.19000000000000128</v>
      </c>
      <c r="H164" s="18">
        <f t="shared" si="16"/>
        <v>3465</v>
      </c>
      <c r="I164" s="4">
        <f>H164*60*'Berechnungen 525d'!$D$9/1000</f>
        <v>175.87455319148935</v>
      </c>
      <c r="J164" s="4">
        <f t="shared" si="17"/>
        <v>0.96439148936170227</v>
      </c>
      <c r="K164" s="24">
        <f t="shared" si="18"/>
        <v>1.4099290780141751</v>
      </c>
      <c r="L164" s="28">
        <f>'Berechnungen 525d'!$E$77*((I164-I163)/(3.6*(F164-F163)))</f>
        <v>2537.8723404255152</v>
      </c>
      <c r="M164" s="21">
        <f>'Berechnungen 525d'!$E$77*((I164-I163)/(3.6*(F164-F163)))*'Berechnungen 525d'!$B$3/(2*PI())</f>
        <v>802.98287669485728</v>
      </c>
      <c r="N164" s="18">
        <f t="shared" si="14"/>
        <v>3460.1732362900684</v>
      </c>
      <c r="O164" s="4">
        <f>N164*60*'Berechnungen 525d'!$D$9/1000</f>
        <v>175.62955898922525</v>
      </c>
      <c r="P164" s="21">
        <f>'Berechnungen 525d'!$E$77*((O164-O163)/(3.6*(F164-F163)))*('Berechnungen 525d'!$B$3/(2*PI()))/2</f>
        <v>242.52093483202236</v>
      </c>
      <c r="Q164" s="21">
        <f>('Berechnungen 525d'!$E$77*((O164-O163)/(3.6*(F164-F163)))+('Berechnungen 525d'!$E$74*'Berechnungen 525d'!$E$75*'Berechnungen 525d'!$E$76*('Beschl. 5. Gang(4)'!O164/3.6)^2)/2)*('Berechnungen 525d'!$B$3/(2*PI()))/2</f>
        <v>399.93335967485871</v>
      </c>
      <c r="R164" s="28">
        <f>('Berechnungen 525d'!$E$74*'Berechnungen 525d'!$E$75*'Berechnungen 525d'!$E$76*O164^2)/2</f>
        <v>12895.479473664647</v>
      </c>
      <c r="T164">
        <v>30614</v>
      </c>
      <c r="U164">
        <v>3465</v>
      </c>
    </row>
    <row r="165" spans="1:21" x14ac:dyDescent="0.25">
      <c r="A165">
        <v>30805</v>
      </c>
      <c r="B165">
        <v>3476</v>
      </c>
      <c r="F165" s="17">
        <f t="shared" si="13"/>
        <v>30.805</v>
      </c>
      <c r="G165" s="17">
        <f t="shared" si="15"/>
        <v>0.19099999999999895</v>
      </c>
      <c r="H165" s="18">
        <f t="shared" si="16"/>
        <v>3476</v>
      </c>
      <c r="I165" s="4">
        <f>H165*60*'Berechnungen 525d'!$D$9/1000</f>
        <v>176.43288510638297</v>
      </c>
      <c r="J165" s="4">
        <f t="shared" si="17"/>
        <v>0.55833191489361411</v>
      </c>
      <c r="K165" s="24">
        <f t="shared" si="18"/>
        <v>0.81200103969403314</v>
      </c>
      <c r="L165" s="28">
        <f>'Berechnungen 525d'!$E$77*((I165-I164)/(3.6*(F165-F164)))</f>
        <v>1461.6018714492598</v>
      </c>
      <c r="M165" s="21">
        <f>'Berechnungen 525d'!$E$77*((I165-I164)/(3.6*(F165-F164)))*'Berechnungen 525d'!$B$3/(2*PI())</f>
        <v>462.45087139494717</v>
      </c>
      <c r="N165" s="18">
        <f t="shared" si="14"/>
        <v>3471.6744433559811</v>
      </c>
      <c r="O165" s="4">
        <f>N165*60*'Berechnungen 525d'!$D$9/1000</f>
        <v>176.21333089510696</v>
      </c>
      <c r="P165" s="21">
        <f>'Berechnungen 525d'!$E$77*((O165-O164)/(3.6*(F165-F164)))*('Berechnungen 525d'!$B$3/(2*PI()))/2</f>
        <v>241.76105589658951</v>
      </c>
      <c r="Q165" s="21">
        <f>('Berechnungen 525d'!$E$77*((O165-O164)/(3.6*(F165-F164)))+('Berechnungen 525d'!$E$74*'Berechnungen 525d'!$E$75*'Berechnungen 525d'!$E$76*('Beschl. 5. Gang(4)'!O165/3.6)^2)/2)*('Berechnungen 525d'!$B$3/(2*PI()))/2</f>
        <v>400.22166047006749</v>
      </c>
      <c r="R165" s="28">
        <f>('Berechnungen 525d'!$E$74*'Berechnungen 525d'!$E$75*'Berechnungen 525d'!$E$76*O165^2)/2</f>
        <v>12981.348046076871</v>
      </c>
      <c r="T165">
        <v>30805</v>
      </c>
      <c r="U165">
        <v>3476</v>
      </c>
    </row>
    <row r="166" spans="1:21" x14ac:dyDescent="0.25">
      <c r="A166">
        <v>31005</v>
      </c>
      <c r="B166">
        <v>3486</v>
      </c>
      <c r="F166" s="17">
        <f t="shared" si="13"/>
        <v>31.004999999999999</v>
      </c>
      <c r="G166" s="17">
        <f t="shared" si="15"/>
        <v>0.19999999999999929</v>
      </c>
      <c r="H166" s="18">
        <f t="shared" si="16"/>
        <v>3486</v>
      </c>
      <c r="I166" s="4">
        <f>H166*60*'Berechnungen 525d'!$D$9/1000</f>
        <v>176.94045957446809</v>
      </c>
      <c r="J166" s="4">
        <f t="shared" si="17"/>
        <v>0.50757446808512441</v>
      </c>
      <c r="K166" s="24">
        <f t="shared" si="18"/>
        <v>0.70496453900711975</v>
      </c>
      <c r="L166" s="28">
        <f>'Berechnungen 525d'!$E$77*((I166-I165)/(3.6*(F166-F165)))</f>
        <v>1268.9361702128156</v>
      </c>
      <c r="M166" s="21">
        <f>'Berechnungen 525d'!$E$77*((I166-I165)/(3.6*(F166-F165)))*'Berechnungen 525d'!$B$3/(2*PI())</f>
        <v>401.49143834744694</v>
      </c>
      <c r="N166" s="18">
        <f t="shared" si="14"/>
        <v>3483.678171345085</v>
      </c>
      <c r="O166" s="4">
        <f>N166*60*'Berechnungen 525d'!$D$9/1000</f>
        <v>176.82260948001777</v>
      </c>
      <c r="P166" s="21">
        <f>'Berechnungen 525d'!$E$77*((O166-O165)/(3.6*(F166-F165)))*('Berechnungen 525d'!$B$3/(2*PI()))/2</f>
        <v>240.96970079384866</v>
      </c>
      <c r="Q166" s="21">
        <f>('Berechnungen 525d'!$E$77*((O166-O165)/(3.6*(F166-F165)))+('Berechnungen 525d'!$E$74*'Berechnungen 525d'!$E$75*'Berechnungen 525d'!$E$76*('Beschl. 5. Gang(4)'!O166/3.6)^2)/2)*('Berechnungen 525d'!$B$3/(2*PI()))/2</f>
        <v>400.52799262180037</v>
      </c>
      <c r="R166" s="28">
        <f>('Berechnungen 525d'!$E$74*'Berechnungen 525d'!$E$75*'Berechnungen 525d'!$E$76*O166^2)/2</f>
        <v>13071.272354610344</v>
      </c>
      <c r="T166">
        <v>31005</v>
      </c>
      <c r="U166">
        <v>3486</v>
      </c>
    </row>
    <row r="167" spans="1:21" x14ac:dyDescent="0.25">
      <c r="A167">
        <v>31195</v>
      </c>
      <c r="B167">
        <v>3490</v>
      </c>
      <c r="F167" s="17">
        <f t="shared" si="13"/>
        <v>31.195</v>
      </c>
      <c r="G167" s="17">
        <f t="shared" si="15"/>
        <v>0.19000000000000128</v>
      </c>
      <c r="H167" s="18">
        <f t="shared" si="16"/>
        <v>3490</v>
      </c>
      <c r="I167" s="4">
        <f>H167*60*'Berechnungen 525d'!$D$9/1000</f>
        <v>177.14348936170211</v>
      </c>
      <c r="J167" s="4">
        <f t="shared" si="17"/>
        <v>0.20302978723401566</v>
      </c>
      <c r="K167" s="24">
        <f t="shared" si="18"/>
        <v>0.29682717431873434</v>
      </c>
      <c r="L167" s="28">
        <f>'Berechnungen 525d'!$E$77*((I167-I166)/(3.6*(F167-F166)))</f>
        <v>534.28891377372179</v>
      </c>
      <c r="M167" s="21">
        <f>'Berechnungen 525d'!$E$77*((I167-I166)/(3.6*(F167-F166)))*'Berechnungen 525d'!$B$3/(2*PI())</f>
        <v>169.04902667257909</v>
      </c>
      <c r="N167" s="18">
        <f t="shared" si="14"/>
        <v>3495.0437872341918</v>
      </c>
      <c r="O167" s="4">
        <f>N167*60*'Berechnungen 525d'!$D$9/1000</f>
        <v>177.39949912395505</v>
      </c>
      <c r="P167" s="21">
        <f>'Berechnungen 525d'!$E$77*((O167-O166)/(3.6*(F167-F166)))*('Berechnungen 525d'!$B$3/(2*PI()))/2</f>
        <v>240.16828794851006</v>
      </c>
      <c r="Q167" s="21">
        <f>('Berechnungen 525d'!$E$77*((O167-O166)/(3.6*(F167-F166)))+('Berechnungen 525d'!$E$74*'Berechnungen 525d'!$E$75*'Berechnungen 525d'!$E$76*('Beschl. 5. Gang(4)'!O167/3.6)^2)/2)*('Berechnungen 525d'!$B$3/(2*PI()))/2</f>
        <v>400.76940660147739</v>
      </c>
      <c r="R167" s="28">
        <f>('Berechnungen 525d'!$E$74*'Berechnungen 525d'!$E$75*'Berechnungen 525d'!$E$76*O167^2)/2</f>
        <v>13156.702408368817</v>
      </c>
      <c r="T167">
        <v>31195</v>
      </c>
      <c r="U167">
        <v>3490</v>
      </c>
    </row>
    <row r="168" spans="1:21" x14ac:dyDescent="0.25">
      <c r="A168">
        <v>31365</v>
      </c>
      <c r="B168">
        <v>3517</v>
      </c>
      <c r="F168" s="17">
        <f t="shared" si="13"/>
        <v>31.364999999999998</v>
      </c>
      <c r="G168" s="17">
        <f t="shared" si="15"/>
        <v>0.16999999999999815</v>
      </c>
      <c r="H168" s="18">
        <f t="shared" si="16"/>
        <v>3517</v>
      </c>
      <c r="I168" s="4">
        <f>H168*60*'Berechnungen 525d'!$D$9/1000</f>
        <v>178.5139404255319</v>
      </c>
      <c r="J168" s="4">
        <f t="shared" si="17"/>
        <v>1.3704510638297904</v>
      </c>
      <c r="K168" s="24">
        <f t="shared" si="18"/>
        <v>2.2392991239049107</v>
      </c>
      <c r="L168" s="28">
        <f>'Berechnungen 525d'!$E$77*((I168-I167)/(3.6*(F168-F167)))</f>
        <v>4030.7384230288394</v>
      </c>
      <c r="M168" s="21">
        <f>'Berechnungen 525d'!$E$77*((I168-I167)/(3.6*(F168-F167)))*'Berechnungen 525d'!$B$3/(2*PI())</f>
        <v>1275.325745338916</v>
      </c>
      <c r="N168" s="18">
        <f t="shared" si="14"/>
        <v>3505.1812226298034</v>
      </c>
      <c r="O168" s="4">
        <f>N168*60*'Berechnungen 525d'!$D$9/1000</f>
        <v>177.91404946182251</v>
      </c>
      <c r="P168" s="21">
        <f>'Berechnungen 525d'!$E$77*((O168-O167)/(3.6*(F168-F167)))*('Berechnungen 525d'!$B$3/(2*PI()))/2</f>
        <v>239.41726577283831</v>
      </c>
      <c r="Q168" s="21">
        <f>('Berechnungen 525d'!$E$77*((O168-O167)/(3.6*(F168-F167)))+('Berechnungen 525d'!$E$74*'Berechnungen 525d'!$E$75*'Berechnungen 525d'!$E$76*('Beschl. 5. Gang(4)'!O168/3.6)^2)/2)*('Berechnungen 525d'!$B$3/(2*PI()))/2</f>
        <v>400.95138824852722</v>
      </c>
      <c r="R168" s="28">
        <f>('Berechnungen 525d'!$E$74*'Berechnungen 525d'!$E$75*'Berechnungen 525d'!$E$76*O168^2)/2</f>
        <v>13233.13558482722</v>
      </c>
      <c r="T168">
        <v>31365</v>
      </c>
      <c r="U168">
        <v>3517</v>
      </c>
    </row>
    <row r="169" spans="1:21" x14ac:dyDescent="0.25">
      <c r="A169">
        <v>31556</v>
      </c>
      <c r="B169">
        <v>3513</v>
      </c>
      <c r="F169" s="17">
        <f t="shared" si="13"/>
        <v>31.556000000000001</v>
      </c>
      <c r="G169" s="17">
        <f t="shared" si="15"/>
        <v>0.1910000000000025</v>
      </c>
      <c r="H169" s="18">
        <f t="shared" si="16"/>
        <v>3513</v>
      </c>
      <c r="I169" s="4">
        <f>H169*60*'Berechnungen 525d'!$D$9/1000</f>
        <v>178.31091063829786</v>
      </c>
      <c r="J169" s="4">
        <f t="shared" si="17"/>
        <v>-0.20302978723404408</v>
      </c>
      <c r="K169" s="24">
        <f t="shared" si="18"/>
        <v>-0.29527310534328305</v>
      </c>
      <c r="L169" s="28">
        <f>'Berechnungen 525d'!$E$77*((I169-I168)/(3.6*(F169-F168)))</f>
        <v>-531.49158961790954</v>
      </c>
      <c r="M169" s="21">
        <f>'Berechnungen 525d'!$E$77*((I169-I168)/(3.6*(F169-F168)))*'Berechnungen 525d'!$B$3/(2*PI())</f>
        <v>-168.16395323452525</v>
      </c>
      <c r="N169" s="18">
        <f t="shared" si="14"/>
        <v>3516.5345497254079</v>
      </c>
      <c r="O169" s="4">
        <f>N169*60*'Berechnungen 525d'!$D$9/1000</f>
        <v>178.49031535797729</v>
      </c>
      <c r="P169" s="21">
        <f>'Berechnungen 525d'!$E$77*((O169-O168)/(3.6*(F169-F168)))*('Berechnungen 525d'!$B$3/(2*PI()))/2</f>
        <v>238.65254584519113</v>
      </c>
      <c r="Q169" s="21">
        <f>('Berechnungen 525d'!$E$77*((O169-O168)/(3.6*(F169-F168)))+('Berechnungen 525d'!$E$74*'Berechnungen 525d'!$E$75*'Berechnungen 525d'!$E$76*('Beschl. 5. Gang(4)'!O169/3.6)^2)/2)*('Berechnungen 525d'!$B$3/(2*PI()))/2</f>
        <v>401.23478521201145</v>
      </c>
      <c r="R169" s="28">
        <f>('Berechnungen 525d'!$E$74*'Berechnungen 525d'!$E$75*'Berechnungen 525d'!$E$76*O169^2)/2</f>
        <v>13318.999009325515</v>
      </c>
      <c r="T169">
        <v>31556</v>
      </c>
      <c r="U169">
        <v>3513</v>
      </c>
    </row>
    <row r="170" spans="1:21" x14ac:dyDescent="0.25">
      <c r="A170">
        <v>31756</v>
      </c>
      <c r="B170">
        <v>3531</v>
      </c>
      <c r="F170" s="17">
        <f t="shared" si="13"/>
        <v>31.756</v>
      </c>
      <c r="G170" s="17">
        <f t="shared" si="15"/>
        <v>0.19999999999999929</v>
      </c>
      <c r="H170" s="18">
        <f t="shared" si="16"/>
        <v>3531</v>
      </c>
      <c r="I170" s="4">
        <f>H170*60*'Berechnungen 525d'!$D$9/1000</f>
        <v>179.22454468085104</v>
      </c>
      <c r="J170" s="4">
        <f t="shared" si="17"/>
        <v>0.91363404255318414</v>
      </c>
      <c r="K170" s="24">
        <f t="shared" si="18"/>
        <v>1.2689361702127604</v>
      </c>
      <c r="L170" s="28">
        <f>'Berechnungen 525d'!$E$77*((I170-I169)/(3.6*(F170-F169)))</f>
        <v>2284.0851063829687</v>
      </c>
      <c r="M170" s="21">
        <f>'Berechnungen 525d'!$E$77*((I170-I169)/(3.6*(F170-F169)))*'Berechnungen 525d'!$B$3/(2*PI())</f>
        <v>722.68458902537304</v>
      </c>
      <c r="N170" s="18">
        <f t="shared" si="14"/>
        <v>3528.3809248283428</v>
      </c>
      <c r="O170" s="4">
        <f>N170*60*'Berechnungen 525d'!$D$9/1000</f>
        <v>179.09160711213818</v>
      </c>
      <c r="P170" s="21">
        <f>'Berechnungen 525d'!$E$77*((O170-O169)/(3.6*(F170-F169)))*('Berechnungen 525d'!$B$3/(2*PI()))/2</f>
        <v>237.81090896402742</v>
      </c>
      <c r="Q170" s="21">
        <f>('Berechnungen 525d'!$E$77*((O170-O169)/(3.6*(F170-F169)))+('Berechnungen 525d'!$E$74*'Berechnungen 525d'!$E$75*'Berechnungen 525d'!$E$76*('Beschl. 5. Gang(4)'!O170/3.6)^2)/2)*('Berechnungen 525d'!$B$3/(2*PI()))/2</f>
        <v>401.49039580688617</v>
      </c>
      <c r="R170" s="28">
        <f>('Berechnungen 525d'!$E$74*'Berechnungen 525d'!$E$75*'Berechnungen 525d'!$E$76*O170^2)/2</f>
        <v>13408.887290500974</v>
      </c>
      <c r="T170">
        <v>31756</v>
      </c>
      <c r="U170">
        <v>3531</v>
      </c>
    </row>
    <row r="171" spans="1:21" x14ac:dyDescent="0.25">
      <c r="A171">
        <v>31946</v>
      </c>
      <c r="B171">
        <v>3548</v>
      </c>
      <c r="F171" s="17">
        <f t="shared" si="13"/>
        <v>31.946000000000002</v>
      </c>
      <c r="G171" s="17">
        <f t="shared" si="15"/>
        <v>0.19000000000000128</v>
      </c>
      <c r="H171" s="18">
        <f t="shared" si="16"/>
        <v>3548</v>
      </c>
      <c r="I171" s="4">
        <f>H171*60*'Berechnungen 525d'!$D$9/1000</f>
        <v>180.08742127659573</v>
      </c>
      <c r="J171" s="4">
        <f t="shared" si="17"/>
        <v>0.86287659574469444</v>
      </c>
      <c r="K171" s="24">
        <f t="shared" si="18"/>
        <v>1.2615154908548079</v>
      </c>
      <c r="L171" s="28">
        <f>'Berechnungen 525d'!$E$77*((I171-I170)/(3.6*(F171-F170)))</f>
        <v>2270.7278835386542</v>
      </c>
      <c r="M171" s="21">
        <f>'Berechnungen 525d'!$E$77*((I171-I170)/(3.6*(F171-F170)))*'Berechnungen 525d'!$B$3/(2*PI())</f>
        <v>718.45836335856768</v>
      </c>
      <c r="N171" s="18">
        <f t="shared" si="14"/>
        <v>3539.5945726643604</v>
      </c>
      <c r="O171" s="4">
        <f>N171*60*'Berechnungen 525d'!$D$9/1000</f>
        <v>179.66078324570418</v>
      </c>
      <c r="P171" s="21">
        <f>'Berechnungen 525d'!$E$77*((O171-O170)/(3.6*(F171-F170)))*('Berechnungen 525d'!$B$3/(2*PI()))/2</f>
        <v>236.95703151599972</v>
      </c>
      <c r="Q171" s="21">
        <f>('Berechnungen 525d'!$E$77*((O171-O170)/(3.6*(F171-F170)))+('Berechnungen 525d'!$E$74*'Berechnungen 525d'!$E$75*'Berechnungen 525d'!$E$76*('Beschl. 5. Gang(4)'!O171/3.6)^2)/2)*('Berechnungen 525d'!$B$3/(2*PI()))/2</f>
        <v>401.67856047460771</v>
      </c>
      <c r="R171" s="28">
        <f>('Berechnungen 525d'!$E$74*'Berechnungen 525d'!$E$75*'Berechnungen 525d'!$E$76*O171^2)/2</f>
        <v>13494.253059611992</v>
      </c>
      <c r="T171">
        <v>31946</v>
      </c>
      <c r="U171">
        <v>3548</v>
      </c>
    </row>
    <row r="172" spans="1:21" x14ac:dyDescent="0.25">
      <c r="A172">
        <v>32137</v>
      </c>
      <c r="B172">
        <v>3551</v>
      </c>
      <c r="F172" s="17">
        <f t="shared" si="13"/>
        <v>32.137</v>
      </c>
      <c r="G172" s="17">
        <f t="shared" si="15"/>
        <v>0.19099999999999895</v>
      </c>
      <c r="H172" s="18">
        <f t="shared" si="16"/>
        <v>3551</v>
      </c>
      <c r="I172" s="4">
        <f>H172*60*'Berechnungen 525d'!$D$9/1000</f>
        <v>180.23969361702126</v>
      </c>
      <c r="J172" s="4">
        <f t="shared" si="17"/>
        <v>0.15227234042552595</v>
      </c>
      <c r="K172" s="24">
        <f t="shared" si="18"/>
        <v>0.22145482900745606</v>
      </c>
      <c r="L172" s="28">
        <f>'Berechnungen 525d'!$E$77*((I172-I171)/(3.6*(F172-F171)))</f>
        <v>398.6186922134209</v>
      </c>
      <c r="M172" s="21">
        <f>'Berechnungen 525d'!$E$77*((I172-I171)/(3.6*(F172-F171)))*'Berechnungen 525d'!$B$3/(2*PI())</f>
        <v>126.12296492589039</v>
      </c>
      <c r="N172" s="18">
        <f t="shared" si="14"/>
        <v>3550.8268588557476</v>
      </c>
      <c r="O172" s="4">
        <f>N172*60*'Berechnungen 525d'!$D$9/1000</f>
        <v>180.23090541460149</v>
      </c>
      <c r="P172" s="21">
        <f>'Berechnungen 525d'!$E$77*((O172-O171)/(3.6*(F172-F171)))*('Berechnungen 525d'!$B$3/(2*PI()))/2</f>
        <v>236.10820622566149</v>
      </c>
      <c r="Q172" s="21">
        <f>('Berechnungen 525d'!$E$77*((O172-O171)/(3.6*(F172-F171)))+('Berechnungen 525d'!$E$74*'Berechnungen 525d'!$E$75*'Berechnungen 525d'!$E$76*('Beschl. 5. Gang(4)'!O172/3.6)^2)/2)*('Berechnungen 525d'!$B$3/(2*PI()))/2</f>
        <v>401.87682402996853</v>
      </c>
      <c r="R172" s="28">
        <f>('Berechnungen 525d'!$E$74*'Berechnungen 525d'!$E$75*'Berechnungen 525d'!$E$76*O172^2)/2</f>
        <v>13580.032264972029</v>
      </c>
      <c r="T172">
        <v>32137</v>
      </c>
      <c r="U172">
        <v>3551</v>
      </c>
    </row>
    <row r="173" spans="1:21" x14ac:dyDescent="0.25">
      <c r="A173">
        <v>32307</v>
      </c>
      <c r="B173">
        <v>3564</v>
      </c>
      <c r="F173" s="17">
        <f t="shared" si="13"/>
        <v>32.307000000000002</v>
      </c>
      <c r="G173" s="17">
        <f t="shared" si="15"/>
        <v>0.17000000000000171</v>
      </c>
      <c r="H173" s="18">
        <f t="shared" si="16"/>
        <v>3564</v>
      </c>
      <c r="I173" s="4">
        <f>H173*60*'Berechnungen 525d'!$D$9/1000</f>
        <v>180.89954042553191</v>
      </c>
      <c r="J173" s="4">
        <f t="shared" si="17"/>
        <v>0.65984680851065036</v>
      </c>
      <c r="K173" s="24">
        <f t="shared" si="18"/>
        <v>1.0781810596579144</v>
      </c>
      <c r="L173" s="28">
        <f>'Berechnungen 525d'!$E$77*((I173-I172)/(3.6*(F173-F172)))</f>
        <v>1940.7259073842461</v>
      </c>
      <c r="M173" s="21">
        <f>'Berechnungen 525d'!$E$77*((I173-I172)/(3.6*(F173-F172)))*'Berechnungen 525d'!$B$3/(2*PI())</f>
        <v>614.04572923725277</v>
      </c>
      <c r="N173" s="18">
        <f t="shared" si="14"/>
        <v>3560.7895477040115</v>
      </c>
      <c r="O173" s="4">
        <f>N173*60*'Berechnungen 525d'!$D$9/1000</f>
        <v>180.73658606388699</v>
      </c>
      <c r="P173" s="21">
        <f>'Berechnungen 525d'!$E$77*((O173-O172)/(3.6*(F173-F172)))*('Berechnungen 525d'!$B$3/(2*PI()))/2</f>
        <v>235.29025149984278</v>
      </c>
      <c r="Q173" s="21">
        <f>('Berechnungen 525d'!$E$77*((O173-O172)/(3.6*(F173-F172)))+('Berechnungen 525d'!$E$74*'Berechnungen 525d'!$E$75*'Berechnungen 525d'!$E$76*('Beschl. 5. Gang(4)'!O173/3.6)^2)/2)*('Berechnungen 525d'!$B$3/(2*PI()))/2</f>
        <v>401.99038078881398</v>
      </c>
      <c r="R173" s="28">
        <f>('Berechnungen 525d'!$E$74*'Berechnungen 525d'!$E$75*'Berechnungen 525d'!$E$76*O173^2)/2</f>
        <v>13656.343186692238</v>
      </c>
      <c r="T173">
        <v>32307</v>
      </c>
      <c r="U173">
        <v>3564</v>
      </c>
    </row>
    <row r="174" spans="1:21" x14ac:dyDescent="0.25">
      <c r="A174">
        <v>32507</v>
      </c>
      <c r="B174">
        <v>3579</v>
      </c>
      <c r="F174" s="17">
        <f t="shared" si="13"/>
        <v>32.506999999999998</v>
      </c>
      <c r="G174" s="17">
        <f t="shared" si="15"/>
        <v>0.19999999999999574</v>
      </c>
      <c r="H174" s="18">
        <f t="shared" si="16"/>
        <v>3579</v>
      </c>
      <c r="I174" s="4">
        <f>H174*60*'Berechnungen 525d'!$D$9/1000</f>
        <v>181.66090212765957</v>
      </c>
      <c r="J174" s="4">
        <f t="shared" si="17"/>
        <v>0.76136170212765819</v>
      </c>
      <c r="K174" s="24">
        <f t="shared" si="18"/>
        <v>1.057446808510659</v>
      </c>
      <c r="L174" s="28">
        <f>'Berechnungen 525d'!$E$77*((I174-I173)/(3.6*(F174-F173)))</f>
        <v>1903.4042553191862</v>
      </c>
      <c r="M174" s="21">
        <f>'Berechnungen 525d'!$E$77*((I174-I173)/(3.6*(F174-F173)))*'Berechnungen 525d'!$B$3/(2*PI())</f>
        <v>602.23715752115868</v>
      </c>
      <c r="N174" s="18">
        <f t="shared" si="14"/>
        <v>3572.4678577705427</v>
      </c>
      <c r="O174" s="4">
        <f>N174*60*'Berechnungen 525d'!$D$9/1000</f>
        <v>181.32934726590227</v>
      </c>
      <c r="P174" s="21">
        <f>'Berechnungen 525d'!$E$77*((O174-O173)/(3.6*(F174-F173)))*('Berechnungen 525d'!$B$3/(2*PI()))/2</f>
        <v>234.4370753039619</v>
      </c>
      <c r="Q174" s="21">
        <f>('Berechnungen 525d'!$E$77*((O174-O173)/(3.6*(F174-F173)))+('Berechnungen 525d'!$E$74*'Berechnungen 525d'!$E$75*'Berechnungen 525d'!$E$76*('Beschl. 5. Gang(4)'!O174/3.6)^2)/2)*('Berechnungen 525d'!$B$3/(2*PI()))/2</f>
        <v>402.23244944748922</v>
      </c>
      <c r="R174" s="28">
        <f>('Berechnungen 525d'!$E$74*'Berechnungen 525d'!$E$75*'Berechnungen 525d'!$E$76*O174^2)/2</f>
        <v>13746.067409889143</v>
      </c>
      <c r="T174">
        <v>32507</v>
      </c>
      <c r="U174">
        <v>3579</v>
      </c>
    </row>
    <row r="175" spans="1:21" x14ac:dyDescent="0.25">
      <c r="A175">
        <v>32727</v>
      </c>
      <c r="B175">
        <v>3587</v>
      </c>
      <c r="F175" s="17">
        <f t="shared" si="13"/>
        <v>32.726999999999997</v>
      </c>
      <c r="G175" s="17">
        <f t="shared" si="15"/>
        <v>0.21999999999999886</v>
      </c>
      <c r="H175" s="18">
        <f t="shared" si="16"/>
        <v>3587</v>
      </c>
      <c r="I175" s="4">
        <f>H175*60*'Berechnungen 525d'!$D$9/1000</f>
        <v>182.06696170212766</v>
      </c>
      <c r="J175" s="4">
        <f t="shared" si="17"/>
        <v>0.40605957446808816</v>
      </c>
      <c r="K175" s="24">
        <f t="shared" si="18"/>
        <v>0.51270148291425532</v>
      </c>
      <c r="L175" s="28">
        <f>'Berechnungen 525d'!$E$77*((I175-I174)/(3.6*(F175-F174)))</f>
        <v>922.86266924565962</v>
      </c>
      <c r="M175" s="21">
        <f>'Berechnungen 525d'!$E$77*((I175-I174)/(3.6*(F175-F174)))*'Berechnungen 525d'!$B$3/(2*PI())</f>
        <v>291.99377334359002</v>
      </c>
      <c r="N175" s="18">
        <f t="shared" si="14"/>
        <v>3585.2599234388977</v>
      </c>
      <c r="O175" s="4">
        <f>N175*60*'Berechnungen 525d'!$D$9/1000</f>
        <v>181.97863985863475</v>
      </c>
      <c r="P175" s="21">
        <f>'Berechnungen 525d'!$E$77*((O175-O174)/(3.6*(F175-F174)))*('Berechnungen 525d'!$B$3/(2*PI()))/2</f>
        <v>233.45022021011238</v>
      </c>
      <c r="Q175" s="21">
        <f>('Berechnungen 525d'!$E$77*((O175-O174)/(3.6*(F175-F174)))+('Berechnungen 525d'!$E$74*'Berechnungen 525d'!$E$75*'Berechnungen 525d'!$E$76*('Beschl. 5. Gang(4)'!O175/3.6)^2)/2)*('Berechnungen 525d'!$B$3/(2*PI()))/2</f>
        <v>402.4494077763602</v>
      </c>
      <c r="R175" s="28">
        <f>('Berechnungen 525d'!$E$74*'Berechnungen 525d'!$E$75*'Berechnungen 525d'!$E$76*O175^2)/2</f>
        <v>13844.685745121022</v>
      </c>
      <c r="T175">
        <v>32727</v>
      </c>
      <c r="U175">
        <v>3587</v>
      </c>
    </row>
    <row r="176" spans="1:21" x14ac:dyDescent="0.25">
      <c r="A176">
        <v>32938</v>
      </c>
      <c r="B176">
        <v>3606</v>
      </c>
      <c r="F176" s="17">
        <f t="shared" si="13"/>
        <v>32.938000000000002</v>
      </c>
      <c r="G176" s="17">
        <f t="shared" si="15"/>
        <v>0.21100000000000563</v>
      </c>
      <c r="H176" s="18">
        <f t="shared" si="16"/>
        <v>3606</v>
      </c>
      <c r="I176" s="4">
        <f>H176*60*'Berechnungen 525d'!$D$9/1000</f>
        <v>183.03135319148936</v>
      </c>
      <c r="J176" s="4">
        <f t="shared" si="17"/>
        <v>0.96439148936170227</v>
      </c>
      <c r="K176" s="24">
        <f t="shared" si="18"/>
        <v>1.2696043830459143</v>
      </c>
      <c r="L176" s="28">
        <f>'Berechnungen 525d'!$E$77*((I176-I175)/(3.6*(F176-F175)))</f>
        <v>2285.2878894826458</v>
      </c>
      <c r="M176" s="21">
        <f>'Berechnungen 525d'!$E$77*((I176-I175)/(3.6*(F176-F175)))*'Berechnungen 525d'!$B$3/(2*PI())</f>
        <v>723.06514963042571</v>
      </c>
      <c r="N176" s="18">
        <f t="shared" si="14"/>
        <v>3597.4743548951956</v>
      </c>
      <c r="O176" s="4">
        <f>N176*60*'Berechnungen 525d'!$D$9/1000</f>
        <v>182.598613213574</v>
      </c>
      <c r="P176" s="21">
        <f>'Berechnungen 525d'!$E$77*((O176-O175)/(3.6*(F176-F175)))*('Berechnungen 525d'!$B$3/(2*PI()))/2</f>
        <v>232.41657127891398</v>
      </c>
      <c r="Q176" s="21">
        <f>('Berechnungen 525d'!$E$77*((O176-O175)/(3.6*(F176-F175)))+('Berechnungen 525d'!$E$74*'Berechnungen 525d'!$E$75*'Berechnungen 525d'!$E$76*('Beschl. 5. Gang(4)'!O176/3.6)^2)/2)*('Berechnungen 525d'!$B$3/(2*PI()))/2</f>
        <v>402.56922904975971</v>
      </c>
      <c r="R176" s="28">
        <f>('Berechnungen 525d'!$E$74*'Berechnungen 525d'!$E$75*'Berechnungen 525d'!$E$76*O176^2)/2</f>
        <v>13939.179882808863</v>
      </c>
      <c r="T176">
        <v>32938</v>
      </c>
      <c r="U176">
        <v>3606</v>
      </c>
    </row>
    <row r="177" spans="1:21" x14ac:dyDescent="0.25">
      <c r="A177">
        <v>33278</v>
      </c>
      <c r="B177">
        <v>3622</v>
      </c>
      <c r="F177" s="17">
        <f t="shared" si="13"/>
        <v>33.277999999999999</v>
      </c>
      <c r="G177" s="17">
        <f t="shared" si="15"/>
        <v>0.33999999999999631</v>
      </c>
      <c r="H177" s="18">
        <f t="shared" si="16"/>
        <v>3622</v>
      </c>
      <c r="I177" s="4">
        <f>H177*60*'Berechnungen 525d'!$D$9/1000</f>
        <v>183.84347234042554</v>
      </c>
      <c r="J177" s="4">
        <f t="shared" si="17"/>
        <v>0.81211914893617632</v>
      </c>
      <c r="K177" s="24">
        <f t="shared" si="18"/>
        <v>0.66349603671256963</v>
      </c>
      <c r="L177" s="28">
        <f>'Berechnungen 525d'!$E$77*((I177-I176)/(3.6*(F177-F176)))</f>
        <v>1194.2928660826253</v>
      </c>
      <c r="M177" s="21">
        <f>'Berechnungen 525d'!$E$77*((I177-I176)/(3.6*(F177-F176)))*'Berechnungen 525d'!$B$3/(2*PI())</f>
        <v>377.87429491523636</v>
      </c>
      <c r="N177" s="18">
        <f t="shared" si="14"/>
        <v>3617.0415770257964</v>
      </c>
      <c r="O177" s="4">
        <f>N177*60*'Berechnungen 525d'!$D$9/1000</f>
        <v>183.59179545005827</v>
      </c>
      <c r="P177" s="21">
        <f>'Berechnungen 525d'!$E$77*((O177-O176)/(3.6*(F177-F176)))*('Berechnungen 525d'!$B$3/(2*PI()))/2</f>
        <v>231.06094581407694</v>
      </c>
      <c r="Q177" s="21">
        <f>('Berechnungen 525d'!$E$77*((O177-O176)/(3.6*(F177-F176)))+('Berechnungen 525d'!$E$74*'Berechnungen 525d'!$E$75*'Berechnungen 525d'!$E$76*('Beschl. 5. Gang(4)'!O177/3.6)^2)/2)*('Berechnungen 525d'!$B$3/(2*PI()))/2</f>
        <v>403.06961095219373</v>
      </c>
      <c r="R177" s="28">
        <f>('Berechnungen 525d'!$E$74*'Berechnungen 525d'!$E$75*'Berechnungen 525d'!$E$76*O177^2)/2</f>
        <v>14091.226996824871</v>
      </c>
      <c r="T177">
        <v>33278</v>
      </c>
      <c r="U177">
        <v>3622</v>
      </c>
    </row>
    <row r="178" spans="1:21" x14ac:dyDescent="0.25">
      <c r="A178">
        <v>33458</v>
      </c>
      <c r="B178">
        <v>3640</v>
      </c>
      <c r="F178" s="17">
        <f t="shared" si="13"/>
        <v>33.457999999999998</v>
      </c>
      <c r="G178" s="17">
        <f t="shared" si="15"/>
        <v>0.17999999999999972</v>
      </c>
      <c r="H178" s="18">
        <f t="shared" si="16"/>
        <v>3640</v>
      </c>
      <c r="I178" s="4">
        <f>H178*60*'Berechnungen 525d'!$D$9/1000</f>
        <v>184.75710638297869</v>
      </c>
      <c r="J178" s="4">
        <f t="shared" si="17"/>
        <v>0.91363404255315572</v>
      </c>
      <c r="K178" s="24">
        <f t="shared" si="18"/>
        <v>1.4099290780141314</v>
      </c>
      <c r="L178" s="28">
        <f>'Berechnungen 525d'!$E$77*((I178-I177)/(3.6*(F178-F177)))</f>
        <v>2537.8723404254365</v>
      </c>
      <c r="M178" s="21">
        <f>'Berechnungen 525d'!$E$77*((I178-I177)/(3.6*(F178-F177)))*'Berechnungen 525d'!$B$3/(2*PI())</f>
        <v>802.98287669483238</v>
      </c>
      <c r="N178" s="18">
        <f t="shared" si="14"/>
        <v>3627.3419084065781</v>
      </c>
      <c r="O178" s="4">
        <f>N178*60*'Berechnungen 525d'!$D$9/1000</f>
        <v>184.11461397222837</v>
      </c>
      <c r="P178" s="21">
        <f>'Berechnungen 525d'!$E$77*((O178-O177)/(3.6*(F178-F177)))*('Berechnungen 525d'!$B$3/(2*PI()))/2</f>
        <v>229.74971452919644</v>
      </c>
      <c r="Q178" s="21">
        <f>('Berechnungen 525d'!$E$77*((O178-O177)/(3.6*(F178-F177)))+('Berechnungen 525d'!$E$74*'Berechnungen 525d'!$E$75*'Berechnungen 525d'!$E$76*('Beschl. 5. Gang(4)'!O178/3.6)^2)/2)*('Berechnungen 525d'!$B$3/(2*PI()))/2</f>
        <v>402.73944053405103</v>
      </c>
      <c r="R178" s="28">
        <f>('Berechnungen 525d'!$E$74*'Berechnungen 525d'!$E$75*'Berechnungen 525d'!$E$76*O178^2)/2</f>
        <v>14171.597083760918</v>
      </c>
      <c r="T178">
        <v>33458</v>
      </c>
      <c r="U178">
        <v>3640</v>
      </c>
    </row>
    <row r="179" spans="1:21" x14ac:dyDescent="0.25">
      <c r="A179">
        <v>33669</v>
      </c>
      <c r="B179">
        <v>3644</v>
      </c>
      <c r="F179" s="17">
        <f t="shared" si="13"/>
        <v>33.668999999999997</v>
      </c>
      <c r="G179" s="17">
        <f t="shared" si="15"/>
        <v>0.21099999999999852</v>
      </c>
      <c r="H179" s="18">
        <f t="shared" si="16"/>
        <v>3644</v>
      </c>
      <c r="I179" s="4">
        <f>H179*60*'Berechnungen 525d'!$D$9/1000</f>
        <v>184.96013617021276</v>
      </c>
      <c r="J179" s="4">
        <f t="shared" si="17"/>
        <v>0.2030297872340725</v>
      </c>
      <c r="K179" s="24">
        <f t="shared" si="18"/>
        <v>0.26728513327287245</v>
      </c>
      <c r="L179" s="28">
        <f>'Berechnungen 525d'!$E$77*((I179-I178)/(3.6*(F179-F178)))</f>
        <v>481.11323989117039</v>
      </c>
      <c r="M179" s="21">
        <f>'Berechnungen 525d'!$E$77*((I179-I178)/(3.6*(F179-F178)))*'Berechnungen 525d'!$B$3/(2*PI())</f>
        <v>152.22424202748559</v>
      </c>
      <c r="N179" s="18">
        <f t="shared" si="14"/>
        <v>3639.3630602979342</v>
      </c>
      <c r="O179" s="4">
        <f>N179*60*'Berechnungen 525d'!$D$9/1000</f>
        <v>184.72477694993088</v>
      </c>
      <c r="P179" s="21">
        <f>'Berechnungen 525d'!$E$77*((O179-O178)/(3.6*(F179-F178)))*('Berechnungen 525d'!$B$3/(2*PI()))/2</f>
        <v>228.73884186982878</v>
      </c>
      <c r="Q179" s="21">
        <f>('Berechnungen 525d'!$E$77*((O179-O178)/(3.6*(F179-F178)))+('Berechnungen 525d'!$E$74*'Berechnungen 525d'!$E$75*'Berechnungen 525d'!$E$76*('Beschl. 5. Gang(4)'!O179/3.6)^2)/2)*('Berechnungen 525d'!$B$3/(2*PI()))/2</f>
        <v>402.87705712972547</v>
      </c>
      <c r="R179" s="28">
        <f>('Berechnungen 525d'!$E$74*'Berechnungen 525d'!$E$75*'Berechnungen 525d'!$E$76*O179^2)/2</f>
        <v>14265.683174035599</v>
      </c>
      <c r="T179">
        <v>33669</v>
      </c>
      <c r="U179">
        <v>3644</v>
      </c>
    </row>
    <row r="180" spans="1:21" x14ac:dyDescent="0.25">
      <c r="A180">
        <v>33849</v>
      </c>
      <c r="B180">
        <v>3664</v>
      </c>
      <c r="F180" s="17">
        <f t="shared" si="13"/>
        <v>33.848999999999997</v>
      </c>
      <c r="G180" s="17">
        <f t="shared" si="15"/>
        <v>0.17999999999999972</v>
      </c>
      <c r="H180" s="18">
        <f t="shared" si="16"/>
        <v>3664</v>
      </c>
      <c r="I180" s="4">
        <f>H180*60*'Berechnungen 525d'!$D$9/1000</f>
        <v>185.97528510638298</v>
      </c>
      <c r="J180" s="4">
        <f t="shared" si="17"/>
        <v>1.0151489361702204</v>
      </c>
      <c r="K180" s="24">
        <f t="shared" si="18"/>
        <v>1.5665878644602189</v>
      </c>
      <c r="L180" s="28">
        <f>'Berechnungen 525d'!$E$77*((I180-I179)/(3.6*(F180-F179)))</f>
        <v>2819.8581560283942</v>
      </c>
      <c r="M180" s="21">
        <f>'Berechnungen 525d'!$E$77*((I180-I179)/(3.6*(F180-F179)))*'Berechnungen 525d'!$B$3/(2*PI())</f>
        <v>892.20319632763301</v>
      </c>
      <c r="N180" s="18">
        <f t="shared" si="14"/>
        <v>3649.5718456057498</v>
      </c>
      <c r="O180" s="4">
        <f>N180*60*'Berechnungen 525d'!$D$9/1000</f>
        <v>185.24294882717183</v>
      </c>
      <c r="P180" s="21">
        <f>'Berechnungen 525d'!$E$77*((O180-O179)/(3.6*(F180-F179)))*('Berechnungen 525d'!$B$3/(2*PI()))/2</f>
        <v>227.70777205638541</v>
      </c>
      <c r="Q180" s="21">
        <f>('Berechnungen 525d'!$E$77*((O180-O179)/(3.6*(F180-F179)))+('Berechnungen 525d'!$E$74*'Berechnungen 525d'!$E$75*'Berechnungen 525d'!$E$76*('Beschl. 5. Gang(4)'!O180/3.6)^2)/2)*('Berechnungen 525d'!$B$3/(2*PI()))/2</f>
        <v>402.82430851956997</v>
      </c>
      <c r="R180" s="28">
        <f>('Berechnungen 525d'!$E$74*'Berechnungen 525d'!$E$75*'Berechnungen 525d'!$E$76*O180^2)/2</f>
        <v>14345.828823327562</v>
      </c>
      <c r="T180">
        <v>33849</v>
      </c>
      <c r="U180">
        <v>3664</v>
      </c>
    </row>
    <row r="181" spans="1:21" x14ac:dyDescent="0.25">
      <c r="A181">
        <v>34039</v>
      </c>
      <c r="B181">
        <v>3668</v>
      </c>
      <c r="F181" s="17">
        <f t="shared" si="13"/>
        <v>34.039000000000001</v>
      </c>
      <c r="G181" s="17">
        <f t="shared" si="15"/>
        <v>0.19000000000000483</v>
      </c>
      <c r="H181" s="18">
        <f t="shared" si="16"/>
        <v>3668</v>
      </c>
      <c r="I181" s="4">
        <f>H181*60*'Berechnungen 525d'!$D$9/1000</f>
        <v>186.178314893617</v>
      </c>
      <c r="J181" s="4">
        <f t="shared" si="17"/>
        <v>0.20302978723401566</v>
      </c>
      <c r="K181" s="24">
        <f t="shared" si="18"/>
        <v>0.29682717431872879</v>
      </c>
      <c r="L181" s="28">
        <f>'Berechnungen 525d'!$E$77*((I181-I180)/(3.6*(F181-F180)))</f>
        <v>534.28891377371178</v>
      </c>
      <c r="M181" s="21">
        <f>'Berechnungen 525d'!$E$77*((I181-I180)/(3.6*(F181-F180)))*'Berechnungen 525d'!$B$3/(2*PI())</f>
        <v>169.04902667257593</v>
      </c>
      <c r="N181" s="18">
        <f t="shared" si="14"/>
        <v>3660.3006644925808</v>
      </c>
      <c r="O181" s="4">
        <f>N181*60*'Berechnungen 525d'!$D$9/1000</f>
        <v>185.78751628113832</v>
      </c>
      <c r="P181" s="21">
        <f>'Berechnungen 525d'!$E$77*((O181-O180)/(3.6*(F181-F180)))*('Berechnungen 525d'!$B$3/(2*PI()))/2</f>
        <v>226.7120487706816</v>
      </c>
      <c r="Q181" s="21">
        <f>('Berechnungen 525d'!$E$77*((O181-O180)/(3.6*(F181-F180)))+('Berechnungen 525d'!$E$74*'Berechnungen 525d'!$E$75*'Berechnungen 525d'!$E$76*('Beschl. 5. Gang(4)'!O181/3.6)^2)/2)*('Berechnungen 525d'!$B$3/(2*PI()))/2</f>
        <v>402.85969533257907</v>
      </c>
      <c r="R181" s="28">
        <f>('Berechnungen 525d'!$E$74*'Berechnungen 525d'!$E$75*'Berechnungen 525d'!$E$76*O181^2)/2</f>
        <v>14430.299023988751</v>
      </c>
      <c r="T181">
        <v>34039</v>
      </c>
      <c r="U181">
        <v>3668</v>
      </c>
    </row>
    <row r="182" spans="1:21" x14ac:dyDescent="0.25">
      <c r="A182">
        <v>34230</v>
      </c>
      <c r="B182">
        <v>3680</v>
      </c>
      <c r="F182" s="17">
        <f t="shared" si="13"/>
        <v>34.229999999999997</v>
      </c>
      <c r="G182" s="17">
        <f t="shared" si="15"/>
        <v>0.1909999999999954</v>
      </c>
      <c r="H182" s="18">
        <f t="shared" si="16"/>
        <v>3680</v>
      </c>
      <c r="I182" s="4">
        <f>H182*60*'Berechnungen 525d'!$D$9/1000</f>
        <v>186.78740425531913</v>
      </c>
      <c r="J182" s="4">
        <f t="shared" si="17"/>
        <v>0.60908936170213224</v>
      </c>
      <c r="K182" s="24">
        <f t="shared" si="18"/>
        <v>0.88581931602988206</v>
      </c>
      <c r="L182" s="28">
        <f>'Berechnungen 525d'!$E$77*((I182-I181)/(3.6*(F182-F181)))</f>
        <v>1594.4747688537877</v>
      </c>
      <c r="M182" s="21">
        <f>'Berechnungen 525d'!$E$77*((I182-I181)/(3.6*(F182-F181)))*'Berechnungen 525d'!$B$3/(2*PI())</f>
        <v>504.49185970359446</v>
      </c>
      <c r="N182" s="18">
        <f t="shared" si="14"/>
        <v>3671.0361979770928</v>
      </c>
      <c r="O182" s="4">
        <f>N182*60*'Berechnungen 525d'!$D$9/1000</f>
        <v>186.33242455093941</v>
      </c>
      <c r="P182" s="21">
        <f>'Berechnungen 525d'!$E$77*((O182-O181)/(3.6*(F182-F181)))*('Berechnungen 525d'!$B$3/(2*PI()))/2</f>
        <v>225.66621885464346</v>
      </c>
      <c r="Q182" s="21">
        <f>('Berechnungen 525d'!$E$77*((O182-O181)/(3.6*(F182-F181)))+('Berechnungen 525d'!$E$74*'Berechnungen 525d'!$E$75*'Berechnungen 525d'!$E$76*('Beschl. 5. Gang(4)'!O182/3.6)^2)/2)*('Berechnungen 525d'!$B$3/(2*PI()))/2</f>
        <v>402.84865042845388</v>
      </c>
      <c r="R182" s="28">
        <f>('Berechnungen 525d'!$E$74*'Berechnungen 525d'!$E$75*'Berechnungen 525d'!$E$76*O182^2)/2</f>
        <v>14515.070279460504</v>
      </c>
      <c r="T182">
        <v>34230</v>
      </c>
      <c r="U182">
        <v>3680</v>
      </c>
    </row>
    <row r="183" spans="1:21" x14ac:dyDescent="0.25">
      <c r="A183">
        <v>34420</v>
      </c>
      <c r="B183">
        <v>3687</v>
      </c>
      <c r="F183" s="17">
        <f t="shared" si="13"/>
        <v>34.42</v>
      </c>
      <c r="G183" s="17">
        <f t="shared" si="15"/>
        <v>0.19000000000000483</v>
      </c>
      <c r="H183" s="18">
        <f t="shared" si="16"/>
        <v>3687</v>
      </c>
      <c r="I183" s="4">
        <f>H183*60*'Berechnungen 525d'!$D$9/1000</f>
        <v>187.1427063829787</v>
      </c>
      <c r="J183" s="4">
        <f t="shared" si="17"/>
        <v>0.35530212765957003</v>
      </c>
      <c r="K183" s="24">
        <f t="shared" si="18"/>
        <v>0.51944755505783768</v>
      </c>
      <c r="L183" s="28">
        <f>'Berechnungen 525d'!$E$77*((I183-I182)/(3.6*(F183-F182)))</f>
        <v>935.00559910410789</v>
      </c>
      <c r="M183" s="21">
        <f>'Berechnungen 525d'!$E$77*((I183-I182)/(3.6*(F183-F182)))*'Berechnungen 525d'!$B$3/(2*PI())</f>
        <v>295.83579667704339</v>
      </c>
      <c r="N183" s="18">
        <f t="shared" si="14"/>
        <v>3681.6650169759782</v>
      </c>
      <c r="O183" s="4">
        <f>N183*60*'Berechnungen 525d'!$D$9/1000</f>
        <v>186.8719162659126</v>
      </c>
      <c r="P183" s="21">
        <f>'Berechnungen 525d'!$E$77*((O183-O182)/(3.6*(F183-F182)))*('Berechnungen 525d'!$B$3/(2*PI()))/2</f>
        <v>224.59893830509236</v>
      </c>
      <c r="Q183" s="21">
        <f>('Berechnungen 525d'!$E$77*((O183-O182)/(3.6*(F183-F182)))+('Berechnungen 525d'!$E$74*'Berechnungen 525d'!$E$75*'Berechnungen 525d'!$E$76*('Beschl. 5. Gang(4)'!O183/3.6)^2)/2)*('Berechnungen 525d'!$B$3/(2*PI()))/2</f>
        <v>402.80885431820815</v>
      </c>
      <c r="R183" s="28">
        <f>('Berechnungen 525d'!$E$74*'Berechnungen 525d'!$E$75*'Berechnungen 525d'!$E$76*O183^2)/2</f>
        <v>14599.243460261201</v>
      </c>
      <c r="T183">
        <v>34420</v>
      </c>
      <c r="U183">
        <v>3687</v>
      </c>
    </row>
    <row r="184" spans="1:21" x14ac:dyDescent="0.25">
      <c r="A184">
        <v>34620</v>
      </c>
      <c r="B184">
        <v>3693</v>
      </c>
      <c r="F184" s="17">
        <f t="shared" si="13"/>
        <v>34.619999999999997</v>
      </c>
      <c r="G184" s="17">
        <f t="shared" si="15"/>
        <v>0.19999999999999574</v>
      </c>
      <c r="H184" s="18">
        <f t="shared" si="16"/>
        <v>3693</v>
      </c>
      <c r="I184" s="4">
        <f>H184*60*'Berechnungen 525d'!$D$9/1000</f>
        <v>187.44725106382978</v>
      </c>
      <c r="J184" s="4">
        <f t="shared" si="17"/>
        <v>0.30454468085108033</v>
      </c>
      <c r="K184" s="24">
        <f t="shared" si="18"/>
        <v>0.42297872340428727</v>
      </c>
      <c r="L184" s="28">
        <f>'Berechnungen 525d'!$E$77*((I184-I183)/(3.6*(F184-F183)))</f>
        <v>761.36170212771708</v>
      </c>
      <c r="M184" s="21">
        <f>'Berechnungen 525d'!$E$77*((I184-I183)/(3.6*(F184-F183)))*'Berechnungen 525d'!$B$3/(2*PI())</f>
        <v>240.89486300847696</v>
      </c>
      <c r="N184" s="18">
        <f t="shared" si="14"/>
        <v>3692.7976820032468</v>
      </c>
      <c r="O184" s="4">
        <f>N184*60*'Berechnungen 525d'!$D$9/1000</f>
        <v>187.43698191887117</v>
      </c>
      <c r="P184" s="21">
        <f>'Berechnungen 525d'!$E$77*((O184-O183)/(3.6*(F184-F183)))*('Berechnungen 525d'!$B$3/(2*PI()))/2</f>
        <v>223.48348472192083</v>
      </c>
      <c r="Q184" s="21">
        <f>('Berechnungen 525d'!$E$77*((O184-O183)/(3.6*(F184-F183)))+('Berechnungen 525d'!$E$74*'Berechnungen 525d'!$E$75*'Berechnungen 525d'!$E$76*('Beschl. 5. Gang(4)'!O184/3.6)^2)/2)*('Berechnungen 525d'!$B$3/(2*PI()))/2</f>
        <v>402.77277696226423</v>
      </c>
      <c r="R184" s="28">
        <f>('Berechnungen 525d'!$E$74*'Berechnungen 525d'!$E$75*'Berechnungen 525d'!$E$76*O184^2)/2</f>
        <v>14687.667699939053</v>
      </c>
      <c r="T184">
        <v>34620</v>
      </c>
      <c r="U184">
        <v>3693</v>
      </c>
    </row>
    <row r="185" spans="1:21" x14ac:dyDescent="0.25">
      <c r="A185">
        <v>34810</v>
      </c>
      <c r="B185">
        <v>3715</v>
      </c>
      <c r="F185" s="17">
        <f t="shared" si="13"/>
        <v>34.81</v>
      </c>
      <c r="G185" s="17">
        <f t="shared" si="15"/>
        <v>0.19000000000000483</v>
      </c>
      <c r="H185" s="18">
        <f t="shared" si="16"/>
        <v>3715</v>
      </c>
      <c r="I185" s="4">
        <f>H185*60*'Berechnungen 525d'!$D$9/1000</f>
        <v>188.56391489361701</v>
      </c>
      <c r="J185" s="4">
        <f t="shared" si="17"/>
        <v>1.1166638297872282</v>
      </c>
      <c r="K185" s="24">
        <f t="shared" si="18"/>
        <v>1.6325494587532161</v>
      </c>
      <c r="L185" s="28">
        <f>'Berechnungen 525d'!$E$77*((I185-I184)/(3.6*(F185-F184)))</f>
        <v>2938.589025755789</v>
      </c>
      <c r="M185" s="21">
        <f>'Berechnungen 525d'!$E$77*((I185-I184)/(3.6*(F185-F184)))*'Berechnungen 525d'!$B$3/(2*PI())</f>
        <v>929.769646699286</v>
      </c>
      <c r="N185" s="18">
        <f t="shared" si="14"/>
        <v>3703.3198126134039</v>
      </c>
      <c r="O185" s="4">
        <f>N185*60*'Berechnungen 525d'!$D$9/1000</f>
        <v>187.97105840362843</v>
      </c>
      <c r="P185" s="21">
        <f>'Berechnungen 525d'!$E$77*((O185-O184)/(3.6*(F185-F184)))*('Berechnungen 525d'!$B$3/(2*PI()))/2</f>
        <v>222.34449227113211</v>
      </c>
      <c r="Q185" s="21">
        <f>('Berechnungen 525d'!$E$77*((O185-O184)/(3.6*(F185-F184)))+('Berechnungen 525d'!$E$74*'Berechnungen 525d'!$E$75*'Berechnungen 525d'!$E$76*('Beschl. 5. Gang(4)'!O185/3.6)^2)/2)*('Berechnungen 525d'!$B$3/(2*PI()))/2</f>
        <v>402.65696161693569</v>
      </c>
      <c r="R185" s="28">
        <f>('Berechnungen 525d'!$E$74*'Berechnungen 525d'!$E$75*'Berechnungen 525d'!$E$76*O185^2)/2</f>
        <v>14771.488017010968</v>
      </c>
      <c r="T185">
        <v>34810</v>
      </c>
      <c r="U185">
        <v>3715</v>
      </c>
    </row>
    <row r="186" spans="1:21" x14ac:dyDescent="0.25">
      <c r="A186">
        <v>35001</v>
      </c>
      <c r="B186">
        <v>3724</v>
      </c>
      <c r="F186" s="17">
        <f t="shared" si="13"/>
        <v>35.000999999999998</v>
      </c>
      <c r="G186" s="17">
        <f t="shared" si="15"/>
        <v>0.1909999999999954</v>
      </c>
      <c r="H186" s="18">
        <f t="shared" si="16"/>
        <v>3724</v>
      </c>
      <c r="I186" s="4">
        <f>H186*60*'Berechnungen 525d'!$D$9/1000</f>
        <v>189.02073191489362</v>
      </c>
      <c r="J186" s="4">
        <f t="shared" si="17"/>
        <v>0.45681702127660628</v>
      </c>
      <c r="K186" s="24">
        <f t="shared" si="18"/>
        <v>0.6643644870224219</v>
      </c>
      <c r="L186" s="28">
        <f>'Berechnungen 525d'!$E$77*((I186-I185)/(3.6*(F186-F185)))</f>
        <v>1195.8560766403593</v>
      </c>
      <c r="M186" s="21">
        <f>'Berechnungen 525d'!$E$77*((I186-I185)/(3.6*(F186-F185)))*'Berechnungen 525d'!$B$3/(2*PI())</f>
        <v>378.36889477770171</v>
      </c>
      <c r="N186" s="18">
        <f t="shared" si="14"/>
        <v>3713.8432639768512</v>
      </c>
      <c r="O186" s="4">
        <f>N186*60*'Berechnungen 525d'!$D$9/1000</f>
        <v>188.50520192645052</v>
      </c>
      <c r="P186" s="21">
        <f>'Berechnungen 525d'!$E$77*((O186-O185)/(3.6*(F186-F185)))*('Berechnungen 525d'!$B$3/(2*PI()))/2</f>
        <v>221.20814786856181</v>
      </c>
      <c r="Q186" s="21">
        <f>('Berechnungen 525d'!$E$77*((O186-O185)/(3.6*(F186-F185)))+('Berechnungen 525d'!$E$74*'Berechnungen 525d'!$E$75*'Berechnungen 525d'!$E$76*('Beschl. 5. Gang(4)'!O186/3.6)^2)/2)*('Berechnungen 525d'!$B$3/(2*PI()))/2</f>
        <v>402.54683455668749</v>
      </c>
      <c r="R186" s="28">
        <f>('Berechnungen 525d'!$E$74*'Berechnungen 525d'!$E$75*'Berechnungen 525d'!$E$76*O186^2)/2</f>
        <v>14855.557395185187</v>
      </c>
      <c r="T186">
        <v>35001</v>
      </c>
      <c r="U186">
        <v>3724</v>
      </c>
    </row>
    <row r="187" spans="1:21" x14ac:dyDescent="0.25">
      <c r="A187">
        <v>35191</v>
      </c>
      <c r="B187">
        <v>3722</v>
      </c>
      <c r="F187" s="17">
        <f t="shared" si="13"/>
        <v>35.191000000000003</v>
      </c>
      <c r="G187" s="17">
        <f t="shared" si="15"/>
        <v>0.19000000000000483</v>
      </c>
      <c r="H187" s="18">
        <f t="shared" si="16"/>
        <v>3722</v>
      </c>
      <c r="I187" s="4">
        <f>H187*60*'Berechnungen 525d'!$D$9/1000</f>
        <v>188.91921702127658</v>
      </c>
      <c r="J187" s="4">
        <f t="shared" si="17"/>
        <v>-0.10151489361703625</v>
      </c>
      <c r="K187" s="24">
        <f t="shared" si="18"/>
        <v>-0.14841358715940595</v>
      </c>
      <c r="L187" s="28">
        <f>'Berechnungen 525d'!$E$77*((I187-I186)/(3.6*(F187-F186)))</f>
        <v>-267.1444568869307</v>
      </c>
      <c r="M187" s="21">
        <f>'Berechnungen 525d'!$E$77*((I187-I186)/(3.6*(F187-F186)))*'Berechnungen 525d'!$B$3/(2*PI())</f>
        <v>-84.524513336311628</v>
      </c>
      <c r="N187" s="18">
        <f t="shared" si="14"/>
        <v>3724.2567157577946</v>
      </c>
      <c r="O187" s="4">
        <f>N187*60*'Berechnungen 525d'!$D$9/1000</f>
        <v>189.03376215131476</v>
      </c>
      <c r="P187" s="21">
        <f>'Berechnungen 525d'!$E$77*((O187-O186)/(3.6*(F187-F186)))*('Berechnungen 525d'!$B$3/(2*PI()))/2</f>
        <v>220.04798598381936</v>
      </c>
      <c r="Q187" s="21">
        <f>('Berechnungen 525d'!$E$77*((O187-O186)/(3.6*(F187-F186)))+('Berechnungen 525d'!$E$74*'Berechnungen 525d'!$E$75*'Berechnungen 525d'!$E$76*('Beschl. 5. Gang(4)'!O187/3.6)^2)/2)*('Berechnungen 525d'!$B$3/(2*PI()))/2</f>
        <v>402.40502965505715</v>
      </c>
      <c r="R187" s="28">
        <f>('Berechnungen 525d'!$E$74*'Berechnungen 525d'!$E$75*'Berechnungen 525d'!$E$76*O187^2)/2</f>
        <v>14938.982840067938</v>
      </c>
      <c r="T187">
        <v>35191</v>
      </c>
      <c r="U187">
        <v>3722</v>
      </c>
    </row>
    <row r="188" spans="1:21" x14ac:dyDescent="0.25">
      <c r="A188">
        <v>35381</v>
      </c>
      <c r="B188">
        <v>3742</v>
      </c>
      <c r="F188" s="17">
        <f t="shared" si="13"/>
        <v>35.381</v>
      </c>
      <c r="G188" s="17">
        <f t="shared" si="15"/>
        <v>0.18999999999999773</v>
      </c>
      <c r="H188" s="18">
        <f t="shared" si="16"/>
        <v>3742</v>
      </c>
      <c r="I188" s="4">
        <f>H188*60*'Berechnungen 525d'!$D$9/1000</f>
        <v>189.9343659574468</v>
      </c>
      <c r="J188" s="4">
        <f t="shared" si="17"/>
        <v>1.0151489361702204</v>
      </c>
      <c r="K188" s="24">
        <f t="shared" si="18"/>
        <v>1.4841358715939073</v>
      </c>
      <c r="L188" s="28">
        <f>'Berechnungen 525d'!$E$77*((I188-I187)/(3.6*(F188-F187)))</f>
        <v>2671.444568869033</v>
      </c>
      <c r="M188" s="21">
        <f>'Berechnungen 525d'!$E$77*((I188-I187)/(3.6*(F188-F187)))*'Berechnungen 525d'!$B$3/(2*PI())</f>
        <v>845.24513336302959</v>
      </c>
      <c r="N188" s="18">
        <f t="shared" si="14"/>
        <v>3734.6142572559847</v>
      </c>
      <c r="O188" s="4">
        <f>N188*60*'Berechnungen 525d'!$D$9/1000</f>
        <v>189.5594845129761</v>
      </c>
      <c r="P188" s="21">
        <f>'Berechnungen 525d'!$E$77*((O188-O187)/(3.6*(F188-F187)))*('Berechnungen 525d'!$B$3/(2*PI()))/2</f>
        <v>218.86653862377335</v>
      </c>
      <c r="Q188" s="21">
        <f>('Berechnungen 525d'!$E$77*((O188-O187)/(3.6*(F188-F187)))+('Berechnungen 525d'!$E$74*'Berechnungen 525d'!$E$75*'Berechnungen 525d'!$E$76*('Beschl. 5. Gang(4)'!O188/3.6)^2)/2)*('Berechnungen 525d'!$B$3/(2*PI()))/2</f>
        <v>402.23930018156796</v>
      </c>
      <c r="R188" s="28">
        <f>('Berechnungen 525d'!$E$74*'Berechnungen 525d'!$E$75*'Berechnungen 525d'!$E$76*O188^2)/2</f>
        <v>15022.192085908628</v>
      </c>
      <c r="T188">
        <v>35381</v>
      </c>
      <c r="U188">
        <v>3742</v>
      </c>
    </row>
    <row r="189" spans="1:21" x14ac:dyDescent="0.25">
      <c r="A189">
        <v>35571</v>
      </c>
      <c r="B189">
        <v>3757</v>
      </c>
      <c r="F189" s="17">
        <f t="shared" si="13"/>
        <v>35.570999999999998</v>
      </c>
      <c r="G189" s="17">
        <f t="shared" si="15"/>
        <v>0.18999999999999773</v>
      </c>
      <c r="H189" s="18">
        <f t="shared" si="16"/>
        <v>3757</v>
      </c>
      <c r="I189" s="4">
        <f>H189*60*'Berechnungen 525d'!$D$9/1000</f>
        <v>190.69572765957446</v>
      </c>
      <c r="J189" s="4">
        <f t="shared" si="17"/>
        <v>0.76136170212765819</v>
      </c>
      <c r="K189" s="24">
        <f t="shared" si="18"/>
        <v>1.1131019036954199</v>
      </c>
      <c r="L189" s="28">
        <f>'Berechnungen 525d'!$E$77*((I189-I188)/(3.6*(F189-F188)))</f>
        <v>2003.5834266517559</v>
      </c>
      <c r="M189" s="21">
        <f>'Berechnungen 525d'!$E$77*((I189-I188)/(3.6*(F189-F188)))*'Berechnungen 525d'!$B$3/(2*PI())</f>
        <v>633.93385002226626</v>
      </c>
      <c r="N189" s="18">
        <f t="shared" si="14"/>
        <v>3744.9147120623288</v>
      </c>
      <c r="O189" s="4">
        <f>N189*60*'Berechnungen 525d'!$D$9/1000</f>
        <v>190.08230929991257</v>
      </c>
      <c r="P189" s="21">
        <f>'Berechnungen 525d'!$E$77*((O189-O188)/(3.6*(F189-F188)))*('Berechnungen 525d'!$B$3/(2*PI()))/2</f>
        <v>217.66023241219847</v>
      </c>
      <c r="Q189" s="21">
        <f>('Berechnungen 525d'!$E$77*((O189-O188)/(3.6*(F189-F188)))+('Berechnungen 525d'!$E$74*'Berechnungen 525d'!$E$75*'Berechnungen 525d'!$E$76*('Beschl. 5. Gang(4)'!O189/3.6)^2)/2)*('Berechnungen 525d'!$B$3/(2*PI()))/2</f>
        <v>402.04591123418294</v>
      </c>
      <c r="R189" s="28">
        <f>('Berechnungen 525d'!$E$74*'Berechnungen 525d'!$E$75*'Berechnungen 525d'!$E$76*O189^2)/2</f>
        <v>15105.171900252521</v>
      </c>
      <c r="T189">
        <v>35571</v>
      </c>
      <c r="U189">
        <v>3757</v>
      </c>
    </row>
    <row r="190" spans="1:21" x14ac:dyDescent="0.25">
      <c r="A190">
        <v>35762</v>
      </c>
      <c r="B190">
        <v>3764</v>
      </c>
      <c r="F190" s="17">
        <f t="shared" si="13"/>
        <v>35.762</v>
      </c>
      <c r="G190" s="17">
        <f t="shared" si="15"/>
        <v>0.1910000000000025</v>
      </c>
      <c r="H190" s="18">
        <f t="shared" si="16"/>
        <v>3764</v>
      </c>
      <c r="I190" s="4">
        <f>H190*60*'Berechnungen 525d'!$D$9/1000</f>
        <v>191.05102978723403</v>
      </c>
      <c r="J190" s="4">
        <f t="shared" si="17"/>
        <v>0.35530212765957003</v>
      </c>
      <c r="K190" s="24">
        <f t="shared" si="18"/>
        <v>0.51672793435073505</v>
      </c>
      <c r="L190" s="28">
        <f>'Berechnungen 525d'!$E$77*((I190-I189)/(3.6*(F190-F189)))</f>
        <v>930.11028183132305</v>
      </c>
      <c r="M190" s="21">
        <f>'Berechnungen 525d'!$E$77*((I190-I189)/(3.6*(F190-F189)))*'Berechnungen 525d'!$B$3/(2*PI())</f>
        <v>294.28691816041328</v>
      </c>
      <c r="N190" s="18">
        <f t="shared" si="14"/>
        <v>3755.210626740648</v>
      </c>
      <c r="O190" s="4">
        <f>N190*60*'Berechnungen 525d'!$D$9/1000</f>
        <v>190.60490364154234</v>
      </c>
      <c r="P190" s="21">
        <f>'Berechnungen 525d'!$E$77*((O190-O189)/(3.6*(F190-F189)))*('Berechnungen 525d'!$B$3/(2*PI()))/2</f>
        <v>216.42521430894769</v>
      </c>
      <c r="Q190" s="21">
        <f>('Berechnungen 525d'!$E$77*((O190-O189)/(3.6*(F190-F189)))+('Berechnungen 525d'!$E$74*'Berechnungen 525d'!$E$75*'Berechnungen 525d'!$E$76*('Beschl. 5. Gang(4)'!O190/3.6)^2)/2)*('Berechnungen 525d'!$B$3/(2*PI()))/2</f>
        <v>401.82615197148488</v>
      </c>
      <c r="R190" s="28">
        <f>('Berechnungen 525d'!$E$74*'Berechnungen 525d'!$E$75*'Berechnungen 525d'!$E$76*O190^2)/2</f>
        <v>15188.343540304926</v>
      </c>
      <c r="T190">
        <v>35762</v>
      </c>
      <c r="U190">
        <v>3764</v>
      </c>
    </row>
    <row r="191" spans="1:21" x14ac:dyDescent="0.25">
      <c r="A191">
        <v>35962</v>
      </c>
      <c r="B191">
        <v>3771</v>
      </c>
      <c r="F191" s="17">
        <f t="shared" si="13"/>
        <v>35.962000000000003</v>
      </c>
      <c r="G191" s="17">
        <f t="shared" si="15"/>
        <v>0.20000000000000284</v>
      </c>
      <c r="H191" s="18">
        <f t="shared" si="16"/>
        <v>3771</v>
      </c>
      <c r="I191" s="4">
        <f>H191*60*'Berechnungen 525d'!$D$9/1000</f>
        <v>191.40633191489363</v>
      </c>
      <c r="J191" s="4">
        <f t="shared" si="17"/>
        <v>0.35530212765959845</v>
      </c>
      <c r="K191" s="24">
        <f t="shared" si="18"/>
        <v>0.4934751773049908</v>
      </c>
      <c r="L191" s="28">
        <f>'Berechnungen 525d'!$E$77*((I191-I190)/(3.6*(F191-F190)))</f>
        <v>888.2553191489834</v>
      </c>
      <c r="M191" s="21">
        <f>'Berechnungen 525d'!$E$77*((I191-I190)/(3.6*(F191-F190)))*'Berechnungen 525d'!$B$3/(2*PI())</f>
        <v>281.04400684321683</v>
      </c>
      <c r="N191" s="18">
        <f t="shared" si="14"/>
        <v>3765.9271948271553</v>
      </c>
      <c r="O191" s="4">
        <f>N191*60*'Berechnungen 525d'!$D$9/1000</f>
        <v>191.14884927616299</v>
      </c>
      <c r="P191" s="21">
        <f>'Berechnungen 525d'!$E$77*((O191-O190)/(3.6*(F191-F190)))*('Berechnungen 525d'!$B$3/(2*PI()))/2</f>
        <v>215.13051675998821</v>
      </c>
      <c r="Q191" s="21">
        <f>('Berechnungen 525d'!$E$77*((O191-O190)/(3.6*(F191-F190)))+('Berechnungen 525d'!$E$74*'Berechnungen 525d'!$E$75*'Berechnungen 525d'!$E$76*('Beschl. 5. Gang(4)'!O191/3.6)^2)/2)*('Berechnungen 525d'!$B$3/(2*PI()))/2</f>
        <v>401.59115360259261</v>
      </c>
      <c r="R191" s="28">
        <f>('Berechnungen 525d'!$E$74*'Berechnungen 525d'!$E$75*'Berechnungen 525d'!$E$76*O191^2)/2</f>
        <v>15275.155804574788</v>
      </c>
      <c r="T191">
        <v>35962</v>
      </c>
      <c r="U191">
        <v>3771</v>
      </c>
    </row>
    <row r="192" spans="1:21" x14ac:dyDescent="0.25">
      <c r="A192">
        <v>36152</v>
      </c>
      <c r="B192">
        <v>3769</v>
      </c>
      <c r="F192" s="17">
        <f t="shared" si="13"/>
        <v>36.152000000000001</v>
      </c>
      <c r="G192" s="17">
        <f t="shared" si="15"/>
        <v>0.18999999999999773</v>
      </c>
      <c r="H192" s="18">
        <f t="shared" si="16"/>
        <v>3769</v>
      </c>
      <c r="I192" s="4">
        <f>H192*60*'Berechnungen 525d'!$D$9/1000</f>
        <v>191.30481702127659</v>
      </c>
      <c r="J192" s="4">
        <f t="shared" si="17"/>
        <v>-0.10151489361703625</v>
      </c>
      <c r="K192" s="24">
        <f t="shared" si="18"/>
        <v>-0.1484135871594115</v>
      </c>
      <c r="L192" s="28">
        <f>'Berechnungen 525d'!$E$77*((I192-I191)/(3.6*(F192-F191)))</f>
        <v>-267.1444568869407</v>
      </c>
      <c r="M192" s="21">
        <f>'Berechnungen 525d'!$E$77*((I192-I191)/(3.6*(F192-F191)))*'Berechnungen 525d'!$B$3/(2*PI())</f>
        <v>-84.524513336314797</v>
      </c>
      <c r="N192" s="18">
        <f t="shared" si="14"/>
        <v>3776.0455066212826</v>
      </c>
      <c r="O192" s="4">
        <f>N192*60*'Berechnungen 525d'!$D$9/1000</f>
        <v>191.66242894884533</v>
      </c>
      <c r="P192" s="21">
        <f>'Berechnungen 525d'!$E$77*((O192-O191)/(3.6*(F192-F191)))*('Berechnungen 525d'!$B$3/(2*PI()))/2</f>
        <v>213.8113450458936</v>
      </c>
      <c r="Q192" s="21">
        <f>('Berechnungen 525d'!$E$77*((O192-O191)/(3.6*(F192-F191)))+('Berechnungen 525d'!$E$74*'Berechnungen 525d'!$E$75*'Berechnungen 525d'!$E$76*('Beschl. 5. Gang(4)'!O192/3.6)^2)/2)*('Berechnungen 525d'!$B$3/(2*PI()))/2</f>
        <v>401.27529465376972</v>
      </c>
      <c r="R192" s="28">
        <f>('Berechnungen 525d'!$E$74*'Berechnungen 525d'!$E$75*'Berechnungen 525d'!$E$76*O192^2)/2</f>
        <v>15357.348802892067</v>
      </c>
      <c r="T192">
        <v>36152</v>
      </c>
      <c r="U192">
        <v>3769</v>
      </c>
    </row>
    <row r="193" spans="1:21" x14ac:dyDescent="0.25">
      <c r="A193">
        <v>36323</v>
      </c>
      <c r="B193">
        <v>3794</v>
      </c>
      <c r="F193" s="17">
        <f t="shared" si="13"/>
        <v>36.323</v>
      </c>
      <c r="G193" s="17">
        <f t="shared" si="15"/>
        <v>0.17099999999999937</v>
      </c>
      <c r="H193" s="18">
        <f t="shared" si="16"/>
        <v>3794</v>
      </c>
      <c r="I193" s="4">
        <f>H193*60*'Berechnungen 525d'!$D$9/1000</f>
        <v>192.57375319148935</v>
      </c>
      <c r="J193" s="4">
        <f t="shared" si="17"/>
        <v>1.2689361702127542</v>
      </c>
      <c r="K193" s="24">
        <f t="shared" si="18"/>
        <v>2.0612998216581526</v>
      </c>
      <c r="L193" s="28">
        <f>'Berechnungen 525d'!$E$77*((I193-I192)/(3.6*(F193-F192)))</f>
        <v>3710.3396789846747</v>
      </c>
      <c r="M193" s="21">
        <f>'Berechnungen 525d'!$E$77*((I193-I192)/(3.6*(F193-F192)))*'Berechnungen 525d'!$B$3/(2*PI())</f>
        <v>1173.9515741152893</v>
      </c>
      <c r="N193" s="18">
        <f t="shared" si="14"/>
        <v>3785.0989005626393</v>
      </c>
      <c r="O193" s="4">
        <f>N193*60*'Berechnungen 525d'!$D$9/1000</f>
        <v>192.12195611026024</v>
      </c>
      <c r="P193" s="21">
        <f>'Berechnungen 525d'!$E$77*((O193-O192)/(3.6*(F193-F192)))*('Berechnungen 525d'!$B$3/(2*PI()))/2</f>
        <v>212.56492137083521</v>
      </c>
      <c r="Q193" s="21">
        <f>('Berechnungen 525d'!$E$77*((O193-O192)/(3.6*(F193-F192)))+('Berechnungen 525d'!$E$74*'Berechnungen 525d'!$E$75*'Berechnungen 525d'!$E$76*('Beschl. 5. Gang(4)'!O193/3.6)^2)/2)*('Berechnungen 525d'!$B$3/(2*PI()))/2</f>
        <v>400.9288704920254</v>
      </c>
      <c r="R193" s="28">
        <f>('Berechnungen 525d'!$E$74*'Berechnungen 525d'!$E$75*'Berechnungen 525d'!$E$76*O193^2)/2</f>
        <v>15431.078213145662</v>
      </c>
      <c r="T193">
        <v>36323</v>
      </c>
      <c r="U193">
        <v>3794</v>
      </c>
    </row>
    <row r="194" spans="1:21" x14ac:dyDescent="0.25">
      <c r="A194">
        <v>36523</v>
      </c>
      <c r="B194">
        <v>3789</v>
      </c>
      <c r="F194" s="17">
        <f t="shared" si="13"/>
        <v>36.523000000000003</v>
      </c>
      <c r="G194" s="17">
        <f t="shared" si="15"/>
        <v>0.20000000000000284</v>
      </c>
      <c r="H194" s="18">
        <f t="shared" si="16"/>
        <v>3789</v>
      </c>
      <c r="I194" s="4">
        <f>H194*60*'Berechnungen 525d'!$D$9/1000</f>
        <v>192.31996595744681</v>
      </c>
      <c r="J194" s="4">
        <f t="shared" si="17"/>
        <v>-0.25378723404253378</v>
      </c>
      <c r="K194" s="24">
        <f t="shared" si="18"/>
        <v>-0.35248226950351408</v>
      </c>
      <c r="L194" s="28">
        <f>'Berechnungen 525d'!$E$77*((I194-I193)/(3.6*(F194-F193)))</f>
        <v>-634.46808510632536</v>
      </c>
      <c r="M194" s="21">
        <f>'Berechnungen 525d'!$E$77*((I194-I193)/(3.6*(F194-F193)))*'Berechnungen 525d'!$B$3/(2*PI())</f>
        <v>-200.74571917369738</v>
      </c>
      <c r="N194" s="18">
        <f t="shared" si="14"/>
        <v>3795.6225321581328</v>
      </c>
      <c r="O194" s="4">
        <f>N194*60*'Berechnungen 525d'!$D$9/1000</f>
        <v>192.65610878120089</v>
      </c>
      <c r="P194" s="21">
        <f>'Berechnungen 525d'!$E$77*((O194-O193)/(3.6*(F194-F193)))*('Berechnungen 525d'!$B$3/(2*PI()))/2</f>
        <v>211.25739929566245</v>
      </c>
      <c r="Q194" s="21">
        <f>('Berechnungen 525d'!$E$77*((O194-O193)/(3.6*(F194-F193)))+('Berechnungen 525d'!$E$74*'Berechnungen 525d'!$E$75*'Berechnungen 525d'!$E$76*('Beschl. 5. Gang(4)'!O194/3.6)^2)/2)*('Berechnungen 525d'!$B$3/(2*PI()))/2</f>
        <v>400.67021318602224</v>
      </c>
      <c r="R194" s="28">
        <f>('Berechnungen 525d'!$E$74*'Berechnungen 525d'!$E$75*'Berechnungen 525d'!$E$76*O194^2)/2</f>
        <v>15517.002905017858</v>
      </c>
      <c r="T194">
        <v>36523</v>
      </c>
      <c r="U194">
        <v>3789</v>
      </c>
    </row>
    <row r="195" spans="1:21" x14ac:dyDescent="0.25">
      <c r="A195">
        <v>36713</v>
      </c>
      <c r="B195">
        <v>3815</v>
      </c>
      <c r="F195" s="17">
        <f t="shared" ref="F195:F258" si="19">A195/1000</f>
        <v>36.713000000000001</v>
      </c>
      <c r="G195" s="17">
        <f t="shared" si="15"/>
        <v>0.18999999999999773</v>
      </c>
      <c r="H195" s="18">
        <f t="shared" si="16"/>
        <v>3815</v>
      </c>
      <c r="I195" s="4">
        <f>H195*60*'Berechnungen 525d'!$D$9/1000</f>
        <v>193.63965957446806</v>
      </c>
      <c r="J195" s="4">
        <f t="shared" si="17"/>
        <v>1.3196936170212439</v>
      </c>
      <c r="K195" s="24">
        <f t="shared" si="18"/>
        <v>1.929376633072017</v>
      </c>
      <c r="L195" s="28">
        <f>'Berechnungen 525d'!$E$77*((I195-I194)/(3.6*(F195-F194)))</f>
        <v>3472.8779395296306</v>
      </c>
      <c r="M195" s="21">
        <f>'Berechnungen 525d'!$E$77*((I195-I194)/(3.6*(F195-F194)))*'Berechnungen 525d'!$B$3/(2*PI())</f>
        <v>1098.8186733719031</v>
      </c>
      <c r="N195" s="18">
        <f t="shared" si="14"/>
        <v>3805.553589362014</v>
      </c>
      <c r="O195" s="4">
        <f>N195*60*'Berechnungen 525d'!$D$9/1000</f>
        <v>193.16018388897916</v>
      </c>
      <c r="P195" s="21">
        <f>'Berechnungen 525d'!$E$77*((O195-O194)/(3.6*(F195-F194)))*('Berechnungen 525d'!$B$3/(2*PI()))/2</f>
        <v>209.85444426825981</v>
      </c>
      <c r="Q195" s="21">
        <f>('Berechnungen 525d'!$E$77*((O195-O194)/(3.6*(F195-F194)))+('Berechnungen 525d'!$E$74*'Berechnungen 525d'!$E$75*'Berechnungen 525d'!$E$76*('Beschl. 5. Gang(4)'!O195/3.6)^2)/2)*('Berechnungen 525d'!$B$3/(2*PI()))/2</f>
        <v>400.2597332196799</v>
      </c>
      <c r="R195" s="28">
        <f>('Berechnungen 525d'!$E$74*'Berechnungen 525d'!$E$75*'Berechnungen 525d'!$E$76*O195^2)/2</f>
        <v>15598.308061143905</v>
      </c>
      <c r="T195">
        <v>36713</v>
      </c>
      <c r="U195">
        <v>3815</v>
      </c>
    </row>
    <row r="196" spans="1:21" x14ac:dyDescent="0.25">
      <c r="A196">
        <v>36903</v>
      </c>
      <c r="B196">
        <v>3814</v>
      </c>
      <c r="F196" s="17">
        <f t="shared" si="19"/>
        <v>36.902999999999999</v>
      </c>
      <c r="G196" s="17">
        <f t="shared" si="15"/>
        <v>0.18999999999999773</v>
      </c>
      <c r="H196" s="18">
        <f t="shared" si="16"/>
        <v>3814</v>
      </c>
      <c r="I196" s="4">
        <f>H196*60*'Berechnungen 525d'!$D$9/1000</f>
        <v>193.58890212765957</v>
      </c>
      <c r="J196" s="4">
        <f t="shared" si="17"/>
        <v>-5.0757446808489703E-2</v>
      </c>
      <c r="K196" s="24">
        <f t="shared" si="18"/>
        <v>-7.4206793579664199E-2</v>
      </c>
      <c r="L196" s="28">
        <f>'Berechnungen 525d'!$E$77*((I196-I195)/(3.6*(F196-F195)))</f>
        <v>-133.57222844339555</v>
      </c>
      <c r="M196" s="21">
        <f>'Berechnungen 525d'!$E$77*((I196-I195)/(3.6*(F196-F195)))*'Berechnungen 525d'!$B$3/(2*PI())</f>
        <v>-42.26225666813373</v>
      </c>
      <c r="N196" s="18">
        <f t="shared" ref="N196:N259" si="20">0.00000058831258559*F196^6 - 0.00011816345162*F196^5 + 0.0090000715505*F196^4 - 0.34458324409*F196^3 + 6.6923995271*F196^2 + 10.516913305*F196 + 1540.4723767</f>
        <v>3815.4185735038354</v>
      </c>
      <c r="O196" s="4">
        <f>N196*60*'Berechnungen 525d'!$D$9/1000</f>
        <v>193.66090529682447</v>
      </c>
      <c r="P196" s="21">
        <f>'Berechnungen 525d'!$E$77*((O196-O195)/(3.6*(F196-F195)))*('Berechnungen 525d'!$B$3/(2*PI()))/2</f>
        <v>208.45824591445009</v>
      </c>
      <c r="Q196" s="21">
        <f>('Berechnungen 525d'!$E$77*((O196-O195)/(3.6*(F196-F195)))+('Berechnungen 525d'!$E$74*'Berechnungen 525d'!$E$75*'Berechnungen 525d'!$E$76*('Beschl. 5. Gang(4)'!O196/3.6)^2)/2)*('Berechnungen 525d'!$B$3/(2*PI()))/2</f>
        <v>399.85197436163151</v>
      </c>
      <c r="R196" s="28">
        <f>('Berechnungen 525d'!$E$74*'Berechnungen 525d'!$E$75*'Berechnungen 525d'!$E$76*O196^2)/2</f>
        <v>15679.282617258375</v>
      </c>
      <c r="T196">
        <v>36903</v>
      </c>
      <c r="U196">
        <v>3814</v>
      </c>
    </row>
    <row r="197" spans="1:21" x14ac:dyDescent="0.25">
      <c r="A197">
        <v>37094</v>
      </c>
      <c r="B197">
        <v>3833</v>
      </c>
      <c r="F197" s="17">
        <f t="shared" si="19"/>
        <v>37.094000000000001</v>
      </c>
      <c r="G197" s="17">
        <f t="shared" ref="G197:G260" si="21">F197-F196</f>
        <v>0.1910000000000025</v>
      </c>
      <c r="H197" s="18">
        <f t="shared" ref="H197:H260" si="22">IF(ISBLANK(B197),H196,B197)</f>
        <v>3833</v>
      </c>
      <c r="I197" s="4">
        <f>H197*60*'Berechnungen 525d'!$D$9/1000</f>
        <v>194.55329361702127</v>
      </c>
      <c r="J197" s="4">
        <f t="shared" ref="J197:J260" si="23">I197-I196</f>
        <v>0.96439148936170227</v>
      </c>
      <c r="K197" s="24">
        <f t="shared" si="18"/>
        <v>1.4025472503805843</v>
      </c>
      <c r="L197" s="28">
        <f>'Berechnungen 525d'!$E$77*((I197-I196)/(3.6*(F197-F196)))</f>
        <v>2524.5850506850516</v>
      </c>
      <c r="M197" s="21">
        <f>'Berechnungen 525d'!$E$77*((I197-I196)/(3.6*(F197-F196)))*'Berechnungen 525d'!$B$3/(2*PI())</f>
        <v>798.77877786398903</v>
      </c>
      <c r="N197" s="18">
        <f t="shared" si="20"/>
        <v>3825.2674855572836</v>
      </c>
      <c r="O197" s="4">
        <f>N197*60*'Berechnungen 525d'!$D$9/1000</f>
        <v>194.16081092649904</v>
      </c>
      <c r="P197" s="21">
        <f>'Berechnungen 525d'!$E$77*((O197-O196)/(3.6*(F197-F196)))*('Berechnungen 525d'!$B$3/(2*PI()))/2</f>
        <v>207.02899824586527</v>
      </c>
      <c r="Q197" s="21">
        <f>('Berechnungen 525d'!$E$77*((O197-O196)/(3.6*(F197-F196)))+('Berechnungen 525d'!$E$74*'Berechnungen 525d'!$E$75*'Berechnungen 525d'!$E$76*('Beschl. 5. Gang(4)'!O197/3.6)^2)/2)*('Berechnungen 525d'!$B$3/(2*PI()))/2</f>
        <v>399.41210854264909</v>
      </c>
      <c r="R197" s="28">
        <f>('Berechnungen 525d'!$E$74*'Berechnungen 525d'!$E$75*'Berechnungen 525d'!$E$76*O197^2)/2</f>
        <v>15760.334372517862</v>
      </c>
      <c r="T197">
        <v>37094</v>
      </c>
      <c r="U197">
        <v>3833</v>
      </c>
    </row>
    <row r="198" spans="1:21" x14ac:dyDescent="0.25">
      <c r="A198">
        <v>37284</v>
      </c>
      <c r="B198">
        <v>3838</v>
      </c>
      <c r="F198" s="17">
        <f t="shared" si="19"/>
        <v>37.283999999999999</v>
      </c>
      <c r="G198" s="17">
        <f t="shared" si="21"/>
        <v>0.18999999999999773</v>
      </c>
      <c r="H198" s="18">
        <f t="shared" si="22"/>
        <v>3838</v>
      </c>
      <c r="I198" s="4">
        <f>H198*60*'Berechnungen 525d'!$D$9/1000</f>
        <v>194.80708085106383</v>
      </c>
      <c r="J198" s="4">
        <f t="shared" si="23"/>
        <v>0.2537872340425622</v>
      </c>
      <c r="K198" s="24">
        <f t="shared" si="18"/>
        <v>0.37103396789848719</v>
      </c>
      <c r="L198" s="28">
        <f>'Berechnungen 525d'!$E$77*((I198-I197)/(3.6*(F198-F197)))</f>
        <v>667.86114221727689</v>
      </c>
      <c r="M198" s="21">
        <f>'Berechnungen 525d'!$E$77*((I198-I197)/(3.6*(F198-F197)))*'Berechnungen 525d'!$B$3/(2*PI())</f>
        <v>211.31128334076328</v>
      </c>
      <c r="N198" s="18">
        <f t="shared" si="20"/>
        <v>3834.9957807264109</v>
      </c>
      <c r="O198" s="4">
        <f>N198*60*'Berechnungen 525d'!$D$9/1000</f>
        <v>194.65459435108352</v>
      </c>
      <c r="P198" s="21">
        <f>'Berechnungen 525d'!$E$77*((O198-O197)/(3.6*(F198-F197)))*('Berechnungen 525d'!$B$3/(2*PI()))/2</f>
        <v>205.56985369059998</v>
      </c>
      <c r="Q198" s="21">
        <f>('Berechnungen 525d'!$E$77*((O198-O197)/(3.6*(F198-F197)))+('Berechnungen 525d'!$E$74*'Berechnungen 525d'!$E$75*'Berechnungen 525d'!$E$76*('Beschl. 5. Gang(4)'!O198/3.6)^2)/2)*('Berechnungen 525d'!$B$3/(2*PI()))/2</f>
        <v>398.93273313256702</v>
      </c>
      <c r="R198" s="28">
        <f>('Berechnungen 525d'!$E$74*'Berechnungen 525d'!$E$75*'Berechnungen 525d'!$E$76*O198^2)/2</f>
        <v>15840.598639542875</v>
      </c>
      <c r="T198">
        <v>37284</v>
      </c>
      <c r="U198">
        <v>3838</v>
      </c>
    </row>
    <row r="199" spans="1:21" x14ac:dyDescent="0.25">
      <c r="A199">
        <v>37474</v>
      </c>
      <c r="B199">
        <v>3834</v>
      </c>
      <c r="F199" s="17">
        <f t="shared" si="19"/>
        <v>37.473999999999997</v>
      </c>
      <c r="G199" s="17">
        <f t="shared" si="21"/>
        <v>0.18999999999999773</v>
      </c>
      <c r="H199" s="18">
        <f t="shared" si="22"/>
        <v>3834</v>
      </c>
      <c r="I199" s="4">
        <f>H199*60*'Berechnungen 525d'!$D$9/1000</f>
        <v>194.60405106382976</v>
      </c>
      <c r="J199" s="4">
        <f t="shared" si="23"/>
        <v>-0.2030297872340725</v>
      </c>
      <c r="K199" s="24">
        <f t="shared" si="18"/>
        <v>-0.29682717431882299</v>
      </c>
      <c r="L199" s="28">
        <f>'Berechnungen 525d'!$E$77*((I199-I198)/(3.6*(F199-F198)))</f>
        <v>-534.2889137738814</v>
      </c>
      <c r="M199" s="21">
        <f>'Berechnungen 525d'!$E$77*((I199-I198)/(3.6*(F199-F198)))*'Berechnungen 525d'!$B$3/(2*PI())</f>
        <v>-169.04902667262959</v>
      </c>
      <c r="N199" s="18">
        <f t="shared" si="20"/>
        <v>3844.6537698645534</v>
      </c>
      <c r="O199" s="4">
        <f>N199*60*'Berechnungen 525d'!$D$9/1000</f>
        <v>195.14480922103996</v>
      </c>
      <c r="P199" s="21">
        <f>'Berechnungen 525d'!$E$77*((O199-O198)/(3.6*(F199-F198)))*('Berechnungen 525d'!$B$3/(2*PI()))/2</f>
        <v>204.08420792719923</v>
      </c>
      <c r="Q199" s="21">
        <f>('Berechnungen 525d'!$E$77*((O199-O198)/(3.6*(F199-F198)))+('Berechnungen 525d'!$E$74*'Berechnungen 525d'!$E$75*'Berechnungen 525d'!$E$76*('Beschl. 5. Gang(4)'!O199/3.6)^2)/2)*('Berechnungen 525d'!$B$3/(2*PI()))/2</f>
        <v>398.42223739923043</v>
      </c>
      <c r="R199" s="28">
        <f>('Berechnungen 525d'!$E$74*'Berechnungen 525d'!$E$75*'Berechnungen 525d'!$E$76*O199^2)/2</f>
        <v>15920.484501214787</v>
      </c>
      <c r="T199">
        <v>37474</v>
      </c>
      <c r="U199">
        <v>3834</v>
      </c>
    </row>
    <row r="200" spans="1:21" x14ac:dyDescent="0.25">
      <c r="A200">
        <v>37674</v>
      </c>
      <c r="B200">
        <v>3843</v>
      </c>
      <c r="F200" s="17">
        <f t="shared" si="19"/>
        <v>37.673999999999999</v>
      </c>
      <c r="G200" s="17">
        <f t="shared" si="21"/>
        <v>0.20000000000000284</v>
      </c>
      <c r="H200" s="18">
        <f t="shared" si="22"/>
        <v>3843</v>
      </c>
      <c r="I200" s="4">
        <f>H200*60*'Berechnungen 525d'!$D$9/1000</f>
        <v>195.06086808510636</v>
      </c>
      <c r="J200" s="4">
        <f t="shared" si="23"/>
        <v>0.45681702127660628</v>
      </c>
      <c r="K200" s="24">
        <f t="shared" si="18"/>
        <v>0.63446808510638852</v>
      </c>
      <c r="L200" s="28">
        <f>'Berechnungen 525d'!$E$77*((I200-I199)/(3.6*(F200-F199)))</f>
        <v>1142.0425531914993</v>
      </c>
      <c r="M200" s="21">
        <f>'Berechnungen 525d'!$E$77*((I200-I199)/(3.6*(F200-F199)))*'Berechnungen 525d'!$B$3/(2*PI())</f>
        <v>361.3422945126913</v>
      </c>
      <c r="N200" s="18">
        <f t="shared" si="20"/>
        <v>3854.7425186902256</v>
      </c>
      <c r="O200" s="4">
        <f>N200*60*'Berechnungen 525d'!$D$9/1000</f>
        <v>195.65688835292343</v>
      </c>
      <c r="P200" s="21">
        <f>'Berechnungen 525d'!$E$77*((O200-O199)/(3.6*(F200-F199)))*('Berechnungen 525d'!$B$3/(2*PI()))/2</f>
        <v>202.52731385724636</v>
      </c>
      <c r="Q200" s="21">
        <f>('Berechnungen 525d'!$E$77*((O200-O199)/(3.6*(F200-F199)))+('Berechnungen 525d'!$E$74*'Berechnungen 525d'!$E$75*'Berechnungen 525d'!$E$76*('Beschl. 5. Gang(4)'!O200/3.6)^2)/2)*('Berechnungen 525d'!$B$3/(2*PI()))/2</f>
        <v>397.88660564506148</v>
      </c>
      <c r="R200" s="28">
        <f>('Berechnungen 525d'!$E$74*'Berechnungen 525d'!$E$75*'Berechnungen 525d'!$E$76*O200^2)/2</f>
        <v>16004.147955631222</v>
      </c>
      <c r="T200">
        <v>37674</v>
      </c>
      <c r="U200">
        <v>3843</v>
      </c>
    </row>
    <row r="201" spans="1:21" x14ac:dyDescent="0.25">
      <c r="A201">
        <v>37865</v>
      </c>
      <c r="B201">
        <v>3871</v>
      </c>
      <c r="F201" s="17">
        <f t="shared" si="19"/>
        <v>37.865000000000002</v>
      </c>
      <c r="G201" s="17">
        <f t="shared" si="21"/>
        <v>0.1910000000000025</v>
      </c>
      <c r="H201" s="18">
        <f t="shared" si="22"/>
        <v>3871</v>
      </c>
      <c r="I201" s="4">
        <f>H201*60*'Berechnungen 525d'!$D$9/1000</f>
        <v>196.48207659574467</v>
      </c>
      <c r="J201" s="4">
        <f t="shared" si="23"/>
        <v>1.4212085106383086</v>
      </c>
      <c r="K201" s="24">
        <f t="shared" si="18"/>
        <v>2.0669117374029815</v>
      </c>
      <c r="L201" s="28">
        <f>'Berechnungen 525d'!$E$77*((I201-I200)/(3.6*(F201-F200)))</f>
        <v>3720.4411273253668</v>
      </c>
      <c r="M201" s="21">
        <f>'Berechnungen 525d'!$E$77*((I201-I200)/(3.6*(F201-F200)))*'Berechnungen 525d'!$B$3/(2*PI())</f>
        <v>1177.1476726416768</v>
      </c>
      <c r="N201" s="18">
        <f t="shared" si="20"/>
        <v>3864.3014572380375</v>
      </c>
      <c r="O201" s="4">
        <f>N201*60*'Berechnungen 525d'!$D$9/1000</f>
        <v>196.14207566780985</v>
      </c>
      <c r="P201" s="21">
        <f>'Berechnungen 525d'!$E$77*((O201-O200)/(3.6*(F201-F200)))*('Berechnungen 525d'!$B$3/(2*PI()))/2</f>
        <v>200.9336118657547</v>
      </c>
      <c r="Q201" s="21">
        <f>('Berechnungen 525d'!$E$77*((O201-O200)/(3.6*(F201-F200)))+('Berechnungen 525d'!$E$74*'Berechnungen 525d'!$E$75*'Berechnungen 525d'!$E$76*('Beschl. 5. Gang(4)'!O201/3.6)^2)/2)*('Berechnungen 525d'!$B$3/(2*PI()))/2</f>
        <v>397.26300366238149</v>
      </c>
      <c r="R201" s="28">
        <f>('Berechnungen 525d'!$E$74*'Berechnungen 525d'!$E$75*'Berechnungen 525d'!$E$76*O201^2)/2</f>
        <v>16083.620111425298</v>
      </c>
      <c r="T201">
        <v>37865</v>
      </c>
      <c r="U201">
        <v>3871</v>
      </c>
    </row>
    <row r="202" spans="1:21" x14ac:dyDescent="0.25">
      <c r="A202">
        <v>38055</v>
      </c>
      <c r="B202">
        <v>3878</v>
      </c>
      <c r="F202" s="17">
        <f t="shared" si="19"/>
        <v>38.055</v>
      </c>
      <c r="G202" s="17">
        <f t="shared" si="21"/>
        <v>0.18999999999999773</v>
      </c>
      <c r="H202" s="18">
        <f t="shared" si="22"/>
        <v>3878</v>
      </c>
      <c r="I202" s="4">
        <f>H202*60*'Berechnungen 525d'!$D$9/1000</f>
        <v>196.83737872340424</v>
      </c>
      <c r="J202" s="4">
        <f t="shared" si="23"/>
        <v>0.35530212765957003</v>
      </c>
      <c r="K202" s="24">
        <f t="shared" si="18"/>
        <v>0.51944755505785711</v>
      </c>
      <c r="L202" s="28">
        <f>'Berechnungen 525d'!$E$77*((I202-I201)/(3.6*(F202-F201)))</f>
        <v>935.00559910414279</v>
      </c>
      <c r="M202" s="21">
        <f>'Berechnungen 525d'!$E$77*((I202-I201)/(3.6*(F202-F201)))*'Berechnungen 525d'!$B$3/(2*PI())</f>
        <v>295.83579667705442</v>
      </c>
      <c r="N202" s="18">
        <f t="shared" si="20"/>
        <v>3873.7353212147682</v>
      </c>
      <c r="O202" s="4">
        <f>N202*60*'Berechnungen 525d'!$D$9/1000</f>
        <v>196.62091451680746</v>
      </c>
      <c r="P202" s="21">
        <f>'Berechnungen 525d'!$E$77*((O202-O201)/(3.6*(F202-F201)))*('Berechnungen 525d'!$B$3/(2*PI()))/2</f>
        <v>199.34819037849999</v>
      </c>
      <c r="Q202" s="21">
        <f>('Berechnungen 525d'!$E$77*((O202-O201)/(3.6*(F202-F201)))+('Berechnungen 525d'!$E$74*'Berechnungen 525d'!$E$75*'Berechnungen 525d'!$E$76*('Beschl. 5. Gang(4)'!O202/3.6)^2)/2)*('Berechnungen 525d'!$B$3/(2*PI()))/2</f>
        <v>396.63734455633045</v>
      </c>
      <c r="R202" s="28">
        <f>('Berechnungen 525d'!$E$74*'Berechnungen 525d'!$E$75*'Berechnungen 525d'!$E$76*O202^2)/2</f>
        <v>16162.24539210924</v>
      </c>
      <c r="T202">
        <v>38055</v>
      </c>
      <c r="U202">
        <v>3878</v>
      </c>
    </row>
    <row r="203" spans="1:21" x14ac:dyDescent="0.25">
      <c r="A203">
        <v>38245</v>
      </c>
      <c r="B203">
        <v>3896</v>
      </c>
      <c r="F203" s="17">
        <f t="shared" si="19"/>
        <v>38.244999999999997</v>
      </c>
      <c r="G203" s="17">
        <f t="shared" si="21"/>
        <v>0.18999999999999773</v>
      </c>
      <c r="H203" s="18">
        <f t="shared" si="22"/>
        <v>3896</v>
      </c>
      <c r="I203" s="4">
        <f>H203*60*'Berechnungen 525d'!$D$9/1000</f>
        <v>197.75101276595746</v>
      </c>
      <c r="J203" s="4">
        <f t="shared" si="23"/>
        <v>0.91363404255321257</v>
      </c>
      <c r="K203" s="24">
        <f t="shared" si="18"/>
        <v>1.3357222844345373</v>
      </c>
      <c r="L203" s="28">
        <f>'Berechnungen 525d'!$E$77*((I203-I202)/(3.6*(F203-F202)))</f>
        <v>2404.300111982167</v>
      </c>
      <c r="M203" s="21">
        <f>'Berechnungen 525d'!$E$77*((I203-I202)/(3.6*(F203-F202)))*'Berechnungen 525d'!$B$3/(2*PI())</f>
        <v>760.72062002673852</v>
      </c>
      <c r="N203" s="18">
        <f t="shared" si="20"/>
        <v>3883.0928248855926</v>
      </c>
      <c r="O203" s="4">
        <f>N203*60*'Berechnungen 525d'!$D$9/1000</f>
        <v>197.09587751163977</v>
      </c>
      <c r="P203" s="21">
        <f>'Berechnungen 525d'!$E$77*((O203-O202)/(3.6*(F203-F202)))*('Berechnungen 525d'!$B$3/(2*PI()))/2</f>
        <v>197.73461095477288</v>
      </c>
      <c r="Q203" s="21">
        <f>('Berechnungen 525d'!$E$77*((O203-O202)/(3.6*(F203-F202)))+('Berechnungen 525d'!$E$74*'Berechnungen 525d'!$E$75*'Berechnungen 525d'!$E$76*('Beschl. 5. Gang(4)'!O203/3.6)^2)/2)*('Berechnungen 525d'!$B$3/(2*PI()))/2</f>
        <v>395.9780707924773</v>
      </c>
      <c r="R203" s="28">
        <f>('Berechnungen 525d'!$E$74*'Berechnungen 525d'!$E$75*'Berechnungen 525d'!$E$76*O203^2)/2</f>
        <v>16240.423649389706</v>
      </c>
      <c r="T203">
        <v>38245</v>
      </c>
      <c r="U203">
        <v>3896</v>
      </c>
    </row>
    <row r="204" spans="1:21" x14ac:dyDescent="0.25">
      <c r="A204">
        <v>38436</v>
      </c>
      <c r="B204">
        <v>3885</v>
      </c>
      <c r="F204" s="17">
        <f t="shared" si="19"/>
        <v>38.436</v>
      </c>
      <c r="G204" s="17">
        <f t="shared" si="21"/>
        <v>0.1910000000000025</v>
      </c>
      <c r="H204" s="18">
        <f t="shared" si="22"/>
        <v>3885</v>
      </c>
      <c r="I204" s="4">
        <f>H204*60*'Berechnungen 525d'!$D$9/1000</f>
        <v>197.19268085106381</v>
      </c>
      <c r="J204" s="4">
        <f t="shared" si="23"/>
        <v>-0.55833191489364253</v>
      </c>
      <c r="K204" s="24">
        <f t="shared" ref="K204:K267" si="24">((I204-I203)/(3.6*(F204-F203)))</f>
        <v>-0.81200103969405935</v>
      </c>
      <c r="L204" s="28">
        <f>'Berechnungen 525d'!$E$77*((I204-I203)/(3.6*(F204-F203)))</f>
        <v>-1461.6018714493068</v>
      </c>
      <c r="M204" s="21">
        <f>'Berechnungen 525d'!$E$77*((I204-I203)/(3.6*(F204-F203)))*'Berechnungen 525d'!$B$3/(2*PI())</f>
        <v>-462.45087139496206</v>
      </c>
      <c r="N204" s="18">
        <f t="shared" si="20"/>
        <v>3892.4210505368605</v>
      </c>
      <c r="O204" s="4">
        <f>N204*60*'Berechnungen 525d'!$D$9/1000</f>
        <v>197.56935442895178</v>
      </c>
      <c r="P204" s="21">
        <f>'Berechnungen 525d'!$E$77*((O204-O203)/(3.6*(F204-F203)))*('Berechnungen 525d'!$B$3/(2*PI()))/2</f>
        <v>196.08391277261188</v>
      </c>
      <c r="Q204" s="21">
        <f>('Berechnungen 525d'!$E$77*((O204-O203)/(3.6*(F204-F203)))+('Berechnungen 525d'!$E$74*'Berechnungen 525d'!$E$75*'Berechnungen 525d'!$E$76*('Beschl. 5. Gang(4)'!O204/3.6)^2)/2)*('Berechnungen 525d'!$B$3/(2*PI()))/2</f>
        <v>395.28098408371363</v>
      </c>
      <c r="R204" s="28">
        <f>('Berechnungen 525d'!$E$74*'Berechnungen 525d'!$E$75*'Berechnungen 525d'!$E$76*O204^2)/2</f>
        <v>16318.545037795515</v>
      </c>
      <c r="T204">
        <v>38436</v>
      </c>
      <c r="U204">
        <v>3885</v>
      </c>
    </row>
    <row r="205" spans="1:21" x14ac:dyDescent="0.25">
      <c r="A205">
        <v>38626</v>
      </c>
      <c r="B205">
        <v>3901</v>
      </c>
      <c r="F205" s="17">
        <f t="shared" si="19"/>
        <v>38.625999999999998</v>
      </c>
      <c r="G205" s="17">
        <f t="shared" si="21"/>
        <v>0.18999999999999773</v>
      </c>
      <c r="H205" s="18">
        <f t="shared" si="22"/>
        <v>3901</v>
      </c>
      <c r="I205" s="4">
        <f>H205*60*'Berechnungen 525d'!$D$9/1000</f>
        <v>198.00479999999999</v>
      </c>
      <c r="J205" s="4">
        <f t="shared" si="23"/>
        <v>0.81211914893617632</v>
      </c>
      <c r="K205" s="24">
        <f t="shared" si="24"/>
        <v>1.1873086972751257</v>
      </c>
      <c r="L205" s="28">
        <f>'Berechnungen 525d'!$E$77*((I205-I204)/(3.6*(F205-F204)))</f>
        <v>2137.1556550952264</v>
      </c>
      <c r="M205" s="21">
        <f>'Berechnungen 525d'!$E$77*((I205-I204)/(3.6*(F205-F204)))*'Berechnungen 525d'!$B$3/(2*PI())</f>
        <v>676.19610669042368</v>
      </c>
      <c r="N205" s="18">
        <f t="shared" si="20"/>
        <v>3901.6207431315088</v>
      </c>
      <c r="O205" s="4">
        <f>N205*60*'Berechnungen 525d'!$D$9/1000</f>
        <v>198.03630733647927</v>
      </c>
      <c r="P205" s="21">
        <f>'Berechnungen 525d'!$E$77*((O205-O204)/(3.6*(F205-F204)))*('Berechnungen 525d'!$B$3/(2*PI()))/2</f>
        <v>194.39988485154754</v>
      </c>
      <c r="Q205" s="21">
        <f>('Berechnungen 525d'!$E$77*((O205-O204)/(3.6*(F205-F204)))+('Berechnungen 525d'!$E$74*'Berechnungen 525d'!$E$75*'Berechnungen 525d'!$E$76*('Beschl. 5. Gang(4)'!O205/3.6)^2)/2)*('Berechnungen 525d'!$B$3/(2*PI()))/2</f>
        <v>394.53966888854495</v>
      </c>
      <c r="R205" s="28">
        <f>('Berechnungen 525d'!$E$74*'Berechnungen 525d'!$E$75*'Berechnungen 525d'!$E$76*O205^2)/2</f>
        <v>16395.773583245391</v>
      </c>
      <c r="T205">
        <v>38626</v>
      </c>
      <c r="U205">
        <v>3901</v>
      </c>
    </row>
    <row r="206" spans="1:21" x14ac:dyDescent="0.25">
      <c r="A206">
        <v>38826</v>
      </c>
      <c r="B206">
        <v>3905</v>
      </c>
      <c r="F206" s="17">
        <f t="shared" si="19"/>
        <v>38.826000000000001</v>
      </c>
      <c r="G206" s="17">
        <f t="shared" si="21"/>
        <v>0.20000000000000284</v>
      </c>
      <c r="H206" s="18">
        <f t="shared" si="22"/>
        <v>3905</v>
      </c>
      <c r="I206" s="4">
        <f>H206*60*'Berechnungen 525d'!$D$9/1000</f>
        <v>198.20782978723403</v>
      </c>
      <c r="J206" s="4">
        <f t="shared" si="23"/>
        <v>0.20302978723404408</v>
      </c>
      <c r="K206" s="24">
        <f t="shared" si="24"/>
        <v>0.28198581560283498</v>
      </c>
      <c r="L206" s="28">
        <f>'Berechnungen 525d'!$E$77*((I206-I205)/(3.6*(F206-F205)))</f>
        <v>507.57446808510298</v>
      </c>
      <c r="M206" s="21">
        <f>'Berechnungen 525d'!$E$77*((I206-I205)/(3.6*(F206-F205)))*'Berechnungen 525d'!$B$3/(2*PI())</f>
        <v>160.59657533897141</v>
      </c>
      <c r="N206" s="18">
        <f t="shared" si="20"/>
        <v>3911.2170071049441</v>
      </c>
      <c r="O206" s="4">
        <f>N206*60*'Berechnungen 525d'!$D$9/1000</f>
        <v>198.52338919467135</v>
      </c>
      <c r="P206" s="21">
        <f>'Berechnungen 525d'!$E$77*((O206-O205)/(3.6*(F206-F205)))*('Berechnungen 525d'!$B$3/(2*PI()))/2</f>
        <v>192.64089127281196</v>
      </c>
      <c r="Q206" s="21">
        <f>('Berechnungen 525d'!$E$77*((O206-O205)/(3.6*(F206-F205)))+('Berechnungen 525d'!$E$74*'Berechnungen 525d'!$E$75*'Berechnungen 525d'!$E$76*('Beschl. 5. Gang(4)'!O206/3.6)^2)/2)*('Berechnungen 525d'!$B$3/(2*PI()))/2</f>
        <v>393.76639700475579</v>
      </c>
      <c r="R206" s="28">
        <f>('Berechnungen 525d'!$E$74*'Berechnungen 525d'!$E$75*'Berechnungen 525d'!$E$76*O206^2)/2</f>
        <v>16476.525492738045</v>
      </c>
      <c r="T206">
        <v>38826</v>
      </c>
      <c r="U206">
        <v>3905</v>
      </c>
    </row>
    <row r="207" spans="1:21" x14ac:dyDescent="0.25">
      <c r="A207">
        <v>39016</v>
      </c>
      <c r="B207">
        <v>3922</v>
      </c>
      <c r="F207" s="17">
        <f t="shared" si="19"/>
        <v>39.015999999999998</v>
      </c>
      <c r="G207" s="17">
        <f t="shared" si="21"/>
        <v>0.18999999999999773</v>
      </c>
      <c r="H207" s="18">
        <f t="shared" si="22"/>
        <v>3922</v>
      </c>
      <c r="I207" s="4">
        <f>H207*60*'Berechnungen 525d'!$D$9/1000</f>
        <v>199.0707063829787</v>
      </c>
      <c r="J207" s="4">
        <f t="shared" si="23"/>
        <v>0.86287659574466602</v>
      </c>
      <c r="K207" s="24">
        <f t="shared" si="24"/>
        <v>1.2615154908547899</v>
      </c>
      <c r="L207" s="28">
        <f>'Berechnungen 525d'!$E$77*((I207-I206)/(3.6*(F207-F206)))</f>
        <v>2270.7278835386219</v>
      </c>
      <c r="M207" s="21">
        <f>'Berechnungen 525d'!$E$77*((I207-I206)/(3.6*(F207-F206)))*'Berechnungen 525d'!$B$3/(2*PI())</f>
        <v>718.45836335855734</v>
      </c>
      <c r="N207" s="18">
        <f t="shared" si="20"/>
        <v>3920.2485321458594</v>
      </c>
      <c r="O207" s="4">
        <f>N207*60*'Berechnungen 525d'!$D$9/1000</f>
        <v>198.98180634653536</v>
      </c>
      <c r="P207" s="21">
        <f>'Berechnungen 525d'!$E$77*((O207-O206)/(3.6*(F207-F206)))*('Berechnungen 525d'!$B$3/(2*PI()))/2</f>
        <v>190.84631469200741</v>
      </c>
      <c r="Q207" s="21">
        <f>('Berechnungen 525d'!$E$77*((O207-O206)/(3.6*(F207-F206)))+('Berechnungen 525d'!$E$74*'Berechnungen 525d'!$E$75*'Berechnungen 525d'!$E$76*('Beschl. 5. Gang(4)'!O207/3.6)^2)/2)*('Berechnungen 525d'!$B$3/(2*PI()))/2</f>
        <v>392.90174442185236</v>
      </c>
      <c r="R207" s="28">
        <f>('Berechnungen 525d'!$E$74*'Berechnungen 525d'!$E$75*'Berechnungen 525d'!$E$76*O207^2)/2</f>
        <v>16552.706364984784</v>
      </c>
      <c r="T207">
        <v>39016</v>
      </c>
      <c r="U207">
        <v>3922</v>
      </c>
    </row>
    <row r="208" spans="1:21" x14ac:dyDescent="0.25">
      <c r="A208">
        <v>39207</v>
      </c>
      <c r="B208">
        <v>3918</v>
      </c>
      <c r="F208" s="17">
        <f t="shared" si="19"/>
        <v>39.207000000000001</v>
      </c>
      <c r="G208" s="17">
        <f t="shared" si="21"/>
        <v>0.1910000000000025</v>
      </c>
      <c r="H208" s="18">
        <f t="shared" si="22"/>
        <v>3918</v>
      </c>
      <c r="I208" s="4">
        <f>H208*60*'Berechnungen 525d'!$D$9/1000</f>
        <v>198.86767659574468</v>
      </c>
      <c r="J208" s="4">
        <f t="shared" si="23"/>
        <v>-0.20302978723401566</v>
      </c>
      <c r="K208" s="24">
        <f t="shared" si="24"/>
        <v>-0.29527310534324169</v>
      </c>
      <c r="L208" s="28">
        <f>'Berechnungen 525d'!$E$77*((I208-I207)/(3.6*(F208-F207)))</f>
        <v>-531.49158961783507</v>
      </c>
      <c r="M208" s="21">
        <f>'Berechnungen 525d'!$E$77*((I208-I207)/(3.6*(F208-F207)))*'Berechnungen 525d'!$B$3/(2*PI())</f>
        <v>-168.16395323450169</v>
      </c>
      <c r="N208" s="18">
        <f t="shared" si="20"/>
        <v>3929.2425116481859</v>
      </c>
      <c r="O208" s="4">
        <f>N208*60*'Berechnungen 525d'!$D$9/1000</f>
        <v>199.43831778272153</v>
      </c>
      <c r="P208" s="21">
        <f>'Berechnungen 525d'!$E$77*((O208-O207)/(3.6*(F208-F207)))*('Berechnungen 525d'!$B$3/(2*PI()))/2</f>
        <v>189.05789355268323</v>
      </c>
      <c r="Q208" s="21">
        <f>('Berechnungen 525d'!$E$77*((O208-O207)/(3.6*(F208-F207)))+('Berechnungen 525d'!$E$74*'Berechnungen 525d'!$E$75*'Berechnungen 525d'!$E$76*('Beschl. 5. Gang(4)'!O208/3.6)^2)/2)*('Berechnungen 525d'!$B$3/(2*PI()))/2</f>
        <v>392.04151291985397</v>
      </c>
      <c r="R208" s="28">
        <f>('Berechnungen 525d'!$E$74*'Berechnungen 525d'!$E$75*'Berechnungen 525d'!$E$76*O208^2)/2</f>
        <v>16628.745155618712</v>
      </c>
      <c r="T208">
        <v>39207</v>
      </c>
      <c r="U208">
        <v>3918</v>
      </c>
    </row>
    <row r="209" spans="1:21" x14ac:dyDescent="0.25">
      <c r="A209">
        <v>39397</v>
      </c>
      <c r="B209">
        <v>3933</v>
      </c>
      <c r="F209" s="17">
        <f t="shared" si="19"/>
        <v>39.396999999999998</v>
      </c>
      <c r="G209" s="17">
        <f t="shared" si="21"/>
        <v>0.18999999999999773</v>
      </c>
      <c r="H209" s="18">
        <f t="shared" si="22"/>
        <v>3933</v>
      </c>
      <c r="I209" s="4">
        <f>H209*60*'Berechnungen 525d'!$D$9/1000</f>
        <v>199.62903829787231</v>
      </c>
      <c r="J209" s="4">
        <f t="shared" si="23"/>
        <v>0.76136170212762977</v>
      </c>
      <c r="K209" s="24">
        <f t="shared" si="24"/>
        <v>1.1131019036953784</v>
      </c>
      <c r="L209" s="28">
        <f>'Berechnungen 525d'!$E$77*((I209-I208)/(3.6*(F209-F208)))</f>
        <v>2003.5834266516811</v>
      </c>
      <c r="M209" s="21">
        <f>'Berechnungen 525d'!$E$77*((I209-I208)/(3.6*(F209-F208)))*'Berechnungen 525d'!$B$3/(2*PI())</f>
        <v>633.93385002224261</v>
      </c>
      <c r="N209" s="18">
        <f t="shared" si="20"/>
        <v>3938.1031083139642</v>
      </c>
      <c r="O209" s="4">
        <f>N209*60*'Berechnungen 525d'!$D$9/1000</f>
        <v>199.8880590466764</v>
      </c>
      <c r="P209" s="21">
        <f>'Berechnungen 525d'!$E$77*((O209-O208)/(3.6*(F209-F208)))*('Berechnungen 525d'!$B$3/(2*PI()))/2</f>
        <v>187.23440526103025</v>
      </c>
      <c r="Q209" s="21">
        <f>('Berechnungen 525d'!$E$77*((O209-O208)/(3.6*(F209-F208)))+('Berechnungen 525d'!$E$74*'Berechnungen 525d'!$E$75*'Berechnungen 525d'!$E$76*('Beschl. 5. Gang(4)'!O209/3.6)^2)/2)*('Berechnungen 525d'!$B$3/(2*PI()))/2</f>
        <v>391.13452895845404</v>
      </c>
      <c r="R209" s="28">
        <f>('Berechnungen 525d'!$E$74*'Berechnungen 525d'!$E$75*'Berechnungen 525d'!$E$76*O209^2)/2</f>
        <v>16703.826667069305</v>
      </c>
      <c r="T209">
        <v>39397</v>
      </c>
      <c r="U209">
        <v>3933</v>
      </c>
    </row>
    <row r="210" spans="1:21" x14ac:dyDescent="0.25">
      <c r="A210">
        <v>39587</v>
      </c>
      <c r="B210">
        <v>3937</v>
      </c>
      <c r="F210" s="17">
        <f t="shared" si="19"/>
        <v>39.587000000000003</v>
      </c>
      <c r="G210" s="17">
        <f t="shared" si="21"/>
        <v>0.19000000000000483</v>
      </c>
      <c r="H210" s="18">
        <f t="shared" si="22"/>
        <v>3937</v>
      </c>
      <c r="I210" s="4">
        <f>H210*60*'Berechnungen 525d'!$D$9/1000</f>
        <v>199.83206808510639</v>
      </c>
      <c r="J210" s="4">
        <f t="shared" si="23"/>
        <v>0.2030297872340725</v>
      </c>
      <c r="K210" s="24">
        <f t="shared" si="24"/>
        <v>0.29682717431881189</v>
      </c>
      <c r="L210" s="28">
        <f>'Berechnungen 525d'!$E$77*((I210-I209)/(3.6*(F210-F209)))</f>
        <v>534.2889137738614</v>
      </c>
      <c r="M210" s="21">
        <f>'Berechnungen 525d'!$E$77*((I210-I209)/(3.6*(F210-F209)))*'Berechnungen 525d'!$B$3/(2*PI())</f>
        <v>169.04902667262326</v>
      </c>
      <c r="N210" s="18">
        <f t="shared" si="20"/>
        <v>3946.8759636010259</v>
      </c>
      <c r="O210" s="4">
        <f>N210*60*'Berechnungen 525d'!$D$9/1000</f>
        <v>200.33334678226822</v>
      </c>
      <c r="P210" s="21">
        <f>'Berechnungen 525d'!$E$77*((O210-O209)/(3.6*(F210-F209)))*('Berechnungen 525d'!$B$3/(2*PI()))/2</f>
        <v>185.38033092717708</v>
      </c>
      <c r="Q210" s="21">
        <f>('Berechnungen 525d'!$E$77*((O210-O209)/(3.6*(F210-F209)))+('Berechnungen 525d'!$E$74*'Berechnungen 525d'!$E$75*'Berechnungen 525d'!$E$76*('Beschl. 5. Gang(4)'!O210/3.6)^2)/2)*('Berechnungen 525d'!$B$3/(2*PI()))/2</f>
        <v>390.18991720371923</v>
      </c>
      <c r="R210" s="28">
        <f>('Berechnungen 525d'!$E$74*'Berechnungen 525d'!$E$75*'Berechnungen 525d'!$E$76*O210^2)/2</f>
        <v>16778.331306920925</v>
      </c>
      <c r="T210">
        <v>39587</v>
      </c>
      <c r="U210">
        <v>3937</v>
      </c>
    </row>
    <row r="211" spans="1:21" x14ac:dyDescent="0.25">
      <c r="A211">
        <v>39778</v>
      </c>
      <c r="B211">
        <v>3960</v>
      </c>
      <c r="F211" s="17">
        <f t="shared" si="19"/>
        <v>39.777999999999999</v>
      </c>
      <c r="G211" s="17">
        <f t="shared" si="21"/>
        <v>0.1909999999999954</v>
      </c>
      <c r="H211" s="18">
        <f t="shared" si="22"/>
        <v>3960</v>
      </c>
      <c r="I211" s="4">
        <f>H211*60*'Berechnungen 525d'!$D$9/1000</f>
        <v>200.9994893617021</v>
      </c>
      <c r="J211" s="4">
        <f t="shared" si="23"/>
        <v>1.1674212765957179</v>
      </c>
      <c r="K211" s="24">
        <f t="shared" si="24"/>
        <v>1.6978203557238889</v>
      </c>
      <c r="L211" s="28">
        <f>'Berechnungen 525d'!$E$77*((I211-I210)/(3.6*(F211-F210)))</f>
        <v>3056.0766403030002</v>
      </c>
      <c r="M211" s="21">
        <f>'Berechnungen 525d'!$E$77*((I211-I210)/(3.6*(F211-F210)))*'Berechnungen 525d'!$B$3/(2*PI())</f>
        <v>966.94273109852668</v>
      </c>
      <c r="N211" s="18">
        <f t="shared" si="20"/>
        <v>3955.6048510093642</v>
      </c>
      <c r="O211" s="4">
        <f>N211*60*'Berechnungen 525d'!$D$9/1000</f>
        <v>200.77640282059443</v>
      </c>
      <c r="P211" s="21">
        <f>'Berechnungen 525d'!$E$77*((O211-O210)/(3.6*(F211-F210)))*('Berechnungen 525d'!$B$3/(2*PI()))/2</f>
        <v>183.4855267406582</v>
      </c>
      <c r="Q211" s="21">
        <f>('Berechnungen 525d'!$E$77*((O211-O210)/(3.6*(F211-F210)))+('Berechnungen 525d'!$E$74*'Berechnungen 525d'!$E$75*'Berechnungen 525d'!$E$76*('Beschl. 5. Gang(4)'!O211/3.6)^2)/2)*('Berechnungen 525d'!$B$3/(2*PI()))/2</f>
        <v>389.20202609719229</v>
      </c>
      <c r="R211" s="28">
        <f>('Berechnungen 525d'!$E$74*'Berechnungen 525d'!$E$75*'Berechnungen 525d'!$E$76*O211^2)/2</f>
        <v>16852.627087696241</v>
      </c>
      <c r="T211">
        <v>39778</v>
      </c>
      <c r="U211">
        <v>3960</v>
      </c>
    </row>
    <row r="212" spans="1:21" x14ac:dyDescent="0.25">
      <c r="A212">
        <v>39978</v>
      </c>
      <c r="B212">
        <v>3953</v>
      </c>
      <c r="F212" s="17">
        <f t="shared" si="19"/>
        <v>39.978000000000002</v>
      </c>
      <c r="G212" s="17">
        <f t="shared" si="21"/>
        <v>0.20000000000000284</v>
      </c>
      <c r="H212" s="18">
        <f t="shared" si="22"/>
        <v>3953</v>
      </c>
      <c r="I212" s="4">
        <f>H212*60*'Berechnungen 525d'!$D$9/1000</f>
        <v>200.64418723404253</v>
      </c>
      <c r="J212" s="4">
        <f t="shared" si="23"/>
        <v>-0.35530212765957003</v>
      </c>
      <c r="K212" s="24">
        <f t="shared" si="24"/>
        <v>-0.49347517730495133</v>
      </c>
      <c r="L212" s="28">
        <f>'Berechnungen 525d'!$E$77*((I212-I211)/(3.6*(F212-F211)))</f>
        <v>-888.25531914891235</v>
      </c>
      <c r="M212" s="21">
        <f>'Berechnungen 525d'!$E$77*((I212-I211)/(3.6*(F212-F211)))*'Berechnungen 525d'!$B$3/(2*PI())</f>
        <v>-281.04400684319432</v>
      </c>
      <c r="N212" s="18">
        <f t="shared" si="20"/>
        <v>3964.6462971702913</v>
      </c>
      <c r="O212" s="4">
        <f>N212*60*'Berechnungen 525d'!$D$9/1000</f>
        <v>201.2353235431797</v>
      </c>
      <c r="P212" s="21">
        <f>'Berechnungen 525d'!$E$77*((O212-O211)/(3.6*(F212-F211)))*('Berechnungen 525d'!$B$3/(2*PI()))/2</f>
        <v>181.50316119457389</v>
      </c>
      <c r="Q212" s="21">
        <f>('Berechnungen 525d'!$E$77*((O212-O211)/(3.6*(F212-F211)))+('Berechnungen 525d'!$E$74*'Berechnungen 525d'!$E$75*'Berechnungen 525d'!$E$76*('Beschl. 5. Gang(4)'!O212/3.6)^2)/2)*('Berechnungen 525d'!$B$3/(2*PI()))/2</f>
        <v>388.1611602325803</v>
      </c>
      <c r="R212" s="28">
        <f>('Berechnungen 525d'!$E$74*'Berechnungen 525d'!$E$75*'Berechnungen 525d'!$E$76*O212^2)/2</f>
        <v>16929.756258592439</v>
      </c>
      <c r="T212">
        <v>39978</v>
      </c>
      <c r="U212">
        <v>3953</v>
      </c>
    </row>
    <row r="213" spans="1:21" x14ac:dyDescent="0.25">
      <c r="A213">
        <v>40168</v>
      </c>
      <c r="B213">
        <v>3961</v>
      </c>
      <c r="F213" s="17">
        <f t="shared" si="19"/>
        <v>40.167999999999999</v>
      </c>
      <c r="G213" s="17">
        <f t="shared" si="21"/>
        <v>0.18999999999999773</v>
      </c>
      <c r="H213" s="18">
        <f t="shared" si="22"/>
        <v>3961</v>
      </c>
      <c r="I213" s="4">
        <f>H213*60*'Berechnungen 525d'!$D$9/1000</f>
        <v>201.05024680851062</v>
      </c>
      <c r="J213" s="4">
        <f t="shared" si="23"/>
        <v>0.40605957446808816</v>
      </c>
      <c r="K213" s="24">
        <f t="shared" si="24"/>
        <v>0.59365434863756283</v>
      </c>
      <c r="L213" s="28">
        <f>'Berechnungen 525d'!$E$77*((I213-I212)/(3.6*(F213-F212)))</f>
        <v>1068.5778275476132</v>
      </c>
      <c r="M213" s="21">
        <f>'Berechnungen 525d'!$E$77*((I213-I212)/(3.6*(F213-F212)))*'Berechnungen 525d'!$B$3/(2*PI())</f>
        <v>338.09805334521184</v>
      </c>
      <c r="N213" s="18">
        <f t="shared" si="20"/>
        <v>3973.1402949071689</v>
      </c>
      <c r="O213" s="4">
        <f>N213*60*'Berechnungen 525d'!$D$9/1000</f>
        <v>201.66645718150087</v>
      </c>
      <c r="P213" s="21">
        <f>'Berechnungen 525d'!$E$77*((O213-O212)/(3.6*(F213-F212)))*('Berechnungen 525d'!$B$3/(2*PI()))/2</f>
        <v>179.48775624730663</v>
      </c>
      <c r="Q213" s="21">
        <f>('Berechnungen 525d'!$E$77*((O213-O212)/(3.6*(F213-F212)))+('Berechnungen 525d'!$E$74*'Berechnungen 525d'!$E$75*'Berechnungen 525d'!$E$76*('Beschl. 5. Gang(4)'!O213/3.6)^2)/2)*('Berechnungen 525d'!$B$3/(2*PI()))/2</f>
        <v>387.03220658965978</v>
      </c>
      <c r="R213" s="28">
        <f>('Berechnungen 525d'!$E$74*'Berechnungen 525d'!$E$75*'Berechnungen 525d'!$E$76*O213^2)/2</f>
        <v>17002.375777737896</v>
      </c>
      <c r="T213">
        <v>40168</v>
      </c>
      <c r="U213">
        <v>3961</v>
      </c>
    </row>
    <row r="214" spans="1:21" x14ac:dyDescent="0.25">
      <c r="A214">
        <v>40358</v>
      </c>
      <c r="B214">
        <v>3972</v>
      </c>
      <c r="F214" s="17">
        <f t="shared" si="19"/>
        <v>40.357999999999997</v>
      </c>
      <c r="G214" s="17">
        <f t="shared" si="21"/>
        <v>0.18999999999999773</v>
      </c>
      <c r="H214" s="18">
        <f t="shared" si="22"/>
        <v>3972</v>
      </c>
      <c r="I214" s="4">
        <f>H214*60*'Berechnungen 525d'!$D$9/1000</f>
        <v>201.60857872340424</v>
      </c>
      <c r="J214" s="4">
        <f t="shared" si="23"/>
        <v>0.55833191489361411</v>
      </c>
      <c r="K214" s="24">
        <f t="shared" si="24"/>
        <v>0.81627472937663859</v>
      </c>
      <c r="L214" s="28">
        <f>'Berechnungen 525d'!$E$77*((I214-I213)/(3.6*(F214-F213)))</f>
        <v>1469.2945128779495</v>
      </c>
      <c r="M214" s="21">
        <f>'Berechnungen 525d'!$E$77*((I214-I213)/(3.6*(F214-F213)))*'Berechnungen 525d'!$B$3/(2*PI())</f>
        <v>464.88482334966039</v>
      </c>
      <c r="N214" s="18">
        <f t="shared" si="20"/>
        <v>3981.5395912048575</v>
      </c>
      <c r="O214" s="4">
        <f>N214*60*'Berechnungen 525d'!$D$9/1000</f>
        <v>202.09278401655973</v>
      </c>
      <c r="P214" s="21">
        <f>'Berechnungen 525d'!$E$77*((O214-O213)/(3.6*(F214-F213)))*('Berechnungen 525d'!$B$3/(2*PI()))/2</f>
        <v>177.48660798238765</v>
      </c>
      <c r="Q214" s="21">
        <f>('Berechnungen 525d'!$E$77*((O214-O213)/(3.6*(F214-F213)))+('Berechnungen 525d'!$E$74*'Berechnungen 525d'!$E$75*'Berechnungen 525d'!$E$76*('Beschl. 5. Gang(4)'!O214/3.6)^2)/2)*('Berechnungen 525d'!$B$3/(2*PI()))/2</f>
        <v>385.90949191237092</v>
      </c>
      <c r="R214" s="28">
        <f>('Berechnungen 525d'!$E$74*'Berechnungen 525d'!$E$75*'Berechnungen 525d'!$E$76*O214^2)/2</f>
        <v>17074.338472611384</v>
      </c>
      <c r="T214">
        <v>40358</v>
      </c>
      <c r="U214">
        <v>3972</v>
      </c>
    </row>
    <row r="215" spans="1:21" x14ac:dyDescent="0.25">
      <c r="A215">
        <v>40549</v>
      </c>
      <c r="B215">
        <v>3989</v>
      </c>
      <c r="F215" s="17">
        <f t="shared" si="19"/>
        <v>40.548999999999999</v>
      </c>
      <c r="G215" s="17">
        <f t="shared" si="21"/>
        <v>0.1910000000000025</v>
      </c>
      <c r="H215" s="18">
        <f t="shared" si="22"/>
        <v>3989</v>
      </c>
      <c r="I215" s="4">
        <f>H215*60*'Berechnungen 525d'!$D$9/1000</f>
        <v>202.47145531914893</v>
      </c>
      <c r="J215" s="4">
        <f t="shared" si="23"/>
        <v>0.86287659574469444</v>
      </c>
      <c r="K215" s="24">
        <f t="shared" si="24"/>
        <v>1.2549106977089632</v>
      </c>
      <c r="L215" s="28">
        <f>'Berechnungen 525d'!$E$77*((I215-I214)/(3.6*(F215-F214)))</f>
        <v>2258.8392558761338</v>
      </c>
      <c r="M215" s="21">
        <f>'Berechnungen 525d'!$E$77*((I215-I214)/(3.6*(F215-F214)))*'Berechnungen 525d'!$B$3/(2*PI())</f>
        <v>714.69680124673823</v>
      </c>
      <c r="N215" s="18">
        <f t="shared" si="20"/>
        <v>3989.8858709438337</v>
      </c>
      <c r="O215" s="4">
        <f>N215*60*'Berechnungen 525d'!$D$9/1000</f>
        <v>202.51641986645976</v>
      </c>
      <c r="P215" s="21">
        <f>'Berechnungen 525d'!$E$77*((O215-O214)/(3.6*(F215-F214)))*('Berechnungen 525d'!$B$3/(2*PI()))/2</f>
        <v>175.44292446342644</v>
      </c>
      <c r="Q215" s="21">
        <f>('Berechnungen 525d'!$E$77*((O215-O214)/(3.6*(F215-F214)))+('Berechnungen 525d'!$E$74*'Berechnungen 525d'!$E$75*'Berechnungen 525d'!$E$76*('Beschl. 5. Gang(4)'!O215/3.6)^2)/2)*('Berechnungen 525d'!$B$3/(2*PI()))/2</f>
        <v>384.74053482536482</v>
      </c>
      <c r="R215" s="28">
        <f>('Berechnungen 525d'!$E$74*'Berechnungen 525d'!$E$75*'Berechnungen 525d'!$E$76*O215^2)/2</f>
        <v>17145.997471318835</v>
      </c>
      <c r="T215">
        <v>40549</v>
      </c>
      <c r="U215">
        <v>3989</v>
      </c>
    </row>
    <row r="216" spans="1:21" x14ac:dyDescent="0.25">
      <c r="A216">
        <v>40739</v>
      </c>
      <c r="B216">
        <v>3997</v>
      </c>
      <c r="F216" s="17">
        <f t="shared" si="19"/>
        <v>40.738999999999997</v>
      </c>
      <c r="G216" s="17">
        <f t="shared" si="21"/>
        <v>0.18999999999999773</v>
      </c>
      <c r="H216" s="18">
        <f t="shared" si="22"/>
        <v>3997</v>
      </c>
      <c r="I216" s="4">
        <f>H216*60*'Berechnungen 525d'!$D$9/1000</f>
        <v>202.87751489361702</v>
      </c>
      <c r="J216" s="4">
        <f t="shared" si="23"/>
        <v>0.40605957446808816</v>
      </c>
      <c r="K216" s="24">
        <f t="shared" si="24"/>
        <v>0.59365434863756283</v>
      </c>
      <c r="L216" s="28">
        <f>'Berechnungen 525d'!$E$77*((I216-I215)/(3.6*(F216-F215)))</f>
        <v>1068.5778275476132</v>
      </c>
      <c r="M216" s="21">
        <f>'Berechnungen 525d'!$E$77*((I216-I215)/(3.6*(F216-F215)))*'Berechnungen 525d'!$B$3/(2*PI())</f>
        <v>338.09805334521184</v>
      </c>
      <c r="N216" s="18">
        <f t="shared" si="20"/>
        <v>3998.0899600166454</v>
      </c>
      <c r="O216" s="4">
        <f>N216*60*'Berechnungen 525d'!$D$9/1000</f>
        <v>202.93283848118529</v>
      </c>
      <c r="P216" s="21">
        <f>'Berechnungen 525d'!$E$77*((O216-O215)/(3.6*(F216-F215)))*('Berechnungen 525d'!$B$3/(2*PI()))/2</f>
        <v>173.36165906177374</v>
      </c>
      <c r="Q216" s="21">
        <f>('Berechnungen 525d'!$E$77*((O216-O215)/(3.6*(F216-F215)))+('Berechnungen 525d'!$E$74*'Berechnungen 525d'!$E$75*'Berechnungen 525d'!$E$76*('Beschl. 5. Gang(4)'!O216/3.6)^2)/2)*('Berechnungen 525d'!$B$3/(2*PI()))/2</f>
        <v>383.5208788325159</v>
      </c>
      <c r="R216" s="28">
        <f>('Berechnungen 525d'!$E$74*'Berechnungen 525d'!$E$75*'Berechnungen 525d'!$E$76*O216^2)/2</f>
        <v>17216.581902354937</v>
      </c>
      <c r="T216">
        <v>40739</v>
      </c>
      <c r="U216">
        <v>3997</v>
      </c>
    </row>
    <row r="217" spans="1:21" x14ac:dyDescent="0.25">
      <c r="A217">
        <v>40919</v>
      </c>
      <c r="B217">
        <v>4007</v>
      </c>
      <c r="F217" s="17">
        <f t="shared" si="19"/>
        <v>40.918999999999997</v>
      </c>
      <c r="G217" s="17">
        <f t="shared" si="21"/>
        <v>0.17999999999999972</v>
      </c>
      <c r="H217" s="18">
        <f t="shared" si="22"/>
        <v>4007</v>
      </c>
      <c r="I217" s="4">
        <f>H217*60*'Berechnungen 525d'!$D$9/1000</f>
        <v>203.38508936170211</v>
      </c>
      <c r="J217" s="4">
        <f t="shared" si="23"/>
        <v>0.50757446808509599</v>
      </c>
      <c r="K217" s="24">
        <f t="shared" si="24"/>
        <v>0.78329393223008759</v>
      </c>
      <c r="L217" s="28">
        <f>'Berechnungen 525d'!$E$77*((I217-I216)/(3.6*(F217-F216)))</f>
        <v>1409.9290780141578</v>
      </c>
      <c r="M217" s="21">
        <f>'Berechnungen 525d'!$E$77*((I217-I216)/(3.6*(F217-F216)))*'Berechnungen 525d'!$B$3/(2*PI())</f>
        <v>446.10159816380406</v>
      </c>
      <c r="N217" s="18">
        <f t="shared" si="20"/>
        <v>4005.7700197023451</v>
      </c>
      <c r="O217" s="4">
        <f>N217*60*'Berechnungen 525d'!$D$9/1000</f>
        <v>203.32265870216838</v>
      </c>
      <c r="P217" s="21">
        <f>'Berechnungen 525d'!$E$77*((O217-O216)/(3.6*(F217-F216)))*('Berechnungen 525d'!$B$3/(2*PI()))/2</f>
        <v>171.30434498920872</v>
      </c>
      <c r="Q217" s="21">
        <f>('Berechnungen 525d'!$E$77*((O217-O216)/(3.6*(F217-F216)))+('Berechnungen 525d'!$E$74*'Berechnungen 525d'!$E$75*'Berechnungen 525d'!$E$76*('Beschl. 5. Gang(4)'!O217/3.6)^2)/2)*('Berechnungen 525d'!$B$3/(2*PI()))/2</f>
        <v>382.27174346214309</v>
      </c>
      <c r="R217" s="28">
        <f>('Berechnungen 525d'!$E$74*'Berechnungen 525d'!$E$75*'Berechnungen 525d'!$E$76*O217^2)/2</f>
        <v>17282.789203815279</v>
      </c>
      <c r="T217">
        <v>40919</v>
      </c>
      <c r="U217">
        <v>4007</v>
      </c>
    </row>
    <row r="218" spans="1:21" x14ac:dyDescent="0.25">
      <c r="A218">
        <v>41089</v>
      </c>
      <c r="B218">
        <v>4003</v>
      </c>
      <c r="F218" s="17">
        <f t="shared" si="19"/>
        <v>41.088999999999999</v>
      </c>
      <c r="G218" s="17">
        <f t="shared" si="21"/>
        <v>0.17000000000000171</v>
      </c>
      <c r="H218" s="18">
        <f t="shared" si="22"/>
        <v>4003</v>
      </c>
      <c r="I218" s="4">
        <f>H218*60*'Berechnungen 525d'!$D$9/1000</f>
        <v>203.18205957446807</v>
      </c>
      <c r="J218" s="4">
        <f t="shared" si="23"/>
        <v>-0.20302978723404408</v>
      </c>
      <c r="K218" s="24">
        <f t="shared" si="24"/>
        <v>-0.33174801835627782</v>
      </c>
      <c r="L218" s="28">
        <f>'Berechnungen 525d'!$E$77*((I218-I217)/(3.6*(F218-F217)))</f>
        <v>-597.14643304130004</v>
      </c>
      <c r="M218" s="21">
        <f>'Berechnungen 525d'!$E$77*((I218-I217)/(3.6*(F218-F217)))*'Berechnungen 525d'!$B$3/(2*PI())</f>
        <v>-188.9371474576142</v>
      </c>
      <c r="N218" s="18">
        <f t="shared" si="20"/>
        <v>4012.9396038484083</v>
      </c>
      <c r="O218" s="4">
        <f>N218*60*'Berechnungen 525d'!$D$9/1000</f>
        <v>203.6865684881013</v>
      </c>
      <c r="P218" s="21">
        <f>'Berechnungen 525d'!$E$77*((O218-O217)/(3.6*(F218-F217)))*('Berechnungen 525d'!$B$3/(2*PI()))/2</f>
        <v>169.32509712680124</v>
      </c>
      <c r="Q218" s="21">
        <f>('Berechnungen 525d'!$E$77*((O218-O217)/(3.6*(F218-F217)))+('Berechnungen 525d'!$E$74*'Berechnungen 525d'!$E$75*'Berechnungen 525d'!$E$76*('Beschl. 5. Gang(4)'!O218/3.6)^2)/2)*('Berechnungen 525d'!$B$3/(2*PI()))/2</f>
        <v>381.04835631984821</v>
      </c>
      <c r="R218" s="28">
        <f>('Berechnungen 525d'!$E$74*'Berechnungen 525d'!$E$75*'Berechnungen 525d'!$E$76*O218^2)/2</f>
        <v>17344.710531886383</v>
      </c>
      <c r="T218">
        <v>41089</v>
      </c>
      <c r="U218">
        <v>4003</v>
      </c>
    </row>
    <row r="219" spans="1:21" x14ac:dyDescent="0.25">
      <c r="A219">
        <v>41280</v>
      </c>
      <c r="B219">
        <v>4018</v>
      </c>
      <c r="F219" s="17">
        <f t="shared" si="19"/>
        <v>41.28</v>
      </c>
      <c r="G219" s="17">
        <f t="shared" si="21"/>
        <v>0.1910000000000025</v>
      </c>
      <c r="H219" s="18">
        <f t="shared" si="22"/>
        <v>4018</v>
      </c>
      <c r="I219" s="4">
        <f>H219*60*'Berechnungen 525d'!$D$9/1000</f>
        <v>203.94342127659573</v>
      </c>
      <c r="J219" s="4">
        <f t="shared" si="23"/>
        <v>0.76136170212765819</v>
      </c>
      <c r="K219" s="24">
        <f t="shared" si="24"/>
        <v>1.1072741450373011</v>
      </c>
      <c r="L219" s="28">
        <f>'Berechnungen 525d'!$E$77*((I219-I218)/(3.6*(F219-F218)))</f>
        <v>1993.093461067142</v>
      </c>
      <c r="M219" s="21">
        <f>'Berechnungen 525d'!$E$77*((I219-I218)/(3.6*(F219-F218)))*'Berechnungen 525d'!$B$3/(2*PI())</f>
        <v>630.61482462946378</v>
      </c>
      <c r="N219" s="18">
        <f t="shared" si="20"/>
        <v>4020.8960852182731</v>
      </c>
      <c r="O219" s="4">
        <f>N219*60*'Berechnungen 525d'!$D$9/1000</f>
        <v>204.09041916801516</v>
      </c>
      <c r="P219" s="21">
        <f>'Berechnungen 525d'!$E$77*((O219-O218)/(3.6*(F219-F218)))*('Berechnungen 525d'!$B$3/(2*PI()))/2</f>
        <v>167.24917012417993</v>
      </c>
      <c r="Q219" s="21">
        <f>('Berechnungen 525d'!$E$77*((O219-O218)/(3.6*(F219-F218)))+('Berechnungen 525d'!$E$74*'Berechnungen 525d'!$E$75*'Berechnungen 525d'!$E$76*('Beschl. 5. Gang(4)'!O219/3.6)^2)/2)*('Berechnungen 525d'!$B$3/(2*PI()))/2</f>
        <v>379.81283178518254</v>
      </c>
      <c r="R219" s="28">
        <f>('Berechnungen 525d'!$E$74*'Berechnungen 525d'!$E$75*'Berechnungen 525d'!$E$76*O219^2)/2</f>
        <v>17413.557656158562</v>
      </c>
      <c r="T219">
        <v>41280</v>
      </c>
      <c r="U219">
        <v>4018</v>
      </c>
    </row>
    <row r="220" spans="1:21" x14ac:dyDescent="0.25">
      <c r="A220">
        <v>41460</v>
      </c>
      <c r="B220">
        <v>4026</v>
      </c>
      <c r="F220" s="17">
        <f t="shared" si="19"/>
        <v>41.46</v>
      </c>
      <c r="G220" s="17">
        <f t="shared" si="21"/>
        <v>0.17999999999999972</v>
      </c>
      <c r="H220" s="18">
        <f t="shared" si="22"/>
        <v>4026</v>
      </c>
      <c r="I220" s="4">
        <f>H220*60*'Berechnungen 525d'!$D$9/1000</f>
        <v>204.34948085106382</v>
      </c>
      <c r="J220" s="4">
        <f t="shared" si="23"/>
        <v>0.40605957446808816</v>
      </c>
      <c r="K220" s="24">
        <f t="shared" si="24"/>
        <v>0.62663514578408763</v>
      </c>
      <c r="L220" s="28">
        <f>'Berechnungen 525d'!$E$77*((I220-I219)/(3.6*(F220-F219)))</f>
        <v>1127.9432624113576</v>
      </c>
      <c r="M220" s="21">
        <f>'Berechnungen 525d'!$E$77*((I220-I219)/(3.6*(F220-F219)))*'Berechnungen 525d'!$B$3/(2*PI())</f>
        <v>356.88127853105323</v>
      </c>
      <c r="N220" s="18">
        <f t="shared" si="20"/>
        <v>4028.297093923708</v>
      </c>
      <c r="O220" s="4">
        <f>N220*60*'Berechnungen 525d'!$D$9/1000</f>
        <v>204.46607547371056</v>
      </c>
      <c r="P220" s="21">
        <f>'Berechnungen 525d'!$E$77*((O220-O219)/(3.6*(F220-F219)))*('Berechnungen 525d'!$B$3/(2*PI()))/2</f>
        <v>165.0800905759246</v>
      </c>
      <c r="Q220" s="21">
        <f>('Berechnungen 525d'!$E$77*((O220-O219)/(3.6*(F220-F219)))+('Berechnungen 525d'!$E$74*'Berechnungen 525d'!$E$75*'Berechnungen 525d'!$E$76*('Beschl. 5. Gang(4)'!O220/3.6)^2)/2)*('Berechnungen 525d'!$B$3/(2*PI()))/2</f>
        <v>378.42697732332311</v>
      </c>
      <c r="R220" s="28">
        <f>('Berechnungen 525d'!$E$74*'Berechnungen 525d'!$E$75*'Berechnungen 525d'!$E$76*O220^2)/2</f>
        <v>17477.720717206386</v>
      </c>
      <c r="T220">
        <v>41460</v>
      </c>
      <c r="U220">
        <v>4026</v>
      </c>
    </row>
    <row r="221" spans="1:21" x14ac:dyDescent="0.25">
      <c r="A221">
        <v>41650</v>
      </c>
      <c r="B221">
        <v>4021</v>
      </c>
      <c r="F221" s="17">
        <f t="shared" si="19"/>
        <v>41.65</v>
      </c>
      <c r="G221" s="17">
        <f t="shared" si="21"/>
        <v>0.18999999999999773</v>
      </c>
      <c r="H221" s="18">
        <f t="shared" si="22"/>
        <v>4021</v>
      </c>
      <c r="I221" s="4">
        <f>H221*60*'Berechnungen 525d'!$D$9/1000</f>
        <v>204.09569361702125</v>
      </c>
      <c r="J221" s="4">
        <f t="shared" si="23"/>
        <v>-0.2537872340425622</v>
      </c>
      <c r="K221" s="24">
        <f t="shared" si="24"/>
        <v>-0.37103396789848719</v>
      </c>
      <c r="L221" s="28">
        <f>'Berechnungen 525d'!$E$77*((I221-I220)/(3.6*(F221-F220)))</f>
        <v>-667.86114221727689</v>
      </c>
      <c r="M221" s="21">
        <f>'Berechnungen 525d'!$E$77*((I221-I220)/(3.6*(F221-F220)))*'Berechnungen 525d'!$B$3/(2*PI())</f>
        <v>-211.31128334076328</v>
      </c>
      <c r="N221" s="18">
        <f t="shared" si="20"/>
        <v>4036.0051431685411</v>
      </c>
      <c r="O221" s="4">
        <f>N221*60*'Berechnungen 525d'!$D$9/1000</f>
        <v>204.85731637325256</v>
      </c>
      <c r="P221" s="21">
        <f>'Berechnungen 525d'!$E$77*((O221-O220)/(3.6*(F221-F220)))*('Berechnungen 525d'!$B$3/(2*PI()))/2</f>
        <v>162.87977779794318</v>
      </c>
      <c r="Q221" s="21">
        <f>('Berechnungen 525d'!$E$77*((O221-O220)/(3.6*(F221-F220)))+('Berechnungen 525d'!$E$74*'Berechnungen 525d'!$E$75*'Berechnungen 525d'!$E$76*('Beschl. 5. Gang(4)'!O221/3.6)^2)/2)*('Berechnungen 525d'!$B$3/(2*PI()))/2</f>
        <v>377.04391392652775</v>
      </c>
      <c r="R221" s="28">
        <f>('Berechnungen 525d'!$E$74*'Berechnungen 525d'!$E$75*'Berechnungen 525d'!$E$76*O221^2)/2</f>
        <v>17544.671103305023</v>
      </c>
      <c r="T221">
        <v>41650</v>
      </c>
      <c r="U221">
        <v>4021</v>
      </c>
    </row>
    <row r="222" spans="1:21" x14ac:dyDescent="0.25">
      <c r="A222">
        <v>41830</v>
      </c>
      <c r="B222">
        <v>4047</v>
      </c>
      <c r="F222" s="17">
        <f t="shared" si="19"/>
        <v>41.83</v>
      </c>
      <c r="G222" s="17">
        <f t="shared" si="21"/>
        <v>0.17999999999999972</v>
      </c>
      <c r="H222" s="18">
        <f t="shared" si="22"/>
        <v>4047</v>
      </c>
      <c r="I222" s="4">
        <f>H222*60*'Berechnungen 525d'!$D$9/1000</f>
        <v>205.41538723404256</v>
      </c>
      <c r="J222" s="4">
        <f t="shared" si="23"/>
        <v>1.3196936170213007</v>
      </c>
      <c r="K222" s="24">
        <f t="shared" si="24"/>
        <v>2.0365642237983068</v>
      </c>
      <c r="L222" s="28">
        <f>'Berechnungen 525d'!$E$77*((I222-I221)/(3.6*(F222-F221)))</f>
        <v>3665.8156028369522</v>
      </c>
      <c r="M222" s="21">
        <f>'Berechnungen 525d'!$E$77*((I222-I221)/(3.6*(F222-F221)))*'Berechnungen 525d'!$B$3/(2*PI())</f>
        <v>1159.8641552259355</v>
      </c>
      <c r="N222" s="18">
        <f t="shared" si="20"/>
        <v>4043.2072207074302</v>
      </c>
      <c r="O222" s="4">
        <f>N222*60*'Berechnungen 525d'!$D$9/1000</f>
        <v>205.22287544084352</v>
      </c>
      <c r="P222" s="21">
        <f>'Berechnungen 525d'!$E$77*((O222-O221)/(3.6*(F222-F221)))*('Berechnungen 525d'!$B$3/(2*PI()))/2</f>
        <v>160.64291500992067</v>
      </c>
      <c r="Q222" s="21">
        <f>('Berechnungen 525d'!$E$77*((O222-O221)/(3.6*(F222-F221)))+('Berechnungen 525d'!$E$74*'Berechnungen 525d'!$E$75*'Berechnungen 525d'!$E$76*('Beschl. 5. Gang(4)'!O222/3.6)^2)/2)*('Berechnungen 525d'!$B$3/(2*PI()))/2</f>
        <v>375.5720664725996</v>
      </c>
      <c r="R222" s="28">
        <f>('Berechnungen 525d'!$E$74*'Berechnungen 525d'!$E$75*'Berechnungen 525d'!$E$76*O222^2)/2</f>
        <v>17607.342392103874</v>
      </c>
      <c r="T222">
        <v>41830</v>
      </c>
      <c r="U222">
        <v>4047</v>
      </c>
    </row>
    <row r="223" spans="1:21" x14ac:dyDescent="0.25">
      <c r="A223">
        <v>42041</v>
      </c>
      <c r="B223">
        <v>4053</v>
      </c>
      <c r="F223" s="17">
        <f t="shared" si="19"/>
        <v>42.040999999999997</v>
      </c>
      <c r="G223" s="17">
        <f t="shared" si="21"/>
        <v>0.21099999999999852</v>
      </c>
      <c r="H223" s="18">
        <f t="shared" si="22"/>
        <v>4053</v>
      </c>
      <c r="I223" s="4">
        <f>H223*60*'Berechnungen 525d'!$D$9/1000</f>
        <v>205.71993191489361</v>
      </c>
      <c r="J223" s="4">
        <f t="shared" si="23"/>
        <v>0.30454468085105191</v>
      </c>
      <c r="K223" s="24">
        <f t="shared" si="24"/>
        <v>0.40092769990923383</v>
      </c>
      <c r="L223" s="28">
        <f>'Berechnungen 525d'!$E$77*((I223-I222)/(3.6*(F223-F222)))</f>
        <v>721.66985983662084</v>
      </c>
      <c r="M223" s="21">
        <f>'Berechnungen 525d'!$E$77*((I223-I222)/(3.6*(F223-F222)))*'Berechnungen 525d'!$B$3/(2*PI())</f>
        <v>228.33636304118576</v>
      </c>
      <c r="N223" s="18">
        <f t="shared" si="20"/>
        <v>4051.523272566561</v>
      </c>
      <c r="O223" s="4">
        <f>N223*60*'Berechnungen 525d'!$D$9/1000</f>
        <v>205.64497700074014</v>
      </c>
      <c r="P223" s="21">
        <f>'Berechnungen 525d'!$E$77*((O223-O222)/(3.6*(F223-F222)))*('Berechnungen 525d'!$B$3/(2*PI()))/2</f>
        <v>158.23808636464645</v>
      </c>
      <c r="Q223" s="21">
        <f>('Berechnungen 525d'!$E$77*((O223-O222)/(3.6*(F223-F222)))+('Berechnungen 525d'!$E$74*'Berechnungen 525d'!$E$75*'Berechnungen 525d'!$E$76*('Beschl. 5. Gang(4)'!O223/3.6)^2)/2)*('Berechnungen 525d'!$B$3/(2*PI()))/2</f>
        <v>374.05227784198786</v>
      </c>
      <c r="R223" s="28">
        <f>('Berechnungen 525d'!$E$74*'Berechnungen 525d'!$E$75*'Berechnungen 525d'!$E$76*O223^2)/2</f>
        <v>17679.846296124451</v>
      </c>
      <c r="T223">
        <v>42041</v>
      </c>
      <c r="U223">
        <v>4053</v>
      </c>
    </row>
    <row r="224" spans="1:21" x14ac:dyDescent="0.25">
      <c r="A224">
        <v>42231</v>
      </c>
      <c r="B224">
        <v>4045</v>
      </c>
      <c r="F224" s="17">
        <f t="shared" si="19"/>
        <v>42.231000000000002</v>
      </c>
      <c r="G224" s="17">
        <f t="shared" si="21"/>
        <v>0.19000000000000483</v>
      </c>
      <c r="H224" s="18">
        <f t="shared" si="22"/>
        <v>4045</v>
      </c>
      <c r="I224" s="4">
        <f>H224*60*'Berechnungen 525d'!$D$9/1000</f>
        <v>205.31387234042552</v>
      </c>
      <c r="J224" s="4">
        <f t="shared" si="23"/>
        <v>-0.40605957446808816</v>
      </c>
      <c r="K224" s="24">
        <f t="shared" si="24"/>
        <v>-0.59365434863754074</v>
      </c>
      <c r="L224" s="28">
        <f>'Berechnungen 525d'!$E$77*((I224-I223)/(3.6*(F224-F223)))</f>
        <v>-1068.5778275475734</v>
      </c>
      <c r="M224" s="21">
        <f>'Berechnungen 525d'!$E$77*((I224-I223)/(3.6*(F224-F223)))*'Berechnungen 525d'!$B$3/(2*PI())</f>
        <v>-338.09805334519928</v>
      </c>
      <c r="N224" s="18">
        <f t="shared" si="20"/>
        <v>4058.8929452943962</v>
      </c>
      <c r="O224" s="4">
        <f>N224*60*'Berechnungen 525d'!$D$9/1000</f>
        <v>206.01904277221936</v>
      </c>
      <c r="P224" s="21">
        <f>'Berechnungen 525d'!$E$77*((O224-O223)/(3.6*(F224-F223)))*('Berechnungen 525d'!$B$3/(2*PI()))/2</f>
        <v>155.72950019201534</v>
      </c>
      <c r="Q224" s="21">
        <f>('Berechnungen 525d'!$E$77*((O224-O223)/(3.6*(F224-F223)))+('Berechnungen 525d'!$E$74*'Berechnungen 525d'!$E$75*'Berechnungen 525d'!$E$76*('Beschl. 5. Gang(4)'!O224/3.6)^2)/2)*('Berechnungen 525d'!$B$3/(2*PI()))/2</f>
        <v>372.32953264135466</v>
      </c>
      <c r="R224" s="28">
        <f>('Berechnungen 525d'!$E$74*'Berechnungen 525d'!$E$75*'Berechnungen 525d'!$E$76*O224^2)/2</f>
        <v>17744.223654735641</v>
      </c>
      <c r="T224">
        <v>42231</v>
      </c>
      <c r="U224">
        <v>4045</v>
      </c>
    </row>
    <row r="225" spans="1:21" x14ac:dyDescent="0.25">
      <c r="A225">
        <v>42421</v>
      </c>
      <c r="B225">
        <v>4050</v>
      </c>
      <c r="F225" s="17">
        <f t="shared" si="19"/>
        <v>42.420999999999999</v>
      </c>
      <c r="G225" s="17">
        <f t="shared" si="21"/>
        <v>0.18999999999999773</v>
      </c>
      <c r="H225" s="18">
        <f t="shared" si="22"/>
        <v>4050</v>
      </c>
      <c r="I225" s="4">
        <f>H225*60*'Berechnungen 525d'!$D$9/1000</f>
        <v>205.56765957446808</v>
      </c>
      <c r="J225" s="4">
        <f t="shared" si="23"/>
        <v>0.2537872340425622</v>
      </c>
      <c r="K225" s="24">
        <f t="shared" si="24"/>
        <v>0.37103396789848719</v>
      </c>
      <c r="L225" s="28">
        <f>'Berechnungen 525d'!$E$77*((I225-I224)/(3.6*(F225-F224)))</f>
        <v>667.86114221727689</v>
      </c>
      <c r="M225" s="21">
        <f>'Berechnungen 525d'!$E$77*((I225-I224)/(3.6*(F225-F224)))*'Berechnungen 525d'!$B$3/(2*PI())</f>
        <v>211.31128334076328</v>
      </c>
      <c r="N225" s="18">
        <f t="shared" si="20"/>
        <v>4066.1481844000305</v>
      </c>
      <c r="O225" s="4">
        <f>N225*60*'Berechnungen 525d'!$D$9/1000</f>
        <v>206.38730018520664</v>
      </c>
      <c r="P225" s="21">
        <f>'Berechnungen 525d'!$E$77*((O225-O224)/(3.6*(F225-F224)))*('Berechnungen 525d'!$B$3/(2*PI()))/2</f>
        <v>153.31138863556919</v>
      </c>
      <c r="Q225" s="21">
        <f>('Berechnungen 525d'!$E$77*((O225-O224)/(3.6*(F225-F224)))+('Berechnungen 525d'!$E$74*'Berechnungen 525d'!$E$75*'Berechnungen 525d'!$E$76*('Beschl. 5. Gang(4)'!O225/3.6)^2)/2)*('Berechnungen 525d'!$B$3/(2*PI()))/2</f>
        <v>370.68645484679774</v>
      </c>
      <c r="R225" s="28">
        <f>('Berechnungen 525d'!$E$74*'Berechnungen 525d'!$E$75*'Berechnungen 525d'!$E$76*O225^2)/2</f>
        <v>17807.715669281621</v>
      </c>
      <c r="T225">
        <v>42421</v>
      </c>
      <c r="U225">
        <v>4050</v>
      </c>
    </row>
    <row r="226" spans="1:21" x14ac:dyDescent="0.25">
      <c r="A226">
        <v>42632</v>
      </c>
      <c r="B226">
        <v>4070</v>
      </c>
      <c r="F226" s="17">
        <f t="shared" si="19"/>
        <v>42.631999999999998</v>
      </c>
      <c r="G226" s="17">
        <f t="shared" si="21"/>
        <v>0.21099999999999852</v>
      </c>
      <c r="H226" s="18">
        <f t="shared" si="22"/>
        <v>4070</v>
      </c>
      <c r="I226" s="4">
        <f>H226*60*'Berechnungen 525d'!$D$9/1000</f>
        <v>206.58280851063827</v>
      </c>
      <c r="J226" s="4">
        <f t="shared" si="23"/>
        <v>1.015148936170192</v>
      </c>
      <c r="K226" s="24">
        <f t="shared" si="24"/>
        <v>1.3364256663641378</v>
      </c>
      <c r="L226" s="28">
        <f>'Berechnungen 525d'!$E$77*((I226-I225)/(3.6*(F226-F225)))</f>
        <v>2405.566199455448</v>
      </c>
      <c r="M226" s="21">
        <f>'Berechnungen 525d'!$E$77*((I226-I225)/(3.6*(F226-F225)))*'Berechnungen 525d'!$B$3/(2*PI())</f>
        <v>761.12121013730018</v>
      </c>
      <c r="N226" s="18">
        <f t="shared" si="20"/>
        <v>4074.0689372486718</v>
      </c>
      <c r="O226" s="4">
        <f>N226*60*'Berechnungen 525d'!$D$9/1000</f>
        <v>206.78933737660489</v>
      </c>
      <c r="P226" s="21">
        <f>'Berechnungen 525d'!$E$77*((O226-O225)/(3.6*(F226-F225)))*('Berechnungen 525d'!$B$3/(2*PI()))/2</f>
        <v>150.716324833904</v>
      </c>
      <c r="Q226" s="21">
        <f>('Berechnungen 525d'!$E$77*((O226-O225)/(3.6*(F226-F225)))+('Berechnungen 525d'!$E$74*'Berechnungen 525d'!$E$75*'Berechnungen 525d'!$E$76*('Beschl. 5. Gang(4)'!O226/3.6)^2)/2)*('Berechnungen 525d'!$B$3/(2*PI()))/2</f>
        <v>368.93909805571076</v>
      </c>
      <c r="R226" s="28">
        <f>('Berechnungen 525d'!$E$74*'Berechnungen 525d'!$E$75*'Berechnungen 525d'!$E$76*O226^2)/2</f>
        <v>17877.161193454867</v>
      </c>
      <c r="T226">
        <v>42632</v>
      </c>
      <c r="U226">
        <v>4070</v>
      </c>
    </row>
    <row r="227" spans="1:21" x14ac:dyDescent="0.25">
      <c r="A227">
        <v>43062</v>
      </c>
      <c r="B227">
        <v>4081</v>
      </c>
      <c r="F227" s="17">
        <f t="shared" si="19"/>
        <v>43.061999999999998</v>
      </c>
      <c r="G227" s="17">
        <f t="shared" si="21"/>
        <v>0.42999999999999972</v>
      </c>
      <c r="H227" s="18">
        <f t="shared" si="22"/>
        <v>4081</v>
      </c>
      <c r="I227" s="4">
        <f>H227*60*'Berechnungen 525d'!$D$9/1000</f>
        <v>207.14114042553189</v>
      </c>
      <c r="J227" s="4">
        <f t="shared" si="23"/>
        <v>0.55833191489361411</v>
      </c>
      <c r="K227" s="24">
        <f t="shared" si="24"/>
        <v>0.36067953158502231</v>
      </c>
      <c r="L227" s="28">
        <f>'Berechnungen 525d'!$E$77*((I227-I226)/(3.6*(F227-F226)))</f>
        <v>649.22315685304011</v>
      </c>
      <c r="M227" s="21">
        <f>'Berechnungen 525d'!$E$77*((I227-I226)/(3.6*(F227-F226)))*'Berechnungen 525d'!$B$3/(2*PI())</f>
        <v>205.41422427077785</v>
      </c>
      <c r="N227" s="18">
        <f t="shared" si="20"/>
        <v>4089.7560101400177</v>
      </c>
      <c r="O227" s="4">
        <f>N227*60*'Berechnungen 525d'!$D$9/1000</f>
        <v>207.58557314446861</v>
      </c>
      <c r="P227" s="21">
        <f>'Berechnungen 525d'!$E$77*((O227-O226)/(3.6*(F227-F226)))*('Berechnungen 525d'!$B$3/(2*PI()))/2</f>
        <v>146.47035950249955</v>
      </c>
      <c r="Q227" s="21">
        <f>('Berechnungen 525d'!$E$77*((O227-O226)/(3.6*(F227-F226)))+('Berechnungen 525d'!$E$74*'Berechnungen 525d'!$E$75*'Berechnungen 525d'!$E$76*('Beschl. 5. Gang(4)'!O227/3.6)^2)/2)*('Berechnungen 525d'!$B$3/(2*PI()))/2</f>
        <v>366.37688781616191</v>
      </c>
      <c r="R227" s="28">
        <f>('Berechnungen 525d'!$E$74*'Berechnungen 525d'!$E$75*'Berechnungen 525d'!$E$76*O227^2)/2</f>
        <v>18015.097123527612</v>
      </c>
      <c r="T227">
        <v>43062</v>
      </c>
      <c r="U227">
        <v>4081</v>
      </c>
    </row>
    <row r="228" spans="1:21" x14ac:dyDescent="0.25">
      <c r="A228">
        <v>43253</v>
      </c>
      <c r="B228">
        <v>4097</v>
      </c>
      <c r="F228" s="17">
        <f t="shared" si="19"/>
        <v>43.253</v>
      </c>
      <c r="G228" s="17">
        <f t="shared" si="21"/>
        <v>0.1910000000000025</v>
      </c>
      <c r="H228" s="18">
        <f t="shared" si="22"/>
        <v>4097</v>
      </c>
      <c r="I228" s="4">
        <f>H228*60*'Berechnungen 525d'!$D$9/1000</f>
        <v>207.95325957446806</v>
      </c>
      <c r="J228" s="4">
        <f t="shared" si="23"/>
        <v>0.81211914893617632</v>
      </c>
      <c r="K228" s="24">
        <f t="shared" si="24"/>
        <v>1.1810924213731322</v>
      </c>
      <c r="L228" s="28">
        <f>'Berechnungen 525d'!$E$77*((I228-I227)/(3.6*(F228-F227)))</f>
        <v>2125.9663584716382</v>
      </c>
      <c r="M228" s="21">
        <f>'Berechnungen 525d'!$E$77*((I228-I227)/(3.6*(F228-F227)))*'Berechnungen 525d'!$B$3/(2*PI())</f>
        <v>672.65581293810101</v>
      </c>
      <c r="N228" s="18">
        <f t="shared" si="20"/>
        <v>4096.5237757924733</v>
      </c>
      <c r="O228" s="4">
        <f>N228*60*'Berechnungen 525d'!$D$9/1000</f>
        <v>207.9290876495856</v>
      </c>
      <c r="P228" s="21">
        <f>'Berechnungen 525d'!$E$77*((O228-O227)/(3.6*(F228-F227)))*('Berechnungen 525d'!$B$3/(2*PI()))/2</f>
        <v>142.26177833522223</v>
      </c>
      <c r="Q228" s="21">
        <f>('Berechnungen 525d'!$E$77*((O228-O227)/(3.6*(F228-F227)))+('Berechnungen 525d'!$E$74*'Berechnungen 525d'!$E$75*'Berechnungen 525d'!$E$76*('Beschl. 5. Gang(4)'!O228/3.6)^2)/2)*('Berechnungen 525d'!$B$3/(2*PI()))/2</f>
        <v>362.89671550829956</v>
      </c>
      <c r="R228" s="28">
        <f>('Berechnungen 525d'!$E$74*'Berechnungen 525d'!$E$75*'Berechnungen 525d'!$E$76*O228^2)/2</f>
        <v>18074.769550938596</v>
      </c>
      <c r="T228">
        <v>43253</v>
      </c>
      <c r="U228">
        <v>4097</v>
      </c>
    </row>
    <row r="229" spans="1:21" x14ac:dyDescent="0.25">
      <c r="A229">
        <v>43473</v>
      </c>
      <c r="B229">
        <v>4092</v>
      </c>
      <c r="F229" s="17">
        <f t="shared" si="19"/>
        <v>43.472999999999999</v>
      </c>
      <c r="G229" s="17">
        <f t="shared" si="21"/>
        <v>0.21999999999999886</v>
      </c>
      <c r="H229" s="18">
        <f t="shared" si="22"/>
        <v>4092</v>
      </c>
      <c r="I229" s="4">
        <f>H229*60*'Berechnungen 525d'!$D$9/1000</f>
        <v>207.69947234042553</v>
      </c>
      <c r="J229" s="4">
        <f t="shared" si="23"/>
        <v>-0.25378723404253378</v>
      </c>
      <c r="K229" s="24">
        <f t="shared" si="24"/>
        <v>-0.32043842682138268</v>
      </c>
      <c r="L229" s="28">
        <f>'Berechnungen 525d'!$E$77*((I229-I228)/(3.6*(F229-F228)))</f>
        <v>-576.78916827848877</v>
      </c>
      <c r="M229" s="21">
        <f>'Berechnungen 525d'!$E$77*((I229-I228)/(3.6*(F229-F228)))*'Berechnungen 525d'!$B$3/(2*PI())</f>
        <v>-182.49610833972847</v>
      </c>
      <c r="N229" s="18">
        <f t="shared" si="20"/>
        <v>4104.162987149979</v>
      </c>
      <c r="O229" s="4">
        <f>N229*60*'Berechnungen 525d'!$D$9/1000</f>
        <v>208.31683451372319</v>
      </c>
      <c r="P229" s="21">
        <f>'Berechnungen 525d'!$E$77*((O229-O228)/(3.6*(F229-F228)))*('Berechnungen 525d'!$B$3/(2*PI()))/2</f>
        <v>139.41263435296625</v>
      </c>
      <c r="Q229" s="21">
        <f>('Berechnungen 525d'!$E$77*((O229-O228)/(3.6*(F229-F228)))+('Berechnungen 525d'!$E$74*'Berechnungen 525d'!$E$75*'Berechnungen 525d'!$E$76*('Beschl. 5. Gang(4)'!O229/3.6)^2)/2)*('Berechnungen 525d'!$B$3/(2*PI()))/2</f>
        <v>360.8712203325785</v>
      </c>
      <c r="R229" s="28">
        <f>('Berechnungen 525d'!$E$74*'Berechnungen 525d'!$E$75*'Berechnungen 525d'!$E$76*O229^2)/2</f>
        <v>18142.244188272871</v>
      </c>
      <c r="T229">
        <v>43473</v>
      </c>
      <c r="U229">
        <v>4092</v>
      </c>
    </row>
    <row r="230" spans="1:21" x14ac:dyDescent="0.25">
      <c r="A230">
        <v>44024</v>
      </c>
      <c r="B230">
        <v>4121</v>
      </c>
      <c r="F230" s="17">
        <f t="shared" si="19"/>
        <v>44.024000000000001</v>
      </c>
      <c r="G230" s="17">
        <f t="shared" si="21"/>
        <v>0.55100000000000193</v>
      </c>
      <c r="H230" s="18">
        <f t="shared" si="22"/>
        <v>4121</v>
      </c>
      <c r="I230" s="4">
        <f>H230*60*'Berechnungen 525d'!$D$9/1000</f>
        <v>209.17143829787233</v>
      </c>
      <c r="J230" s="4">
        <f t="shared" si="23"/>
        <v>1.4719659574467983</v>
      </c>
      <c r="K230" s="24">
        <f t="shared" si="24"/>
        <v>0.74206793579693142</v>
      </c>
      <c r="L230" s="28">
        <f>'Berechnungen 525d'!$E$77*((I230-I229)/(3.6*(F230-F229)))</f>
        <v>1335.7222844344765</v>
      </c>
      <c r="M230" s="21">
        <f>'Berechnungen 525d'!$E$77*((I230-I229)/(3.6*(F230-F229)))*'Berechnungen 525d'!$B$3/(2*PI())</f>
        <v>422.62256668150212</v>
      </c>
      <c r="N230" s="18">
        <f t="shared" si="20"/>
        <v>4122.5434387249661</v>
      </c>
      <c r="O230" s="4">
        <f>N230*60*'Berechnungen 525d'!$D$9/1000</f>
        <v>209.24977930685696</v>
      </c>
      <c r="P230" s="21">
        <f>'Berechnungen 525d'!$E$77*((O230-O229)/(3.6*(F230-F229)))*('Berechnungen 525d'!$B$3/(2*PI()))/2</f>
        <v>133.93092450665188</v>
      </c>
      <c r="Q230" s="21">
        <f>('Berechnungen 525d'!$E$77*((O230-O229)/(3.6*(F230-F229)))+('Berechnungen 525d'!$E$74*'Berechnungen 525d'!$E$75*'Berechnungen 525d'!$E$76*('Beschl. 5. Gang(4)'!O230/3.6)^2)/2)*('Berechnungen 525d'!$B$3/(2*PI()))/2</f>
        <v>357.37755223513892</v>
      </c>
      <c r="R230" s="28">
        <f>('Berechnungen 525d'!$E$74*'Berechnungen 525d'!$E$75*'Berechnungen 525d'!$E$76*O230^2)/2</f>
        <v>18305.107771570059</v>
      </c>
      <c r="T230">
        <v>44024</v>
      </c>
      <c r="U230">
        <v>4121</v>
      </c>
    </row>
    <row r="231" spans="1:21" x14ac:dyDescent="0.25">
      <c r="A231">
        <v>44214</v>
      </c>
      <c r="B231">
        <v>4126</v>
      </c>
      <c r="F231" s="17">
        <f t="shared" si="19"/>
        <v>44.213999999999999</v>
      </c>
      <c r="G231" s="17">
        <f t="shared" si="21"/>
        <v>0.18999999999999773</v>
      </c>
      <c r="H231" s="18">
        <f t="shared" si="22"/>
        <v>4126</v>
      </c>
      <c r="I231" s="4">
        <f>H231*60*'Berechnungen 525d'!$D$9/1000</f>
        <v>209.42522553191489</v>
      </c>
      <c r="J231" s="4">
        <f t="shared" si="23"/>
        <v>0.2537872340425622</v>
      </c>
      <c r="K231" s="24">
        <f t="shared" si="24"/>
        <v>0.37103396789848719</v>
      </c>
      <c r="L231" s="28">
        <f>'Berechnungen 525d'!$E$77*((I231-I230)/(3.6*(F231-F230)))</f>
        <v>667.86114221727689</v>
      </c>
      <c r="M231" s="21">
        <f>'Berechnungen 525d'!$E$77*((I231-I230)/(3.6*(F231-F230)))*'Berechnungen 525d'!$B$3/(2*PI())</f>
        <v>211.31128334076328</v>
      </c>
      <c r="N231" s="18">
        <f t="shared" si="20"/>
        <v>4128.6259850886272</v>
      </c>
      <c r="O231" s="4">
        <f>N231*60*'Berechnungen 525d'!$D$9/1000</f>
        <v>209.55851383037083</v>
      </c>
      <c r="P231" s="21">
        <f>'Berechnungen 525d'!$E$77*((O231-O230)/(3.6*(F231-F230)))*('Berechnungen 525d'!$B$3/(2*PI()))/2</f>
        <v>128.53106780850189</v>
      </c>
      <c r="Q231" s="21">
        <f>('Berechnungen 525d'!$E$77*((O231-O230)/(3.6*(F231-F230)))+('Berechnungen 525d'!$E$74*'Berechnungen 525d'!$E$75*'Berechnungen 525d'!$E$76*('Beschl. 5. Gang(4)'!O231/3.6)^2)/2)*('Berechnungen 525d'!$B$3/(2*PI()))/2</f>
        <v>352.6375440714346</v>
      </c>
      <c r="R231" s="28">
        <f>('Berechnungen 525d'!$E$74*'Berechnungen 525d'!$E$75*'Berechnungen 525d'!$E$76*O231^2)/2</f>
        <v>18359.163626691832</v>
      </c>
      <c r="T231">
        <v>44214</v>
      </c>
      <c r="U231">
        <v>4126</v>
      </c>
    </row>
    <row r="232" spans="1:21" x14ac:dyDescent="0.25">
      <c r="A232">
        <v>44404</v>
      </c>
      <c r="B232">
        <v>4130</v>
      </c>
      <c r="F232" s="17">
        <f t="shared" si="19"/>
        <v>44.404000000000003</v>
      </c>
      <c r="G232" s="17">
        <f t="shared" si="21"/>
        <v>0.19000000000000483</v>
      </c>
      <c r="H232" s="18">
        <f t="shared" si="22"/>
        <v>4130</v>
      </c>
      <c r="I232" s="4">
        <f>H232*60*'Berechnungen 525d'!$D$9/1000</f>
        <v>209.62825531914891</v>
      </c>
      <c r="J232" s="4">
        <f t="shared" si="23"/>
        <v>0.20302978723401566</v>
      </c>
      <c r="K232" s="24">
        <f t="shared" si="24"/>
        <v>0.29682717431872879</v>
      </c>
      <c r="L232" s="28">
        <f>'Berechnungen 525d'!$E$77*((I232-I231)/(3.6*(F232-F231)))</f>
        <v>534.28891377371178</v>
      </c>
      <c r="M232" s="21">
        <f>'Berechnungen 525d'!$E$77*((I232-I231)/(3.6*(F232-F231)))*'Berechnungen 525d'!$B$3/(2*PI())</f>
        <v>169.04902667257593</v>
      </c>
      <c r="N232" s="18">
        <f t="shared" si="20"/>
        <v>4134.5743998396138</v>
      </c>
      <c r="O232" s="4">
        <f>N232*60*'Berechnungen 525d'!$D$9/1000</f>
        <v>209.86044017568898</v>
      </c>
      <c r="P232" s="21">
        <f>'Berechnungen 525d'!$E$77*((O232-O231)/(3.6*(F232-F231)))*('Berechnungen 525d'!$B$3/(2*PI()))/2</f>
        <v>125.6967154873966</v>
      </c>
      <c r="Q232" s="21">
        <f>('Berechnungen 525d'!$E$77*((O232-O231)/(3.6*(F232-F231)))+('Berechnungen 525d'!$E$74*'Berechnungen 525d'!$E$75*'Berechnungen 525d'!$E$76*('Beschl. 5. Gang(4)'!O232/3.6)^2)/2)*('Berechnungen 525d'!$B$3/(2*PI()))/2</f>
        <v>350.44943028387928</v>
      </c>
      <c r="R232" s="28">
        <f>('Berechnungen 525d'!$E$74*'Berechnungen 525d'!$E$75*'Berechnungen 525d'!$E$76*O232^2)/2</f>
        <v>18412.10452861114</v>
      </c>
      <c r="T232">
        <v>44404</v>
      </c>
      <c r="U232">
        <v>4130</v>
      </c>
    </row>
    <row r="233" spans="1:21" x14ac:dyDescent="0.25">
      <c r="A233">
        <v>44594</v>
      </c>
      <c r="B233">
        <v>4142</v>
      </c>
      <c r="F233" s="17">
        <f t="shared" si="19"/>
        <v>44.594000000000001</v>
      </c>
      <c r="G233" s="17">
        <f t="shared" si="21"/>
        <v>0.18999999999999773</v>
      </c>
      <c r="H233" s="18">
        <f t="shared" si="22"/>
        <v>4142</v>
      </c>
      <c r="I233" s="4">
        <f>H233*60*'Berechnungen 525d'!$D$9/1000</f>
        <v>210.23734468085107</v>
      </c>
      <c r="J233" s="4">
        <f t="shared" si="23"/>
        <v>0.60908936170216066</v>
      </c>
      <c r="K233" s="24">
        <f t="shared" si="24"/>
        <v>0.89048152295638583</v>
      </c>
      <c r="L233" s="28">
        <f>'Berechnungen 525d'!$E$77*((I233-I232)/(3.6*(F233-F232)))</f>
        <v>1602.8667413214946</v>
      </c>
      <c r="M233" s="21">
        <f>'Berechnungen 525d'!$E$77*((I233-I232)/(3.6*(F233-F232)))*'Berechnungen 525d'!$B$3/(2*PI())</f>
        <v>507.1470800178414</v>
      </c>
      <c r="N233" s="18">
        <f t="shared" si="20"/>
        <v>4140.3867993687109</v>
      </c>
      <c r="O233" s="4">
        <f>N233*60*'Berechnungen 525d'!$D$9/1000</f>
        <v>210.15546273561696</v>
      </c>
      <c r="P233" s="21">
        <f>'Berechnungen 525d'!$E$77*((O233-O232)/(3.6*(F233-F232)))*('Berechnungen 525d'!$B$3/(2*PI()))/2</f>
        <v>122.82256037828284</v>
      </c>
      <c r="Q233" s="21">
        <f>('Berechnungen 525d'!$E$77*((O233-O232)/(3.6*(F233-F232)))+('Berechnungen 525d'!$E$74*'Berechnungen 525d'!$E$75*'Berechnungen 525d'!$E$76*('Beschl. 5. Gang(4)'!O233/3.6)^2)/2)*('Berechnungen 525d'!$B$3/(2*PI()))/2</f>
        <v>348.2076356959671</v>
      </c>
      <c r="R233" s="28">
        <f>('Berechnungen 525d'!$E$74*'Berechnungen 525d'!$E$75*'Berechnungen 525d'!$E$76*O233^2)/2</f>
        <v>18463.908521397938</v>
      </c>
      <c r="T233">
        <v>44594</v>
      </c>
      <c r="U233">
        <v>4142</v>
      </c>
    </row>
    <row r="234" spans="1:21" x14ac:dyDescent="0.25">
      <c r="A234">
        <v>44785</v>
      </c>
      <c r="B234">
        <v>4145</v>
      </c>
      <c r="F234" s="17">
        <f t="shared" si="19"/>
        <v>44.784999999999997</v>
      </c>
      <c r="G234" s="17">
        <f t="shared" si="21"/>
        <v>0.1909999999999954</v>
      </c>
      <c r="H234" s="18">
        <f t="shared" si="22"/>
        <v>4145</v>
      </c>
      <c r="I234" s="4">
        <f>H234*60*'Berechnungen 525d'!$D$9/1000</f>
        <v>210.38961702127659</v>
      </c>
      <c r="J234" s="4">
        <f t="shared" si="23"/>
        <v>0.15227234042552595</v>
      </c>
      <c r="K234" s="24">
        <f t="shared" si="24"/>
        <v>0.22145482900746019</v>
      </c>
      <c r="L234" s="28">
        <f>'Berechnungen 525d'!$E$77*((I234-I233)/(3.6*(F234-F233)))</f>
        <v>398.61869221342835</v>
      </c>
      <c r="M234" s="21">
        <f>'Berechnungen 525d'!$E$77*((I234-I233)/(3.6*(F234-F233)))*'Berechnungen 525d'!$B$3/(2*PI())</f>
        <v>126.12296492589273</v>
      </c>
      <c r="N234" s="18">
        <f t="shared" si="20"/>
        <v>4146.0908029557449</v>
      </c>
      <c r="O234" s="4">
        <f>N234*60*'Berechnungen 525d'!$D$9/1000</f>
        <v>210.44498339428137</v>
      </c>
      <c r="P234" s="21">
        <f>'Berechnungen 525d'!$E$77*((O234-O233)/(3.6*(F234-F233)))*('Berechnungen 525d'!$B$3/(2*PI()))/2</f>
        <v>119.90097405743431</v>
      </c>
      <c r="Q234" s="21">
        <f>('Berechnungen 525d'!$E$77*((O234-O233)/(3.6*(F234-F233)))+('Berechnungen 525d'!$E$74*'Berechnungen 525d'!$E$75*'Berechnungen 525d'!$E$76*('Beschl. 5. Gang(4)'!O234/3.6)^2)/2)*('Berechnungen 525d'!$B$3/(2*PI()))/2</f>
        <v>345.90748060457395</v>
      </c>
      <c r="R234" s="28">
        <f>('Berechnungen 525d'!$E$74*'Berechnungen 525d'!$E$75*'Berechnungen 525d'!$E$76*O234^2)/2</f>
        <v>18514.817168995087</v>
      </c>
      <c r="T234">
        <v>44785</v>
      </c>
      <c r="U234">
        <v>4145</v>
      </c>
    </row>
    <row r="235" spans="1:21" x14ac:dyDescent="0.25">
      <c r="A235">
        <v>44985</v>
      </c>
      <c r="B235">
        <v>4153</v>
      </c>
      <c r="F235" s="17">
        <f t="shared" si="19"/>
        <v>44.984999999999999</v>
      </c>
      <c r="G235" s="17">
        <f t="shared" si="21"/>
        <v>0.20000000000000284</v>
      </c>
      <c r="H235" s="18">
        <f t="shared" si="22"/>
        <v>4153</v>
      </c>
      <c r="I235" s="4">
        <f>H235*60*'Berechnungen 525d'!$D$9/1000</f>
        <v>210.79567659574468</v>
      </c>
      <c r="J235" s="4">
        <f t="shared" si="23"/>
        <v>0.40605957446808816</v>
      </c>
      <c r="K235" s="24">
        <f t="shared" si="24"/>
        <v>0.56397163120566995</v>
      </c>
      <c r="L235" s="28">
        <f>'Berechnungen 525d'!$E$77*((I235-I234)/(3.6*(F235-F234)))</f>
        <v>1015.148936170206</v>
      </c>
      <c r="M235" s="21">
        <f>'Berechnungen 525d'!$E$77*((I235-I234)/(3.6*(F235-F234)))*'Berechnungen 525d'!$B$3/(2*PI())</f>
        <v>321.19315067794281</v>
      </c>
      <c r="N235" s="18">
        <f t="shared" si="20"/>
        <v>4151.9121583579235</v>
      </c>
      <c r="O235" s="4">
        <f>N235*60*'Berechnungen 525d'!$D$9/1000</f>
        <v>210.74046053146088</v>
      </c>
      <c r="P235" s="21">
        <f>'Berechnungen 525d'!$E$77*((O235-O234)/(3.6*(F235-F234)))*('Berechnungen 525d'!$B$3/(2*PI()))/2</f>
        <v>116.86121767761256</v>
      </c>
      <c r="Q235" s="21">
        <f>('Berechnungen 525d'!$E$77*((O235-O234)/(3.6*(F235-F234)))+('Berechnungen 525d'!$E$74*'Berechnungen 525d'!$E$75*'Berechnungen 525d'!$E$76*('Beschl. 5. Gang(4)'!O235/3.6)^2)/2)*('Berechnungen 525d'!$B$3/(2*PI()))/2</f>
        <v>343.50282263207339</v>
      </c>
      <c r="R235" s="28">
        <f>('Berechnungen 525d'!$E$74*'Berechnungen 525d'!$E$75*'Berechnungen 525d'!$E$76*O235^2)/2</f>
        <v>18566.845453824208</v>
      </c>
      <c r="T235">
        <v>44985</v>
      </c>
      <c r="U235">
        <v>4153</v>
      </c>
    </row>
    <row r="236" spans="1:21" x14ac:dyDescent="0.25">
      <c r="A236">
        <v>45175</v>
      </c>
      <c r="B236">
        <v>4158</v>
      </c>
      <c r="F236" s="17">
        <f t="shared" si="19"/>
        <v>45.174999999999997</v>
      </c>
      <c r="G236" s="17">
        <f t="shared" si="21"/>
        <v>0.18999999999999773</v>
      </c>
      <c r="H236" s="18">
        <f t="shared" si="22"/>
        <v>4158</v>
      </c>
      <c r="I236" s="4">
        <f>H236*60*'Berechnungen 525d'!$D$9/1000</f>
        <v>211.04946382978721</v>
      </c>
      <c r="J236" s="4">
        <f t="shared" si="23"/>
        <v>0.25378723404253378</v>
      </c>
      <c r="K236" s="24">
        <f t="shared" si="24"/>
        <v>0.37103396789844562</v>
      </c>
      <c r="L236" s="28">
        <f>'Berechnungen 525d'!$E$77*((I236-I235)/(3.6*(F236-F235)))</f>
        <v>667.86114221720209</v>
      </c>
      <c r="M236" s="21">
        <f>'Berechnungen 525d'!$E$77*((I236-I235)/(3.6*(F236-F235)))*'Berechnungen 525d'!$B$3/(2*PI())</f>
        <v>211.31128334073961</v>
      </c>
      <c r="N236" s="18">
        <f t="shared" si="20"/>
        <v>4157.297011490753</v>
      </c>
      <c r="O236" s="4">
        <f>N236*60*'Berechnungen 525d'!$D$9/1000</f>
        <v>211.01378192792214</v>
      </c>
      <c r="P236" s="21">
        <f>'Berechnungen 525d'!$E$77*((O236-O235)/(3.6*(F236-F235)))*('Berechnungen 525d'!$B$3/(2*PI()))/2</f>
        <v>113.78802260997774</v>
      </c>
      <c r="Q236" s="21">
        <f>('Berechnungen 525d'!$E$77*((O236-O235)/(3.6*(F236-F235)))+('Berechnungen 525d'!$E$74*'Berechnungen 525d'!$E$75*'Berechnungen 525d'!$E$76*('Beschl. 5. Gang(4)'!O236/3.6)^2)/2)*('Berechnungen 525d'!$B$3/(2*PI()))/2</f>
        <v>341.017897804212</v>
      </c>
      <c r="R236" s="28">
        <f>('Berechnungen 525d'!$E$74*'Berechnungen 525d'!$E$75*'Berechnungen 525d'!$E$76*O236^2)/2</f>
        <v>18615.037499716022</v>
      </c>
      <c r="T236">
        <v>45175</v>
      </c>
      <c r="U236">
        <v>4158</v>
      </c>
    </row>
    <row r="237" spans="1:21" x14ac:dyDescent="0.25">
      <c r="A237">
        <v>45366</v>
      </c>
      <c r="B237">
        <v>4159</v>
      </c>
      <c r="F237" s="17">
        <f t="shared" si="19"/>
        <v>45.366</v>
      </c>
      <c r="G237" s="17">
        <f t="shared" si="21"/>
        <v>0.1910000000000025</v>
      </c>
      <c r="H237" s="18">
        <f t="shared" si="22"/>
        <v>4159</v>
      </c>
      <c r="I237" s="4">
        <f>H237*60*'Berechnungen 525d'!$D$9/1000</f>
        <v>211.10022127659573</v>
      </c>
      <c r="J237" s="4">
        <f t="shared" si="23"/>
        <v>5.0757446808518125E-2</v>
      </c>
      <c r="K237" s="24">
        <f t="shared" si="24"/>
        <v>7.3818276335831101E-2</v>
      </c>
      <c r="L237" s="28">
        <f>'Berechnungen 525d'!$E$77*((I237-I236)/(3.6*(F237-F236)))</f>
        <v>132.87289740449597</v>
      </c>
      <c r="M237" s="21">
        <f>'Berechnungen 525d'!$E$77*((I237-I236)/(3.6*(F237-F236)))*'Berechnungen 525d'!$B$3/(2*PI())</f>
        <v>42.040988308637196</v>
      </c>
      <c r="N237" s="18">
        <f t="shared" si="20"/>
        <v>4162.5654736153047</v>
      </c>
      <c r="O237" s="4">
        <f>N237*60*'Berechnungen 525d'!$D$9/1000</f>
        <v>211.2811956139717</v>
      </c>
      <c r="P237" s="21">
        <f>'Berechnungen 525d'!$E$77*((O237-O236)/(3.6*(F237-F236)))*('Berechnungen 525d'!$B$3/(2*PI()))/2</f>
        <v>110.74567729136301</v>
      </c>
      <c r="Q237" s="21">
        <f>('Berechnungen 525d'!$E$77*((O237-O236)/(3.6*(F237-F236)))+('Berechnungen 525d'!$E$74*'Berechnungen 525d'!$E$75*'Berechnungen 525d'!$E$76*('Beschl. 5. Gang(4)'!O237/3.6)^2)/2)*('Berechnungen 525d'!$B$3/(2*PI()))/2</f>
        <v>338.55184547188264</v>
      </c>
      <c r="R237" s="28">
        <f>('Berechnungen 525d'!$E$74*'Berechnungen 525d'!$E$75*'Berechnungen 525d'!$E$76*O237^2)/2</f>
        <v>18662.248349703746</v>
      </c>
      <c r="T237">
        <v>45366</v>
      </c>
      <c r="U237">
        <v>4159</v>
      </c>
    </row>
    <row r="238" spans="1:21" x14ac:dyDescent="0.25">
      <c r="A238">
        <v>45556</v>
      </c>
      <c r="B238">
        <v>4173</v>
      </c>
      <c r="F238" s="17">
        <f t="shared" si="19"/>
        <v>45.555999999999997</v>
      </c>
      <c r="G238" s="17">
        <f t="shared" si="21"/>
        <v>0.18999999999999773</v>
      </c>
      <c r="H238" s="18">
        <f t="shared" si="22"/>
        <v>4173</v>
      </c>
      <c r="I238" s="4">
        <f>H238*60*'Berechnungen 525d'!$D$9/1000</f>
        <v>211.8108255319149</v>
      </c>
      <c r="J238" s="4">
        <f t="shared" si="23"/>
        <v>0.71060425531916849</v>
      </c>
      <c r="K238" s="24">
        <f t="shared" si="24"/>
        <v>1.0388951101157557</v>
      </c>
      <c r="L238" s="28">
        <f>'Berechnungen 525d'!$E$77*((I238-I237)/(3.6*(F238-F237)))</f>
        <v>1870.0111982083604</v>
      </c>
      <c r="M238" s="21">
        <f>'Berechnungen 525d'!$E$77*((I238-I237)/(3.6*(F238-F237)))*'Berechnungen 525d'!$B$3/(2*PI())</f>
        <v>591.6715933541326</v>
      </c>
      <c r="N238" s="18">
        <f t="shared" si="20"/>
        <v>4167.6605241298057</v>
      </c>
      <c r="O238" s="4">
        <f>N238*60*'Berechnungen 525d'!$D$9/1000</f>
        <v>211.53980736944817</v>
      </c>
      <c r="P238" s="21">
        <f>'Berechnungen 525d'!$E$77*((O238-O237)/(3.6*(F238-F237)))*('Berechnungen 525d'!$B$3/(2*PI()))/2</f>
        <v>107.66416629052105</v>
      </c>
      <c r="Q238" s="21">
        <f>('Berechnungen 525d'!$E$77*((O238-O237)/(3.6*(F238-F237)))+('Berechnungen 525d'!$E$74*'Berechnungen 525d'!$E$75*'Berechnungen 525d'!$E$76*('Beschl. 5. Gang(4)'!O238/3.6)^2)/2)*('Berechnungen 525d'!$B$3/(2*PI()))/2</f>
        <v>336.02835297676057</v>
      </c>
      <c r="R238" s="28">
        <f>('Berechnungen 525d'!$E$74*'Berechnungen 525d'!$E$75*'Berechnungen 525d'!$E$76*O238^2)/2</f>
        <v>18707.962124798825</v>
      </c>
      <c r="T238">
        <v>45556</v>
      </c>
      <c r="U238">
        <v>4173</v>
      </c>
    </row>
    <row r="239" spans="1:21" x14ac:dyDescent="0.25">
      <c r="A239">
        <v>45746</v>
      </c>
      <c r="B239">
        <v>4175</v>
      </c>
      <c r="F239" s="17">
        <f t="shared" si="19"/>
        <v>45.746000000000002</v>
      </c>
      <c r="G239" s="17">
        <f t="shared" si="21"/>
        <v>0.19000000000000483</v>
      </c>
      <c r="H239" s="18">
        <f t="shared" si="22"/>
        <v>4175</v>
      </c>
      <c r="I239" s="4">
        <f>H239*60*'Berechnungen 525d'!$D$9/1000</f>
        <v>211.91234042553191</v>
      </c>
      <c r="J239" s="4">
        <f t="shared" si="23"/>
        <v>0.10151489361700783</v>
      </c>
      <c r="K239" s="24">
        <f t="shared" si="24"/>
        <v>0.1484135871593644</v>
      </c>
      <c r="L239" s="28">
        <f>'Berechnungen 525d'!$E$77*((I239-I238)/(3.6*(F239-F238)))</f>
        <v>267.14445688685589</v>
      </c>
      <c r="M239" s="21">
        <f>'Berechnungen 525d'!$E$77*((I239-I238)/(3.6*(F239-F238)))*'Berechnungen 525d'!$B$3/(2*PI())</f>
        <v>84.524513336287967</v>
      </c>
      <c r="N239" s="18">
        <f t="shared" si="20"/>
        <v>4172.6082920230383</v>
      </c>
      <c r="O239" s="4">
        <f>N239*60*'Berechnungen 525d'!$D$9/1000</f>
        <v>211.79094343510977</v>
      </c>
      <c r="P239" s="21">
        <f>'Berechnungen 525d'!$E$77*((O239-O238)/(3.6*(F239-F238)))*('Berechnungen 525d'!$B$3/(2*PI()))/2</f>
        <v>104.55191831910767</v>
      </c>
      <c r="Q239" s="21">
        <f>('Berechnungen 525d'!$E$77*((O239-O238)/(3.6*(F239-F238)))+('Berechnungen 525d'!$E$74*'Berechnungen 525d'!$E$75*'Berechnungen 525d'!$E$76*('Beschl. 5. Gang(4)'!O239/3.6)^2)/2)*('Berechnungen 525d'!$B$3/(2*PI()))/2</f>
        <v>333.45864616392691</v>
      </c>
      <c r="R239" s="28">
        <f>('Berechnungen 525d'!$E$74*'Berechnungen 525d'!$E$75*'Berechnungen 525d'!$E$76*O239^2)/2</f>
        <v>18752.40797067832</v>
      </c>
      <c r="T239">
        <v>45746</v>
      </c>
      <c r="U239">
        <v>4175</v>
      </c>
    </row>
    <row r="240" spans="1:21" x14ac:dyDescent="0.25">
      <c r="A240">
        <v>45936</v>
      </c>
      <c r="B240">
        <v>4165</v>
      </c>
      <c r="F240" s="17">
        <f t="shared" si="19"/>
        <v>45.936</v>
      </c>
      <c r="G240" s="17">
        <f t="shared" si="21"/>
        <v>0.18999999999999773</v>
      </c>
      <c r="H240" s="18">
        <f t="shared" si="22"/>
        <v>4165</v>
      </c>
      <c r="I240" s="4">
        <f>H240*60*'Berechnungen 525d'!$D$9/1000</f>
        <v>211.40476595744678</v>
      </c>
      <c r="J240" s="4">
        <f t="shared" si="23"/>
        <v>-0.50757446808512441</v>
      </c>
      <c r="K240" s="24">
        <f t="shared" si="24"/>
        <v>-0.74206793579697439</v>
      </c>
      <c r="L240" s="28">
        <f>'Berechnungen 525d'!$E$77*((I240-I239)/(3.6*(F240-F239)))</f>
        <v>-1335.7222844345538</v>
      </c>
      <c r="M240" s="21">
        <f>'Berechnungen 525d'!$E$77*((I240-I239)/(3.6*(F240-F239)))*'Berechnungen 525d'!$B$3/(2*PI())</f>
        <v>-422.62256668152656</v>
      </c>
      <c r="N240" s="18">
        <f t="shared" si="20"/>
        <v>4177.4069556808836</v>
      </c>
      <c r="O240" s="4">
        <f>N240*60*'Berechnungen 525d'!$D$9/1000</f>
        <v>212.03451135047479</v>
      </c>
      <c r="P240" s="21">
        <f>'Berechnungen 525d'!$E$77*((O240-O239)/(3.6*(F240-F239)))*('Berechnungen 525d'!$B$3/(2*PI()))/2</f>
        <v>101.40117758599523</v>
      </c>
      <c r="Q240" s="21">
        <f>('Berechnungen 525d'!$E$77*((O240-O239)/(3.6*(F240-F239)))+('Berechnungen 525d'!$E$74*'Berechnungen 525d'!$E$75*'Berechnungen 525d'!$E$76*('Beschl. 5. Gang(4)'!O240/3.6)^2)/2)*('Berechnungen 525d'!$B$3/(2*PI()))/2</f>
        <v>330.83471166198001</v>
      </c>
      <c r="R240" s="28">
        <f>('Berechnungen 525d'!$E$74*'Berechnungen 525d'!$E$75*'Berechnungen 525d'!$E$76*O240^2)/2</f>
        <v>18795.564785951181</v>
      </c>
      <c r="T240">
        <v>45936</v>
      </c>
      <c r="U240">
        <v>4165</v>
      </c>
    </row>
    <row r="241" spans="1:21" x14ac:dyDescent="0.25">
      <c r="A241">
        <v>46137</v>
      </c>
      <c r="B241">
        <v>4169</v>
      </c>
      <c r="F241" s="17">
        <f t="shared" si="19"/>
        <v>46.137</v>
      </c>
      <c r="G241" s="17">
        <f t="shared" si="21"/>
        <v>0.20100000000000051</v>
      </c>
      <c r="H241" s="18">
        <f t="shared" si="22"/>
        <v>4169</v>
      </c>
      <c r="I241" s="4">
        <f>H241*60*'Berechnungen 525d'!$D$9/1000</f>
        <v>211.60779574468083</v>
      </c>
      <c r="J241" s="4">
        <f t="shared" si="23"/>
        <v>0.20302978723404408</v>
      </c>
      <c r="K241" s="24">
        <f t="shared" si="24"/>
        <v>0.28058290109735151</v>
      </c>
      <c r="L241" s="28">
        <f>'Berechnungen 525d'!$E$77*((I241-I240)/(3.6*(F241-F240)))</f>
        <v>505.04922197523274</v>
      </c>
      <c r="M241" s="21">
        <f>'Berechnungen 525d'!$E$77*((I241-I240)/(3.6*(F241-F240)))*'Berechnungen 525d'!$B$3/(2*PI())</f>
        <v>159.79758740196348</v>
      </c>
      <c r="N241" s="18">
        <f t="shared" si="20"/>
        <v>4182.3191284466684</v>
      </c>
      <c r="O241" s="4">
        <f>N241*60*'Berechnungen 525d'!$D$9/1000</f>
        <v>212.28384069834834</v>
      </c>
      <c r="P241" s="21">
        <f>'Berechnungen 525d'!$E$77*((O241-O240)/(3.6*(F241-F240)))*('Berechnungen 525d'!$B$3/(2*PI()))/2</f>
        <v>98.119169609261746</v>
      </c>
      <c r="Q241" s="21">
        <f>('Berechnungen 525d'!$E$77*((O241-O240)/(3.6*(F241-F240)))+('Berechnungen 525d'!$E$74*'Berechnungen 525d'!$E$75*'Berechnungen 525d'!$E$76*('Beschl. 5. Gang(4)'!O241/3.6)^2)/2)*('Berechnungen 525d'!$B$3/(2*PI()))/2</f>
        <v>328.09259831076042</v>
      </c>
      <c r="R241" s="28">
        <f>('Berechnungen 525d'!$E$74*'Berechnungen 525d'!$E$75*'Berechnungen 525d'!$E$76*O241^2)/2</f>
        <v>18839.7938235777</v>
      </c>
      <c r="T241">
        <v>46137</v>
      </c>
      <c r="U241">
        <v>4169</v>
      </c>
    </row>
    <row r="242" spans="1:21" x14ac:dyDescent="0.25">
      <c r="A242">
        <v>46327</v>
      </c>
      <c r="B242">
        <v>4172</v>
      </c>
      <c r="F242" s="17">
        <f t="shared" si="19"/>
        <v>46.326999999999998</v>
      </c>
      <c r="G242" s="17">
        <f t="shared" si="21"/>
        <v>0.18999999999999773</v>
      </c>
      <c r="H242" s="18">
        <f t="shared" si="22"/>
        <v>4172</v>
      </c>
      <c r="I242" s="4">
        <f>H242*60*'Berechnungen 525d'!$D$9/1000</f>
        <v>211.76006808510638</v>
      </c>
      <c r="J242" s="4">
        <f t="shared" si="23"/>
        <v>0.15227234042555438</v>
      </c>
      <c r="K242" s="24">
        <f t="shared" si="24"/>
        <v>0.22262038073911725</v>
      </c>
      <c r="L242" s="28">
        <f>'Berechnungen 525d'!$E$77*((I242-I241)/(3.6*(F242-F241)))</f>
        <v>400.71668533041105</v>
      </c>
      <c r="M242" s="21">
        <f>'Berechnungen 525d'!$E$77*((I242-I241)/(3.6*(F242-F241)))*'Berechnungen 525d'!$B$3/(2*PI())</f>
        <v>126.78677000447219</v>
      </c>
      <c r="N242" s="18">
        <f t="shared" si="20"/>
        <v>4186.8052797695218</v>
      </c>
      <c r="O242" s="4">
        <f>N242*60*'Berechnungen 525d'!$D$9/1000</f>
        <v>212.51154628549301</v>
      </c>
      <c r="P242" s="21">
        <f>'Berechnungen 525d'!$E$77*((O242-O241)/(3.6*(F242-F241)))*('Berechnungen 525d'!$B$3/(2*PI()))/2</f>
        <v>94.797439329301483</v>
      </c>
      <c r="Q242" s="21">
        <f>('Berechnungen 525d'!$E$77*((O242-O241)/(3.6*(F242-F241)))+('Berechnungen 525d'!$E$74*'Berechnungen 525d'!$E$75*'Berechnungen 525d'!$E$76*('Beschl. 5. Gang(4)'!O242/3.6)^2)/2)*('Berechnungen 525d'!$B$3/(2*PI()))/2</f>
        <v>325.26449316661228</v>
      </c>
      <c r="R242" s="28">
        <f>('Berechnungen 525d'!$E$74*'Berechnungen 525d'!$E$75*'Berechnungen 525d'!$E$76*O242^2)/2</f>
        <v>18880.232390056208</v>
      </c>
      <c r="T242">
        <v>46327</v>
      </c>
      <c r="U242">
        <v>4172</v>
      </c>
    </row>
    <row r="243" spans="1:21" x14ac:dyDescent="0.25">
      <c r="A243">
        <v>46517</v>
      </c>
      <c r="B243">
        <v>4186</v>
      </c>
      <c r="F243" s="17">
        <f t="shared" si="19"/>
        <v>46.517000000000003</v>
      </c>
      <c r="G243" s="17">
        <f t="shared" si="21"/>
        <v>0.19000000000000483</v>
      </c>
      <c r="H243" s="18">
        <f t="shared" si="22"/>
        <v>4186</v>
      </c>
      <c r="I243" s="4">
        <f>H243*60*'Berechnungen 525d'!$D$9/1000</f>
        <v>212.47067234042552</v>
      </c>
      <c r="J243" s="4">
        <f t="shared" si="23"/>
        <v>0.71060425531914007</v>
      </c>
      <c r="K243" s="24">
        <f t="shared" si="24"/>
        <v>1.0388951101156754</v>
      </c>
      <c r="L243" s="28">
        <f>'Berechnungen 525d'!$E$77*((I243-I242)/(3.6*(F243-F242)))</f>
        <v>1870.0111982082158</v>
      </c>
      <c r="M243" s="21">
        <f>'Berechnungen 525d'!$E$77*((I243-I242)/(3.6*(F243-F242)))*'Berechnungen 525d'!$B$3/(2*PI())</f>
        <v>591.67159335408678</v>
      </c>
      <c r="N243" s="18">
        <f t="shared" si="20"/>
        <v>4191.1368474871288</v>
      </c>
      <c r="O243" s="4">
        <f>N243*60*'Berechnungen 525d'!$D$9/1000</f>
        <v>212.73140560351692</v>
      </c>
      <c r="P243" s="21">
        <f>'Berechnungen 525d'!$E$77*((O243-O242)/(3.6*(F243-F242)))*('Berechnungen 525d'!$B$3/(2*PI()))/2</f>
        <v>91.530913328492332</v>
      </c>
      <c r="Q243" s="21">
        <f>('Berechnungen 525d'!$E$77*((O243-O242)/(3.6*(F243-F242)))+('Berechnungen 525d'!$E$74*'Berechnungen 525d'!$E$75*'Berechnungen 525d'!$E$76*('Beschl. 5. Gang(4)'!O243/3.6)^2)/2)*('Berechnungen 525d'!$B$3/(2*PI()))/2</f>
        <v>322.4750851513412</v>
      </c>
      <c r="R243" s="28">
        <f>('Berechnungen 525d'!$E$74*'Berechnungen 525d'!$E$75*'Berechnungen 525d'!$E$76*O243^2)/2</f>
        <v>18919.318664187151</v>
      </c>
      <c r="T243">
        <v>46517</v>
      </c>
      <c r="U243">
        <v>4186</v>
      </c>
    </row>
    <row r="244" spans="1:21" x14ac:dyDescent="0.25">
      <c r="A244">
        <v>46687</v>
      </c>
      <c r="B244">
        <v>4203</v>
      </c>
      <c r="F244" s="17">
        <f t="shared" si="19"/>
        <v>46.686999999999998</v>
      </c>
      <c r="G244" s="17">
        <f t="shared" si="21"/>
        <v>0.1699999999999946</v>
      </c>
      <c r="H244" s="18">
        <f t="shared" si="22"/>
        <v>4203</v>
      </c>
      <c r="I244" s="4">
        <f>H244*60*'Berechnungen 525d'!$D$9/1000</f>
        <v>213.33354893617022</v>
      </c>
      <c r="J244" s="4">
        <f t="shared" si="23"/>
        <v>0.86287659574469444</v>
      </c>
      <c r="K244" s="24">
        <f t="shared" si="24"/>
        <v>1.4099290780142515</v>
      </c>
      <c r="L244" s="28">
        <f>'Berechnungen 525d'!$E$77*((I244-I243)/(3.6*(F244-F243)))</f>
        <v>2537.8723404256525</v>
      </c>
      <c r="M244" s="21">
        <f>'Berechnungen 525d'!$E$77*((I244-I243)/(3.6*(F244-F243)))*'Berechnungen 525d'!$B$3/(2*PI())</f>
        <v>802.98287669490071</v>
      </c>
      <c r="N244" s="18">
        <f t="shared" si="20"/>
        <v>4194.8799906425284</v>
      </c>
      <c r="O244" s="4">
        <f>N244*60*'Berechnungen 525d'!$D$9/1000</f>
        <v>212.92139799312375</v>
      </c>
      <c r="P244" s="21">
        <f>'Berechnungen 525d'!$E$77*((O244-O243)/(3.6*(F244-F243)))*('Berechnungen 525d'!$B$3/(2*PI()))/2</f>
        <v>88.402348788336411</v>
      </c>
      <c r="Q244" s="21">
        <f>('Berechnungen 525d'!$E$77*((O244-O243)/(3.6*(F244-F243)))+('Berechnungen 525d'!$E$74*'Berechnungen 525d'!$E$75*'Berechnungen 525d'!$E$76*('Beschl. 5. Gang(4)'!O244/3.6)^2)/2)*('Berechnungen 525d'!$B$3/(2*PI()))/2</f>
        <v>319.75922158222528</v>
      </c>
      <c r="R244" s="28">
        <f>('Berechnungen 525d'!$E$74*'Berechnungen 525d'!$E$75*'Berechnungen 525d'!$E$76*O244^2)/2</f>
        <v>18953.127792698579</v>
      </c>
      <c r="T244">
        <v>46687</v>
      </c>
      <c r="U244">
        <v>4203</v>
      </c>
    </row>
    <row r="245" spans="1:21" x14ac:dyDescent="0.25">
      <c r="A245">
        <v>46878</v>
      </c>
      <c r="B245">
        <v>4196</v>
      </c>
      <c r="F245" s="17">
        <f t="shared" si="19"/>
        <v>46.878</v>
      </c>
      <c r="G245" s="17">
        <f t="shared" si="21"/>
        <v>0.1910000000000025</v>
      </c>
      <c r="H245" s="18">
        <f t="shared" si="22"/>
        <v>4196</v>
      </c>
      <c r="I245" s="4">
        <f>H245*60*'Berechnungen 525d'!$D$9/1000</f>
        <v>212.97824680851062</v>
      </c>
      <c r="J245" s="4">
        <f t="shared" si="23"/>
        <v>-0.35530212765959845</v>
      </c>
      <c r="K245" s="24">
        <f t="shared" si="24"/>
        <v>-0.51672793435077635</v>
      </c>
      <c r="L245" s="28">
        <f>'Berechnungen 525d'!$E$77*((I245-I244)/(3.6*(F245-F244)))</f>
        <v>-930.1102818313974</v>
      </c>
      <c r="M245" s="21">
        <f>'Berechnungen 525d'!$E$77*((I245-I244)/(3.6*(F245-F244)))*'Berechnungen 525d'!$B$3/(2*PI())</f>
        <v>-294.28691816043687</v>
      </c>
      <c r="N245" s="18">
        <f t="shared" si="20"/>
        <v>4198.934668767939</v>
      </c>
      <c r="O245" s="4">
        <f>N245*60*'Berechnungen 525d'!$D$9/1000</f>
        <v>213.12720310239987</v>
      </c>
      <c r="P245" s="21">
        <f>'Berechnungen 525d'!$E$77*((O245-O244)/(3.6*(F245-F244)))*('Berechnungen 525d'!$B$3/(2*PI()))/2</f>
        <v>85.231337832810922</v>
      </c>
      <c r="Q245" s="21">
        <f>('Berechnungen 525d'!$E$77*((O245-O244)/(3.6*(F245-F244)))+('Berechnungen 525d'!$E$74*'Berechnungen 525d'!$E$75*'Berechnungen 525d'!$E$76*('Beschl. 5. Gang(4)'!O245/3.6)^2)/2)*('Berechnungen 525d'!$B$3/(2*PI()))/2</f>
        <v>317.03567563924776</v>
      </c>
      <c r="R245" s="28">
        <f>('Berechnungen 525d'!$E$74*'Berechnungen 525d'!$E$75*'Berechnungen 525d'!$E$76*O245^2)/2</f>
        <v>18989.784847503855</v>
      </c>
      <c r="T245">
        <v>46878</v>
      </c>
      <c r="U245">
        <v>4196</v>
      </c>
    </row>
    <row r="246" spans="1:21" x14ac:dyDescent="0.25">
      <c r="A246">
        <v>47058</v>
      </c>
      <c r="B246">
        <v>4205</v>
      </c>
      <c r="F246" s="17">
        <f t="shared" si="19"/>
        <v>47.058</v>
      </c>
      <c r="G246" s="17">
        <f t="shared" si="21"/>
        <v>0.17999999999999972</v>
      </c>
      <c r="H246" s="18">
        <f t="shared" si="22"/>
        <v>4205</v>
      </c>
      <c r="I246" s="4">
        <f>H246*60*'Berechnungen 525d'!$D$9/1000</f>
        <v>213.43506382978723</v>
      </c>
      <c r="J246" s="4">
        <f t="shared" si="23"/>
        <v>0.45681702127660628</v>
      </c>
      <c r="K246" s="24">
        <f t="shared" si="24"/>
        <v>0.70496453900710954</v>
      </c>
      <c r="L246" s="28">
        <f>'Berechnungen 525d'!$E$77*((I246-I245)/(3.6*(F246-F245)))</f>
        <v>1268.9361702127972</v>
      </c>
      <c r="M246" s="21">
        <f>'Berechnungen 525d'!$E$77*((I246-I245)/(3.6*(F246-F245)))*'Berechnungen 525d'!$B$3/(2*PI())</f>
        <v>401.49143834744115</v>
      </c>
      <c r="N246" s="18">
        <f t="shared" si="20"/>
        <v>4202.6082180622161</v>
      </c>
      <c r="O246" s="4">
        <f>N246*60*'Berechnungen 525d'!$D$9/1000</f>
        <v>213.31366308530261</v>
      </c>
      <c r="P246" s="21">
        <f>'Berechnungen 525d'!$E$77*((O246-O245)/(3.6*(F246-F245)))*('Berechnungen 525d'!$B$3/(2*PI()))/2</f>
        <v>81.93881055553733</v>
      </c>
      <c r="Q246" s="21">
        <f>('Berechnungen 525d'!$E$77*((O246-O245)/(3.6*(F246-F245)))+('Berechnungen 525d'!$E$74*'Berechnungen 525d'!$E$75*'Berechnungen 525d'!$E$76*('Beschl. 5. Gang(4)'!O246/3.6)^2)/2)*('Berechnungen 525d'!$B$3/(2*PI()))/2</f>
        <v>314.14892612560811</v>
      </c>
      <c r="R246" s="28">
        <f>('Berechnungen 525d'!$E$74*'Berechnungen 525d'!$E$75*'Berechnungen 525d'!$E$76*O246^2)/2</f>
        <v>19023.026815709571</v>
      </c>
      <c r="T246">
        <v>47058</v>
      </c>
      <c r="U246">
        <v>4205</v>
      </c>
    </row>
    <row r="247" spans="1:21" x14ac:dyDescent="0.25">
      <c r="A247">
        <v>47248</v>
      </c>
      <c r="B247">
        <v>4212</v>
      </c>
      <c r="F247" s="17">
        <f t="shared" si="19"/>
        <v>47.247999999999998</v>
      </c>
      <c r="G247" s="17">
        <f t="shared" si="21"/>
        <v>0.18999999999999773</v>
      </c>
      <c r="H247" s="18">
        <f t="shared" si="22"/>
        <v>4212</v>
      </c>
      <c r="I247" s="4">
        <f>H247*60*'Berechnungen 525d'!$D$9/1000</f>
        <v>213.7903659574468</v>
      </c>
      <c r="J247" s="4">
        <f t="shared" si="23"/>
        <v>0.35530212765957003</v>
      </c>
      <c r="K247" s="24">
        <f t="shared" si="24"/>
        <v>0.51944755505785711</v>
      </c>
      <c r="L247" s="28">
        <f>'Berechnungen 525d'!$E$77*((I247-I246)/(3.6*(F247-F246)))</f>
        <v>935.00559910414279</v>
      </c>
      <c r="M247" s="21">
        <f>'Berechnungen 525d'!$E$77*((I247-I246)/(3.6*(F247-F246)))*'Berechnungen 525d'!$B$3/(2*PI())</f>
        <v>295.83579667705442</v>
      </c>
      <c r="N247" s="18">
        <f t="shared" si="20"/>
        <v>4206.3288312491204</v>
      </c>
      <c r="O247" s="4">
        <f>N247*60*'Berechnungen 525d'!$D$9/1000</f>
        <v>213.50251191123195</v>
      </c>
      <c r="P247" s="21">
        <f>'Berechnungen 525d'!$E$77*((O247-O246)/(3.6*(F247-F246)))*('Berechnungen 525d'!$B$3/(2*PI()))/2</f>
        <v>78.620754733929871</v>
      </c>
      <c r="Q247" s="21">
        <f>('Berechnungen 525d'!$E$77*((O247-O246)/(3.6*(F247-F246)))+('Berechnungen 525d'!$E$74*'Berechnungen 525d'!$E$75*'Berechnungen 525d'!$E$76*('Beschl. 5. Gang(4)'!O247/3.6)^2)/2)*('Berechnungen 525d'!$B$3/(2*PI()))/2</f>
        <v>311.24220841190061</v>
      </c>
      <c r="R247" s="28">
        <f>('Berechnungen 525d'!$E$74*'Berechnungen 525d'!$E$75*'Berechnungen 525d'!$E$76*O247^2)/2</f>
        <v>19056.724296276669</v>
      </c>
      <c r="T247">
        <v>47248</v>
      </c>
      <c r="U247">
        <v>4212</v>
      </c>
    </row>
    <row r="248" spans="1:21" x14ac:dyDescent="0.25">
      <c r="A248">
        <v>47439</v>
      </c>
      <c r="B248">
        <v>4218</v>
      </c>
      <c r="F248" s="17">
        <f t="shared" si="19"/>
        <v>47.439</v>
      </c>
      <c r="G248" s="17">
        <f t="shared" si="21"/>
        <v>0.1910000000000025</v>
      </c>
      <c r="H248" s="18">
        <f t="shared" si="22"/>
        <v>4218</v>
      </c>
      <c r="I248" s="4">
        <f>H248*60*'Berechnungen 525d'!$D$9/1000</f>
        <v>214.09491063829785</v>
      </c>
      <c r="J248" s="4">
        <f t="shared" si="23"/>
        <v>0.30454468085105191</v>
      </c>
      <c r="K248" s="24">
        <f t="shared" si="24"/>
        <v>0.4429096580149039</v>
      </c>
      <c r="L248" s="28">
        <f>'Berechnungen 525d'!$E$77*((I248-I247)/(3.6*(F248-F247)))</f>
        <v>797.23738442682702</v>
      </c>
      <c r="M248" s="21">
        <f>'Berechnungen 525d'!$E$77*((I248-I247)/(3.6*(F248-F247)))*'Berechnungen 525d'!$B$3/(2*PI())</f>
        <v>252.24592985177608</v>
      </c>
      <c r="N248" s="18">
        <f t="shared" si="20"/>
        <v>4209.9048226190971</v>
      </c>
      <c r="O248" s="4">
        <f>N248*60*'Berechnungen 525d'!$D$9/1000</f>
        <v>213.68402010298124</v>
      </c>
      <c r="P248" s="21">
        <f>'Berechnungen 525d'!$E$77*((O248-O247)/(3.6*(F248-F247)))*('Berechnungen 525d'!$B$3/(2*PI()))/2</f>
        <v>75.169105688478766</v>
      </c>
      <c r="Q248" s="21">
        <f>('Berechnungen 525d'!$E$77*((O248-O247)/(3.6*(F248-F247)))+('Berechnungen 525d'!$E$74*'Berechnungen 525d'!$E$75*'Berechnungen 525d'!$E$76*('Beschl. 5. Gang(4)'!O248/3.6)^2)/2)*('Berechnungen 525d'!$B$3/(2*PI()))/2</f>
        <v>308.1862516396618</v>
      </c>
      <c r="R248" s="28">
        <f>('Berechnungen 525d'!$E$74*'Berechnungen 525d'!$E$75*'Berechnungen 525d'!$E$76*O248^2)/2</f>
        <v>19089.140044856817</v>
      </c>
      <c r="T248">
        <v>47439</v>
      </c>
      <c r="U248">
        <v>4218</v>
      </c>
    </row>
    <row r="249" spans="1:21" x14ac:dyDescent="0.25">
      <c r="A249">
        <v>47619</v>
      </c>
      <c r="B249">
        <v>4207</v>
      </c>
      <c r="F249" s="17">
        <f t="shared" si="19"/>
        <v>47.619</v>
      </c>
      <c r="G249" s="17">
        <f t="shared" si="21"/>
        <v>0.17999999999999972</v>
      </c>
      <c r="H249" s="18">
        <f t="shared" si="22"/>
        <v>4207</v>
      </c>
      <c r="I249" s="4">
        <f>H249*60*'Berechnungen 525d'!$D$9/1000</f>
        <v>213.53657872340423</v>
      </c>
      <c r="J249" s="4">
        <f t="shared" si="23"/>
        <v>-0.55833191489361411</v>
      </c>
      <c r="K249" s="24">
        <f t="shared" si="24"/>
        <v>-0.86162332545310949</v>
      </c>
      <c r="L249" s="28">
        <f>'Berechnungen 525d'!$E$77*((I249-I248)/(3.6*(F249-F248)))</f>
        <v>-1550.9219858155971</v>
      </c>
      <c r="M249" s="21">
        <f>'Berechnungen 525d'!$E$77*((I249-I248)/(3.6*(F249-F248)))*'Berechnungen 525d'!$B$3/(2*PI())</f>
        <v>-490.71175798019192</v>
      </c>
      <c r="N249" s="18">
        <f t="shared" si="20"/>
        <v>4213.1226773249073</v>
      </c>
      <c r="O249" s="4">
        <f>N249*60*'Berechnungen 525d'!$D$9/1000</f>
        <v>213.84735019204891</v>
      </c>
      <c r="P249" s="21">
        <f>'Berechnungen 525d'!$E$77*((O249-O248)/(3.6*(F249-F248)))*('Berechnungen 525d'!$B$3/(2*PI()))/2</f>
        <v>71.774506346041164</v>
      </c>
      <c r="Q249" s="21">
        <f>('Berechnungen 525d'!$E$77*((O249-O248)/(3.6*(F249-F248)))+('Berechnungen 525d'!$E$74*'Berechnungen 525d'!$E$75*'Berechnungen 525d'!$E$76*('Beschl. 5. Gang(4)'!O249/3.6)^2)/2)*('Berechnungen 525d'!$B$3/(2*PI()))/2</f>
        <v>305.14800329001429</v>
      </c>
      <c r="R249" s="28">
        <f>('Berechnungen 525d'!$E$74*'Berechnungen 525d'!$E$75*'Berechnungen 525d'!$E$76*O249^2)/2</f>
        <v>19118.332892356193</v>
      </c>
      <c r="T249">
        <v>47619</v>
      </c>
      <c r="U249">
        <v>4207</v>
      </c>
    </row>
    <row r="250" spans="1:21" x14ac:dyDescent="0.25">
      <c r="A250">
        <v>47809</v>
      </c>
      <c r="B250">
        <v>4219</v>
      </c>
      <c r="F250" s="17">
        <f t="shared" si="19"/>
        <v>47.808999999999997</v>
      </c>
      <c r="G250" s="17">
        <f t="shared" si="21"/>
        <v>0.18999999999999773</v>
      </c>
      <c r="H250" s="18">
        <f t="shared" si="22"/>
        <v>4219</v>
      </c>
      <c r="I250" s="4">
        <f>H250*60*'Berechnungen 525d'!$D$9/1000</f>
        <v>214.14566808510637</v>
      </c>
      <c r="J250" s="4">
        <f t="shared" si="23"/>
        <v>0.60908936170213224</v>
      </c>
      <c r="K250" s="24">
        <f t="shared" si="24"/>
        <v>0.89048152295634431</v>
      </c>
      <c r="L250" s="28">
        <f>'Berechnungen 525d'!$E$77*((I250-I249)/(3.6*(F250-F249)))</f>
        <v>1602.8667413214198</v>
      </c>
      <c r="M250" s="21">
        <f>'Berechnungen 525d'!$E$77*((I250-I249)/(3.6*(F250-F249)))*'Berechnungen 525d'!$B$3/(2*PI())</f>
        <v>507.14708001781776</v>
      </c>
      <c r="N250" s="18">
        <f t="shared" si="20"/>
        <v>4216.3575316819542</v>
      </c>
      <c r="O250" s="4">
        <f>N250*60*'Berechnungen 525d'!$D$9/1000</f>
        <v>214.01154314000999</v>
      </c>
      <c r="P250" s="21">
        <f>'Berechnungen 525d'!$E$77*((O250-O249)/(3.6*(F250-F249)))*('Berechnungen 525d'!$B$3/(2*PI()))/2</f>
        <v>68.356122560800273</v>
      </c>
      <c r="Q250" s="21">
        <f>('Berechnungen 525d'!$E$77*((O250-O249)/(3.6*(F250-F249)))+('Berechnungen 525d'!$E$74*'Berechnungen 525d'!$E$75*'Berechnungen 525d'!$E$76*('Beschl. 5. Gang(4)'!O250/3.6)^2)/2)*('Berechnungen 525d'!$B$3/(2*PI()))/2</f>
        <v>302.08812750479069</v>
      </c>
      <c r="R250" s="28">
        <f>('Berechnungen 525d'!$E$74*'Berechnungen 525d'!$E$75*'Berechnungen 525d'!$E$76*O250^2)/2</f>
        <v>19147.702445363106</v>
      </c>
      <c r="T250">
        <v>47809</v>
      </c>
      <c r="U250">
        <v>4219</v>
      </c>
    </row>
    <row r="251" spans="1:21" x14ac:dyDescent="0.25">
      <c r="A251">
        <v>47989</v>
      </c>
      <c r="B251">
        <v>4227</v>
      </c>
      <c r="F251" s="17">
        <f t="shared" si="19"/>
        <v>47.988999999999997</v>
      </c>
      <c r="G251" s="17">
        <f t="shared" si="21"/>
        <v>0.17999999999999972</v>
      </c>
      <c r="H251" s="18">
        <f t="shared" si="22"/>
        <v>4227</v>
      </c>
      <c r="I251" s="4">
        <f>H251*60*'Berechnungen 525d'!$D$9/1000</f>
        <v>214.55172765957445</v>
      </c>
      <c r="J251" s="4">
        <f t="shared" si="23"/>
        <v>0.40605957446808816</v>
      </c>
      <c r="K251" s="24">
        <f t="shared" si="24"/>
        <v>0.62663514578408763</v>
      </c>
      <c r="L251" s="28">
        <f>'Berechnungen 525d'!$E$77*((I251-I250)/(3.6*(F251-F250)))</f>
        <v>1127.9432624113576</v>
      </c>
      <c r="M251" s="21">
        <f>'Berechnungen 525d'!$E$77*((I251-I250)/(3.6*(F251-F250)))*'Berechnungen 525d'!$B$3/(2*PI())</f>
        <v>356.88127853105323</v>
      </c>
      <c r="N251" s="18">
        <f t="shared" si="20"/>
        <v>4219.267450925272</v>
      </c>
      <c r="O251" s="4">
        <f>N251*60*'Berechnungen 525d'!$D$9/1000</f>
        <v>214.15924321121975</v>
      </c>
      <c r="P251" s="21">
        <f>'Berechnungen 525d'!$E$77*((O251-O250)/(3.6*(F251-F250)))*('Berechnungen 525d'!$B$3/(2*PI()))/2</f>
        <v>64.9059812485809</v>
      </c>
      <c r="Q251" s="21">
        <f>('Berechnungen 525d'!$E$77*((O251-O250)/(3.6*(F251-F250)))+('Berechnungen 525d'!$E$74*'Berechnungen 525d'!$E$75*'Berechnungen 525d'!$E$76*('Beschl. 5. Gang(4)'!O251/3.6)^2)/2)*('Berechnungen 525d'!$B$3/(2*PI()))/2</f>
        <v>298.96071781748969</v>
      </c>
      <c r="R251" s="28">
        <f>('Berechnungen 525d'!$E$74*'Berechnungen 525d'!$E$75*'Berechnungen 525d'!$E$76*O251^2)/2</f>
        <v>19174.14114007727</v>
      </c>
      <c r="T251">
        <v>47989</v>
      </c>
      <c r="U251">
        <v>4227</v>
      </c>
    </row>
    <row r="252" spans="1:21" x14ac:dyDescent="0.25">
      <c r="A252">
        <v>48180</v>
      </c>
      <c r="B252">
        <v>4212</v>
      </c>
      <c r="F252" s="17">
        <f t="shared" si="19"/>
        <v>48.18</v>
      </c>
      <c r="G252" s="17">
        <f t="shared" si="21"/>
        <v>0.1910000000000025</v>
      </c>
      <c r="H252" s="18">
        <f t="shared" si="22"/>
        <v>4212</v>
      </c>
      <c r="I252" s="4">
        <f>H252*60*'Berechnungen 525d'!$D$9/1000</f>
        <v>213.7903659574468</v>
      </c>
      <c r="J252" s="4">
        <f t="shared" si="23"/>
        <v>-0.76136170212765819</v>
      </c>
      <c r="K252" s="24">
        <f t="shared" si="24"/>
        <v>-1.1072741450373011</v>
      </c>
      <c r="L252" s="28">
        <f>'Berechnungen 525d'!$E$77*((I252-I251)/(3.6*(F252-F251)))</f>
        <v>-1993.093461067142</v>
      </c>
      <c r="M252" s="21">
        <f>'Berechnungen 525d'!$E$77*((I252-I251)/(3.6*(F252-F251)))*'Berechnungen 525d'!$B$3/(2*PI())</f>
        <v>-630.61482462946378</v>
      </c>
      <c r="N252" s="18">
        <f t="shared" si="20"/>
        <v>4222.1891047480558</v>
      </c>
      <c r="O252" s="4">
        <f>N252*60*'Berechnungen 525d'!$D$9/1000</f>
        <v>214.3075388997226</v>
      </c>
      <c r="P252" s="21">
        <f>'Berechnungen 525d'!$E$77*((O252-O251)/(3.6*(F252-F251)))*('Berechnungen 525d'!$B$3/(2*PI()))/2</f>
        <v>61.414607102770823</v>
      </c>
      <c r="Q252" s="21">
        <f>('Berechnungen 525d'!$E$77*((O252-O251)/(3.6*(F252-F251)))+('Berechnungen 525d'!$E$74*'Berechnungen 525d'!$E$75*'Berechnungen 525d'!$E$76*('Beschl. 5. Gang(4)'!O252/3.6)^2)/2)*('Berechnungen 525d'!$B$3/(2*PI()))/2</f>
        <v>295.79360075353407</v>
      </c>
      <c r="R252" s="28">
        <f>('Berechnungen 525d'!$E$74*'Berechnungen 525d'!$E$75*'Berechnungen 525d'!$E$76*O252^2)/2</f>
        <v>19200.704802681539</v>
      </c>
      <c r="T252">
        <v>48180</v>
      </c>
      <c r="U252">
        <v>4212</v>
      </c>
    </row>
    <row r="253" spans="1:21" x14ac:dyDescent="0.25">
      <c r="A253">
        <v>48370</v>
      </c>
      <c r="B253">
        <v>4215</v>
      </c>
      <c r="F253" s="17">
        <f t="shared" si="19"/>
        <v>48.37</v>
      </c>
      <c r="G253" s="17">
        <f t="shared" si="21"/>
        <v>0.18999999999999773</v>
      </c>
      <c r="H253" s="18">
        <f t="shared" si="22"/>
        <v>4215</v>
      </c>
      <c r="I253" s="4">
        <f>H253*60*'Berechnungen 525d'!$D$9/1000</f>
        <v>213.94263829787232</v>
      </c>
      <c r="J253" s="4">
        <f t="shared" si="23"/>
        <v>0.15227234042552595</v>
      </c>
      <c r="K253" s="24">
        <f t="shared" si="24"/>
        <v>0.2226203807390757</v>
      </c>
      <c r="L253" s="28">
        <f>'Berechnungen 525d'!$E$77*((I253-I252)/(3.6*(F253-F252)))</f>
        <v>400.71668533033625</v>
      </c>
      <c r="M253" s="21">
        <f>'Berechnungen 525d'!$E$77*((I253-I252)/(3.6*(F253-F252)))*'Berechnungen 525d'!$B$3/(2*PI())</f>
        <v>126.78677000444853</v>
      </c>
      <c r="N253" s="18">
        <f t="shared" si="20"/>
        <v>4224.9242631711677</v>
      </c>
      <c r="O253" s="4">
        <f>N253*60*'Berechnungen 525d'!$D$9/1000</f>
        <v>214.44636855789653</v>
      </c>
      <c r="P253" s="21">
        <f>'Berechnungen 525d'!$E$77*((O253-O252)/(3.6*(F253-F252)))*('Berechnungen 525d'!$B$3/(2*PI()))/2</f>
        <v>57.79698365279723</v>
      </c>
      <c r="Q253" s="21">
        <f>('Berechnungen 525d'!$E$77*((O253-O252)/(3.6*(F253-F252)))+('Berechnungen 525d'!$E$74*'Berechnungen 525d'!$E$75*'Berechnungen 525d'!$E$76*('Beschl. 5. Gang(4)'!O253/3.6)^2)/2)*('Berechnungen 525d'!$B$3/(2*PI()))/2</f>
        <v>292.47973978560321</v>
      </c>
      <c r="R253" s="28">
        <f>('Berechnungen 525d'!$E$74*'Berechnungen 525d'!$E$75*'Berechnungen 525d'!$E$76*O253^2)/2</f>
        <v>19225.589514647341</v>
      </c>
      <c r="T253">
        <v>48370</v>
      </c>
      <c r="U253">
        <v>4215</v>
      </c>
    </row>
    <row r="254" spans="1:21" x14ac:dyDescent="0.25">
      <c r="A254">
        <v>48550</v>
      </c>
      <c r="B254">
        <v>4227</v>
      </c>
      <c r="F254" s="17">
        <f t="shared" si="19"/>
        <v>48.55</v>
      </c>
      <c r="G254" s="17">
        <f t="shared" si="21"/>
        <v>0.17999999999999972</v>
      </c>
      <c r="H254" s="18">
        <f t="shared" si="22"/>
        <v>4227</v>
      </c>
      <c r="I254" s="4">
        <f>H254*60*'Berechnungen 525d'!$D$9/1000</f>
        <v>214.55172765957445</v>
      </c>
      <c r="J254" s="4">
        <f t="shared" si="23"/>
        <v>0.60908936170213224</v>
      </c>
      <c r="K254" s="24">
        <f t="shared" si="24"/>
        <v>0.93995271867613139</v>
      </c>
      <c r="L254" s="28">
        <f>'Berechnungen 525d'!$E$77*((I254-I253)/(3.6*(F254-F253)))</f>
        <v>1691.9148936170366</v>
      </c>
      <c r="M254" s="21">
        <f>'Berechnungen 525d'!$E$77*((I254-I253)/(3.6*(F254-F253)))*'Berechnungen 525d'!$B$3/(2*PI())</f>
        <v>535.32191779657978</v>
      </c>
      <c r="N254" s="18">
        <f t="shared" si="20"/>
        <v>4227.3565889702604</v>
      </c>
      <c r="O254" s="4">
        <f>N254*60*'Berechnungen 525d'!$D$9/1000</f>
        <v>214.56982720526497</v>
      </c>
      <c r="P254" s="21">
        <f>'Berechnungen 525d'!$E$77*((O254-O253)/(3.6*(F254-F253)))*('Berechnungen 525d'!$B$3/(2*PI()))/2</f>
        <v>54.253221311525834</v>
      </c>
      <c r="Q254" s="21">
        <f>('Berechnungen 525d'!$E$77*((O254-O253)/(3.6*(F254-F253)))+('Berechnungen 525d'!$E$74*'Berechnungen 525d'!$E$75*'Berechnungen 525d'!$E$76*('Beschl. 5. Gang(4)'!O254/3.6)^2)/2)*('Berechnungen 525d'!$B$3/(2*PI()))/2</f>
        <v>289.20627305259552</v>
      </c>
      <c r="R254" s="28">
        <f>('Berechnungen 525d'!$E$74*'Berechnungen 525d'!$E$75*'Berechnungen 525d'!$E$76*O254^2)/2</f>
        <v>19247.732566389699</v>
      </c>
      <c r="T254">
        <v>48550</v>
      </c>
      <c r="U254">
        <v>4227</v>
      </c>
    </row>
    <row r="255" spans="1:21" x14ac:dyDescent="0.25">
      <c r="A255">
        <v>48740</v>
      </c>
      <c r="B255">
        <v>4244</v>
      </c>
      <c r="F255" s="17">
        <f t="shared" si="19"/>
        <v>48.74</v>
      </c>
      <c r="G255" s="17">
        <f t="shared" si="21"/>
        <v>0.19000000000000483</v>
      </c>
      <c r="H255" s="18">
        <f t="shared" si="22"/>
        <v>4244</v>
      </c>
      <c r="I255" s="4">
        <f>H255*60*'Berechnungen 525d'!$D$9/1000</f>
        <v>215.41460425531915</v>
      </c>
      <c r="J255" s="4">
        <f t="shared" si="23"/>
        <v>0.86287659574469444</v>
      </c>
      <c r="K255" s="24">
        <f t="shared" si="24"/>
        <v>1.2615154908547843</v>
      </c>
      <c r="L255" s="28">
        <f>'Berechnungen 525d'!$E$77*((I255-I254)/(3.6*(F255-F254)))</f>
        <v>2270.7278835386119</v>
      </c>
      <c r="M255" s="21">
        <f>'Berechnungen 525d'!$E$77*((I255-I254)/(3.6*(F255-F254)))*'Berechnungen 525d'!$B$3/(2*PI())</f>
        <v>718.45836335855415</v>
      </c>
      <c r="N255" s="18">
        <f t="shared" si="20"/>
        <v>4229.7549273456953</v>
      </c>
      <c r="O255" s="4">
        <f>N255*60*'Berechnungen 525d'!$D$9/1000</f>
        <v>214.6915607377849</v>
      </c>
      <c r="P255" s="21">
        <f>'Berechnungen 525d'!$E$77*((O255-O254)/(3.6*(F255-F254)))*('Berechnungen 525d'!$B$3/(2*PI()))/2</f>
        <v>50.679595999842604</v>
      </c>
      <c r="Q255" s="21">
        <f>('Berechnungen 525d'!$E$77*((O255-O254)/(3.6*(F255-F254)))+('Berechnungen 525d'!$E$74*'Berechnungen 525d'!$E$75*'Berechnungen 525d'!$E$76*('Beschl. 5. Gang(4)'!O255/3.6)^2)/2)*('Berechnungen 525d'!$B$3/(2*PI()))/2</f>
        <v>285.89931877045547</v>
      </c>
      <c r="R255" s="28">
        <f>('Berechnungen 525d'!$E$74*'Berechnungen 525d'!$E$75*'Berechnungen 525d'!$E$76*O255^2)/2</f>
        <v>19269.578686803186</v>
      </c>
      <c r="T255">
        <v>48740</v>
      </c>
      <c r="U255">
        <v>4244</v>
      </c>
    </row>
    <row r="256" spans="1:21" x14ac:dyDescent="0.25">
      <c r="A256">
        <v>48911</v>
      </c>
      <c r="B256">
        <v>4247</v>
      </c>
      <c r="F256" s="17">
        <f t="shared" si="19"/>
        <v>48.911000000000001</v>
      </c>
      <c r="G256" s="17">
        <f t="shared" si="21"/>
        <v>0.17099999999999937</v>
      </c>
      <c r="H256" s="18">
        <f t="shared" si="22"/>
        <v>4247</v>
      </c>
      <c r="I256" s="4">
        <f>H256*60*'Berechnungen 525d'!$D$9/1000</f>
        <v>215.56687659574465</v>
      </c>
      <c r="J256" s="4">
        <f t="shared" si="23"/>
        <v>0.15227234042549753</v>
      </c>
      <c r="K256" s="24">
        <f t="shared" si="24"/>
        <v>0.24735597859892475</v>
      </c>
      <c r="L256" s="28">
        <f>'Berechnungen 525d'!$E$77*((I256-I255)/(3.6*(F256-F255)))</f>
        <v>445.24076147806454</v>
      </c>
      <c r="M256" s="21">
        <f>'Berechnungen 525d'!$E$77*((I256-I255)/(3.6*(F256-F255)))*'Berechnungen 525d'!$B$3/(2*PI())</f>
        <v>140.87418889380422</v>
      </c>
      <c r="N256" s="18">
        <f t="shared" si="20"/>
        <v>4231.763757600731</v>
      </c>
      <c r="O256" s="4">
        <f>N256*60*'Berechnungen 525d'!$D$9/1000</f>
        <v>214.7935238326022</v>
      </c>
      <c r="P256" s="21">
        <f>'Berechnungen 525d'!$E$77*((O256-O255)/(3.6*(F256-F255)))*('Berechnungen 525d'!$B$3/(2*PI()))/2</f>
        <v>47.165388800594755</v>
      </c>
      <c r="Q256" s="21">
        <f>('Berechnungen 525d'!$E$77*((O256-O255)/(3.6*(F256-F255)))+('Berechnungen 525d'!$E$74*'Berechnungen 525d'!$E$75*'Berechnungen 525d'!$E$76*('Beschl. 5. Gang(4)'!O256/3.6)^2)/2)*('Berechnungen 525d'!$B$3/(2*PI()))/2</f>
        <v>282.60858962585888</v>
      </c>
      <c r="R256" s="28">
        <f>('Berechnungen 525d'!$E$74*'Berechnungen 525d'!$E$75*'Berechnungen 525d'!$E$76*O256^2)/2</f>
        <v>19287.886369118904</v>
      </c>
      <c r="T256">
        <v>48911</v>
      </c>
      <c r="U256">
        <v>4247</v>
      </c>
    </row>
    <row r="257" spans="1:21" x14ac:dyDescent="0.25">
      <c r="A257">
        <v>49111</v>
      </c>
      <c r="B257">
        <v>4239</v>
      </c>
      <c r="F257" s="17">
        <f t="shared" si="19"/>
        <v>49.110999999999997</v>
      </c>
      <c r="G257" s="17">
        <f t="shared" si="21"/>
        <v>0.19999999999999574</v>
      </c>
      <c r="H257" s="18">
        <f t="shared" si="22"/>
        <v>4239</v>
      </c>
      <c r="I257" s="4">
        <f>H257*60*'Berechnungen 525d'!$D$9/1000</f>
        <v>215.16081702127659</v>
      </c>
      <c r="J257" s="4">
        <f t="shared" si="23"/>
        <v>-0.40605957446805974</v>
      </c>
      <c r="K257" s="24">
        <f t="shared" si="24"/>
        <v>-0.56397163120565053</v>
      </c>
      <c r="L257" s="28">
        <f>'Berechnungen 525d'!$E$77*((I257-I256)/(3.6*(F257-F256)))</f>
        <v>-1015.1489361701709</v>
      </c>
      <c r="M257" s="21">
        <f>'Berechnungen 525d'!$E$77*((I257-I256)/(3.6*(F257-F256)))*'Berechnungen 525d'!$B$3/(2*PI())</f>
        <v>-321.19315067793178</v>
      </c>
      <c r="N257" s="18">
        <f t="shared" si="20"/>
        <v>4233.9319354665677</v>
      </c>
      <c r="O257" s="4">
        <f>N257*60*'Berechnungen 525d'!$D$9/1000</f>
        <v>214.90357500529879</v>
      </c>
      <c r="P257" s="21">
        <f>'Berechnungen 525d'!$E$77*((O257-O256)/(3.6*(F257-F256)))*('Berechnungen 525d'!$B$3/(2*PI()))/2</f>
        <v>43.525242497388938</v>
      </c>
      <c r="Q257" s="21">
        <f>('Berechnungen 525d'!$E$77*((O257-O256)/(3.6*(F257-F256)))+('Berechnungen 525d'!$E$74*'Berechnungen 525d'!$E$75*'Berechnungen 525d'!$E$76*('Beschl. 5. Gang(4)'!O257/3.6)^2)/2)*('Berechnungen 525d'!$B$3/(2*PI()))/2</f>
        <v>279.20976752735226</v>
      </c>
      <c r="R257" s="28">
        <f>('Berechnungen 525d'!$E$74*'Berechnungen 525d'!$E$75*'Berechnungen 525d'!$E$76*O257^2)/2</f>
        <v>19307.656036801138</v>
      </c>
      <c r="T257">
        <v>49111</v>
      </c>
      <c r="U257">
        <v>4239</v>
      </c>
    </row>
    <row r="258" spans="1:21" x14ac:dyDescent="0.25">
      <c r="A258">
        <v>49301</v>
      </c>
      <c r="B258">
        <v>4245</v>
      </c>
      <c r="F258" s="17">
        <f t="shared" si="19"/>
        <v>49.301000000000002</v>
      </c>
      <c r="G258" s="17">
        <f t="shared" si="21"/>
        <v>0.19000000000000483</v>
      </c>
      <c r="H258" s="18">
        <f t="shared" si="22"/>
        <v>4245</v>
      </c>
      <c r="I258" s="4">
        <f>H258*60*'Berechnungen 525d'!$D$9/1000</f>
        <v>215.46536170212764</v>
      </c>
      <c r="J258" s="4">
        <f t="shared" si="23"/>
        <v>0.30454468085105191</v>
      </c>
      <c r="K258" s="24">
        <f t="shared" si="24"/>
        <v>0.44524076147813474</v>
      </c>
      <c r="L258" s="28">
        <f>'Berechnungen 525d'!$E$77*((I258-I257)/(3.6*(F258-F257)))</f>
        <v>801.43337066064248</v>
      </c>
      <c r="M258" s="21">
        <f>'Berechnungen 525d'!$E$77*((I258-I257)/(3.6*(F258-F257)))*'Berechnungen 525d'!$B$3/(2*PI())</f>
        <v>253.57354000888756</v>
      </c>
      <c r="N258" s="18">
        <f t="shared" si="20"/>
        <v>4235.8092332097613</v>
      </c>
      <c r="O258" s="4">
        <f>N258*60*'Berechnungen 525d'!$D$9/1000</f>
        <v>214.99886184564267</v>
      </c>
      <c r="P258" s="21">
        <f>'Berechnungen 525d'!$E$77*((O258-O257)/(3.6*(F258-F257)))*('Berechnungen 525d'!$B$3/(2*PI()))/2</f>
        <v>39.669419532687961</v>
      </c>
      <c r="Q258" s="21">
        <f>('Berechnungen 525d'!$E$77*((O258-O257)/(3.6*(F258-F257)))+('Berechnungen 525d'!$E$74*'Berechnungen 525d'!$E$75*'Berechnungen 525d'!$E$76*('Beschl. 5. Gang(4)'!O258/3.6)^2)/2)*('Berechnungen 525d'!$B$3/(2*PI()))/2</f>
        <v>275.56299285318329</v>
      </c>
      <c r="R258" s="28">
        <f>('Berechnungen 525d'!$E$74*'Berechnungen 525d'!$E$75*'Berechnungen 525d'!$E$76*O258^2)/2</f>
        <v>19324.781609590274</v>
      </c>
      <c r="T258">
        <v>49301</v>
      </c>
      <c r="U258">
        <v>4245</v>
      </c>
    </row>
    <row r="259" spans="1:21" x14ac:dyDescent="0.25">
      <c r="A259">
        <v>49491</v>
      </c>
      <c r="B259">
        <v>4236</v>
      </c>
      <c r="F259" s="17">
        <f t="shared" ref="F259:F272" si="25">A259/1000</f>
        <v>49.491</v>
      </c>
      <c r="G259" s="17">
        <f t="shared" si="21"/>
        <v>0.18999999999999773</v>
      </c>
      <c r="H259" s="18">
        <f t="shared" si="22"/>
        <v>4236</v>
      </c>
      <c r="I259" s="4">
        <f>H259*60*'Berechnungen 525d'!$D$9/1000</f>
        <v>215.00854468085106</v>
      </c>
      <c r="J259" s="4">
        <f t="shared" si="23"/>
        <v>-0.45681702127657786</v>
      </c>
      <c r="K259" s="24">
        <f t="shared" si="24"/>
        <v>-0.66786114221722703</v>
      </c>
      <c r="L259" s="28">
        <f>'Berechnungen 525d'!$E$77*((I259-I258)/(3.6*(F259-F258)))</f>
        <v>-1202.1500559910087</v>
      </c>
      <c r="M259" s="21">
        <f>'Berechnungen 525d'!$E$77*((I259-I258)/(3.6*(F259-F258)))*'Berechnungen 525d'!$B$3/(2*PI())</f>
        <v>-380.36031001334561</v>
      </c>
      <c r="N259" s="18">
        <f t="shared" si="20"/>
        <v>4237.5073837775508</v>
      </c>
      <c r="O259" s="4">
        <f>N259*60*'Berechnungen 525d'!$D$9/1000</f>
        <v>215.08505563276012</v>
      </c>
      <c r="P259" s="21">
        <f>'Berechnungen 525d'!$E$77*((O259-O258)/(3.6*(F259-F258)))*('Berechnungen 525d'!$B$3/(2*PI()))/2</f>
        <v>35.883837578557468</v>
      </c>
      <c r="Q259" s="21">
        <f>('Berechnungen 525d'!$E$77*((O259-O258)/(3.6*(F259-F258)))+('Berechnungen 525d'!$E$74*'Berechnungen 525d'!$E$75*'Berechnungen 525d'!$E$76*('Beschl. 5. Gang(4)'!O259/3.6)^2)/2)*('Berechnungen 525d'!$B$3/(2*PI()))/2</f>
        <v>271.96658991110411</v>
      </c>
      <c r="R259" s="28">
        <f>('Berechnungen 525d'!$E$74*'Berechnungen 525d'!$E$75*'Berechnungen 525d'!$E$76*O259^2)/2</f>
        <v>19340.279459071924</v>
      </c>
      <c r="T259">
        <v>49491</v>
      </c>
      <c r="U259">
        <v>4236</v>
      </c>
    </row>
    <row r="260" spans="1:21" x14ac:dyDescent="0.25">
      <c r="A260">
        <v>49682</v>
      </c>
      <c r="B260">
        <v>4260</v>
      </c>
      <c r="F260" s="17">
        <f t="shared" si="25"/>
        <v>49.682000000000002</v>
      </c>
      <c r="G260" s="17">
        <f t="shared" si="21"/>
        <v>0.1910000000000025</v>
      </c>
      <c r="H260" s="18">
        <f t="shared" si="22"/>
        <v>4260</v>
      </c>
      <c r="I260" s="4">
        <f>H260*60*'Berechnungen 525d'!$D$9/1000</f>
        <v>216.22672340425532</v>
      </c>
      <c r="J260" s="4">
        <f t="shared" si="23"/>
        <v>1.2181787234042645</v>
      </c>
      <c r="K260" s="24">
        <f t="shared" si="24"/>
        <v>1.7716386320596984</v>
      </c>
      <c r="L260" s="28">
        <f>'Berechnungen 525d'!$E$77*((I260-I259)/(3.6*(F260-F259)))</f>
        <v>3188.9495377074572</v>
      </c>
      <c r="M260" s="21">
        <f>'Berechnungen 525d'!$E$77*((I260-I259)/(3.6*(F260-F259)))*'Berechnungen 525d'!$B$3/(2*PI())</f>
        <v>1008.9837194071515</v>
      </c>
      <c r="N260" s="18">
        <f t="shared" ref="N260:N272" si="26">0.00000058831258559*F260^6 - 0.00011816345162*F260^5 + 0.0090000715505*F260^4 - 0.34458324409*F260^3 + 6.6923995271*F260^2 + 10.516913305*F260 + 1540.4723767</f>
        <v>4239.0326061016103</v>
      </c>
      <c r="O260" s="4">
        <f>N260*60*'Berechnungen 525d'!$D$9/1000</f>
        <v>215.16247202374473</v>
      </c>
      <c r="P260" s="21">
        <f>'Berechnungen 525d'!$E$77*((O260-O259)/(3.6*(F260-F259)))*('Berechnungen 525d'!$B$3/(2*PI()))/2</f>
        <v>32.060926946926891</v>
      </c>
      <c r="Q260" s="21">
        <f>('Berechnungen 525d'!$E$77*((O260-O259)/(3.6*(F260-F259)))+('Berechnungen 525d'!$E$74*'Berechnungen 525d'!$E$75*'Berechnungen 525d'!$E$76*('Beschl. 5. Gang(4)'!O260/3.6)^2)/2)*('Berechnungen 525d'!$B$3/(2*PI()))/2</f>
        <v>268.31365820992414</v>
      </c>
      <c r="R260" s="28">
        <f>('Berechnungen 525d'!$E$74*'Berechnungen 525d'!$E$75*'Berechnungen 525d'!$E$76*O260^2)/2</f>
        <v>19354.204406932746</v>
      </c>
      <c r="T260">
        <v>49682</v>
      </c>
      <c r="U260">
        <v>4260</v>
      </c>
    </row>
    <row r="261" spans="1:21" x14ac:dyDescent="0.25">
      <c r="A261">
        <v>49872</v>
      </c>
      <c r="B261">
        <v>4240</v>
      </c>
      <c r="F261" s="17">
        <f t="shared" si="25"/>
        <v>49.872</v>
      </c>
      <c r="G261" s="17">
        <f t="shared" ref="G261:G272" si="27">F261-F260</f>
        <v>0.18999999999999773</v>
      </c>
      <c r="H261" s="18">
        <f t="shared" ref="H261:H272" si="28">IF(ISBLANK(B261),H260,B261)</f>
        <v>4240</v>
      </c>
      <c r="I261" s="4">
        <f>H261*60*'Berechnungen 525d'!$D$9/1000</f>
        <v>215.2115744680851</v>
      </c>
      <c r="J261" s="4">
        <f t="shared" ref="J261:J272" si="29">I261-I260</f>
        <v>-1.0151489361702204</v>
      </c>
      <c r="K261" s="24">
        <f t="shared" si="24"/>
        <v>-1.4841358715939073</v>
      </c>
      <c r="L261" s="28">
        <f>'Berechnungen 525d'!$E$77*((I261-I260)/(3.6*(F261-F260)))</f>
        <v>-2671.444568869033</v>
      </c>
      <c r="M261" s="21">
        <f>'Berechnungen 525d'!$E$77*((I261-I260)/(3.6*(F261-F260)))*'Berechnungen 525d'!$B$3/(2*PI())</f>
        <v>-845.24513336302959</v>
      </c>
      <c r="N261" s="18">
        <f t="shared" si="26"/>
        <v>4240.3676774331152</v>
      </c>
      <c r="O261" s="4">
        <f>N261*60*'Berechnungen 525d'!$D$9/1000</f>
        <v>215.23023683583912</v>
      </c>
      <c r="P261" s="21">
        <f>'Berechnungen 525d'!$E$77*((O261-O260)/(3.6*(F261-F260)))*('Berechnungen 525d'!$B$3/(2*PI()))/2</f>
        <v>28.21156364116198</v>
      </c>
      <c r="Q261" s="21">
        <f>('Berechnungen 525d'!$E$77*((O261-O260)/(3.6*(F261-F260)))+('Berechnungen 525d'!$E$74*'Berechnungen 525d'!$E$75*'Berechnungen 525d'!$E$76*('Beschl. 5. Gang(4)'!O261/3.6)^2)/2)*('Berechnungen 525d'!$B$3/(2*PI()))/2</f>
        <v>264.61313259767337</v>
      </c>
      <c r="R261" s="28">
        <f>('Berechnungen 525d'!$E$74*'Berechnungen 525d'!$E$75*'Berechnungen 525d'!$E$76*O261^2)/2</f>
        <v>19366.397430599933</v>
      </c>
      <c r="T261">
        <v>49872</v>
      </c>
      <c r="U261">
        <v>4240</v>
      </c>
    </row>
    <row r="262" spans="1:21" x14ac:dyDescent="0.25">
      <c r="A262">
        <v>50062</v>
      </c>
      <c r="B262">
        <v>4255</v>
      </c>
      <c r="F262" s="17">
        <f t="shared" si="25"/>
        <v>50.061999999999998</v>
      </c>
      <c r="G262" s="17">
        <f t="shared" si="27"/>
        <v>0.18999999999999773</v>
      </c>
      <c r="H262" s="18">
        <f t="shared" si="28"/>
        <v>4255</v>
      </c>
      <c r="I262" s="4">
        <f>H262*60*'Berechnungen 525d'!$D$9/1000</f>
        <v>215.97293617021276</v>
      </c>
      <c r="J262" s="4">
        <f t="shared" si="29"/>
        <v>0.76136170212765819</v>
      </c>
      <c r="K262" s="24">
        <f t="shared" si="24"/>
        <v>1.1131019036954199</v>
      </c>
      <c r="L262" s="28">
        <f>'Berechnungen 525d'!$E$77*((I262-I261)/(3.6*(F262-F261)))</f>
        <v>2003.5834266517559</v>
      </c>
      <c r="M262" s="21">
        <f>'Berechnungen 525d'!$E$77*((I262-I261)/(3.6*(F262-F261)))*'Berechnungen 525d'!$B$3/(2*PI())</f>
        <v>633.93385002226626</v>
      </c>
      <c r="N262" s="18">
        <f t="shared" si="26"/>
        <v>4241.5198576396815</v>
      </c>
      <c r="O262" s="4">
        <f>N262*60*'Berechnungen 525d'!$D$9/1000</f>
        <v>215.28871856138773</v>
      </c>
      <c r="P262" s="21">
        <f>'Berechnungen 525d'!$E$77*((O262-O261)/(3.6*(F262-F261)))*('Berechnungen 525d'!$B$3/(2*PI()))/2</f>
        <v>24.346867808932203</v>
      </c>
      <c r="Q262" s="21">
        <f>('Berechnungen 525d'!$E$77*((O262-O261)/(3.6*(F262-F261)))+('Berechnungen 525d'!$E$74*'Berechnungen 525d'!$E$75*'Berechnungen 525d'!$E$76*('Beschl. 5. Gang(4)'!O262/3.6)^2)/2)*('Berechnungen 525d'!$B$3/(2*PI()))/2</f>
        <v>260.87692289402571</v>
      </c>
      <c r="R262" s="28">
        <f>('Berechnungen 525d'!$E$74*'Berechnungen 525d'!$E$75*'Berechnungen 525d'!$E$76*O262^2)/2</f>
        <v>19376.923221276465</v>
      </c>
      <c r="T262">
        <v>50062</v>
      </c>
      <c r="U262">
        <v>4255</v>
      </c>
    </row>
    <row r="263" spans="1:21" x14ac:dyDescent="0.25">
      <c r="A263">
        <v>50263</v>
      </c>
      <c r="B263">
        <v>4262</v>
      </c>
      <c r="F263" s="17">
        <f t="shared" si="25"/>
        <v>50.262999999999998</v>
      </c>
      <c r="G263" s="17">
        <f t="shared" si="27"/>
        <v>0.20100000000000051</v>
      </c>
      <c r="H263" s="18">
        <f t="shared" si="28"/>
        <v>4262</v>
      </c>
      <c r="I263" s="4">
        <f>H263*60*'Berechnungen 525d'!$D$9/1000</f>
        <v>216.32823829787233</v>
      </c>
      <c r="J263" s="4">
        <f t="shared" si="29"/>
        <v>0.35530212765957003</v>
      </c>
      <c r="K263" s="24">
        <f t="shared" si="24"/>
        <v>0.49102007692035532</v>
      </c>
      <c r="L263" s="28">
        <f>'Berechnungen 525d'!$E$77*((I263-I262)/(3.6*(F263-F262)))</f>
        <v>883.83613845663956</v>
      </c>
      <c r="M263" s="21">
        <f>'Berechnungen 525d'!$E$77*((I263-I262)/(3.6*(F263-F262)))*'Berechnungen 525d'!$B$3/(2*PI())</f>
        <v>279.64577795343047</v>
      </c>
      <c r="N263" s="18">
        <f t="shared" si="26"/>
        <v>4242.5383818489863</v>
      </c>
      <c r="O263" s="4">
        <f>N263*60*'Berechnungen 525d'!$D$9/1000</f>
        <v>215.3404162497647</v>
      </c>
      <c r="P263" s="21">
        <f>'Berechnungen 525d'!$E$77*((O263-O262)/(3.6*(F263-F262)))*('Berechnungen 525d'!$B$3/(2*PI()))/2</f>
        <v>20.344713919677542</v>
      </c>
      <c r="Q263" s="21">
        <f>('Berechnungen 525d'!$E$77*((O263-O262)/(3.6*(F263-F262)))+('Berechnungen 525d'!$E$74*'Berechnungen 525d'!$E$75*'Berechnungen 525d'!$E$76*('Beschl. 5. Gang(4)'!O263/3.6)^2)/2)*('Berechnungen 525d'!$B$3/(2*PI()))/2</f>
        <v>256.98837946550094</v>
      </c>
      <c r="R263" s="28">
        <f>('Berechnungen 525d'!$E$74*'Berechnungen 525d'!$E$75*'Berechnungen 525d'!$E$76*O263^2)/2</f>
        <v>19386.230373274142</v>
      </c>
      <c r="T263">
        <v>50263</v>
      </c>
      <c r="U263">
        <v>4262</v>
      </c>
    </row>
    <row r="264" spans="1:21" x14ac:dyDescent="0.25">
      <c r="A264">
        <v>50453</v>
      </c>
      <c r="B264">
        <v>4253</v>
      </c>
      <c r="F264" s="17">
        <f t="shared" si="25"/>
        <v>50.453000000000003</v>
      </c>
      <c r="G264" s="17">
        <f t="shared" si="27"/>
        <v>0.19000000000000483</v>
      </c>
      <c r="H264" s="18">
        <f t="shared" si="28"/>
        <v>4253</v>
      </c>
      <c r="I264" s="4">
        <f>H264*60*'Berechnungen 525d'!$D$9/1000</f>
        <v>215.87142127659573</v>
      </c>
      <c r="J264" s="4">
        <f t="shared" si="29"/>
        <v>-0.45681702127660628</v>
      </c>
      <c r="K264" s="24">
        <f t="shared" si="24"/>
        <v>-0.66786114221724369</v>
      </c>
      <c r="L264" s="28">
        <f>'Berechnungen 525d'!$E$77*((I264-I263)/(3.6*(F264-F263)))</f>
        <v>-1202.1500559910387</v>
      </c>
      <c r="M264" s="21">
        <f>'Berechnungen 525d'!$E$77*((I264-I263)/(3.6*(F264-F263)))*'Berechnungen 525d'!$B$3/(2*PI())</f>
        <v>-380.36031001335505</v>
      </c>
      <c r="N264" s="18">
        <f t="shared" si="26"/>
        <v>4243.310610276284</v>
      </c>
      <c r="O264" s="4">
        <f>N264*60*'Berechnungen 525d'!$D$9/1000</f>
        <v>215.37961259308727</v>
      </c>
      <c r="P264" s="21">
        <f>'Berechnungen 525d'!$E$77*((O264-O263)/(3.6*(F264-F263)))*('Berechnungen 525d'!$B$3/(2*PI()))/2</f>
        <v>16.318058000444186</v>
      </c>
      <c r="Q264" s="21">
        <f>('Berechnungen 525d'!$E$77*((O264-O263)/(3.6*(F264-F263)))+('Berechnungen 525d'!$E$74*'Berechnungen 525d'!$E$75*'Berechnungen 525d'!$E$76*('Beschl. 5. Gang(4)'!O264/3.6)^2)/2)*('Berechnungen 525d'!$B$3/(2*PI()))/2</f>
        <v>253.0478793241046</v>
      </c>
      <c r="R264" s="28">
        <f>('Berechnungen 525d'!$E$74*'Berechnungen 525d'!$E$75*'Berechnungen 525d'!$E$76*O264^2)/2</f>
        <v>19393.288393412928</v>
      </c>
      <c r="T264">
        <v>50453</v>
      </c>
      <c r="U264">
        <v>4253</v>
      </c>
    </row>
    <row r="265" spans="1:21" x14ac:dyDescent="0.25">
      <c r="A265">
        <v>50643</v>
      </c>
      <c r="B265">
        <v>4274</v>
      </c>
      <c r="F265" s="17">
        <f t="shared" si="25"/>
        <v>50.643000000000001</v>
      </c>
      <c r="G265" s="17">
        <f t="shared" si="27"/>
        <v>0.18999999999999773</v>
      </c>
      <c r="H265" s="18">
        <f t="shared" si="28"/>
        <v>4274</v>
      </c>
      <c r="I265" s="4">
        <f>H265*60*'Berechnungen 525d'!$D$9/1000</f>
        <v>216.93732765957446</v>
      </c>
      <c r="J265" s="4">
        <f t="shared" si="29"/>
        <v>1.0659063829787385</v>
      </c>
      <c r="K265" s="24">
        <f t="shared" si="24"/>
        <v>1.558342665173613</v>
      </c>
      <c r="L265" s="28">
        <f>'Berechnungen 525d'!$E$77*((I265-I264)/(3.6*(F265-F264)))</f>
        <v>2805.0167973125035</v>
      </c>
      <c r="M265" s="21">
        <f>'Berechnungen 525d'!$E$77*((I265-I264)/(3.6*(F265-F264)))*'Berechnungen 525d'!$B$3/(2*PI())</f>
        <v>887.50739003118713</v>
      </c>
      <c r="N265" s="18">
        <f t="shared" si="26"/>
        <v>4243.8965687028995</v>
      </c>
      <c r="O265" s="4">
        <f>N265*60*'Berechnungen 525d'!$D$9/1000</f>
        <v>215.40935434675822</v>
      </c>
      <c r="P265" s="21">
        <f>'Berechnungen 525d'!$E$77*((O265-O264)/(3.6*(F265-F264)))*('Berechnungen 525d'!$B$3/(2*PI()))/2</f>
        <v>12.381962711250393</v>
      </c>
      <c r="Q265" s="21">
        <f>('Berechnungen 525d'!$E$77*((O265-O264)/(3.6*(F265-F264)))+('Berechnungen 525d'!$E$74*'Berechnungen 525d'!$E$75*'Berechnungen 525d'!$E$76*('Beschl. 5. Gang(4)'!O265/3.6)^2)/2)*('Berechnungen 525d'!$B$3/(2*PI()))/2</f>
        <v>249.17716855368303</v>
      </c>
      <c r="R265" s="28">
        <f>('Berechnungen 525d'!$E$74*'Berechnungen 525d'!$E$75*'Berechnungen 525d'!$E$76*O265^2)/2</f>
        <v>19398.64479854146</v>
      </c>
      <c r="T265">
        <v>50643</v>
      </c>
      <c r="U265">
        <v>4274</v>
      </c>
    </row>
    <row r="266" spans="1:21" x14ac:dyDescent="0.25">
      <c r="A266">
        <v>50833</v>
      </c>
      <c r="B266">
        <v>4267</v>
      </c>
      <c r="F266" s="17">
        <f t="shared" si="25"/>
        <v>50.832999999999998</v>
      </c>
      <c r="G266" s="17">
        <f t="shared" si="27"/>
        <v>0.18999999999999773</v>
      </c>
      <c r="H266" s="18">
        <f t="shared" si="28"/>
        <v>4267</v>
      </c>
      <c r="I266" s="4">
        <f>H266*60*'Berechnungen 525d'!$D$9/1000</f>
        <v>216.58202553191487</v>
      </c>
      <c r="J266" s="4">
        <f t="shared" si="29"/>
        <v>-0.35530212765959845</v>
      </c>
      <c r="K266" s="24">
        <f t="shared" si="24"/>
        <v>-0.51944755505789864</v>
      </c>
      <c r="L266" s="28">
        <f>'Berechnungen 525d'!$E$77*((I266-I265)/(3.6*(F266-F265)))</f>
        <v>-935.00559910421759</v>
      </c>
      <c r="M266" s="21">
        <f>'Berechnungen 525d'!$E$77*((I266-I265)/(3.6*(F266-F265)))*'Berechnungen 525d'!$B$3/(2*PI())</f>
        <v>-295.83579667707812</v>
      </c>
      <c r="N266" s="18">
        <f t="shared" si="26"/>
        <v>4244.2952547269979</v>
      </c>
      <c r="O266" s="4">
        <f>N266*60*'Berechnungen 525d'!$D$9/1000</f>
        <v>215.4295906314197</v>
      </c>
      <c r="P266" s="21">
        <f>'Berechnungen 525d'!$E$77*((O266-O265)/(3.6*(F266-F265)))*('Berechnungen 525d'!$B$3/(2*PI()))/2</f>
        <v>8.4246855402289071</v>
      </c>
      <c r="Q266" s="21">
        <f>('Berechnungen 525d'!$E$77*((O266-O265)/(3.6*(F266-F265)))+('Berechnungen 525d'!$E$74*'Berechnungen 525d'!$E$75*'Berechnungen 525d'!$E$76*('Beschl. 5. Gang(4)'!O266/3.6)^2)/2)*('Berechnungen 525d'!$B$3/(2*PI()))/2</f>
        <v>245.26438416049834</v>
      </c>
      <c r="R266" s="28">
        <f>('Berechnungen 525d'!$E$74*'Berechnungen 525d'!$E$75*'Berechnungen 525d'!$E$76*O266^2)/2</f>
        <v>19402.289718590771</v>
      </c>
      <c r="T266">
        <v>50833</v>
      </c>
      <c r="U266">
        <v>4267</v>
      </c>
    </row>
    <row r="267" spans="1:21" x14ac:dyDescent="0.25">
      <c r="A267">
        <v>51024</v>
      </c>
      <c r="B267">
        <v>4272</v>
      </c>
      <c r="F267" s="17">
        <f t="shared" si="25"/>
        <v>51.024000000000001</v>
      </c>
      <c r="G267" s="17">
        <f t="shared" si="27"/>
        <v>0.1910000000000025</v>
      </c>
      <c r="H267" s="18">
        <f t="shared" si="28"/>
        <v>4272</v>
      </c>
      <c r="I267" s="4">
        <f>H267*60*'Berechnungen 525d'!$D$9/1000</f>
        <v>216.83581276595743</v>
      </c>
      <c r="J267" s="4">
        <f t="shared" si="29"/>
        <v>0.2537872340425622</v>
      </c>
      <c r="K267" s="24">
        <f t="shared" si="24"/>
        <v>0.36909138167911415</v>
      </c>
      <c r="L267" s="28">
        <f>'Berechnungen 525d'!$E$77*((I267-I266)/(3.6*(F267-F266)))</f>
        <v>664.36448702240546</v>
      </c>
      <c r="M267" s="21">
        <f>'Berechnungen 525d'!$E$77*((I267-I266)/(3.6*(F267-F266)))*'Berechnungen 525d'!$B$3/(2*PI())</f>
        <v>210.20494154316245</v>
      </c>
      <c r="N267" s="18">
        <f t="shared" si="26"/>
        <v>4244.5063276783449</v>
      </c>
      <c r="O267" s="4">
        <f>N267*60*'Berechnungen 525d'!$D$9/1000</f>
        <v>215.44030415552041</v>
      </c>
      <c r="P267" s="21">
        <f>'Berechnungen 525d'!$E$77*((O267-O266)/(3.6*(F267-F266)))*('Berechnungen 525d'!$B$3/(2*PI()))/2</f>
        <v>4.4368577399228535</v>
      </c>
      <c r="Q267" s="21">
        <f>('Berechnungen 525d'!$E$77*((O267-O266)/(3.6*(F267-F266)))+('Berechnungen 525d'!$E$74*'Berechnungen 525d'!$E$75*'Berechnungen 525d'!$E$76*('Beschl. 5. Gang(4)'!O267/3.6)^2)/2)*('Berechnungen 525d'!$B$3/(2*PI()))/2</f>
        <v>241.30011348533114</v>
      </c>
      <c r="R267" s="28">
        <f>('Berechnungen 525d'!$E$74*'Berechnungen 525d'!$E$75*'Berechnungen 525d'!$E$76*O267^2)/2</f>
        <v>19404.219556238535</v>
      </c>
      <c r="T267">
        <v>51024</v>
      </c>
      <c r="U267">
        <v>4272</v>
      </c>
    </row>
    <row r="268" spans="1:21" x14ac:dyDescent="0.25">
      <c r="A268">
        <v>51214</v>
      </c>
      <c r="B268">
        <v>4279</v>
      </c>
      <c r="F268" s="17">
        <f t="shared" si="25"/>
        <v>51.213999999999999</v>
      </c>
      <c r="G268" s="17">
        <f t="shared" si="27"/>
        <v>0.18999999999999773</v>
      </c>
      <c r="H268" s="18">
        <f t="shared" si="28"/>
        <v>4279</v>
      </c>
      <c r="I268" s="4">
        <f>H268*60*'Berechnungen 525d'!$D$9/1000</f>
        <v>217.19111489361703</v>
      </c>
      <c r="J268" s="4">
        <f t="shared" si="29"/>
        <v>0.35530212765959845</v>
      </c>
      <c r="K268" s="24">
        <f t="shared" ref="K268:K272" si="30">((I268-I267)/(3.6*(F268-F267)))</f>
        <v>0.51944755505789864</v>
      </c>
      <c r="L268" s="28">
        <f>'Berechnungen 525d'!$E$77*((I268-I267)/(3.6*(F268-F267)))</f>
        <v>935.00559910421759</v>
      </c>
      <c r="M268" s="21">
        <f>'Berechnungen 525d'!$E$77*((I268-I267)/(3.6*(F268-F267)))*'Berechnungen 525d'!$B$3/(2*PI())</f>
        <v>295.83579667707812</v>
      </c>
      <c r="N268" s="18">
        <f t="shared" si="26"/>
        <v>4244.5266801107045</v>
      </c>
      <c r="O268" s="4">
        <f>N268*60*'Berechnungen 525d'!$D$9/1000</f>
        <v>215.44133719302332</v>
      </c>
      <c r="P268" s="21">
        <f>'Berechnungen 525d'!$E$77*((O268-O267)/(3.6*(F268-F267)))*('Berechnungen 525d'!$B$3/(2*PI()))/2</f>
        <v>0.43006986009749354</v>
      </c>
      <c r="Q268" s="21">
        <f>('Berechnungen 525d'!$E$77*((O268-O267)/(3.6*(F268-F267)))+('Berechnungen 525d'!$E$74*'Berechnungen 525d'!$E$75*'Berechnungen 525d'!$E$76*('Beschl. 5. Gang(4)'!O268/3.6)^2)/2)*('Berechnungen 525d'!$B$3/(2*PI()))/2</f>
        <v>237.29559713231086</v>
      </c>
      <c r="R268" s="28">
        <f>('Berechnungen 525d'!$E$74*'Berechnungen 525d'!$E$75*'Berechnungen 525d'!$E$76*O268^2)/2</f>
        <v>19404.405643374397</v>
      </c>
      <c r="T268">
        <v>51214</v>
      </c>
      <c r="U268">
        <v>4279</v>
      </c>
    </row>
    <row r="269" spans="1:21" x14ac:dyDescent="0.25">
      <c r="A269">
        <v>51414</v>
      </c>
      <c r="B269">
        <v>4244</v>
      </c>
      <c r="F269" s="17">
        <f t="shared" si="25"/>
        <v>51.414000000000001</v>
      </c>
      <c r="G269" s="17">
        <f t="shared" si="27"/>
        <v>0.20000000000000284</v>
      </c>
      <c r="H269" s="18">
        <f t="shared" si="28"/>
        <v>4244</v>
      </c>
      <c r="I269" s="4">
        <f>H269*60*'Berechnungen 525d'!$D$9/1000</f>
        <v>215.41460425531915</v>
      </c>
      <c r="J269" s="4">
        <f t="shared" si="29"/>
        <v>-1.7765106382978786</v>
      </c>
      <c r="K269" s="24">
        <f t="shared" si="30"/>
        <v>-2.4673758865247959</v>
      </c>
      <c r="L269" s="28">
        <f>'Berechnungen 525d'!$E$77*((I269-I268)/(3.6*(F269-F268)))</f>
        <v>-4441.2765957446327</v>
      </c>
      <c r="M269" s="21">
        <f>'Berechnungen 525d'!$E$77*((I269-I268)/(3.6*(F269-F268)))*'Berechnungen 525d'!$B$3/(2*PI())</f>
        <v>-1405.220034215994</v>
      </c>
      <c r="N269" s="18">
        <f t="shared" si="26"/>
        <v>4244.3428738889688</v>
      </c>
      <c r="O269" s="4">
        <f>N269*60*'Berechnungen 525d'!$D$9/1000</f>
        <v>215.43200765850048</v>
      </c>
      <c r="P269" s="21">
        <f>'Berechnungen 525d'!$E$77*((O269-O268)/(3.6*(F269-F268)))*('Berechnungen 525d'!$B$3/(2*PI()))/2</f>
        <v>-3.6898312170979644</v>
      </c>
      <c r="Q269" s="21">
        <f>('Berechnungen 525d'!$E$77*((O269-O268)/(3.6*(F269-F268)))+('Berechnungen 525d'!$E$74*'Berechnungen 525d'!$E$75*'Berechnungen 525d'!$E$76*('Beschl. 5. Gang(4)'!O269/3.6)^2)/2)*('Berechnungen 525d'!$B$3/(2*PI()))/2</f>
        <v>233.1551819114988</v>
      </c>
      <c r="R269" s="28">
        <f>('Berechnungen 525d'!$E$74*'Berechnungen 525d'!$E$75*'Berechnungen 525d'!$E$76*O269^2)/2</f>
        <v>19402.72509167594</v>
      </c>
      <c r="T269">
        <v>51414</v>
      </c>
      <c r="U269">
        <v>4244</v>
      </c>
    </row>
    <row r="270" spans="1:21" x14ac:dyDescent="0.25">
      <c r="A270">
        <v>51605</v>
      </c>
      <c r="B270">
        <v>4234</v>
      </c>
      <c r="F270" s="17">
        <f t="shared" si="25"/>
        <v>51.604999999999997</v>
      </c>
      <c r="G270" s="17">
        <f t="shared" si="27"/>
        <v>0.1909999999999954</v>
      </c>
      <c r="H270" s="18">
        <f t="shared" si="28"/>
        <v>4234</v>
      </c>
      <c r="I270" s="4">
        <f>H270*60*'Berechnungen 525d'!$D$9/1000</f>
        <v>214.90702978723402</v>
      </c>
      <c r="J270" s="4">
        <f t="shared" si="29"/>
        <v>-0.50757446808512441</v>
      </c>
      <c r="K270" s="24">
        <f t="shared" si="30"/>
        <v>-0.73818276335825572</v>
      </c>
      <c r="L270" s="28">
        <f>'Berechnungen 525d'!$E$77*((I270-I269)/(3.6*(F270-F269)))</f>
        <v>-1328.7289740448603</v>
      </c>
      <c r="M270" s="21">
        <f>'Berechnungen 525d'!$E$77*((I270-I269)/(3.6*(F270-F269)))*'Berechnungen 525d'!$B$3/(2*PI())</f>
        <v>-420.40988308634047</v>
      </c>
      <c r="N270" s="18">
        <f t="shared" si="26"/>
        <v>4243.9700245279237</v>
      </c>
      <c r="O270" s="4">
        <f>N270*60*'Berechnungen 525d'!$D$9/1000</f>
        <v>215.41308277688967</v>
      </c>
      <c r="P270" s="21">
        <f>'Berechnungen 525d'!$E$77*((O270-O269)/(3.6*(F270-F269)))*('Berechnungen 525d'!$B$3/(2*PI()))/2</f>
        <v>-7.8374778142811721</v>
      </c>
      <c r="Q270" s="21">
        <f>('Berechnungen 525d'!$E$77*((O270-O269)/(3.6*(F270-F269)))+('Berechnungen 525d'!$E$74*'Berechnungen 525d'!$E$75*'Berechnungen 525d'!$E$76*('Beschl. 5. Gang(4)'!O270/3.6)^2)/2)*('Berechnungen 525d'!$B$3/(2*PI()))/2</f>
        <v>228.96592527681574</v>
      </c>
      <c r="R270" s="28">
        <f>('Berechnungen 525d'!$E$74*'Berechnungen 525d'!$E$75*'Berechnungen 525d'!$E$76*O270^2)/2</f>
        <v>19399.316330359845</v>
      </c>
      <c r="T270">
        <v>51605</v>
      </c>
      <c r="U270">
        <v>4234</v>
      </c>
    </row>
    <row r="271" spans="1:21" x14ac:dyDescent="0.25">
      <c r="A271">
        <v>51795</v>
      </c>
      <c r="B271">
        <v>4156</v>
      </c>
      <c r="F271" s="17">
        <f t="shared" si="25"/>
        <v>51.795000000000002</v>
      </c>
      <c r="G271" s="17">
        <f t="shared" si="27"/>
        <v>0.19000000000000483</v>
      </c>
      <c r="H271" s="18">
        <f t="shared" si="28"/>
        <v>4156</v>
      </c>
      <c r="I271" s="4">
        <f>H271*60*'Berechnungen 525d'!$D$9/1000</f>
        <v>210.94794893617021</v>
      </c>
      <c r="J271" s="4">
        <f t="shared" si="29"/>
        <v>-3.9590808510638169</v>
      </c>
      <c r="K271" s="24">
        <f t="shared" si="30"/>
        <v>-5.78812989921596</v>
      </c>
      <c r="L271" s="28">
        <f>'Berechnungen 525d'!$E$77*((I271-I270)/(3.6*(F271-F270)))</f>
        <v>-10418.633818588729</v>
      </c>
      <c r="M271" s="21">
        <f>'Berechnungen 525d'!$E$77*((I271-I270)/(3.6*(F271-F270)))*'Berechnungen 525d'!$B$3/(2*PI())</f>
        <v>-3296.4560201156573</v>
      </c>
      <c r="N271" s="18">
        <f t="shared" si="26"/>
        <v>4243.4071368105915</v>
      </c>
      <c r="O271" s="4">
        <f>N271*60*'Berechnungen 525d'!$D$9/1000</f>
        <v>215.38451203351801</v>
      </c>
      <c r="P271" s="21">
        <f>'Berechnungen 525d'!$E$77*((O271-O270)/(3.6*(F271-F270)))*('Berechnungen 525d'!$B$3/(2*PI()))/2</f>
        <v>-11.894452592623811</v>
      </c>
      <c r="Q271" s="21">
        <f>('Berechnungen 525d'!$E$77*((O271-O270)/(3.6*(F271-F270)))+('Berechnungen 525d'!$E$74*'Berechnungen 525d'!$E$75*'Berechnungen 525d'!$E$76*('Beschl. 5. Gang(4)'!O271/3.6)^2)/2)*('Berechnungen 525d'!$B$3/(2*PI()))/2</f>
        <v>224.84613908052151</v>
      </c>
      <c r="R271" s="28">
        <f>('Berechnungen 525d'!$E$74*'Berechnungen 525d'!$E$75*'Berechnungen 525d'!$E$76*O271^2)/2</f>
        <v>19394.170717796442</v>
      </c>
      <c r="T271">
        <v>51795</v>
      </c>
      <c r="U271">
        <v>4156</v>
      </c>
    </row>
    <row r="272" spans="1:21" x14ac:dyDescent="0.25">
      <c r="A272">
        <v>51985</v>
      </c>
      <c r="B272">
        <v>4200</v>
      </c>
      <c r="F272" s="17">
        <f t="shared" si="25"/>
        <v>51.984999999999999</v>
      </c>
      <c r="G272" s="17">
        <f t="shared" si="27"/>
        <v>0.18999999999999773</v>
      </c>
      <c r="H272" s="18">
        <f t="shared" si="28"/>
        <v>4200</v>
      </c>
      <c r="I272" s="4">
        <f>H272*60*'Berechnungen 525d'!$D$9/1000</f>
        <v>213.18127659574469</v>
      </c>
      <c r="J272" s="4">
        <f t="shared" si="29"/>
        <v>2.2333276595744849</v>
      </c>
      <c r="K272" s="24">
        <f t="shared" si="30"/>
        <v>3.2650989175065956</v>
      </c>
      <c r="L272" s="28">
        <f>'Berechnungen 525d'!$E$77*((I272-I271)/(3.6*(F272-F271)))</f>
        <v>5877.1780515118726</v>
      </c>
      <c r="M272" s="21">
        <f>'Berechnungen 525d'!$E$77*((I272-I271)/(3.6*(F272-F271)))*'Berechnungen 525d'!$B$3/(2*PI())</f>
        <v>1859.5392933986652</v>
      </c>
      <c r="N272" s="18">
        <f t="shared" si="26"/>
        <v>4242.6521118397086</v>
      </c>
      <c r="O272" s="4">
        <f>N272*60*'Berechnungen 525d'!$D$9/1000</f>
        <v>215.34618889371933</v>
      </c>
      <c r="P272" s="21">
        <f>'Berechnungen 525d'!$E$77*((O272-O271)/(3.6*(F272-F271)))*('Berechnungen 525d'!$B$3/(2*PI()))/2</f>
        <v>-15.954529555154718</v>
      </c>
      <c r="Q272" s="21">
        <f>('Berechnungen 525d'!$E$77*((O272-O271)/(3.6*(F272-F271)))+('Berechnungen 525d'!$E$74*'Berechnungen 525d'!$E$75*'Berechnungen 525d'!$E$76*('Beschl. 5. Gang(4)'!O272/3.6)^2)/2)*('Berechnungen 525d'!$B$3/(2*PI()))/2</f>
        <v>220.70182360369671</v>
      </c>
      <c r="R272" s="28">
        <f>('Berechnungen 525d'!$E$74*'Berechnungen 525d'!$E$75*'Berechnungen 525d'!$E$76*O272^2)/2</f>
        <v>19387.269762976302</v>
      </c>
      <c r="T272">
        <v>51985</v>
      </c>
      <c r="U272">
        <v>4200</v>
      </c>
    </row>
    <row r="273" spans="6:21" x14ac:dyDescent="0.25">
      <c r="F273" s="17"/>
      <c r="G273" s="17"/>
      <c r="H273" s="18"/>
      <c r="I273" s="4"/>
      <c r="J273" s="4"/>
      <c r="K273" s="24"/>
      <c r="L273" s="28"/>
      <c r="M273" s="21"/>
      <c r="N273" s="19"/>
      <c r="T273">
        <v>52175</v>
      </c>
      <c r="U273">
        <v>4191</v>
      </c>
    </row>
    <row r="274" spans="6:21" x14ac:dyDescent="0.25">
      <c r="F274" s="17"/>
      <c r="G274" s="17"/>
      <c r="H274" s="18"/>
      <c r="I274" s="4"/>
      <c r="J274" s="4"/>
      <c r="K274" s="24"/>
      <c r="L274" s="28"/>
      <c r="M274" s="21"/>
      <c r="N274" s="19"/>
      <c r="T274">
        <v>52366</v>
      </c>
      <c r="U274">
        <v>4174</v>
      </c>
    </row>
    <row r="275" spans="6:21" x14ac:dyDescent="0.25">
      <c r="F275" s="17"/>
      <c r="G275" s="17"/>
      <c r="H275" s="18"/>
      <c r="I275" s="4"/>
      <c r="J275" s="4"/>
      <c r="K275" s="24"/>
      <c r="L275" s="28"/>
      <c r="M275" s="21"/>
      <c r="N275" s="19"/>
      <c r="T275">
        <v>52556</v>
      </c>
      <c r="U275">
        <v>4161</v>
      </c>
    </row>
    <row r="276" spans="6:21" x14ac:dyDescent="0.25">
      <c r="F276" s="17"/>
      <c r="G276" s="17"/>
      <c r="H276" s="18"/>
      <c r="I276" s="4"/>
      <c r="J276" s="4"/>
      <c r="K276" s="24"/>
      <c r="L276" s="28"/>
      <c r="M276" s="21"/>
      <c r="N276" s="19"/>
      <c r="T276">
        <v>52756</v>
      </c>
      <c r="U276">
        <v>4133</v>
      </c>
    </row>
    <row r="277" spans="6:21" x14ac:dyDescent="0.25">
      <c r="F277" s="17"/>
      <c r="G277" s="17"/>
      <c r="H277" s="18"/>
      <c r="I277" s="4"/>
      <c r="J277" s="4"/>
      <c r="K277" s="24"/>
      <c r="L277" s="28"/>
      <c r="M277" s="21"/>
      <c r="N277" s="19"/>
      <c r="T277">
        <v>52946</v>
      </c>
      <c r="U277">
        <v>4130</v>
      </c>
    </row>
    <row r="278" spans="6:21" x14ac:dyDescent="0.25">
      <c r="F278" s="17"/>
      <c r="G278" s="17"/>
      <c r="H278" s="18"/>
      <c r="I278" s="4"/>
      <c r="J278" s="4"/>
      <c r="K278" s="24"/>
      <c r="L278" s="28"/>
      <c r="M278" s="21"/>
      <c r="N278" s="19"/>
      <c r="T278">
        <v>53137</v>
      </c>
      <c r="U278">
        <v>4102</v>
      </c>
    </row>
    <row r="279" spans="6:21" x14ac:dyDescent="0.25">
      <c r="F279" s="17"/>
      <c r="G279" s="17"/>
      <c r="H279" s="18"/>
      <c r="I279" s="4"/>
      <c r="J279" s="4"/>
      <c r="K279" s="24"/>
      <c r="L279" s="28"/>
      <c r="M279" s="21"/>
      <c r="N279" s="19"/>
      <c r="T279">
        <v>53317</v>
      </c>
      <c r="U279">
        <v>4096</v>
      </c>
    </row>
    <row r="280" spans="6:21" x14ac:dyDescent="0.25">
      <c r="F280" s="17"/>
      <c r="G280" s="17"/>
      <c r="H280" s="18"/>
      <c r="I280" s="4"/>
      <c r="J280" s="4"/>
      <c r="K280" s="24"/>
      <c r="L280" s="28"/>
      <c r="M280" s="21"/>
      <c r="N280" s="19"/>
      <c r="T280">
        <v>53507</v>
      </c>
      <c r="U280">
        <v>4074</v>
      </c>
    </row>
    <row r="281" spans="6:21" x14ac:dyDescent="0.25">
      <c r="F281" s="17"/>
      <c r="G281" s="17"/>
      <c r="H281" s="18"/>
      <c r="I281" s="4"/>
      <c r="J281" s="4"/>
      <c r="K281" s="24"/>
      <c r="L281" s="28"/>
      <c r="M281" s="21"/>
      <c r="N281" s="19"/>
      <c r="T281">
        <v>53698</v>
      </c>
      <c r="U281">
        <v>4074</v>
      </c>
    </row>
    <row r="282" spans="6:21" x14ac:dyDescent="0.25">
      <c r="F282" s="17"/>
      <c r="G282" s="17"/>
      <c r="H282" s="18"/>
      <c r="I282" s="4"/>
      <c r="J282" s="4"/>
      <c r="K282" s="24"/>
      <c r="L282" s="28"/>
      <c r="M282" s="21"/>
      <c r="N282" s="19"/>
      <c r="T282">
        <v>53888</v>
      </c>
      <c r="U282">
        <v>4046</v>
      </c>
    </row>
    <row r="283" spans="6:21" x14ac:dyDescent="0.25">
      <c r="F283" s="17"/>
      <c r="G283" s="17"/>
      <c r="H283" s="18"/>
      <c r="I283" s="4"/>
      <c r="J283" s="4"/>
      <c r="K283" s="24"/>
      <c r="L283" s="28"/>
      <c r="M283" s="21"/>
      <c r="N283" s="19"/>
      <c r="T283">
        <v>54078</v>
      </c>
      <c r="U283">
        <v>4033</v>
      </c>
    </row>
    <row r="284" spans="6:21" x14ac:dyDescent="0.25">
      <c r="F284" s="17"/>
      <c r="G284" s="17"/>
      <c r="H284" s="18"/>
      <c r="I284" s="4"/>
      <c r="J284" s="4"/>
      <c r="K284" s="24"/>
      <c r="L284" s="28"/>
      <c r="M284" s="21"/>
      <c r="N284" s="19"/>
      <c r="T284">
        <v>54258</v>
      </c>
      <c r="U284">
        <v>4014</v>
      </c>
    </row>
    <row r="285" spans="6:21" x14ac:dyDescent="0.25">
      <c r="F285" s="17"/>
      <c r="G285" s="17"/>
      <c r="H285" s="18"/>
      <c r="I285" s="4"/>
      <c r="J285" s="4"/>
      <c r="K285" s="24"/>
      <c r="L285" s="28"/>
      <c r="M285" s="21"/>
      <c r="N285" s="19"/>
      <c r="T285">
        <v>54449</v>
      </c>
      <c r="U285">
        <v>3999</v>
      </c>
    </row>
    <row r="286" spans="6:21" x14ac:dyDescent="0.25">
      <c r="F286" s="17"/>
      <c r="G286" s="17"/>
      <c r="H286" s="18"/>
      <c r="I286" s="4"/>
      <c r="J286" s="4"/>
      <c r="K286" s="24"/>
      <c r="L286" s="28"/>
      <c r="M286" s="21"/>
      <c r="N286" s="19"/>
      <c r="T286">
        <v>54639</v>
      </c>
      <c r="U286">
        <v>3971</v>
      </c>
    </row>
    <row r="287" spans="6:21" x14ac:dyDescent="0.25">
      <c r="F287" s="17"/>
      <c r="G287" s="17"/>
      <c r="H287" s="18"/>
      <c r="I287" s="4"/>
      <c r="J287" s="4"/>
      <c r="K287" s="24"/>
      <c r="L287" s="28"/>
      <c r="M287" s="21"/>
      <c r="N287" s="19"/>
      <c r="T287">
        <v>54829</v>
      </c>
      <c r="U287">
        <v>3952</v>
      </c>
    </row>
    <row r="288" spans="6:21" x14ac:dyDescent="0.25">
      <c r="F288" s="17"/>
      <c r="G288" s="17"/>
      <c r="H288" s="18"/>
      <c r="I288" s="4"/>
      <c r="J288" s="4"/>
      <c r="K288" s="24"/>
      <c r="L288" s="28"/>
      <c r="M288" s="21"/>
      <c r="N288" s="19"/>
      <c r="T288">
        <v>55019</v>
      </c>
      <c r="U288">
        <v>3931</v>
      </c>
    </row>
    <row r="289" spans="6:21" x14ac:dyDescent="0.25">
      <c r="F289" s="17"/>
      <c r="G289" s="17"/>
      <c r="H289" s="18"/>
      <c r="I289" s="4"/>
      <c r="J289" s="4"/>
      <c r="K289" s="24"/>
      <c r="L289" s="28"/>
      <c r="M289" s="21"/>
      <c r="N289" s="19"/>
      <c r="T289">
        <v>55200</v>
      </c>
      <c r="U289">
        <v>3916</v>
      </c>
    </row>
    <row r="290" spans="6:21" x14ac:dyDescent="0.25">
      <c r="F290" s="17"/>
      <c r="G290" s="17"/>
      <c r="H290" s="18"/>
      <c r="I290" s="4"/>
      <c r="J290" s="4"/>
      <c r="K290" s="24"/>
      <c r="L290" s="28"/>
      <c r="M290" s="21"/>
      <c r="N290" s="19"/>
      <c r="T290">
        <v>55390</v>
      </c>
      <c r="U290">
        <v>3897</v>
      </c>
    </row>
    <row r="291" spans="6:21" x14ac:dyDescent="0.25">
      <c r="F291" s="17"/>
      <c r="G291" s="17"/>
      <c r="H291" s="18"/>
      <c r="I291" s="4"/>
      <c r="J291" s="4"/>
      <c r="K291" s="24"/>
      <c r="L291" s="28"/>
      <c r="M291" s="21"/>
      <c r="N291" s="19"/>
      <c r="T291">
        <v>55580</v>
      </c>
      <c r="U291">
        <v>3867</v>
      </c>
    </row>
    <row r="292" spans="6:21" x14ac:dyDescent="0.25">
      <c r="F292" s="17"/>
      <c r="G292" s="17"/>
      <c r="H292" s="18"/>
      <c r="I292" s="4"/>
      <c r="J292" s="4"/>
      <c r="K292" s="24"/>
      <c r="L292" s="28"/>
      <c r="M292" s="21"/>
      <c r="N292" s="19"/>
      <c r="T292">
        <v>55781</v>
      </c>
      <c r="U292">
        <v>3874</v>
      </c>
    </row>
    <row r="293" spans="6:21" x14ac:dyDescent="0.25">
      <c r="F293" s="17"/>
      <c r="G293" s="17"/>
      <c r="H293" s="18"/>
      <c r="I293" s="4"/>
      <c r="J293" s="4"/>
      <c r="K293" s="24"/>
      <c r="L293" s="28"/>
      <c r="M293" s="21"/>
      <c r="N293" s="19"/>
      <c r="T293">
        <v>55971</v>
      </c>
      <c r="U293">
        <v>3860</v>
      </c>
    </row>
    <row r="294" spans="6:21" x14ac:dyDescent="0.25">
      <c r="F294" s="17"/>
      <c r="G294" s="17"/>
      <c r="H294" s="18"/>
      <c r="I294" s="4"/>
      <c r="J294" s="4"/>
      <c r="K294" s="24"/>
      <c r="L294" s="28"/>
      <c r="M294" s="21"/>
      <c r="N294" s="19"/>
      <c r="T294">
        <v>56141</v>
      </c>
      <c r="U294">
        <v>3831</v>
      </c>
    </row>
    <row r="295" spans="6:21" x14ac:dyDescent="0.25">
      <c r="F295" s="17"/>
      <c r="G295" s="17"/>
      <c r="H295" s="18"/>
      <c r="I295" s="4"/>
      <c r="J295" s="4"/>
      <c r="K295" s="24"/>
      <c r="L295" s="28"/>
      <c r="M295" s="21"/>
      <c r="N295" s="19"/>
      <c r="T295">
        <v>56341</v>
      </c>
      <c r="U295">
        <v>3831</v>
      </c>
    </row>
    <row r="296" spans="6:21" x14ac:dyDescent="0.25">
      <c r="F296" s="17"/>
      <c r="G296" s="17"/>
      <c r="H296" s="18"/>
      <c r="I296" s="4"/>
      <c r="J296" s="4"/>
      <c r="K296" s="24"/>
      <c r="L296" s="28"/>
      <c r="M296" s="21"/>
      <c r="N296" s="19"/>
      <c r="T296">
        <v>56532</v>
      </c>
      <c r="U296">
        <v>3819</v>
      </c>
    </row>
    <row r="297" spans="6:21" x14ac:dyDescent="0.25">
      <c r="F297" s="17"/>
      <c r="G297" s="17"/>
      <c r="H297" s="18"/>
      <c r="I297" s="4"/>
      <c r="J297" s="4"/>
      <c r="K297" s="24"/>
      <c r="L297" s="28"/>
      <c r="M297" s="21"/>
      <c r="N297" s="19"/>
      <c r="T297">
        <v>56702</v>
      </c>
      <c r="U297">
        <v>3803</v>
      </c>
    </row>
    <row r="298" spans="6:21" x14ac:dyDescent="0.25">
      <c r="F298" s="17"/>
      <c r="G298" s="17"/>
      <c r="H298" s="18"/>
      <c r="I298" s="4"/>
      <c r="J298" s="4"/>
      <c r="K298" s="24"/>
      <c r="L298" s="28"/>
      <c r="M298" s="21"/>
      <c r="N298" s="19"/>
      <c r="T298">
        <v>56892</v>
      </c>
      <c r="U298">
        <v>3790</v>
      </c>
    </row>
    <row r="299" spans="6:21" x14ac:dyDescent="0.25">
      <c r="F299" s="17"/>
      <c r="G299" s="17"/>
      <c r="H299" s="18"/>
      <c r="I299" s="4"/>
      <c r="J299" s="4"/>
      <c r="K299" s="24"/>
      <c r="L299" s="28"/>
      <c r="M299" s="21"/>
      <c r="N299" s="19"/>
      <c r="T299">
        <v>57092</v>
      </c>
      <c r="U299">
        <v>3774</v>
      </c>
    </row>
    <row r="300" spans="6:21" x14ac:dyDescent="0.25">
      <c r="F300" s="17"/>
      <c r="G300" s="17"/>
      <c r="H300" s="18"/>
      <c r="I300" s="4"/>
      <c r="J300" s="4"/>
      <c r="K300" s="24"/>
      <c r="L300" s="28"/>
      <c r="M300" s="21"/>
      <c r="N300" s="19"/>
      <c r="T300">
        <v>57283</v>
      </c>
      <c r="U300">
        <v>3755</v>
      </c>
    </row>
    <row r="301" spans="6:21" x14ac:dyDescent="0.25">
      <c r="F301" s="17"/>
      <c r="G301" s="17"/>
      <c r="H301" s="18"/>
      <c r="I301" s="4"/>
      <c r="J301" s="4"/>
      <c r="K301" s="24"/>
      <c r="L301" s="28"/>
      <c r="M301" s="21"/>
      <c r="N301" s="19"/>
      <c r="T301">
        <v>57473</v>
      </c>
      <c r="U301">
        <v>3754</v>
      </c>
    </row>
    <row r="302" spans="6:21" x14ac:dyDescent="0.25">
      <c r="F302" s="17"/>
      <c r="G302" s="17"/>
      <c r="H302" s="18"/>
      <c r="I302" s="4"/>
      <c r="J302" s="4"/>
      <c r="K302" s="24"/>
      <c r="L302" s="28"/>
      <c r="M302" s="21"/>
      <c r="N302" s="19"/>
      <c r="T302">
        <v>57663</v>
      </c>
      <c r="U302">
        <v>3724</v>
      </c>
    </row>
    <row r="303" spans="6:21" x14ac:dyDescent="0.25">
      <c r="F303" s="17"/>
      <c r="G303" s="17"/>
      <c r="H303" s="18"/>
      <c r="I303" s="4"/>
      <c r="J303" s="4"/>
      <c r="K303" s="24"/>
      <c r="L303" s="28"/>
      <c r="M303" s="21"/>
      <c r="N303" s="19"/>
      <c r="T303">
        <v>57854</v>
      </c>
      <c r="U303">
        <v>3724</v>
      </c>
    </row>
    <row r="304" spans="6:21" x14ac:dyDescent="0.25">
      <c r="F304" s="17"/>
      <c r="G304" s="17"/>
      <c r="H304" s="18"/>
      <c r="I304" s="4"/>
      <c r="J304" s="4"/>
      <c r="K304" s="24"/>
      <c r="L304" s="28"/>
      <c r="M304" s="21"/>
      <c r="N304" s="19"/>
      <c r="T304">
        <v>58034</v>
      </c>
      <c r="U304">
        <v>3714</v>
      </c>
    </row>
    <row r="305" spans="6:21" x14ac:dyDescent="0.25">
      <c r="F305" s="17"/>
      <c r="G305" s="17"/>
      <c r="H305" s="18"/>
      <c r="I305" s="4"/>
      <c r="J305" s="4"/>
      <c r="K305" s="24"/>
      <c r="L305" s="28"/>
      <c r="M305" s="21"/>
      <c r="N305" s="19"/>
      <c r="T305">
        <v>58224</v>
      </c>
      <c r="U305">
        <v>3699</v>
      </c>
    </row>
    <row r="306" spans="6:21" x14ac:dyDescent="0.25">
      <c r="F306" s="17"/>
      <c r="G306" s="17"/>
      <c r="H306" s="18"/>
      <c r="I306" s="4"/>
      <c r="J306" s="4"/>
      <c r="K306" s="24"/>
      <c r="L306" s="28"/>
      <c r="M306" s="21"/>
      <c r="N306" s="19"/>
      <c r="T306">
        <v>58414</v>
      </c>
      <c r="U306">
        <v>3686</v>
      </c>
    </row>
    <row r="307" spans="6:21" x14ac:dyDescent="0.25">
      <c r="F307" s="17"/>
      <c r="G307" s="17"/>
      <c r="H307" s="18"/>
      <c r="I307" s="4"/>
      <c r="J307" s="4"/>
      <c r="K307" s="24"/>
      <c r="L307" s="28"/>
      <c r="M307" s="21"/>
      <c r="N307" s="19"/>
      <c r="T307">
        <v>58605</v>
      </c>
      <c r="U307">
        <v>3667</v>
      </c>
    </row>
    <row r="308" spans="6:21" x14ac:dyDescent="0.25">
      <c r="F308" s="17"/>
      <c r="G308" s="17"/>
      <c r="H308" s="18"/>
      <c r="I308" s="4"/>
      <c r="J308" s="4"/>
      <c r="K308" s="24"/>
      <c r="L308" s="28"/>
      <c r="M308" s="21"/>
      <c r="N308" s="19"/>
      <c r="T308">
        <v>58795</v>
      </c>
      <c r="U308">
        <v>3652</v>
      </c>
    </row>
    <row r="309" spans="6:21" x14ac:dyDescent="0.25">
      <c r="F309" s="17"/>
      <c r="G309" s="17"/>
      <c r="H309" s="18"/>
      <c r="I309" s="4"/>
      <c r="J309" s="4"/>
      <c r="K309" s="24"/>
      <c r="L309" s="28"/>
      <c r="M309" s="21"/>
      <c r="N309" s="19"/>
      <c r="T309">
        <v>58975</v>
      </c>
      <c r="U309">
        <v>3649</v>
      </c>
    </row>
    <row r="310" spans="6:21" x14ac:dyDescent="0.25">
      <c r="F310" s="17"/>
      <c r="G310" s="17"/>
      <c r="H310" s="18"/>
      <c r="I310" s="4"/>
      <c r="J310" s="4"/>
      <c r="K310" s="24"/>
      <c r="L310" s="28"/>
      <c r="M310" s="21"/>
      <c r="N310" s="19"/>
      <c r="T310">
        <v>59165</v>
      </c>
      <c r="U310">
        <v>3629</v>
      </c>
    </row>
    <row r="311" spans="6:21" x14ac:dyDescent="0.25">
      <c r="T311">
        <v>59356</v>
      </c>
      <c r="U311">
        <v>3616</v>
      </c>
    </row>
    <row r="312" spans="6:21" x14ac:dyDescent="0.25">
      <c r="F312" t="s">
        <v>46</v>
      </c>
      <c r="G312" s="17">
        <f>MAX(G4:G310)</f>
        <v>0.55100000000000193</v>
      </c>
      <c r="H312" s="18">
        <f t="shared" ref="H312:M312" si="31">MAX(H4:H310)</f>
        <v>4279</v>
      </c>
      <c r="I312" s="4">
        <f t="shared" si="31"/>
        <v>217.19111489361703</v>
      </c>
      <c r="J312" s="4"/>
      <c r="K312" s="24">
        <f t="shared" si="31"/>
        <v>3.2650989175065956</v>
      </c>
      <c r="L312" s="28">
        <f t="shared" si="31"/>
        <v>5877.1780515118726</v>
      </c>
      <c r="M312" s="21">
        <f t="shared" si="31"/>
        <v>1859.5392933986652</v>
      </c>
      <c r="N312" s="19"/>
      <c r="T312">
        <v>59546</v>
      </c>
      <c r="U312">
        <v>3602</v>
      </c>
    </row>
    <row r="313" spans="6:21" x14ac:dyDescent="0.25">
      <c r="F313" t="s">
        <v>47</v>
      </c>
      <c r="G313" s="17">
        <f>MIN(G4:G310)</f>
        <v>0.1699999999999946</v>
      </c>
      <c r="H313" s="18">
        <f t="shared" ref="H313:M313" si="32">MIN(H4:H310)</f>
        <v>1538</v>
      </c>
      <c r="I313" s="4">
        <f t="shared" si="32"/>
        <v>78.064953191489366</v>
      </c>
      <c r="J313" s="4"/>
      <c r="K313" s="24">
        <f t="shared" si="32"/>
        <v>-5.78812989921596</v>
      </c>
      <c r="L313" s="28">
        <f t="shared" si="32"/>
        <v>-10418.633818588729</v>
      </c>
      <c r="M313" s="21">
        <f t="shared" si="32"/>
        <v>-3296.4560201156573</v>
      </c>
      <c r="N313" s="19"/>
      <c r="T313">
        <v>59746</v>
      </c>
      <c r="U313">
        <v>3591</v>
      </c>
    </row>
    <row r="314" spans="6:21" x14ac:dyDescent="0.25">
      <c r="T314">
        <v>59916</v>
      </c>
      <c r="U314">
        <v>3578</v>
      </c>
    </row>
    <row r="315" spans="6:21" x14ac:dyDescent="0.25">
      <c r="T315">
        <v>60107</v>
      </c>
      <c r="U315">
        <v>3582</v>
      </c>
    </row>
    <row r="316" spans="6:21" x14ac:dyDescent="0.25">
      <c r="T316">
        <v>60297</v>
      </c>
      <c r="U316">
        <v>3569</v>
      </c>
    </row>
    <row r="317" spans="6:21" x14ac:dyDescent="0.25">
      <c r="T317">
        <v>60477</v>
      </c>
      <c r="U317">
        <v>3554</v>
      </c>
    </row>
    <row r="318" spans="6:21" x14ac:dyDescent="0.25">
      <c r="T318">
        <v>60668</v>
      </c>
      <c r="U318">
        <v>3544</v>
      </c>
    </row>
    <row r="319" spans="6:21" x14ac:dyDescent="0.25">
      <c r="T319">
        <v>60848</v>
      </c>
      <c r="U319">
        <v>3539</v>
      </c>
    </row>
    <row r="320" spans="6:21" x14ac:dyDescent="0.25">
      <c r="T320">
        <v>61038</v>
      </c>
      <c r="U320">
        <v>3515</v>
      </c>
    </row>
    <row r="321" spans="20:21" x14ac:dyDescent="0.25">
      <c r="T321">
        <v>61228</v>
      </c>
      <c r="U321">
        <v>3513</v>
      </c>
    </row>
    <row r="322" spans="20:21" x14ac:dyDescent="0.25">
      <c r="T322">
        <v>61409</v>
      </c>
      <c r="U322">
        <v>3501</v>
      </c>
    </row>
    <row r="323" spans="20:21" x14ac:dyDescent="0.25">
      <c r="T323">
        <v>61599</v>
      </c>
      <c r="U323">
        <v>3489</v>
      </c>
    </row>
    <row r="324" spans="20:21" x14ac:dyDescent="0.25">
      <c r="T324">
        <v>61769</v>
      </c>
      <c r="U324">
        <v>3480</v>
      </c>
    </row>
    <row r="325" spans="20:21" x14ac:dyDescent="0.25">
      <c r="T325">
        <v>61969</v>
      </c>
      <c r="U325">
        <v>3465</v>
      </c>
    </row>
    <row r="326" spans="20:21" x14ac:dyDescent="0.25">
      <c r="T326">
        <v>62160</v>
      </c>
      <c r="U326">
        <v>3457</v>
      </c>
    </row>
    <row r="327" spans="20:21" x14ac:dyDescent="0.25">
      <c r="T327">
        <v>62350</v>
      </c>
      <c r="U327">
        <v>3450</v>
      </c>
    </row>
    <row r="328" spans="20:21" x14ac:dyDescent="0.25">
      <c r="T328">
        <v>62540</v>
      </c>
      <c r="U328">
        <v>3426</v>
      </c>
    </row>
    <row r="329" spans="20:21" x14ac:dyDescent="0.25">
      <c r="T329">
        <v>62721</v>
      </c>
      <c r="U329">
        <v>3427</v>
      </c>
    </row>
    <row r="330" spans="20:21" x14ac:dyDescent="0.25">
      <c r="T330">
        <v>62911</v>
      </c>
      <c r="U330">
        <v>3419</v>
      </c>
    </row>
    <row r="331" spans="20:21" x14ac:dyDescent="0.25">
      <c r="T331">
        <v>63101</v>
      </c>
      <c r="U331">
        <v>3397</v>
      </c>
    </row>
    <row r="332" spans="20:21" x14ac:dyDescent="0.25">
      <c r="T332">
        <v>63291</v>
      </c>
      <c r="U332">
        <v>3393</v>
      </c>
    </row>
    <row r="333" spans="20:21" x14ac:dyDescent="0.25">
      <c r="T333">
        <v>63482</v>
      </c>
      <c r="U333">
        <v>3384</v>
      </c>
    </row>
    <row r="334" spans="20:21" x14ac:dyDescent="0.25">
      <c r="T334">
        <v>63662</v>
      </c>
      <c r="U334">
        <v>3370</v>
      </c>
    </row>
    <row r="335" spans="20:21" x14ac:dyDescent="0.25">
      <c r="T335">
        <v>63832</v>
      </c>
      <c r="U335">
        <v>3353</v>
      </c>
    </row>
    <row r="336" spans="20:21" x14ac:dyDescent="0.25">
      <c r="T336">
        <v>64012</v>
      </c>
      <c r="U336">
        <v>3336</v>
      </c>
    </row>
    <row r="337" spans="20:21" x14ac:dyDescent="0.25">
      <c r="T337">
        <v>64203</v>
      </c>
      <c r="U337">
        <v>3319</v>
      </c>
    </row>
    <row r="338" spans="20:21" x14ac:dyDescent="0.25">
      <c r="T338">
        <v>64393</v>
      </c>
      <c r="U338">
        <v>3306</v>
      </c>
    </row>
    <row r="339" spans="20:21" x14ac:dyDescent="0.25">
      <c r="T339">
        <v>64593</v>
      </c>
      <c r="U339">
        <v>3299</v>
      </c>
    </row>
    <row r="340" spans="20:21" x14ac:dyDescent="0.25">
      <c r="T340">
        <v>64783</v>
      </c>
      <c r="U340">
        <v>3282</v>
      </c>
    </row>
    <row r="341" spans="20:21" x14ac:dyDescent="0.25">
      <c r="T341">
        <v>64974</v>
      </c>
      <c r="U341">
        <v>3272</v>
      </c>
    </row>
    <row r="342" spans="20:21" x14ac:dyDescent="0.25">
      <c r="T342">
        <v>65164</v>
      </c>
      <c r="U342">
        <v>3256</v>
      </c>
    </row>
    <row r="343" spans="20:21" x14ac:dyDescent="0.25">
      <c r="T343">
        <v>65354</v>
      </c>
      <c r="U343">
        <v>3242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313"/>
  <sheetViews>
    <sheetView topLeftCell="B1" zoomScale="80" zoomScaleNormal="80" workbookViewId="0">
      <selection activeCell="G25" sqref="G25"/>
    </sheetView>
  </sheetViews>
  <sheetFormatPr baseColWidth="10" defaultRowHeight="15" x14ac:dyDescent="0.25"/>
  <cols>
    <col min="1" max="1" width="9.7109375" bestFit="1" customWidth="1"/>
    <col min="2" max="2" width="7" bestFit="1" customWidth="1"/>
    <col min="3" max="4" width="8" bestFit="1" customWidth="1"/>
    <col min="5" max="5" width="6" customWidth="1"/>
    <col min="8" max="8" width="12.28515625" bestFit="1" customWidth="1"/>
    <col min="10" max="11" width="0" hidden="1" customWidth="1"/>
    <col min="12" max="12" width="11.7109375" bestFit="1" customWidth="1"/>
    <col min="13" max="13" width="13.85546875" bestFit="1" customWidth="1"/>
    <col min="14" max="14" width="12.85546875" bestFit="1" customWidth="1"/>
    <col min="15" max="15" width="12" bestFit="1" customWidth="1"/>
    <col min="17" max="17" width="6.5703125" bestFit="1" customWidth="1"/>
    <col min="18" max="20" width="5.5703125" bestFit="1" customWidth="1"/>
    <col min="21" max="21" width="12.28515625" bestFit="1" customWidth="1"/>
  </cols>
  <sheetData>
    <row r="2" spans="1:23" ht="18" x14ac:dyDescent="0.35">
      <c r="A2" t="s">
        <v>35</v>
      </c>
      <c r="F2" s="22" t="s">
        <v>36</v>
      </c>
      <c r="G2" s="23" t="s">
        <v>45</v>
      </c>
      <c r="H2" s="22" t="s">
        <v>37</v>
      </c>
      <c r="I2" s="22" t="s">
        <v>43</v>
      </c>
      <c r="J2" s="23" t="s">
        <v>30</v>
      </c>
      <c r="K2" s="23"/>
      <c r="L2" s="22" t="s">
        <v>44</v>
      </c>
      <c r="M2" s="22" t="s">
        <v>57</v>
      </c>
      <c r="N2" s="22" t="s">
        <v>58</v>
      </c>
      <c r="O2" s="22" t="s">
        <v>56</v>
      </c>
      <c r="Q2" t="s">
        <v>35</v>
      </c>
      <c r="U2" s="31" t="s">
        <v>51</v>
      </c>
      <c r="V2" s="31" t="s">
        <v>49</v>
      </c>
      <c r="W2" s="31" t="s">
        <v>50</v>
      </c>
    </row>
    <row r="3" spans="1:23" x14ac:dyDescent="0.25">
      <c r="A3">
        <v>20</v>
      </c>
      <c r="D3">
        <v>927</v>
      </c>
      <c r="F3" s="17">
        <f t="shared" ref="F3:F66" si="0">A3/1000</f>
        <v>0.02</v>
      </c>
      <c r="G3" s="17"/>
      <c r="H3" s="18">
        <v>1439</v>
      </c>
      <c r="I3" s="4">
        <f>H3*60*'Berechnungen 525d'!$D$9/1000</f>
        <v>73.03996595744681</v>
      </c>
      <c r="J3" s="4"/>
      <c r="K3" s="4"/>
      <c r="L3" s="4"/>
      <c r="M3" s="19">
        <v>1022</v>
      </c>
      <c r="N3" s="19">
        <f t="shared" ref="N3:N66" si="1">IF(ISBLANK(D3),N2,D3)</f>
        <v>927</v>
      </c>
      <c r="O3" s="19">
        <f>N3-M3</f>
        <v>-95</v>
      </c>
      <c r="P3" s="29">
        <f t="shared" ref="P3:P66" si="2">1/M3*O3</f>
        <v>-9.2954990215264183E-2</v>
      </c>
      <c r="Q3">
        <v>20</v>
      </c>
      <c r="T3">
        <v>927</v>
      </c>
      <c r="U3" s="18">
        <f>-0.000024473545519*F3^5 + 0.0037172785133*F3^4 - 0.22910562821*F3^3 + 6.4147152674*F3^2 - 4.6071548116*F3+ 1436.5605212</f>
        <v>1436.4709421576247</v>
      </c>
      <c r="V3" s="4">
        <f>U3*60*'Berechnungen 525d'!$D$9/1000</f>
        <v>72.911597438536788</v>
      </c>
    </row>
    <row r="4" spans="1:23" x14ac:dyDescent="0.25">
      <c r="A4">
        <v>201</v>
      </c>
      <c r="C4">
        <v>1022</v>
      </c>
      <c r="F4" s="17">
        <f t="shared" si="0"/>
        <v>0.20100000000000001</v>
      </c>
      <c r="G4" s="17">
        <f>F4-F3</f>
        <v>0.18100000000000002</v>
      </c>
      <c r="H4" s="18">
        <v>1439</v>
      </c>
      <c r="I4" s="4">
        <f>H4*60*'Berechnungen 525d'!$D$9/1000</f>
        <v>73.03996595744681</v>
      </c>
      <c r="J4" s="4"/>
      <c r="K4" s="4"/>
      <c r="L4" s="4"/>
      <c r="M4" s="19">
        <f t="shared" ref="M4:M67" si="3">IF(ISBLANK(C4),M3,C4)</f>
        <v>1022</v>
      </c>
      <c r="N4" s="19">
        <f t="shared" si="1"/>
        <v>927</v>
      </c>
      <c r="O4" s="19">
        <f t="shared" ref="O4:O67" si="4">N4-M4</f>
        <v>-95</v>
      </c>
      <c r="P4" s="29">
        <f t="shared" si="2"/>
        <v>-9.2954990215264183E-2</v>
      </c>
      <c r="Q4">
        <v>201</v>
      </c>
      <c r="S4">
        <v>1022</v>
      </c>
      <c r="U4" s="18">
        <f t="shared" ref="U4:U67" si="5">-0.000024473545519*F4^5 + 0.0037172785133*F4^4 - 0.22910562821*F4^3 + 6.4147152674*F4^2 - 4.6071548116*F4+ 1436.5605212</f>
        <v>1435.8917895784575</v>
      </c>
      <c r="V4" s="4">
        <f>U4*60*'Berechnungen 525d'!$D$9/1000</f>
        <v>72.88220113230571</v>
      </c>
      <c r="W4" s="21">
        <f>'Berechnungen 525d'!$E$77*((V4-V3)/(3.6*(F4-F3)))*'Berechnungen 525d'!$B$3/(2*PI())/2</f>
        <v>-12.846674145434354</v>
      </c>
    </row>
    <row r="5" spans="1:23" x14ac:dyDescent="0.25">
      <c r="A5">
        <v>391</v>
      </c>
      <c r="B5">
        <v>1439</v>
      </c>
      <c r="F5" s="17">
        <f t="shared" si="0"/>
        <v>0.39100000000000001</v>
      </c>
      <c r="G5" s="17">
        <f t="shared" ref="G5:G68" si="6">F5-F4</f>
        <v>0.19</v>
      </c>
      <c r="H5" s="18">
        <f t="shared" ref="H5:H68" si="7">IF(ISBLANK(B5),H4,B5)</f>
        <v>1439</v>
      </c>
      <c r="I5" s="4">
        <f>H5*60*'Berechnungen 525d'!$D$9/1000</f>
        <v>73.03996595744681</v>
      </c>
      <c r="J5" s="4"/>
      <c r="K5" s="4"/>
      <c r="L5" s="4"/>
      <c r="M5" s="19">
        <f t="shared" si="3"/>
        <v>1022</v>
      </c>
      <c r="N5" s="19">
        <f t="shared" si="1"/>
        <v>927</v>
      </c>
      <c r="O5" s="19">
        <f t="shared" si="4"/>
        <v>-95</v>
      </c>
      <c r="P5" s="29">
        <f t="shared" si="2"/>
        <v>-9.2954990215264183E-2</v>
      </c>
      <c r="Q5">
        <v>391</v>
      </c>
      <c r="R5">
        <v>1439</v>
      </c>
      <c r="U5" s="18">
        <f t="shared" si="5"/>
        <v>1435.7262032863275</v>
      </c>
      <c r="V5" s="4">
        <f>U5*60*'Berechnungen 525d'!$D$9/1000</f>
        <v>72.873796394890704</v>
      </c>
      <c r="W5" s="21">
        <f>'Berechnungen 525d'!$E$77*((V5-V4)/(3.6*(F5-F4)))*'Berechnungen 525d'!$B$3/(2*PI())/2</f>
        <v>-3.4990251893623205</v>
      </c>
    </row>
    <row r="6" spans="1:23" x14ac:dyDescent="0.25">
      <c r="A6">
        <v>581</v>
      </c>
      <c r="D6">
        <v>1807</v>
      </c>
      <c r="F6" s="17">
        <f t="shared" si="0"/>
        <v>0.58099999999999996</v>
      </c>
      <c r="G6" s="17">
        <f t="shared" si="6"/>
        <v>0.18999999999999995</v>
      </c>
      <c r="H6" s="18">
        <f t="shared" si="7"/>
        <v>1439</v>
      </c>
      <c r="I6" s="4">
        <f>H6*60*'Berechnungen 525d'!$D$9/1000</f>
        <v>73.03996595744681</v>
      </c>
      <c r="J6" s="4"/>
      <c r="K6" s="4"/>
      <c r="L6" s="4"/>
      <c r="M6" s="19">
        <f t="shared" si="3"/>
        <v>1022</v>
      </c>
      <c r="N6" s="19">
        <f t="shared" si="1"/>
        <v>1807</v>
      </c>
      <c r="O6" s="19">
        <f t="shared" si="4"/>
        <v>785</v>
      </c>
      <c r="P6" s="29">
        <f t="shared" si="2"/>
        <v>0.76810176125244611</v>
      </c>
      <c r="Q6">
        <v>581</v>
      </c>
      <c r="T6">
        <v>1807</v>
      </c>
      <c r="U6" s="18">
        <f t="shared" si="5"/>
        <v>1436.0046110393303</v>
      </c>
      <c r="V6" s="4">
        <f>U6*60*'Berechnungen 525d'!$D$9/1000</f>
        <v>72.88792766160482</v>
      </c>
      <c r="W6" s="21">
        <f>'Berechnungen 525d'!$E$77*((V6-V5)/(3.6*(F6-F5)))*'Berechnungen 525d'!$B$3/(2*PI())/2</f>
        <v>5.8830699579036629</v>
      </c>
    </row>
    <row r="7" spans="1:23" x14ac:dyDescent="0.25">
      <c r="A7">
        <v>772</v>
      </c>
      <c r="C7">
        <v>1081</v>
      </c>
      <c r="F7" s="17">
        <f t="shared" si="0"/>
        <v>0.77200000000000002</v>
      </c>
      <c r="G7" s="17">
        <f t="shared" si="6"/>
        <v>0.19100000000000006</v>
      </c>
      <c r="H7" s="18">
        <f t="shared" si="7"/>
        <v>1439</v>
      </c>
      <c r="I7" s="4">
        <f>H7*60*'Berechnungen 525d'!$D$9/1000</f>
        <v>73.03996595744681</v>
      </c>
      <c r="J7" s="4"/>
      <c r="K7" s="4"/>
      <c r="L7" s="21">
        <f>'Berechnungen 525d'!$E$77*((I7-I4)/(3.6*(F7-F4)))*'Berechnungen 525d'!$B$3/(2*PI())</f>
        <v>0</v>
      </c>
      <c r="M7" s="19">
        <f t="shared" si="3"/>
        <v>1081</v>
      </c>
      <c r="N7" s="19">
        <f t="shared" si="1"/>
        <v>1807</v>
      </c>
      <c r="O7" s="19">
        <f t="shared" si="4"/>
        <v>726</v>
      </c>
      <c r="P7" s="29">
        <f t="shared" si="2"/>
        <v>0.67160037002775208</v>
      </c>
      <c r="Q7">
        <v>772</v>
      </c>
      <c r="S7">
        <v>1081</v>
      </c>
      <c r="U7" s="18">
        <f t="shared" si="5"/>
        <v>1436.7227675854456</v>
      </c>
      <c r="V7" s="4">
        <f>U7*60*'Berechnungen 525d'!$D$9/1000</f>
        <v>72.924379454294453</v>
      </c>
      <c r="W7" s="21">
        <f>'Berechnungen 525d'!$E$77*((V7-V6)/(3.6*(F7-F6)))*'Berechnungen 525d'!$B$3/(2*PI())/2</f>
        <v>15.096005479500908</v>
      </c>
    </row>
    <row r="8" spans="1:23" x14ac:dyDescent="0.25">
      <c r="A8">
        <v>962</v>
      </c>
      <c r="B8">
        <v>1428</v>
      </c>
      <c r="F8" s="17">
        <f t="shared" si="0"/>
        <v>0.96199999999999997</v>
      </c>
      <c r="G8" s="17">
        <f t="shared" si="6"/>
        <v>0.18999999999999995</v>
      </c>
      <c r="H8" s="18">
        <f t="shared" si="7"/>
        <v>1428</v>
      </c>
      <c r="I8" s="4">
        <f>H8*60*'Berechnungen 525d'!$D$9/1000</f>
        <v>72.481634042553182</v>
      </c>
      <c r="J8" s="4"/>
      <c r="K8" s="4"/>
      <c r="L8" s="4"/>
      <c r="M8" s="19">
        <f t="shared" si="3"/>
        <v>1081</v>
      </c>
      <c r="N8" s="19">
        <f t="shared" si="1"/>
        <v>1807</v>
      </c>
      <c r="O8" s="19">
        <f t="shared" si="4"/>
        <v>726</v>
      </c>
      <c r="P8" s="29">
        <f t="shared" si="2"/>
        <v>0.67160037002775208</v>
      </c>
      <c r="Q8">
        <v>962</v>
      </c>
      <c r="R8">
        <v>1428</v>
      </c>
      <c r="U8" s="18">
        <f t="shared" si="5"/>
        <v>1437.8640940132125</v>
      </c>
      <c r="V8" s="4">
        <f>U8*60*'Berechnungen 525d'!$D$9/1000</f>
        <v>72.982310269742968</v>
      </c>
      <c r="W8" s="21">
        <f>'Berechnungen 525d'!$E$77*((V8-V7)/(3.6*(F8-F7)))*'Berechnungen 525d'!$B$3/(2*PI())/2</f>
        <v>24.117515216209494</v>
      </c>
    </row>
    <row r="9" spans="1:23" x14ac:dyDescent="0.25">
      <c r="A9">
        <v>1162</v>
      </c>
      <c r="D9">
        <v>1813</v>
      </c>
      <c r="F9" s="17">
        <f t="shared" si="0"/>
        <v>1.1619999999999999</v>
      </c>
      <c r="G9" s="17">
        <f t="shared" si="6"/>
        <v>0.19999999999999996</v>
      </c>
      <c r="H9" s="18">
        <f t="shared" si="7"/>
        <v>1428</v>
      </c>
      <c r="I9" s="4">
        <f>H9*60*'Berechnungen 525d'!$D$9/1000</f>
        <v>72.481634042553182</v>
      </c>
      <c r="J9" s="4"/>
      <c r="K9" s="4"/>
      <c r="L9" s="4"/>
      <c r="M9" s="19">
        <f t="shared" si="3"/>
        <v>1081</v>
      </c>
      <c r="N9" s="19">
        <f t="shared" si="1"/>
        <v>1813</v>
      </c>
      <c r="O9" s="19">
        <f t="shared" si="4"/>
        <v>732</v>
      </c>
      <c r="P9" s="29">
        <f t="shared" si="2"/>
        <v>0.67715078630897318</v>
      </c>
      <c r="Q9">
        <v>1162</v>
      </c>
      <c r="T9">
        <v>1813</v>
      </c>
      <c r="U9" s="18">
        <f t="shared" si="5"/>
        <v>1439.5157004953919</v>
      </c>
      <c r="V9" s="4">
        <f>U9*60*'Berechnungen 525d'!$D$9/1000</f>
        <v>73.066141597910786</v>
      </c>
      <c r="W9" s="21">
        <f>'Berechnungen 525d'!$E$77*((V9-V8)/(3.6*(F9-F8)))*'Berechnungen 525d'!$B$3/(2*PI())/2</f>
        <v>33.155293105709781</v>
      </c>
    </row>
    <row r="10" spans="1:23" x14ac:dyDescent="0.25">
      <c r="A10">
        <v>1352</v>
      </c>
      <c r="C10">
        <v>1160</v>
      </c>
      <c r="F10" s="17">
        <f t="shared" si="0"/>
        <v>1.3520000000000001</v>
      </c>
      <c r="G10" s="17">
        <f t="shared" si="6"/>
        <v>0.19000000000000017</v>
      </c>
      <c r="H10" s="18">
        <f t="shared" si="7"/>
        <v>1428</v>
      </c>
      <c r="I10" s="4">
        <f>H10*60*'Berechnungen 525d'!$D$9/1000</f>
        <v>72.481634042553182</v>
      </c>
      <c r="J10" s="4"/>
      <c r="K10" s="4"/>
      <c r="L10" s="4"/>
      <c r="M10" s="19">
        <f t="shared" si="3"/>
        <v>1160</v>
      </c>
      <c r="N10" s="19">
        <f t="shared" si="1"/>
        <v>1813</v>
      </c>
      <c r="O10" s="19">
        <f t="shared" si="4"/>
        <v>653</v>
      </c>
      <c r="P10" s="29">
        <f t="shared" si="2"/>
        <v>0.56293103448275861</v>
      </c>
      <c r="Q10">
        <v>1352</v>
      </c>
      <c r="S10">
        <v>1160</v>
      </c>
      <c r="U10" s="18">
        <f t="shared" si="5"/>
        <v>1441.5032465857262</v>
      </c>
      <c r="V10" s="4">
        <f>U10*60*'Berechnungen 525d'!$D$9/1000</f>
        <v>73.167024362870393</v>
      </c>
      <c r="W10" s="21">
        <f>'Berechnungen 525d'!$E$77*((V10-V9)/(3.6*(F10-F9)))*'Berechnungen 525d'!$B$3/(2*PI())/2</f>
        <v>41.999091504743987</v>
      </c>
    </row>
    <row r="11" spans="1:23" x14ac:dyDescent="0.25">
      <c r="A11">
        <v>1543</v>
      </c>
      <c r="B11">
        <v>1442</v>
      </c>
      <c r="F11" s="17">
        <f t="shared" si="0"/>
        <v>1.5429999999999999</v>
      </c>
      <c r="G11" s="17">
        <f t="shared" si="6"/>
        <v>0.19099999999999984</v>
      </c>
      <c r="H11" s="18">
        <f t="shared" si="7"/>
        <v>1442</v>
      </c>
      <c r="I11" s="4">
        <f>H11*60*'Berechnungen 525d'!$D$9/1000</f>
        <v>73.192238297872336</v>
      </c>
      <c r="J11" s="24">
        <f>((I11-I8)/(3.6*(F11-F8)))</f>
        <v>0.33974194650944456</v>
      </c>
      <c r="K11" s="28">
        <f>'Berechnungen 525d'!$E$77*((I11-I8)/(3.6*(F11-F8)))</f>
        <v>611.53550371700021</v>
      </c>
      <c r="L11" s="21">
        <f>'Berechnungen 525d'!$E$77*((I11-I8)/(3.6*(F11-F8)))*'Berechnungen 525d'!$B$3/(2*PI())/2</f>
        <v>96.744924902996217</v>
      </c>
      <c r="M11" s="19">
        <f t="shared" si="3"/>
        <v>1160</v>
      </c>
      <c r="N11" s="19">
        <f t="shared" si="1"/>
        <v>1813</v>
      </c>
      <c r="O11" s="19">
        <f t="shared" si="4"/>
        <v>653</v>
      </c>
      <c r="P11" s="29">
        <f t="shared" si="2"/>
        <v>0.56293103448275861</v>
      </c>
      <c r="Q11">
        <v>1543</v>
      </c>
      <c r="R11">
        <v>1442</v>
      </c>
      <c r="U11" s="18">
        <f t="shared" si="5"/>
        <v>1443.9033529846386</v>
      </c>
      <c r="V11" s="4">
        <f>U11*60*'Berechnungen 525d'!$D$9/1000</f>
        <v>73.288847635747956</v>
      </c>
      <c r="W11" s="21">
        <f>'Berechnungen 525d'!$E$77*((V11-V10)/(3.6*(F11-F10)))*'Berechnungen 525d'!$B$3/(2*PI())/2</f>
        <v>50.451422528074467</v>
      </c>
    </row>
    <row r="12" spans="1:23" x14ac:dyDescent="0.25">
      <c r="A12">
        <v>1733</v>
      </c>
      <c r="D12">
        <v>1834</v>
      </c>
      <c r="F12" s="17">
        <f t="shared" si="0"/>
        <v>1.7330000000000001</v>
      </c>
      <c r="G12" s="17">
        <f t="shared" si="6"/>
        <v>0.19000000000000017</v>
      </c>
      <c r="H12" s="18">
        <f t="shared" si="7"/>
        <v>1442</v>
      </c>
      <c r="I12" s="4">
        <f>H12*60*'Berechnungen 525d'!$D$9/1000</f>
        <v>73.192238297872336</v>
      </c>
      <c r="J12" s="4"/>
      <c r="K12" s="4"/>
      <c r="L12" s="21">
        <f>L11</f>
        <v>96.744924902996217</v>
      </c>
      <c r="M12" s="19">
        <f t="shared" si="3"/>
        <v>1160</v>
      </c>
      <c r="N12" s="19">
        <f t="shared" si="1"/>
        <v>1834</v>
      </c>
      <c r="O12" s="19">
        <f t="shared" si="4"/>
        <v>674</v>
      </c>
      <c r="P12" s="29">
        <f t="shared" si="2"/>
        <v>0.58103448275862069</v>
      </c>
      <c r="Q12">
        <v>1733</v>
      </c>
      <c r="T12">
        <v>1834</v>
      </c>
      <c r="U12" s="18">
        <f t="shared" si="5"/>
        <v>1446.6822860386974</v>
      </c>
      <c r="V12" s="4">
        <f>U12*60*'Berechnungen 525d'!$D$9/1000</f>
        <v>73.429899182423753</v>
      </c>
      <c r="W12" s="21">
        <f>'Berechnungen 525d'!$E$77*((V12-V11)/(3.6*(F12-F11)))*'Berechnungen 525d'!$B$3/(2*PI())/2</f>
        <v>58.721990997118496</v>
      </c>
    </row>
    <row r="13" spans="1:23" x14ac:dyDescent="0.25">
      <c r="A13">
        <v>1923</v>
      </c>
      <c r="C13">
        <v>1215</v>
      </c>
      <c r="F13" s="17">
        <f t="shared" si="0"/>
        <v>1.923</v>
      </c>
      <c r="G13" s="17">
        <f t="shared" si="6"/>
        <v>0.18999999999999995</v>
      </c>
      <c r="H13" s="18">
        <f t="shared" si="7"/>
        <v>1442</v>
      </c>
      <c r="I13" s="4">
        <f>H13*60*'Berechnungen 525d'!$D$9/1000</f>
        <v>73.192238297872336</v>
      </c>
      <c r="J13" s="4"/>
      <c r="K13" s="4"/>
      <c r="L13" s="21">
        <f>L12</f>
        <v>96.744924902996217</v>
      </c>
      <c r="M13" s="19">
        <f t="shared" si="3"/>
        <v>1215</v>
      </c>
      <c r="N13" s="19">
        <f t="shared" si="1"/>
        <v>1834</v>
      </c>
      <c r="O13" s="19">
        <f t="shared" si="4"/>
        <v>619</v>
      </c>
      <c r="P13" s="29">
        <f t="shared" si="2"/>
        <v>0.50946502057613163</v>
      </c>
      <c r="Q13">
        <v>1923</v>
      </c>
      <c r="S13">
        <v>1215</v>
      </c>
      <c r="U13" s="18">
        <f t="shared" si="5"/>
        <v>1449.8431161004869</v>
      </c>
      <c r="V13" s="4">
        <f>U13*60*'Berechnungen 525d'!$D$9/1000</f>
        <v>73.590334846155756</v>
      </c>
      <c r="W13" s="21">
        <f>'Berechnungen 525d'!$E$77*((V13-V12)/(3.6*(F13-F12)))*'Berechnungen 525d'!$B$3/(2*PI())/2</f>
        <v>66.791905677869039</v>
      </c>
    </row>
    <row r="14" spans="1:23" x14ac:dyDescent="0.25">
      <c r="A14">
        <v>2113</v>
      </c>
      <c r="B14">
        <v>1460</v>
      </c>
      <c r="F14" s="17">
        <f t="shared" si="0"/>
        <v>2.113</v>
      </c>
      <c r="G14" s="17">
        <f t="shared" si="6"/>
        <v>0.18999999999999995</v>
      </c>
      <c r="H14" s="18">
        <f t="shared" si="7"/>
        <v>1460</v>
      </c>
      <c r="I14" s="4">
        <f>H14*60*'Berechnungen 525d'!$D$9/1000</f>
        <v>74.105872340425535</v>
      </c>
      <c r="J14" s="24">
        <f>((I14-I11)/(3.6*(F14-F11)))</f>
        <v>0.44524076147816671</v>
      </c>
      <c r="K14" s="28">
        <f>'Berechnungen 525d'!$E$77*((I14-I11)/(3.6*(F14-F11)))</f>
        <v>801.43337066070012</v>
      </c>
      <c r="L14" s="21">
        <f>'Berechnungen 525d'!$E$77*((I14-I11)/(3.6*(F14-F11)))*'Berechnungen 525d'!$B$3/(2*PI())/2</f>
        <v>126.7867700044529</v>
      </c>
      <c r="M14" s="19">
        <f t="shared" si="3"/>
        <v>1215</v>
      </c>
      <c r="N14" s="19">
        <f t="shared" si="1"/>
        <v>1834</v>
      </c>
      <c r="O14" s="19">
        <f t="shared" si="4"/>
        <v>619</v>
      </c>
      <c r="P14" s="29">
        <f t="shared" si="2"/>
        <v>0.50946502057613163</v>
      </c>
      <c r="Q14">
        <v>2113</v>
      </c>
      <c r="R14">
        <v>1460</v>
      </c>
      <c r="U14" s="18">
        <f t="shared" si="5"/>
        <v>1453.3774994063701</v>
      </c>
      <c r="V14" s="4">
        <f>U14*60*'Berechnungen 525d'!$D$9/1000</f>
        <v>73.769731118805026</v>
      </c>
      <c r="W14" s="21">
        <f>'Berechnungen 525d'!$E$77*((V14-V13)/(3.6*(F14-F13)))*'Berechnungen 525d'!$B$3/(2*PI())/2</f>
        <v>74.685507218438133</v>
      </c>
    </row>
    <row r="15" spans="1:23" x14ac:dyDescent="0.25">
      <c r="A15">
        <v>2314</v>
      </c>
      <c r="D15">
        <v>1856</v>
      </c>
      <c r="F15" s="17">
        <f t="shared" si="0"/>
        <v>2.3140000000000001</v>
      </c>
      <c r="G15" s="17">
        <f t="shared" si="6"/>
        <v>0.20100000000000007</v>
      </c>
      <c r="H15" s="18">
        <f t="shared" si="7"/>
        <v>1460</v>
      </c>
      <c r="I15" s="4">
        <f>H15*60*'Berechnungen 525d'!$D$9/1000</f>
        <v>74.105872340425535</v>
      </c>
      <c r="J15" s="4"/>
      <c r="K15" s="4"/>
      <c r="L15" s="21">
        <f>L14</f>
        <v>126.7867700044529</v>
      </c>
      <c r="M15" s="19">
        <f t="shared" si="3"/>
        <v>1215</v>
      </c>
      <c r="N15" s="19">
        <f t="shared" si="1"/>
        <v>1856</v>
      </c>
      <c r="O15" s="19">
        <f t="shared" si="4"/>
        <v>641</v>
      </c>
      <c r="P15" s="29">
        <f t="shared" si="2"/>
        <v>0.52757201646090535</v>
      </c>
      <c r="Q15">
        <v>2314</v>
      </c>
      <c r="T15">
        <v>1856</v>
      </c>
      <c r="U15" s="18">
        <f t="shared" si="5"/>
        <v>1457.5139892985733</v>
      </c>
      <c r="V15" s="4">
        <f>U15*60*'Berechnungen 525d'!$D$9/1000</f>
        <v>73.979688784482477</v>
      </c>
      <c r="W15" s="21">
        <f>'Berechnungen 525d'!$E$77*((V15-V14)/(3.6*(F15-F14)))*'Berechnungen 525d'!$B$3/(2*PI())/2</f>
        <v>82.625138135836224</v>
      </c>
    </row>
    <row r="16" spans="1:23" x14ac:dyDescent="0.25">
      <c r="A16">
        <v>2504</v>
      </c>
      <c r="C16">
        <v>1259</v>
      </c>
      <c r="F16" s="17">
        <f t="shared" si="0"/>
        <v>2.504</v>
      </c>
      <c r="G16" s="17">
        <f t="shared" si="6"/>
        <v>0.18999999999999995</v>
      </c>
      <c r="H16" s="18">
        <f t="shared" si="7"/>
        <v>1460</v>
      </c>
      <c r="I16" s="4">
        <f>H16*60*'Berechnungen 525d'!$D$9/1000</f>
        <v>74.105872340425535</v>
      </c>
      <c r="J16" s="4"/>
      <c r="K16" s="4"/>
      <c r="L16" s="21">
        <f>L15</f>
        <v>126.7867700044529</v>
      </c>
      <c r="M16" s="19">
        <f t="shared" si="3"/>
        <v>1259</v>
      </c>
      <c r="N16" s="19">
        <f t="shared" si="1"/>
        <v>1856</v>
      </c>
      <c r="O16" s="19">
        <f t="shared" si="4"/>
        <v>597</v>
      </c>
      <c r="P16" s="29">
        <f t="shared" si="2"/>
        <v>0.47418586179507544</v>
      </c>
      <c r="Q16">
        <v>2504</v>
      </c>
      <c r="S16">
        <v>1259</v>
      </c>
      <c r="U16" s="18">
        <f t="shared" si="5"/>
        <v>1461.7913156119432</v>
      </c>
      <c r="V16" s="4">
        <f>U16*60*'Berechnungen 525d'!$D$9/1000</f>
        <v>74.196794947315993</v>
      </c>
      <c r="W16" s="21">
        <f>'Berechnungen 525d'!$E$77*((V16-V15)/(3.6*(F16-F15)))*'Berechnungen 525d'!$B$3/(2*PI())/2</f>
        <v>90.384731254537144</v>
      </c>
    </row>
    <row r="17" spans="1:23" x14ac:dyDescent="0.25">
      <c r="A17">
        <v>2674</v>
      </c>
      <c r="B17">
        <v>1480</v>
      </c>
      <c r="F17" s="17">
        <f t="shared" si="0"/>
        <v>2.6739999999999999</v>
      </c>
      <c r="G17" s="17">
        <f t="shared" si="6"/>
        <v>0.16999999999999993</v>
      </c>
      <c r="H17" s="18">
        <f t="shared" si="7"/>
        <v>1480</v>
      </c>
      <c r="I17" s="4">
        <f>H17*60*'Berechnungen 525d'!$D$9/1000</f>
        <v>75.121021276595741</v>
      </c>
      <c r="J17" s="24">
        <f t="shared" ref="J17" si="8">((I17-I14)/(3.6*(F17-F14)))</f>
        <v>0.50264851266102506</v>
      </c>
      <c r="K17" s="28">
        <f>'Berechnungen 525d'!$E$77*((I17-I14)/(3.6*(F17-F14)))</f>
        <v>904.76732278984514</v>
      </c>
      <c r="L17" s="21">
        <f>'Berechnungen 525d'!$E$77*((I17-I14)/(3.6*(F17-F14)))*'Berechnungen 525d'!$B$3/(2*PI())/2</f>
        <v>143.13420261940416</v>
      </c>
      <c r="M17" s="19">
        <f t="shared" si="3"/>
        <v>1259</v>
      </c>
      <c r="N17" s="19">
        <f t="shared" si="1"/>
        <v>1856</v>
      </c>
      <c r="O17" s="19">
        <f t="shared" si="4"/>
        <v>597</v>
      </c>
      <c r="P17" s="29">
        <f t="shared" si="2"/>
        <v>0.47418586179507544</v>
      </c>
      <c r="Q17">
        <v>2674</v>
      </c>
      <c r="R17">
        <v>1480</v>
      </c>
      <c r="U17" s="18">
        <f t="shared" si="5"/>
        <v>1465.9142167675116</v>
      </c>
      <c r="V17" s="4">
        <f>U17*60*'Berechnungen 525d'!$D$9/1000</f>
        <v>74.406062883416496</v>
      </c>
      <c r="W17" s="21">
        <f>'Berechnungen 525d'!$E$77*((V17-V16)/(3.6*(F17-F16)))*'Berechnungen 525d'!$B$3/(2*PI())/2</f>
        <v>97.371147947846111</v>
      </c>
    </row>
    <row r="18" spans="1:23" x14ac:dyDescent="0.25">
      <c r="A18">
        <v>2865</v>
      </c>
      <c r="D18">
        <v>1877</v>
      </c>
      <c r="F18" s="17">
        <f t="shared" si="0"/>
        <v>2.8650000000000002</v>
      </c>
      <c r="G18" s="17">
        <f t="shared" si="6"/>
        <v>0.19100000000000028</v>
      </c>
      <c r="H18" s="18">
        <f t="shared" si="7"/>
        <v>1480</v>
      </c>
      <c r="I18" s="4">
        <f>H18*60*'Berechnungen 525d'!$D$9/1000</f>
        <v>75.121021276595741</v>
      </c>
      <c r="J18" s="4"/>
      <c r="K18" s="4"/>
      <c r="L18" s="21">
        <f>L17</f>
        <v>143.13420261940416</v>
      </c>
      <c r="M18" s="19">
        <f t="shared" si="3"/>
        <v>1259</v>
      </c>
      <c r="N18" s="19">
        <f t="shared" si="1"/>
        <v>1877</v>
      </c>
      <c r="O18" s="19">
        <f t="shared" si="4"/>
        <v>618</v>
      </c>
      <c r="P18" s="29">
        <f t="shared" si="2"/>
        <v>0.49086576648133434</v>
      </c>
      <c r="Q18">
        <v>2865</v>
      </c>
      <c r="T18">
        <v>1877</v>
      </c>
      <c r="U18" s="18">
        <f t="shared" si="5"/>
        <v>1470.8723989509517</v>
      </c>
      <c r="V18" s="4">
        <f>U18*60*'Berechnungen 525d'!$D$9/1000</f>
        <v>74.657727551859367</v>
      </c>
      <c r="W18" s="21">
        <f>'Berechnungen 525d'!$E$77*((V18-V17)/(3.6*(F18-F17)))*'Berechnungen 525d'!$B$3/(2*PI())/2</f>
        <v>104.22343960303702</v>
      </c>
    </row>
    <row r="19" spans="1:23" x14ac:dyDescent="0.25">
      <c r="A19">
        <v>3045</v>
      </c>
      <c r="C19">
        <v>1293</v>
      </c>
      <c r="F19" s="17">
        <f t="shared" si="0"/>
        <v>3.0449999999999999</v>
      </c>
      <c r="G19" s="17">
        <f t="shared" si="6"/>
        <v>0.17999999999999972</v>
      </c>
      <c r="H19" s="18">
        <f t="shared" si="7"/>
        <v>1480</v>
      </c>
      <c r="I19" s="4">
        <f>H19*60*'Berechnungen 525d'!$D$9/1000</f>
        <v>75.121021276595741</v>
      </c>
      <c r="J19" s="4"/>
      <c r="K19" s="4"/>
      <c r="L19" s="21">
        <f>L18</f>
        <v>143.13420261940416</v>
      </c>
      <c r="M19" s="19">
        <f t="shared" si="3"/>
        <v>1293</v>
      </c>
      <c r="N19" s="19">
        <f t="shared" si="1"/>
        <v>1877</v>
      </c>
      <c r="O19" s="19">
        <f t="shared" si="4"/>
        <v>584</v>
      </c>
      <c r="P19" s="29">
        <f t="shared" si="2"/>
        <v>0.45166279969064194</v>
      </c>
      <c r="Q19">
        <v>3045</v>
      </c>
      <c r="S19">
        <v>1293</v>
      </c>
      <c r="U19" s="18">
        <f t="shared" si="5"/>
        <v>1475.8538929112046</v>
      </c>
      <c r="V19" s="4">
        <f>U19*60*'Berechnungen 525d'!$D$9/1000</f>
        <v>74.910575466573817</v>
      </c>
      <c r="W19" s="21">
        <f>'Berechnungen 525d'!$E$77*((V19-V18)/(3.6*(F19-F18)))*'Berechnungen 525d'!$B$3/(2*PI())/2</f>
        <v>111.1126208456089</v>
      </c>
    </row>
    <row r="20" spans="1:23" x14ac:dyDescent="0.25">
      <c r="A20">
        <v>3235</v>
      </c>
      <c r="B20">
        <v>1500</v>
      </c>
      <c r="F20" s="17">
        <f t="shared" si="0"/>
        <v>3.2349999999999999</v>
      </c>
      <c r="G20" s="17">
        <f t="shared" si="6"/>
        <v>0.18999999999999995</v>
      </c>
      <c r="H20" s="18">
        <f t="shared" si="7"/>
        <v>1500</v>
      </c>
      <c r="I20" s="4">
        <f>H20*60*'Berechnungen 525d'!$D$9/1000</f>
        <v>76.136170212765947</v>
      </c>
      <c r="J20" s="24">
        <f t="shared" ref="J20" si="9">((I20-I17)/(3.6*(F20-F17)))</f>
        <v>0.50264851266102506</v>
      </c>
      <c r="K20" s="28">
        <f>'Berechnungen 525d'!$E$77*((I20-I17)/(3.6*(F20-F17)))</f>
        <v>904.76732278984514</v>
      </c>
      <c r="L20" s="21">
        <f>'Berechnungen 525d'!$E$77*((I20-I17)/(3.6*(F20-F17)))*'Berechnungen 525d'!$B$3/(2*PI())/2</f>
        <v>143.13420261940416</v>
      </c>
      <c r="M20" s="19">
        <f t="shared" si="3"/>
        <v>1293</v>
      </c>
      <c r="N20" s="19">
        <f t="shared" si="1"/>
        <v>1877</v>
      </c>
      <c r="O20" s="19">
        <f t="shared" si="4"/>
        <v>584</v>
      </c>
      <c r="P20" s="29">
        <f t="shared" si="2"/>
        <v>0.45166279969064194</v>
      </c>
      <c r="Q20">
        <v>3235</v>
      </c>
      <c r="R20">
        <v>1500</v>
      </c>
      <c r="U20" s="18">
        <f t="shared" si="5"/>
        <v>1481.4298911002325</v>
      </c>
      <c r="V20" s="4">
        <f>U20*60*'Berechnungen 525d'!$D$9/1000</f>
        <v>75.193598898057758</v>
      </c>
      <c r="W20" s="21">
        <f>'Berechnungen 525d'!$E$77*((V20-V19)/(3.6*(F20-F19)))*'Berechnungen 525d'!$B$3/(2*PI())/2</f>
        <v>117.82713332292225</v>
      </c>
    </row>
    <row r="21" spans="1:23" x14ac:dyDescent="0.25">
      <c r="A21">
        <v>3425</v>
      </c>
      <c r="D21">
        <v>1899</v>
      </c>
      <c r="F21" s="17">
        <f t="shared" si="0"/>
        <v>3.4249999999999998</v>
      </c>
      <c r="G21" s="17">
        <f t="shared" si="6"/>
        <v>0.18999999999999995</v>
      </c>
      <c r="H21" s="18">
        <f t="shared" si="7"/>
        <v>1500</v>
      </c>
      <c r="I21" s="4">
        <f>H21*60*'Berechnungen 525d'!$D$9/1000</f>
        <v>76.136170212765947</v>
      </c>
      <c r="J21" s="4"/>
      <c r="K21" s="4"/>
      <c r="L21" s="21">
        <f>L20</f>
        <v>143.13420261940416</v>
      </c>
      <c r="M21" s="19">
        <f t="shared" si="3"/>
        <v>1293</v>
      </c>
      <c r="N21" s="19">
        <f t="shared" si="1"/>
        <v>1899</v>
      </c>
      <c r="O21" s="19">
        <f t="shared" si="4"/>
        <v>606</v>
      </c>
      <c r="P21" s="29">
        <f t="shared" si="2"/>
        <v>0.46867749419953597</v>
      </c>
      <c r="Q21">
        <v>3425</v>
      </c>
      <c r="T21">
        <v>1899</v>
      </c>
      <c r="U21" s="18">
        <f t="shared" si="5"/>
        <v>1487.3247600452678</v>
      </c>
      <c r="V21" s="4">
        <f>U21*60*'Berechnungen 525d'!$D$9/1000</f>
        <v>75.492807394978527</v>
      </c>
      <c r="W21" s="21">
        <f>'Berechnungen 525d'!$E$77*((V21-V20)/(3.6*(F21-F20)))*'Berechnungen 525d'!$B$3/(2*PI())/2</f>
        <v>124.56523219009583</v>
      </c>
    </row>
    <row r="22" spans="1:23" x14ac:dyDescent="0.25">
      <c r="A22">
        <v>3606</v>
      </c>
      <c r="C22">
        <v>1332</v>
      </c>
      <c r="F22" s="17">
        <f t="shared" si="0"/>
        <v>3.6059999999999999</v>
      </c>
      <c r="G22" s="17">
        <f t="shared" si="6"/>
        <v>0.18100000000000005</v>
      </c>
      <c r="H22" s="18">
        <f t="shared" si="7"/>
        <v>1500</v>
      </c>
      <c r="I22" s="4">
        <f>H22*60*'Berechnungen 525d'!$D$9/1000</f>
        <v>76.136170212765947</v>
      </c>
      <c r="J22" s="4"/>
      <c r="K22" s="4"/>
      <c r="L22" s="21">
        <f>L21</f>
        <v>143.13420261940416</v>
      </c>
      <c r="M22" s="19">
        <f t="shared" si="3"/>
        <v>1332</v>
      </c>
      <c r="N22" s="19">
        <f t="shared" si="1"/>
        <v>1899</v>
      </c>
      <c r="O22" s="19">
        <f t="shared" si="4"/>
        <v>567</v>
      </c>
      <c r="P22" s="29">
        <f t="shared" si="2"/>
        <v>0.42567567567567566</v>
      </c>
      <c r="Q22">
        <v>3606</v>
      </c>
      <c r="S22">
        <v>1332</v>
      </c>
      <c r="U22" s="18">
        <f t="shared" si="5"/>
        <v>1493.2301012849948</v>
      </c>
      <c r="V22" s="4">
        <f>U22*60*'Berechnungen 525d'!$D$9/1000</f>
        <v>75.792547438840074</v>
      </c>
      <c r="W22" s="21">
        <f>'Berechnungen 525d'!$E$77*((V22-V21)/(3.6*(F22-F21)))*'Berechnungen 525d'!$B$3/(2*PI())/2</f>
        <v>130.99137835748027</v>
      </c>
    </row>
    <row r="23" spans="1:23" x14ac:dyDescent="0.25">
      <c r="A23">
        <v>3796</v>
      </c>
      <c r="B23">
        <v>1519</v>
      </c>
      <c r="F23" s="17">
        <f t="shared" si="0"/>
        <v>3.7959999999999998</v>
      </c>
      <c r="G23" s="17">
        <f t="shared" si="6"/>
        <v>0.18999999999999995</v>
      </c>
      <c r="H23" s="18">
        <f t="shared" si="7"/>
        <v>1519</v>
      </c>
      <c r="I23" s="4">
        <f>H23*60*'Berechnungen 525d'!$D$9/1000</f>
        <v>77.100561702127649</v>
      </c>
      <c r="J23" s="24">
        <f t="shared" ref="J23" si="10">((I23-I20)/(3.6*(F23-F20)))</f>
        <v>0.47751608702797693</v>
      </c>
      <c r="K23" s="28">
        <f>'Berechnungen 525d'!$E$77*((I23-I20)/(3.6*(F23-F20)))</f>
        <v>859.52895665035851</v>
      </c>
      <c r="L23" s="21">
        <f>'Berechnungen 525d'!$E$77*((I23-I20)/(3.6*(F23-F20)))*'Berechnungen 525d'!$B$3/(2*PI())/2</f>
        <v>135.97749248843485</v>
      </c>
      <c r="M23" s="19">
        <f t="shared" si="3"/>
        <v>1332</v>
      </c>
      <c r="N23" s="19">
        <f t="shared" si="1"/>
        <v>1899</v>
      </c>
      <c r="O23" s="19">
        <f t="shared" si="4"/>
        <v>567</v>
      </c>
      <c r="P23" s="29">
        <f t="shared" si="2"/>
        <v>0.42567567567567566</v>
      </c>
      <c r="Q23">
        <v>3796</v>
      </c>
      <c r="R23">
        <v>1519</v>
      </c>
      <c r="U23" s="18">
        <f t="shared" si="5"/>
        <v>1499.7260737797756</v>
      </c>
      <c r="V23" s="4">
        <f>U23*60*'Berechnungen 525d'!$D$9/1000</f>
        <v>76.122266417213453</v>
      </c>
      <c r="W23" s="21">
        <f>'Berechnungen 525d'!$E$77*((V23-V22)/(3.6*(F23-F22)))*'Berechnungen 525d'!$B$3/(2*PI())/2</f>
        <v>137.26722844183405</v>
      </c>
    </row>
    <row r="24" spans="1:23" x14ac:dyDescent="0.25">
      <c r="A24">
        <v>3976</v>
      </c>
      <c r="D24">
        <v>1918</v>
      </c>
      <c r="F24" s="17">
        <f t="shared" si="0"/>
        <v>3.976</v>
      </c>
      <c r="G24" s="17">
        <f t="shared" si="6"/>
        <v>0.18000000000000016</v>
      </c>
      <c r="H24" s="18">
        <f t="shared" si="7"/>
        <v>1519</v>
      </c>
      <c r="I24" s="4">
        <f>H24*60*'Berechnungen 525d'!$D$9/1000</f>
        <v>77.100561702127649</v>
      </c>
      <c r="J24" s="4"/>
      <c r="K24" s="4"/>
      <c r="L24" s="21">
        <f>L23</f>
        <v>135.97749248843485</v>
      </c>
      <c r="M24" s="19">
        <f t="shared" si="3"/>
        <v>1332</v>
      </c>
      <c r="N24" s="19">
        <f t="shared" si="1"/>
        <v>1918</v>
      </c>
      <c r="O24" s="19">
        <f t="shared" si="4"/>
        <v>586</v>
      </c>
      <c r="P24" s="29">
        <f t="shared" si="2"/>
        <v>0.43993993993993996</v>
      </c>
      <c r="Q24">
        <v>3976</v>
      </c>
      <c r="T24">
        <v>1918</v>
      </c>
      <c r="U24" s="18">
        <f t="shared" si="5"/>
        <v>1506.1542475780745</v>
      </c>
      <c r="V24" s="4">
        <f>U24*60*'Berechnungen 525d'!$D$9/1000</f>
        <v>76.448544106856488</v>
      </c>
      <c r="W24" s="21">
        <f>'Berechnungen 525d'!$E$77*((V24-V23)/(3.6*(F24-F23)))*'Berechnungen 525d'!$B$3/(2*PI())/2</f>
        <v>143.38093023480158</v>
      </c>
    </row>
    <row r="25" spans="1:23" x14ac:dyDescent="0.25">
      <c r="A25">
        <v>4166</v>
      </c>
      <c r="C25">
        <v>1374</v>
      </c>
      <c r="F25" s="17">
        <f t="shared" si="0"/>
        <v>4.1660000000000004</v>
      </c>
      <c r="G25" s="17">
        <f t="shared" si="6"/>
        <v>0.19000000000000039</v>
      </c>
      <c r="H25" s="18">
        <f t="shared" si="7"/>
        <v>1519</v>
      </c>
      <c r="I25" s="4">
        <f>H25*60*'Berechnungen 525d'!$D$9/1000</f>
        <v>77.100561702127649</v>
      </c>
      <c r="J25" s="4"/>
      <c r="K25" s="4"/>
      <c r="L25" s="21">
        <f>L24</f>
        <v>135.97749248843485</v>
      </c>
      <c r="M25" s="19">
        <f t="shared" si="3"/>
        <v>1374</v>
      </c>
      <c r="N25" s="19">
        <f t="shared" si="1"/>
        <v>1918</v>
      </c>
      <c r="O25" s="19">
        <f t="shared" si="4"/>
        <v>544</v>
      </c>
      <c r="P25" s="29">
        <f t="shared" si="2"/>
        <v>0.39592430858806404</v>
      </c>
      <c r="Q25">
        <v>4166</v>
      </c>
      <c r="S25">
        <v>1374</v>
      </c>
      <c r="U25" s="18">
        <f t="shared" si="5"/>
        <v>1513.2219739423304</v>
      </c>
      <c r="V25" s="4">
        <f>U25*60*'Berechnungen 525d'!$D$9/1000</f>
        <v>76.807283851847302</v>
      </c>
      <c r="W25" s="21">
        <f>'Berechnungen 525d'!$E$77*((V25-V24)/(3.6*(F25-F24)))*'Berechnungen 525d'!$B$3/(2*PI())/2</f>
        <v>149.34903283321324</v>
      </c>
    </row>
    <row r="26" spans="1:23" x14ac:dyDescent="0.25">
      <c r="A26">
        <v>4357</v>
      </c>
      <c r="B26">
        <v>1529</v>
      </c>
      <c r="F26" s="17">
        <f t="shared" si="0"/>
        <v>4.3570000000000002</v>
      </c>
      <c r="G26" s="17">
        <f t="shared" si="6"/>
        <v>0.19099999999999984</v>
      </c>
      <c r="H26" s="18">
        <f t="shared" si="7"/>
        <v>1529</v>
      </c>
      <c r="I26" s="4">
        <f>H26*60*'Berechnungen 525d'!$D$9/1000</f>
        <v>77.608136170212759</v>
      </c>
      <c r="J26" s="24">
        <f t="shared" ref="J26" si="11">((I26-I23)/(3.6*(F26-F23)))</f>
        <v>0.25132425633051586</v>
      </c>
      <c r="K26" s="28">
        <f>'Berechnungen 525d'!$E$77*((I26-I23)/(3.6*(F26-F23)))</f>
        <v>452.38366139492854</v>
      </c>
      <c r="L26" s="21">
        <f>'Berechnungen 525d'!$E$77*((I26-I23)/(3.6*(F26-F23)))*'Berechnungen 525d'!$B$3/(2*PI())/2</f>
        <v>71.56710130970302</v>
      </c>
      <c r="M26" s="19">
        <f t="shared" si="3"/>
        <v>1374</v>
      </c>
      <c r="N26" s="19">
        <f t="shared" si="1"/>
        <v>1918</v>
      </c>
      <c r="O26" s="19">
        <f t="shared" si="4"/>
        <v>544</v>
      </c>
      <c r="P26" s="29">
        <f t="shared" si="2"/>
        <v>0.39592430858806404</v>
      </c>
      <c r="Q26">
        <v>4357</v>
      </c>
      <c r="R26">
        <v>1529</v>
      </c>
      <c r="U26" s="18">
        <f t="shared" si="5"/>
        <v>1520.6122118032536</v>
      </c>
      <c r="V26" s="4">
        <f>U26*60*'Berechnungen 525d'!$D$9/1000</f>
        <v>77.182393456975348</v>
      </c>
      <c r="W26" s="21">
        <f>'Berechnungen 525d'!$E$77*((V26-V25)/(3.6*(F26-F25)))*'Berechnungen 525d'!$B$3/(2*PI())/2</f>
        <v>155.34645175453721</v>
      </c>
    </row>
    <row r="27" spans="1:23" x14ac:dyDescent="0.25">
      <c r="A27">
        <v>4537</v>
      </c>
      <c r="D27">
        <v>1938</v>
      </c>
      <c r="F27" s="17">
        <f t="shared" si="0"/>
        <v>4.5369999999999999</v>
      </c>
      <c r="G27" s="17">
        <f t="shared" si="6"/>
        <v>0.17999999999999972</v>
      </c>
      <c r="H27" s="18">
        <f t="shared" si="7"/>
        <v>1529</v>
      </c>
      <c r="I27" s="4">
        <f>H27*60*'Berechnungen 525d'!$D$9/1000</f>
        <v>77.608136170212759</v>
      </c>
      <c r="J27" s="4"/>
      <c r="K27" s="4"/>
      <c r="L27" s="21">
        <f>L26</f>
        <v>71.56710130970302</v>
      </c>
      <c r="M27" s="19">
        <f t="shared" si="3"/>
        <v>1374</v>
      </c>
      <c r="N27" s="19">
        <f t="shared" si="1"/>
        <v>1938</v>
      </c>
      <c r="O27" s="19">
        <f t="shared" si="4"/>
        <v>564</v>
      </c>
      <c r="P27" s="29">
        <f t="shared" si="2"/>
        <v>0.41048034934497818</v>
      </c>
      <c r="Q27">
        <v>4537</v>
      </c>
      <c r="T27">
        <v>1938</v>
      </c>
      <c r="U27" s="18">
        <f t="shared" si="5"/>
        <v>1527.832280889138</v>
      </c>
      <c r="V27" s="4">
        <f>U27*60*'Berechnungen 525d'!$D$9/1000</f>
        <v>77.548865729555899</v>
      </c>
      <c r="W27" s="21">
        <f>'Berechnungen 525d'!$E$77*((V27-V26)/(3.6*(F27-F26)))*'Berechnungen 525d'!$B$3/(2*PI())/2</f>
        <v>161.04421790330966</v>
      </c>
    </row>
    <row r="28" spans="1:23" x14ac:dyDescent="0.25">
      <c r="A28">
        <v>4727</v>
      </c>
      <c r="C28">
        <v>1418</v>
      </c>
      <c r="F28" s="17">
        <f t="shared" si="0"/>
        <v>4.7270000000000003</v>
      </c>
      <c r="G28" s="17">
        <f t="shared" si="6"/>
        <v>0.19000000000000039</v>
      </c>
      <c r="H28" s="18">
        <f t="shared" si="7"/>
        <v>1529</v>
      </c>
      <c r="I28" s="4">
        <f>H28*60*'Berechnungen 525d'!$D$9/1000</f>
        <v>77.608136170212759</v>
      </c>
      <c r="J28" s="4"/>
      <c r="K28" s="4"/>
      <c r="L28" s="21">
        <f>L27</f>
        <v>71.56710130970302</v>
      </c>
      <c r="M28" s="19">
        <f t="shared" si="3"/>
        <v>1418</v>
      </c>
      <c r="N28" s="19">
        <f t="shared" si="1"/>
        <v>1938</v>
      </c>
      <c r="O28" s="19">
        <f t="shared" si="4"/>
        <v>520</v>
      </c>
      <c r="P28" s="29">
        <f t="shared" si="2"/>
        <v>0.36671368124118475</v>
      </c>
      <c r="Q28">
        <v>4727</v>
      </c>
      <c r="S28">
        <v>1418</v>
      </c>
      <c r="U28" s="18">
        <f t="shared" si="5"/>
        <v>1535.715757810997</v>
      </c>
      <c r="V28" s="4">
        <f>U28*60*'Berechnungen 525d'!$D$9/1000</f>
        <v>77.949010890083287</v>
      </c>
      <c r="W28" s="21">
        <f>'Berechnungen 525d'!$E$77*((V28-V27)/(3.6*(F28-F27)))*'Berechnungen 525d'!$B$3/(2*PI())/2</f>
        <v>166.58676255452656</v>
      </c>
    </row>
    <row r="29" spans="1:23" x14ac:dyDescent="0.25">
      <c r="A29">
        <v>4897</v>
      </c>
      <c r="B29">
        <v>1559</v>
      </c>
      <c r="F29" s="17">
        <f t="shared" si="0"/>
        <v>4.8970000000000002</v>
      </c>
      <c r="G29" s="17">
        <f t="shared" si="6"/>
        <v>0.16999999999999993</v>
      </c>
      <c r="H29" s="18">
        <f t="shared" si="7"/>
        <v>1559</v>
      </c>
      <c r="I29" s="4">
        <f>H29*60*'Berechnungen 525d'!$D$9/1000</f>
        <v>79.130859574468076</v>
      </c>
      <c r="J29" s="24">
        <f t="shared" ref="J29" si="12">((I29-I26)/(3.6*(F29-F26)))</f>
        <v>0.78329393223010091</v>
      </c>
      <c r="K29" s="28">
        <f>'Berechnungen 525d'!$E$77*((I29-I26)/(3.6*(F29-F26)))</f>
        <v>1409.9290780141816</v>
      </c>
      <c r="L29" s="21">
        <f>'Berechnungen 525d'!$E$77*((I29-I26)/(3.6*(F29-F26)))*'Berechnungen 525d'!$B$3/(2*PI())/2</f>
        <v>223.05079908190581</v>
      </c>
      <c r="M29" s="19">
        <f t="shared" si="3"/>
        <v>1418</v>
      </c>
      <c r="N29" s="19">
        <f t="shared" si="1"/>
        <v>1938</v>
      </c>
      <c r="O29" s="19">
        <f t="shared" si="4"/>
        <v>520</v>
      </c>
      <c r="P29" s="29">
        <f t="shared" si="2"/>
        <v>0.36671368124118475</v>
      </c>
      <c r="Q29">
        <v>4897</v>
      </c>
      <c r="R29">
        <v>1559</v>
      </c>
      <c r="U29" s="18">
        <f t="shared" si="5"/>
        <v>1542.9922653964466</v>
      </c>
      <c r="V29" s="4">
        <f>U29*60*'Berechnungen 525d'!$D$9/1000</f>
        <v>78.318347836803468</v>
      </c>
      <c r="W29" s="21">
        <f>'Berechnungen 525d'!$E$77*((V29-V28)/(3.6*(F29-F28)))*'Berechnungen 525d'!$B$3/(2*PI())/2</f>
        <v>171.85032333106778</v>
      </c>
    </row>
    <row r="30" spans="1:23" x14ac:dyDescent="0.25">
      <c r="A30">
        <v>5088</v>
      </c>
      <c r="D30">
        <v>1955</v>
      </c>
      <c r="F30" s="17">
        <f t="shared" si="0"/>
        <v>5.0880000000000001</v>
      </c>
      <c r="G30" s="17">
        <f t="shared" si="6"/>
        <v>0.19099999999999984</v>
      </c>
      <c r="H30" s="18">
        <f t="shared" si="7"/>
        <v>1559</v>
      </c>
      <c r="I30" s="4">
        <f>H30*60*'Berechnungen 525d'!$D$9/1000</f>
        <v>79.130859574468076</v>
      </c>
      <c r="J30" s="4"/>
      <c r="K30" s="4"/>
      <c r="L30" s="21">
        <f>L29</f>
        <v>223.05079908190581</v>
      </c>
      <c r="M30" s="19">
        <f t="shared" si="3"/>
        <v>1418</v>
      </c>
      <c r="N30" s="19">
        <f t="shared" si="1"/>
        <v>1955</v>
      </c>
      <c r="O30" s="19">
        <f t="shared" si="4"/>
        <v>537</v>
      </c>
      <c r="P30" s="29">
        <f t="shared" si="2"/>
        <v>0.37870239774330039</v>
      </c>
      <c r="Q30">
        <v>5088</v>
      </c>
      <c r="T30">
        <v>1955</v>
      </c>
      <c r="U30" s="18">
        <f t="shared" si="5"/>
        <v>1551.412531521094</v>
      </c>
      <c r="V30" s="4">
        <f>U30*60*'Berechnungen 525d'!$D$9/1000</f>
        <v>78.745739046738763</v>
      </c>
      <c r="W30" s="21">
        <f>'Berechnungen 525d'!$E$77*((V30-V29)/(3.6*(F30-F29)))*'Berechnungen 525d'!$B$3/(2*PI())/2</f>
        <v>176.99815485093379</v>
      </c>
    </row>
    <row r="31" spans="1:23" x14ac:dyDescent="0.25">
      <c r="A31">
        <v>5288</v>
      </c>
      <c r="C31">
        <v>1467</v>
      </c>
      <c r="F31" s="17">
        <f t="shared" si="0"/>
        <v>5.2880000000000003</v>
      </c>
      <c r="G31" s="17">
        <f t="shared" si="6"/>
        <v>0.20000000000000018</v>
      </c>
      <c r="H31" s="18">
        <f t="shared" si="7"/>
        <v>1559</v>
      </c>
      <c r="I31" s="4">
        <f>H31*60*'Berechnungen 525d'!$D$9/1000</f>
        <v>79.130859574468076</v>
      </c>
      <c r="J31" s="4"/>
      <c r="K31" s="4"/>
      <c r="L31" s="21">
        <f>L30</f>
        <v>223.05079908190581</v>
      </c>
      <c r="M31" s="19">
        <f t="shared" si="3"/>
        <v>1467</v>
      </c>
      <c r="N31" s="19">
        <f t="shared" si="1"/>
        <v>1955</v>
      </c>
      <c r="O31" s="19">
        <f t="shared" si="4"/>
        <v>488</v>
      </c>
      <c r="P31" s="29">
        <f t="shared" si="2"/>
        <v>0.33265167007498297</v>
      </c>
      <c r="Q31">
        <v>5288</v>
      </c>
      <c r="S31">
        <v>1467</v>
      </c>
      <c r="U31" s="18">
        <f t="shared" si="5"/>
        <v>1560.5002521040367</v>
      </c>
      <c r="V31" s="4">
        <f>U31*60*'Berechnungen 525d'!$D$9/1000</f>
        <v>79.207008540838089</v>
      </c>
      <c r="W31" s="21">
        <f>'Berechnungen 525d'!$E$77*((V31-V30)/(3.6*(F31-F30)))*'Berechnungen 525d'!$B$3/(2*PI())/2</f>
        <v>182.43210040726288</v>
      </c>
    </row>
    <row r="32" spans="1:23" x14ac:dyDescent="0.25">
      <c r="A32">
        <v>5478</v>
      </c>
      <c r="B32">
        <v>1577</v>
      </c>
      <c r="F32" s="17">
        <f t="shared" si="0"/>
        <v>5.4779999999999998</v>
      </c>
      <c r="G32" s="17">
        <f t="shared" si="6"/>
        <v>0.1899999999999995</v>
      </c>
      <c r="H32" s="18">
        <f t="shared" si="7"/>
        <v>1577</v>
      </c>
      <c r="I32" s="4">
        <f>H32*60*'Berechnungen 525d'!$D$9/1000</f>
        <v>80.044493617021274</v>
      </c>
      <c r="J32" s="24">
        <f t="shared" ref="J32" si="13">((I32-I29)/(3.6*(F32-F29)))</f>
        <v>0.43681107408357195</v>
      </c>
      <c r="K32" s="28">
        <f>'Berechnungen 525d'!$E$77*((I32-I29)/(3.6*(F32-F29)))</f>
        <v>786.25993335042949</v>
      </c>
      <c r="L32" s="21">
        <f>'Berechnungen 525d'!$E$77*((I32-I29)/(3.6*(F32-F29)))*'Berechnungen 525d'!$B$3/(2*PI())/2</f>
        <v>124.38633201813808</v>
      </c>
      <c r="M32" s="19">
        <f t="shared" si="3"/>
        <v>1467</v>
      </c>
      <c r="N32" s="19">
        <f t="shared" si="1"/>
        <v>1955</v>
      </c>
      <c r="O32" s="19">
        <f t="shared" si="4"/>
        <v>488</v>
      </c>
      <c r="P32" s="29">
        <f t="shared" si="2"/>
        <v>0.33265167007498297</v>
      </c>
      <c r="Q32">
        <v>5478</v>
      </c>
      <c r="R32">
        <v>1577</v>
      </c>
      <c r="U32" s="18">
        <f t="shared" si="5"/>
        <v>1569.3832563478577</v>
      </c>
      <c r="V32" s="4">
        <f>U32*60*'Berechnungen 525d'!$D$9/1000</f>
        <v>79.657887156243589</v>
      </c>
      <c r="W32" s="21">
        <f>'Berechnungen 525d'!$E$77*((V32-V31)/(3.6*(F32-F31)))*'Berechnungen 525d'!$B$3/(2*PI())/2</f>
        <v>187.70790266831014</v>
      </c>
    </row>
    <row r="33" spans="1:23" x14ac:dyDescent="0.25">
      <c r="A33">
        <v>5669</v>
      </c>
      <c r="D33">
        <v>1986</v>
      </c>
      <c r="F33" s="17">
        <f t="shared" si="0"/>
        <v>5.6689999999999996</v>
      </c>
      <c r="G33" s="17">
        <f t="shared" si="6"/>
        <v>0.19099999999999984</v>
      </c>
      <c r="H33" s="18">
        <f t="shared" si="7"/>
        <v>1577</v>
      </c>
      <c r="I33" s="4">
        <f>H33*60*'Berechnungen 525d'!$D$9/1000</f>
        <v>80.044493617021274</v>
      </c>
      <c r="J33" s="4"/>
      <c r="K33" s="4"/>
      <c r="L33" s="21">
        <f>L32</f>
        <v>124.38633201813808</v>
      </c>
      <c r="M33" s="19">
        <f t="shared" si="3"/>
        <v>1467</v>
      </c>
      <c r="N33" s="19">
        <f t="shared" si="1"/>
        <v>1986</v>
      </c>
      <c r="O33" s="19">
        <f t="shared" si="4"/>
        <v>519</v>
      </c>
      <c r="P33" s="29">
        <f t="shared" si="2"/>
        <v>0.35378323108384457</v>
      </c>
      <c r="Q33">
        <v>5669</v>
      </c>
      <c r="T33">
        <v>1986</v>
      </c>
      <c r="U33" s="18">
        <f t="shared" si="5"/>
        <v>1578.5516014912705</v>
      </c>
      <c r="V33" s="4">
        <f>U33*60*'Berechnungen 525d'!$D$9/1000</f>
        <v>80.123248947182432</v>
      </c>
      <c r="W33" s="21">
        <f>'Berechnungen 525d'!$E$77*((V33-V32)/(3.6*(F33-F32)))*'Berechnungen 525d'!$B$3/(2*PI())/2</f>
        <v>192.72314549185873</v>
      </c>
    </row>
    <row r="34" spans="1:23" x14ac:dyDescent="0.25">
      <c r="A34">
        <v>5849</v>
      </c>
      <c r="C34">
        <v>1519</v>
      </c>
      <c r="F34" s="17">
        <f t="shared" si="0"/>
        <v>5.8490000000000002</v>
      </c>
      <c r="G34" s="17">
        <f t="shared" si="6"/>
        <v>0.1800000000000006</v>
      </c>
      <c r="H34" s="18">
        <f t="shared" si="7"/>
        <v>1577</v>
      </c>
      <c r="I34" s="4">
        <f>H34*60*'Berechnungen 525d'!$D$9/1000</f>
        <v>80.044493617021274</v>
      </c>
      <c r="J34" s="4"/>
      <c r="K34" s="4"/>
      <c r="L34" s="21">
        <f>L33</f>
        <v>124.38633201813808</v>
      </c>
      <c r="M34" s="19">
        <f t="shared" si="3"/>
        <v>1519</v>
      </c>
      <c r="N34" s="19">
        <f t="shared" si="1"/>
        <v>1986</v>
      </c>
      <c r="O34" s="19">
        <f t="shared" si="4"/>
        <v>467</v>
      </c>
      <c r="P34" s="29">
        <f t="shared" si="2"/>
        <v>0.30743910467412772</v>
      </c>
      <c r="Q34">
        <v>5849</v>
      </c>
      <c r="S34">
        <v>1519</v>
      </c>
      <c r="U34" s="18">
        <f t="shared" si="5"/>
        <v>1587.4051083781492</v>
      </c>
      <c r="V34" s="4">
        <f>U34*60*'Berechnungen 525d'!$D$9/1000</f>
        <v>80.572630352061964</v>
      </c>
      <c r="W34" s="21">
        <f>'Berechnungen 525d'!$E$77*((V34-V33)/(3.6*(F34-F33)))*'Berechnungen 525d'!$B$3/(2*PI())/2</f>
        <v>197.47817857954618</v>
      </c>
    </row>
    <row r="35" spans="1:23" x14ac:dyDescent="0.25">
      <c r="A35">
        <v>6039</v>
      </c>
      <c r="B35">
        <v>1597</v>
      </c>
      <c r="F35" s="17">
        <f t="shared" si="0"/>
        <v>6.0389999999999997</v>
      </c>
      <c r="G35" s="17">
        <f t="shared" si="6"/>
        <v>0.1899999999999995</v>
      </c>
      <c r="H35" s="18">
        <f t="shared" si="7"/>
        <v>1597</v>
      </c>
      <c r="I35" s="4">
        <f>H35*60*'Berechnungen 525d'!$D$9/1000</f>
        <v>81.05964255319148</v>
      </c>
      <c r="J35" s="24">
        <f t="shared" ref="J35" si="14">((I35-I32)/(3.6*(F35-F32)))</f>
        <v>0.50264851266102506</v>
      </c>
      <c r="K35" s="28">
        <f>'Berechnungen 525d'!$E$77*((I35-I32)/(3.6*(F35-F32)))</f>
        <v>904.76732278984514</v>
      </c>
      <c r="L35" s="21">
        <f>'Berechnungen 525d'!$E$77*((I35-I32)/(3.6*(F35-F32)))*'Berechnungen 525d'!$B$3/(2*PI())/2</f>
        <v>143.13420261940416</v>
      </c>
      <c r="M35" s="19">
        <f t="shared" si="3"/>
        <v>1519</v>
      </c>
      <c r="N35" s="19">
        <f t="shared" si="1"/>
        <v>1986</v>
      </c>
      <c r="O35" s="19">
        <f t="shared" si="4"/>
        <v>467</v>
      </c>
      <c r="P35" s="29">
        <f t="shared" si="2"/>
        <v>0.30743910467412772</v>
      </c>
      <c r="Q35">
        <v>6039</v>
      </c>
      <c r="R35">
        <v>1597</v>
      </c>
      <c r="U35" s="18">
        <f t="shared" si="5"/>
        <v>1596.9689165600701</v>
      </c>
      <c r="V35" s="4">
        <f>U35*60*'Berechnungen 525d'!$D$9/1000</f>
        <v>81.058064837142624</v>
      </c>
      <c r="W35" s="21">
        <f>'Berechnungen 525d'!$E$77*((V35-V34)/(3.6*(F35-F34)))*'Berechnungen 525d'!$B$3/(2*PI())/2</f>
        <v>202.09405805465522</v>
      </c>
    </row>
    <row r="36" spans="1:23" x14ac:dyDescent="0.25">
      <c r="A36">
        <v>6229</v>
      </c>
      <c r="D36">
        <v>2009</v>
      </c>
      <c r="F36" s="17">
        <f t="shared" si="0"/>
        <v>6.2290000000000001</v>
      </c>
      <c r="G36" s="17">
        <f t="shared" si="6"/>
        <v>0.19000000000000039</v>
      </c>
      <c r="H36" s="18">
        <f t="shared" si="7"/>
        <v>1597</v>
      </c>
      <c r="I36" s="4">
        <f>H36*60*'Berechnungen 525d'!$D$9/1000</f>
        <v>81.05964255319148</v>
      </c>
      <c r="J36" s="4"/>
      <c r="K36" s="4"/>
      <c r="L36" s="21">
        <f>L35</f>
        <v>143.13420261940416</v>
      </c>
      <c r="M36" s="19">
        <f t="shared" si="3"/>
        <v>1519</v>
      </c>
      <c r="N36" s="19">
        <f t="shared" si="1"/>
        <v>2009</v>
      </c>
      <c r="O36" s="19">
        <f t="shared" si="4"/>
        <v>490</v>
      </c>
      <c r="P36" s="29">
        <f t="shared" si="2"/>
        <v>0.32258064516129031</v>
      </c>
      <c r="Q36">
        <v>6229</v>
      </c>
      <c r="T36">
        <v>2009</v>
      </c>
      <c r="U36" s="18">
        <f t="shared" si="5"/>
        <v>1606.7510301001878</v>
      </c>
      <c r="V36" s="4">
        <f>U36*60*'Berechnungen 525d'!$D$9/1000</f>
        <v>81.554579944829953</v>
      </c>
      <c r="W36" s="21">
        <f>'Berechnungen 525d'!$E$77*((V36-V35)/(3.6*(F36-F35)))*'Berechnungen 525d'!$B$3/(2*PI())/2</f>
        <v>206.70709659472013</v>
      </c>
    </row>
    <row r="37" spans="1:23" x14ac:dyDescent="0.25">
      <c r="A37">
        <v>6400</v>
      </c>
      <c r="C37">
        <v>1578</v>
      </c>
      <c r="F37" s="17">
        <f t="shared" si="0"/>
        <v>6.4</v>
      </c>
      <c r="G37" s="17">
        <f t="shared" si="6"/>
        <v>0.17100000000000026</v>
      </c>
      <c r="H37" s="18">
        <f t="shared" si="7"/>
        <v>1597</v>
      </c>
      <c r="I37" s="4">
        <f>H37*60*'Berechnungen 525d'!$D$9/1000</f>
        <v>81.05964255319148</v>
      </c>
      <c r="J37" s="4"/>
      <c r="K37" s="4"/>
      <c r="L37" s="21">
        <f>L36</f>
        <v>143.13420261940416</v>
      </c>
      <c r="M37" s="19">
        <f t="shared" si="3"/>
        <v>1578</v>
      </c>
      <c r="N37" s="19">
        <f t="shared" si="1"/>
        <v>2009</v>
      </c>
      <c r="O37" s="19">
        <f t="shared" si="4"/>
        <v>431</v>
      </c>
      <c r="P37" s="29">
        <f t="shared" si="2"/>
        <v>0.27313054499366285</v>
      </c>
      <c r="Q37">
        <v>6400</v>
      </c>
      <c r="S37">
        <v>1578</v>
      </c>
      <c r="U37" s="18">
        <f t="shared" si="5"/>
        <v>1615.7365777179079</v>
      </c>
      <c r="V37" s="4">
        <f>U37*60*'Berechnungen 525d'!$D$9/1000</f>
        <v>82.010663400081725</v>
      </c>
      <c r="W37" s="21">
        <f>'Berechnungen 525d'!$E$77*((V37-V36)/(3.6*(F37-F36)))*'Berechnungen 525d'!$B$3/(2*PI())/2</f>
        <v>210.97195540221091</v>
      </c>
    </row>
    <row r="38" spans="1:23" x14ac:dyDescent="0.25">
      <c r="A38">
        <v>6600</v>
      </c>
      <c r="B38">
        <v>1627</v>
      </c>
      <c r="F38" s="17">
        <f t="shared" si="0"/>
        <v>6.6</v>
      </c>
      <c r="G38" s="17">
        <f t="shared" si="6"/>
        <v>0.19999999999999929</v>
      </c>
      <c r="H38" s="18">
        <f t="shared" si="7"/>
        <v>1627</v>
      </c>
      <c r="I38" s="4">
        <f>H38*60*'Berechnungen 525d'!$D$9/1000</f>
        <v>82.582365957446797</v>
      </c>
      <c r="J38" s="24">
        <f t="shared" ref="J38" si="15">((I38-I35)/(3.6*(F38-F35)))</f>
        <v>0.75397276899154109</v>
      </c>
      <c r="K38" s="28">
        <f>'Berechnungen 525d'!$E$77*((I38-I35)/(3.6*(F38-F35)))</f>
        <v>1357.150984184774</v>
      </c>
      <c r="L38" s="21">
        <f>'Berechnungen 525d'!$E$77*((I38-I35)/(3.6*(F38-F35)))*'Berechnungen 525d'!$B$3/(2*PI())/2</f>
        <v>214.70130392910724</v>
      </c>
      <c r="M38" s="19">
        <f t="shared" si="3"/>
        <v>1578</v>
      </c>
      <c r="N38" s="19">
        <f t="shared" si="1"/>
        <v>2009</v>
      </c>
      <c r="O38" s="19">
        <f t="shared" si="4"/>
        <v>431</v>
      </c>
      <c r="P38" s="29">
        <f t="shared" si="2"/>
        <v>0.27313054499366285</v>
      </c>
      <c r="Q38">
        <v>6600</v>
      </c>
      <c r="R38">
        <v>1627</v>
      </c>
      <c r="U38" s="18">
        <f t="shared" si="5"/>
        <v>1626.4582924633191</v>
      </c>
      <c r="V38" s="4">
        <f>U38*60*'Berechnungen 525d'!$D$9/1000</f>
        <v>82.554870265967949</v>
      </c>
      <c r="W38" s="21">
        <f>'Berechnungen 525d'!$E$77*((V38-V37)/(3.6*(F38-F37)))*'Berechnungen 525d'!$B$3/(2*PI())/2</f>
        <v>215.23383373429743</v>
      </c>
    </row>
    <row r="39" spans="1:23" x14ac:dyDescent="0.25">
      <c r="A39">
        <v>6770</v>
      </c>
      <c r="D39">
        <v>2033</v>
      </c>
      <c r="F39" s="17">
        <f t="shared" si="0"/>
        <v>6.77</v>
      </c>
      <c r="G39" s="17">
        <f t="shared" si="6"/>
        <v>0.16999999999999993</v>
      </c>
      <c r="H39" s="18">
        <f t="shared" si="7"/>
        <v>1627</v>
      </c>
      <c r="I39" s="4">
        <f>H39*60*'Berechnungen 525d'!$D$9/1000</f>
        <v>82.582365957446797</v>
      </c>
      <c r="J39" s="4"/>
      <c r="K39" s="4"/>
      <c r="L39" s="21">
        <f>L38</f>
        <v>214.70130392910724</v>
      </c>
      <c r="M39" s="19">
        <f t="shared" si="3"/>
        <v>1578</v>
      </c>
      <c r="N39" s="19">
        <f t="shared" si="1"/>
        <v>2033</v>
      </c>
      <c r="O39" s="19">
        <f t="shared" si="4"/>
        <v>455</v>
      </c>
      <c r="P39" s="29">
        <f t="shared" si="2"/>
        <v>0.28833967046894804</v>
      </c>
      <c r="Q39">
        <v>6770</v>
      </c>
      <c r="T39">
        <v>2033</v>
      </c>
      <c r="U39" s="18">
        <f t="shared" si="5"/>
        <v>1635.746861192795</v>
      </c>
      <c r="V39" s="4">
        <f>U39*60*'Berechnungen 525d'!$D$9/1000</f>
        <v>83.026334299181528</v>
      </c>
      <c r="W39" s="21">
        <f>'Berechnungen 525d'!$E$77*((V39-V38)/(3.6*(F39-F38)))*'Berechnungen 525d'!$B$3/(2*PI())/2</f>
        <v>219.36945996390207</v>
      </c>
    </row>
    <row r="40" spans="1:23" x14ac:dyDescent="0.25">
      <c r="A40">
        <v>6960</v>
      </c>
      <c r="C40">
        <v>1649</v>
      </c>
      <c r="F40" s="17">
        <f t="shared" si="0"/>
        <v>6.96</v>
      </c>
      <c r="G40" s="17">
        <f t="shared" si="6"/>
        <v>0.19000000000000039</v>
      </c>
      <c r="H40" s="18">
        <f t="shared" si="7"/>
        <v>1627</v>
      </c>
      <c r="I40" s="4">
        <f>H40*60*'Berechnungen 525d'!$D$9/1000</f>
        <v>82.582365957446797</v>
      </c>
      <c r="J40" s="4"/>
      <c r="K40" s="4"/>
      <c r="L40" s="21">
        <f>L39</f>
        <v>214.70130392910724</v>
      </c>
      <c r="M40" s="19">
        <f t="shared" si="3"/>
        <v>1649</v>
      </c>
      <c r="N40" s="19">
        <f t="shared" si="1"/>
        <v>2033</v>
      </c>
      <c r="O40" s="19">
        <f t="shared" si="4"/>
        <v>384</v>
      </c>
      <c r="P40" s="29">
        <f t="shared" si="2"/>
        <v>0.23286840509399637</v>
      </c>
      <c r="Q40">
        <v>6960</v>
      </c>
      <c r="S40">
        <v>1649</v>
      </c>
      <c r="U40" s="18">
        <f t="shared" si="5"/>
        <v>1646.3132373331368</v>
      </c>
      <c r="V40" s="4">
        <f>U40*60*'Berechnungen 525d'!$D$9/1000</f>
        <v>83.562656574083633</v>
      </c>
      <c r="W40" s="21">
        <f>'Berechnungen 525d'!$E$77*((V40-V39)/(3.6*(F40-F39)))*'Berechnungen 525d'!$B$3/(2*PI())/2</f>
        <v>223.27945024766953</v>
      </c>
    </row>
    <row r="41" spans="1:23" x14ac:dyDescent="0.25">
      <c r="A41">
        <v>7161</v>
      </c>
      <c r="B41">
        <v>1657</v>
      </c>
      <c r="F41" s="17">
        <f t="shared" si="0"/>
        <v>7.1609999999999996</v>
      </c>
      <c r="G41" s="17">
        <f t="shared" si="6"/>
        <v>0.20099999999999962</v>
      </c>
      <c r="H41" s="18">
        <f t="shared" si="7"/>
        <v>1657</v>
      </c>
      <c r="I41" s="4">
        <f>H41*60*'Berechnungen 525d'!$D$9/1000</f>
        <v>84.105089361702127</v>
      </c>
      <c r="J41" s="24">
        <f t="shared" ref="J41" si="16">((I41-I38)/(3.6*(F41-F38)))</f>
        <v>0.75397276899154808</v>
      </c>
      <c r="K41" s="28">
        <f>'Berechnungen 525d'!$E$77*((I41-I38)/(3.6*(F41-F38)))</f>
        <v>1357.1509841847865</v>
      </c>
      <c r="L41" s="21">
        <f>'Berechnungen 525d'!$E$77*((I41-I38)/(3.6*(F41-F38)))*'Berechnungen 525d'!$B$3/(2*PI())/2</f>
        <v>214.7013039291092</v>
      </c>
      <c r="M41" s="19">
        <f t="shared" si="3"/>
        <v>1649</v>
      </c>
      <c r="N41" s="19">
        <f t="shared" si="1"/>
        <v>2033</v>
      </c>
      <c r="O41" s="19">
        <f t="shared" si="4"/>
        <v>384</v>
      </c>
      <c r="P41" s="29">
        <f t="shared" si="2"/>
        <v>0.23286840509399637</v>
      </c>
      <c r="Q41">
        <v>7161</v>
      </c>
      <c r="R41">
        <v>1657</v>
      </c>
      <c r="U41" s="18">
        <f t="shared" si="5"/>
        <v>1657.6978488457037</v>
      </c>
      <c r="V41" s="4">
        <f>U41*60*'Berechnungen 525d'!$D$9/1000</f>
        <v>84.140510387368309</v>
      </c>
      <c r="W41" s="21">
        <f>'Berechnungen 525d'!$E$77*((V41-V40)/(3.6*(F41-F40)))*'Berechnungen 525d'!$B$3/(2*PI())/2</f>
        <v>227.40418165210193</v>
      </c>
    </row>
    <row r="42" spans="1:23" x14ac:dyDescent="0.25">
      <c r="A42">
        <v>7351</v>
      </c>
      <c r="D42">
        <v>2064</v>
      </c>
      <c r="F42" s="17">
        <f t="shared" si="0"/>
        <v>7.351</v>
      </c>
      <c r="G42" s="17">
        <f t="shared" si="6"/>
        <v>0.19000000000000039</v>
      </c>
      <c r="H42" s="18">
        <f t="shared" si="7"/>
        <v>1657</v>
      </c>
      <c r="I42" s="4">
        <f>H42*60*'Berechnungen 525d'!$D$9/1000</f>
        <v>84.105089361702127</v>
      </c>
      <c r="J42" s="4"/>
      <c r="K42" s="4"/>
      <c r="L42" s="21">
        <f>L41</f>
        <v>214.7013039291092</v>
      </c>
      <c r="M42" s="19">
        <f t="shared" si="3"/>
        <v>1649</v>
      </c>
      <c r="N42" s="19">
        <f t="shared" si="1"/>
        <v>2064</v>
      </c>
      <c r="O42" s="19">
        <f t="shared" si="4"/>
        <v>415</v>
      </c>
      <c r="P42" s="29">
        <f t="shared" si="2"/>
        <v>0.25166767738023044</v>
      </c>
      <c r="Q42">
        <v>7351</v>
      </c>
      <c r="T42">
        <v>2064</v>
      </c>
      <c r="U42" s="18">
        <f t="shared" si="5"/>
        <v>1668.6487347313546</v>
      </c>
      <c r="V42" s="4">
        <f>U42*60*'Berechnungen 525d'!$D$9/1000</f>
        <v>84.696349395215293</v>
      </c>
      <c r="W42" s="21">
        <f>'Berechnungen 525d'!$E$77*((V42-V41)/(3.6*(F42-F41)))*'Berechnungen 525d'!$B$3/(2*PI())/2</f>
        <v>231.40457502149818</v>
      </c>
    </row>
    <row r="43" spans="1:23" x14ac:dyDescent="0.25">
      <c r="A43">
        <v>7541</v>
      </c>
      <c r="C43">
        <v>1734</v>
      </c>
      <c r="F43" s="17">
        <f t="shared" si="0"/>
        <v>7.5410000000000004</v>
      </c>
      <c r="G43" s="17">
        <f t="shared" si="6"/>
        <v>0.19000000000000039</v>
      </c>
      <c r="H43" s="18">
        <f t="shared" si="7"/>
        <v>1657</v>
      </c>
      <c r="I43" s="4">
        <f>H43*60*'Berechnungen 525d'!$D$9/1000</f>
        <v>84.105089361702127</v>
      </c>
      <c r="J43" s="4"/>
      <c r="K43" s="4"/>
      <c r="L43" s="21">
        <f>L42</f>
        <v>214.7013039291092</v>
      </c>
      <c r="M43" s="19">
        <f t="shared" si="3"/>
        <v>1734</v>
      </c>
      <c r="N43" s="19">
        <f t="shared" si="1"/>
        <v>2064</v>
      </c>
      <c r="O43" s="19">
        <f t="shared" si="4"/>
        <v>330</v>
      </c>
      <c r="P43" s="29">
        <f t="shared" si="2"/>
        <v>0.19031141868512111</v>
      </c>
      <c r="Q43">
        <v>7541</v>
      </c>
      <c r="S43">
        <v>1734</v>
      </c>
      <c r="U43" s="18">
        <f t="shared" si="5"/>
        <v>1679.7779808171008</v>
      </c>
      <c r="V43" s="4">
        <f>U43*60*'Berechnungen 525d'!$D$9/1000</f>
        <v>85.261241511431393</v>
      </c>
      <c r="W43" s="21">
        <f>'Berechnungen 525d'!$E$77*((V43-V42)/(3.6*(F43-F42)))*'Berechnungen 525d'!$B$3/(2*PI())/2</f>
        <v>235.17352729941308</v>
      </c>
    </row>
    <row r="44" spans="1:23" x14ac:dyDescent="0.25">
      <c r="A44">
        <v>7732</v>
      </c>
      <c r="B44">
        <v>1686</v>
      </c>
      <c r="F44" s="17">
        <f t="shared" si="0"/>
        <v>7.7320000000000002</v>
      </c>
      <c r="G44" s="17">
        <f t="shared" si="6"/>
        <v>0.19099999999999984</v>
      </c>
      <c r="H44" s="18">
        <f t="shared" si="7"/>
        <v>1686</v>
      </c>
      <c r="I44" s="4">
        <f>H44*60*'Berechnungen 525d'!$D$9/1000</f>
        <v>85.577055319148926</v>
      </c>
      <c r="J44" s="24">
        <f t="shared" ref="J44" si="17">((I44-I41)/(3.6*(F44-F41)))</f>
        <v>0.71607606414029801</v>
      </c>
      <c r="K44" s="28">
        <f>'Berechnungen 525d'!$E$77*((I44-I41)/(3.6*(F44-F41)))</f>
        <v>1288.9369154525364</v>
      </c>
      <c r="L44" s="21">
        <f>'Berechnungen 525d'!$E$77*((I44-I41)/(3.6*(F44-F41)))*'Berechnungen 525d'!$B$3/(2*PI())/2</f>
        <v>203.90983733932418</v>
      </c>
      <c r="M44" s="19">
        <f t="shared" si="3"/>
        <v>1734</v>
      </c>
      <c r="N44" s="19">
        <f t="shared" si="1"/>
        <v>2064</v>
      </c>
      <c r="O44" s="19">
        <f t="shared" si="4"/>
        <v>330</v>
      </c>
      <c r="P44" s="29">
        <f t="shared" si="2"/>
        <v>0.19031141868512111</v>
      </c>
      <c r="Q44">
        <v>7732</v>
      </c>
      <c r="R44">
        <v>1686</v>
      </c>
      <c r="U44" s="18">
        <f t="shared" si="5"/>
        <v>1691.1400894897374</v>
      </c>
      <c r="V44" s="4">
        <f>U44*60*'Berechnungen 525d'!$D$9/1000</f>
        <v>85.837953138015266</v>
      </c>
      <c r="W44" s="21">
        <f>'Berechnungen 525d'!$E$77*((V44-V43)/(3.6*(F44-F43)))*'Berechnungen 525d'!$B$3/(2*PI())/2</f>
        <v>238.83713893385951</v>
      </c>
    </row>
    <row r="45" spans="1:23" x14ac:dyDescent="0.25">
      <c r="A45">
        <v>7922</v>
      </c>
      <c r="D45">
        <v>2089</v>
      </c>
      <c r="F45" s="17">
        <f t="shared" si="0"/>
        <v>7.9219999999999997</v>
      </c>
      <c r="G45" s="17">
        <f t="shared" si="6"/>
        <v>0.1899999999999995</v>
      </c>
      <c r="H45" s="18">
        <f t="shared" si="7"/>
        <v>1686</v>
      </c>
      <c r="I45" s="4">
        <f>H45*60*'Berechnungen 525d'!$D$9/1000</f>
        <v>85.577055319148926</v>
      </c>
      <c r="J45" s="4"/>
      <c r="K45" s="4"/>
      <c r="L45" s="21">
        <f>L44</f>
        <v>203.90983733932418</v>
      </c>
      <c r="M45" s="19">
        <f t="shared" si="3"/>
        <v>1734</v>
      </c>
      <c r="N45" s="19">
        <f t="shared" si="1"/>
        <v>2089</v>
      </c>
      <c r="O45" s="19">
        <f t="shared" si="4"/>
        <v>355</v>
      </c>
      <c r="P45" s="29">
        <f t="shared" si="2"/>
        <v>0.20472895040369091</v>
      </c>
      <c r="Q45">
        <v>7922</v>
      </c>
      <c r="T45">
        <v>2089</v>
      </c>
      <c r="U45" s="18">
        <f t="shared" si="5"/>
        <v>1702.6107192287486</v>
      </c>
      <c r="V45" s="4">
        <f>U45*60*'Berechnungen 525d'!$D$9/1000</f>
        <v>86.420173016853241</v>
      </c>
      <c r="W45" s="21">
        <f>'Berechnungen 525d'!$E$77*((V45-V44)/(3.6*(F45-F44)))*'Berechnungen 525d'!$B$3/(2*PI())/2</f>
        <v>242.38734908770473</v>
      </c>
    </row>
    <row r="46" spans="1:23" x14ac:dyDescent="0.25">
      <c r="A46">
        <v>8112</v>
      </c>
      <c r="C46">
        <v>1850</v>
      </c>
      <c r="F46" s="17">
        <f t="shared" si="0"/>
        <v>8.1120000000000001</v>
      </c>
      <c r="G46" s="17">
        <f t="shared" si="6"/>
        <v>0.19000000000000039</v>
      </c>
      <c r="H46" s="18">
        <f t="shared" si="7"/>
        <v>1686</v>
      </c>
      <c r="I46" s="4">
        <f>H46*60*'Berechnungen 525d'!$D$9/1000</f>
        <v>85.577055319148926</v>
      </c>
      <c r="J46" s="4"/>
      <c r="K46" s="4"/>
      <c r="L46" s="21">
        <f>L45</f>
        <v>203.90983733932418</v>
      </c>
      <c r="M46" s="19">
        <f t="shared" si="3"/>
        <v>1850</v>
      </c>
      <c r="N46" s="19">
        <f t="shared" si="1"/>
        <v>2089</v>
      </c>
      <c r="O46" s="19">
        <f t="shared" si="4"/>
        <v>239</v>
      </c>
      <c r="P46" s="29">
        <f t="shared" si="2"/>
        <v>0.1291891891891892</v>
      </c>
      <c r="Q46">
        <v>8112</v>
      </c>
      <c r="S46">
        <v>1850</v>
      </c>
      <c r="U46" s="18">
        <f t="shared" si="5"/>
        <v>1714.2436510122693</v>
      </c>
      <c r="V46" s="4">
        <f>U46*60*'Berechnungen 525d'!$D$9/1000</f>
        <v>87.010630933082325</v>
      </c>
      <c r="W46" s="21">
        <f>'Berechnungen 525d'!$E$77*((V46-V45)/(3.6*(F46-F45)))*'Berechnungen 525d'!$B$3/(2*PI())/2</f>
        <v>245.81697441911908</v>
      </c>
    </row>
    <row r="47" spans="1:23" x14ac:dyDescent="0.25">
      <c r="A47">
        <v>8302</v>
      </c>
      <c r="B47">
        <v>1718</v>
      </c>
      <c r="F47" s="17">
        <f t="shared" si="0"/>
        <v>8.3019999999999996</v>
      </c>
      <c r="G47" s="17">
        <f t="shared" si="6"/>
        <v>0.1899999999999995</v>
      </c>
      <c r="H47" s="18">
        <f t="shared" si="7"/>
        <v>1718</v>
      </c>
      <c r="I47" s="4">
        <f>H47*60*'Berechnungen 525d'!$D$9/1000</f>
        <v>87.201293617021278</v>
      </c>
      <c r="J47" s="24">
        <f t="shared" ref="J47" si="18">((I47-I44)/(3.6*(F47-F44)))</f>
        <v>0.79153913151674193</v>
      </c>
      <c r="K47" s="28">
        <f>'Berechnungen 525d'!$E$77*((I47-I44)/(3.6*(F47-F44)))</f>
        <v>1424.7704367301355</v>
      </c>
      <c r="L47" s="21">
        <f>'Berechnungen 525d'!$E$77*((I47-I44)/(3.6*(F47-F44)))*'Berechnungen 525d'!$B$3/(2*PI())/2</f>
        <v>225.39870223013878</v>
      </c>
      <c r="M47" s="19">
        <f t="shared" si="3"/>
        <v>1850</v>
      </c>
      <c r="N47" s="19">
        <f t="shared" si="1"/>
        <v>2089</v>
      </c>
      <c r="O47" s="19">
        <f t="shared" si="4"/>
        <v>239</v>
      </c>
      <c r="P47" s="29">
        <f t="shared" si="2"/>
        <v>0.1291891891891892</v>
      </c>
      <c r="Q47">
        <v>8302</v>
      </c>
      <c r="R47">
        <v>1718</v>
      </c>
      <c r="U47" s="18">
        <f t="shared" si="5"/>
        <v>1726.0337145868364</v>
      </c>
      <c r="V47" s="4">
        <f>U47*60*'Berechnungen 525d'!$D$9/1000</f>
        <v>87.609064457837377</v>
      </c>
      <c r="W47" s="21">
        <f>'Berechnungen 525d'!$E$77*((V47-V46)/(3.6*(F47-F46)))*'Berechnungen 525d'!$B$3/(2*PI())/2</f>
        <v>249.13734646108639</v>
      </c>
    </row>
    <row r="48" spans="1:23" x14ac:dyDescent="0.25">
      <c r="A48">
        <v>8503</v>
      </c>
      <c r="D48">
        <v>2121</v>
      </c>
      <c r="F48" s="17">
        <f t="shared" si="0"/>
        <v>8.5030000000000001</v>
      </c>
      <c r="G48" s="17">
        <f t="shared" si="6"/>
        <v>0.20100000000000051</v>
      </c>
      <c r="H48" s="18">
        <f t="shared" si="7"/>
        <v>1718</v>
      </c>
      <c r="I48" s="4">
        <f>H48*60*'Berechnungen 525d'!$D$9/1000</f>
        <v>87.201293617021278</v>
      </c>
      <c r="J48" s="4"/>
      <c r="K48" s="4"/>
      <c r="L48" s="21">
        <f>L47</f>
        <v>225.39870223013878</v>
      </c>
      <c r="M48" s="19">
        <f t="shared" si="3"/>
        <v>1850</v>
      </c>
      <c r="N48" s="19">
        <f t="shared" si="1"/>
        <v>2121</v>
      </c>
      <c r="O48" s="19">
        <f t="shared" si="4"/>
        <v>271</v>
      </c>
      <c r="P48" s="29">
        <f t="shared" si="2"/>
        <v>0.14648648648648649</v>
      </c>
      <c r="Q48">
        <v>8503</v>
      </c>
      <c r="T48">
        <v>2121</v>
      </c>
      <c r="U48" s="18">
        <f t="shared" si="5"/>
        <v>1738.6717609612965</v>
      </c>
      <c r="V48" s="4">
        <f>U48*60*'Berechnungen 525d'!$D$9/1000</f>
        <v>88.250539424452526</v>
      </c>
      <c r="W48" s="21">
        <f>'Berechnungen 525d'!$E$77*((V48-V47)/(3.6*(F48-F47)))*'Berechnungen 525d'!$B$3/(2*PI())/2</f>
        <v>252.44116501410505</v>
      </c>
    </row>
    <row r="49" spans="1:23" x14ac:dyDescent="0.25">
      <c r="A49">
        <v>8693</v>
      </c>
      <c r="C49">
        <v>1999</v>
      </c>
      <c r="F49" s="17">
        <f t="shared" si="0"/>
        <v>8.6929999999999996</v>
      </c>
      <c r="G49" s="17">
        <f t="shared" si="6"/>
        <v>0.1899999999999995</v>
      </c>
      <c r="H49" s="18">
        <f t="shared" si="7"/>
        <v>1718</v>
      </c>
      <c r="I49" s="4">
        <f>H49*60*'Berechnungen 525d'!$D$9/1000</f>
        <v>87.201293617021278</v>
      </c>
      <c r="J49" s="4"/>
      <c r="K49" s="4"/>
      <c r="L49" s="21">
        <f>L48</f>
        <v>225.39870223013878</v>
      </c>
      <c r="M49" s="19">
        <f t="shared" si="3"/>
        <v>1999</v>
      </c>
      <c r="N49" s="19">
        <f t="shared" si="1"/>
        <v>2121</v>
      </c>
      <c r="O49" s="19">
        <f t="shared" si="4"/>
        <v>122</v>
      </c>
      <c r="P49" s="29">
        <f t="shared" si="2"/>
        <v>6.1030515257628808E-2</v>
      </c>
      <c r="Q49">
        <v>8693</v>
      </c>
      <c r="S49">
        <v>1999</v>
      </c>
      <c r="U49" s="18">
        <f t="shared" si="5"/>
        <v>1750.7692793359602</v>
      </c>
      <c r="V49" s="4">
        <f>U49*60*'Berechnungen 525d'!$D$9/1000</f>
        <v>88.864578569869494</v>
      </c>
      <c r="W49" s="21">
        <f>'Berechnungen 525d'!$E$77*((V49-V48)/(3.6*(F49-F48)))*'Berechnungen 525d'!$B$3/(2*PI())/2</f>
        <v>255.63421329885136</v>
      </c>
    </row>
    <row r="50" spans="1:23" x14ac:dyDescent="0.25">
      <c r="A50">
        <v>8883</v>
      </c>
      <c r="B50">
        <v>1762</v>
      </c>
      <c r="F50" s="17">
        <f t="shared" si="0"/>
        <v>8.8829999999999991</v>
      </c>
      <c r="G50" s="17">
        <f t="shared" si="6"/>
        <v>0.1899999999999995</v>
      </c>
      <c r="H50" s="18">
        <f t="shared" si="7"/>
        <v>1762</v>
      </c>
      <c r="I50" s="4">
        <f>H50*60*'Berechnungen 525d'!$D$9/1000</f>
        <v>89.434621276595749</v>
      </c>
      <c r="J50" s="24">
        <f t="shared" ref="J50" si="19">((I50-I47)/(3.6*(F50-F47)))</f>
        <v>1.0677604033153913</v>
      </c>
      <c r="K50" s="28">
        <f>'Berechnungen 525d'!$E$77*((I50-I47)/(3.6*(F50-F47)))</f>
        <v>1921.9687259677044</v>
      </c>
      <c r="L50" s="21">
        <f>'Berechnungen 525d'!$E$77*((I50-I47)/(3.6*(F50-F47)))*'Berechnungen 525d'!$B$3/(2*PI())/2</f>
        <v>304.05547826655783</v>
      </c>
      <c r="M50" s="19">
        <f t="shared" si="3"/>
        <v>1999</v>
      </c>
      <c r="N50" s="19">
        <f t="shared" si="1"/>
        <v>2121</v>
      </c>
      <c r="O50" s="19">
        <f t="shared" si="4"/>
        <v>122</v>
      </c>
      <c r="P50" s="29">
        <f t="shared" si="2"/>
        <v>6.1030515257628808E-2</v>
      </c>
      <c r="Q50">
        <v>8883</v>
      </c>
      <c r="R50">
        <v>1762</v>
      </c>
      <c r="U50" s="18">
        <f t="shared" si="5"/>
        <v>1763.008645037165</v>
      </c>
      <c r="V50" s="4">
        <f>U50*60*'Berechnungen 525d'!$D$9/1000</f>
        <v>89.485817523418319</v>
      </c>
      <c r="W50" s="21">
        <f>'Berechnungen 525d'!$E$77*((V50-V49)/(3.6*(F50-F49)))*'Berechnungen 525d'!$B$3/(2*PI())/2</f>
        <v>258.63160735984479</v>
      </c>
    </row>
    <row r="51" spans="1:23" x14ac:dyDescent="0.25">
      <c r="A51">
        <v>9073</v>
      </c>
      <c r="D51">
        <v>2162</v>
      </c>
      <c r="F51" s="17">
        <f t="shared" si="0"/>
        <v>9.0730000000000004</v>
      </c>
      <c r="G51" s="17">
        <f t="shared" si="6"/>
        <v>0.19000000000000128</v>
      </c>
      <c r="H51" s="18">
        <f t="shared" si="7"/>
        <v>1762</v>
      </c>
      <c r="I51" s="4">
        <f>H51*60*'Berechnungen 525d'!$D$9/1000</f>
        <v>89.434621276595749</v>
      </c>
      <c r="J51" s="4"/>
      <c r="K51" s="4"/>
      <c r="L51" s="21">
        <f>L50</f>
        <v>304.05547826655783</v>
      </c>
      <c r="M51" s="19">
        <f t="shared" si="3"/>
        <v>1999</v>
      </c>
      <c r="N51" s="19">
        <f t="shared" si="1"/>
        <v>2162</v>
      </c>
      <c r="O51" s="19">
        <f t="shared" si="4"/>
        <v>163</v>
      </c>
      <c r="P51" s="29">
        <f t="shared" si="2"/>
        <v>8.1540770385192585E-2</v>
      </c>
      <c r="Q51">
        <v>9073</v>
      </c>
      <c r="T51">
        <v>2162</v>
      </c>
      <c r="U51" s="18">
        <f t="shared" si="5"/>
        <v>1775.3850291070885</v>
      </c>
      <c r="V51" s="4">
        <f>U51*60*'Berechnungen 525d'!$D$9/1000</f>
        <v>90.114011179529143</v>
      </c>
      <c r="W51" s="21">
        <f>'Berechnungen 525d'!$E$77*((V51-V50)/(3.6*(F51-F50)))*'Berechnungen 525d'!$B$3/(2*PI())/2</f>
        <v>261.52696009335034</v>
      </c>
    </row>
    <row r="52" spans="1:23" x14ac:dyDescent="0.25">
      <c r="A52">
        <v>9264</v>
      </c>
      <c r="C52">
        <v>2136</v>
      </c>
      <c r="F52" s="17">
        <f t="shared" si="0"/>
        <v>9.2639999999999993</v>
      </c>
      <c r="G52" s="17">
        <f t="shared" si="6"/>
        <v>0.19099999999999895</v>
      </c>
      <c r="H52" s="18">
        <f t="shared" si="7"/>
        <v>1762</v>
      </c>
      <c r="I52" s="4">
        <f>H52*60*'Berechnungen 525d'!$D$9/1000</f>
        <v>89.434621276595749</v>
      </c>
      <c r="J52" s="4"/>
      <c r="K52" s="4"/>
      <c r="L52" s="21">
        <f>L51</f>
        <v>304.05547826655783</v>
      </c>
      <c r="M52" s="19">
        <f t="shared" si="3"/>
        <v>2136</v>
      </c>
      <c r="N52" s="19">
        <f t="shared" si="1"/>
        <v>2162</v>
      </c>
      <c r="O52" s="19">
        <f t="shared" si="4"/>
        <v>26</v>
      </c>
      <c r="P52" s="29">
        <f t="shared" si="2"/>
        <v>1.2172284644194757E-2</v>
      </c>
      <c r="Q52">
        <v>9264</v>
      </c>
      <c r="S52">
        <v>2136</v>
      </c>
      <c r="U52" s="18">
        <f t="shared" si="5"/>
        <v>1787.9598615162377</v>
      </c>
      <c r="V52" s="4">
        <f>U52*60*'Berechnungen 525d'!$D$9/1000</f>
        <v>90.752277566662471</v>
      </c>
      <c r="W52" s="21">
        <f>'Berechnungen 525d'!$E$77*((V52-V51)/(3.6*(F52-F51)))*'Berechnungen 525d'!$B$3/(2*PI())/2</f>
        <v>264.32919114802337</v>
      </c>
    </row>
    <row r="53" spans="1:23" x14ac:dyDescent="0.25">
      <c r="A53">
        <v>9454</v>
      </c>
      <c r="B53">
        <v>1813</v>
      </c>
      <c r="F53" s="17">
        <f t="shared" si="0"/>
        <v>9.4540000000000006</v>
      </c>
      <c r="G53" s="17">
        <f t="shared" si="6"/>
        <v>0.19000000000000128</v>
      </c>
      <c r="H53" s="18">
        <f t="shared" si="7"/>
        <v>1813</v>
      </c>
      <c r="I53" s="4">
        <f>H53*60*'Berechnungen 525d'!$D$9/1000</f>
        <v>92.02325106382979</v>
      </c>
      <c r="J53" s="24">
        <f t="shared" ref="J53" si="20">((I53-I50)/(3.6*(F53-F50)))</f>
        <v>1.2593061817639783</v>
      </c>
      <c r="K53" s="28">
        <f>'Berechnungen 525d'!$E$77*((I53-I50)/(3.6*(F53-F50)))</f>
        <v>2266.7511271751609</v>
      </c>
      <c r="L53" s="21">
        <f>'Berechnungen 525d'!$E$77*((I53-I50)/(3.6*(F53-F50)))*'Berechnungen 525d'!$B$3/(2*PI())/2</f>
        <v>358.60005876915807</v>
      </c>
      <c r="M53" s="19">
        <f t="shared" si="3"/>
        <v>2136</v>
      </c>
      <c r="N53" s="19">
        <f t="shared" si="1"/>
        <v>2162</v>
      </c>
      <c r="O53" s="19">
        <f t="shared" si="4"/>
        <v>26</v>
      </c>
      <c r="P53" s="29">
        <f t="shared" si="2"/>
        <v>1.2172284644194757E-2</v>
      </c>
      <c r="Q53">
        <v>9454</v>
      </c>
      <c r="R53">
        <v>1813</v>
      </c>
      <c r="U53" s="18">
        <f t="shared" si="5"/>
        <v>1800.5967832083827</v>
      </c>
      <c r="V53" s="4">
        <f>U53*60*'Berechnungen 525d'!$D$9/1000</f>
        <v>91.393695447274837</v>
      </c>
      <c r="W53" s="21">
        <f>'Berechnungen 525d'!$E$77*((V53-V52)/(3.6*(F53-F52)))*'Berechnungen 525d'!$B$3/(2*PI())/2</f>
        <v>267.03241402437533</v>
      </c>
    </row>
    <row r="54" spans="1:23" x14ac:dyDescent="0.25">
      <c r="A54">
        <v>9654</v>
      </c>
      <c r="D54">
        <v>2212</v>
      </c>
      <c r="F54" s="17">
        <f t="shared" si="0"/>
        <v>9.6539999999999999</v>
      </c>
      <c r="G54" s="17">
        <f t="shared" si="6"/>
        <v>0.19999999999999929</v>
      </c>
      <c r="H54" s="18">
        <f t="shared" si="7"/>
        <v>1813</v>
      </c>
      <c r="I54" s="4">
        <f>H54*60*'Berechnungen 525d'!$D$9/1000</f>
        <v>92.02325106382979</v>
      </c>
      <c r="J54" s="4"/>
      <c r="K54" s="4"/>
      <c r="L54" s="21">
        <f>L53</f>
        <v>358.60005876915807</v>
      </c>
      <c r="M54" s="19">
        <f t="shared" si="3"/>
        <v>2136</v>
      </c>
      <c r="N54" s="19">
        <f t="shared" si="1"/>
        <v>2212</v>
      </c>
      <c r="O54" s="19">
        <f t="shared" si="4"/>
        <v>76</v>
      </c>
      <c r="P54" s="29">
        <f t="shared" si="2"/>
        <v>3.5580524344569292E-2</v>
      </c>
      <c r="Q54">
        <v>9654</v>
      </c>
      <c r="T54">
        <v>2212</v>
      </c>
      <c r="U54" s="18">
        <f t="shared" si="5"/>
        <v>1814.0315993469451</v>
      </c>
      <c r="V54" s="4">
        <f>U54*60*'Berechnungen 525d'!$D$9/1000</f>
        <v>92.075612412810045</v>
      </c>
      <c r="W54" s="21">
        <f>'Berechnungen 525d'!$E$77*((V54-V53)/(3.6*(F54-F53)))*'Berechnungen 525d'!$B$3/(2*PI())/2</f>
        <v>269.69818277023882</v>
      </c>
    </row>
    <row r="55" spans="1:23" x14ac:dyDescent="0.25">
      <c r="A55">
        <v>9845</v>
      </c>
      <c r="C55">
        <v>2247</v>
      </c>
      <c r="F55" s="17">
        <f t="shared" si="0"/>
        <v>9.8450000000000006</v>
      </c>
      <c r="G55" s="17">
        <f t="shared" si="6"/>
        <v>0.19100000000000072</v>
      </c>
      <c r="H55" s="18">
        <f t="shared" si="7"/>
        <v>1813</v>
      </c>
      <c r="I55" s="4">
        <f>H55*60*'Berechnungen 525d'!$D$9/1000</f>
        <v>92.02325106382979</v>
      </c>
      <c r="J55" s="4"/>
      <c r="K55" s="4"/>
      <c r="L55" s="21">
        <f>L54</f>
        <v>358.60005876915807</v>
      </c>
      <c r="M55" s="19">
        <f t="shared" si="3"/>
        <v>2247</v>
      </c>
      <c r="N55" s="19">
        <f t="shared" si="1"/>
        <v>2212</v>
      </c>
      <c r="O55" s="19">
        <f t="shared" si="4"/>
        <v>-35</v>
      </c>
      <c r="P55" s="29">
        <f t="shared" si="2"/>
        <v>-1.5576323987538941E-2</v>
      </c>
      <c r="Q55">
        <v>9845</v>
      </c>
      <c r="S55">
        <v>2247</v>
      </c>
      <c r="U55" s="18">
        <f t="shared" si="5"/>
        <v>1826.984245357897</v>
      </c>
      <c r="V55" s="4">
        <f>U55*60*'Berechnungen 525d'!$D$9/1000</f>
        <v>92.733055653740408</v>
      </c>
      <c r="W55" s="21">
        <f>'Berechnungen 525d'!$E$77*((V55-V54)/(3.6*(F55-F54)))*'Berechnungen 525d'!$B$3/(2*PI())/2</f>
        <v>272.27101975613652</v>
      </c>
    </row>
    <row r="56" spans="1:23" x14ac:dyDescent="0.25">
      <c r="A56">
        <v>10035</v>
      </c>
      <c r="B56">
        <v>1844</v>
      </c>
      <c r="F56" s="17">
        <f t="shared" si="0"/>
        <v>10.035</v>
      </c>
      <c r="G56" s="17">
        <f t="shared" si="6"/>
        <v>0.1899999999999995</v>
      </c>
      <c r="H56" s="18">
        <f t="shared" si="7"/>
        <v>1844</v>
      </c>
      <c r="I56" s="4">
        <f>H56*60*'Berechnungen 525d'!$D$9/1000</f>
        <v>93.59673191489361</v>
      </c>
      <c r="J56" s="24">
        <f t="shared" ref="J56" si="21">((I56-I53)/(3.6*(F56-F53)))</f>
        <v>0.75228573869947479</v>
      </c>
      <c r="K56" s="28">
        <f>'Berechnungen 525d'!$E$77*((I56-I53)/(3.6*(F56-F53)))</f>
        <v>1354.1143296590546</v>
      </c>
      <c r="L56" s="21">
        <f>'Berechnungen 525d'!$E$77*((I56-I53)/(3.6*(F56-F53)))*'Berechnungen 525d'!$B$3/(2*PI())/2</f>
        <v>214.220905142346</v>
      </c>
      <c r="M56" s="19">
        <f t="shared" si="3"/>
        <v>2247</v>
      </c>
      <c r="N56" s="19">
        <f t="shared" si="1"/>
        <v>2212</v>
      </c>
      <c r="O56" s="19">
        <f t="shared" si="4"/>
        <v>-35</v>
      </c>
      <c r="P56" s="29">
        <f t="shared" si="2"/>
        <v>-1.5576323987538941E-2</v>
      </c>
      <c r="Q56">
        <v>10035</v>
      </c>
      <c r="R56">
        <v>1844</v>
      </c>
      <c r="U56" s="18">
        <f t="shared" si="5"/>
        <v>1839.9831999546795</v>
      </c>
      <c r="V56" s="4">
        <f>U56*60*'Berechnungen 525d'!$D$9/1000</f>
        <v>93.392849400252828</v>
      </c>
      <c r="W56" s="21">
        <f>'Berechnungen 525d'!$E$77*((V56-V55)/(3.6*(F56-F55)))*'Berechnungen 525d'!$B$3/(2*PI())/2</f>
        <v>274.68257779342508</v>
      </c>
    </row>
    <row r="57" spans="1:23" x14ac:dyDescent="0.25">
      <c r="A57">
        <v>10225</v>
      </c>
      <c r="D57">
        <v>2250</v>
      </c>
      <c r="F57" s="17">
        <f t="shared" si="0"/>
        <v>10.225</v>
      </c>
      <c r="G57" s="17">
        <f t="shared" si="6"/>
        <v>0.1899999999999995</v>
      </c>
      <c r="H57" s="18">
        <f t="shared" si="7"/>
        <v>1844</v>
      </c>
      <c r="I57" s="4">
        <f>H57*60*'Berechnungen 525d'!$D$9/1000</f>
        <v>93.59673191489361</v>
      </c>
      <c r="J57" s="4"/>
      <c r="K57" s="4"/>
      <c r="L57" s="21">
        <f>L56</f>
        <v>214.220905142346</v>
      </c>
      <c r="M57" s="19">
        <f t="shared" si="3"/>
        <v>2247</v>
      </c>
      <c r="N57" s="19">
        <f t="shared" si="1"/>
        <v>2250</v>
      </c>
      <c r="O57" s="19">
        <f t="shared" si="4"/>
        <v>3</v>
      </c>
      <c r="P57" s="29">
        <f t="shared" si="2"/>
        <v>1.3351134846461949E-3</v>
      </c>
      <c r="Q57">
        <v>10225</v>
      </c>
      <c r="T57">
        <v>2250</v>
      </c>
      <c r="U57" s="18">
        <f t="shared" si="5"/>
        <v>1853.0916294629483</v>
      </c>
      <c r="V57" s="4">
        <f>U57*60*'Berechnungen 525d'!$D$9/1000</f>
        <v>94.058199813761888</v>
      </c>
      <c r="W57" s="21">
        <f>'Berechnungen 525d'!$E$77*((V57-V56)/(3.6*(F57-F56)))*'Berechnungen 525d'!$B$3/(2*PI())/2</f>
        <v>276.99590619740667</v>
      </c>
    </row>
    <row r="58" spans="1:23" x14ac:dyDescent="0.25">
      <c r="A58">
        <v>10415</v>
      </c>
      <c r="C58">
        <v>2341</v>
      </c>
      <c r="F58" s="17">
        <f t="shared" si="0"/>
        <v>10.414999999999999</v>
      </c>
      <c r="G58" s="17">
        <f t="shared" si="6"/>
        <v>0.1899999999999995</v>
      </c>
      <c r="H58" s="18">
        <f t="shared" si="7"/>
        <v>1844</v>
      </c>
      <c r="I58" s="4">
        <f>H58*60*'Berechnungen 525d'!$D$9/1000</f>
        <v>93.59673191489361</v>
      </c>
      <c r="J58" s="4"/>
      <c r="K58" s="4"/>
      <c r="L58" s="21">
        <f>L57</f>
        <v>214.220905142346</v>
      </c>
      <c r="M58" s="19">
        <f t="shared" si="3"/>
        <v>2341</v>
      </c>
      <c r="N58" s="19">
        <f t="shared" si="1"/>
        <v>2250</v>
      </c>
      <c r="O58" s="19">
        <f t="shared" si="4"/>
        <v>-91</v>
      </c>
      <c r="P58" s="29">
        <f t="shared" si="2"/>
        <v>-3.8872276804784278E-2</v>
      </c>
      <c r="Q58">
        <v>10415</v>
      </c>
      <c r="S58">
        <v>2341</v>
      </c>
      <c r="U58" s="18">
        <f t="shared" si="5"/>
        <v>1866.3052704227387</v>
      </c>
      <c r="V58" s="4">
        <f>U58*60*'Berechnungen 525d'!$D$9/1000</f>
        <v>94.728890491925227</v>
      </c>
      <c r="W58" s="21">
        <f>'Berechnungen 525d'!$E$77*((V58-V57)/(3.6*(F58-F57)))*'Berechnungen 525d'!$B$3/(2*PI())/2</f>
        <v>279.21914288173451</v>
      </c>
    </row>
    <row r="59" spans="1:23" x14ac:dyDescent="0.25">
      <c r="A59">
        <v>10606</v>
      </c>
      <c r="B59">
        <v>1883</v>
      </c>
      <c r="F59" s="17">
        <f t="shared" si="0"/>
        <v>10.606</v>
      </c>
      <c r="G59" s="17">
        <f t="shared" si="6"/>
        <v>0.19100000000000072</v>
      </c>
      <c r="H59" s="18">
        <f t="shared" si="7"/>
        <v>1883</v>
      </c>
      <c r="I59" s="4">
        <f>H59*60*'Berechnungen 525d'!$D$9/1000</f>
        <v>95.576272340425518</v>
      </c>
      <c r="J59" s="24">
        <f t="shared" ref="J59" si="22">((I59-I56)/(3.6*(F59-F56)))</f>
        <v>0.96299884487833687</v>
      </c>
      <c r="K59" s="28">
        <f>'Berechnungen 525d'!$E$77*((I59-I56)/(3.6*(F59-F56)))</f>
        <v>1733.3979207810064</v>
      </c>
      <c r="L59" s="21">
        <f>'Berechnungen 525d'!$E$77*((I59-I56)/(3.6*(F59-F56)))*'Berechnungen 525d'!$B$3/(2*PI())/2</f>
        <v>274.22357435288569</v>
      </c>
      <c r="M59" s="19">
        <f t="shared" si="3"/>
        <v>2341</v>
      </c>
      <c r="N59" s="19">
        <f t="shared" si="1"/>
        <v>2250</v>
      </c>
      <c r="O59" s="19">
        <f t="shared" si="4"/>
        <v>-91</v>
      </c>
      <c r="P59" s="29">
        <f t="shared" si="2"/>
        <v>-3.8872276804784278E-2</v>
      </c>
      <c r="Q59">
        <v>10606</v>
      </c>
      <c r="R59">
        <v>1883</v>
      </c>
      <c r="U59" s="18">
        <f t="shared" si="5"/>
        <v>1879.6902736493203</v>
      </c>
      <c r="V59" s="4">
        <f>U59*60*'Berechnungen 525d'!$D$9/1000</f>
        <v>95.408279081230162</v>
      </c>
      <c r="W59" s="21">
        <f>'Berechnungen 525d'!$E$77*((V59-V58)/(3.6*(F59-F58)))*'Berechnungen 525d'!$B$3/(2*PI())/2</f>
        <v>281.35938207984526</v>
      </c>
    </row>
    <row r="60" spans="1:23" x14ac:dyDescent="0.25">
      <c r="A60">
        <v>10806</v>
      </c>
      <c r="D60">
        <v>2250</v>
      </c>
      <c r="F60" s="17">
        <f t="shared" si="0"/>
        <v>10.805999999999999</v>
      </c>
      <c r="G60" s="17">
        <f t="shared" si="6"/>
        <v>0.19999999999999929</v>
      </c>
      <c r="H60" s="18">
        <f t="shared" si="7"/>
        <v>1883</v>
      </c>
      <c r="I60" s="4">
        <f>H60*60*'Berechnungen 525d'!$D$9/1000</f>
        <v>95.576272340425518</v>
      </c>
      <c r="J60" s="4"/>
      <c r="K60" s="4"/>
      <c r="L60" s="21">
        <f>L59</f>
        <v>274.22357435288569</v>
      </c>
      <c r="M60" s="19">
        <f t="shared" si="3"/>
        <v>2341</v>
      </c>
      <c r="N60" s="19">
        <f t="shared" si="1"/>
        <v>2250</v>
      </c>
      <c r="O60" s="19">
        <f t="shared" si="4"/>
        <v>-91</v>
      </c>
      <c r="P60" s="29">
        <f t="shared" si="2"/>
        <v>-3.8872276804784278E-2</v>
      </c>
      <c r="Q60">
        <v>10806</v>
      </c>
      <c r="T60">
        <v>2250</v>
      </c>
      <c r="U60" s="18">
        <f t="shared" si="5"/>
        <v>1893.8108604979261</v>
      </c>
      <c r="V60" s="4">
        <f>U60*60*'Berechnungen 525d'!$D$9/1000</f>
        <v>96.125004017103237</v>
      </c>
      <c r="W60" s="21">
        <f>'Berechnungen 525d'!$E$77*((V60-V59)/(3.6*(F60-F59)))*'Berechnungen 525d'!$B$3/(2*PI())/2</f>
        <v>283.46473620783337</v>
      </c>
    </row>
    <row r="61" spans="1:23" x14ac:dyDescent="0.25">
      <c r="A61">
        <v>10996</v>
      </c>
      <c r="C61">
        <v>2402</v>
      </c>
      <c r="F61" s="17">
        <f t="shared" si="0"/>
        <v>10.996</v>
      </c>
      <c r="G61" s="17">
        <f t="shared" si="6"/>
        <v>0.19000000000000128</v>
      </c>
      <c r="H61" s="18">
        <f t="shared" si="7"/>
        <v>1883</v>
      </c>
      <c r="I61" s="4">
        <f>H61*60*'Berechnungen 525d'!$D$9/1000</f>
        <v>95.576272340425518</v>
      </c>
      <c r="J61" s="4"/>
      <c r="K61" s="4"/>
      <c r="L61" s="21">
        <f>L60</f>
        <v>274.22357435288569</v>
      </c>
      <c r="M61" s="19">
        <f t="shared" si="3"/>
        <v>2402</v>
      </c>
      <c r="N61" s="19">
        <f t="shared" si="1"/>
        <v>2250</v>
      </c>
      <c r="O61" s="19">
        <f t="shared" si="4"/>
        <v>-152</v>
      </c>
      <c r="P61" s="29">
        <f t="shared" si="2"/>
        <v>-6.3280599500416326E-2</v>
      </c>
      <c r="Q61">
        <v>10996</v>
      </c>
      <c r="S61">
        <v>2402</v>
      </c>
      <c r="U61" s="18">
        <f t="shared" si="5"/>
        <v>1907.3205780841749</v>
      </c>
      <c r="V61" s="4">
        <f>U61*60*'Berechnungen 525d'!$D$9/1000</f>
        <v>96.810722788885272</v>
      </c>
      <c r="W61" s="21">
        <f>'Berechnungen 525d'!$E$77*((V61-V60)/(3.6*(F61-F60)))*'Berechnungen 525d'!$B$3/(2*PI())/2</f>
        <v>285.47557607214043</v>
      </c>
    </row>
    <row r="62" spans="1:23" x14ac:dyDescent="0.25">
      <c r="A62">
        <v>11187</v>
      </c>
      <c r="B62">
        <v>1936</v>
      </c>
      <c r="F62" s="17">
        <f t="shared" si="0"/>
        <v>11.186999999999999</v>
      </c>
      <c r="G62" s="17">
        <f t="shared" si="6"/>
        <v>0.19099999999999895</v>
      </c>
      <c r="H62" s="18">
        <f t="shared" si="7"/>
        <v>1936</v>
      </c>
      <c r="I62" s="4">
        <f>H62*60*'Berechnungen 525d'!$D$9/1000</f>
        <v>98.266417021276595</v>
      </c>
      <c r="J62" s="24">
        <f t="shared" ref="J62" si="23">((I62-I59)/(3.6*(F62-F59)))</f>
        <v>1.2861659403571806</v>
      </c>
      <c r="K62" s="28">
        <f>'Berechnungen 525d'!$E$77*((I62-I59)/(3.6*(F62-F59)))</f>
        <v>2315.098692642925</v>
      </c>
      <c r="L62" s="21">
        <f>'Berechnungen 525d'!$E$77*((I62-I59)/(3.6*(F62-F59)))*'Berechnungen 525d'!$B$3/(2*PI())/2</f>
        <v>366.24864427562778</v>
      </c>
      <c r="M62" s="19">
        <f t="shared" si="3"/>
        <v>2402</v>
      </c>
      <c r="N62" s="19">
        <f t="shared" si="1"/>
        <v>2250</v>
      </c>
      <c r="O62" s="19">
        <f t="shared" si="4"/>
        <v>-152</v>
      </c>
      <c r="P62" s="29">
        <f t="shared" si="2"/>
        <v>-6.3280599500416326E-2</v>
      </c>
      <c r="Q62">
        <v>11187</v>
      </c>
      <c r="R62">
        <v>1936</v>
      </c>
      <c r="U62" s="18">
        <f t="shared" si="5"/>
        <v>1920.9907887128052</v>
      </c>
      <c r="V62" s="4">
        <f>U62*60*'Berechnungen 525d'!$D$9/1000</f>
        <v>97.5045877777291</v>
      </c>
      <c r="W62" s="21">
        <f>'Berechnungen 525d'!$E$77*((V62-V61)/(3.6*(F62-F61)))*'Berechnungen 525d'!$B$3/(2*PI())/2</f>
        <v>287.35458260738534</v>
      </c>
    </row>
    <row r="63" spans="1:23" x14ac:dyDescent="0.25">
      <c r="A63">
        <v>11377</v>
      </c>
      <c r="D63">
        <v>2250</v>
      </c>
      <c r="F63" s="17">
        <f t="shared" si="0"/>
        <v>11.377000000000001</v>
      </c>
      <c r="G63" s="17">
        <f t="shared" si="6"/>
        <v>0.19000000000000128</v>
      </c>
      <c r="H63" s="18">
        <f t="shared" si="7"/>
        <v>1936</v>
      </c>
      <c r="I63" s="4">
        <f>H63*60*'Berechnungen 525d'!$D$9/1000</f>
        <v>98.266417021276595</v>
      </c>
      <c r="J63" s="4"/>
      <c r="K63" s="4"/>
      <c r="L63" s="21">
        <f>L62</f>
        <v>366.24864427562778</v>
      </c>
      <c r="M63" s="19">
        <f t="shared" si="3"/>
        <v>2402</v>
      </c>
      <c r="N63" s="19">
        <f t="shared" si="1"/>
        <v>2250</v>
      </c>
      <c r="O63" s="19">
        <f t="shared" si="4"/>
        <v>-152</v>
      </c>
      <c r="P63" s="29">
        <f t="shared" si="2"/>
        <v>-6.3280599500416326E-2</v>
      </c>
      <c r="Q63">
        <v>11377</v>
      </c>
      <c r="T63">
        <v>2250</v>
      </c>
      <c r="U63" s="18">
        <f t="shared" si="5"/>
        <v>1934.6744511723825</v>
      </c>
      <c r="V63" s="4">
        <f>U63*60*'Berechnungen 525d'!$D$9/1000</f>
        <v>98.199135547166719</v>
      </c>
      <c r="W63" s="21">
        <f>'Berechnungen 525d'!$E$77*((V63-V62)/(3.6*(F63-F62)))*'Berechnungen 525d'!$B$3/(2*PI())/2</f>
        <v>289.15122751349929</v>
      </c>
    </row>
    <row r="64" spans="1:23" x14ac:dyDescent="0.25">
      <c r="A64">
        <v>11567</v>
      </c>
      <c r="C64">
        <v>2389</v>
      </c>
      <c r="F64" s="17">
        <f t="shared" si="0"/>
        <v>11.567</v>
      </c>
      <c r="G64" s="17">
        <f t="shared" si="6"/>
        <v>0.1899999999999995</v>
      </c>
      <c r="H64" s="18">
        <f t="shared" si="7"/>
        <v>1936</v>
      </c>
      <c r="I64" s="4">
        <f>H64*60*'Berechnungen 525d'!$D$9/1000</f>
        <v>98.266417021276595</v>
      </c>
      <c r="J64" s="4"/>
      <c r="K64" s="4"/>
      <c r="L64" s="21">
        <f>L63</f>
        <v>366.24864427562778</v>
      </c>
      <c r="M64" s="19">
        <f t="shared" si="3"/>
        <v>2389</v>
      </c>
      <c r="N64" s="19">
        <f t="shared" si="1"/>
        <v>2250</v>
      </c>
      <c r="O64" s="19">
        <f t="shared" si="4"/>
        <v>-139</v>
      </c>
      <c r="P64" s="29">
        <f t="shared" si="2"/>
        <v>-5.8183340309753036E-2</v>
      </c>
      <c r="Q64">
        <v>11567</v>
      </c>
      <c r="S64">
        <v>2389</v>
      </c>
      <c r="U64" s="18">
        <f t="shared" si="5"/>
        <v>1948.4391003492726</v>
      </c>
      <c r="V64" s="4">
        <f>U64*60*'Berechnungen 525d'!$D$9/1000</f>
        <v>98.897793995600523</v>
      </c>
      <c r="W64" s="21">
        <f>'Berechnungen 525d'!$E$77*((V64-V63)/(3.6*(F64-F63)))*'Berechnungen 525d'!$B$3/(2*PI())/2</f>
        <v>290.86256823038769</v>
      </c>
    </row>
    <row r="65" spans="1:23" x14ac:dyDescent="0.25">
      <c r="A65">
        <v>11757</v>
      </c>
      <c r="B65">
        <v>1988</v>
      </c>
      <c r="F65" s="17">
        <f t="shared" si="0"/>
        <v>11.757</v>
      </c>
      <c r="G65" s="17">
        <f t="shared" si="6"/>
        <v>0.1899999999999995</v>
      </c>
      <c r="H65" s="18">
        <f t="shared" si="7"/>
        <v>1988</v>
      </c>
      <c r="I65" s="4">
        <f>H65*60*'Berechnungen 525d'!$D$9/1000</f>
        <v>100.90580425531915</v>
      </c>
      <c r="J65" s="24">
        <f t="shared" ref="J65" si="24">((I65-I62)/(3.6*(F65-F62)))</f>
        <v>1.2862510887146967</v>
      </c>
      <c r="K65" s="28">
        <f>'Berechnungen 525d'!$E$77*((I65-I62)/(3.6*(F65-F62)))</f>
        <v>2315.251959686454</v>
      </c>
      <c r="L65" s="21">
        <f>'Berechnungen 525d'!$E$77*((I65-I62)/(3.6*(F65-F62)))*'Berechnungen 525d'!$B$3/(2*PI())/2</f>
        <v>366.27289112397301</v>
      </c>
      <c r="M65" s="19">
        <f t="shared" si="3"/>
        <v>2389</v>
      </c>
      <c r="N65" s="19">
        <f t="shared" si="1"/>
        <v>2250</v>
      </c>
      <c r="O65" s="19">
        <f t="shared" si="4"/>
        <v>-139</v>
      </c>
      <c r="P65" s="29">
        <f t="shared" si="2"/>
        <v>-5.8183340309753036E-2</v>
      </c>
      <c r="Q65">
        <v>11757</v>
      </c>
      <c r="R65">
        <v>1988</v>
      </c>
      <c r="U65" s="18">
        <f t="shared" si="5"/>
        <v>1962.2810020033166</v>
      </c>
      <c r="V65" s="4">
        <f>U65*60*'Berechnungen 525d'!$D$9/1000</f>
        <v>99.600373582534289</v>
      </c>
      <c r="W65" s="21">
        <f>'Berechnungen 525d'!$E$77*((V65-V64)/(3.6*(F65-F64)))*'Berechnungen 525d'!$B$3/(2*PI())/2</f>
        <v>292.49500023925066</v>
      </c>
    </row>
    <row r="66" spans="1:23" x14ac:dyDescent="0.25">
      <c r="A66">
        <v>11958</v>
      </c>
      <c r="D66">
        <v>2250</v>
      </c>
      <c r="F66" s="17">
        <f t="shared" si="0"/>
        <v>11.958</v>
      </c>
      <c r="G66" s="17">
        <f t="shared" si="6"/>
        <v>0.20100000000000051</v>
      </c>
      <c r="H66" s="18">
        <f t="shared" si="7"/>
        <v>1988</v>
      </c>
      <c r="I66" s="4">
        <f>H66*60*'Berechnungen 525d'!$D$9/1000</f>
        <v>100.90580425531915</v>
      </c>
      <c r="J66" s="4"/>
      <c r="K66" s="4"/>
      <c r="L66" s="21">
        <f>L65</f>
        <v>366.27289112397301</v>
      </c>
      <c r="M66" s="19">
        <f t="shared" si="3"/>
        <v>2389</v>
      </c>
      <c r="N66" s="19">
        <f t="shared" si="1"/>
        <v>2250</v>
      </c>
      <c r="O66" s="19">
        <f t="shared" si="4"/>
        <v>-139</v>
      </c>
      <c r="P66" s="29">
        <f t="shared" si="2"/>
        <v>-5.8183340309753036E-2</v>
      </c>
      <c r="Q66">
        <v>11958</v>
      </c>
      <c r="T66">
        <v>2250</v>
      </c>
      <c r="U66" s="18">
        <f t="shared" si="5"/>
        <v>1977.0043054194457</v>
      </c>
      <c r="V66" s="4">
        <f>U66*60*'Berechnungen 525d'!$D$9/1000</f>
        <v>100.34769087252403</v>
      </c>
      <c r="W66" s="21">
        <f>'Berechnungen 525d'!$E$77*((V66-V65)/(3.6*(F66-F65)))*'Berechnungen 525d'!$B$3/(2*PI())/2</f>
        <v>294.0935455605632</v>
      </c>
    </row>
    <row r="67" spans="1:23" x14ac:dyDescent="0.25">
      <c r="A67">
        <v>12148</v>
      </c>
      <c r="C67">
        <v>2375</v>
      </c>
      <c r="F67" s="17">
        <f t="shared" ref="F67:F130" si="25">A67/1000</f>
        <v>12.148</v>
      </c>
      <c r="G67" s="17">
        <f t="shared" si="6"/>
        <v>0.1899999999999995</v>
      </c>
      <c r="H67" s="18">
        <f t="shared" si="7"/>
        <v>1988</v>
      </c>
      <c r="I67" s="4">
        <f>H67*60*'Berechnungen 525d'!$D$9/1000</f>
        <v>100.90580425531915</v>
      </c>
      <c r="J67" s="4"/>
      <c r="K67" s="4"/>
      <c r="L67" s="21">
        <f>L66</f>
        <v>366.27289112397301</v>
      </c>
      <c r="M67" s="19">
        <f t="shared" si="3"/>
        <v>2375</v>
      </c>
      <c r="N67" s="19">
        <f t="shared" ref="N67:N130" si="26">IF(ISBLANK(D67),N66,D67)</f>
        <v>2250</v>
      </c>
      <c r="O67" s="19">
        <f t="shared" si="4"/>
        <v>-125</v>
      </c>
      <c r="P67" s="29">
        <f t="shared" ref="P67:P84" si="27">1/M67*O67</f>
        <v>-5.2631578947368425E-2</v>
      </c>
      <c r="Q67">
        <v>12148</v>
      </c>
      <c r="S67">
        <v>2375</v>
      </c>
      <c r="U67" s="18">
        <f t="shared" si="5"/>
        <v>1990.9937406668703</v>
      </c>
      <c r="V67" s="4">
        <f>U67*60*'Berechnungen 525d'!$D$9/1000</f>
        <v>101.05775888797629</v>
      </c>
      <c r="W67" s="21">
        <f>'Berechnungen 525d'!$E$77*((V67-V66)/(3.6*(F67-F66)))*'Berechnungen 525d'!$B$3/(2*PI())/2</f>
        <v>295.61255153456966</v>
      </c>
    </row>
    <row r="68" spans="1:23" x14ac:dyDescent="0.25">
      <c r="A68">
        <v>12338</v>
      </c>
      <c r="B68">
        <v>2031</v>
      </c>
      <c r="F68" s="17">
        <f t="shared" si="25"/>
        <v>12.337999999999999</v>
      </c>
      <c r="G68" s="17">
        <f t="shared" si="6"/>
        <v>0.1899999999999995</v>
      </c>
      <c r="H68" s="18">
        <f t="shared" si="7"/>
        <v>2031</v>
      </c>
      <c r="I68" s="4">
        <f>H68*60*'Berechnungen 525d'!$D$9/1000</f>
        <v>103.08837446808509</v>
      </c>
      <c r="J68" s="24">
        <f t="shared" ref="J68" si="28">((I68-I65)/(3.6*(F68-F65)))</f>
        <v>1.0434931214218492</v>
      </c>
      <c r="K68" s="28">
        <f>'Berechnungen 525d'!$E$77*((I68-I65)/(3.6*(F68-F65)))</f>
        <v>1878.2876185593286</v>
      </c>
      <c r="L68" s="21">
        <f>'Berechnungen 525d'!$E$77*((I68-I65)/(3.6*(F68-F65)))*'Berechnungen 525d'!$B$3/(2*PI())/2</f>
        <v>297.14512648776946</v>
      </c>
      <c r="M68" s="19">
        <f t="shared" ref="M68:M131" si="29">IF(ISBLANK(C68),M67,C68)</f>
        <v>2375</v>
      </c>
      <c r="N68" s="19">
        <f t="shared" si="26"/>
        <v>2250</v>
      </c>
      <c r="O68" s="19">
        <f t="shared" ref="O68:O131" si="30">N68-M68</f>
        <v>-125</v>
      </c>
      <c r="P68" s="29">
        <f t="shared" si="27"/>
        <v>-5.2631578947368425E-2</v>
      </c>
      <c r="Q68">
        <v>12338</v>
      </c>
      <c r="R68">
        <v>2031</v>
      </c>
      <c r="U68" s="18">
        <f t="shared" ref="U68:U131" si="31">-0.000024473545519*F68^5 + 0.0037172785133*F68^4 - 0.22910562821*F68^3 + 6.4147152674*F68^2 - 4.6071548116*F68+ 1436.5605212</f>
        <v>2005.0494530629078</v>
      </c>
      <c r="V68" s="4">
        <f>U68*60*'Berechnungen 525d'!$D$9/1000</f>
        <v>101.77119096227389</v>
      </c>
      <c r="W68" s="21">
        <f>'Berechnungen 525d'!$E$77*((V68-V67)/(3.6*(F68-F67)))*'Berechnungen 525d'!$B$3/(2*PI())/2</f>
        <v>297.01306246752392</v>
      </c>
    </row>
    <row r="69" spans="1:23" x14ac:dyDescent="0.25">
      <c r="A69">
        <v>12528</v>
      </c>
      <c r="D69">
        <v>2250</v>
      </c>
      <c r="F69" s="17">
        <f t="shared" si="25"/>
        <v>12.528</v>
      </c>
      <c r="G69" s="17">
        <f t="shared" ref="G69:G132" si="32">F69-F68</f>
        <v>0.19000000000000128</v>
      </c>
      <c r="H69" s="18">
        <f t="shared" ref="H69:H132" si="33">IF(ISBLANK(B69),H68,B69)</f>
        <v>2031</v>
      </c>
      <c r="I69" s="4">
        <f>H69*60*'Berechnungen 525d'!$D$9/1000</f>
        <v>103.08837446808509</v>
      </c>
      <c r="J69" s="4"/>
      <c r="K69" s="4"/>
      <c r="L69" s="21">
        <f>L68</f>
        <v>297.14512648776946</v>
      </c>
      <c r="M69" s="19">
        <f t="shared" si="29"/>
        <v>2375</v>
      </c>
      <c r="N69" s="19">
        <f t="shared" si="26"/>
        <v>2250</v>
      </c>
      <c r="O69" s="19">
        <f t="shared" si="30"/>
        <v>-125</v>
      </c>
      <c r="P69" s="29">
        <f t="shared" si="27"/>
        <v>-5.2631578947368425E-2</v>
      </c>
      <c r="Q69">
        <v>12528</v>
      </c>
      <c r="T69">
        <v>2250</v>
      </c>
      <c r="U69" s="18">
        <f t="shared" si="31"/>
        <v>2019.1679960041879</v>
      </c>
      <c r="V69" s="4">
        <f>U69*60*'Berechnungen 525d'!$D$9/1000</f>
        <v>102.48781215462959</v>
      </c>
      <c r="W69" s="21">
        <f>'Berechnungen 525d'!$E$77*((V69-V68)/(3.6*(F69-F68)))*'Berechnungen 525d'!$B$3/(2*PI())/2</f>
        <v>298.34074278234317</v>
      </c>
    </row>
    <row r="70" spans="1:23" x14ac:dyDescent="0.25">
      <c r="A70">
        <v>12719</v>
      </c>
      <c r="C70">
        <v>2370</v>
      </c>
      <c r="F70" s="17">
        <f t="shared" si="25"/>
        <v>12.718999999999999</v>
      </c>
      <c r="G70" s="17">
        <f t="shared" si="32"/>
        <v>0.19099999999999895</v>
      </c>
      <c r="H70" s="18">
        <f t="shared" si="33"/>
        <v>2031</v>
      </c>
      <c r="I70" s="4">
        <f>H70*60*'Berechnungen 525d'!$D$9/1000</f>
        <v>103.08837446808509</v>
      </c>
      <c r="J70" s="4"/>
      <c r="K70" s="4"/>
      <c r="L70" s="21">
        <f>L69</f>
        <v>297.14512648776946</v>
      </c>
      <c r="M70" s="19">
        <f t="shared" si="29"/>
        <v>2370</v>
      </c>
      <c r="N70" s="19">
        <f t="shared" si="26"/>
        <v>2250</v>
      </c>
      <c r="O70" s="19">
        <f t="shared" si="30"/>
        <v>-120</v>
      </c>
      <c r="P70" s="29">
        <f t="shared" si="27"/>
        <v>-5.0632911392405063E-2</v>
      </c>
      <c r="Q70">
        <v>12719</v>
      </c>
      <c r="S70">
        <v>2370</v>
      </c>
      <c r="U70" s="18">
        <f t="shared" si="31"/>
        <v>2033.4207643599975</v>
      </c>
      <c r="V70" s="4">
        <f>U70*60*'Berechnungen 525d'!$D$9/1000</f>
        <v>103.21124628632361</v>
      </c>
      <c r="W70" s="21">
        <f>'Berechnungen 525d'!$E$77*((V70-V69)/(3.6*(F70-F69)))*'Berechnungen 525d'!$B$3/(2*PI())/2</f>
        <v>299.60023390611036</v>
      </c>
    </row>
    <row r="71" spans="1:23" x14ac:dyDescent="0.25">
      <c r="A71">
        <v>12909</v>
      </c>
      <c r="B71">
        <v>2068</v>
      </c>
      <c r="F71" s="17">
        <f t="shared" si="25"/>
        <v>12.909000000000001</v>
      </c>
      <c r="G71" s="17">
        <f t="shared" si="32"/>
        <v>0.19000000000000128</v>
      </c>
      <c r="H71" s="18">
        <f t="shared" si="33"/>
        <v>2068</v>
      </c>
      <c r="I71" s="4">
        <f>H71*60*'Berechnungen 525d'!$D$9/1000</f>
        <v>104.96639999999999</v>
      </c>
      <c r="J71" s="24">
        <f t="shared" ref="J71" si="34">((I71-I68)/(3.6*(F71-F68)))</f>
        <v>0.91361428873073347</v>
      </c>
      <c r="K71" s="28">
        <f>'Berechnungen 525d'!$E$77*((I71-I68)/(3.6*(F71-F68)))</f>
        <v>1644.5057197153203</v>
      </c>
      <c r="L71" s="21">
        <f>'Berechnungen 525d'!$E$77*((I71-I68)/(3.6*(F71-F68)))*'Berechnungen 525d'!$B$3/(2*PI())/2</f>
        <v>260.16082695017468</v>
      </c>
      <c r="M71" s="19">
        <f t="shared" si="29"/>
        <v>2370</v>
      </c>
      <c r="N71" s="19">
        <f t="shared" si="26"/>
        <v>2250</v>
      </c>
      <c r="O71" s="19">
        <f t="shared" si="30"/>
        <v>-120</v>
      </c>
      <c r="P71" s="29">
        <f t="shared" si="27"/>
        <v>-5.0632911392405063E-2</v>
      </c>
      <c r="Q71">
        <v>12909</v>
      </c>
      <c r="R71">
        <v>2068</v>
      </c>
      <c r="U71" s="18">
        <f t="shared" si="31"/>
        <v>2047.6551908902743</v>
      </c>
      <c r="V71" s="4">
        <f>U71*60*'Berechnungen 525d'!$D$9/1000</f>
        <v>103.9337494337838</v>
      </c>
      <c r="W71" s="21">
        <f>'Berechnungen 525d'!$E$77*((V71-V70)/(3.6*(F71-F70)))*'Berechnungen 525d'!$B$3/(2*PI())/2</f>
        <v>300.78949377324795</v>
      </c>
    </row>
    <row r="72" spans="1:23" x14ac:dyDescent="0.25">
      <c r="A72">
        <v>13109</v>
      </c>
      <c r="D72">
        <v>2250</v>
      </c>
      <c r="F72" s="17">
        <f t="shared" si="25"/>
        <v>13.109</v>
      </c>
      <c r="G72" s="17">
        <f t="shared" si="32"/>
        <v>0.19999999999999929</v>
      </c>
      <c r="H72" s="18">
        <f t="shared" si="33"/>
        <v>2068</v>
      </c>
      <c r="I72" s="4">
        <f>H72*60*'Berechnungen 525d'!$D$9/1000</f>
        <v>104.96639999999999</v>
      </c>
      <c r="J72" s="4"/>
      <c r="K72" s="4"/>
      <c r="L72" s="21">
        <f>L71</f>
        <v>260.16082695017468</v>
      </c>
      <c r="M72" s="19">
        <f t="shared" si="29"/>
        <v>2370</v>
      </c>
      <c r="N72" s="19">
        <f t="shared" si="26"/>
        <v>2250</v>
      </c>
      <c r="O72" s="19">
        <f t="shared" si="30"/>
        <v>-120</v>
      </c>
      <c r="P72" s="29">
        <f t="shared" si="27"/>
        <v>-5.0632911392405063E-2</v>
      </c>
      <c r="Q72">
        <v>13109</v>
      </c>
      <c r="T72">
        <v>2250</v>
      </c>
      <c r="U72" s="18">
        <f t="shared" si="31"/>
        <v>2062.6958709045389</v>
      </c>
      <c r="V72" s="4">
        <f>U72*60*'Berechnungen 525d'!$D$9/1000</f>
        <v>104.69717594957166</v>
      </c>
      <c r="W72" s="21">
        <f>'Berechnungen 525d'!$E$77*((V72-V71)/(3.6*(F72-F71)))*'Berechnungen 525d'!$B$3/(2*PI())/2</f>
        <v>301.93521263252552</v>
      </c>
    </row>
    <row r="73" spans="1:23" x14ac:dyDescent="0.25">
      <c r="A73">
        <v>13300</v>
      </c>
      <c r="C73">
        <v>2357</v>
      </c>
      <c r="F73" s="17">
        <f t="shared" si="25"/>
        <v>13.3</v>
      </c>
      <c r="G73" s="17">
        <f t="shared" si="32"/>
        <v>0.19100000000000072</v>
      </c>
      <c r="H73" s="18">
        <f t="shared" si="33"/>
        <v>2068</v>
      </c>
      <c r="I73" s="4">
        <f>H73*60*'Berechnungen 525d'!$D$9/1000</f>
        <v>104.96639999999999</v>
      </c>
      <c r="J73" s="4"/>
      <c r="K73" s="4"/>
      <c r="L73" s="21">
        <f>L72</f>
        <v>260.16082695017468</v>
      </c>
      <c r="M73" s="19">
        <f t="shared" si="29"/>
        <v>2357</v>
      </c>
      <c r="N73" s="19">
        <f t="shared" si="26"/>
        <v>2250</v>
      </c>
      <c r="O73" s="19">
        <f t="shared" si="30"/>
        <v>-107</v>
      </c>
      <c r="P73" s="29">
        <f t="shared" si="27"/>
        <v>-4.5396690708527788E-2</v>
      </c>
      <c r="Q73">
        <v>13300</v>
      </c>
      <c r="S73">
        <v>2357</v>
      </c>
      <c r="U73" s="18">
        <f t="shared" si="31"/>
        <v>2077.1110199669865</v>
      </c>
      <c r="V73" s="4">
        <f>U73*60*'Berechnungen 525d'!$D$9/1000</f>
        <v>105.42885211134559</v>
      </c>
      <c r="W73" s="21">
        <f>'Berechnungen 525d'!$E$77*((V73-V72)/(3.6*(F73-F72)))*'Berechnungen 525d'!$B$3/(2*PI())/2</f>
        <v>303.01355660076786</v>
      </c>
    </row>
    <row r="74" spans="1:23" x14ac:dyDescent="0.25">
      <c r="A74">
        <v>13490</v>
      </c>
      <c r="B74">
        <v>2122</v>
      </c>
      <c r="F74" s="17">
        <f t="shared" si="25"/>
        <v>13.49</v>
      </c>
      <c r="G74" s="17">
        <f t="shared" si="32"/>
        <v>0.1899999999999995</v>
      </c>
      <c r="H74" s="18">
        <f t="shared" si="33"/>
        <v>2122</v>
      </c>
      <c r="I74" s="4">
        <f>H74*60*'Berechnungen 525d'!$D$9/1000</f>
        <v>107.70730212765957</v>
      </c>
      <c r="J74" s="24">
        <f t="shared" ref="J74" si="35">((I74-I71)/(3.6*(F74-F71)))</f>
        <v>1.3104332222507091</v>
      </c>
      <c r="K74" s="28">
        <f>'Berechnungen 525d'!$E$77*((I74-I71)/(3.6*(F74-F71)))</f>
        <v>2358.7798000512767</v>
      </c>
      <c r="L74" s="21">
        <f>'Berechnungen 525d'!$E$77*((I74-I71)/(3.6*(F74-F71)))*'Berechnungen 525d'!$B$3/(2*PI())/2</f>
        <v>373.1589960544124</v>
      </c>
      <c r="M74" s="19">
        <f t="shared" si="29"/>
        <v>2357</v>
      </c>
      <c r="N74" s="19">
        <f t="shared" si="26"/>
        <v>2250</v>
      </c>
      <c r="O74" s="19">
        <f t="shared" si="30"/>
        <v>-107</v>
      </c>
      <c r="P74" s="29">
        <f t="shared" si="27"/>
        <v>-4.5396690708527788E-2</v>
      </c>
      <c r="Q74">
        <v>13490</v>
      </c>
      <c r="R74">
        <v>2122</v>
      </c>
      <c r="U74" s="18">
        <f t="shared" si="31"/>
        <v>2091.4972491624053</v>
      </c>
      <c r="V74" s="4">
        <f>U74*60*'Berechnungen 525d'!$D$9/1000</f>
        <v>106.15906037450709</v>
      </c>
      <c r="W74" s="21">
        <f>'Berechnungen 525d'!$E$77*((V74-V73)/(3.6*(F74-F73)))*'Berechnungen 525d'!$B$3/(2*PI())/2</f>
        <v>303.99725537181178</v>
      </c>
    </row>
    <row r="75" spans="1:23" x14ac:dyDescent="0.25">
      <c r="A75">
        <v>13680</v>
      </c>
      <c r="D75">
        <v>2250</v>
      </c>
      <c r="F75" s="17">
        <f t="shared" si="25"/>
        <v>13.68</v>
      </c>
      <c r="G75" s="17">
        <f t="shared" si="32"/>
        <v>0.1899999999999995</v>
      </c>
      <c r="H75" s="18">
        <f t="shared" si="33"/>
        <v>2122</v>
      </c>
      <c r="I75" s="4">
        <f>H75*60*'Berechnungen 525d'!$D$9/1000</f>
        <v>107.70730212765957</v>
      </c>
      <c r="J75" s="4"/>
      <c r="K75" s="4"/>
      <c r="L75" s="21">
        <f>L74</f>
        <v>373.1589960544124</v>
      </c>
      <c r="M75" s="19">
        <f t="shared" si="29"/>
        <v>2357</v>
      </c>
      <c r="N75" s="19">
        <f t="shared" si="26"/>
        <v>2250</v>
      </c>
      <c r="O75" s="19">
        <f t="shared" si="30"/>
        <v>-107</v>
      </c>
      <c r="P75" s="29">
        <f t="shared" si="27"/>
        <v>-4.5396690708527788E-2</v>
      </c>
      <c r="Q75">
        <v>13680</v>
      </c>
      <c r="T75">
        <v>2250</v>
      </c>
      <c r="U75" s="18">
        <f t="shared" si="31"/>
        <v>2105.9268637344785</v>
      </c>
      <c r="V75" s="4">
        <f>U75*60*'Berechnungen 525d'!$D$9/1000</f>
        <v>106.89147076861641</v>
      </c>
      <c r="W75" s="21">
        <f>'Berechnungen 525d'!$E$77*((V75-V74)/(3.6*(F75-F74)))*'Berechnungen 525d'!$B$3/(2*PI())/2</f>
        <v>304.91403733372607</v>
      </c>
    </row>
    <row r="76" spans="1:23" x14ac:dyDescent="0.25">
      <c r="A76">
        <v>13870</v>
      </c>
      <c r="C76">
        <v>2341</v>
      </c>
      <c r="F76" s="17">
        <f t="shared" si="25"/>
        <v>13.87</v>
      </c>
      <c r="G76" s="17">
        <f t="shared" si="32"/>
        <v>0.1899999999999995</v>
      </c>
      <c r="H76" s="18">
        <f t="shared" si="33"/>
        <v>2122</v>
      </c>
      <c r="I76" s="4">
        <f>H76*60*'Berechnungen 525d'!$D$9/1000</f>
        <v>107.70730212765957</v>
      </c>
      <c r="J76" s="4"/>
      <c r="K76" s="4"/>
      <c r="L76" s="21">
        <f>L75</f>
        <v>373.1589960544124</v>
      </c>
      <c r="M76" s="19">
        <f t="shared" si="29"/>
        <v>2341</v>
      </c>
      <c r="N76" s="19">
        <f t="shared" si="26"/>
        <v>2250</v>
      </c>
      <c r="O76" s="19">
        <f t="shared" si="30"/>
        <v>-91</v>
      </c>
      <c r="P76" s="29">
        <f t="shared" si="27"/>
        <v>-3.8872276804784278E-2</v>
      </c>
      <c r="Q76">
        <v>13870</v>
      </c>
      <c r="S76">
        <v>2341</v>
      </c>
      <c r="U76" s="18">
        <f t="shared" si="31"/>
        <v>2120.3968891792797</v>
      </c>
      <c r="V76" s="4">
        <f>U76*60*'Berechnungen 525d'!$D$9/1000</f>
        <v>107.62593231544871</v>
      </c>
      <c r="W76" s="21">
        <f>'Berechnungen 525d'!$E$77*((V76-V75)/(3.6*(F76-F75)))*'Berechnungen 525d'!$B$3/(2*PI())/2</f>
        <v>305.76796467143055</v>
      </c>
    </row>
    <row r="77" spans="1:23" x14ac:dyDescent="0.25">
      <c r="A77">
        <v>14061</v>
      </c>
      <c r="B77">
        <v>2165</v>
      </c>
      <c r="F77" s="17">
        <f t="shared" si="25"/>
        <v>14.061</v>
      </c>
      <c r="G77" s="17">
        <f t="shared" si="32"/>
        <v>0.19100000000000072</v>
      </c>
      <c r="H77" s="18">
        <f t="shared" si="33"/>
        <v>2165</v>
      </c>
      <c r="I77" s="4">
        <f>H77*60*'Berechnungen 525d'!$D$9/1000</f>
        <v>109.88987234042553</v>
      </c>
      <c r="J77" s="24">
        <f t="shared" ref="J77" si="36">((I77-I74)/(3.6*(F77-F74)))</f>
        <v>1.0617679571735519</v>
      </c>
      <c r="K77" s="28">
        <f>'Berechnungen 525d'!$E$77*((I77-I74)/(3.6*(F77-F74)))</f>
        <v>1911.1823229123934</v>
      </c>
      <c r="L77" s="21">
        <f>'Berechnungen 525d'!$E$77*((I77-I74)/(3.6*(F77-F74)))*'Berechnungen 525d'!$B$3/(2*PI())/2</f>
        <v>302.34906915831016</v>
      </c>
      <c r="M77" s="19">
        <f t="shared" si="29"/>
        <v>2341</v>
      </c>
      <c r="N77" s="19">
        <f t="shared" si="26"/>
        <v>2250</v>
      </c>
      <c r="O77" s="19">
        <f t="shared" si="30"/>
        <v>-91</v>
      </c>
      <c r="P77" s="29">
        <f t="shared" si="27"/>
        <v>-3.8872276804784278E-2</v>
      </c>
      <c r="Q77">
        <v>14061</v>
      </c>
      <c r="R77">
        <v>2165</v>
      </c>
      <c r="U77" s="18">
        <f t="shared" si="31"/>
        <v>2134.980864441186</v>
      </c>
      <c r="V77" s="4">
        <f>U77*60*'Berechnungen 525d'!$D$9/1000</f>
        <v>108.36617766406155</v>
      </c>
      <c r="W77" s="21">
        <f>'Berechnungen 525d'!$E$77*((V77-V76)/(3.6*(F77-F76)))*'Berechnungen 525d'!$B$3/(2*PI())/2</f>
        <v>306.56236673958648</v>
      </c>
    </row>
    <row r="78" spans="1:23" x14ac:dyDescent="0.25">
      <c r="A78">
        <v>14241</v>
      </c>
      <c r="D78">
        <v>2250</v>
      </c>
      <c r="F78" s="17">
        <f t="shared" si="25"/>
        <v>14.241</v>
      </c>
      <c r="G78" s="17">
        <f t="shared" si="32"/>
        <v>0.17999999999999972</v>
      </c>
      <c r="H78" s="18">
        <f t="shared" si="33"/>
        <v>2165</v>
      </c>
      <c r="I78" s="4">
        <f>H78*60*'Berechnungen 525d'!$D$9/1000</f>
        <v>109.88987234042553</v>
      </c>
      <c r="J78" s="4"/>
      <c r="K78" s="4"/>
      <c r="L78" s="21">
        <f>L77</f>
        <v>302.34906915831016</v>
      </c>
      <c r="M78" s="19">
        <f t="shared" si="29"/>
        <v>2341</v>
      </c>
      <c r="N78" s="19">
        <f t="shared" si="26"/>
        <v>2250</v>
      </c>
      <c r="O78" s="19">
        <f t="shared" si="30"/>
        <v>-91</v>
      </c>
      <c r="P78" s="29">
        <f t="shared" si="27"/>
        <v>-3.8872276804784278E-2</v>
      </c>
      <c r="Q78">
        <v>14241</v>
      </c>
      <c r="T78">
        <v>2250</v>
      </c>
      <c r="U78" s="18">
        <f t="shared" si="31"/>
        <v>2148.7570127333247</v>
      </c>
      <c r="V78" s="4">
        <f>U78*60*'Berechnungen 525d'!$D$9/1000</f>
        <v>109.06541977822594</v>
      </c>
      <c r="W78" s="21">
        <f>'Berechnungen 525d'!$E$77*((V78-V77)/(3.6*(F78-F77)))*'Berechnungen 525d'!$B$3/(2*PI())/2</f>
        <v>307.27808848324094</v>
      </c>
    </row>
    <row r="79" spans="1:23" x14ac:dyDescent="0.25">
      <c r="A79">
        <v>14421</v>
      </c>
      <c r="C79">
        <v>2328</v>
      </c>
      <c r="F79" s="17">
        <f t="shared" si="25"/>
        <v>14.420999999999999</v>
      </c>
      <c r="G79" s="17">
        <f t="shared" si="32"/>
        <v>0.17999999999999972</v>
      </c>
      <c r="H79" s="18">
        <f t="shared" si="33"/>
        <v>2165</v>
      </c>
      <c r="I79" s="4">
        <f>H79*60*'Berechnungen 525d'!$D$9/1000</f>
        <v>109.88987234042553</v>
      </c>
      <c r="J79" s="4"/>
      <c r="K79" s="4"/>
      <c r="L79" s="21">
        <f>L78</f>
        <v>302.34906915831016</v>
      </c>
      <c r="M79" s="19">
        <f t="shared" si="29"/>
        <v>2328</v>
      </c>
      <c r="N79" s="19">
        <f t="shared" si="26"/>
        <v>2250</v>
      </c>
      <c r="O79" s="19">
        <f t="shared" si="30"/>
        <v>-78</v>
      </c>
      <c r="P79" s="29">
        <f t="shared" si="27"/>
        <v>-3.3505154639175257E-2</v>
      </c>
      <c r="Q79">
        <v>14421</v>
      </c>
      <c r="S79">
        <v>2328</v>
      </c>
      <c r="U79" s="18">
        <f t="shared" si="31"/>
        <v>2162.5618793564749</v>
      </c>
      <c r="V79" s="4">
        <f>U79*60*'Berechnungen 525d'!$D$9/1000</f>
        <v>109.76611956154908</v>
      </c>
      <c r="W79" s="21">
        <f>'Berechnungen 525d'!$E$77*((V79-V78)/(3.6*(F79-F78)))*'Berechnungen 525d'!$B$3/(2*PI())/2</f>
        <v>307.91865315127973</v>
      </c>
    </row>
    <row r="80" spans="1:23" x14ac:dyDescent="0.25">
      <c r="A80">
        <v>14591</v>
      </c>
      <c r="B80">
        <v>2200</v>
      </c>
      <c r="F80" s="17">
        <f t="shared" si="25"/>
        <v>14.590999999999999</v>
      </c>
      <c r="G80" s="17">
        <f t="shared" si="32"/>
        <v>0.16999999999999993</v>
      </c>
      <c r="H80" s="18">
        <f t="shared" si="33"/>
        <v>2200</v>
      </c>
      <c r="I80" s="4">
        <f>H80*60*'Berechnungen 525d'!$D$9/1000</f>
        <v>111.66638297872341</v>
      </c>
      <c r="J80" s="24">
        <f t="shared" ref="J80" si="37">((I80-I77)/(3.6*(F80-F77)))</f>
        <v>0.93108524019805072</v>
      </c>
      <c r="K80" s="28">
        <f>'Berechnungen 525d'!$E$77*((I80-I77)/(3.6*(F80-F77)))</f>
        <v>1675.9534323564912</v>
      </c>
      <c r="L80" s="21">
        <f>'Berechnungen 525d'!$E$77*((I80-I77)/(3.6*(F80-F77)))*'Berechnungen 525d'!$B$3/(2*PI())/2</f>
        <v>265.13585551245586</v>
      </c>
      <c r="M80" s="19">
        <f t="shared" si="29"/>
        <v>2328</v>
      </c>
      <c r="N80" s="19">
        <f t="shared" si="26"/>
        <v>2250</v>
      </c>
      <c r="O80" s="19">
        <f t="shared" si="30"/>
        <v>-78</v>
      </c>
      <c r="P80" s="29">
        <f t="shared" si="27"/>
        <v>-3.3505154639175257E-2</v>
      </c>
      <c r="Q80">
        <v>14591</v>
      </c>
      <c r="R80">
        <v>2200</v>
      </c>
      <c r="U80" s="18">
        <f t="shared" si="31"/>
        <v>2175.6240875956018</v>
      </c>
      <c r="V80" s="4">
        <f>U80*60*'Berechnungen 525d'!$D$9/1000</f>
        <v>110.42912390144824</v>
      </c>
      <c r="W80" s="21">
        <f>'Berechnungen 525d'!$E$77*((V80-V79)/(3.6*(F80-F79)))*'Berechnungen 525d'!$B$3/(2*PI())/2</f>
        <v>308.49204552474282</v>
      </c>
    </row>
    <row r="81" spans="1:23" x14ac:dyDescent="0.25">
      <c r="A81">
        <v>14782</v>
      </c>
      <c r="D81">
        <v>2250</v>
      </c>
      <c r="F81" s="17">
        <f t="shared" si="25"/>
        <v>14.782</v>
      </c>
      <c r="G81" s="17">
        <f t="shared" si="32"/>
        <v>0.19100000000000072</v>
      </c>
      <c r="H81" s="18">
        <f t="shared" si="33"/>
        <v>2200</v>
      </c>
      <c r="I81" s="4">
        <f>H81*60*'Berechnungen 525d'!$D$9/1000</f>
        <v>111.66638297872341</v>
      </c>
      <c r="J81" s="4"/>
      <c r="K81" s="4"/>
      <c r="L81" s="21">
        <f>L80</f>
        <v>265.13585551245586</v>
      </c>
      <c r="M81" s="19">
        <f t="shared" si="29"/>
        <v>2328</v>
      </c>
      <c r="N81" s="19">
        <f t="shared" si="26"/>
        <v>2250</v>
      </c>
      <c r="O81" s="19">
        <f t="shared" si="30"/>
        <v>-78</v>
      </c>
      <c r="P81" s="29">
        <f t="shared" si="27"/>
        <v>-3.3505154639175257E-2</v>
      </c>
      <c r="Q81">
        <v>14782</v>
      </c>
      <c r="T81">
        <v>2250</v>
      </c>
      <c r="U81" s="18">
        <f t="shared" si="31"/>
        <v>2190.3255771406643</v>
      </c>
      <c r="V81" s="4">
        <f>U81*60*'Berechnungen 525d'!$D$9/1000</f>
        <v>111.17533397503763</v>
      </c>
      <c r="W81" s="21">
        <f>'Berechnungen 525d'!$E$77*((V81-V80)/(3.6*(F81-F80)))*'Berechnungen 525d'!$B$3/(2*PI())/2</f>
        <v>309.03257504172382</v>
      </c>
    </row>
    <row r="82" spans="1:23" x14ac:dyDescent="0.25">
      <c r="A82">
        <v>14962</v>
      </c>
      <c r="C82">
        <v>2311</v>
      </c>
      <c r="F82" s="17">
        <f t="shared" si="25"/>
        <v>14.962</v>
      </c>
      <c r="G82" s="17">
        <f t="shared" si="32"/>
        <v>0.17999999999999972</v>
      </c>
      <c r="H82" s="18">
        <f t="shared" si="33"/>
        <v>2200</v>
      </c>
      <c r="I82" s="4">
        <f>H82*60*'Berechnungen 525d'!$D$9/1000</f>
        <v>111.66638297872341</v>
      </c>
      <c r="J82" s="4"/>
      <c r="K82" s="4"/>
      <c r="L82" s="21">
        <f>L81</f>
        <v>265.13585551245586</v>
      </c>
      <c r="M82" s="19">
        <f t="shared" si="29"/>
        <v>2311</v>
      </c>
      <c r="N82" s="19">
        <f t="shared" si="26"/>
        <v>2250</v>
      </c>
      <c r="O82" s="19">
        <f t="shared" si="30"/>
        <v>-61</v>
      </c>
      <c r="P82" s="29">
        <f t="shared" si="27"/>
        <v>-2.6395499783643445E-2</v>
      </c>
      <c r="Q82">
        <v>14962</v>
      </c>
      <c r="S82">
        <v>2311</v>
      </c>
      <c r="U82" s="18">
        <f t="shared" si="31"/>
        <v>2204.2029946379116</v>
      </c>
      <c r="V82" s="4">
        <f>U82*60*'Berechnungen 525d'!$D$9/1000</f>
        <v>111.87971625549365</v>
      </c>
      <c r="W82" s="21">
        <f>'Berechnungen 525d'!$E$77*((V82-V81)/(3.6*(F82-F81)))*'Berechnungen 525d'!$B$3/(2*PI())/2</f>
        <v>309.53690619542061</v>
      </c>
    </row>
    <row r="83" spans="1:23" x14ac:dyDescent="0.25">
      <c r="A83">
        <v>15152</v>
      </c>
      <c r="B83">
        <v>2235</v>
      </c>
      <c r="F83" s="17">
        <f t="shared" si="25"/>
        <v>15.151999999999999</v>
      </c>
      <c r="G83" s="17">
        <f t="shared" si="32"/>
        <v>0.1899999999999995</v>
      </c>
      <c r="H83" s="18">
        <f t="shared" si="33"/>
        <v>2235</v>
      </c>
      <c r="I83" s="4">
        <f>H83*60*'Berechnungen 525d'!$D$9/1000</f>
        <v>113.44289361702127</v>
      </c>
      <c r="J83" s="24">
        <f t="shared" ref="J83" si="38">((I83-I80)/(3.6*(F83-F80)))</f>
        <v>0.87963489715679555</v>
      </c>
      <c r="K83" s="28">
        <f>'Berechnungen 525d'!$E$77*((I83-I80)/(3.6*(F83-F80)))</f>
        <v>1583.342814882232</v>
      </c>
      <c r="L83" s="21">
        <f>'Berechnungen 525d'!$E$77*((I83-I80)/(3.6*(F83-F80)))*'Berechnungen 525d'!$B$3/(2*PI())/2</f>
        <v>250.48485458395777</v>
      </c>
      <c r="M83" s="19">
        <f t="shared" si="29"/>
        <v>2311</v>
      </c>
      <c r="N83" s="19">
        <f t="shared" si="26"/>
        <v>2250</v>
      </c>
      <c r="O83" s="19">
        <f t="shared" si="30"/>
        <v>-61</v>
      </c>
      <c r="P83" s="29">
        <f t="shared" si="27"/>
        <v>-2.6395499783643445E-2</v>
      </c>
      <c r="Q83">
        <v>15152</v>
      </c>
      <c r="R83">
        <v>2235</v>
      </c>
      <c r="U83" s="18">
        <f t="shared" si="31"/>
        <v>2218.872732832775</v>
      </c>
      <c r="V83" s="4">
        <f>U83*60*'Berechnungen 525d'!$D$9/1000</f>
        <v>112.62431471161422</v>
      </c>
      <c r="W83" s="21">
        <f>'Berechnungen 525d'!$E$77*((V83-V82)/(3.6*(F83-F82)))*'Berechnungen 525d'!$B$3/(2*PI())/2</f>
        <v>309.98812042295191</v>
      </c>
    </row>
    <row r="84" spans="1:23" x14ac:dyDescent="0.25">
      <c r="A84">
        <v>15342</v>
      </c>
      <c r="D84">
        <v>2250</v>
      </c>
      <c r="F84" s="17">
        <f t="shared" si="25"/>
        <v>15.342000000000001</v>
      </c>
      <c r="G84" s="17">
        <f t="shared" si="32"/>
        <v>0.19000000000000128</v>
      </c>
      <c r="H84" s="18">
        <f t="shared" si="33"/>
        <v>2235</v>
      </c>
      <c r="I84" s="4">
        <f>H84*60*'Berechnungen 525d'!$D$9/1000</f>
        <v>113.44289361702127</v>
      </c>
      <c r="J84" s="4"/>
      <c r="K84" s="4"/>
      <c r="L84" s="21">
        <f>L83</f>
        <v>250.48485458395777</v>
      </c>
      <c r="M84" s="19">
        <f t="shared" si="29"/>
        <v>2311</v>
      </c>
      <c r="N84" s="19">
        <f t="shared" si="26"/>
        <v>2250</v>
      </c>
      <c r="O84" s="19">
        <f t="shared" si="30"/>
        <v>-61</v>
      </c>
      <c r="P84" s="29">
        <f t="shared" si="27"/>
        <v>-2.6395499783643445E-2</v>
      </c>
      <c r="Q84">
        <v>15342</v>
      </c>
      <c r="T84">
        <v>2250</v>
      </c>
      <c r="U84" s="18">
        <f t="shared" si="31"/>
        <v>2233.5619473966713</v>
      </c>
      <c r="V84" s="4">
        <f>U84*60*'Berechnungen 525d'!$D$9/1000</f>
        <v>113.36990173849996</v>
      </c>
      <c r="W84" s="21">
        <f>'Berechnungen 525d'!$E$77*((V84-V83)/(3.6*(F84-F83)))*'Berechnungen 525d'!$B$3/(2*PI())/2</f>
        <v>310.39967807644967</v>
      </c>
    </row>
    <row r="85" spans="1:23" x14ac:dyDescent="0.25">
      <c r="A85">
        <v>15533</v>
      </c>
      <c r="C85">
        <v>2301</v>
      </c>
      <c r="F85" s="17">
        <f t="shared" si="25"/>
        <v>15.532999999999999</v>
      </c>
      <c r="G85" s="17">
        <f t="shared" si="32"/>
        <v>0.19099999999999895</v>
      </c>
      <c r="H85" s="18">
        <f t="shared" si="33"/>
        <v>2235</v>
      </c>
      <c r="I85" s="4">
        <f>H85*60*'Berechnungen 525d'!$D$9/1000</f>
        <v>113.44289361702127</v>
      </c>
      <c r="J85" s="4"/>
      <c r="K85" s="4"/>
      <c r="L85" s="21">
        <f>L84</f>
        <v>250.48485458395777</v>
      </c>
      <c r="M85" s="19">
        <f t="shared" si="29"/>
        <v>2301</v>
      </c>
      <c r="N85" s="19">
        <f t="shared" si="26"/>
        <v>2250</v>
      </c>
      <c r="O85" s="19">
        <f t="shared" si="30"/>
        <v>-51</v>
      </c>
      <c r="P85" s="29">
        <f>1/M85*O85</f>
        <v>-2.2164276401564539E-2</v>
      </c>
      <c r="Q85">
        <v>15533</v>
      </c>
      <c r="S85">
        <v>2301</v>
      </c>
      <c r="U85" s="18">
        <f t="shared" si="31"/>
        <v>2248.3456403622577</v>
      </c>
      <c r="V85" s="4">
        <f>U85*60*'Berechnungen 525d'!$D$9/1000</f>
        <v>114.12028424783409</v>
      </c>
      <c r="W85" s="21">
        <f>'Berechnungen 525d'!$E$77*((V85-V84)/(3.6*(F85-F84)))*'Berechnungen 525d'!$B$3/(2*PI())/2</f>
        <v>310.76053156232058</v>
      </c>
    </row>
    <row r="86" spans="1:23" x14ac:dyDescent="0.25">
      <c r="A86">
        <v>15733</v>
      </c>
      <c r="B86">
        <v>2288</v>
      </c>
      <c r="F86" s="17">
        <f t="shared" si="25"/>
        <v>15.733000000000001</v>
      </c>
      <c r="G86" s="17">
        <f t="shared" si="32"/>
        <v>0.20000000000000107</v>
      </c>
      <c r="H86" s="18">
        <f t="shared" si="33"/>
        <v>2288</v>
      </c>
      <c r="I86" s="4">
        <f>H86*60*'Berechnungen 525d'!$D$9/1000</f>
        <v>116.13303829787233</v>
      </c>
      <c r="J86" s="24">
        <f t="shared" ref="J86" si="39">((I86-I83)/(3.6*(F86-F83)))</f>
        <v>1.2861659403571701</v>
      </c>
      <c r="K86" s="28">
        <f>'Berechnungen 525d'!$E$77*((I86-I83)/(3.6*(F86-F83)))</f>
        <v>2315.0986926429064</v>
      </c>
      <c r="L86" s="21">
        <f>'Berechnungen 525d'!$E$77*((I86-I83)/(3.6*(F86-F83)))*'Berechnungen 525d'!$B$3/(2*PI())/2</f>
        <v>366.24864427562483</v>
      </c>
      <c r="M86" s="19">
        <f t="shared" si="29"/>
        <v>2301</v>
      </c>
      <c r="N86" s="19">
        <f t="shared" si="26"/>
        <v>2250</v>
      </c>
      <c r="O86" s="19">
        <f t="shared" si="30"/>
        <v>-51</v>
      </c>
      <c r="P86" s="29">
        <f t="shared" ref="P86:P149" si="40">1/M86*O86</f>
        <v>-2.2164276401564539E-2</v>
      </c>
      <c r="Q86">
        <v>15733</v>
      </c>
      <c r="R86">
        <v>2288</v>
      </c>
      <c r="U86" s="18">
        <f t="shared" si="31"/>
        <v>2263.8417652093149</v>
      </c>
      <c r="V86" s="4">
        <f>U86*60*'Berechnungen 525d'!$D$9/1000</f>
        <v>114.90682798049663</v>
      </c>
      <c r="W86" s="21">
        <f>'Berechnungen 525d'!$E$77*((V86-V85)/(3.6*(F86-F85)))*'Berechnungen 525d'!$B$3/(2*PI())/2</f>
        <v>311.07807268281289</v>
      </c>
    </row>
    <row r="87" spans="1:23" x14ac:dyDescent="0.25">
      <c r="A87">
        <v>15923</v>
      </c>
      <c r="D87">
        <v>2250</v>
      </c>
      <c r="F87" s="17">
        <f t="shared" si="25"/>
        <v>15.923</v>
      </c>
      <c r="G87" s="17">
        <f t="shared" si="32"/>
        <v>0.1899999999999995</v>
      </c>
      <c r="H87" s="18">
        <f t="shared" si="33"/>
        <v>2288</v>
      </c>
      <c r="I87" s="4">
        <f>H87*60*'Berechnungen 525d'!$D$9/1000</f>
        <v>116.13303829787233</v>
      </c>
      <c r="J87" s="4"/>
      <c r="K87" s="4"/>
      <c r="L87" s="21">
        <f>L86</f>
        <v>366.24864427562483</v>
      </c>
      <c r="M87" s="19">
        <f t="shared" si="29"/>
        <v>2301</v>
      </c>
      <c r="N87" s="19">
        <f t="shared" si="26"/>
        <v>2250</v>
      </c>
      <c r="O87" s="19">
        <f t="shared" si="30"/>
        <v>-51</v>
      </c>
      <c r="P87" s="29">
        <f t="shared" si="40"/>
        <v>-2.2164276401564539E-2</v>
      </c>
      <c r="Q87">
        <v>15923</v>
      </c>
      <c r="T87">
        <v>2250</v>
      </c>
      <c r="U87" s="18">
        <f t="shared" si="31"/>
        <v>2278.575641318319</v>
      </c>
      <c r="V87" s="4">
        <f>U87*60*'Berechnungen 525d'!$D$9/1000</f>
        <v>115.65468191338257</v>
      </c>
      <c r="W87" s="21">
        <f>'Berechnungen 525d'!$E$77*((V87-V86)/(3.6*(F87-F86)))*'Berechnungen 525d'!$B$3/(2*PI())/2</f>
        <v>311.34342691772633</v>
      </c>
    </row>
    <row r="88" spans="1:23" x14ac:dyDescent="0.25">
      <c r="A88">
        <v>16114</v>
      </c>
      <c r="C88">
        <v>2296</v>
      </c>
      <c r="F88" s="17">
        <f t="shared" si="25"/>
        <v>16.114000000000001</v>
      </c>
      <c r="G88" s="17">
        <f t="shared" si="32"/>
        <v>0.19100000000000072</v>
      </c>
      <c r="H88" s="18">
        <f t="shared" si="33"/>
        <v>2288</v>
      </c>
      <c r="I88" s="4">
        <f>H88*60*'Berechnungen 525d'!$D$9/1000</f>
        <v>116.13303829787233</v>
      </c>
      <c r="J88" s="4"/>
      <c r="K88" s="4"/>
      <c r="L88" s="21">
        <f>L87</f>
        <v>366.24864427562483</v>
      </c>
      <c r="M88" s="19">
        <f t="shared" si="29"/>
        <v>2296</v>
      </c>
      <c r="N88" s="19">
        <f t="shared" si="26"/>
        <v>2250</v>
      </c>
      <c r="O88" s="19">
        <f t="shared" si="30"/>
        <v>-46</v>
      </c>
      <c r="P88" s="29">
        <f t="shared" si="40"/>
        <v>-2.0034843205574911E-2</v>
      </c>
      <c r="Q88">
        <v>16114</v>
      </c>
      <c r="S88">
        <v>2296</v>
      </c>
      <c r="U88" s="18">
        <f t="shared" si="31"/>
        <v>2293.3970673043727</v>
      </c>
      <c r="V88" s="4">
        <f>U88*60*'Berechnungen 525d'!$D$9/1000</f>
        <v>116.40697965449598</v>
      </c>
      <c r="W88" s="21">
        <f>'Berechnungen 525d'!$E$77*((V88-V87)/(3.6*(F88-F87)))*'Berechnungen 525d'!$B$3/(2*PI())/2</f>
        <v>311.55369829846916</v>
      </c>
    </row>
    <row r="89" spans="1:23" x14ac:dyDescent="0.25">
      <c r="A89">
        <v>16304</v>
      </c>
      <c r="B89">
        <v>2339</v>
      </c>
      <c r="F89" s="17">
        <f t="shared" si="25"/>
        <v>16.303999999999998</v>
      </c>
      <c r="G89" s="17">
        <f t="shared" si="32"/>
        <v>0.18999999999999773</v>
      </c>
      <c r="H89" s="18">
        <f t="shared" si="33"/>
        <v>2339</v>
      </c>
      <c r="I89" s="4">
        <f>H89*60*'Berechnungen 525d'!$D$9/1000</f>
        <v>118.72166808510637</v>
      </c>
      <c r="J89" s="24">
        <f t="shared" ref="J89" si="41">((I89-I86)/(3.6*(F89-F86)))</f>
        <v>1.2593061817639861</v>
      </c>
      <c r="K89" s="28">
        <f>'Berechnungen 525d'!$E$77*((I89-I86)/(3.6*(F89-F86)))</f>
        <v>2266.751127175175</v>
      </c>
      <c r="L89" s="21">
        <f>'Berechnungen 525d'!$E$77*((I89-I86)/(3.6*(F89-F86)))*'Berechnungen 525d'!$B$3/(2*PI())/2</f>
        <v>358.60005876916023</v>
      </c>
      <c r="M89" s="19">
        <f t="shared" si="29"/>
        <v>2296</v>
      </c>
      <c r="N89" s="19">
        <f t="shared" si="26"/>
        <v>2250</v>
      </c>
      <c r="O89" s="19">
        <f t="shared" si="30"/>
        <v>-46</v>
      </c>
      <c r="P89" s="29">
        <f t="shared" si="40"/>
        <v>-2.0034843205574911E-2</v>
      </c>
      <c r="Q89">
        <v>16304</v>
      </c>
      <c r="R89">
        <v>2339</v>
      </c>
      <c r="U89" s="18">
        <f t="shared" si="31"/>
        <v>2308.1486243170189</v>
      </c>
      <c r="V89" s="4">
        <f>U89*60*'Berechnungen 525d'!$D$9/1000</f>
        <v>117.15573102490808</v>
      </c>
      <c r="W89" s="21">
        <f>'Berechnungen 525d'!$E$77*((V89-V88)/(3.6*(F89-F88)))*'Berechnungen 525d'!$B$3/(2*PI())/2</f>
        <v>311.71704436165641</v>
      </c>
    </row>
    <row r="90" spans="1:23" x14ac:dyDescent="0.25">
      <c r="A90">
        <v>16494</v>
      </c>
      <c r="D90">
        <v>2250</v>
      </c>
      <c r="F90" s="17">
        <f t="shared" si="25"/>
        <v>16.494</v>
      </c>
      <c r="G90" s="17">
        <f t="shared" si="32"/>
        <v>0.19000000000000128</v>
      </c>
      <c r="H90" s="18">
        <f t="shared" si="33"/>
        <v>2339</v>
      </c>
      <c r="I90" s="4">
        <f>H90*60*'Berechnungen 525d'!$D$9/1000</f>
        <v>118.72166808510637</v>
      </c>
      <c r="J90" s="4"/>
      <c r="K90" s="4"/>
      <c r="L90" s="21">
        <f>L89</f>
        <v>358.60005876916023</v>
      </c>
      <c r="M90" s="19">
        <f t="shared" si="29"/>
        <v>2296</v>
      </c>
      <c r="N90" s="19">
        <f t="shared" si="26"/>
        <v>2250</v>
      </c>
      <c r="O90" s="19">
        <f t="shared" si="30"/>
        <v>-46</v>
      </c>
      <c r="P90" s="29">
        <f t="shared" si="40"/>
        <v>-2.0034843205574911E-2</v>
      </c>
      <c r="Q90">
        <v>16494</v>
      </c>
      <c r="T90">
        <v>2250</v>
      </c>
      <c r="U90" s="18">
        <f t="shared" si="31"/>
        <v>2322.9057310737371</v>
      </c>
      <c r="V90" s="4">
        <f>U90*60*'Berechnungen 525d'!$D$9/1000</f>
        <v>117.90476408615972</v>
      </c>
      <c r="W90" s="21">
        <f>'Berechnungen 525d'!$E$77*((V90-V89)/(3.6*(F90-F89)))*'Berechnungen 525d'!$B$3/(2*PI())/2</f>
        <v>311.83431671586055</v>
      </c>
    </row>
    <row r="91" spans="1:23" x14ac:dyDescent="0.25">
      <c r="A91">
        <v>16684</v>
      </c>
      <c r="C91">
        <v>2279</v>
      </c>
      <c r="F91" s="17">
        <f t="shared" si="25"/>
        <v>16.684000000000001</v>
      </c>
      <c r="G91" s="17">
        <f t="shared" si="32"/>
        <v>0.19000000000000128</v>
      </c>
      <c r="H91" s="18">
        <f t="shared" si="33"/>
        <v>2339</v>
      </c>
      <c r="I91" s="4">
        <f>H91*60*'Berechnungen 525d'!$D$9/1000</f>
        <v>118.72166808510637</v>
      </c>
      <c r="J91" s="4"/>
      <c r="K91" s="4"/>
      <c r="L91" s="21">
        <f>L90</f>
        <v>358.60005876916023</v>
      </c>
      <c r="M91" s="19">
        <f t="shared" si="29"/>
        <v>2279</v>
      </c>
      <c r="N91" s="19">
        <f t="shared" si="26"/>
        <v>2250</v>
      </c>
      <c r="O91" s="19">
        <f t="shared" si="30"/>
        <v>-29</v>
      </c>
      <c r="P91" s="29">
        <f t="shared" si="40"/>
        <v>-1.2724879333040808E-2</v>
      </c>
      <c r="Q91">
        <v>16684</v>
      </c>
      <c r="S91">
        <v>2279</v>
      </c>
      <c r="U91" s="18">
        <f t="shared" si="31"/>
        <v>2337.6662852118798</v>
      </c>
      <c r="V91" s="4">
        <f>U91*60*'Berechnungen 525d'!$D$9/1000</f>
        <v>118.65397212769064</v>
      </c>
      <c r="W91" s="21">
        <f>'Berechnungen 525d'!$E$77*((V91-V90)/(3.6*(F91-F90)))*'Berechnungen 525d'!$B$3/(2*PI())/2</f>
        <v>311.90716377515821</v>
      </c>
    </row>
    <row r="92" spans="1:23" x14ac:dyDescent="0.25">
      <c r="A92">
        <v>16885</v>
      </c>
      <c r="B92">
        <v>2381</v>
      </c>
      <c r="F92" s="17">
        <f t="shared" si="25"/>
        <v>16.885000000000002</v>
      </c>
      <c r="G92" s="17">
        <f t="shared" si="32"/>
        <v>0.20100000000000051</v>
      </c>
      <c r="H92" s="18">
        <f t="shared" si="33"/>
        <v>2381</v>
      </c>
      <c r="I92" s="4">
        <f>H92*60*'Berechnungen 525d'!$D$9/1000</f>
        <v>120.85348085106382</v>
      </c>
      <c r="J92" s="24">
        <f t="shared" ref="J92" si="42">((I92-I89)/(3.6*(F92-F89)))</f>
        <v>1.0192258395283214</v>
      </c>
      <c r="K92" s="28">
        <f>'Berechnungen 525d'!$E$77*((I92-I89)/(3.6*(F92-F89)))</f>
        <v>1834.6065111509783</v>
      </c>
      <c r="L92" s="21">
        <f>'Berechnungen 525d'!$E$77*((I92-I89)/(3.6*(F92-F89)))*'Berechnungen 525d'!$B$3/(2*PI())/2</f>
        <v>290.23477470898513</v>
      </c>
      <c r="M92" s="19">
        <f t="shared" si="29"/>
        <v>2279</v>
      </c>
      <c r="N92" s="19">
        <f t="shared" si="26"/>
        <v>2250</v>
      </c>
      <c r="O92" s="19">
        <f t="shared" si="30"/>
        <v>-29</v>
      </c>
      <c r="P92" s="29">
        <f t="shared" si="40"/>
        <v>-1.2724879333040808E-2</v>
      </c>
      <c r="Q92">
        <v>16885</v>
      </c>
      <c r="R92">
        <v>2381</v>
      </c>
      <c r="U92" s="18">
        <f t="shared" si="31"/>
        <v>2353.2828774631421</v>
      </c>
      <c r="V92" s="4">
        <f>U92*60*'Berechnungen 525d'!$D$9/1000</f>
        <v>119.44663047821429</v>
      </c>
      <c r="W92" s="21">
        <f>'Berechnungen 525d'!$E$77*((V92-V91)/(3.6*(F92-F91)))*'Berechnungen 525d'!$B$3/(2*PI())/2</f>
        <v>311.93672064898936</v>
      </c>
    </row>
    <row r="93" spans="1:23" x14ac:dyDescent="0.25">
      <c r="A93">
        <v>17075</v>
      </c>
      <c r="D93">
        <v>2250</v>
      </c>
      <c r="F93" s="17">
        <f t="shared" si="25"/>
        <v>17.074999999999999</v>
      </c>
      <c r="G93" s="17">
        <f t="shared" si="32"/>
        <v>0.18999999999999773</v>
      </c>
      <c r="H93" s="18">
        <f t="shared" si="33"/>
        <v>2381</v>
      </c>
      <c r="I93" s="4">
        <f>H93*60*'Berechnungen 525d'!$D$9/1000</f>
        <v>120.85348085106382</v>
      </c>
      <c r="J93" s="4"/>
      <c r="K93" s="4"/>
      <c r="L93" s="21">
        <f>L92</f>
        <v>290.23477470898513</v>
      </c>
      <c r="M93" s="19">
        <f t="shared" si="29"/>
        <v>2279</v>
      </c>
      <c r="N93" s="19">
        <f t="shared" si="26"/>
        <v>2250</v>
      </c>
      <c r="O93" s="19">
        <f t="shared" si="30"/>
        <v>-29</v>
      </c>
      <c r="P93" s="29">
        <f t="shared" si="40"/>
        <v>-1.2724879333040808E-2</v>
      </c>
      <c r="Q93">
        <v>17075</v>
      </c>
      <c r="T93">
        <v>2250</v>
      </c>
      <c r="U93" s="18">
        <f t="shared" si="31"/>
        <v>2368.0441363821365</v>
      </c>
      <c r="V93" s="4">
        <f>U93*60*'Berechnungen 525d'!$D$9/1000</f>
        <v>120.1958742926218</v>
      </c>
      <c r="W93" s="21">
        <f>'Berechnungen 525d'!$E$77*((V93-V92)/(3.6*(F93-F92)))*'Berechnungen 525d'!$B$3/(2*PI())/2</f>
        <v>311.92205658978645</v>
      </c>
    </row>
    <row r="94" spans="1:23" x14ac:dyDescent="0.25">
      <c r="A94">
        <v>17265</v>
      </c>
      <c r="C94">
        <v>2273</v>
      </c>
      <c r="F94" s="17">
        <f t="shared" si="25"/>
        <v>17.265000000000001</v>
      </c>
      <c r="G94" s="17">
        <f t="shared" si="32"/>
        <v>0.19000000000000128</v>
      </c>
      <c r="H94" s="18">
        <f t="shared" si="33"/>
        <v>2381</v>
      </c>
      <c r="I94" s="4">
        <f>H94*60*'Berechnungen 525d'!$D$9/1000</f>
        <v>120.85348085106382</v>
      </c>
      <c r="J94" s="4"/>
      <c r="K94" s="4"/>
      <c r="L94" s="21">
        <f>L93</f>
        <v>290.23477470898513</v>
      </c>
      <c r="M94" s="19">
        <f t="shared" si="29"/>
        <v>2273</v>
      </c>
      <c r="N94" s="19">
        <f t="shared" si="26"/>
        <v>2250</v>
      </c>
      <c r="O94" s="19">
        <f t="shared" si="30"/>
        <v>-23</v>
      </c>
      <c r="P94" s="29">
        <f t="shared" si="40"/>
        <v>-1.0118785745710516E-2</v>
      </c>
      <c r="Q94">
        <v>17265</v>
      </c>
      <c r="S94">
        <v>2273</v>
      </c>
      <c r="U94" s="18">
        <f t="shared" si="31"/>
        <v>2382.8027404683689</v>
      </c>
      <c r="V94" s="4">
        <f>U94*60*'Berechnungen 525d'!$D$9/1000</f>
        <v>120.94498335449661</v>
      </c>
      <c r="W94" s="21">
        <f>'Berechnungen 525d'!$E$77*((V94-V93)/(3.6*(F94-F93)))*'Berechnungen 525d'!$B$3/(2*PI())/2</f>
        <v>311.86595697798754</v>
      </c>
    </row>
    <row r="95" spans="1:23" x14ac:dyDescent="0.25">
      <c r="A95">
        <v>17456</v>
      </c>
      <c r="B95">
        <v>2423</v>
      </c>
      <c r="F95" s="17">
        <f t="shared" si="25"/>
        <v>17.456</v>
      </c>
      <c r="G95" s="17">
        <f t="shared" si="32"/>
        <v>0.19099999999999895</v>
      </c>
      <c r="H95" s="18">
        <f t="shared" si="33"/>
        <v>2423</v>
      </c>
      <c r="I95" s="4">
        <f>H95*60*'Berechnungen 525d'!$D$9/1000</f>
        <v>122.98529361702127</v>
      </c>
      <c r="J95" s="24">
        <f t="shared" ref="J95" si="43">((I95-I92)/(3.6*(F95-F92)))</f>
        <v>1.0370756790997551</v>
      </c>
      <c r="K95" s="28">
        <f>'Berechnungen 525d'!$E$77*((I95-I92)/(3.6*(F95-F92)))</f>
        <v>1866.7362223795592</v>
      </c>
      <c r="L95" s="21">
        <f>'Berechnungen 525d'!$E$77*((I95-I92)/(3.6*(F95-F92)))*'Berechnungen 525d'!$B$3/(2*PI())/2</f>
        <v>295.31769545695607</v>
      </c>
      <c r="M95" s="19">
        <f t="shared" si="29"/>
        <v>2273</v>
      </c>
      <c r="N95" s="19">
        <f t="shared" si="26"/>
        <v>2250</v>
      </c>
      <c r="O95" s="19">
        <f t="shared" si="30"/>
        <v>-23</v>
      </c>
      <c r="P95" s="29">
        <f t="shared" si="40"/>
        <v>-1.0118785745710516E-2</v>
      </c>
      <c r="Q95">
        <v>17456</v>
      </c>
      <c r="R95">
        <v>2423</v>
      </c>
      <c r="U95" s="18">
        <f t="shared" si="31"/>
        <v>2397.63443610902</v>
      </c>
      <c r="V95" s="4">
        <f>U95*60*'Berechnungen 525d'!$D$9/1000</f>
        <v>121.69780235705696</v>
      </c>
      <c r="W95" s="21">
        <f>'Berechnungen 525d'!$E$77*((V95-V94)/(3.6*(F95-F94)))*'Berechnungen 525d'!$B$3/(2*PI())/2</f>
        <v>311.76957151288912</v>
      </c>
    </row>
    <row r="96" spans="1:23" x14ac:dyDescent="0.25">
      <c r="A96">
        <v>17646</v>
      </c>
      <c r="D96">
        <v>2250</v>
      </c>
      <c r="F96" s="17">
        <f t="shared" si="25"/>
        <v>17.646000000000001</v>
      </c>
      <c r="G96" s="17">
        <f t="shared" si="32"/>
        <v>0.19000000000000128</v>
      </c>
      <c r="H96" s="18">
        <f t="shared" si="33"/>
        <v>2423</v>
      </c>
      <c r="I96" s="4">
        <f>H96*60*'Berechnungen 525d'!$D$9/1000</f>
        <v>122.98529361702127</v>
      </c>
      <c r="J96" s="4"/>
      <c r="K96" s="4"/>
      <c r="L96" s="21">
        <f>L95</f>
        <v>295.31769545695607</v>
      </c>
      <c r="M96" s="19">
        <f t="shared" si="29"/>
        <v>2273</v>
      </c>
      <c r="N96" s="19">
        <f t="shared" si="26"/>
        <v>2250</v>
      </c>
      <c r="O96" s="19">
        <f t="shared" si="30"/>
        <v>-23</v>
      </c>
      <c r="P96" s="29">
        <f t="shared" si="40"/>
        <v>-1.0118785745710516E-2</v>
      </c>
      <c r="Q96">
        <v>17646</v>
      </c>
      <c r="T96">
        <v>2250</v>
      </c>
      <c r="U96" s="18">
        <f t="shared" si="31"/>
        <v>2412.3820685796663</v>
      </c>
      <c r="V96" s="4">
        <f>U96*60*'Berechnungen 525d'!$D$9/1000</f>
        <v>122.44635452773726</v>
      </c>
      <c r="W96" s="21">
        <f>'Berechnungen 525d'!$E$77*((V96-V95)/(3.6*(F96-F95)))*'Berechnungen 525d'!$B$3/(2*PI())/2</f>
        <v>311.63411436100318</v>
      </c>
    </row>
    <row r="97" spans="1:23" x14ac:dyDescent="0.25">
      <c r="A97">
        <v>17836</v>
      </c>
      <c r="C97">
        <v>2266</v>
      </c>
      <c r="F97" s="17">
        <f t="shared" si="25"/>
        <v>17.835999999999999</v>
      </c>
      <c r="G97" s="17">
        <f t="shared" si="32"/>
        <v>0.18999999999999773</v>
      </c>
      <c r="H97" s="18">
        <f t="shared" si="33"/>
        <v>2423</v>
      </c>
      <c r="I97" s="4">
        <f>H97*60*'Berechnungen 525d'!$D$9/1000</f>
        <v>122.98529361702127</v>
      </c>
      <c r="J97" s="4"/>
      <c r="K97" s="4"/>
      <c r="L97" s="21">
        <f>L96</f>
        <v>295.31769545695607</v>
      </c>
      <c r="M97" s="19">
        <f t="shared" si="29"/>
        <v>2266</v>
      </c>
      <c r="N97" s="19">
        <f t="shared" si="26"/>
        <v>2250</v>
      </c>
      <c r="O97" s="19">
        <f t="shared" si="30"/>
        <v>-16</v>
      </c>
      <c r="P97" s="29">
        <f t="shared" si="40"/>
        <v>-7.0609002647837602E-3</v>
      </c>
      <c r="Q97">
        <v>17836</v>
      </c>
      <c r="S97">
        <v>2266</v>
      </c>
      <c r="U97" s="18">
        <f t="shared" si="31"/>
        <v>2427.1215130137762</v>
      </c>
      <c r="V97" s="4">
        <f>U97*60*'Berechnungen 525d'!$D$9/1000</f>
        <v>123.1944910945886</v>
      </c>
      <c r="W97" s="21">
        <f>'Berechnungen 525d'!$E$77*((V97-V96)/(3.6*(F97-F96)))*'Berechnungen 525d'!$B$3/(2*PI())/2</f>
        <v>311.46109191015728</v>
      </c>
    </row>
    <row r="98" spans="1:23" x14ac:dyDescent="0.25">
      <c r="A98">
        <v>18036</v>
      </c>
      <c r="B98">
        <v>2462</v>
      </c>
      <c r="F98" s="17">
        <f t="shared" si="25"/>
        <v>18.036000000000001</v>
      </c>
      <c r="G98" s="17">
        <f t="shared" si="32"/>
        <v>0.20000000000000284</v>
      </c>
      <c r="H98" s="18">
        <f t="shared" si="33"/>
        <v>2462</v>
      </c>
      <c r="I98" s="4">
        <f>H98*60*'Berechnungen 525d'!$D$9/1000</f>
        <v>124.96483404255318</v>
      </c>
      <c r="J98" s="24">
        <f t="shared" ref="J98" si="44">((I98-I95)/(3.6*(F98-F95)))</f>
        <v>0.94805575935435926</v>
      </c>
      <c r="K98" s="28">
        <f>'Berechnungen 525d'!$E$77*((I98-I95)/(3.6*(F98-F95)))</f>
        <v>1706.5003668378467</v>
      </c>
      <c r="L98" s="21">
        <f>'Berechnungen 525d'!$E$77*((I98-I95)/(3.6*(F98-F95)))*'Berechnungen 525d'!$B$3/(2*PI())/2</f>
        <v>269.96838095775377</v>
      </c>
      <c r="M98" s="19">
        <f t="shared" si="29"/>
        <v>2266</v>
      </c>
      <c r="N98" s="19">
        <f t="shared" si="26"/>
        <v>2250</v>
      </c>
      <c r="O98" s="19">
        <f t="shared" si="30"/>
        <v>-16</v>
      </c>
      <c r="P98" s="29">
        <f t="shared" si="40"/>
        <v>-7.0609002647837602E-3</v>
      </c>
      <c r="Q98">
        <v>18036</v>
      </c>
      <c r="R98">
        <v>2462</v>
      </c>
      <c r="U98" s="18">
        <f t="shared" si="31"/>
        <v>2442.62595694843</v>
      </c>
      <c r="V98" s="4">
        <f>U98*60*'Berechnungen 525d'!$D$9/1000</f>
        <v>123.98145708289732</v>
      </c>
      <c r="W98" s="21">
        <f>'Berechnungen 525d'!$E$77*((V98-V97)/(3.6*(F98-F97)))*'Berechnungen 525d'!$B$3/(2*PI())/2</f>
        <v>311.2450748050573</v>
      </c>
    </row>
    <row r="99" spans="1:23" x14ac:dyDescent="0.25">
      <c r="A99">
        <v>18227</v>
      </c>
      <c r="D99">
        <v>2250</v>
      </c>
      <c r="F99" s="17">
        <f t="shared" si="25"/>
        <v>18.227</v>
      </c>
      <c r="G99" s="17">
        <f t="shared" si="32"/>
        <v>0.19099999999999895</v>
      </c>
      <c r="H99" s="18">
        <f t="shared" si="33"/>
        <v>2462</v>
      </c>
      <c r="I99" s="4">
        <f>H99*60*'Berechnungen 525d'!$D$9/1000</f>
        <v>124.96483404255318</v>
      </c>
      <c r="J99" s="4"/>
      <c r="K99" s="4"/>
      <c r="L99" s="21">
        <f t="shared" ref="L99:L100" si="45">L98</f>
        <v>269.96838095775377</v>
      </c>
      <c r="M99" s="19">
        <f t="shared" si="29"/>
        <v>2266</v>
      </c>
      <c r="N99" s="19">
        <f t="shared" si="26"/>
        <v>2250</v>
      </c>
      <c r="O99" s="19">
        <f t="shared" si="30"/>
        <v>-16</v>
      </c>
      <c r="P99" s="29">
        <f t="shared" si="40"/>
        <v>-7.0609002647837602E-3</v>
      </c>
      <c r="Q99">
        <v>18227</v>
      </c>
      <c r="T99">
        <v>2250</v>
      </c>
      <c r="U99" s="18">
        <f t="shared" si="31"/>
        <v>2457.4206127709726</v>
      </c>
      <c r="V99" s="4">
        <f>U99*60*'Berechnungen 525d'!$D$9/1000</f>
        <v>124.73239603886027</v>
      </c>
      <c r="W99" s="21">
        <f>'Berechnungen 525d'!$E$77*((V99-V98)/(3.6*(F99-F98)))*'Berechnungen 525d'!$B$3/(2*PI())/2</f>
        <v>310.99097623288174</v>
      </c>
    </row>
    <row r="100" spans="1:23" x14ac:dyDescent="0.25">
      <c r="A100">
        <v>18417</v>
      </c>
      <c r="C100">
        <v>2256</v>
      </c>
      <c r="F100" s="17">
        <f t="shared" si="25"/>
        <v>18.417000000000002</v>
      </c>
      <c r="G100" s="17">
        <f t="shared" si="32"/>
        <v>0.19000000000000128</v>
      </c>
      <c r="H100" s="18">
        <f t="shared" si="33"/>
        <v>2462</v>
      </c>
      <c r="I100" s="4">
        <f>H100*60*'Berechnungen 525d'!$D$9/1000</f>
        <v>124.96483404255318</v>
      </c>
      <c r="J100" s="4"/>
      <c r="K100" s="4"/>
      <c r="L100" s="21">
        <f t="shared" si="45"/>
        <v>269.96838095775377</v>
      </c>
      <c r="M100" s="19">
        <f t="shared" si="29"/>
        <v>2256</v>
      </c>
      <c r="N100" s="19">
        <f t="shared" si="26"/>
        <v>2250</v>
      </c>
      <c r="O100" s="19">
        <f t="shared" si="30"/>
        <v>-6</v>
      </c>
      <c r="P100" s="29">
        <f t="shared" si="40"/>
        <v>-2.6595744680851063E-3</v>
      </c>
      <c r="Q100">
        <v>18417</v>
      </c>
      <c r="S100">
        <v>2256</v>
      </c>
      <c r="U100" s="18">
        <f t="shared" si="31"/>
        <v>2472.1244108267629</v>
      </c>
      <c r="V100" s="4">
        <f>U100*60*'Berechnungen 525d'!$D$9/1000</f>
        <v>125.47872328656011</v>
      </c>
      <c r="W100" s="21">
        <f>'Berechnungen 525d'!$E$77*((V100-V99)/(3.6*(F100-F99)))*'Berechnungen 525d'!$B$3/(2*PI())/2</f>
        <v>310.70784371522177</v>
      </c>
    </row>
    <row r="101" spans="1:23" x14ac:dyDescent="0.25">
      <c r="A101">
        <v>18607</v>
      </c>
      <c r="B101">
        <v>2504</v>
      </c>
      <c r="F101" s="17">
        <f t="shared" si="25"/>
        <v>18.606999999999999</v>
      </c>
      <c r="G101" s="17">
        <f t="shared" si="32"/>
        <v>0.18999999999999773</v>
      </c>
      <c r="H101" s="18">
        <f t="shared" si="33"/>
        <v>2504</v>
      </c>
      <c r="I101" s="4">
        <f>H101*60*'Berechnungen 525d'!$D$9/1000</f>
        <v>127.09664680851063</v>
      </c>
      <c r="J101" s="24">
        <f t="shared" ref="J101" si="46">((I101-I98)/(3.6*(F101-F98)))</f>
        <v>1.0370756790997551</v>
      </c>
      <c r="K101" s="28">
        <f>'Berechnungen 525d'!$E$77*((I101-I98)/(3.6*(F101-F98)))</f>
        <v>1866.7362223795592</v>
      </c>
      <c r="L101" s="21">
        <f>'Berechnungen 525d'!$E$77*((I101-I98)/(3.6*(F101-F98)))*'Berechnungen 525d'!$B$3/(2*PI())/2</f>
        <v>295.31769545695607</v>
      </c>
      <c r="M101" s="19">
        <f t="shared" si="29"/>
        <v>2256</v>
      </c>
      <c r="N101" s="19">
        <f t="shared" si="26"/>
        <v>2250</v>
      </c>
      <c r="O101" s="19">
        <f t="shared" si="30"/>
        <v>-6</v>
      </c>
      <c r="P101" s="29">
        <f t="shared" si="40"/>
        <v>-2.6595744680851063E-3</v>
      </c>
      <c r="Q101">
        <v>18607</v>
      </c>
      <c r="R101">
        <v>2504</v>
      </c>
      <c r="U101" s="18">
        <f t="shared" si="31"/>
        <v>2486.8132442341462</v>
      </c>
      <c r="V101" s="4">
        <f>U101*60*'Berechnungen 525d'!$D$9/1000</f>
        <v>126.22429096691444</v>
      </c>
      <c r="W101" s="21">
        <f>'Berechnungen 525d'!$E$77*((V101-V100)/(3.6*(F101-F100)))*'Berechnungen 525d'!$B$3/(2*PI())/2</f>
        <v>310.39162380927115</v>
      </c>
    </row>
    <row r="102" spans="1:23" x14ac:dyDescent="0.25">
      <c r="A102">
        <v>18797</v>
      </c>
      <c r="D102">
        <v>2250</v>
      </c>
      <c r="F102" s="17">
        <f t="shared" si="25"/>
        <v>18.797000000000001</v>
      </c>
      <c r="G102" s="17">
        <f t="shared" si="32"/>
        <v>0.19000000000000128</v>
      </c>
      <c r="H102" s="18">
        <f t="shared" si="33"/>
        <v>2504</v>
      </c>
      <c r="I102" s="4">
        <f>H102*60*'Berechnungen 525d'!$D$9/1000</f>
        <v>127.09664680851063</v>
      </c>
      <c r="J102" s="4"/>
      <c r="K102" s="4"/>
      <c r="L102" s="21">
        <f t="shared" ref="L102:L103" si="47">L101</f>
        <v>295.31769545695607</v>
      </c>
      <c r="M102" s="19">
        <f t="shared" si="29"/>
        <v>2256</v>
      </c>
      <c r="N102" s="19">
        <f t="shared" si="26"/>
        <v>2250</v>
      </c>
      <c r="O102" s="19">
        <f t="shared" si="30"/>
        <v>-6</v>
      </c>
      <c r="P102" s="29">
        <f t="shared" si="40"/>
        <v>-2.6595744680851063E-3</v>
      </c>
      <c r="Q102">
        <v>18797</v>
      </c>
      <c r="T102">
        <v>2250</v>
      </c>
      <c r="U102" s="18">
        <f t="shared" si="31"/>
        <v>2501.4855606558094</v>
      </c>
      <c r="V102" s="4">
        <f>U102*60*'Berechnungen 525d'!$D$9/1000</f>
        <v>126.96902028724463</v>
      </c>
      <c r="W102" s="21">
        <f>'Berechnungen 525d'!$E$77*((V102-V101)/(3.6*(F102-F101)))*'Berechnungen 525d'!$B$3/(2*PI())/2</f>
        <v>310.04260126431842</v>
      </c>
    </row>
    <row r="103" spans="1:23" x14ac:dyDescent="0.25">
      <c r="A103">
        <v>18988</v>
      </c>
      <c r="C103">
        <v>2256</v>
      </c>
      <c r="F103" s="17">
        <f t="shared" si="25"/>
        <v>18.988</v>
      </c>
      <c r="G103" s="17">
        <f t="shared" si="32"/>
        <v>0.19099999999999895</v>
      </c>
      <c r="H103" s="18">
        <f t="shared" si="33"/>
        <v>2504</v>
      </c>
      <c r="I103" s="4">
        <f>H103*60*'Berechnungen 525d'!$D$9/1000</f>
        <v>127.09664680851063</v>
      </c>
      <c r="J103" s="4"/>
      <c r="K103" s="4"/>
      <c r="L103" s="21">
        <f t="shared" si="47"/>
        <v>295.31769545695607</v>
      </c>
      <c r="M103" s="19">
        <f t="shared" si="29"/>
        <v>2256</v>
      </c>
      <c r="N103" s="19">
        <f t="shared" si="26"/>
        <v>2250</v>
      </c>
      <c r="O103" s="19">
        <f t="shared" si="30"/>
        <v>-6</v>
      </c>
      <c r="P103" s="29">
        <f t="shared" si="40"/>
        <v>-2.6595744680851063E-3</v>
      </c>
      <c r="Q103">
        <v>18988</v>
      </c>
      <c r="S103">
        <v>2256</v>
      </c>
      <c r="U103" s="18">
        <f t="shared" si="31"/>
        <v>2516.2169303706128</v>
      </c>
      <c r="V103" s="4">
        <f>U103*60*'Berechnungen 525d'!$D$9/1000</f>
        <v>127.71674700196029</v>
      </c>
      <c r="W103" s="21">
        <f>'Berechnungen 525d'!$E$77*((V103-V102)/(3.6*(F103-F102)))*'Berechnungen 525d'!$B$3/(2*PI())/2</f>
        <v>309.66067097509756</v>
      </c>
    </row>
    <row r="104" spans="1:23" x14ac:dyDescent="0.25">
      <c r="A104">
        <v>19188</v>
      </c>
      <c r="B104">
        <v>2551</v>
      </c>
      <c r="F104" s="17">
        <f t="shared" si="25"/>
        <v>19.187999999999999</v>
      </c>
      <c r="G104" s="17">
        <f t="shared" si="32"/>
        <v>0.19999999999999929</v>
      </c>
      <c r="H104" s="18">
        <f t="shared" si="33"/>
        <v>2551</v>
      </c>
      <c r="I104" s="4">
        <f>H104*60*'Berechnungen 525d'!$D$9/1000</f>
        <v>129.48224680851064</v>
      </c>
      <c r="J104" s="24">
        <f t="shared" ref="J104" si="48">((I104-I101)/(3.6*(F104-F101)))</f>
        <v>1.1405622489959899</v>
      </c>
      <c r="K104" s="28">
        <f>'Berechnungen 525d'!$E$77*((I104-I101)/(3.6*(F104-F101)))</f>
        <v>2053.012048192782</v>
      </c>
      <c r="L104" s="21">
        <f>'Berechnungen 525d'!$E$77*((I104-I101)/(3.6*(F104-F101)))*'Berechnungen 525d'!$B$3/(2*PI())/2</f>
        <v>324.78653360291514</v>
      </c>
      <c r="M104" s="19">
        <f t="shared" si="29"/>
        <v>2256</v>
      </c>
      <c r="N104" s="19">
        <f t="shared" si="26"/>
        <v>2250</v>
      </c>
      <c r="O104" s="19">
        <f t="shared" si="30"/>
        <v>-6</v>
      </c>
      <c r="P104" s="29">
        <f t="shared" si="40"/>
        <v>-2.6595744680851063E-3</v>
      </c>
      <c r="Q104">
        <v>19188</v>
      </c>
      <c r="R104">
        <v>2551</v>
      </c>
      <c r="U104" s="18">
        <f t="shared" si="31"/>
        <v>2531.6213091070404</v>
      </c>
      <c r="V104" s="4">
        <f>U104*60*'Berechnungen 525d'!$D$9/1000</f>
        <v>128.49863393629266</v>
      </c>
      <c r="W104" s="21">
        <f>'Berechnungen 525d'!$E$77*((V104-V103)/(3.6*(F104-F103)))*'Berechnungen 525d'!$B$3/(2*PI())/2</f>
        <v>309.23630878684645</v>
      </c>
    </row>
    <row r="105" spans="1:23" x14ac:dyDescent="0.25">
      <c r="A105">
        <v>19378</v>
      </c>
      <c r="D105">
        <v>2250</v>
      </c>
      <c r="F105" s="17">
        <f t="shared" si="25"/>
        <v>19.378</v>
      </c>
      <c r="G105" s="17">
        <f t="shared" si="32"/>
        <v>0.19000000000000128</v>
      </c>
      <c r="H105" s="18">
        <f t="shared" si="33"/>
        <v>2551</v>
      </c>
      <c r="I105" s="4">
        <f>H105*60*'Berechnungen 525d'!$D$9/1000</f>
        <v>129.48224680851064</v>
      </c>
      <c r="J105" s="4"/>
      <c r="K105" s="4"/>
      <c r="L105" s="21">
        <f t="shared" ref="L105:L106" si="49">L104</f>
        <v>324.78653360291514</v>
      </c>
      <c r="M105" s="19">
        <f t="shared" si="29"/>
        <v>2256</v>
      </c>
      <c r="N105" s="19">
        <f t="shared" si="26"/>
        <v>2250</v>
      </c>
      <c r="O105" s="19">
        <f t="shared" si="30"/>
        <v>-6</v>
      </c>
      <c r="P105" s="29">
        <f t="shared" si="40"/>
        <v>-2.6595744680851063E-3</v>
      </c>
      <c r="Q105">
        <v>19378</v>
      </c>
      <c r="T105">
        <v>2250</v>
      </c>
      <c r="U105" s="18">
        <f t="shared" si="31"/>
        <v>2546.2339544769807</v>
      </c>
      <c r="V105" s="4">
        <f>U105*60*'Berechnungen 525d'!$D$9/1000</f>
        <v>129.24033450638905</v>
      </c>
      <c r="W105" s="21">
        <f>'Berechnungen 525d'!$E$77*((V105-V104)/(3.6*(F105-F104)))*'Berechnungen 525d'!$B$3/(2*PI())/2</f>
        <v>308.78168461254222</v>
      </c>
    </row>
    <row r="106" spans="1:23" x14ac:dyDescent="0.25">
      <c r="A106">
        <v>19569</v>
      </c>
      <c r="C106">
        <v>2260</v>
      </c>
      <c r="F106" s="17">
        <f t="shared" si="25"/>
        <v>19.568999999999999</v>
      </c>
      <c r="G106" s="17">
        <f t="shared" si="32"/>
        <v>0.19099999999999895</v>
      </c>
      <c r="H106" s="18">
        <f t="shared" si="33"/>
        <v>2551</v>
      </c>
      <c r="I106" s="4">
        <f>H106*60*'Berechnungen 525d'!$D$9/1000</f>
        <v>129.48224680851064</v>
      </c>
      <c r="J106" s="4"/>
      <c r="K106" s="4"/>
      <c r="L106" s="21">
        <f t="shared" si="49"/>
        <v>324.78653360291514</v>
      </c>
      <c r="M106" s="19">
        <f t="shared" si="29"/>
        <v>2260</v>
      </c>
      <c r="N106" s="19">
        <f t="shared" si="26"/>
        <v>2250</v>
      </c>
      <c r="O106" s="19">
        <f t="shared" si="30"/>
        <v>-10</v>
      </c>
      <c r="P106" s="29">
        <f t="shared" si="40"/>
        <v>-4.4247787610619468E-3</v>
      </c>
      <c r="Q106">
        <v>19569</v>
      </c>
      <c r="S106">
        <v>2260</v>
      </c>
      <c r="U106" s="18">
        <f t="shared" si="31"/>
        <v>2560.9009677930908</v>
      </c>
      <c r="V106" s="4">
        <f>U106*60*'Berechnungen 525d'!$D$9/1000</f>
        <v>129.98479465462123</v>
      </c>
      <c r="W106" s="21">
        <f>'Berechnungen 525d'!$E$77*((V106-V105)/(3.6*(F106-F105)))*'Berechnungen 525d'!$B$3/(2*PI())/2</f>
        <v>308.30786767256689</v>
      </c>
    </row>
    <row r="107" spans="1:23" x14ac:dyDescent="0.25">
      <c r="A107">
        <v>19759</v>
      </c>
      <c r="B107">
        <v>2590</v>
      </c>
      <c r="F107" s="17">
        <f t="shared" si="25"/>
        <v>19.759</v>
      </c>
      <c r="G107" s="17">
        <f t="shared" si="32"/>
        <v>0.19000000000000128</v>
      </c>
      <c r="H107" s="18">
        <f t="shared" si="33"/>
        <v>2590</v>
      </c>
      <c r="I107" s="4">
        <f>H107*60*'Berechnungen 525d'!$D$9/1000</f>
        <v>131.46178723404253</v>
      </c>
      <c r="J107" s="24">
        <f t="shared" ref="J107" si="50">((I107-I104)/(3.6*(F107-F104)))</f>
        <v>0.96299884487832699</v>
      </c>
      <c r="K107" s="28">
        <f>'Berechnungen 525d'!$E$77*((I107-I104)/(3.6*(F107-F104)))</f>
        <v>1733.3979207809887</v>
      </c>
      <c r="L107" s="21">
        <f>'Berechnungen 525d'!$E$77*((I107-I104)/(3.6*(F107-F104)))*'Berechnungen 525d'!$B$3/(2*PI())/2</f>
        <v>274.22357435288291</v>
      </c>
      <c r="M107" s="19">
        <f t="shared" si="29"/>
        <v>2260</v>
      </c>
      <c r="N107" s="19">
        <f t="shared" si="26"/>
        <v>2250</v>
      </c>
      <c r="O107" s="19">
        <f t="shared" si="30"/>
        <v>-10</v>
      </c>
      <c r="P107" s="29">
        <f t="shared" si="40"/>
        <v>-4.4247787610619468E-3</v>
      </c>
      <c r="Q107">
        <v>19759</v>
      </c>
      <c r="R107">
        <v>2590</v>
      </c>
      <c r="U107" s="18">
        <f t="shared" si="31"/>
        <v>2575.4674300888673</v>
      </c>
      <c r="V107" s="4">
        <f>U107*60*'Berechnungen 525d'!$D$9/1000</f>
        <v>130.72415108978728</v>
      </c>
      <c r="W107" s="21">
        <f>'Berechnungen 525d'!$E$77*((V107-V106)/(3.6*(F107-F106)))*'Berechnungen 525d'!$B$3/(2*PI())/2</f>
        <v>307.80578414552372</v>
      </c>
    </row>
    <row r="108" spans="1:23" x14ac:dyDescent="0.25">
      <c r="A108">
        <v>19939</v>
      </c>
      <c r="D108">
        <v>2250</v>
      </c>
      <c r="F108" s="17">
        <f t="shared" si="25"/>
        <v>19.939</v>
      </c>
      <c r="G108" s="17">
        <f t="shared" si="32"/>
        <v>0.17999999999999972</v>
      </c>
      <c r="H108" s="18">
        <f t="shared" si="33"/>
        <v>2590</v>
      </c>
      <c r="I108" s="4">
        <f>H108*60*'Berechnungen 525d'!$D$9/1000</f>
        <v>131.46178723404253</v>
      </c>
      <c r="J108" s="4"/>
      <c r="K108" s="4"/>
      <c r="L108" s="21">
        <f t="shared" ref="L108:L109" si="51">L107</f>
        <v>274.22357435288291</v>
      </c>
      <c r="M108" s="19">
        <f t="shared" si="29"/>
        <v>2260</v>
      </c>
      <c r="N108" s="19">
        <f t="shared" si="26"/>
        <v>2250</v>
      </c>
      <c r="O108" s="19">
        <f t="shared" si="30"/>
        <v>-10</v>
      </c>
      <c r="P108" s="29">
        <f t="shared" si="40"/>
        <v>-4.4247787610619468E-3</v>
      </c>
      <c r="Q108">
        <v>19939</v>
      </c>
      <c r="T108">
        <v>2250</v>
      </c>
      <c r="U108" s="18">
        <f t="shared" si="31"/>
        <v>2589.2442045267703</v>
      </c>
      <c r="V108" s="4">
        <f>U108*60*'Berechnungen 525d'!$D$9/1000</f>
        <v>131.42342498551199</v>
      </c>
      <c r="W108" s="21">
        <f>'Berechnungen 525d'!$E$77*((V108-V107)/(3.6*(F108-F107)))*'Berechnungen 525d'!$B$3/(2*PI())/2</f>
        <v>307.29205471454082</v>
      </c>
    </row>
    <row r="109" spans="1:23" x14ac:dyDescent="0.25">
      <c r="A109">
        <v>20129</v>
      </c>
      <c r="C109">
        <v>2255</v>
      </c>
      <c r="F109" s="17">
        <f t="shared" si="25"/>
        <v>20.129000000000001</v>
      </c>
      <c r="G109" s="17">
        <f t="shared" si="32"/>
        <v>0.19000000000000128</v>
      </c>
      <c r="H109" s="18">
        <f t="shared" si="33"/>
        <v>2590</v>
      </c>
      <c r="I109" s="4">
        <f>H109*60*'Berechnungen 525d'!$D$9/1000</f>
        <v>131.46178723404253</v>
      </c>
      <c r="J109" s="4"/>
      <c r="K109" s="4"/>
      <c r="L109" s="21">
        <f t="shared" si="51"/>
        <v>274.22357435288291</v>
      </c>
      <c r="M109" s="19">
        <f t="shared" si="29"/>
        <v>2255</v>
      </c>
      <c r="N109" s="19">
        <f t="shared" si="26"/>
        <v>2250</v>
      </c>
      <c r="O109" s="19">
        <f t="shared" si="30"/>
        <v>-5</v>
      </c>
      <c r="P109" s="29">
        <f t="shared" si="40"/>
        <v>-2.2172949002217295E-3</v>
      </c>
      <c r="Q109">
        <v>20129</v>
      </c>
      <c r="S109">
        <v>2255</v>
      </c>
      <c r="U109" s="18">
        <f t="shared" si="31"/>
        <v>2603.7608473396135</v>
      </c>
      <c r="V109" s="4">
        <f>U109*60*'Berechnungen 525d'!$D$9/1000</f>
        <v>132.16025271092303</v>
      </c>
      <c r="W109" s="21">
        <f>'Berechnungen 525d'!$E$77*((V109-V108)/(3.6*(F109-F108)))*'Berechnungen 525d'!$B$3/(2*PI())/2</f>
        <v>306.75304225812391</v>
      </c>
    </row>
    <row r="110" spans="1:23" x14ac:dyDescent="0.25">
      <c r="A110">
        <v>20320</v>
      </c>
      <c r="B110">
        <v>2625</v>
      </c>
      <c r="F110" s="17">
        <f t="shared" si="25"/>
        <v>20.32</v>
      </c>
      <c r="G110" s="17">
        <f t="shared" si="32"/>
        <v>0.19099999999999895</v>
      </c>
      <c r="H110" s="18">
        <f t="shared" si="33"/>
        <v>2625</v>
      </c>
      <c r="I110" s="4">
        <f>H110*60*'Berechnungen 525d'!$D$9/1000</f>
        <v>133.23829787234041</v>
      </c>
      <c r="J110" s="24">
        <f t="shared" ref="J110" si="52">((I110-I107)/(3.6*(F110-F107)))</f>
        <v>0.87963489715680265</v>
      </c>
      <c r="K110" s="28">
        <f>'Berechnungen 525d'!$E$77*((I110-I107)/(3.6*(F110-F107)))</f>
        <v>1583.3428148822447</v>
      </c>
      <c r="L110" s="21">
        <f>'Berechnungen 525d'!$E$77*((I110-I107)/(3.6*(F110-F107)))*'Berechnungen 525d'!$B$3/(2*PI())/2</f>
        <v>250.48485458395976</v>
      </c>
      <c r="M110" s="19">
        <f t="shared" si="29"/>
        <v>2255</v>
      </c>
      <c r="N110" s="19">
        <f t="shared" si="26"/>
        <v>2250</v>
      </c>
      <c r="O110" s="19">
        <f t="shared" si="30"/>
        <v>-5</v>
      </c>
      <c r="P110" s="29">
        <f t="shared" si="40"/>
        <v>-2.2172949002217295E-3</v>
      </c>
      <c r="Q110">
        <v>20320</v>
      </c>
      <c r="R110">
        <v>2625</v>
      </c>
      <c r="U110" s="18">
        <f t="shared" si="31"/>
        <v>2618.3262873618937</v>
      </c>
      <c r="V110" s="4">
        <f>U110*60*'Berechnungen 525d'!$D$9/1000</f>
        <v>132.89955725809642</v>
      </c>
      <c r="W110" s="21">
        <f>'Berechnungen 525d'!$E$77*((V110-V109)/(3.6*(F110-F109)))*'Berechnungen 525d'!$B$3/(2*PI())/2</f>
        <v>306.17274684335922</v>
      </c>
    </row>
    <row r="111" spans="1:23" x14ac:dyDescent="0.25">
      <c r="A111">
        <v>20510</v>
      </c>
      <c r="D111">
        <v>2250</v>
      </c>
      <c r="F111" s="17">
        <f t="shared" si="25"/>
        <v>20.51</v>
      </c>
      <c r="G111" s="17">
        <f t="shared" si="32"/>
        <v>0.19000000000000128</v>
      </c>
      <c r="H111" s="18">
        <f t="shared" si="33"/>
        <v>2625</v>
      </c>
      <c r="I111" s="4">
        <f>H111*60*'Berechnungen 525d'!$D$9/1000</f>
        <v>133.23829787234041</v>
      </c>
      <c r="J111" s="4"/>
      <c r="K111" s="4"/>
      <c r="L111" s="21">
        <f t="shared" ref="L111:L112" si="53">L110</f>
        <v>250.48485458395976</v>
      </c>
      <c r="M111" s="19">
        <f t="shared" si="29"/>
        <v>2255</v>
      </c>
      <c r="N111" s="19">
        <f t="shared" si="26"/>
        <v>2250</v>
      </c>
      <c r="O111" s="19">
        <f t="shared" si="30"/>
        <v>-5</v>
      </c>
      <c r="P111" s="29">
        <f t="shared" si="40"/>
        <v>-2.2172949002217295E-3</v>
      </c>
      <c r="Q111">
        <v>20510</v>
      </c>
      <c r="T111">
        <v>2250</v>
      </c>
      <c r="U111" s="18">
        <f t="shared" si="31"/>
        <v>2632.7868292018575</v>
      </c>
      <c r="V111" s="4">
        <f>U111*60*'Berechnungen 525d'!$D$9/1000</f>
        <v>133.63353744136069</v>
      </c>
      <c r="W111" s="21">
        <f>'Berechnungen 525d'!$E$77*((V111-V110)/(3.6*(F111-F110)))*'Berechnungen 525d'!$B$3/(2*PI())/2</f>
        <v>305.56756540056369</v>
      </c>
    </row>
    <row r="112" spans="1:23" x14ac:dyDescent="0.25">
      <c r="A112">
        <v>20700</v>
      </c>
      <c r="C112">
        <v>2252</v>
      </c>
      <c r="F112" s="17">
        <f t="shared" si="25"/>
        <v>20.7</v>
      </c>
      <c r="G112" s="17">
        <f t="shared" si="32"/>
        <v>0.18999999999999773</v>
      </c>
      <c r="H112" s="18">
        <f t="shared" si="33"/>
        <v>2625</v>
      </c>
      <c r="I112" s="4">
        <f>H112*60*'Berechnungen 525d'!$D$9/1000</f>
        <v>133.23829787234041</v>
      </c>
      <c r="J112" s="4"/>
      <c r="K112" s="4"/>
      <c r="L112" s="21">
        <f t="shared" si="53"/>
        <v>250.48485458395976</v>
      </c>
      <c r="M112" s="19">
        <f t="shared" si="29"/>
        <v>2252</v>
      </c>
      <c r="N112" s="19">
        <f t="shared" si="26"/>
        <v>2250</v>
      </c>
      <c r="O112" s="19">
        <f t="shared" si="30"/>
        <v>-2</v>
      </c>
      <c r="P112" s="29">
        <f t="shared" si="40"/>
        <v>-8.8809946714031975E-4</v>
      </c>
      <c r="Q112">
        <v>20700</v>
      </c>
      <c r="S112">
        <v>2252</v>
      </c>
      <c r="U112" s="18">
        <f t="shared" si="31"/>
        <v>2647.2176708870593</v>
      </c>
      <c r="V112" s="4">
        <f>U112*60*'Berechnungen 525d'!$D$9/1000</f>
        <v>134.36601012059933</v>
      </c>
      <c r="W112" s="21">
        <f>'Berechnungen 525d'!$E$77*((V112-V111)/(3.6*(F112-F111)))*'Berechnungen 525d'!$B$3/(2*PI())/2</f>
        <v>304.93996761871495</v>
      </c>
    </row>
    <row r="113" spans="1:23" x14ac:dyDescent="0.25">
      <c r="A113">
        <v>20880</v>
      </c>
      <c r="B113">
        <v>2668</v>
      </c>
      <c r="F113" s="17">
        <f t="shared" si="25"/>
        <v>20.88</v>
      </c>
      <c r="G113" s="17">
        <f t="shared" si="32"/>
        <v>0.17999999999999972</v>
      </c>
      <c r="H113" s="18">
        <f t="shared" si="33"/>
        <v>2668</v>
      </c>
      <c r="I113" s="4">
        <f>H113*60*'Berechnungen 525d'!$D$9/1000</f>
        <v>135.42086808510638</v>
      </c>
      <c r="J113" s="24">
        <f t="shared" ref="J113" si="54">((I113-I110)/(3.6*(F113-F110)))</f>
        <v>1.0826241134751844</v>
      </c>
      <c r="K113" s="28">
        <f>'Berechnungen 525d'!$E$77*((I113-I110)/(3.6*(F113-F110)))</f>
        <v>1948.7234042553318</v>
      </c>
      <c r="L113" s="21">
        <f>'Berechnungen 525d'!$E$77*((I113-I110)/(3.6*(F113-F110)))*'Berechnungen 525d'!$B$3/(2*PI())/2</f>
        <v>308.28806873106532</v>
      </c>
      <c r="M113" s="19">
        <f t="shared" si="29"/>
        <v>2252</v>
      </c>
      <c r="N113" s="19">
        <f t="shared" si="26"/>
        <v>2250</v>
      </c>
      <c r="O113" s="19">
        <f t="shared" si="30"/>
        <v>-2</v>
      </c>
      <c r="P113" s="29">
        <f t="shared" si="40"/>
        <v>-8.8809946714031975E-4</v>
      </c>
      <c r="Q113">
        <v>20880</v>
      </c>
      <c r="R113">
        <v>2668</v>
      </c>
      <c r="U113" s="18">
        <f t="shared" si="31"/>
        <v>2660.8606041836374</v>
      </c>
      <c r="V113" s="4">
        <f>U113*60*'Berechnungen 525d'!$D$9/1000</f>
        <v>135.05849058171245</v>
      </c>
      <c r="W113" s="21">
        <f>'Berechnungen 525d'!$E$77*((V113-V112)/(3.6*(F113-F112)))*'Berechnungen 525d'!$B$3/(2*PI())/2</f>
        <v>304.30671736228919</v>
      </c>
    </row>
    <row r="114" spans="1:23" x14ac:dyDescent="0.25">
      <c r="A114">
        <v>21071</v>
      </c>
      <c r="D114">
        <v>2250</v>
      </c>
      <c r="F114" s="17">
        <f t="shared" si="25"/>
        <v>21.071000000000002</v>
      </c>
      <c r="G114" s="17">
        <f t="shared" si="32"/>
        <v>0.1910000000000025</v>
      </c>
      <c r="H114" s="18">
        <f t="shared" si="33"/>
        <v>2668</v>
      </c>
      <c r="I114" s="4">
        <f>H114*60*'Berechnungen 525d'!$D$9/1000</f>
        <v>135.42086808510638</v>
      </c>
      <c r="J114" s="4"/>
      <c r="K114" s="4"/>
      <c r="L114" s="21">
        <f t="shared" ref="L114:L115" si="55">L113</f>
        <v>308.28806873106532</v>
      </c>
      <c r="M114" s="19">
        <f t="shared" si="29"/>
        <v>2252</v>
      </c>
      <c r="N114" s="19">
        <f t="shared" si="26"/>
        <v>2250</v>
      </c>
      <c r="O114" s="19">
        <f t="shared" si="30"/>
        <v>-2</v>
      </c>
      <c r="P114" s="29">
        <f t="shared" si="40"/>
        <v>-8.8809946714031975E-4</v>
      </c>
      <c r="Q114">
        <v>21071</v>
      </c>
      <c r="T114">
        <v>2250</v>
      </c>
      <c r="U114" s="18">
        <f t="shared" si="31"/>
        <v>2675.3060415298241</v>
      </c>
      <c r="V114" s="4">
        <f>U114*60*'Berechnungen 525d'!$D$9/1000</f>
        <v>135.7917040994372</v>
      </c>
      <c r="W114" s="21">
        <f>'Berechnungen 525d'!$E$77*((V114-V113)/(3.6*(F114-F113)))*'Berechnungen 525d'!$B$3/(2*PI())/2</f>
        <v>303.65023129205036</v>
      </c>
    </row>
    <row r="115" spans="1:23" x14ac:dyDescent="0.25">
      <c r="A115">
        <v>21261</v>
      </c>
      <c r="C115">
        <v>2250</v>
      </c>
      <c r="F115" s="17">
        <f t="shared" si="25"/>
        <v>21.260999999999999</v>
      </c>
      <c r="G115" s="17">
        <f t="shared" si="32"/>
        <v>0.18999999999999773</v>
      </c>
      <c r="H115" s="18">
        <f t="shared" si="33"/>
        <v>2668</v>
      </c>
      <c r="I115" s="4">
        <f>H115*60*'Berechnungen 525d'!$D$9/1000</f>
        <v>135.42086808510638</v>
      </c>
      <c r="J115" s="4"/>
      <c r="K115" s="4"/>
      <c r="L115" s="21">
        <f t="shared" si="55"/>
        <v>308.28806873106532</v>
      </c>
      <c r="M115" s="19">
        <f t="shared" si="29"/>
        <v>2250</v>
      </c>
      <c r="N115" s="19">
        <f t="shared" si="26"/>
        <v>2250</v>
      </c>
      <c r="O115" s="19">
        <f t="shared" si="30"/>
        <v>0</v>
      </c>
      <c r="P115" s="29">
        <f t="shared" si="40"/>
        <v>0</v>
      </c>
      <c r="Q115">
        <v>21261</v>
      </c>
      <c r="S115">
        <v>2250</v>
      </c>
      <c r="U115" s="18">
        <f t="shared" si="31"/>
        <v>2689.6429330377996</v>
      </c>
      <c r="V115" s="4">
        <f>U115*60*'Berechnungen 525d'!$D$9/1000</f>
        <v>136.51940810755264</v>
      </c>
      <c r="W115" s="21">
        <f>'Berechnungen 525d'!$E$77*((V115-V114)/(3.6*(F115-F114)))*'Berechnungen 525d'!$B$3/(2*PI())/2</f>
        <v>302.95469436674199</v>
      </c>
    </row>
    <row r="116" spans="1:23" x14ac:dyDescent="0.25">
      <c r="A116">
        <v>21441</v>
      </c>
      <c r="B116">
        <v>2718</v>
      </c>
      <c r="F116" s="17">
        <f t="shared" si="25"/>
        <v>21.440999999999999</v>
      </c>
      <c r="G116" s="17">
        <f t="shared" si="32"/>
        <v>0.17999999999999972</v>
      </c>
      <c r="H116" s="18">
        <f t="shared" si="33"/>
        <v>2718</v>
      </c>
      <c r="I116" s="4">
        <f>H116*60*'Berechnungen 525d'!$D$9/1000</f>
        <v>137.95874042553189</v>
      </c>
      <c r="J116" s="24">
        <f t="shared" ref="J116" si="56">((I116-I113)/(3.6*(F116-F113)))</f>
        <v>1.256621281652559</v>
      </c>
      <c r="K116" s="28">
        <f>'Berechnungen 525d'!$E$77*((I116-I113)/(3.6*(F116-F113)))</f>
        <v>2261.9183069746064</v>
      </c>
      <c r="L116" s="21">
        <f>'Berechnungen 525d'!$E$77*((I116-I113)/(3.6*(F116-F113)))*'Berechnungen 525d'!$B$3/(2*PI())/2</f>
        <v>357.83550654850939</v>
      </c>
      <c r="M116" s="19">
        <f t="shared" si="29"/>
        <v>2250</v>
      </c>
      <c r="N116" s="19">
        <f t="shared" si="26"/>
        <v>2250</v>
      </c>
      <c r="O116" s="19">
        <f t="shared" si="30"/>
        <v>0</v>
      </c>
      <c r="P116" s="29">
        <f t="shared" si="40"/>
        <v>0</v>
      </c>
      <c r="Q116">
        <v>21441</v>
      </c>
      <c r="R116">
        <v>2718</v>
      </c>
      <c r="U116" s="18">
        <f t="shared" si="31"/>
        <v>2703.1940704414992</v>
      </c>
      <c r="V116" s="4">
        <f>U116*60*'Berechnungen 525d'!$D$9/1000</f>
        <v>137.20722924351574</v>
      </c>
      <c r="W116" s="21">
        <f>'Berechnungen 525d'!$E$77*((V116-V115)/(3.6*(F116-F115)))*'Berechnungen 525d'!$B$3/(2*PI())/2</f>
        <v>302.2592026363925</v>
      </c>
    </row>
    <row r="117" spans="1:23" x14ac:dyDescent="0.25">
      <c r="A117">
        <v>21632</v>
      </c>
      <c r="D117">
        <v>2250</v>
      </c>
      <c r="F117" s="17">
        <f t="shared" si="25"/>
        <v>21.632000000000001</v>
      </c>
      <c r="G117" s="17">
        <f t="shared" si="32"/>
        <v>0.1910000000000025</v>
      </c>
      <c r="H117" s="18">
        <f t="shared" si="33"/>
        <v>2718</v>
      </c>
      <c r="I117" s="4">
        <f>H117*60*'Berechnungen 525d'!$D$9/1000</f>
        <v>137.95874042553189</v>
      </c>
      <c r="J117" s="4"/>
      <c r="K117" s="4"/>
      <c r="L117" s="21">
        <f t="shared" ref="L117:L118" si="57">L116</f>
        <v>357.83550654850939</v>
      </c>
      <c r="M117" s="19">
        <f t="shared" si="29"/>
        <v>2250</v>
      </c>
      <c r="N117" s="19">
        <f t="shared" si="26"/>
        <v>2250</v>
      </c>
      <c r="O117" s="19">
        <f t="shared" si="30"/>
        <v>0</v>
      </c>
      <c r="P117" s="29">
        <f t="shared" si="40"/>
        <v>0</v>
      </c>
      <c r="Q117">
        <v>21632</v>
      </c>
      <c r="T117">
        <v>2250</v>
      </c>
      <c r="U117" s="18">
        <f t="shared" si="31"/>
        <v>2717.539234749428</v>
      </c>
      <c r="V117" s="4">
        <f>U117*60*'Berechnungen 525d'!$D$9/1000</f>
        <v>137.93535315783478</v>
      </c>
      <c r="W117" s="21">
        <f>'Berechnungen 525d'!$E$77*((V117-V116)/(3.6*(F117-F116)))*'Berechnungen 525d'!$B$3/(2*PI())/2</f>
        <v>301.54244247751291</v>
      </c>
    </row>
    <row r="118" spans="1:23" x14ac:dyDescent="0.25">
      <c r="A118">
        <v>21812</v>
      </c>
      <c r="C118">
        <v>2248</v>
      </c>
      <c r="F118" s="17">
        <f t="shared" si="25"/>
        <v>21.812000000000001</v>
      </c>
      <c r="G118" s="17">
        <f t="shared" si="32"/>
        <v>0.17999999999999972</v>
      </c>
      <c r="H118" s="18">
        <f t="shared" si="33"/>
        <v>2718</v>
      </c>
      <c r="I118" s="4">
        <f>H118*60*'Berechnungen 525d'!$D$9/1000</f>
        <v>137.95874042553189</v>
      </c>
      <c r="J118" s="4"/>
      <c r="K118" s="4"/>
      <c r="L118" s="21">
        <f t="shared" si="57"/>
        <v>357.83550654850939</v>
      </c>
      <c r="M118" s="19">
        <f t="shared" si="29"/>
        <v>2248</v>
      </c>
      <c r="N118" s="19">
        <f t="shared" si="26"/>
        <v>2250</v>
      </c>
      <c r="O118" s="19">
        <f t="shared" si="30"/>
        <v>2</v>
      </c>
      <c r="P118" s="29">
        <f t="shared" si="40"/>
        <v>8.8967971530249106E-4</v>
      </c>
      <c r="Q118">
        <v>21812</v>
      </c>
      <c r="S118">
        <v>2248</v>
      </c>
      <c r="U118" s="18">
        <f t="shared" si="31"/>
        <v>2731.0252794239705</v>
      </c>
      <c r="V118" s="4">
        <f>U118*60*'Berechnungen 525d'!$D$9/1000</f>
        <v>138.61987035306007</v>
      </c>
      <c r="W118" s="21">
        <f>'Berechnungen 525d'!$E$77*((V118-V117)/(3.6*(F118-F117)))*'Berechnungen 525d'!$B$3/(2*PI())/2</f>
        <v>300.80730411109676</v>
      </c>
    </row>
    <row r="119" spans="1:23" x14ac:dyDescent="0.25">
      <c r="A119">
        <v>22002</v>
      </c>
      <c r="B119">
        <v>2755</v>
      </c>
      <c r="F119" s="17">
        <f t="shared" si="25"/>
        <v>22.001999999999999</v>
      </c>
      <c r="G119" s="17">
        <f t="shared" si="32"/>
        <v>0.18999999999999773</v>
      </c>
      <c r="H119" s="18">
        <f t="shared" si="33"/>
        <v>2755</v>
      </c>
      <c r="I119" s="4">
        <f>H119*60*'Berechnungen 525d'!$D$9/1000</f>
        <v>139.8367659574468</v>
      </c>
      <c r="J119" s="24">
        <f t="shared" ref="J119" si="58">((I119-I116)/(3.6*(F119-F116)))</f>
        <v>0.9298997484229129</v>
      </c>
      <c r="K119" s="28">
        <f>'Berechnungen 525d'!$E$77*((I119-I116)/(3.6*(F119-F116)))</f>
        <v>1673.8195471612432</v>
      </c>
      <c r="L119" s="21">
        <f>'Berechnungen 525d'!$E$77*((I119-I116)/(3.6*(F119-F116)))*'Berechnungen 525d'!$B$3/(2*PI())/2</f>
        <v>264.79827484590243</v>
      </c>
      <c r="M119" s="19">
        <f t="shared" si="29"/>
        <v>2248</v>
      </c>
      <c r="N119" s="19">
        <f t="shared" si="26"/>
        <v>2250</v>
      </c>
      <c r="O119" s="19">
        <f t="shared" si="30"/>
        <v>2</v>
      </c>
      <c r="P119" s="29">
        <f t="shared" si="40"/>
        <v>8.8967971530249106E-4</v>
      </c>
      <c r="Q119">
        <v>22002</v>
      </c>
      <c r="R119">
        <v>2755</v>
      </c>
      <c r="U119" s="18">
        <f t="shared" si="31"/>
        <v>2745.2250013823682</v>
      </c>
      <c r="V119" s="4">
        <f>U119*60*'Berechnungen 525d'!$D$9/1000</f>
        <v>139.3406119850591</v>
      </c>
      <c r="W119" s="21">
        <f>'Berechnungen 525d'!$E$77*((V119-V118)/(3.6*(F119-F118)))*'Berechnungen 525d'!$B$3/(2*PI())/2</f>
        <v>300.05614701110164</v>
      </c>
    </row>
    <row r="120" spans="1:23" x14ac:dyDescent="0.25">
      <c r="A120">
        <v>22172</v>
      </c>
      <c r="D120">
        <v>2250</v>
      </c>
      <c r="F120" s="17">
        <f t="shared" si="25"/>
        <v>22.172000000000001</v>
      </c>
      <c r="G120" s="17">
        <f t="shared" si="32"/>
        <v>0.17000000000000171</v>
      </c>
      <c r="H120" s="18">
        <f t="shared" si="33"/>
        <v>2755</v>
      </c>
      <c r="I120" s="4">
        <f>H120*60*'Berechnungen 525d'!$D$9/1000</f>
        <v>139.8367659574468</v>
      </c>
      <c r="J120" s="4"/>
      <c r="K120" s="4"/>
      <c r="L120" s="21">
        <f t="shared" ref="L120:L121" si="59">L119</f>
        <v>264.79827484590243</v>
      </c>
      <c r="M120" s="19">
        <f t="shared" si="29"/>
        <v>2248</v>
      </c>
      <c r="N120" s="19">
        <f t="shared" si="26"/>
        <v>2250</v>
      </c>
      <c r="O120" s="19">
        <f t="shared" si="30"/>
        <v>2</v>
      </c>
      <c r="P120" s="29">
        <f t="shared" si="40"/>
        <v>8.8967971530249106E-4</v>
      </c>
      <c r="Q120">
        <v>22172</v>
      </c>
      <c r="T120">
        <v>2250</v>
      </c>
      <c r="U120" s="18">
        <f t="shared" si="31"/>
        <v>2757.8983813031177</v>
      </c>
      <c r="V120" s="4">
        <f>U120*60*'Berechnungen 525d'!$D$9/1000</f>
        <v>139.98388039227061</v>
      </c>
      <c r="W120" s="21">
        <f>'Berechnungen 525d'!$E$77*((V120-V119)/(3.6*(F120-F119)))*'Berechnungen 525d'!$B$3/(2*PI())/2</f>
        <v>299.30903135913326</v>
      </c>
    </row>
    <row r="121" spans="1:23" x14ac:dyDescent="0.25">
      <c r="A121">
        <v>22353</v>
      </c>
      <c r="C121">
        <v>2238</v>
      </c>
      <c r="F121" s="17">
        <f t="shared" si="25"/>
        <v>22.353000000000002</v>
      </c>
      <c r="G121" s="17">
        <f t="shared" si="32"/>
        <v>0.18100000000000094</v>
      </c>
      <c r="H121" s="18">
        <f t="shared" si="33"/>
        <v>2755</v>
      </c>
      <c r="I121" s="4">
        <f>H121*60*'Berechnungen 525d'!$D$9/1000</f>
        <v>139.8367659574468</v>
      </c>
      <c r="J121" s="4"/>
      <c r="K121" s="4"/>
      <c r="L121" s="21">
        <f t="shared" si="59"/>
        <v>264.79827484590243</v>
      </c>
      <c r="M121" s="19">
        <f t="shared" si="29"/>
        <v>2238</v>
      </c>
      <c r="N121" s="19">
        <f t="shared" si="26"/>
        <v>2250</v>
      </c>
      <c r="O121" s="19">
        <f t="shared" si="30"/>
        <v>12</v>
      </c>
      <c r="P121" s="29">
        <f t="shared" si="40"/>
        <v>5.3619302949061663E-3</v>
      </c>
      <c r="Q121">
        <v>22353</v>
      </c>
      <c r="S121">
        <v>2238</v>
      </c>
      <c r="U121" s="18">
        <f t="shared" si="31"/>
        <v>2771.3582734790784</v>
      </c>
      <c r="V121" s="4">
        <f>U121*60*'Berechnungen 525d'!$D$9/1000</f>
        <v>140.66707015344019</v>
      </c>
      <c r="W121" s="21">
        <f>'Berechnungen 525d'!$E$77*((V121-V120)/(3.6*(F121-F120)))*'Berechnungen 525d'!$B$3/(2*PI())/2</f>
        <v>298.56527457058314</v>
      </c>
    </row>
    <row r="122" spans="1:23" x14ac:dyDescent="0.25">
      <c r="A122">
        <v>22543</v>
      </c>
      <c r="B122">
        <v>2792</v>
      </c>
      <c r="F122" s="17">
        <f t="shared" si="25"/>
        <v>22.542999999999999</v>
      </c>
      <c r="G122" s="17">
        <f t="shared" si="32"/>
        <v>0.18999999999999773</v>
      </c>
      <c r="H122" s="18">
        <f t="shared" si="33"/>
        <v>2792</v>
      </c>
      <c r="I122" s="4">
        <f>H122*60*'Berechnungen 525d'!$D$9/1000</f>
        <v>141.71479148936169</v>
      </c>
      <c r="J122" s="24">
        <f t="shared" ref="J122" si="60">((I122-I119)/(3.6*(F122-F119)))</f>
        <v>0.96427681860489067</v>
      </c>
      <c r="K122" s="28">
        <f>'Berechnungen 525d'!$E$77*((I122-I119)/(3.6*(F122-F119)))</f>
        <v>1735.6982734888031</v>
      </c>
      <c r="L122" s="21">
        <f>'Berechnungen 525d'!$E$77*((I122-I119)/(3.6*(F122-F119)))*'Berechnungen 525d'!$B$3/(2*PI())/2</f>
        <v>274.58749018216059</v>
      </c>
      <c r="M122" s="19">
        <f t="shared" si="29"/>
        <v>2238</v>
      </c>
      <c r="N122" s="19">
        <f t="shared" si="26"/>
        <v>2250</v>
      </c>
      <c r="O122" s="19">
        <f t="shared" si="30"/>
        <v>12</v>
      </c>
      <c r="P122" s="29">
        <f t="shared" si="40"/>
        <v>5.3619302949061663E-3</v>
      </c>
      <c r="Q122">
        <v>22543</v>
      </c>
      <c r="R122">
        <v>2792</v>
      </c>
      <c r="U122" s="18">
        <f t="shared" si="31"/>
        <v>2785.4495010298706</v>
      </c>
      <c r="V122" s="4">
        <f>U122*60*'Berechnungen 525d'!$D$9/1000</f>
        <v>141.38230488631615</v>
      </c>
      <c r="W122" s="21">
        <f>'Berechnungen 525d'!$E$77*((V122-V121)/(3.6*(F122-F121)))*'Berechnungen 525d'!$B$3/(2*PI())/2</f>
        <v>297.76353776045204</v>
      </c>
    </row>
    <row r="123" spans="1:23" x14ac:dyDescent="0.25">
      <c r="A123">
        <v>22733</v>
      </c>
      <c r="D123">
        <v>2250</v>
      </c>
      <c r="F123" s="17">
        <f t="shared" si="25"/>
        <v>22.733000000000001</v>
      </c>
      <c r="G123" s="17">
        <f t="shared" si="32"/>
        <v>0.19000000000000128</v>
      </c>
      <c r="H123" s="18">
        <f t="shared" si="33"/>
        <v>2792</v>
      </c>
      <c r="I123" s="4">
        <f>H123*60*'Berechnungen 525d'!$D$9/1000</f>
        <v>141.71479148936169</v>
      </c>
      <c r="J123" s="4"/>
      <c r="K123" s="4"/>
      <c r="L123" s="21">
        <f t="shared" ref="L123:L124" si="61">L122</f>
        <v>274.58749018216059</v>
      </c>
      <c r="M123" s="19">
        <f t="shared" si="29"/>
        <v>2238</v>
      </c>
      <c r="N123" s="19">
        <f t="shared" si="26"/>
        <v>2250</v>
      </c>
      <c r="O123" s="19">
        <f t="shared" si="30"/>
        <v>12</v>
      </c>
      <c r="P123" s="29">
        <f t="shared" si="40"/>
        <v>5.3619302949061663E-3</v>
      </c>
      <c r="Q123">
        <v>22733</v>
      </c>
      <c r="T123">
        <v>2250</v>
      </c>
      <c r="U123" s="18">
        <f t="shared" si="31"/>
        <v>2799.5011120480121</v>
      </c>
      <c r="V123" s="4">
        <f>U123*60*'Berechnungen 525d'!$D$9/1000</f>
        <v>142.09552878514333</v>
      </c>
      <c r="W123" s="21">
        <f>'Berechnungen 525d'!$E$77*((V123-V122)/(3.6*(F123-F122)))*'Berechnungen 525d'!$B$3/(2*PI())/2</f>
        <v>296.92639572484524</v>
      </c>
    </row>
    <row r="124" spans="1:23" x14ac:dyDescent="0.25">
      <c r="A124">
        <v>22923</v>
      </c>
      <c r="C124">
        <v>2237</v>
      </c>
      <c r="F124" s="17">
        <f t="shared" si="25"/>
        <v>22.922999999999998</v>
      </c>
      <c r="G124" s="17">
        <f t="shared" si="32"/>
        <v>0.18999999999999773</v>
      </c>
      <c r="H124" s="18">
        <f t="shared" si="33"/>
        <v>2792</v>
      </c>
      <c r="I124" s="4">
        <f>H124*60*'Berechnungen 525d'!$D$9/1000</f>
        <v>141.71479148936169</v>
      </c>
      <c r="J124" s="4"/>
      <c r="K124" s="4"/>
      <c r="L124" s="21">
        <f t="shared" si="61"/>
        <v>274.58749018216059</v>
      </c>
      <c r="M124" s="19">
        <f t="shared" si="29"/>
        <v>2237</v>
      </c>
      <c r="N124" s="19">
        <f t="shared" si="26"/>
        <v>2250</v>
      </c>
      <c r="O124" s="19">
        <f t="shared" si="30"/>
        <v>13</v>
      </c>
      <c r="P124" s="29">
        <f t="shared" si="40"/>
        <v>5.8113544926240504E-3</v>
      </c>
      <c r="Q124">
        <v>22923</v>
      </c>
      <c r="S124">
        <v>2237</v>
      </c>
      <c r="U124" s="18">
        <f t="shared" si="31"/>
        <v>2813.5123689457869</v>
      </c>
      <c r="V124" s="4">
        <f>U124*60*'Berechnungen 525d'!$D$9/1000</f>
        <v>142.80670441185256</v>
      </c>
      <c r="W124" s="21">
        <f>'Berechnungen 525d'!$E$77*((V124-V123)/(3.6*(F124-F123)))*'Berechnungen 525d'!$B$3/(2*PI())/2</f>
        <v>296.07366762860283</v>
      </c>
    </row>
    <row r="125" spans="1:23" x14ac:dyDescent="0.25">
      <c r="A125">
        <v>23114</v>
      </c>
      <c r="B125">
        <v>2826</v>
      </c>
      <c r="F125" s="17">
        <f t="shared" si="25"/>
        <v>23.114000000000001</v>
      </c>
      <c r="G125" s="17">
        <f t="shared" si="32"/>
        <v>0.1910000000000025</v>
      </c>
      <c r="H125" s="18">
        <f t="shared" si="33"/>
        <v>2826</v>
      </c>
      <c r="I125" s="4">
        <f>H125*60*'Berechnungen 525d'!$D$9/1000</f>
        <v>143.44054468085105</v>
      </c>
      <c r="J125" s="24">
        <f t="shared" ref="J125" si="62">((I125-I122)/(3.6*(F125-F122)))</f>
        <v>0.83953745450931894</v>
      </c>
      <c r="K125" s="28">
        <f>'Berechnungen 525d'!$E$77*((I125-I122)/(3.6*(F125-F122)))</f>
        <v>1511.1674181167741</v>
      </c>
      <c r="L125" s="21">
        <f>'Berechnungen 525d'!$E$77*((I125-I122)/(3.6*(F125-F122)))*'Berechnungen 525d'!$B$3/(2*PI())/2</f>
        <v>239.06670584610541</v>
      </c>
      <c r="M125" s="19">
        <f t="shared" si="29"/>
        <v>2237</v>
      </c>
      <c r="N125" s="19">
        <f t="shared" si="26"/>
        <v>2250</v>
      </c>
      <c r="O125" s="19">
        <f t="shared" si="30"/>
        <v>13</v>
      </c>
      <c r="P125" s="29">
        <f t="shared" si="40"/>
        <v>5.8113544926240504E-3</v>
      </c>
      <c r="Q125">
        <v>23114</v>
      </c>
      <c r="R125">
        <v>2826</v>
      </c>
      <c r="U125" s="18">
        <f t="shared" si="31"/>
        <v>2827.5559808919197</v>
      </c>
      <c r="V125" s="4">
        <f>U125*60*'Berechnungen 525d'!$D$9/1000</f>
        <v>143.51952229820773</v>
      </c>
      <c r="W125" s="21">
        <f>'Berechnungen 525d'!$E$77*((V125-V124)/(3.6*(F125-F124)))*'Berechnungen 525d'!$B$3/(2*PI())/2</f>
        <v>295.20366281914653</v>
      </c>
    </row>
    <row r="126" spans="1:23" x14ac:dyDescent="0.25">
      <c r="A126">
        <v>23314</v>
      </c>
      <c r="D126">
        <v>2250</v>
      </c>
      <c r="F126" s="17">
        <f t="shared" si="25"/>
        <v>23.314</v>
      </c>
      <c r="G126" s="17">
        <f t="shared" si="32"/>
        <v>0.19999999999999929</v>
      </c>
      <c r="H126" s="18">
        <f t="shared" si="33"/>
        <v>2826</v>
      </c>
      <c r="I126" s="4">
        <f>H126*60*'Berechnungen 525d'!$D$9/1000</f>
        <v>143.44054468085105</v>
      </c>
      <c r="J126" s="4"/>
      <c r="K126" s="4"/>
      <c r="L126" s="21">
        <f t="shared" ref="L126:L127" si="63">L125</f>
        <v>239.06670584610541</v>
      </c>
      <c r="M126" s="19">
        <f t="shared" si="29"/>
        <v>2237</v>
      </c>
      <c r="N126" s="19">
        <f t="shared" si="26"/>
        <v>2250</v>
      </c>
      <c r="O126" s="19">
        <f t="shared" si="30"/>
        <v>13</v>
      </c>
      <c r="P126" s="29">
        <f t="shared" si="40"/>
        <v>5.8113544926240504E-3</v>
      </c>
      <c r="Q126">
        <v>23314</v>
      </c>
      <c r="T126">
        <v>2250</v>
      </c>
      <c r="U126" s="18">
        <f t="shared" si="31"/>
        <v>2842.2161075590666</v>
      </c>
      <c r="V126" s="4">
        <f>U126*60*'Berechnungen 525d'!$D$9/1000</f>
        <v>144.26363289772146</v>
      </c>
      <c r="W126" s="21">
        <f>'Berechnungen 525d'!$E$77*((V126-V125)/(3.6*(F126-F125)))*'Berechnungen 525d'!$B$3/(2*PI())/2</f>
        <v>294.29576709741616</v>
      </c>
    </row>
    <row r="127" spans="1:23" x14ac:dyDescent="0.25">
      <c r="A127">
        <v>23504</v>
      </c>
      <c r="C127">
        <v>2244</v>
      </c>
      <c r="F127" s="17">
        <f t="shared" si="25"/>
        <v>23.504000000000001</v>
      </c>
      <c r="G127" s="17">
        <f t="shared" si="32"/>
        <v>0.19000000000000128</v>
      </c>
      <c r="H127" s="18">
        <f t="shared" si="33"/>
        <v>2826</v>
      </c>
      <c r="I127" s="4">
        <f>H127*60*'Berechnungen 525d'!$D$9/1000</f>
        <v>143.44054468085105</v>
      </c>
      <c r="J127" s="4"/>
      <c r="K127" s="4"/>
      <c r="L127" s="21">
        <f t="shared" si="63"/>
        <v>239.06670584610541</v>
      </c>
      <c r="M127" s="19">
        <f t="shared" si="29"/>
        <v>2244</v>
      </c>
      <c r="N127" s="19">
        <f t="shared" si="26"/>
        <v>2250</v>
      </c>
      <c r="O127" s="19">
        <f t="shared" si="30"/>
        <v>6</v>
      </c>
      <c r="P127" s="29">
        <f t="shared" si="40"/>
        <v>2.6737967914438501E-3</v>
      </c>
      <c r="Q127">
        <v>23504</v>
      </c>
      <c r="S127">
        <v>2244</v>
      </c>
      <c r="U127" s="18">
        <f t="shared" si="31"/>
        <v>2856.099691731235</v>
      </c>
      <c r="V127" s="4">
        <f>U127*60*'Berechnungen 525d'!$D$9/1000</f>
        <v>144.96832818285179</v>
      </c>
      <c r="W127" s="21">
        <f>'Berechnungen 525d'!$E$77*((V127-V126)/(3.6*(F127-F126)))*'Berechnungen 525d'!$B$3/(2*PI())/2</f>
        <v>293.37579887902945</v>
      </c>
    </row>
    <row r="128" spans="1:23" x14ac:dyDescent="0.25">
      <c r="A128">
        <v>23694</v>
      </c>
      <c r="B128">
        <v>2869</v>
      </c>
      <c r="F128" s="17">
        <f t="shared" si="25"/>
        <v>23.693999999999999</v>
      </c>
      <c r="G128" s="17">
        <f t="shared" si="32"/>
        <v>0.18999999999999773</v>
      </c>
      <c r="H128" s="18">
        <f t="shared" si="33"/>
        <v>2869</v>
      </c>
      <c r="I128" s="4">
        <f>H128*60*'Berechnungen 525d'!$D$9/1000</f>
        <v>145.62311489361701</v>
      </c>
      <c r="J128" s="24">
        <f t="shared" ref="J128" si="64">((I128-I125)/(3.6*(F128-F125)))</f>
        <v>1.0452922474932822</v>
      </c>
      <c r="K128" s="28">
        <f>'Berechnungen 525d'!$E$77*((I128-I125)/(3.6*(F128-F125)))</f>
        <v>1881.526045487908</v>
      </c>
      <c r="L128" s="21">
        <f>'Berechnungen 525d'!$E$77*((I128-I125)/(3.6*(F128-F125)))*'Berechnungen 525d'!$B$3/(2*PI())/2</f>
        <v>297.65744567137364</v>
      </c>
      <c r="M128" s="19">
        <f t="shared" si="29"/>
        <v>2244</v>
      </c>
      <c r="N128" s="19">
        <f t="shared" si="26"/>
        <v>2250</v>
      </c>
      <c r="O128" s="19">
        <f t="shared" si="30"/>
        <v>6</v>
      </c>
      <c r="P128" s="29">
        <f t="shared" si="40"/>
        <v>2.6737967914438501E-3</v>
      </c>
      <c r="Q128">
        <v>23694</v>
      </c>
      <c r="R128">
        <v>2869</v>
      </c>
      <c r="U128" s="18">
        <f t="shared" si="31"/>
        <v>2869.9402213895796</v>
      </c>
      <c r="V128" s="4">
        <f>U128*60*'Berechnungen 525d'!$D$9/1000</f>
        <v>145.67083813078682</v>
      </c>
      <c r="W128" s="21">
        <f>'Berechnungen 525d'!$E$77*((V128-V127)/(3.6*(F128-F127)))*'Berechnungen 525d'!$B$3/(2*PI())/2</f>
        <v>292.46600842205379</v>
      </c>
    </row>
    <row r="129" spans="1:23" x14ac:dyDescent="0.25">
      <c r="A129">
        <v>23885</v>
      </c>
      <c r="D129">
        <v>2250</v>
      </c>
      <c r="F129" s="17">
        <f t="shared" si="25"/>
        <v>23.885000000000002</v>
      </c>
      <c r="G129" s="17">
        <f t="shared" si="32"/>
        <v>0.1910000000000025</v>
      </c>
      <c r="H129" s="18">
        <f t="shared" si="33"/>
        <v>2869</v>
      </c>
      <c r="I129" s="4">
        <f>H129*60*'Berechnungen 525d'!$D$9/1000</f>
        <v>145.62311489361701</v>
      </c>
      <c r="J129" s="4"/>
      <c r="K129" s="4"/>
      <c r="L129" s="21">
        <f t="shared" ref="L129:L130" si="65">L128</f>
        <v>297.65744567137364</v>
      </c>
      <c r="M129" s="19">
        <f t="shared" si="29"/>
        <v>2244</v>
      </c>
      <c r="N129" s="19">
        <f t="shared" si="26"/>
        <v>2250</v>
      </c>
      <c r="O129" s="19">
        <f t="shared" si="30"/>
        <v>6</v>
      </c>
      <c r="P129" s="29">
        <f t="shared" si="40"/>
        <v>2.6737967914438501E-3</v>
      </c>
      <c r="Q129">
        <v>23885</v>
      </c>
      <c r="T129">
        <v>2250</v>
      </c>
      <c r="U129" s="18">
        <f t="shared" si="31"/>
        <v>2883.8095981241559</v>
      </c>
      <c r="V129" s="4">
        <f>U129*60*'Berechnungen 525d'!$D$9/1000</f>
        <v>146.37481228265926</v>
      </c>
      <c r="W129" s="21">
        <f>'Berechnungen 525d'!$E$77*((V129-V128)/(3.6*(F129-F128)))*'Berechnungen 525d'!$B$3/(2*PI())/2</f>
        <v>291.54115257315743</v>
      </c>
    </row>
    <row r="130" spans="1:23" x14ac:dyDescent="0.25">
      <c r="A130">
        <v>24075</v>
      </c>
      <c r="C130">
        <v>2249</v>
      </c>
      <c r="F130" s="17">
        <f t="shared" si="25"/>
        <v>24.074999999999999</v>
      </c>
      <c r="G130" s="17">
        <f t="shared" si="32"/>
        <v>0.18999999999999773</v>
      </c>
      <c r="H130" s="18">
        <f t="shared" si="33"/>
        <v>2869</v>
      </c>
      <c r="I130" s="4">
        <f>H130*60*'Berechnungen 525d'!$D$9/1000</f>
        <v>145.62311489361701</v>
      </c>
      <c r="J130" s="4"/>
      <c r="K130" s="4"/>
      <c r="L130" s="21">
        <f t="shared" si="65"/>
        <v>297.65744567137364</v>
      </c>
      <c r="M130" s="19">
        <f t="shared" si="29"/>
        <v>2249</v>
      </c>
      <c r="N130" s="19">
        <f t="shared" si="26"/>
        <v>2250</v>
      </c>
      <c r="O130" s="19">
        <f t="shared" si="30"/>
        <v>1</v>
      </c>
      <c r="P130" s="29">
        <f t="shared" si="40"/>
        <v>4.4464206313917296E-4</v>
      </c>
      <c r="Q130">
        <v>24075</v>
      </c>
      <c r="S130">
        <v>2249</v>
      </c>
      <c r="U130" s="18">
        <f t="shared" si="31"/>
        <v>2897.5620189387391</v>
      </c>
      <c r="V130" s="4">
        <f>U130*60*'Berechnungen 525d'!$D$9/1000</f>
        <v>147.07285005064372</v>
      </c>
      <c r="W130" s="21">
        <f>'Berechnungen 525d'!$E$77*((V130-V129)/(3.6*(F130-F129)))*'Berechnungen 525d'!$B$3/(2*PI())/2</f>
        <v>290.60416913716898</v>
      </c>
    </row>
    <row r="131" spans="1:23" x14ac:dyDescent="0.25">
      <c r="A131">
        <v>24265</v>
      </c>
      <c r="B131">
        <v>2904</v>
      </c>
      <c r="F131" s="17">
        <f t="shared" ref="F131:F194" si="66">A131/1000</f>
        <v>24.265000000000001</v>
      </c>
      <c r="G131" s="17">
        <f t="shared" si="32"/>
        <v>0.19000000000000128</v>
      </c>
      <c r="H131" s="18">
        <f t="shared" si="33"/>
        <v>2904</v>
      </c>
      <c r="I131" s="4">
        <f>H131*60*'Berechnungen 525d'!$D$9/1000</f>
        <v>147.39962553191486</v>
      </c>
      <c r="J131" s="24">
        <f t="shared" ref="J131" si="67">((I131-I128)/(3.6*(F131-F128)))</f>
        <v>0.8642297325831122</v>
      </c>
      <c r="K131" s="28">
        <f>'Berechnungen 525d'!$E$77*((I131-I128)/(3.6*(F131-F128)))</f>
        <v>1555.6135186496019</v>
      </c>
      <c r="L131" s="21">
        <f>'Berechnungen 525d'!$E$77*((I131-I128)/(3.6*(F131-F128)))*'Berechnungen 525d'!$B$3/(2*PI())/2</f>
        <v>246.0980795474585</v>
      </c>
      <c r="M131" s="19">
        <f t="shared" si="29"/>
        <v>2249</v>
      </c>
      <c r="N131" s="19">
        <f t="shared" ref="N131:N194" si="68">IF(ISBLANK(D131),N130,D131)</f>
        <v>2250</v>
      </c>
      <c r="O131" s="19">
        <f t="shared" si="30"/>
        <v>1</v>
      </c>
      <c r="P131" s="29">
        <f t="shared" si="40"/>
        <v>4.4464206313917296E-4</v>
      </c>
      <c r="Q131">
        <v>24265</v>
      </c>
      <c r="R131">
        <v>2904</v>
      </c>
      <c r="U131" s="18">
        <f t="shared" si="31"/>
        <v>2911.2696672669581</v>
      </c>
      <c r="V131" s="4">
        <f>U131*60*'Berechnungen 525d'!$D$9/1000</f>
        <v>147.7686152815331</v>
      </c>
      <c r="W131" s="21">
        <f>'Berechnungen 525d'!$E$77*((V131-V130)/(3.6*(F131-F130)))*'Berechnungen 525d'!$B$3/(2*PI())/2</f>
        <v>289.65807598198052</v>
      </c>
    </row>
    <row r="132" spans="1:23" x14ac:dyDescent="0.25">
      <c r="A132">
        <v>24466</v>
      </c>
      <c r="D132">
        <v>2250</v>
      </c>
      <c r="F132" s="17">
        <f t="shared" si="66"/>
        <v>24.466000000000001</v>
      </c>
      <c r="G132" s="17">
        <f t="shared" si="32"/>
        <v>0.20100000000000051</v>
      </c>
      <c r="H132" s="18">
        <f t="shared" si="33"/>
        <v>2904</v>
      </c>
      <c r="I132" s="4">
        <f>H132*60*'Berechnungen 525d'!$D$9/1000</f>
        <v>147.39962553191486</v>
      </c>
      <c r="J132" s="4"/>
      <c r="K132" s="4"/>
      <c r="L132" s="21">
        <f t="shared" ref="L132:L133" si="69">L131</f>
        <v>246.0980795474585</v>
      </c>
      <c r="M132" s="19">
        <f t="shared" ref="M132:M195" si="70">IF(ISBLANK(C132),M131,C132)</f>
        <v>2249</v>
      </c>
      <c r="N132" s="19">
        <f t="shared" si="68"/>
        <v>2250</v>
      </c>
      <c r="O132" s="19">
        <f t="shared" ref="O132:O195" si="71">N132-M132</f>
        <v>1</v>
      </c>
      <c r="P132" s="29">
        <f t="shared" si="40"/>
        <v>4.4464206313917296E-4</v>
      </c>
      <c r="Q132">
        <v>24466</v>
      </c>
      <c r="T132">
        <v>2250</v>
      </c>
      <c r="U132" s="18">
        <f t="shared" ref="U132:U195" si="72">-0.000024473545519*F132^5 + 0.0037172785133*F132^4 - 0.22910562821*F132^3 + 6.4147152674*F132^2 - 4.6071548116*F132+ 1436.5605212</f>
        <v>2925.7216014244805</v>
      </c>
      <c r="V132" s="4">
        <f>U132*60*'Berechnungen 525d'!$D$9/1000</f>
        <v>148.50215856081363</v>
      </c>
      <c r="W132" s="21">
        <f>'Berechnungen 525d'!$E$77*((V132-V131)/(3.6*(F132-F131)))*'Berechnungen 525d'!$B$3/(2*PI())/2</f>
        <v>288.67302645800481</v>
      </c>
    </row>
    <row r="133" spans="1:23" x14ac:dyDescent="0.25">
      <c r="A133">
        <v>24656</v>
      </c>
      <c r="C133">
        <v>2253</v>
      </c>
      <c r="F133" s="17">
        <f t="shared" si="66"/>
        <v>24.655999999999999</v>
      </c>
      <c r="G133" s="17">
        <f t="shared" ref="G133:G196" si="73">F133-F132</f>
        <v>0.18999999999999773</v>
      </c>
      <c r="H133" s="18">
        <f t="shared" ref="H133:H196" si="74">IF(ISBLANK(B133),H132,B133)</f>
        <v>2904</v>
      </c>
      <c r="I133" s="4">
        <f>H133*60*'Berechnungen 525d'!$D$9/1000</f>
        <v>147.39962553191486</v>
      </c>
      <c r="J133" s="4"/>
      <c r="K133" s="4"/>
      <c r="L133" s="21">
        <f t="shared" si="69"/>
        <v>246.0980795474585</v>
      </c>
      <c r="M133" s="19">
        <f t="shared" si="70"/>
        <v>2253</v>
      </c>
      <c r="N133" s="19">
        <f t="shared" si="68"/>
        <v>2250</v>
      </c>
      <c r="O133" s="19">
        <f t="shared" si="71"/>
        <v>-3</v>
      </c>
      <c r="P133" s="29">
        <f t="shared" si="40"/>
        <v>-1.3315579227696404E-3</v>
      </c>
      <c r="Q133">
        <v>24656</v>
      </c>
      <c r="S133">
        <v>2253</v>
      </c>
      <c r="U133" s="18">
        <f t="shared" si="72"/>
        <v>2939.335495039767</v>
      </c>
      <c r="V133" s="4">
        <f>U133*60*'Berechnungen 525d'!$D$9/1000</f>
        <v>149.19316504184823</v>
      </c>
      <c r="W133" s="21">
        <f>'Berechnungen 525d'!$E$77*((V133-V132)/(3.6*(F133-F132)))*'Berechnungen 525d'!$B$3/(2*PI())/2</f>
        <v>287.67693311106228</v>
      </c>
    </row>
    <row r="134" spans="1:23" x14ac:dyDescent="0.25">
      <c r="A134">
        <v>24846</v>
      </c>
      <c r="B134">
        <v>2958</v>
      </c>
      <c r="F134" s="17">
        <f t="shared" si="66"/>
        <v>24.846</v>
      </c>
      <c r="G134" s="17">
        <f t="shared" si="73"/>
        <v>0.19000000000000128</v>
      </c>
      <c r="H134" s="18">
        <f t="shared" si="74"/>
        <v>2958</v>
      </c>
      <c r="I134" s="4">
        <f>H134*60*'Berechnungen 525d'!$D$9/1000</f>
        <v>150.14052765957447</v>
      </c>
      <c r="J134" s="24">
        <f t="shared" ref="J134" si="75">((I134-I131)/(3.6*(F134-F131)))</f>
        <v>1.3104332222507227</v>
      </c>
      <c r="K134" s="28">
        <f>'Berechnungen 525d'!$E$77*((I134-I131)/(3.6*(F134-F131)))</f>
        <v>2358.7798000513008</v>
      </c>
      <c r="L134" s="21">
        <f>'Berechnungen 525d'!$E$77*((I134-I131)/(3.6*(F134-F131)))*'Berechnungen 525d'!$B$3/(2*PI())/2</f>
        <v>373.15899605441615</v>
      </c>
      <c r="M134" s="19">
        <f t="shared" si="70"/>
        <v>2253</v>
      </c>
      <c r="N134" s="19">
        <f t="shared" si="68"/>
        <v>2250</v>
      </c>
      <c r="O134" s="19">
        <f t="shared" si="71"/>
        <v>-3</v>
      </c>
      <c r="P134" s="29">
        <f t="shared" si="40"/>
        <v>-1.3315579227696404E-3</v>
      </c>
      <c r="Q134">
        <v>24846</v>
      </c>
      <c r="R134">
        <v>2958</v>
      </c>
      <c r="U134" s="18">
        <f t="shared" si="72"/>
        <v>2952.9030916190031</v>
      </c>
      <c r="V134" s="4">
        <f>U134*60*'Berechnungen 525d'!$D$9/1000</f>
        <v>149.88182160353816</v>
      </c>
      <c r="W134" s="21">
        <f>'Berechnungen 525d'!$E$77*((V134-V133)/(3.6*(F134-F133)))*'Berechnungen 525d'!$B$3/(2*PI())/2</f>
        <v>286.69862450080484</v>
      </c>
    </row>
    <row r="135" spans="1:23" x14ac:dyDescent="0.25">
      <c r="A135">
        <v>25036</v>
      </c>
      <c r="D135">
        <v>2250</v>
      </c>
      <c r="F135" s="17">
        <f t="shared" si="66"/>
        <v>25.036000000000001</v>
      </c>
      <c r="G135" s="17">
        <f t="shared" si="73"/>
        <v>0.19000000000000128</v>
      </c>
      <c r="H135" s="18">
        <f t="shared" si="74"/>
        <v>2958</v>
      </c>
      <c r="I135" s="4">
        <f>H135*60*'Berechnungen 525d'!$D$9/1000</f>
        <v>150.14052765957447</v>
      </c>
      <c r="J135" s="4"/>
      <c r="K135" s="4"/>
      <c r="L135" s="21">
        <f t="shared" ref="L135:L136" si="76">L134</f>
        <v>373.15899605441615</v>
      </c>
      <c r="M135" s="19">
        <f t="shared" si="70"/>
        <v>2253</v>
      </c>
      <c r="N135" s="19">
        <f t="shared" si="68"/>
        <v>2250</v>
      </c>
      <c r="O135" s="19">
        <f t="shared" si="71"/>
        <v>-3</v>
      </c>
      <c r="P135" s="29">
        <f t="shared" si="40"/>
        <v>-1.3315579227696404E-3</v>
      </c>
      <c r="Q135">
        <v>25036</v>
      </c>
      <c r="T135">
        <v>2250</v>
      </c>
      <c r="U135" s="18">
        <f t="shared" si="72"/>
        <v>2966.4239380454583</v>
      </c>
      <c r="V135" s="4">
        <f>U135*60*'Berechnungen 525d'!$D$9/1000</f>
        <v>150.56810524683499</v>
      </c>
      <c r="W135" s="21">
        <f>'Berechnungen 525d'!$E$77*((V135-V134)/(3.6*(F135-F134)))*'Berechnungen 525d'!$B$3/(2*PI())/2</f>
        <v>285.71074102274309</v>
      </c>
    </row>
    <row r="136" spans="1:23" x14ac:dyDescent="0.25">
      <c r="A136">
        <v>25227</v>
      </c>
      <c r="C136">
        <v>2259</v>
      </c>
      <c r="F136" s="17">
        <f t="shared" si="66"/>
        <v>25.227</v>
      </c>
      <c r="G136" s="17">
        <f t="shared" si="73"/>
        <v>0.19099999999999895</v>
      </c>
      <c r="H136" s="18">
        <f t="shared" si="74"/>
        <v>2958</v>
      </c>
      <c r="I136" s="4">
        <f>H136*60*'Berechnungen 525d'!$D$9/1000</f>
        <v>150.14052765957447</v>
      </c>
      <c r="J136" s="4"/>
      <c r="K136" s="4"/>
      <c r="L136" s="21">
        <f t="shared" si="76"/>
        <v>373.15899605441615</v>
      </c>
      <c r="M136" s="19">
        <f t="shared" si="70"/>
        <v>2259</v>
      </c>
      <c r="N136" s="19">
        <f t="shared" si="68"/>
        <v>2250</v>
      </c>
      <c r="O136" s="19">
        <f t="shared" si="71"/>
        <v>-9</v>
      </c>
      <c r="P136" s="29">
        <f t="shared" si="40"/>
        <v>-3.9840637450199202E-3</v>
      </c>
      <c r="Q136">
        <v>25227</v>
      </c>
      <c r="S136">
        <v>2259</v>
      </c>
      <c r="U136" s="18">
        <f t="shared" si="72"/>
        <v>2979.9683908442094</v>
      </c>
      <c r="V136" s="4">
        <f>U136*60*'Berechnungen 525d'!$D$9/1000</f>
        <v>151.255587089318</v>
      </c>
      <c r="W136" s="21">
        <f>'Berechnungen 525d'!$E$77*((V136-V135)/(3.6*(F136-F135)))*'Berechnungen 525d'!$B$3/(2*PI())/2</f>
        <v>284.71109087956222</v>
      </c>
    </row>
    <row r="137" spans="1:23" x14ac:dyDescent="0.25">
      <c r="A137">
        <v>27370</v>
      </c>
      <c r="B137">
        <v>3143</v>
      </c>
      <c r="F137" s="17">
        <f t="shared" si="66"/>
        <v>27.37</v>
      </c>
      <c r="G137" s="17">
        <f t="shared" si="73"/>
        <v>2.1430000000000007</v>
      </c>
      <c r="H137" s="18">
        <f t="shared" si="74"/>
        <v>3143</v>
      </c>
      <c r="I137" s="4">
        <f>H137*60*'Berechnungen 525d'!$D$9/1000</f>
        <v>159.53065531914893</v>
      </c>
      <c r="J137" s="24">
        <f t="shared" ref="J137" si="77">((I137-I134)/(3.6*(F137-F134)))</f>
        <v>1.0334266221577806</v>
      </c>
      <c r="K137" s="28">
        <f>'Berechnungen 525d'!$E$77*((I137-I134)/(3.6*(F137-F134)))</f>
        <v>1860.167919884005</v>
      </c>
      <c r="L137" s="21">
        <f>'Berechnungen 525d'!$E$77*((I137-I134)/(3.6*(F137-F134)))*'Berechnungen 525d'!$B$3/(2*PI())/2</f>
        <v>294.27858991392509</v>
      </c>
      <c r="M137" s="19">
        <f t="shared" si="70"/>
        <v>2259</v>
      </c>
      <c r="N137" s="19">
        <f t="shared" si="68"/>
        <v>2250</v>
      </c>
      <c r="O137" s="19">
        <f t="shared" si="71"/>
        <v>-9</v>
      </c>
      <c r="P137" s="29">
        <f t="shared" si="40"/>
        <v>-3.9840637450199202E-3</v>
      </c>
      <c r="Q137">
        <v>27370</v>
      </c>
      <c r="R137">
        <v>3143</v>
      </c>
      <c r="U137" s="18">
        <f t="shared" si="72"/>
        <v>3128.5553347788627</v>
      </c>
      <c r="V137" s="4">
        <f>U137*60*'Berechnungen 525d'!$D$9/1000</f>
        <v>158.79748099252029</v>
      </c>
      <c r="W137" s="21">
        <f>'Berechnungen 525d'!$E$77*((V137-V136)/(3.6*(F137-F136)))*'Berechnungen 525d'!$B$3/(2*PI())/2</f>
        <v>278.37790872595832</v>
      </c>
    </row>
    <row r="138" spans="1:23" x14ac:dyDescent="0.25">
      <c r="A138">
        <v>27640</v>
      </c>
      <c r="D138">
        <v>2250</v>
      </c>
      <c r="F138" s="17">
        <f t="shared" si="66"/>
        <v>27.64</v>
      </c>
      <c r="G138" s="17">
        <f t="shared" si="73"/>
        <v>0.26999999999999957</v>
      </c>
      <c r="H138" s="18">
        <f t="shared" si="74"/>
        <v>3143</v>
      </c>
      <c r="I138" s="4">
        <f>H138*60*'Berechnungen 525d'!$D$9/1000</f>
        <v>159.53065531914893</v>
      </c>
      <c r="J138" s="4"/>
      <c r="K138" s="4"/>
      <c r="L138" s="21">
        <f t="shared" ref="L138:L139" si="78">L137</f>
        <v>294.27858991392509</v>
      </c>
      <c r="M138" s="19">
        <f t="shared" si="70"/>
        <v>2259</v>
      </c>
      <c r="N138" s="19">
        <f t="shared" si="68"/>
        <v>2250</v>
      </c>
      <c r="O138" s="19">
        <f t="shared" si="71"/>
        <v>-9</v>
      </c>
      <c r="P138" s="29">
        <f t="shared" si="40"/>
        <v>-3.9840637450199202E-3</v>
      </c>
      <c r="Q138">
        <v>27640</v>
      </c>
      <c r="T138">
        <v>2250</v>
      </c>
      <c r="U138" s="18">
        <f t="shared" si="72"/>
        <v>3146.8232338881107</v>
      </c>
      <c r="V138" s="4">
        <f>U138*60*'Berechnungen 525d'!$D$9/1000</f>
        <v>159.72471290986121</v>
      </c>
      <c r="W138" s="21">
        <f>'Berechnungen 525d'!$E$77*((V138-V137)/(3.6*(F138-F137)))*'Berechnungen 525d'!$B$3/(2*PI())/2</f>
        <v>271.64463292436824</v>
      </c>
    </row>
    <row r="139" spans="1:23" x14ac:dyDescent="0.25">
      <c r="A139">
        <v>27820</v>
      </c>
      <c r="C139">
        <v>2299</v>
      </c>
      <c r="F139" s="17">
        <f t="shared" si="66"/>
        <v>27.82</v>
      </c>
      <c r="G139" s="17">
        <f t="shared" si="73"/>
        <v>0.17999999999999972</v>
      </c>
      <c r="H139" s="18">
        <f t="shared" si="74"/>
        <v>3143</v>
      </c>
      <c r="I139" s="4">
        <f>H139*60*'Berechnungen 525d'!$D$9/1000</f>
        <v>159.53065531914893</v>
      </c>
      <c r="J139" s="4"/>
      <c r="K139" s="4"/>
      <c r="L139" s="21">
        <f t="shared" si="78"/>
        <v>294.27858991392509</v>
      </c>
      <c r="M139" s="19">
        <f t="shared" si="70"/>
        <v>2299</v>
      </c>
      <c r="N139" s="19">
        <f t="shared" si="68"/>
        <v>2250</v>
      </c>
      <c r="O139" s="19">
        <f t="shared" si="71"/>
        <v>-49</v>
      </c>
      <c r="P139" s="29">
        <f t="shared" si="40"/>
        <v>-2.1313614615050023E-2</v>
      </c>
      <c r="Q139">
        <v>27820</v>
      </c>
      <c r="S139">
        <v>2299</v>
      </c>
      <c r="U139" s="18">
        <f t="shared" si="72"/>
        <v>3158.9442599311619</v>
      </c>
      <c r="V139" s="4">
        <f>U139*60*'Berechnungen 525d'!$D$9/1000</f>
        <v>160.33994524450594</v>
      </c>
      <c r="W139" s="21">
        <f>'Berechnungen 525d'!$E$77*((V139-V138)/(3.6*(F139-F138)))*'Berechnungen 525d'!$B$3/(2*PI())/2</f>
        <v>270.36045445951129</v>
      </c>
    </row>
    <row r="140" spans="1:23" x14ac:dyDescent="0.25">
      <c r="A140">
        <v>28011</v>
      </c>
      <c r="B140">
        <v>3169</v>
      </c>
      <c r="F140" s="17">
        <f t="shared" si="66"/>
        <v>28.010999999999999</v>
      </c>
      <c r="G140" s="17">
        <f t="shared" si="73"/>
        <v>0.19099999999999895</v>
      </c>
      <c r="H140" s="18">
        <f t="shared" si="74"/>
        <v>3169</v>
      </c>
      <c r="I140" s="4">
        <f>H140*60*'Berechnungen 525d'!$D$9/1000</f>
        <v>160.85034893617021</v>
      </c>
      <c r="J140" s="24">
        <f t="shared" ref="J140" si="79">((I140-I137)/(3.6*(F140-F137)))</f>
        <v>0.57189010964693876</v>
      </c>
      <c r="K140" s="28">
        <f>'Berechnungen 525d'!$E$77*((I140-I137)/(3.6*(F140-F137)))</f>
        <v>1029.4021973644897</v>
      </c>
      <c r="L140" s="21">
        <f>'Berechnungen 525d'!$E$77*((I140-I137)/(3.6*(F140-F137)))*'Berechnungen 525d'!$B$3/(2*PI())/2</f>
        <v>162.85144145137608</v>
      </c>
      <c r="M140" s="19">
        <f t="shared" si="70"/>
        <v>2299</v>
      </c>
      <c r="N140" s="19">
        <f t="shared" si="68"/>
        <v>2250</v>
      </c>
      <c r="O140" s="19">
        <f t="shared" si="71"/>
        <v>-49</v>
      </c>
      <c r="P140" s="29">
        <f t="shared" si="40"/>
        <v>-2.1313614615050023E-2</v>
      </c>
      <c r="Q140">
        <v>28011</v>
      </c>
      <c r="R140">
        <v>3169</v>
      </c>
      <c r="U140" s="18">
        <f t="shared" si="72"/>
        <v>3171.7554213306221</v>
      </c>
      <c r="V140" s="4">
        <f>U140*60*'Berechnungen 525d'!$D$9/1000</f>
        <v>160.99020708779429</v>
      </c>
      <c r="W140" s="21">
        <f>'Berechnungen 525d'!$E$77*((V140-V139)/(3.6*(F140-F139)))*'Berechnungen 525d'!$B$3/(2*PI())/2</f>
        <v>269.2969433073514</v>
      </c>
    </row>
    <row r="141" spans="1:23" x14ac:dyDescent="0.25">
      <c r="A141">
        <v>28201</v>
      </c>
      <c r="D141">
        <v>2250</v>
      </c>
      <c r="F141" s="17">
        <f t="shared" si="66"/>
        <v>28.201000000000001</v>
      </c>
      <c r="G141" s="17">
        <f t="shared" si="73"/>
        <v>0.19000000000000128</v>
      </c>
      <c r="H141" s="18">
        <f t="shared" si="74"/>
        <v>3169</v>
      </c>
      <c r="I141" s="4">
        <f>H141*60*'Berechnungen 525d'!$D$9/1000</f>
        <v>160.85034893617021</v>
      </c>
      <c r="J141" s="4"/>
      <c r="K141" s="4"/>
      <c r="L141" s="21">
        <f t="shared" ref="L141:L142" si="80">L140</f>
        <v>162.85144145137608</v>
      </c>
      <c r="M141" s="19">
        <f t="shared" si="70"/>
        <v>2299</v>
      </c>
      <c r="N141" s="19">
        <f t="shared" si="68"/>
        <v>2250</v>
      </c>
      <c r="O141" s="19">
        <f t="shared" si="71"/>
        <v>-49</v>
      </c>
      <c r="P141" s="29">
        <f t="shared" si="40"/>
        <v>-2.1313614615050023E-2</v>
      </c>
      <c r="Q141">
        <v>28201</v>
      </c>
      <c r="T141">
        <v>2250</v>
      </c>
      <c r="U141" s="18">
        <f t="shared" si="72"/>
        <v>3184.4476302964677</v>
      </c>
      <c r="V141" s="4">
        <f>U141*60*'Berechnungen 525d'!$D$9/1000</f>
        <v>161.6344312092607</v>
      </c>
      <c r="W141" s="21">
        <f>'Berechnungen 525d'!$E$77*((V141-V140)/(3.6*(F141-F140)))*'Berechnungen 525d'!$B$3/(2*PI())/2</f>
        <v>268.20069650018229</v>
      </c>
    </row>
    <row r="142" spans="1:23" x14ac:dyDescent="0.25">
      <c r="A142">
        <v>28381</v>
      </c>
      <c r="C142">
        <v>2296</v>
      </c>
      <c r="F142" s="17">
        <f t="shared" si="66"/>
        <v>28.381</v>
      </c>
      <c r="G142" s="17">
        <f t="shared" si="73"/>
        <v>0.17999999999999972</v>
      </c>
      <c r="H142" s="18">
        <f t="shared" si="74"/>
        <v>3169</v>
      </c>
      <c r="I142" s="4">
        <f>H142*60*'Berechnungen 525d'!$D$9/1000</f>
        <v>160.85034893617021</v>
      </c>
      <c r="J142" s="4"/>
      <c r="K142" s="4"/>
      <c r="L142" s="21">
        <f t="shared" si="80"/>
        <v>162.85144145137608</v>
      </c>
      <c r="M142" s="19">
        <f t="shared" si="70"/>
        <v>2296</v>
      </c>
      <c r="N142" s="19">
        <f t="shared" si="68"/>
        <v>2250</v>
      </c>
      <c r="O142" s="19">
        <f t="shared" si="71"/>
        <v>-46</v>
      </c>
      <c r="P142" s="29">
        <f t="shared" si="40"/>
        <v>-2.0034843205574911E-2</v>
      </c>
      <c r="Q142">
        <v>28381</v>
      </c>
      <c r="S142">
        <v>2296</v>
      </c>
      <c r="U142" s="18">
        <f t="shared" si="72"/>
        <v>3196.4239302138321</v>
      </c>
      <c r="V142" s="4">
        <f>U142*60*'Berechnungen 525d'!$D$9/1000</f>
        <v>162.24231761527912</v>
      </c>
      <c r="W142" s="21">
        <f>'Berechnungen 525d'!$E$77*((V142-V141)/(3.6*(F142-F141)))*'Berechnungen 525d'!$B$3/(2*PI())/2</f>
        <v>267.13232666128289</v>
      </c>
    </row>
    <row r="143" spans="1:23" x14ac:dyDescent="0.25">
      <c r="A143">
        <v>28572</v>
      </c>
      <c r="B143">
        <v>3223</v>
      </c>
      <c r="F143" s="17">
        <f t="shared" si="66"/>
        <v>28.571999999999999</v>
      </c>
      <c r="G143" s="17">
        <f t="shared" si="73"/>
        <v>0.19099999999999895</v>
      </c>
      <c r="H143" s="18">
        <f t="shared" si="74"/>
        <v>3223</v>
      </c>
      <c r="I143" s="4">
        <f>H143*60*'Berechnungen 525d'!$D$9/1000</f>
        <v>163.59125106382979</v>
      </c>
      <c r="J143" s="24">
        <f t="shared" ref="J143" si="81">((I143-I140)/(3.6*(F143-F140)))</f>
        <v>1.3571509841847795</v>
      </c>
      <c r="K143" s="28">
        <f>'Berechnungen 525d'!$E$77*((I143-I140)/(3.6*(F143-F140)))</f>
        <v>2442.8717715326034</v>
      </c>
      <c r="L143" s="21">
        <f>'Berechnungen 525d'!$E$77*((I143-I140)/(3.6*(F143-F140)))*'Berechnungen 525d'!$B$3/(2*PI())/2</f>
        <v>386.46234707239466</v>
      </c>
      <c r="M143" s="19">
        <f t="shared" si="70"/>
        <v>2296</v>
      </c>
      <c r="N143" s="19">
        <f t="shared" si="68"/>
        <v>2250</v>
      </c>
      <c r="O143" s="19">
        <f t="shared" si="71"/>
        <v>-46</v>
      </c>
      <c r="P143" s="29">
        <f t="shared" si="40"/>
        <v>-2.0034843205574911E-2</v>
      </c>
      <c r="Q143">
        <v>28572</v>
      </c>
      <c r="R143">
        <v>3223</v>
      </c>
      <c r="U143" s="18">
        <f t="shared" si="72"/>
        <v>3209.0809805993204</v>
      </c>
      <c r="V143" s="4">
        <f>U143*60*'Berechnungen 525d'!$D$9/1000</f>
        <v>162.88475717697315</v>
      </c>
      <c r="W143" s="21">
        <f>'Berechnungen 525d'!$E$77*((V143-V142)/(3.6*(F143-F142)))*'Berechnungen 525d'!$B$3/(2*PI())/2</f>
        <v>266.05745363902673</v>
      </c>
    </row>
    <row r="144" spans="1:23" x14ac:dyDescent="0.25">
      <c r="A144" s="5">
        <v>30715</v>
      </c>
      <c r="B144" s="5"/>
      <c r="C144" s="5"/>
      <c r="D144" s="5">
        <v>2250</v>
      </c>
      <c r="E144" s="5"/>
      <c r="F144" s="25">
        <f t="shared" si="66"/>
        <v>30.715</v>
      </c>
      <c r="G144" s="25">
        <f t="shared" si="73"/>
        <v>2.1430000000000007</v>
      </c>
      <c r="H144" s="26">
        <f t="shared" si="74"/>
        <v>3223</v>
      </c>
      <c r="I144" s="13">
        <f>H144*60*'Berechnungen 525d'!$D$9/1000</f>
        <v>163.59125106382979</v>
      </c>
      <c r="J144" s="13"/>
      <c r="K144" s="4"/>
      <c r="L144" s="21">
        <f t="shared" ref="L144:L145" si="82">L143</f>
        <v>386.46234707239466</v>
      </c>
      <c r="M144" s="27">
        <f t="shared" si="70"/>
        <v>2296</v>
      </c>
      <c r="N144" s="27">
        <f t="shared" si="68"/>
        <v>2250</v>
      </c>
      <c r="O144" s="19">
        <f t="shared" si="71"/>
        <v>-46</v>
      </c>
      <c r="P144" s="29">
        <f t="shared" si="40"/>
        <v>-2.0034843205574911E-2</v>
      </c>
      <c r="Q144" s="5">
        <v>30715</v>
      </c>
      <c r="R144" s="5"/>
      <c r="S144" s="5"/>
      <c r="T144" s="5">
        <v>2250</v>
      </c>
      <c r="U144" s="18">
        <f t="shared" si="72"/>
        <v>3347.4346588761246</v>
      </c>
      <c r="V144" s="4">
        <f>U144*60*'Berechnungen 525d'!$D$9/1000</f>
        <v>169.90723664286983</v>
      </c>
      <c r="W144" s="21">
        <f>'Berechnungen 525d'!$E$77*((V144-V143)/(3.6*(F144-F143)))*'Berechnungen 525d'!$B$3/(2*PI())/2</f>
        <v>259.20586697159041</v>
      </c>
    </row>
    <row r="145" spans="1:23" x14ac:dyDescent="0.25">
      <c r="A145">
        <v>30985</v>
      </c>
      <c r="C145">
        <v>2277</v>
      </c>
      <c r="F145" s="17">
        <f t="shared" si="66"/>
        <v>30.984999999999999</v>
      </c>
      <c r="G145" s="17">
        <f t="shared" si="73"/>
        <v>0.26999999999999957</v>
      </c>
      <c r="H145" s="18">
        <f t="shared" si="74"/>
        <v>3223</v>
      </c>
      <c r="I145" s="4">
        <f>H145*60*'Berechnungen 525d'!$D$9/1000</f>
        <v>163.59125106382979</v>
      </c>
      <c r="J145" s="4"/>
      <c r="K145" s="4"/>
      <c r="L145" s="21">
        <f t="shared" si="82"/>
        <v>386.46234707239466</v>
      </c>
      <c r="M145" s="19">
        <f t="shared" si="70"/>
        <v>2277</v>
      </c>
      <c r="N145" s="19">
        <f t="shared" si="68"/>
        <v>2250</v>
      </c>
      <c r="O145" s="19">
        <f t="shared" si="71"/>
        <v>-27</v>
      </c>
      <c r="P145" s="29">
        <f t="shared" si="40"/>
        <v>-1.1857707509881424E-2</v>
      </c>
      <c r="Q145">
        <v>30985</v>
      </c>
      <c r="S145">
        <v>2277</v>
      </c>
      <c r="U145" s="18">
        <f t="shared" si="72"/>
        <v>3364.3838410192111</v>
      </c>
      <c r="V145" s="4">
        <f>U145*60*'Berechnungen 525d'!$D$9/1000</f>
        <v>170.76753385394531</v>
      </c>
      <c r="W145" s="21">
        <f>'Berechnungen 525d'!$E$77*((V145-V144)/(3.6*(F145-F144)))*'Berechnungen 525d'!$B$3/(2*PI())/2</f>
        <v>252.03524138668317</v>
      </c>
    </row>
    <row r="146" spans="1:23" x14ac:dyDescent="0.25">
      <c r="A146">
        <v>31175</v>
      </c>
      <c r="B146">
        <v>3407</v>
      </c>
      <c r="F146" s="17">
        <f t="shared" si="66"/>
        <v>31.175000000000001</v>
      </c>
      <c r="G146" s="17">
        <f t="shared" si="73"/>
        <v>0.19000000000000128</v>
      </c>
      <c r="H146" s="18">
        <f t="shared" si="74"/>
        <v>3407</v>
      </c>
      <c r="I146" s="4">
        <f>H146*60*'Berechnungen 525d'!$D$9/1000</f>
        <v>172.93062127659576</v>
      </c>
      <c r="J146" s="24">
        <f t="shared" ref="J146" si="83">((I146-I143)/(3.6*(F146-F143)))</f>
        <v>0.99664598676377303</v>
      </c>
      <c r="K146" s="28">
        <f>'Berechnungen 525d'!$E$77*((I146-I143)/(3.6*(F146-F143)))</f>
        <v>1793.9627761747915</v>
      </c>
      <c r="L146" s="21">
        <f>'Berechnungen 525d'!$E$77*((I146-I143)/(3.6*(F146-F143)))*'Berechnungen 525d'!$B$3/(2*PI())/2</f>
        <v>283.80493528977104</v>
      </c>
      <c r="M146" s="19">
        <f t="shared" si="70"/>
        <v>2277</v>
      </c>
      <c r="N146" s="19">
        <f t="shared" si="68"/>
        <v>2250</v>
      </c>
      <c r="O146" s="19">
        <f t="shared" si="71"/>
        <v>-27</v>
      </c>
      <c r="P146" s="29">
        <f t="shared" si="40"/>
        <v>-1.1857707509881424E-2</v>
      </c>
      <c r="Q146">
        <v>31175</v>
      </c>
      <c r="R146">
        <v>3407</v>
      </c>
      <c r="U146" s="18">
        <f t="shared" si="72"/>
        <v>3376.2455999400422</v>
      </c>
      <c r="V146" s="4">
        <f>U146*60*'Berechnungen 525d'!$D$9/1000</f>
        <v>171.36960645142477</v>
      </c>
      <c r="W146" s="21">
        <f>'Berechnungen 525d'!$E$77*((V146-V145)/(3.6*(F146-F145)))*'Berechnungen 525d'!$B$3/(2*PI())/2</f>
        <v>250.65235002394394</v>
      </c>
    </row>
    <row r="147" spans="1:23" x14ac:dyDescent="0.25">
      <c r="A147">
        <v>31376</v>
      </c>
      <c r="D147">
        <v>2250</v>
      </c>
      <c r="F147" s="17">
        <f t="shared" si="66"/>
        <v>31.376000000000001</v>
      </c>
      <c r="G147" s="17">
        <f t="shared" si="73"/>
        <v>0.20100000000000051</v>
      </c>
      <c r="H147" s="18">
        <f t="shared" si="74"/>
        <v>3407</v>
      </c>
      <c r="I147" s="4">
        <f>H147*60*'Berechnungen 525d'!$D$9/1000</f>
        <v>172.93062127659576</v>
      </c>
      <c r="J147" s="4"/>
      <c r="K147" s="4"/>
      <c r="L147" s="21">
        <f t="shared" ref="L147:L148" si="84">L146</f>
        <v>283.80493528977104</v>
      </c>
      <c r="M147" s="19">
        <f t="shared" si="70"/>
        <v>2277</v>
      </c>
      <c r="N147" s="19">
        <f t="shared" si="68"/>
        <v>2250</v>
      </c>
      <c r="O147" s="19">
        <f t="shared" si="71"/>
        <v>-27</v>
      </c>
      <c r="P147" s="29">
        <f t="shared" si="40"/>
        <v>-1.1857707509881424E-2</v>
      </c>
      <c r="Q147">
        <v>31376</v>
      </c>
      <c r="T147">
        <v>2250</v>
      </c>
      <c r="U147" s="18">
        <f t="shared" si="72"/>
        <v>3388.7350695201781</v>
      </c>
      <c r="V147" s="4">
        <f>U147*60*'Berechnungen 525d'!$D$9/1000</f>
        <v>172.00354003930505</v>
      </c>
      <c r="W147" s="21">
        <f>'Berechnungen 525d'!$E$77*((V147-V146)/(3.6*(F147-F146)))*'Berechnungen 525d'!$B$3/(2*PI())/2</f>
        <v>249.4733883544969</v>
      </c>
    </row>
    <row r="148" spans="1:23" x14ac:dyDescent="0.25">
      <c r="A148">
        <v>31566</v>
      </c>
      <c r="C148">
        <v>2273</v>
      </c>
      <c r="F148" s="17">
        <f t="shared" si="66"/>
        <v>31.565999999999999</v>
      </c>
      <c r="G148" s="17">
        <f t="shared" si="73"/>
        <v>0.18999999999999773</v>
      </c>
      <c r="H148" s="18">
        <f t="shared" si="74"/>
        <v>3407</v>
      </c>
      <c r="I148" s="4">
        <f>H148*60*'Berechnungen 525d'!$D$9/1000</f>
        <v>172.93062127659576</v>
      </c>
      <c r="J148" s="4"/>
      <c r="K148" s="4"/>
      <c r="L148" s="21">
        <f t="shared" si="84"/>
        <v>283.80493528977104</v>
      </c>
      <c r="M148" s="19">
        <f t="shared" si="70"/>
        <v>2273</v>
      </c>
      <c r="N148" s="19">
        <f t="shared" si="68"/>
        <v>2250</v>
      </c>
      <c r="O148" s="19">
        <f t="shared" si="71"/>
        <v>-23</v>
      </c>
      <c r="P148" s="29">
        <f t="shared" si="40"/>
        <v>-1.0118785745710516E-2</v>
      </c>
      <c r="Q148">
        <v>31566</v>
      </c>
      <c r="S148">
        <v>2273</v>
      </c>
      <c r="U148" s="18">
        <f t="shared" si="72"/>
        <v>3400.4850938554682</v>
      </c>
      <c r="V148" s="4">
        <f>U148*60*'Berechnungen 525d'!$D$9/1000</f>
        <v>172.59994127450221</v>
      </c>
      <c r="W148" s="21">
        <f>'Berechnungen 525d'!$E$77*((V148-V147)/(3.6*(F148-F147)))*'Berechnungen 525d'!$B$3/(2*PI())/2</f>
        <v>248.2912721575139</v>
      </c>
    </row>
    <row r="149" spans="1:23" x14ac:dyDescent="0.25">
      <c r="A149">
        <v>31756</v>
      </c>
      <c r="B149">
        <v>3435</v>
      </c>
      <c r="F149" s="17">
        <f t="shared" si="66"/>
        <v>31.756</v>
      </c>
      <c r="G149" s="17">
        <f t="shared" si="73"/>
        <v>0.19000000000000128</v>
      </c>
      <c r="H149" s="18">
        <f t="shared" si="74"/>
        <v>3435</v>
      </c>
      <c r="I149" s="4">
        <f>H149*60*'Berechnungen 525d'!$D$9/1000</f>
        <v>174.35182978723401</v>
      </c>
      <c r="J149" s="24">
        <f t="shared" ref="J149" si="85">((I149-I146)/(3.6*(F149-F146)))</f>
        <v>0.67948389301886247</v>
      </c>
      <c r="K149" s="28">
        <f>'Berechnungen 525d'!$E$77*((I149-I146)/(3.6*(F149-F146)))</f>
        <v>1223.0710074339524</v>
      </c>
      <c r="L149" s="21">
        <f>'Berechnungen 525d'!$E$77*((I149-I146)/(3.6*(F149-F146)))*'Berechnungen 525d'!$B$3/(2*PI())/2</f>
        <v>193.48984980598482</v>
      </c>
      <c r="M149" s="19">
        <f t="shared" si="70"/>
        <v>2273</v>
      </c>
      <c r="N149" s="19">
        <f t="shared" si="68"/>
        <v>2250</v>
      </c>
      <c r="O149" s="19">
        <f t="shared" si="71"/>
        <v>-23</v>
      </c>
      <c r="P149" s="29">
        <f t="shared" si="40"/>
        <v>-1.0118785745710516E-2</v>
      </c>
      <c r="Q149">
        <v>31756</v>
      </c>
      <c r="R149">
        <v>3435</v>
      </c>
      <c r="U149" s="18">
        <f t="shared" si="72"/>
        <v>3412.1806010540581</v>
      </c>
      <c r="V149" s="4">
        <f>U149*60*'Berechnungen 525d'!$D$9/1000</f>
        <v>173.19357535903319</v>
      </c>
      <c r="W149" s="21">
        <f>'Berechnungen 525d'!$E$77*((V149-V148)/(3.6*(F149-F148)))*'Berechnungen 525d'!$B$3/(2*PI())/2</f>
        <v>247.13926354550154</v>
      </c>
    </row>
    <row r="150" spans="1:23" x14ac:dyDescent="0.25">
      <c r="A150">
        <v>31946</v>
      </c>
      <c r="D150">
        <v>2250</v>
      </c>
      <c r="F150" s="17">
        <f t="shared" si="66"/>
        <v>31.946000000000002</v>
      </c>
      <c r="G150" s="17">
        <f t="shared" si="73"/>
        <v>0.19000000000000128</v>
      </c>
      <c r="H150" s="18">
        <f t="shared" si="74"/>
        <v>3435</v>
      </c>
      <c r="I150" s="4">
        <f>H150*60*'Berechnungen 525d'!$D$9/1000</f>
        <v>174.35182978723401</v>
      </c>
      <c r="J150" s="4"/>
      <c r="K150" s="4"/>
      <c r="L150" s="21">
        <f t="shared" ref="L150:L151" si="86">L149</f>
        <v>193.48984980598482</v>
      </c>
      <c r="M150" s="19">
        <f t="shared" si="70"/>
        <v>2273</v>
      </c>
      <c r="N150" s="19">
        <f t="shared" si="68"/>
        <v>2250</v>
      </c>
      <c r="O150" s="19">
        <f t="shared" si="71"/>
        <v>-23</v>
      </c>
      <c r="P150" s="29">
        <f t="shared" ref="P150:P213" si="87">1/M150*O150</f>
        <v>-1.0118785745710516E-2</v>
      </c>
      <c r="Q150">
        <v>31946</v>
      </c>
      <c r="T150">
        <v>2250</v>
      </c>
      <c r="U150" s="18">
        <f t="shared" si="72"/>
        <v>3423.8214403166712</v>
      </c>
      <c r="V150" s="4">
        <f>U150*60*'Berechnungen 525d'!$D$9/1000</f>
        <v>173.7844346387117</v>
      </c>
      <c r="W150" s="21">
        <f>'Berechnungen 525d'!$E$77*((V150-V149)/(3.6*(F150-F149)))*'Berechnungen 525d'!$B$3/(2*PI())/2</f>
        <v>245.98406837462059</v>
      </c>
    </row>
    <row r="151" spans="1:23" x14ac:dyDescent="0.25">
      <c r="A151">
        <v>32137</v>
      </c>
      <c r="C151">
        <v>2272</v>
      </c>
      <c r="F151" s="17">
        <f t="shared" si="66"/>
        <v>32.137</v>
      </c>
      <c r="G151" s="17">
        <f t="shared" si="73"/>
        <v>0.19099999999999895</v>
      </c>
      <c r="H151" s="18">
        <f t="shared" si="74"/>
        <v>3435</v>
      </c>
      <c r="I151" s="4">
        <f>H151*60*'Berechnungen 525d'!$D$9/1000</f>
        <v>174.35182978723401</v>
      </c>
      <c r="J151" s="4"/>
      <c r="K151" s="4"/>
      <c r="L151" s="21">
        <f t="shared" si="86"/>
        <v>193.48984980598482</v>
      </c>
      <c r="M151" s="19">
        <f t="shared" si="70"/>
        <v>2272</v>
      </c>
      <c r="N151" s="19">
        <f t="shared" si="68"/>
        <v>2250</v>
      </c>
      <c r="O151" s="19">
        <f t="shared" si="71"/>
        <v>-22</v>
      </c>
      <c r="P151" s="29">
        <f t="shared" si="87"/>
        <v>-9.6830985915492968E-3</v>
      </c>
      <c r="Q151">
        <v>32137</v>
      </c>
      <c r="S151">
        <v>2272</v>
      </c>
      <c r="U151" s="18">
        <f t="shared" si="72"/>
        <v>3435.4682892805922</v>
      </c>
      <c r="V151" s="4">
        <f>U151*60*'Berechnungen 525d'!$D$9/1000</f>
        <v>174.37559895548469</v>
      </c>
      <c r="W151" s="21">
        <f>'Berechnungen 525d'!$E$77*((V151-V150)/(3.6*(F151-F150)))*'Berechnungen 525d'!$B$3/(2*PI())/2</f>
        <v>244.82252056230632</v>
      </c>
    </row>
    <row r="152" spans="1:23" x14ac:dyDescent="0.25">
      <c r="A152">
        <v>32327</v>
      </c>
      <c r="B152">
        <v>3464</v>
      </c>
      <c r="F152" s="17">
        <f t="shared" si="66"/>
        <v>32.326999999999998</v>
      </c>
      <c r="G152" s="17">
        <f t="shared" si="73"/>
        <v>0.18999999999999773</v>
      </c>
      <c r="H152" s="18">
        <f t="shared" si="74"/>
        <v>3464</v>
      </c>
      <c r="I152" s="4">
        <f>H152*60*'Berechnungen 525d'!$D$9/1000</f>
        <v>175.82379574468084</v>
      </c>
      <c r="J152" s="24">
        <f t="shared" ref="J152" si="88">((I152-I149)/(3.6*(F152-F149)))</f>
        <v>0.71607606414031522</v>
      </c>
      <c r="K152" s="28">
        <f>'Berechnungen 525d'!$E$77*((I152-I149)/(3.6*(F152-F149)))</f>
        <v>1288.9369154525673</v>
      </c>
      <c r="L152" s="21">
        <f>'Berechnungen 525d'!$E$77*((I152-I149)/(3.6*(F152-F149)))*'Berechnungen 525d'!$B$3/(2*PI())/2</f>
        <v>203.90983733932907</v>
      </c>
      <c r="M152" s="19">
        <f t="shared" si="70"/>
        <v>2272</v>
      </c>
      <c r="N152" s="19">
        <f t="shared" si="68"/>
        <v>2250</v>
      </c>
      <c r="O152" s="19">
        <f t="shared" si="71"/>
        <v>-22</v>
      </c>
      <c r="P152" s="29">
        <f t="shared" si="87"/>
        <v>-9.6830985915492968E-3</v>
      </c>
      <c r="Q152">
        <v>32327</v>
      </c>
      <c r="R152">
        <v>3464</v>
      </c>
      <c r="U152" s="18">
        <f t="shared" si="72"/>
        <v>3446.9990286083257</v>
      </c>
      <c r="V152" s="4">
        <f>U152*60*'Berechnungen 525d'!$D$9/1000</f>
        <v>174.9608698435749</v>
      </c>
      <c r="W152" s="21">
        <f>'Berechnungen 525d'!$E$77*((V152-V151)/(3.6*(F152-F151)))*'Berechnungen 525d'!$B$3/(2*PI())/2</f>
        <v>243.65753252109744</v>
      </c>
    </row>
    <row r="153" spans="1:23" x14ac:dyDescent="0.25">
      <c r="A153">
        <v>32507</v>
      </c>
      <c r="D153">
        <v>2250</v>
      </c>
      <c r="F153" s="17">
        <f t="shared" si="66"/>
        <v>32.506999999999998</v>
      </c>
      <c r="G153" s="17">
        <f t="shared" si="73"/>
        <v>0.17999999999999972</v>
      </c>
      <c r="H153" s="18">
        <f t="shared" si="74"/>
        <v>3464</v>
      </c>
      <c r="I153" s="4">
        <f>H153*60*'Berechnungen 525d'!$D$9/1000</f>
        <v>175.82379574468084</v>
      </c>
      <c r="J153" s="4"/>
      <c r="K153" s="4"/>
      <c r="L153" s="21">
        <f t="shared" ref="L153:L154" si="89">L152</f>
        <v>203.90983733932907</v>
      </c>
      <c r="M153" s="19">
        <f t="shared" si="70"/>
        <v>2272</v>
      </c>
      <c r="N153" s="19">
        <f t="shared" si="68"/>
        <v>2250</v>
      </c>
      <c r="O153" s="19">
        <f t="shared" si="71"/>
        <v>-22</v>
      </c>
      <c r="P153" s="29">
        <f t="shared" si="87"/>
        <v>-9.6830985915492968E-3</v>
      </c>
      <c r="Q153">
        <v>32507</v>
      </c>
      <c r="T153">
        <v>2250</v>
      </c>
      <c r="U153" s="18">
        <f t="shared" si="72"/>
        <v>3457.8720119544073</v>
      </c>
      <c r="V153" s="4">
        <f>U153*60*'Berechnungen 525d'!$D$9/1000</f>
        <v>175.51275471741349</v>
      </c>
      <c r="W153" s="21">
        <f>'Berechnungen 525d'!$E$77*((V153-V152)/(3.6*(F153-F152)))*'Berechnungen 525d'!$B$3/(2*PI())/2</f>
        <v>242.52276237478935</v>
      </c>
    </row>
    <row r="154" spans="1:23" x14ac:dyDescent="0.25">
      <c r="A154">
        <v>32697</v>
      </c>
      <c r="C154">
        <v>2271</v>
      </c>
      <c r="F154" s="17">
        <f t="shared" si="66"/>
        <v>32.697000000000003</v>
      </c>
      <c r="G154" s="17">
        <f t="shared" si="73"/>
        <v>0.19000000000000483</v>
      </c>
      <c r="H154" s="18">
        <f t="shared" si="74"/>
        <v>3464</v>
      </c>
      <c r="I154" s="4">
        <f>H154*60*'Berechnungen 525d'!$D$9/1000</f>
        <v>175.82379574468084</v>
      </c>
      <c r="J154" s="4"/>
      <c r="K154" s="4"/>
      <c r="L154" s="21">
        <f t="shared" si="89"/>
        <v>203.90983733932907</v>
      </c>
      <c r="M154" s="19">
        <f t="shared" si="70"/>
        <v>2271</v>
      </c>
      <c r="N154" s="19">
        <f t="shared" si="68"/>
        <v>2250</v>
      </c>
      <c r="O154" s="19">
        <f t="shared" si="71"/>
        <v>-21</v>
      </c>
      <c r="P154" s="29">
        <f t="shared" si="87"/>
        <v>-9.2470277410832222E-3</v>
      </c>
      <c r="Q154">
        <v>32697</v>
      </c>
      <c r="S154">
        <v>2271</v>
      </c>
      <c r="U154" s="18">
        <f t="shared" si="72"/>
        <v>3469.2951801302261</v>
      </c>
      <c r="V154" s="4">
        <f>U154*60*'Berechnungen 525d'!$D$9/1000</f>
        <v>176.09256556848226</v>
      </c>
      <c r="W154" s="21">
        <f>'Berechnungen 525d'!$E$77*((V154-V153)/(3.6*(F154-F153)))*'Berechnungen 525d'!$B$3/(2*PI())/2</f>
        <v>241.3844327049365</v>
      </c>
    </row>
    <row r="155" spans="1:23" x14ac:dyDescent="0.25">
      <c r="A155">
        <v>32888</v>
      </c>
      <c r="B155">
        <v>3508</v>
      </c>
      <c r="F155" s="17">
        <f t="shared" si="66"/>
        <v>32.887999999999998</v>
      </c>
      <c r="G155" s="17">
        <f t="shared" si="73"/>
        <v>0.1909999999999954</v>
      </c>
      <c r="H155" s="18">
        <f t="shared" si="74"/>
        <v>3508</v>
      </c>
      <c r="I155" s="4">
        <f>H155*60*'Berechnungen 525d'!$D$9/1000</f>
        <v>178.05712340425532</v>
      </c>
      <c r="J155" s="24">
        <f t="shared" ref="J155" si="90">((I155-I152)/(3.6*(F155-F152)))</f>
        <v>1.1058267278542706</v>
      </c>
      <c r="K155" s="28">
        <f>'Berechnungen 525d'!$E$77*((I155-I152)/(3.6*(F155-F152)))</f>
        <v>1990.488110137687</v>
      </c>
      <c r="L155" s="21">
        <f>'Berechnungen 525d'!$E$77*((I155-I152)/(3.6*(F155-F152)))*'Berechnungen 525d'!$B$3/(2*PI())/2</f>
        <v>314.89524576269355</v>
      </c>
      <c r="M155" s="19">
        <f t="shared" si="70"/>
        <v>2271</v>
      </c>
      <c r="N155" s="19">
        <f t="shared" si="68"/>
        <v>2250</v>
      </c>
      <c r="O155" s="19">
        <f t="shared" si="71"/>
        <v>-21</v>
      </c>
      <c r="P155" s="29">
        <f t="shared" si="87"/>
        <v>-9.2470277410832222E-3</v>
      </c>
      <c r="Q155">
        <v>32888</v>
      </c>
      <c r="R155">
        <v>3508</v>
      </c>
      <c r="U155" s="18">
        <f t="shared" si="72"/>
        <v>3480.7225242692866</v>
      </c>
      <c r="V155" s="4">
        <f>U155*60*'Berechnungen 525d'!$D$9/1000</f>
        <v>176.6725883807832</v>
      </c>
      <c r="W155" s="21">
        <f>'Berechnungen 525d'!$E$77*((V155-V154)/(3.6*(F155-F154)))*'Berechnungen 525d'!$B$3/(2*PI())/2</f>
        <v>240.20842067449399</v>
      </c>
    </row>
    <row r="156" spans="1:23" x14ac:dyDescent="0.25">
      <c r="A156">
        <v>33068</v>
      </c>
      <c r="D156">
        <v>2250</v>
      </c>
      <c r="F156" s="17">
        <f t="shared" si="66"/>
        <v>33.067999999999998</v>
      </c>
      <c r="G156" s="17">
        <f t="shared" si="73"/>
        <v>0.17999999999999972</v>
      </c>
      <c r="H156" s="18">
        <f t="shared" si="74"/>
        <v>3508</v>
      </c>
      <c r="I156" s="4">
        <f>H156*60*'Berechnungen 525d'!$D$9/1000</f>
        <v>178.05712340425532</v>
      </c>
      <c r="J156" s="4"/>
      <c r="K156" s="4"/>
      <c r="L156" s="21">
        <f t="shared" ref="L156:L157" si="91">L155</f>
        <v>314.89524576269355</v>
      </c>
      <c r="M156" s="19">
        <f t="shared" si="70"/>
        <v>2271</v>
      </c>
      <c r="N156" s="19">
        <f t="shared" si="68"/>
        <v>2250</v>
      </c>
      <c r="O156" s="19">
        <f t="shared" si="71"/>
        <v>-21</v>
      </c>
      <c r="P156" s="29">
        <f t="shared" si="87"/>
        <v>-9.2470277410832222E-3</v>
      </c>
      <c r="Q156">
        <v>33068</v>
      </c>
      <c r="T156">
        <v>2250</v>
      </c>
      <c r="U156" s="18">
        <f t="shared" si="72"/>
        <v>3491.4402334638908</v>
      </c>
      <c r="V156" s="4">
        <f>U156*60*'Berechnungen 525d'!$D$9/1000</f>
        <v>177.21659193513742</v>
      </c>
      <c r="W156" s="21">
        <f>'Berechnungen 525d'!$E$77*((V156-V155)/(3.6*(F156-F155)))*'Berechnungen 525d'!$B$3/(2*PI())/2</f>
        <v>239.05936001840141</v>
      </c>
    </row>
    <row r="157" spans="1:23" x14ac:dyDescent="0.25">
      <c r="A157">
        <v>33258</v>
      </c>
      <c r="C157">
        <v>2267</v>
      </c>
      <c r="F157" s="17">
        <f t="shared" si="66"/>
        <v>33.258000000000003</v>
      </c>
      <c r="G157" s="17">
        <f t="shared" si="73"/>
        <v>0.19000000000000483</v>
      </c>
      <c r="H157" s="18">
        <f t="shared" si="74"/>
        <v>3508</v>
      </c>
      <c r="I157" s="4">
        <f>H157*60*'Berechnungen 525d'!$D$9/1000</f>
        <v>178.05712340425532</v>
      </c>
      <c r="J157" s="4"/>
      <c r="K157" s="4"/>
      <c r="L157" s="21">
        <f t="shared" si="91"/>
        <v>314.89524576269355</v>
      </c>
      <c r="M157" s="19">
        <f t="shared" si="70"/>
        <v>2267</v>
      </c>
      <c r="N157" s="19">
        <f t="shared" si="68"/>
        <v>2250</v>
      </c>
      <c r="O157" s="19">
        <f t="shared" si="71"/>
        <v>-17</v>
      </c>
      <c r="P157" s="29">
        <f t="shared" si="87"/>
        <v>-7.4988972209969118E-3</v>
      </c>
      <c r="Q157">
        <v>33258</v>
      </c>
      <c r="S157">
        <v>2267</v>
      </c>
      <c r="U157" s="18">
        <f t="shared" si="72"/>
        <v>3502.6989460310201</v>
      </c>
      <c r="V157" s="4">
        <f>U157*60*'Berechnungen 525d'!$D$9/1000</f>
        <v>177.78805543939578</v>
      </c>
      <c r="W157" s="21">
        <f>'Berechnungen 525d'!$E$77*((V157-V156)/(3.6*(F157-F156)))*'Berechnungen 525d'!$B$3/(2*PI())/2</f>
        <v>237.90930013246373</v>
      </c>
    </row>
    <row r="158" spans="1:23" x14ac:dyDescent="0.25">
      <c r="A158">
        <v>33438</v>
      </c>
      <c r="B158">
        <v>3541</v>
      </c>
      <c r="F158" s="17">
        <f t="shared" si="66"/>
        <v>33.438000000000002</v>
      </c>
      <c r="G158" s="17">
        <f t="shared" si="73"/>
        <v>0.17999999999999972</v>
      </c>
      <c r="H158" s="18">
        <f t="shared" si="74"/>
        <v>3541</v>
      </c>
      <c r="I158" s="4">
        <f>H158*60*'Berechnungen 525d'!$D$9/1000</f>
        <v>179.73211914893616</v>
      </c>
      <c r="J158" s="24">
        <f t="shared" ref="J158" si="92">((I158-I155)/(3.6*(F158-F155)))</f>
        <v>0.84595744680849971</v>
      </c>
      <c r="K158" s="28">
        <f>'Berechnungen 525d'!$E$77*((I158-I155)/(3.6*(F158-F155)))</f>
        <v>1522.7234042552996</v>
      </c>
      <c r="L158" s="21">
        <f>'Berechnungen 525d'!$E$77*((I158-I155)/(3.6*(F158-F155)))*'Berechnungen 525d'!$B$3/(2*PI())/2</f>
        <v>240.89486300845564</v>
      </c>
      <c r="M158" s="19">
        <f t="shared" si="70"/>
        <v>2267</v>
      </c>
      <c r="N158" s="19">
        <f t="shared" si="68"/>
        <v>2250</v>
      </c>
      <c r="O158" s="19">
        <f t="shared" si="71"/>
        <v>-17</v>
      </c>
      <c r="P158" s="29">
        <f t="shared" si="87"/>
        <v>-7.4988972209969118E-3</v>
      </c>
      <c r="Q158">
        <v>33438</v>
      </c>
      <c r="R158">
        <v>3541</v>
      </c>
      <c r="U158" s="18">
        <f t="shared" si="72"/>
        <v>3513.3133453377895</v>
      </c>
      <c r="V158" s="4">
        <f>U158*60*'Berechnungen 525d'!$D$9/1000</f>
        <v>178.32681524761341</v>
      </c>
      <c r="W158" s="21">
        <f>'Berechnungen 525d'!$E$77*((V158-V157)/(3.6*(F158-F157)))*'Berechnungen 525d'!$B$3/(2*PI())/2</f>
        <v>236.75502471493232</v>
      </c>
    </row>
    <row r="159" spans="1:23" x14ac:dyDescent="0.25">
      <c r="A159">
        <v>33629</v>
      </c>
      <c r="D159">
        <v>2250</v>
      </c>
      <c r="F159" s="17">
        <f t="shared" si="66"/>
        <v>33.628999999999998</v>
      </c>
      <c r="G159" s="17">
        <f t="shared" si="73"/>
        <v>0.1909999999999954</v>
      </c>
      <c r="H159" s="18">
        <f t="shared" si="74"/>
        <v>3541</v>
      </c>
      <c r="I159" s="4">
        <f>H159*60*'Berechnungen 525d'!$D$9/1000</f>
        <v>179.73211914893616</v>
      </c>
      <c r="J159" s="4"/>
      <c r="K159" s="4"/>
      <c r="L159" s="21">
        <f t="shared" ref="L159:L160" si="93">L158</f>
        <v>240.89486300845564</v>
      </c>
      <c r="M159" s="19">
        <f t="shared" si="70"/>
        <v>2267</v>
      </c>
      <c r="N159" s="19">
        <f t="shared" si="68"/>
        <v>2250</v>
      </c>
      <c r="O159" s="19">
        <f t="shared" si="71"/>
        <v>-17</v>
      </c>
      <c r="P159" s="29">
        <f t="shared" si="87"/>
        <v>-7.4988972209969118E-3</v>
      </c>
      <c r="Q159">
        <v>33629</v>
      </c>
      <c r="T159">
        <v>2250</v>
      </c>
      <c r="U159" s="18">
        <f t="shared" si="72"/>
        <v>3524.5211265799721</v>
      </c>
      <c r="V159" s="4">
        <f>U159*60*'Berechnungen 525d'!$D$9/1000</f>
        <v>178.89569360785492</v>
      </c>
      <c r="W159" s="21">
        <f>'Berechnungen 525d'!$E$77*((V159-V158)/(3.6*(F159-F158)))*'Berechnungen 525d'!$B$3/(2*PI())/2</f>
        <v>235.59310008415753</v>
      </c>
    </row>
    <row r="160" spans="1:23" x14ac:dyDescent="0.25">
      <c r="A160">
        <v>33819</v>
      </c>
      <c r="C160">
        <v>2266</v>
      </c>
      <c r="F160" s="17">
        <f t="shared" si="66"/>
        <v>33.819000000000003</v>
      </c>
      <c r="G160" s="17">
        <f t="shared" si="73"/>
        <v>0.19000000000000483</v>
      </c>
      <c r="H160" s="18">
        <f t="shared" si="74"/>
        <v>3541</v>
      </c>
      <c r="I160" s="4">
        <f>H160*60*'Berechnungen 525d'!$D$9/1000</f>
        <v>179.73211914893616</v>
      </c>
      <c r="J160" s="4"/>
      <c r="K160" s="4"/>
      <c r="L160" s="21">
        <f t="shared" si="93"/>
        <v>240.89486300845564</v>
      </c>
      <c r="M160" s="19">
        <f t="shared" si="70"/>
        <v>2266</v>
      </c>
      <c r="N160" s="19">
        <f t="shared" si="68"/>
        <v>2250</v>
      </c>
      <c r="O160" s="19">
        <f t="shared" si="71"/>
        <v>-16</v>
      </c>
      <c r="P160" s="29">
        <f t="shared" si="87"/>
        <v>-7.0609002647837602E-3</v>
      </c>
      <c r="Q160">
        <v>33819</v>
      </c>
      <c r="S160">
        <v>2266</v>
      </c>
      <c r="U160" s="18">
        <f t="shared" si="72"/>
        <v>3535.6135282592541</v>
      </c>
      <c r="V160" s="4">
        <f>U160*60*'Berechnungen 525d'!$D$9/1000</f>
        <v>179.45871559606971</v>
      </c>
      <c r="W160" s="21">
        <f>'Berechnungen 525d'!$E$77*((V160-V159)/(3.6*(F160-F159)))*'Berechnungen 525d'!$B$3/(2*PI())/2</f>
        <v>234.39496341801274</v>
      </c>
    </row>
    <row r="161" spans="1:23" x14ac:dyDescent="0.25">
      <c r="A161">
        <v>33999</v>
      </c>
      <c r="B161">
        <v>3574</v>
      </c>
      <c r="F161" s="17">
        <f t="shared" si="66"/>
        <v>33.999000000000002</v>
      </c>
      <c r="G161" s="17">
        <f t="shared" si="73"/>
        <v>0.17999999999999972</v>
      </c>
      <c r="H161" s="18">
        <f t="shared" si="74"/>
        <v>3574</v>
      </c>
      <c r="I161" s="4">
        <f>H161*60*'Berechnungen 525d'!$D$9/1000</f>
        <v>181.40711489361703</v>
      </c>
      <c r="J161" s="24">
        <f t="shared" ref="J161" si="94">((I161-I158)/(3.6*(F161-F158)))</f>
        <v>0.8293700458907064</v>
      </c>
      <c r="K161" s="28">
        <f>'Berechnungen 525d'!$E$77*((I161-I158)/(3.6*(F161-F158)))</f>
        <v>1492.8660826032715</v>
      </c>
      <c r="L161" s="21">
        <f>'Berechnungen 525d'!$E$77*((I161-I158)/(3.6*(F161-F158)))*'Berechnungen 525d'!$B$3/(2*PI())/2</f>
        <v>236.17143432202113</v>
      </c>
      <c r="M161" s="19">
        <f t="shared" si="70"/>
        <v>2266</v>
      </c>
      <c r="N161" s="19">
        <f t="shared" si="68"/>
        <v>2250</v>
      </c>
      <c r="O161" s="19">
        <f t="shared" si="71"/>
        <v>-16</v>
      </c>
      <c r="P161" s="29">
        <f t="shared" si="87"/>
        <v>-7.0609002647837602E-3</v>
      </c>
      <c r="Q161">
        <v>33999</v>
      </c>
      <c r="R161">
        <v>3574</v>
      </c>
      <c r="U161" s="18">
        <f t="shared" si="72"/>
        <v>3546.06973025041</v>
      </c>
      <c r="V161" s="4">
        <f>U161*60*'Berechnungen 525d'!$D$9/1000</f>
        <v>179.98944571245482</v>
      </c>
      <c r="W161" s="21">
        <f>'Berechnungen 525d'!$E$77*((V161-V160)/(3.6*(F161-F160)))*'Berechnungen 525d'!$B$3/(2*PI())/2</f>
        <v>233.22642094890426</v>
      </c>
    </row>
    <row r="162" spans="1:23" x14ac:dyDescent="0.25">
      <c r="A162">
        <v>34190</v>
      </c>
      <c r="D162">
        <v>2250</v>
      </c>
      <c r="F162" s="17">
        <f t="shared" si="66"/>
        <v>34.19</v>
      </c>
      <c r="G162" s="17">
        <f t="shared" si="73"/>
        <v>0.1909999999999954</v>
      </c>
      <c r="H162" s="18">
        <f t="shared" si="74"/>
        <v>3574</v>
      </c>
      <c r="I162" s="4">
        <f>H162*60*'Berechnungen 525d'!$D$9/1000</f>
        <v>181.40711489361703</v>
      </c>
      <c r="J162" s="4"/>
      <c r="K162" s="4"/>
      <c r="L162" s="21">
        <f t="shared" ref="L162:L163" si="95">L161</f>
        <v>236.17143432202113</v>
      </c>
      <c r="M162" s="19">
        <f t="shared" si="70"/>
        <v>2266</v>
      </c>
      <c r="N162" s="19">
        <f t="shared" si="68"/>
        <v>2250</v>
      </c>
      <c r="O162" s="19">
        <f t="shared" si="71"/>
        <v>-16</v>
      </c>
      <c r="P162" s="29">
        <f t="shared" si="87"/>
        <v>-7.0609002647837602E-3</v>
      </c>
      <c r="Q162">
        <v>34190</v>
      </c>
      <c r="T162">
        <v>2250</v>
      </c>
      <c r="U162" s="18">
        <f t="shared" si="72"/>
        <v>3557.1089305221958</v>
      </c>
      <c r="V162" s="4">
        <f>U162*60*'Berechnungen 525d'!$D$9/1000</f>
        <v>180.5497673330585</v>
      </c>
      <c r="W162" s="21">
        <f>'Berechnungen 525d'!$E$77*((V162-V161)/(3.6*(F162-F161)))*'Berechnungen 525d'!$B$3/(2*PI())/2</f>
        <v>232.04944478140405</v>
      </c>
    </row>
    <row r="163" spans="1:23" x14ac:dyDescent="0.25">
      <c r="A163">
        <v>34380</v>
      </c>
      <c r="C163">
        <v>2270</v>
      </c>
      <c r="F163" s="17">
        <f t="shared" si="66"/>
        <v>34.380000000000003</v>
      </c>
      <c r="G163" s="17">
        <f t="shared" si="73"/>
        <v>0.19000000000000483</v>
      </c>
      <c r="H163" s="18">
        <f t="shared" si="74"/>
        <v>3574</v>
      </c>
      <c r="I163" s="4">
        <f>H163*60*'Berechnungen 525d'!$D$9/1000</f>
        <v>181.40711489361703</v>
      </c>
      <c r="J163" s="4"/>
      <c r="K163" s="4"/>
      <c r="L163" s="21">
        <f t="shared" si="95"/>
        <v>236.17143432202113</v>
      </c>
      <c r="M163" s="19">
        <f t="shared" si="70"/>
        <v>2270</v>
      </c>
      <c r="N163" s="19">
        <f t="shared" si="68"/>
        <v>2250</v>
      </c>
      <c r="O163" s="19">
        <f t="shared" si="71"/>
        <v>-20</v>
      </c>
      <c r="P163" s="29">
        <f t="shared" si="87"/>
        <v>-8.8105726872246704E-3</v>
      </c>
      <c r="Q163">
        <v>34380</v>
      </c>
      <c r="S163">
        <v>2270</v>
      </c>
      <c r="U163" s="18">
        <f t="shared" si="72"/>
        <v>3568.0328640175621</v>
      </c>
      <c r="V163" s="4">
        <f>U163*60*'Berechnungen 525d'!$D$9/1000</f>
        <v>181.10423830638925</v>
      </c>
      <c r="W163" s="21">
        <f>'Berechnungen 525d'!$E$77*((V163-V162)/(3.6*(F163-F162)))*'Berechnungen 525d'!$B$3/(2*PI())/2</f>
        <v>230.83504060347883</v>
      </c>
    </row>
    <row r="164" spans="1:23" x14ac:dyDescent="0.25">
      <c r="A164">
        <v>34570</v>
      </c>
      <c r="B164">
        <v>3592</v>
      </c>
      <c r="F164" s="17">
        <f t="shared" si="66"/>
        <v>34.57</v>
      </c>
      <c r="G164" s="17">
        <f t="shared" si="73"/>
        <v>0.18999999999999773</v>
      </c>
      <c r="H164" s="18">
        <f t="shared" si="74"/>
        <v>3592</v>
      </c>
      <c r="I164" s="4">
        <f>H164*60*'Berechnungen 525d'!$D$9/1000</f>
        <v>182.32074893617022</v>
      </c>
      <c r="J164" s="24">
        <f t="shared" ref="J164" si="96">((I164-I161)/(3.6*(F164-F161)))</f>
        <v>0.4444610053284625</v>
      </c>
      <c r="K164" s="28">
        <f>'Berechnungen 525d'!$E$77*((I164-I161)/(3.6*(F164-F161)))</f>
        <v>800.02980959123249</v>
      </c>
      <c r="L164" s="21">
        <f>'Berechnungen 525d'!$E$77*((I164-I161)/(3.6*(F164-F161)))*'Berechnungen 525d'!$B$3/(2*PI())/2</f>
        <v>126.56472662440859</v>
      </c>
      <c r="M164" s="19">
        <f t="shared" si="70"/>
        <v>2270</v>
      </c>
      <c r="N164" s="19">
        <f t="shared" si="68"/>
        <v>2250</v>
      </c>
      <c r="O164" s="19">
        <f t="shared" si="71"/>
        <v>-20</v>
      </c>
      <c r="P164" s="29">
        <f t="shared" si="87"/>
        <v>-8.8105726872246704E-3</v>
      </c>
      <c r="Q164">
        <v>34570</v>
      </c>
      <c r="R164">
        <v>3592</v>
      </c>
      <c r="U164" s="18">
        <f t="shared" si="72"/>
        <v>3578.8991899835974</v>
      </c>
      <c r="V164" s="4">
        <f>U164*60*'Berechnungen 525d'!$D$9/1000</f>
        <v>181.65578526861424</v>
      </c>
      <c r="W164" s="21">
        <f>'Berechnungen 525d'!$E$77*((V164-V163)/(3.6*(F164-F163)))*'Berechnungen 525d'!$B$3/(2*PI())/2</f>
        <v>229.61772850819594</v>
      </c>
    </row>
    <row r="165" spans="1:23" x14ac:dyDescent="0.25">
      <c r="A165">
        <v>34760</v>
      </c>
      <c r="D165">
        <v>2250</v>
      </c>
      <c r="F165" s="17">
        <f t="shared" si="66"/>
        <v>34.76</v>
      </c>
      <c r="G165" s="17">
        <f t="shared" si="73"/>
        <v>0.18999999999999773</v>
      </c>
      <c r="H165" s="18">
        <f t="shared" si="74"/>
        <v>3592</v>
      </c>
      <c r="I165" s="4">
        <f>H165*60*'Berechnungen 525d'!$D$9/1000</f>
        <v>182.32074893617022</v>
      </c>
      <c r="J165" s="4"/>
      <c r="K165" s="4"/>
      <c r="L165" s="21">
        <f t="shared" ref="L165:L166" si="97">L164</f>
        <v>126.56472662440859</v>
      </c>
      <c r="M165" s="19">
        <f t="shared" si="70"/>
        <v>2270</v>
      </c>
      <c r="N165" s="19">
        <f t="shared" si="68"/>
        <v>2250</v>
      </c>
      <c r="O165" s="19">
        <f t="shared" si="71"/>
        <v>-20</v>
      </c>
      <c r="P165" s="29">
        <f t="shared" si="87"/>
        <v>-8.8105726872246704E-3</v>
      </c>
      <c r="Q165">
        <v>34760</v>
      </c>
      <c r="T165">
        <v>2250</v>
      </c>
      <c r="U165" s="18">
        <f t="shared" si="72"/>
        <v>3589.7076051363133</v>
      </c>
      <c r="V165" s="4">
        <f>U165*60*'Berechnungen 525d'!$D$9/1000</f>
        <v>182.20439282581253</v>
      </c>
      <c r="W165" s="21">
        <f>'Berechnungen 525d'!$E$77*((V165-V164)/(3.6*(F165-F164)))*'Berechnungen 525d'!$B$3/(2*PI())/2</f>
        <v>228.39400768001406</v>
      </c>
    </row>
    <row r="166" spans="1:23" x14ac:dyDescent="0.25">
      <c r="A166">
        <v>34941</v>
      </c>
      <c r="C166">
        <v>2272</v>
      </c>
      <c r="F166" s="17">
        <f t="shared" si="66"/>
        <v>34.941000000000003</v>
      </c>
      <c r="G166" s="17">
        <f t="shared" si="73"/>
        <v>0.18100000000000449</v>
      </c>
      <c r="H166" s="18">
        <f t="shared" si="74"/>
        <v>3592</v>
      </c>
      <c r="I166" s="4">
        <f>H166*60*'Berechnungen 525d'!$D$9/1000</f>
        <v>182.32074893617022</v>
      </c>
      <c r="J166" s="4"/>
      <c r="K166" s="4"/>
      <c r="L166" s="21">
        <f t="shared" si="97"/>
        <v>126.56472662440859</v>
      </c>
      <c r="M166" s="19">
        <f t="shared" si="70"/>
        <v>2272</v>
      </c>
      <c r="N166" s="19">
        <f t="shared" si="68"/>
        <v>2250</v>
      </c>
      <c r="O166" s="19">
        <f t="shared" si="71"/>
        <v>-22</v>
      </c>
      <c r="P166" s="29">
        <f t="shared" si="87"/>
        <v>-9.6830985915492968E-3</v>
      </c>
      <c r="Q166">
        <v>34941</v>
      </c>
      <c r="S166">
        <v>2272</v>
      </c>
      <c r="U166" s="18">
        <f t="shared" si="72"/>
        <v>3599.9498895345018</v>
      </c>
      <c r="V166" s="4">
        <f>U166*60*'Berechnungen 525d'!$D$9/1000</f>
        <v>182.72426503135122</v>
      </c>
      <c r="W166" s="21">
        <f>'Berechnungen 525d'!$E$77*((V166-V165)/(3.6*(F166-F165)))*'Berechnungen 525d'!$B$3/(2*PI())/2</f>
        <v>227.19278977856575</v>
      </c>
    </row>
    <row r="167" spans="1:23" x14ac:dyDescent="0.25">
      <c r="A167">
        <v>35131</v>
      </c>
      <c r="B167">
        <v>3638</v>
      </c>
      <c r="F167" s="17">
        <f t="shared" si="66"/>
        <v>35.131</v>
      </c>
      <c r="G167" s="17">
        <f t="shared" si="73"/>
        <v>0.18999999999999773</v>
      </c>
      <c r="H167" s="18">
        <f t="shared" si="74"/>
        <v>3638</v>
      </c>
      <c r="I167" s="4">
        <f>H167*60*'Berechnungen 525d'!$D$9/1000</f>
        <v>184.65559148936168</v>
      </c>
      <c r="J167" s="24">
        <f t="shared" ref="J167" si="98">((I167-I164)/(3.6*(F167-F164)))</f>
        <v>1.1560915791203525</v>
      </c>
      <c r="K167" s="28">
        <f>'Berechnungen 525d'!$E$77*((I167-I164)/(3.6*(F167-F164)))</f>
        <v>2080.9648424166344</v>
      </c>
      <c r="L167" s="21">
        <f>'Berechnungen 525d'!$E$77*((I167-I164)/(3.6*(F167-F164)))*'Berechnungen 525d'!$B$3/(2*PI())/2</f>
        <v>329.20866602462803</v>
      </c>
      <c r="M167" s="19">
        <f t="shared" si="70"/>
        <v>2272</v>
      </c>
      <c r="N167" s="19">
        <f t="shared" si="68"/>
        <v>2250</v>
      </c>
      <c r="O167" s="19">
        <f t="shared" si="71"/>
        <v>-22</v>
      </c>
      <c r="P167" s="29">
        <f t="shared" si="87"/>
        <v>-9.6830985915492968E-3</v>
      </c>
      <c r="Q167">
        <v>35131</v>
      </c>
      <c r="R167">
        <v>3638</v>
      </c>
      <c r="U167" s="18">
        <f t="shared" si="72"/>
        <v>3610.6442903319876</v>
      </c>
      <c r="V167" s="4">
        <f>U167*60*'Berechnungen 525d'!$D$9/1000</f>
        <v>183.26708551097852</v>
      </c>
      <c r="W167" s="21">
        <f>'Berechnungen 525d'!$E$77*((V167-V166)/(3.6*(F167-F166)))*'Berechnungen 525d'!$B$3/(2*PI())/2</f>
        <v>225.98475570771924</v>
      </c>
    </row>
    <row r="168" spans="1:23" x14ac:dyDescent="0.25">
      <c r="A168">
        <v>35301</v>
      </c>
      <c r="D168">
        <v>2250</v>
      </c>
      <c r="F168" s="17">
        <f t="shared" si="66"/>
        <v>35.301000000000002</v>
      </c>
      <c r="G168" s="17">
        <f t="shared" si="73"/>
        <v>0.17000000000000171</v>
      </c>
      <c r="H168" s="18">
        <f t="shared" si="74"/>
        <v>3638</v>
      </c>
      <c r="I168" s="4">
        <f>H168*60*'Berechnungen 525d'!$D$9/1000</f>
        <v>184.65559148936168</v>
      </c>
      <c r="J168" s="4"/>
      <c r="K168" s="4"/>
      <c r="L168" s="21">
        <f t="shared" ref="L168:L169" si="99">L167</f>
        <v>329.20866602462803</v>
      </c>
      <c r="M168" s="19">
        <f t="shared" si="70"/>
        <v>2272</v>
      </c>
      <c r="N168" s="19">
        <f t="shared" si="68"/>
        <v>2250</v>
      </c>
      <c r="O168" s="19">
        <f t="shared" si="71"/>
        <v>-22</v>
      </c>
      <c r="P168" s="29">
        <f t="shared" si="87"/>
        <v>-9.6830985915492968E-3</v>
      </c>
      <c r="Q168">
        <v>35301</v>
      </c>
      <c r="T168">
        <v>2250</v>
      </c>
      <c r="U168" s="18">
        <f t="shared" si="72"/>
        <v>3620.1630470177224</v>
      </c>
      <c r="V168" s="4">
        <f>U168*60*'Berechnungen 525d'!$D$9/1000</f>
        <v>183.75023329713784</v>
      </c>
      <c r="W168" s="21">
        <f>'Berechnungen 525d'!$E$77*((V168-V167)/(3.6*(F168-F167)))*'Berechnungen 525d'!$B$3/(2*PI())/2</f>
        <v>224.80584194321847</v>
      </c>
    </row>
    <row r="169" spans="1:23" x14ac:dyDescent="0.25">
      <c r="A169">
        <v>35501</v>
      </c>
      <c r="C169">
        <v>2272</v>
      </c>
      <c r="F169" s="17">
        <f t="shared" si="66"/>
        <v>35.500999999999998</v>
      </c>
      <c r="G169" s="17">
        <f t="shared" si="73"/>
        <v>0.19999999999999574</v>
      </c>
      <c r="H169" s="18">
        <f t="shared" si="74"/>
        <v>3638</v>
      </c>
      <c r="I169" s="4">
        <f>H169*60*'Berechnungen 525d'!$D$9/1000</f>
        <v>184.65559148936168</v>
      </c>
      <c r="J169" s="4"/>
      <c r="K169" s="4"/>
      <c r="L169" s="21">
        <f t="shared" si="99"/>
        <v>329.20866602462803</v>
      </c>
      <c r="M169" s="19">
        <f t="shared" si="70"/>
        <v>2272</v>
      </c>
      <c r="N169" s="19">
        <f t="shared" si="68"/>
        <v>2250</v>
      </c>
      <c r="O169" s="19">
        <f t="shared" si="71"/>
        <v>-22</v>
      </c>
      <c r="P169" s="29">
        <f t="shared" si="87"/>
        <v>-9.6830985915492968E-3</v>
      </c>
      <c r="Q169">
        <v>35501</v>
      </c>
      <c r="S169">
        <v>2272</v>
      </c>
      <c r="U169" s="18">
        <f t="shared" si="72"/>
        <v>3631.3008534964333</v>
      </c>
      <c r="V169" s="4">
        <f>U169*60*'Berechnungen 525d'!$D$9/1000</f>
        <v>184.31555991704451</v>
      </c>
      <c r="W169" s="21">
        <f>'Berechnungen 525d'!$E$77*((V169-V168)/(3.6*(F169-F168)))*'Berechnungen 525d'!$B$3/(2*PI())/2</f>
        <v>223.58669715866034</v>
      </c>
    </row>
    <row r="170" spans="1:23" x14ac:dyDescent="0.25">
      <c r="A170">
        <v>35692</v>
      </c>
      <c r="B170">
        <v>3665</v>
      </c>
      <c r="F170" s="17">
        <f t="shared" si="66"/>
        <v>35.692</v>
      </c>
      <c r="G170" s="17">
        <f t="shared" si="73"/>
        <v>0.1910000000000025</v>
      </c>
      <c r="H170" s="18">
        <f t="shared" si="74"/>
        <v>3665</v>
      </c>
      <c r="I170" s="4">
        <f>H170*60*'Berechnungen 525d'!$D$9/1000</f>
        <v>186.02604255319147</v>
      </c>
      <c r="J170" s="24">
        <f t="shared" ref="J170" si="100">((I170-I167)/(3.6*(F170-F167)))</f>
        <v>0.67857549209238976</v>
      </c>
      <c r="K170" s="28">
        <f>'Berechnungen 525d'!$E$77*((I170-I167)/(3.6*(F170-F167)))</f>
        <v>1221.4358857663017</v>
      </c>
      <c r="L170" s="21">
        <f>'Berechnungen 525d'!$E$77*((I170-I167)/(3.6*(F170-F167)))*'Berechnungen 525d'!$B$3/(2*PI())/2</f>
        <v>193.23117353619733</v>
      </c>
      <c r="M170" s="19">
        <f t="shared" si="70"/>
        <v>2272</v>
      </c>
      <c r="N170" s="19">
        <f t="shared" si="68"/>
        <v>2250</v>
      </c>
      <c r="O170" s="19">
        <f t="shared" si="71"/>
        <v>-22</v>
      </c>
      <c r="P170" s="29">
        <f t="shared" si="87"/>
        <v>-9.6830985915492968E-3</v>
      </c>
      <c r="Q170">
        <v>35692</v>
      </c>
      <c r="R170">
        <v>3665</v>
      </c>
      <c r="U170" s="18">
        <f t="shared" si="72"/>
        <v>3641.8757731126457</v>
      </c>
      <c r="V170" s="4">
        <f>U170*60*'Berechnungen 525d'!$D$9/1000</f>
        <v>184.85231583696867</v>
      </c>
      <c r="W170" s="21">
        <f>'Berechnungen 525d'!$E$77*((V170-V169)/(3.6*(F170-F169)))*'Berechnungen 525d'!$B$3/(2*PI())/2</f>
        <v>222.29003597494261</v>
      </c>
    </row>
    <row r="171" spans="1:23" x14ac:dyDescent="0.25">
      <c r="A171">
        <v>35882</v>
      </c>
      <c r="D171">
        <v>2250</v>
      </c>
      <c r="F171" s="17">
        <f t="shared" si="66"/>
        <v>35.881999999999998</v>
      </c>
      <c r="G171" s="17">
        <f t="shared" si="73"/>
        <v>0.18999999999999773</v>
      </c>
      <c r="H171" s="18">
        <f t="shared" si="74"/>
        <v>3665</v>
      </c>
      <c r="I171" s="4">
        <f>H171*60*'Berechnungen 525d'!$D$9/1000</f>
        <v>186.02604255319147</v>
      </c>
      <c r="J171" s="4"/>
      <c r="K171" s="4"/>
      <c r="L171" s="21">
        <f t="shared" ref="L171:L172" si="101">L170</f>
        <v>193.23117353619733</v>
      </c>
      <c r="M171" s="19">
        <f t="shared" si="70"/>
        <v>2272</v>
      </c>
      <c r="N171" s="19">
        <f t="shared" si="68"/>
        <v>2250</v>
      </c>
      <c r="O171" s="19">
        <f t="shared" si="71"/>
        <v>-22</v>
      </c>
      <c r="P171" s="29">
        <f t="shared" si="87"/>
        <v>-9.6830985915492968E-3</v>
      </c>
      <c r="Q171">
        <v>35882</v>
      </c>
      <c r="T171">
        <v>2250</v>
      </c>
      <c r="U171" s="18">
        <f t="shared" si="72"/>
        <v>3652.335116200371</v>
      </c>
      <c r="V171" s="4">
        <f>U171*60*'Berechnungen 525d'!$D$9/1000</f>
        <v>185.38320538739586</v>
      </c>
      <c r="W171" s="21">
        <f>'Berechnungen 525d'!$E$77*((V171-V170)/(3.6*(F171-F170)))*'Berechnungen 525d'!$B$3/(2*PI())/2</f>
        <v>221.0177210768538</v>
      </c>
    </row>
    <row r="172" spans="1:23" x14ac:dyDescent="0.25">
      <c r="A172">
        <v>36072</v>
      </c>
      <c r="C172">
        <v>2273</v>
      </c>
      <c r="F172" s="17">
        <f t="shared" si="66"/>
        <v>36.072000000000003</v>
      </c>
      <c r="G172" s="17">
        <f t="shared" si="73"/>
        <v>0.19000000000000483</v>
      </c>
      <c r="H172" s="18">
        <f t="shared" si="74"/>
        <v>3665</v>
      </c>
      <c r="I172" s="4">
        <f>H172*60*'Berechnungen 525d'!$D$9/1000</f>
        <v>186.02604255319147</v>
      </c>
      <c r="J172" s="4"/>
      <c r="K172" s="4"/>
      <c r="L172" s="21">
        <f t="shared" si="101"/>
        <v>193.23117353619733</v>
      </c>
      <c r="M172" s="19">
        <f t="shared" si="70"/>
        <v>2273</v>
      </c>
      <c r="N172" s="19">
        <f t="shared" si="68"/>
        <v>2250</v>
      </c>
      <c r="O172" s="19">
        <f t="shared" si="71"/>
        <v>-23</v>
      </c>
      <c r="P172" s="29">
        <f t="shared" si="87"/>
        <v>-1.0118785745710516E-2</v>
      </c>
      <c r="Q172">
        <v>36072</v>
      </c>
      <c r="S172">
        <v>2273</v>
      </c>
      <c r="U172" s="18">
        <f t="shared" si="72"/>
        <v>3662.7339772376231</v>
      </c>
      <c r="V172" s="4">
        <f>U172*60*'Berechnungen 525d'!$D$9/1000</f>
        <v>185.91102502336327</v>
      </c>
      <c r="W172" s="21">
        <f>'Berechnungen 525d'!$E$77*((V172-V171)/(3.6*(F172-F171)))*'Berechnungen 525d'!$B$3/(2*PI())/2</f>
        <v>219.73966710637876</v>
      </c>
    </row>
    <row r="173" spans="1:23" x14ac:dyDescent="0.25">
      <c r="A173">
        <v>36263</v>
      </c>
      <c r="B173">
        <v>3697</v>
      </c>
      <c r="F173" s="17">
        <f t="shared" si="66"/>
        <v>36.262999999999998</v>
      </c>
      <c r="G173" s="17">
        <f t="shared" si="73"/>
        <v>0.1909999999999954</v>
      </c>
      <c r="H173" s="18">
        <f t="shared" si="74"/>
        <v>3697</v>
      </c>
      <c r="I173" s="4">
        <f>H173*60*'Berechnungen 525d'!$D$9/1000</f>
        <v>187.65028085106383</v>
      </c>
      <c r="J173" s="24">
        <f t="shared" ref="J173" si="102">((I173-I170)/(3.6*(F173-F170)))</f>
        <v>0.79015289836172331</v>
      </c>
      <c r="K173" s="28">
        <f>'Berechnungen 525d'!$E$77*((I173-I170)/(3.6*(F173-F170)))</f>
        <v>1422.2752170511019</v>
      </c>
      <c r="L173" s="21">
        <f>'Berechnungen 525d'!$E$77*((I173-I170)/(3.6*(F173-F170)))*'Berechnungen 525d'!$B$3/(2*PI())/2</f>
        <v>225.00395844339653</v>
      </c>
      <c r="M173" s="19">
        <f t="shared" si="70"/>
        <v>2273</v>
      </c>
      <c r="N173" s="19">
        <f t="shared" si="68"/>
        <v>2250</v>
      </c>
      <c r="O173" s="19">
        <f t="shared" si="71"/>
        <v>-23</v>
      </c>
      <c r="P173" s="29">
        <f t="shared" si="87"/>
        <v>-1.0118785745710516E-2</v>
      </c>
      <c r="Q173">
        <v>36263</v>
      </c>
      <c r="R173">
        <v>3697</v>
      </c>
      <c r="U173" s="18">
        <f t="shared" si="72"/>
        <v>3673.1261543951405</v>
      </c>
      <c r="V173" s="4">
        <f>U173*60*'Berechnungen 525d'!$D$9/1000</f>
        <v>186.43850540266058</v>
      </c>
      <c r="W173" s="21">
        <f>'Berechnungen 525d'!$E$77*((V173-V172)/(3.6*(F173-F172)))*'Berechnungen 525d'!$B$3/(2*PI())/2</f>
        <v>218.44869919021664</v>
      </c>
    </row>
    <row r="174" spans="1:23" x14ac:dyDescent="0.25">
      <c r="A174">
        <v>36453</v>
      </c>
      <c r="D174">
        <v>2250</v>
      </c>
      <c r="F174" s="17">
        <f t="shared" si="66"/>
        <v>36.453000000000003</v>
      </c>
      <c r="G174" s="17">
        <f t="shared" si="73"/>
        <v>0.19000000000000483</v>
      </c>
      <c r="H174" s="18">
        <f t="shared" si="74"/>
        <v>3697</v>
      </c>
      <c r="I174" s="4">
        <f>H174*60*'Berechnungen 525d'!$D$9/1000</f>
        <v>187.65028085106383</v>
      </c>
      <c r="J174" s="4"/>
      <c r="K174" s="4"/>
      <c r="L174" s="21">
        <f t="shared" ref="L174:L175" si="103">L173</f>
        <v>225.00395844339653</v>
      </c>
      <c r="M174" s="19">
        <f t="shared" si="70"/>
        <v>2273</v>
      </c>
      <c r="N174" s="19">
        <f t="shared" si="68"/>
        <v>2250</v>
      </c>
      <c r="O174" s="19">
        <f t="shared" si="71"/>
        <v>-23</v>
      </c>
      <c r="P174" s="29">
        <f t="shared" si="87"/>
        <v>-1.0118785745710516E-2</v>
      </c>
      <c r="Q174">
        <v>36453</v>
      </c>
      <c r="T174">
        <v>2250</v>
      </c>
      <c r="U174" s="18">
        <f t="shared" si="72"/>
        <v>3683.4023551745527</v>
      </c>
      <c r="V174" s="4">
        <f>U174*60*'Berechnungen 525d'!$D$9/1000</f>
        <v>186.96009911711513</v>
      </c>
      <c r="W174" s="21">
        <f>'Berechnungen 525d'!$E$77*((V174-V173)/(3.6*(F174-F173)))*'Berechnungen 525d'!$B$3/(2*PI())/2</f>
        <v>217.14771745646328</v>
      </c>
    </row>
    <row r="175" spans="1:23" x14ac:dyDescent="0.25">
      <c r="A175">
        <v>36653</v>
      </c>
      <c r="C175">
        <v>2268</v>
      </c>
      <c r="F175" s="17">
        <f t="shared" si="66"/>
        <v>36.652999999999999</v>
      </c>
      <c r="G175" s="17">
        <f t="shared" si="73"/>
        <v>0.19999999999999574</v>
      </c>
      <c r="H175" s="18">
        <f t="shared" si="74"/>
        <v>3697</v>
      </c>
      <c r="I175" s="4">
        <f>H175*60*'Berechnungen 525d'!$D$9/1000</f>
        <v>187.65028085106383</v>
      </c>
      <c r="J175" s="4"/>
      <c r="K175" s="4"/>
      <c r="L175" s="21">
        <f t="shared" si="103"/>
        <v>225.00395844339653</v>
      </c>
      <c r="M175" s="19">
        <f t="shared" si="70"/>
        <v>2268</v>
      </c>
      <c r="N175" s="19">
        <f t="shared" si="68"/>
        <v>2250</v>
      </c>
      <c r="O175" s="19">
        <f t="shared" si="71"/>
        <v>-18</v>
      </c>
      <c r="P175" s="29">
        <f t="shared" si="87"/>
        <v>-7.9365079365079361E-3</v>
      </c>
      <c r="Q175">
        <v>36653</v>
      </c>
      <c r="S175">
        <v>2268</v>
      </c>
      <c r="U175" s="18">
        <f t="shared" si="72"/>
        <v>3694.1525255705596</v>
      </c>
      <c r="V175" s="4">
        <f>U175*60*'Berechnungen 525d'!$D$9/1000</f>
        <v>187.50575031917293</v>
      </c>
      <c r="W175" s="21">
        <f>'Berechnungen 525d'!$E$77*((V175-V174)/(3.6*(F175-F174)))*'Berechnungen 525d'!$B$3/(2*PI())/2</f>
        <v>215.8050687386642</v>
      </c>
    </row>
    <row r="176" spans="1:23" x14ac:dyDescent="0.25">
      <c r="A176">
        <v>36843</v>
      </c>
      <c r="B176">
        <v>3726</v>
      </c>
      <c r="F176" s="17">
        <f t="shared" si="66"/>
        <v>36.843000000000004</v>
      </c>
      <c r="G176" s="17">
        <f t="shared" si="73"/>
        <v>0.19000000000000483</v>
      </c>
      <c r="H176" s="18">
        <f t="shared" si="74"/>
        <v>3726</v>
      </c>
      <c r="I176" s="4">
        <f>H176*60*'Berechnungen 525d'!$D$9/1000</f>
        <v>189.12224680851062</v>
      </c>
      <c r="J176" s="24">
        <f t="shared" ref="J176" si="104">((I176-I173)/(3.6*(F176-F173)))</f>
        <v>0.70496453900708067</v>
      </c>
      <c r="K176" s="28">
        <f>'Berechnungen 525d'!$E$77*((I176-I173)/(3.6*(F176-F173)))</f>
        <v>1268.9361702127453</v>
      </c>
      <c r="L176" s="21">
        <f>'Berechnungen 525d'!$E$77*((I176-I173)/(3.6*(F176-F173)))*'Berechnungen 525d'!$B$3/(2*PI())/2</f>
        <v>200.74571917371236</v>
      </c>
      <c r="M176" s="19">
        <f t="shared" si="70"/>
        <v>2268</v>
      </c>
      <c r="N176" s="19">
        <f t="shared" si="68"/>
        <v>2250</v>
      </c>
      <c r="O176" s="19">
        <f t="shared" si="71"/>
        <v>-18</v>
      </c>
      <c r="P176" s="29">
        <f t="shared" si="87"/>
        <v>-7.9365079365079361E-3</v>
      </c>
      <c r="Q176">
        <v>36843</v>
      </c>
      <c r="R176">
        <v>3726</v>
      </c>
      <c r="U176" s="18">
        <f t="shared" si="72"/>
        <v>3704.3011072964891</v>
      </c>
      <c r="V176" s="4">
        <f>U176*60*'Berechnungen 525d'!$D$9/1000</f>
        <v>188.02086641630859</v>
      </c>
      <c r="W176" s="21">
        <f>'Berechnungen 525d'!$E$77*((V176-V175)/(3.6*(F176-F175)))*'Berechnungen 525d'!$B$3/(2*PI())/2</f>
        <v>214.45098285945028</v>
      </c>
    </row>
    <row r="177" spans="1:23" x14ac:dyDescent="0.25">
      <c r="A177">
        <v>37014</v>
      </c>
      <c r="D177">
        <v>2250</v>
      </c>
      <c r="F177" s="17">
        <f t="shared" si="66"/>
        <v>37.014000000000003</v>
      </c>
      <c r="G177" s="17">
        <f t="shared" si="73"/>
        <v>0.17099999999999937</v>
      </c>
      <c r="H177" s="18">
        <f t="shared" si="74"/>
        <v>3726</v>
      </c>
      <c r="I177" s="4">
        <f>H177*60*'Berechnungen 525d'!$D$9/1000</f>
        <v>189.12224680851062</v>
      </c>
      <c r="J177" s="4"/>
      <c r="K177" s="4"/>
      <c r="L177" s="21">
        <f t="shared" ref="L177:L178" si="105">L176</f>
        <v>200.74571917371236</v>
      </c>
      <c r="M177" s="19">
        <f t="shared" si="70"/>
        <v>2268</v>
      </c>
      <c r="N177" s="19">
        <f t="shared" si="68"/>
        <v>2250</v>
      </c>
      <c r="O177" s="19">
        <f t="shared" si="71"/>
        <v>-18</v>
      </c>
      <c r="P177" s="29">
        <f t="shared" si="87"/>
        <v>-7.9365079365079361E-3</v>
      </c>
      <c r="Q177">
        <v>37014</v>
      </c>
      <c r="T177">
        <v>2250</v>
      </c>
      <c r="U177" s="18">
        <f t="shared" si="72"/>
        <v>3713.3809910800505</v>
      </c>
      <c r="V177" s="4">
        <f>U177*60*'Berechnungen 525d'!$D$9/1000</f>
        <v>188.48173813448017</v>
      </c>
      <c r="W177" s="21">
        <f>'Berechnungen 525d'!$E$77*((V177-V176)/(3.6*(F177-F176)))*'Berechnungen 525d'!$B$3/(2*PI())/2</f>
        <v>213.18687720991721</v>
      </c>
    </row>
    <row r="178" spans="1:23" x14ac:dyDescent="0.25">
      <c r="A178">
        <v>37194</v>
      </c>
      <c r="C178">
        <v>2271</v>
      </c>
      <c r="F178" s="17">
        <f t="shared" si="66"/>
        <v>37.194000000000003</v>
      </c>
      <c r="G178" s="17">
        <f t="shared" si="73"/>
        <v>0.17999999999999972</v>
      </c>
      <c r="H178" s="18">
        <f t="shared" si="74"/>
        <v>3726</v>
      </c>
      <c r="I178" s="4">
        <f>H178*60*'Berechnungen 525d'!$D$9/1000</f>
        <v>189.12224680851062</v>
      </c>
      <c r="J178" s="4"/>
      <c r="K178" s="4"/>
      <c r="L178" s="21">
        <f t="shared" si="105"/>
        <v>200.74571917371236</v>
      </c>
      <c r="M178" s="19">
        <f t="shared" si="70"/>
        <v>2271</v>
      </c>
      <c r="N178" s="19">
        <f t="shared" si="68"/>
        <v>2250</v>
      </c>
      <c r="O178" s="19">
        <f t="shared" si="71"/>
        <v>-21</v>
      </c>
      <c r="P178" s="29">
        <f t="shared" si="87"/>
        <v>-9.2470277410832222E-3</v>
      </c>
      <c r="Q178">
        <v>37194</v>
      </c>
      <c r="S178">
        <v>2271</v>
      </c>
      <c r="U178" s="18">
        <f t="shared" si="72"/>
        <v>3722.8831898025096</v>
      </c>
      <c r="V178" s="4">
        <f>U178*60*'Berechnungen 525d'!$D$9/1000</f>
        <v>188.96404548069927</v>
      </c>
      <c r="W178" s="21">
        <f>'Berechnungen 525d'!$E$77*((V178-V177)/(3.6*(F178-F177)))*'Berechnungen 525d'!$B$3/(2*PI())/2</f>
        <v>211.94730180795139</v>
      </c>
    </row>
    <row r="179" spans="1:23" x14ac:dyDescent="0.25">
      <c r="A179">
        <v>37384</v>
      </c>
      <c r="B179">
        <v>3753</v>
      </c>
      <c r="F179" s="17">
        <f t="shared" si="66"/>
        <v>37.384</v>
      </c>
      <c r="G179" s="17">
        <f t="shared" si="73"/>
        <v>0.18999999999999773</v>
      </c>
      <c r="H179" s="18">
        <f t="shared" si="74"/>
        <v>3753</v>
      </c>
      <c r="I179" s="4">
        <f>H179*60*'Berechnungen 525d'!$D$9/1000</f>
        <v>190.49269787234041</v>
      </c>
      <c r="J179" s="24">
        <f t="shared" ref="J179" si="106">((I179-I176)/(3.6*(F179-F176)))</f>
        <v>0.70366146222519943</v>
      </c>
      <c r="K179" s="28">
        <f>'Berechnungen 525d'!$E$77*((I179-I176)/(3.6*(F179-F176)))</f>
        <v>1266.5906320053589</v>
      </c>
      <c r="L179" s="21">
        <f>'Berechnungen 525d'!$E$77*((I179-I176)/(3.6*(F179-F176)))*'Berechnungen 525d'!$B$3/(2*PI())/2</f>
        <v>200.3746549977954</v>
      </c>
      <c r="M179" s="19">
        <f t="shared" si="70"/>
        <v>2271</v>
      </c>
      <c r="N179" s="19">
        <f t="shared" si="68"/>
        <v>2250</v>
      </c>
      <c r="O179" s="19">
        <f t="shared" si="71"/>
        <v>-21</v>
      </c>
      <c r="P179" s="29">
        <f t="shared" si="87"/>
        <v>-9.2470277410832222E-3</v>
      </c>
      <c r="Q179">
        <v>37384</v>
      </c>
      <c r="R179">
        <v>3753</v>
      </c>
      <c r="U179" s="18">
        <f t="shared" si="72"/>
        <v>3732.8509062472031</v>
      </c>
      <c r="V179" s="4">
        <f>U179*60*'Berechnungen 525d'!$D$9/1000</f>
        <v>189.46998131794314</v>
      </c>
      <c r="W179" s="21">
        <f>'Berechnungen 525d'!$E$77*((V179-V178)/(3.6*(F179-F178)))*'Berechnungen 525d'!$B$3/(2*PI())/2</f>
        <v>210.62909539050264</v>
      </c>
    </row>
    <row r="180" spans="1:23" x14ac:dyDescent="0.25">
      <c r="A180">
        <v>37574</v>
      </c>
      <c r="D180">
        <v>2250</v>
      </c>
      <c r="F180" s="17">
        <f t="shared" si="66"/>
        <v>37.573999999999998</v>
      </c>
      <c r="G180" s="17">
        <f t="shared" si="73"/>
        <v>0.18999999999999773</v>
      </c>
      <c r="H180" s="18">
        <f t="shared" si="74"/>
        <v>3753</v>
      </c>
      <c r="I180" s="4">
        <f>H180*60*'Berechnungen 525d'!$D$9/1000</f>
        <v>190.49269787234041</v>
      </c>
      <c r="J180" s="4"/>
      <c r="K180" s="4"/>
      <c r="L180" s="21">
        <f t="shared" ref="L180:L181" si="107">L179</f>
        <v>200.3746549977954</v>
      </c>
      <c r="M180" s="19">
        <f t="shared" si="70"/>
        <v>2271</v>
      </c>
      <c r="N180" s="19">
        <f t="shared" si="68"/>
        <v>2250</v>
      </c>
      <c r="O180" s="19">
        <f t="shared" si="71"/>
        <v>-21</v>
      </c>
      <c r="P180" s="29">
        <f t="shared" si="87"/>
        <v>-9.2470277410832222E-3</v>
      </c>
      <c r="Q180">
        <v>37574</v>
      </c>
      <c r="T180">
        <v>2250</v>
      </c>
      <c r="U180" s="18">
        <f t="shared" si="72"/>
        <v>3742.7539496562699</v>
      </c>
      <c r="V180" s="4">
        <f>U180*60*'Berechnungen 525d'!$D$9/1000</f>
        <v>189.97263451702122</v>
      </c>
      <c r="W180" s="21">
        <f>'Berechnungen 525d'!$E$77*((V180-V179)/(3.6*(F180-F179)))*'Berechnungen 525d'!$B$3/(2*PI())/2</f>
        <v>209.26248117491292</v>
      </c>
    </row>
    <row r="181" spans="1:23" x14ac:dyDescent="0.25">
      <c r="A181">
        <v>37765</v>
      </c>
      <c r="C181">
        <v>2269</v>
      </c>
      <c r="F181" s="17">
        <f t="shared" si="66"/>
        <v>37.765000000000001</v>
      </c>
      <c r="G181" s="17">
        <f t="shared" si="73"/>
        <v>0.1910000000000025</v>
      </c>
      <c r="H181" s="18">
        <f t="shared" si="74"/>
        <v>3753</v>
      </c>
      <c r="I181" s="4">
        <f>H181*60*'Berechnungen 525d'!$D$9/1000</f>
        <v>190.49269787234041</v>
      </c>
      <c r="J181" s="4"/>
      <c r="K181" s="4"/>
      <c r="L181" s="21">
        <f t="shared" si="107"/>
        <v>200.3746549977954</v>
      </c>
      <c r="M181" s="19">
        <f t="shared" si="70"/>
        <v>2269</v>
      </c>
      <c r="N181" s="19">
        <f t="shared" si="68"/>
        <v>2250</v>
      </c>
      <c r="O181" s="19">
        <f t="shared" si="71"/>
        <v>-19</v>
      </c>
      <c r="P181" s="29">
        <f t="shared" si="87"/>
        <v>-8.3737329219920678E-3</v>
      </c>
      <c r="Q181">
        <v>37765</v>
      </c>
      <c r="S181">
        <v>2269</v>
      </c>
      <c r="U181" s="18">
        <f t="shared" si="72"/>
        <v>3752.6432814959085</v>
      </c>
      <c r="V181" s="4">
        <f>U181*60*'Berechnungen 525d'!$D$9/1000</f>
        <v>190.47459175184338</v>
      </c>
      <c r="W181" s="21">
        <f>'Berechnungen 525d'!$E$77*((V181-V180)/(3.6*(F181-F180)))*'Berechnungen 525d'!$B$3/(2*PI())/2</f>
        <v>207.87864212520532</v>
      </c>
    </row>
    <row r="182" spans="1:23" x14ac:dyDescent="0.25">
      <c r="A182">
        <v>37965</v>
      </c>
      <c r="B182">
        <v>3774</v>
      </c>
      <c r="F182" s="17">
        <f t="shared" si="66"/>
        <v>37.965000000000003</v>
      </c>
      <c r="G182" s="17">
        <f t="shared" si="73"/>
        <v>0.20000000000000284</v>
      </c>
      <c r="H182" s="18">
        <f t="shared" si="74"/>
        <v>3774</v>
      </c>
      <c r="I182" s="4">
        <f>H182*60*'Berechnungen 525d'!$D$9/1000</f>
        <v>191.55860425531912</v>
      </c>
      <c r="J182" s="24">
        <f t="shared" ref="J182" si="108">((I182-I179)/(3.6*(F182-F179)))</f>
        <v>0.5096129197641539</v>
      </c>
      <c r="K182" s="28">
        <f>'Berechnungen 525d'!$E$77*((I182-I179)/(3.6*(F182-F179)))</f>
        <v>917.30325557547701</v>
      </c>
      <c r="L182" s="21">
        <f>'Berechnungen 525d'!$E$77*((I182-I179)/(3.6*(F182-F179)))*'Berechnungen 525d'!$B$3/(2*PI())/2</f>
        <v>145.1173873544906</v>
      </c>
      <c r="M182" s="19">
        <f t="shared" si="70"/>
        <v>2269</v>
      </c>
      <c r="N182" s="19">
        <f t="shared" si="68"/>
        <v>2250</v>
      </c>
      <c r="O182" s="19">
        <f t="shared" si="71"/>
        <v>-19</v>
      </c>
      <c r="P182" s="29">
        <f t="shared" si="87"/>
        <v>-8.3737329219920678E-3</v>
      </c>
      <c r="Q182">
        <v>37965</v>
      </c>
      <c r="R182">
        <v>3774</v>
      </c>
      <c r="U182" s="18">
        <f t="shared" si="72"/>
        <v>3762.927118787039</v>
      </c>
      <c r="V182" s="4">
        <f>U182*60*'Berechnungen 525d'!$D$9/1000</f>
        <v>190.99657307613529</v>
      </c>
      <c r="W182" s="21">
        <f>'Berechnungen 525d'!$E$77*((V182-V181)/(3.6*(F182-F181)))*'Berechnungen 525d'!$B$3/(2*PI())/2</f>
        <v>206.4436312873359</v>
      </c>
    </row>
    <row r="183" spans="1:23" x14ac:dyDescent="0.25">
      <c r="A183">
        <v>38155</v>
      </c>
      <c r="D183">
        <v>2250</v>
      </c>
      <c r="F183" s="17">
        <f t="shared" si="66"/>
        <v>38.155000000000001</v>
      </c>
      <c r="G183" s="17">
        <f t="shared" si="73"/>
        <v>0.18999999999999773</v>
      </c>
      <c r="H183" s="18">
        <f t="shared" si="74"/>
        <v>3774</v>
      </c>
      <c r="I183" s="4">
        <f>H183*60*'Berechnungen 525d'!$D$9/1000</f>
        <v>191.55860425531912</v>
      </c>
      <c r="J183" s="4"/>
      <c r="K183" s="4"/>
      <c r="L183" s="21">
        <f t="shared" ref="L183:L184" si="109">L182</f>
        <v>145.1173873544906</v>
      </c>
      <c r="M183" s="19">
        <f t="shared" si="70"/>
        <v>2269</v>
      </c>
      <c r="N183" s="19">
        <f t="shared" si="68"/>
        <v>2250</v>
      </c>
      <c r="O183" s="19">
        <f t="shared" si="71"/>
        <v>-19</v>
      </c>
      <c r="P183" s="29">
        <f t="shared" si="87"/>
        <v>-8.3737329219920678E-3</v>
      </c>
      <c r="Q183">
        <v>38155</v>
      </c>
      <c r="T183">
        <v>2250</v>
      </c>
      <c r="U183" s="18">
        <f t="shared" si="72"/>
        <v>3772.628297086691</v>
      </c>
      <c r="V183" s="4">
        <f>U183*60*'Berechnungen 525d'!$D$9/1000</f>
        <v>191.48898011765979</v>
      </c>
      <c r="W183" s="21">
        <f>'Berechnungen 525d'!$E$77*((V183-V182)/(3.6*(F183-F182)))*'Berechnungen 525d'!$B$3/(2*PI())/2</f>
        <v>204.996843641711</v>
      </c>
    </row>
    <row r="184" spans="1:23" x14ac:dyDescent="0.25">
      <c r="A184">
        <v>38346</v>
      </c>
      <c r="C184">
        <v>2268</v>
      </c>
      <c r="F184" s="17">
        <f t="shared" si="66"/>
        <v>38.345999999999997</v>
      </c>
      <c r="G184" s="17">
        <f t="shared" si="73"/>
        <v>0.1909999999999954</v>
      </c>
      <c r="H184" s="18">
        <f t="shared" si="74"/>
        <v>3774</v>
      </c>
      <c r="I184" s="4">
        <f>H184*60*'Berechnungen 525d'!$D$9/1000</f>
        <v>191.55860425531912</v>
      </c>
      <c r="J184" s="4"/>
      <c r="K184" s="4"/>
      <c r="L184" s="21">
        <f t="shared" si="109"/>
        <v>145.1173873544906</v>
      </c>
      <c r="M184" s="19">
        <f t="shared" si="70"/>
        <v>2268</v>
      </c>
      <c r="N184" s="19">
        <f t="shared" si="68"/>
        <v>2250</v>
      </c>
      <c r="O184" s="19">
        <f t="shared" si="71"/>
        <v>-18</v>
      </c>
      <c r="P184" s="29">
        <f t="shared" si="87"/>
        <v>-7.9365079365079361E-3</v>
      </c>
      <c r="Q184">
        <v>38346</v>
      </c>
      <c r="S184">
        <v>2268</v>
      </c>
      <c r="U184" s="18">
        <f t="shared" si="72"/>
        <v>3782.3125468862095</v>
      </c>
      <c r="V184" s="4">
        <f>U184*60*'Berechnungen 525d'!$D$9/1000</f>
        <v>191.98052791173916</v>
      </c>
      <c r="W184" s="21">
        <f>'Berechnungen 525d'!$E$77*((V184-V183)/(3.6*(F184-F183)))*'Berechnungen 525d'!$B$3/(2*PI())/2</f>
        <v>203.5677162997074</v>
      </c>
    </row>
    <row r="185" spans="1:23" x14ac:dyDescent="0.25">
      <c r="A185">
        <v>38536</v>
      </c>
      <c r="B185">
        <v>3810</v>
      </c>
      <c r="F185" s="17">
        <f t="shared" si="66"/>
        <v>38.536000000000001</v>
      </c>
      <c r="G185" s="17">
        <f t="shared" si="73"/>
        <v>0.19000000000000483</v>
      </c>
      <c r="H185" s="18">
        <f t="shared" si="74"/>
        <v>3810</v>
      </c>
      <c r="I185" s="4">
        <f>H185*60*'Berechnungen 525d'!$D$9/1000</f>
        <v>193.38587234042552</v>
      </c>
      <c r="J185" s="24">
        <f t="shared" ref="J185" si="110">((I185-I182)/(3.6*(F185-F182)))</f>
        <v>0.88892201065693877</v>
      </c>
      <c r="K185" s="28">
        <f>'Berechnungen 525d'!$E$77*((I185-I182)/(3.6*(F185-F182)))</f>
        <v>1600.0596191824898</v>
      </c>
      <c r="L185" s="21">
        <f>'Berechnungen 525d'!$E$77*((I185-I182)/(3.6*(F185-F182)))*'Berechnungen 525d'!$B$3/(2*PI())/2</f>
        <v>253.12945324882111</v>
      </c>
      <c r="M185" s="19">
        <f t="shared" si="70"/>
        <v>2268</v>
      </c>
      <c r="N185" s="19">
        <f t="shared" si="68"/>
        <v>2250</v>
      </c>
      <c r="O185" s="19">
        <f t="shared" si="71"/>
        <v>-18</v>
      </c>
      <c r="P185" s="29">
        <f t="shared" si="87"/>
        <v>-7.9365079365079361E-3</v>
      </c>
      <c r="Q185">
        <v>38536</v>
      </c>
      <c r="R185">
        <v>3810</v>
      </c>
      <c r="U185" s="18">
        <f t="shared" si="72"/>
        <v>3791.8777006538776</v>
      </c>
      <c r="V185" s="4">
        <f>U185*60*'Berechnungen 525d'!$D$9/1000</f>
        <v>192.46603069531679</v>
      </c>
      <c r="W185" s="21">
        <f>'Berechnungen 525d'!$E$77*((V185-V184)/(3.6*(F185-F184)))*'Berechnungen 525d'!$B$3/(2*PI())/2</f>
        <v>202.12249179974992</v>
      </c>
    </row>
    <row r="186" spans="1:23" x14ac:dyDescent="0.25">
      <c r="A186">
        <v>38726</v>
      </c>
      <c r="D186">
        <v>2250</v>
      </c>
      <c r="F186" s="17">
        <f t="shared" si="66"/>
        <v>38.725999999999999</v>
      </c>
      <c r="G186" s="17">
        <f t="shared" si="73"/>
        <v>0.18999999999999773</v>
      </c>
      <c r="H186" s="18">
        <f t="shared" si="74"/>
        <v>3810</v>
      </c>
      <c r="I186" s="4">
        <f>H186*60*'Berechnungen 525d'!$D$9/1000</f>
        <v>193.38587234042552</v>
      </c>
      <c r="J186" s="4"/>
      <c r="K186" s="4"/>
      <c r="L186" s="21">
        <f t="shared" ref="L186:L187" si="111">L185</f>
        <v>253.12945324882111</v>
      </c>
      <c r="M186" s="19">
        <f t="shared" si="70"/>
        <v>2268</v>
      </c>
      <c r="N186" s="19">
        <f t="shared" si="68"/>
        <v>2250</v>
      </c>
      <c r="O186" s="19">
        <f t="shared" si="71"/>
        <v>-18</v>
      </c>
      <c r="P186" s="29">
        <f t="shared" si="87"/>
        <v>-7.9365079365079361E-3</v>
      </c>
      <c r="Q186">
        <v>38726</v>
      </c>
      <c r="T186">
        <v>2250</v>
      </c>
      <c r="U186" s="18">
        <f t="shared" si="72"/>
        <v>3801.3738504141988</v>
      </c>
      <c r="V186" s="4">
        <f>U186*60*'Berechnungen 525d'!$D$9/1000</f>
        <v>192.94803101166195</v>
      </c>
      <c r="W186" s="21">
        <f>'Berechnungen 525d'!$E$77*((V186-V185)/(3.6*(F186-F185)))*'Berechnungen 525d'!$B$3/(2*PI())/2</f>
        <v>200.66435926495257</v>
      </c>
    </row>
    <row r="187" spans="1:23" x14ac:dyDescent="0.25">
      <c r="A187">
        <v>38916</v>
      </c>
      <c r="C187">
        <v>2267</v>
      </c>
      <c r="F187" s="17">
        <f t="shared" si="66"/>
        <v>38.915999999999997</v>
      </c>
      <c r="G187" s="17">
        <f t="shared" si="73"/>
        <v>0.18999999999999773</v>
      </c>
      <c r="H187" s="18">
        <f t="shared" si="74"/>
        <v>3810</v>
      </c>
      <c r="I187" s="4">
        <f>H187*60*'Berechnungen 525d'!$D$9/1000</f>
        <v>193.38587234042552</v>
      </c>
      <c r="J187" s="4"/>
      <c r="K187" s="4"/>
      <c r="L187" s="21">
        <f t="shared" si="111"/>
        <v>253.12945324882111</v>
      </c>
      <c r="M187" s="19">
        <f t="shared" si="70"/>
        <v>2267</v>
      </c>
      <c r="N187" s="19">
        <f t="shared" si="68"/>
        <v>2250</v>
      </c>
      <c r="O187" s="19">
        <f t="shared" si="71"/>
        <v>-17</v>
      </c>
      <c r="P187" s="29">
        <f t="shared" si="87"/>
        <v>-7.4988972209969118E-3</v>
      </c>
      <c r="Q187">
        <v>38916</v>
      </c>
      <c r="S187">
        <v>2267</v>
      </c>
      <c r="U187" s="18">
        <f t="shared" si="72"/>
        <v>3810.8001759240524</v>
      </c>
      <c r="V187" s="4">
        <f>U187*60*'Berechnungen 525d'!$D$9/1000</f>
        <v>193.42648722732807</v>
      </c>
      <c r="W187" s="21">
        <f>'Berechnungen 525d'!$E$77*((V187-V186)/(3.6*(F187-F186)))*'Berechnungen 525d'!$B$3/(2*PI())/2</f>
        <v>199.18889406749219</v>
      </c>
    </row>
    <row r="188" spans="1:23" x14ac:dyDescent="0.25">
      <c r="A188">
        <v>39117</v>
      </c>
      <c r="B188">
        <v>3843</v>
      </c>
      <c r="F188" s="17">
        <f t="shared" si="66"/>
        <v>39.116999999999997</v>
      </c>
      <c r="G188" s="17">
        <f t="shared" si="73"/>
        <v>0.20100000000000051</v>
      </c>
      <c r="H188" s="18">
        <f t="shared" si="74"/>
        <v>3843</v>
      </c>
      <c r="I188" s="4">
        <f>H188*60*'Berechnungen 525d'!$D$9/1000</f>
        <v>195.06086808510636</v>
      </c>
      <c r="J188" s="24">
        <f t="shared" ref="J188" si="112">((I188-I185)/(3.6*(F188-F185)))</f>
        <v>0.80082030248654335</v>
      </c>
      <c r="K188" s="28">
        <f>'Berechnungen 525d'!$E$77*((I188-I185)/(3.6*(F188-F185)))</f>
        <v>1441.4765444757779</v>
      </c>
      <c r="L188" s="21">
        <f>'Berechnungen 525d'!$E$77*((I188-I185)/(3.6*(F188-F185)))*'Berechnungen 525d'!$B$3/(2*PI())/2</f>
        <v>228.0416086999183</v>
      </c>
      <c r="M188" s="19">
        <f t="shared" si="70"/>
        <v>2267</v>
      </c>
      <c r="N188" s="19">
        <f t="shared" si="68"/>
        <v>2250</v>
      </c>
      <c r="O188" s="19">
        <f t="shared" si="71"/>
        <v>-17</v>
      </c>
      <c r="P188" s="29">
        <f t="shared" si="87"/>
        <v>-7.4988972209969118E-3</v>
      </c>
      <c r="Q188">
        <v>39117</v>
      </c>
      <c r="R188">
        <v>3843</v>
      </c>
      <c r="U188" s="18">
        <f t="shared" si="72"/>
        <v>3820.6952850624921</v>
      </c>
      <c r="V188" s="4">
        <f>U188*60*'Berechnungen 525d'!$D$9/1000</f>
        <v>193.9287377030868</v>
      </c>
      <c r="W188" s="21">
        <f>'Berechnungen 525d'!$E$77*((V188-V187)/(3.6*(F188-F187)))*'Berechnungen 525d'!$B$3/(2*PI())/2</f>
        <v>197.65182092520905</v>
      </c>
    </row>
    <row r="189" spans="1:23" x14ac:dyDescent="0.25">
      <c r="A189">
        <v>39307</v>
      </c>
      <c r="D189">
        <v>2250</v>
      </c>
      <c r="F189" s="17">
        <f t="shared" si="66"/>
        <v>39.307000000000002</v>
      </c>
      <c r="G189" s="17">
        <f t="shared" si="73"/>
        <v>0.19000000000000483</v>
      </c>
      <c r="H189" s="18">
        <f t="shared" si="74"/>
        <v>3843</v>
      </c>
      <c r="I189" s="4">
        <f>H189*60*'Berechnungen 525d'!$D$9/1000</f>
        <v>195.06086808510636</v>
      </c>
      <c r="J189" s="4"/>
      <c r="K189" s="4"/>
      <c r="L189" s="21">
        <f t="shared" ref="L189:L190" si="113">L188</f>
        <v>228.0416086999183</v>
      </c>
      <c r="M189" s="19">
        <f t="shared" si="70"/>
        <v>2267</v>
      </c>
      <c r="N189" s="19">
        <f t="shared" si="68"/>
        <v>2250</v>
      </c>
      <c r="O189" s="19">
        <f t="shared" si="71"/>
        <v>-17</v>
      </c>
      <c r="P189" s="29">
        <f t="shared" si="87"/>
        <v>-7.4988972209969118E-3</v>
      </c>
      <c r="Q189">
        <v>39307</v>
      </c>
      <c r="T189">
        <v>2250</v>
      </c>
      <c r="U189" s="18">
        <f t="shared" si="72"/>
        <v>3829.9752019932821</v>
      </c>
      <c r="V189" s="4">
        <f>U189*60*'Berechnungen 525d'!$D$9/1000</f>
        <v>194.39976259308881</v>
      </c>
      <c r="W189" s="21">
        <f>'Berechnungen 525d'!$E$77*((V189-V188)/(3.6*(F189-F188)))*'Berechnungen 525d'!$B$3/(2*PI())/2</f>
        <v>196.09511559409469</v>
      </c>
    </row>
    <row r="190" spans="1:23" x14ac:dyDescent="0.25">
      <c r="A190">
        <v>39497</v>
      </c>
      <c r="C190">
        <v>2264</v>
      </c>
      <c r="F190" s="17">
        <f t="shared" si="66"/>
        <v>39.497</v>
      </c>
      <c r="G190" s="17">
        <f t="shared" si="73"/>
        <v>0.18999999999999773</v>
      </c>
      <c r="H190" s="18">
        <f t="shared" si="74"/>
        <v>3843</v>
      </c>
      <c r="I190" s="4">
        <f>H190*60*'Berechnungen 525d'!$D$9/1000</f>
        <v>195.06086808510636</v>
      </c>
      <c r="J190" s="4"/>
      <c r="K190" s="4"/>
      <c r="L190" s="21">
        <f t="shared" si="113"/>
        <v>228.0416086999183</v>
      </c>
      <c r="M190" s="19">
        <f t="shared" si="70"/>
        <v>2264</v>
      </c>
      <c r="N190" s="19">
        <f t="shared" si="68"/>
        <v>2250</v>
      </c>
      <c r="O190" s="19">
        <f t="shared" si="71"/>
        <v>-14</v>
      </c>
      <c r="P190" s="29">
        <f t="shared" si="87"/>
        <v>-6.183745583038869E-3</v>
      </c>
      <c r="Q190">
        <v>39497</v>
      </c>
      <c r="S190">
        <v>2264</v>
      </c>
      <c r="U190" s="18">
        <f t="shared" si="72"/>
        <v>3839.1825851304893</v>
      </c>
      <c r="V190" s="4">
        <f>U190*60*'Berechnungen 525d'!$D$9/1000</f>
        <v>194.86710585292118</v>
      </c>
      <c r="W190" s="21">
        <f>'Berechnungen 525d'!$E$77*((V190-V189)/(3.6*(F190-F189)))*'Berechnungen 525d'!$B$3/(2*PI())/2</f>
        <v>194.56239469333016</v>
      </c>
    </row>
    <row r="191" spans="1:23" x14ac:dyDescent="0.25">
      <c r="A191">
        <v>39687</v>
      </c>
      <c r="B191">
        <v>3857</v>
      </c>
      <c r="F191" s="17">
        <f t="shared" si="66"/>
        <v>39.686999999999998</v>
      </c>
      <c r="G191" s="17">
        <f t="shared" si="73"/>
        <v>0.18999999999999773</v>
      </c>
      <c r="H191" s="18">
        <f t="shared" si="74"/>
        <v>3857</v>
      </c>
      <c r="I191" s="4">
        <f>H191*60*'Berechnungen 525d'!$D$9/1000</f>
        <v>195.77147234042553</v>
      </c>
      <c r="J191" s="24">
        <f t="shared" ref="J191" si="114">((I191-I188)/(3.6*(F191-F188)))</f>
        <v>0.34629837003858099</v>
      </c>
      <c r="K191" s="28">
        <f>'Berechnungen 525d'!$E$77*((I191-I188)/(3.6*(F191-F188)))</f>
        <v>623.33706606944577</v>
      </c>
      <c r="L191" s="21">
        <f>'Berechnungen 525d'!$E$77*((I191-I188)/(3.6*(F191-F188)))*'Berechnungen 525d'!$B$3/(2*PI())/2</f>
        <v>98.611932225687539</v>
      </c>
      <c r="M191" s="19">
        <f t="shared" si="70"/>
        <v>2264</v>
      </c>
      <c r="N191" s="19">
        <f t="shared" si="68"/>
        <v>2250</v>
      </c>
      <c r="O191" s="19">
        <f t="shared" si="71"/>
        <v>-14</v>
      </c>
      <c r="P191" s="29">
        <f t="shared" si="87"/>
        <v>-6.183745583038869E-3</v>
      </c>
      <c r="Q191">
        <v>39687</v>
      </c>
      <c r="R191">
        <v>3857</v>
      </c>
      <c r="U191" s="18">
        <f t="shared" si="72"/>
        <v>3848.3164800672721</v>
      </c>
      <c r="V191" s="4">
        <f>U191*60*'Berechnungen 525d'!$D$9/1000</f>
        <v>195.33071903932944</v>
      </c>
      <c r="W191" s="21">
        <f>'Berechnungen 525d'!$E$77*((V191-V190)/(3.6*(F191-F190)))*'Berechnungen 525d'!$B$3/(2*PI())/2</f>
        <v>193.00950609911018</v>
      </c>
    </row>
    <row r="192" spans="1:23" x14ac:dyDescent="0.25">
      <c r="A192">
        <v>39878</v>
      </c>
      <c r="D192">
        <v>2250</v>
      </c>
      <c r="F192" s="17">
        <f t="shared" si="66"/>
        <v>39.878</v>
      </c>
      <c r="G192" s="17">
        <f t="shared" si="73"/>
        <v>0.1910000000000025</v>
      </c>
      <c r="H192" s="18">
        <f t="shared" si="74"/>
        <v>3857</v>
      </c>
      <c r="I192" s="4">
        <f>H192*60*'Berechnungen 525d'!$D$9/1000</f>
        <v>195.77147234042553</v>
      </c>
      <c r="J192" s="4"/>
      <c r="K192" s="4"/>
      <c r="L192" s="21">
        <f t="shared" ref="L192:L193" si="115">L191</f>
        <v>98.611932225687539</v>
      </c>
      <c r="M192" s="19">
        <f t="shared" si="70"/>
        <v>2264</v>
      </c>
      <c r="N192" s="19">
        <f t="shared" si="68"/>
        <v>2250</v>
      </c>
      <c r="O192" s="19">
        <f t="shared" si="71"/>
        <v>-14</v>
      </c>
      <c r="P192" s="29">
        <f t="shared" si="87"/>
        <v>-6.183745583038869E-3</v>
      </c>
      <c r="Q192">
        <v>39878</v>
      </c>
      <c r="T192">
        <v>2250</v>
      </c>
      <c r="U192" s="18">
        <f t="shared" si="72"/>
        <v>3857.4233798182549</v>
      </c>
      <c r="V192" s="4">
        <f>U192*60*'Berechnungen 525d'!$D$9/1000</f>
        <v>195.79296201903037</v>
      </c>
      <c r="W192" s="21">
        <f>'Berechnungen 525d'!$E$77*((V192-V191)/(3.6*(F192-F191)))*'Berechnungen 525d'!$B$3/(2*PI())/2</f>
        <v>191.43153297946438</v>
      </c>
    </row>
    <row r="193" spans="1:23" x14ac:dyDescent="0.25">
      <c r="A193">
        <v>40068</v>
      </c>
      <c r="C193">
        <v>2261</v>
      </c>
      <c r="F193" s="17">
        <f t="shared" si="66"/>
        <v>40.067999999999998</v>
      </c>
      <c r="G193" s="17">
        <f t="shared" si="73"/>
        <v>0.18999999999999773</v>
      </c>
      <c r="H193" s="18">
        <f t="shared" si="74"/>
        <v>3857</v>
      </c>
      <c r="I193" s="4">
        <f>H193*60*'Berechnungen 525d'!$D$9/1000</f>
        <v>195.77147234042553</v>
      </c>
      <c r="J193" s="4"/>
      <c r="K193" s="4"/>
      <c r="L193" s="21">
        <f t="shared" si="115"/>
        <v>98.611932225687539</v>
      </c>
      <c r="M193" s="19">
        <f t="shared" si="70"/>
        <v>2261</v>
      </c>
      <c r="N193" s="19">
        <f t="shared" si="68"/>
        <v>2250</v>
      </c>
      <c r="O193" s="19">
        <f t="shared" si="71"/>
        <v>-11</v>
      </c>
      <c r="P193" s="29">
        <f t="shared" si="87"/>
        <v>-4.8651039363113669E-3</v>
      </c>
      <c r="Q193">
        <v>40068</v>
      </c>
      <c r="S193">
        <v>2261</v>
      </c>
      <c r="U193" s="18">
        <f t="shared" si="72"/>
        <v>3866.4068946441816</v>
      </c>
      <c r="V193" s="4">
        <f>U193*60*'Berechnungen 525d'!$D$9/1000</f>
        <v>196.24894229496084</v>
      </c>
      <c r="W193" s="21">
        <f>'Berechnungen 525d'!$E$77*((V193-V192)/(3.6*(F193-F192)))*'Berechnungen 525d'!$B$3/(2*PI())/2</f>
        <v>189.83180467774042</v>
      </c>
    </row>
    <row r="194" spans="1:23" x14ac:dyDescent="0.25">
      <c r="A194">
        <v>40268</v>
      </c>
      <c r="B194">
        <v>3890</v>
      </c>
      <c r="F194" s="17">
        <f t="shared" si="66"/>
        <v>40.268000000000001</v>
      </c>
      <c r="G194" s="17">
        <f t="shared" si="73"/>
        <v>0.20000000000000284</v>
      </c>
      <c r="H194" s="18">
        <f t="shared" si="74"/>
        <v>3890</v>
      </c>
      <c r="I194" s="4">
        <f>H194*60*'Berechnungen 525d'!$D$9/1000</f>
        <v>197.44646808510637</v>
      </c>
      <c r="J194" s="24">
        <f t="shared" ref="J194" si="116">((I194-I191)/(3.6*(F194-F191)))</f>
        <v>0.80082030248653346</v>
      </c>
      <c r="K194" s="28">
        <f>'Berechnungen 525d'!$E$77*((I194-I191)/(3.6*(F194-F191)))</f>
        <v>1441.4765444757602</v>
      </c>
      <c r="L194" s="21">
        <f>'Berechnungen 525d'!$E$77*((I194-I191)/(3.6*(F194-F191)))*'Berechnungen 525d'!$B$3/(2*PI())/2</f>
        <v>228.04160869991551</v>
      </c>
      <c r="M194" s="19">
        <f t="shared" si="70"/>
        <v>2261</v>
      </c>
      <c r="N194" s="19">
        <f t="shared" si="68"/>
        <v>2250</v>
      </c>
      <c r="O194" s="19">
        <f t="shared" si="71"/>
        <v>-11</v>
      </c>
      <c r="P194" s="29">
        <f t="shared" si="87"/>
        <v>-4.8651039363113669E-3</v>
      </c>
      <c r="Q194">
        <v>40268</v>
      </c>
      <c r="R194">
        <v>3890</v>
      </c>
      <c r="U194" s="18">
        <f t="shared" si="72"/>
        <v>3875.7804849593786</v>
      </c>
      <c r="V194" s="4">
        <f>U194*60*'Berechnungen 525d'!$D$9/1000</f>
        <v>196.7247218067892</v>
      </c>
      <c r="W194" s="21">
        <f>'Berechnungen 525d'!$E$77*((V194-V193)/(3.6*(F194-F193)))*'Berechnungen 525d'!$B$3/(2*PI())/2</f>
        <v>188.17081290638981</v>
      </c>
    </row>
    <row r="195" spans="1:23" x14ac:dyDescent="0.25">
      <c r="A195">
        <v>40459</v>
      </c>
      <c r="D195">
        <v>2250</v>
      </c>
      <c r="F195" s="17">
        <f t="shared" ref="F195:F258" si="117">A195/1000</f>
        <v>40.459000000000003</v>
      </c>
      <c r="G195" s="17">
        <f t="shared" si="73"/>
        <v>0.1910000000000025</v>
      </c>
      <c r="H195" s="18">
        <f t="shared" si="74"/>
        <v>3890</v>
      </c>
      <c r="I195" s="4">
        <f>H195*60*'Berechnungen 525d'!$D$9/1000</f>
        <v>197.44646808510637</v>
      </c>
      <c r="J195" s="4"/>
      <c r="K195" s="4"/>
      <c r="L195" s="21">
        <f t="shared" ref="L195:L196" si="118">L194</f>
        <v>228.04160869991551</v>
      </c>
      <c r="M195" s="19">
        <f t="shared" si="70"/>
        <v>2261</v>
      </c>
      <c r="N195" s="19">
        <f t="shared" ref="N195:N258" si="119">IF(ISBLANK(D195),N194,D195)</f>
        <v>2250</v>
      </c>
      <c r="O195" s="19">
        <f t="shared" si="71"/>
        <v>-11</v>
      </c>
      <c r="P195" s="29">
        <f t="shared" si="87"/>
        <v>-4.8651039363113669E-3</v>
      </c>
      <c r="Q195">
        <v>40459</v>
      </c>
      <c r="T195">
        <v>2250</v>
      </c>
      <c r="U195" s="18">
        <f t="shared" si="72"/>
        <v>3884.6518840213475</v>
      </c>
      <c r="V195" s="4">
        <f>U195*60*'Berechnungen 525d'!$D$9/1000</f>
        <v>197.17501137279416</v>
      </c>
      <c r="W195" s="21">
        <f>'Berechnungen 525d'!$E$77*((V195-V194)/(3.6*(F195-F194)))*'Berechnungen 525d'!$B$3/(2*PI())/2</f>
        <v>186.48119212271604</v>
      </c>
    </row>
    <row r="196" spans="1:23" x14ac:dyDescent="0.25">
      <c r="A196">
        <v>40649</v>
      </c>
      <c r="C196">
        <v>2257</v>
      </c>
      <c r="F196" s="17">
        <f t="shared" si="117"/>
        <v>40.649000000000001</v>
      </c>
      <c r="G196" s="17">
        <f t="shared" si="73"/>
        <v>0.18999999999999773</v>
      </c>
      <c r="H196" s="18">
        <f t="shared" si="74"/>
        <v>3890</v>
      </c>
      <c r="I196" s="4">
        <f>H196*60*'Berechnungen 525d'!$D$9/1000</f>
        <v>197.44646808510637</v>
      </c>
      <c r="J196" s="4"/>
      <c r="K196" s="4"/>
      <c r="L196" s="21">
        <f t="shared" si="118"/>
        <v>228.04160869991551</v>
      </c>
      <c r="M196" s="19">
        <f t="shared" ref="M196:M259" si="120">IF(ISBLANK(C196),M195,C196)</f>
        <v>2257</v>
      </c>
      <c r="N196" s="19">
        <f t="shared" si="119"/>
        <v>2250</v>
      </c>
      <c r="O196" s="19">
        <f t="shared" ref="O196:O259" si="121">N196-M196</f>
        <v>-7</v>
      </c>
      <c r="P196" s="29">
        <f t="shared" si="87"/>
        <v>-3.1014621178555605E-3</v>
      </c>
      <c r="Q196">
        <v>40649</v>
      </c>
      <c r="S196">
        <v>2257</v>
      </c>
      <c r="U196" s="18">
        <f t="shared" ref="U196:U256" si="122">-0.000024473545519*F196^5 + 0.0037172785133*F196^4 - 0.22910562821*F196^3 + 6.4147152674*F196^2 - 4.6071548116*F196+ 1436.5605212</f>
        <v>3893.3977590862728</v>
      </c>
      <c r="V196" s="4">
        <f>U196*60*'Berechnungen 525d'!$D$9/1000</f>
        <v>197.61892966119601</v>
      </c>
      <c r="W196" s="21">
        <f>'Berechnungen 525d'!$E$77*((V196-V195)/(3.6*(F196-F195)))*'Berechnungen 525d'!$B$3/(2*PI())/2</f>
        <v>184.81020839073688</v>
      </c>
    </row>
    <row r="197" spans="1:23" x14ac:dyDescent="0.25">
      <c r="A197">
        <v>40839</v>
      </c>
      <c r="B197">
        <v>3911</v>
      </c>
      <c r="F197" s="17">
        <f t="shared" si="117"/>
        <v>40.838999999999999</v>
      </c>
      <c r="G197" s="17">
        <f t="shared" ref="G197:G260" si="123">F197-F196</f>
        <v>0.18999999999999773</v>
      </c>
      <c r="H197" s="18">
        <f t="shared" ref="H197:H260" si="124">IF(ISBLANK(B197),H196,B197)</f>
        <v>3911</v>
      </c>
      <c r="I197" s="4">
        <f>H197*60*'Berechnungen 525d'!$D$9/1000</f>
        <v>198.51237446808508</v>
      </c>
      <c r="J197" s="24">
        <f t="shared" ref="J197" si="125">((I197-I194)/(3.6*(F197-F194)))</f>
        <v>0.51853783954987054</v>
      </c>
      <c r="K197" s="28">
        <f>'Berechnungen 525d'!$E$77*((I197-I194)/(3.6*(F197-F194)))</f>
        <v>933.36811118976698</v>
      </c>
      <c r="L197" s="21">
        <f>'Berechnungen 525d'!$E$77*((I197-I194)/(3.6*(F197-F194)))*'Berechnungen 525d'!$B$3/(2*PI())/2</f>
        <v>147.65884772847602</v>
      </c>
      <c r="M197" s="19">
        <f t="shared" si="120"/>
        <v>2257</v>
      </c>
      <c r="N197" s="19">
        <f t="shared" si="119"/>
        <v>2250</v>
      </c>
      <c r="O197" s="19">
        <f t="shared" si="121"/>
        <v>-7</v>
      </c>
      <c r="P197" s="29">
        <f t="shared" si="87"/>
        <v>-3.1014621178555605E-3</v>
      </c>
      <c r="Q197">
        <v>40839</v>
      </c>
      <c r="R197">
        <v>3911</v>
      </c>
      <c r="U197" s="18">
        <f t="shared" si="122"/>
        <v>3902.0635856248937</v>
      </c>
      <c r="V197" s="4">
        <f>U197*60*'Berechnungen 525d'!$D$9/1000</f>
        <v>198.05878489078182</v>
      </c>
      <c r="W197" s="21">
        <f>'Berechnungen 525d'!$E$77*((V197-V196)/(3.6*(F197-F196)))*'Berechnungen 525d'!$B$3/(2*PI())/2</f>
        <v>183.11869270843059</v>
      </c>
    </row>
    <row r="198" spans="1:23" x14ac:dyDescent="0.25">
      <c r="A198">
        <v>41029</v>
      </c>
      <c r="D198">
        <v>2250</v>
      </c>
      <c r="F198" s="17">
        <f t="shared" si="117"/>
        <v>41.029000000000003</v>
      </c>
      <c r="G198" s="17">
        <f t="shared" si="123"/>
        <v>0.19000000000000483</v>
      </c>
      <c r="H198" s="18">
        <f t="shared" si="124"/>
        <v>3911</v>
      </c>
      <c r="I198" s="4">
        <f>H198*60*'Berechnungen 525d'!$D$9/1000</f>
        <v>198.51237446808508</v>
      </c>
      <c r="J198" s="4"/>
      <c r="K198" s="4"/>
      <c r="L198" s="21">
        <f t="shared" ref="L198:L199" si="126">L197</f>
        <v>147.65884772847602</v>
      </c>
      <c r="M198" s="19">
        <f t="shared" si="120"/>
        <v>2257</v>
      </c>
      <c r="N198" s="19">
        <f t="shared" si="119"/>
        <v>2250</v>
      </c>
      <c r="O198" s="19">
        <f t="shared" si="121"/>
        <v>-7</v>
      </c>
      <c r="P198" s="29">
        <f t="shared" si="87"/>
        <v>-3.1014621178555605E-3</v>
      </c>
      <c r="Q198">
        <v>41029</v>
      </c>
      <c r="T198">
        <v>2250</v>
      </c>
      <c r="U198" s="18">
        <f t="shared" si="122"/>
        <v>3910.6481471452803</v>
      </c>
      <c r="V198" s="4">
        <f>U198*60*'Berechnungen 525d'!$D$9/1000</f>
        <v>198.49451531552725</v>
      </c>
      <c r="W198" s="21">
        <f>'Berechnungen 525d'!$E$77*((V198-V197)/(3.6*(F198-F197)))*'Berechnungen 525d'!$B$3/(2*PI())/2</f>
        <v>181.40147117905752</v>
      </c>
    </row>
    <row r="199" spans="1:23" x14ac:dyDescent="0.25">
      <c r="A199">
        <v>41220</v>
      </c>
      <c r="C199">
        <v>2256</v>
      </c>
      <c r="F199" s="17">
        <f t="shared" si="117"/>
        <v>41.22</v>
      </c>
      <c r="G199" s="17">
        <f t="shared" si="123"/>
        <v>0.1909999999999954</v>
      </c>
      <c r="H199" s="18">
        <f t="shared" si="124"/>
        <v>3911</v>
      </c>
      <c r="I199" s="4">
        <f>H199*60*'Berechnungen 525d'!$D$9/1000</f>
        <v>198.51237446808508</v>
      </c>
      <c r="J199" s="4"/>
      <c r="K199" s="4"/>
      <c r="L199" s="21">
        <f t="shared" si="126"/>
        <v>147.65884772847602</v>
      </c>
      <c r="M199" s="19">
        <f t="shared" si="120"/>
        <v>2256</v>
      </c>
      <c r="N199" s="19">
        <f t="shared" si="119"/>
        <v>2250</v>
      </c>
      <c r="O199" s="19">
        <f t="shared" si="121"/>
        <v>-6</v>
      </c>
      <c r="P199" s="29">
        <f t="shared" si="87"/>
        <v>-2.6595744680851063E-3</v>
      </c>
      <c r="Q199">
        <v>41220</v>
      </c>
      <c r="S199">
        <v>2256</v>
      </c>
      <c r="U199" s="18">
        <f t="shared" si="122"/>
        <v>3919.194714115888</v>
      </c>
      <c r="V199" s="4">
        <f>U199*60*'Berechnungen 525d'!$D$9/1000</f>
        <v>198.92831723393323</v>
      </c>
      <c r="W199" s="21">
        <f>'Berechnungen 525d'!$E$77*((V199-V198)/(3.6*(F199-F198)))*'Berechnungen 525d'!$B$3/(2*PI())/2</f>
        <v>179.65306104512419</v>
      </c>
    </row>
    <row r="200" spans="1:23" x14ac:dyDescent="0.25">
      <c r="A200">
        <v>41420</v>
      </c>
      <c r="B200">
        <v>3942</v>
      </c>
      <c r="F200" s="17">
        <f t="shared" si="117"/>
        <v>41.42</v>
      </c>
      <c r="G200" s="17">
        <f t="shared" si="123"/>
        <v>0.20000000000000284</v>
      </c>
      <c r="H200" s="18">
        <f t="shared" si="124"/>
        <v>3942</v>
      </c>
      <c r="I200" s="4">
        <f>H200*60*'Berechnungen 525d'!$D$9/1000</f>
        <v>200.08585531914892</v>
      </c>
      <c r="J200" s="24">
        <f t="shared" ref="J200" si="127">((I200-I197)/(3.6*(F200-F197)))</f>
        <v>0.75228573869947701</v>
      </c>
      <c r="K200" s="28">
        <f>'Berechnungen 525d'!$E$77*((I200-I197)/(3.6*(F200-F197)))</f>
        <v>1354.1143296590585</v>
      </c>
      <c r="L200" s="21">
        <f>'Berechnungen 525d'!$E$77*((I200-I197)/(3.6*(F200-F197)))*'Berechnungen 525d'!$B$3/(2*PI())/2</f>
        <v>214.22090514234662</v>
      </c>
      <c r="M200" s="19">
        <f t="shared" si="120"/>
        <v>2256</v>
      </c>
      <c r="N200" s="19">
        <f t="shared" si="119"/>
        <v>2250</v>
      </c>
      <c r="O200" s="19">
        <f t="shared" si="121"/>
        <v>-6</v>
      </c>
      <c r="P200" s="29">
        <f t="shared" si="87"/>
        <v>-2.6595744680851063E-3</v>
      </c>
      <c r="Q200">
        <v>41420</v>
      </c>
      <c r="R200">
        <v>3942</v>
      </c>
      <c r="U200" s="18">
        <f t="shared" si="122"/>
        <v>3928.0531842225691</v>
      </c>
      <c r="V200" s="4">
        <f>U200*60*'Berechnungen 525d'!$D$9/1000</f>
        <v>199.37795055917786</v>
      </c>
      <c r="W200" s="21">
        <f>'Berechnungen 525d'!$E$77*((V200-V199)/(3.6*(F200-F199)))*'Berechnungen 525d'!$B$3/(2*PI())/2</f>
        <v>177.82999523444775</v>
      </c>
    </row>
    <row r="201" spans="1:23" x14ac:dyDescent="0.25">
      <c r="A201">
        <v>41610</v>
      </c>
      <c r="D201">
        <v>2250</v>
      </c>
      <c r="F201" s="17">
        <f t="shared" si="117"/>
        <v>41.61</v>
      </c>
      <c r="G201" s="17">
        <f t="shared" si="123"/>
        <v>0.18999999999999773</v>
      </c>
      <c r="H201" s="18">
        <f t="shared" si="124"/>
        <v>3942</v>
      </c>
      <c r="I201" s="4">
        <f>H201*60*'Berechnungen 525d'!$D$9/1000</f>
        <v>200.08585531914892</v>
      </c>
      <c r="J201" s="4"/>
      <c r="K201" s="4"/>
      <c r="L201" s="21">
        <f t="shared" ref="L201:L202" si="128">L200</f>
        <v>214.22090514234662</v>
      </c>
      <c r="M201" s="19">
        <f t="shared" si="120"/>
        <v>2256</v>
      </c>
      <c r="N201" s="19">
        <f t="shared" si="119"/>
        <v>2250</v>
      </c>
      <c r="O201" s="19">
        <f t="shared" si="121"/>
        <v>-6</v>
      </c>
      <c r="P201" s="29">
        <f t="shared" si="87"/>
        <v>-2.6595744680851063E-3</v>
      </c>
      <c r="Q201">
        <v>41610</v>
      </c>
      <c r="T201">
        <v>2250</v>
      </c>
      <c r="U201" s="18">
        <f t="shared" si="122"/>
        <v>3936.3812756644497</v>
      </c>
      <c r="V201" s="4">
        <f>U201*60*'Berechnungen 525d'!$D$9/1000</f>
        <v>199.80066321755555</v>
      </c>
      <c r="W201" s="21">
        <f>'Berechnungen 525d'!$E$77*((V201-V200)/(3.6*(F201-F200)))*'Berechnungen 525d'!$B$3/(2*PI())/2</f>
        <v>175.98196903630532</v>
      </c>
    </row>
    <row r="202" spans="1:23" x14ac:dyDescent="0.25">
      <c r="A202">
        <v>41801</v>
      </c>
      <c r="C202">
        <v>2251</v>
      </c>
      <c r="F202" s="17">
        <f t="shared" si="117"/>
        <v>41.801000000000002</v>
      </c>
      <c r="G202" s="17">
        <f t="shared" si="123"/>
        <v>0.1910000000000025</v>
      </c>
      <c r="H202" s="18">
        <f t="shared" si="124"/>
        <v>3942</v>
      </c>
      <c r="I202" s="4">
        <f>H202*60*'Berechnungen 525d'!$D$9/1000</f>
        <v>200.08585531914892</v>
      </c>
      <c r="J202" s="4"/>
      <c r="K202" s="4"/>
      <c r="L202" s="21">
        <f t="shared" si="128"/>
        <v>214.22090514234662</v>
      </c>
      <c r="M202" s="19">
        <f t="shared" si="120"/>
        <v>2251</v>
      </c>
      <c r="N202" s="19">
        <f t="shared" si="119"/>
        <v>2250</v>
      </c>
      <c r="O202" s="19">
        <f t="shared" si="121"/>
        <v>-1</v>
      </c>
      <c r="P202" s="29">
        <f t="shared" si="87"/>
        <v>-4.4424700133274098E-4</v>
      </c>
      <c r="Q202">
        <v>41801</v>
      </c>
      <c r="S202">
        <v>2251</v>
      </c>
      <c r="U202" s="18">
        <f t="shared" si="122"/>
        <v>3944.6658917268633</v>
      </c>
      <c r="V202" s="4">
        <f>U202*60*'Berechnungen 525d'!$D$9/1000</f>
        <v>200.22116917667245</v>
      </c>
      <c r="W202" s="21">
        <f>'Berechnungen 525d'!$E$77*((V202-V201)/(3.6*(F202-F201)))*'Berechnungen 525d'!$B$3/(2*PI())/2</f>
        <v>174.14672351071485</v>
      </c>
    </row>
    <row r="203" spans="1:23" x14ac:dyDescent="0.25">
      <c r="A203">
        <v>41991</v>
      </c>
      <c r="B203">
        <v>3959</v>
      </c>
      <c r="F203" s="17">
        <f t="shared" si="117"/>
        <v>41.991</v>
      </c>
      <c r="G203" s="17">
        <f t="shared" si="123"/>
        <v>0.18999999999999773</v>
      </c>
      <c r="H203" s="18">
        <f t="shared" si="124"/>
        <v>3959</v>
      </c>
      <c r="I203" s="4">
        <f>H203*60*'Berechnungen 525d'!$D$9/1000</f>
        <v>200.94873191489361</v>
      </c>
      <c r="J203" s="24">
        <f t="shared" ref="J203" si="129">((I203-I200)/(3.6*(F203-F200)))</f>
        <v>0.41976872725466896</v>
      </c>
      <c r="K203" s="28">
        <f>'Berechnungen 525d'!$E$77*((I203-I200)/(3.6*(F203-F200)))</f>
        <v>755.58370905840411</v>
      </c>
      <c r="L203" s="21">
        <f>'Berechnungen 525d'!$E$77*((I203-I200)/(3.6*(F203-F200)))*'Berechnungen 525d'!$B$3/(2*PI())/2</f>
        <v>119.53335292305539</v>
      </c>
      <c r="M203" s="19">
        <f t="shared" si="120"/>
        <v>2251</v>
      </c>
      <c r="N203" s="19">
        <f t="shared" si="119"/>
        <v>2250</v>
      </c>
      <c r="O203" s="19">
        <f t="shared" si="121"/>
        <v>-1</v>
      </c>
      <c r="P203" s="29">
        <f t="shared" si="87"/>
        <v>-4.4424700133274098E-4</v>
      </c>
      <c r="Q203">
        <v>41991</v>
      </c>
      <c r="R203">
        <v>3959</v>
      </c>
      <c r="U203" s="18">
        <f t="shared" si="122"/>
        <v>3952.8188496647467</v>
      </c>
      <c r="V203" s="4">
        <f>U203*60*'Berechnungen 525d'!$D$9/1000</f>
        <v>200.63499250553656</v>
      </c>
      <c r="W203" s="21">
        <f>'Berechnungen 525d'!$E$77*((V203-V202)/(3.6*(F203-F202)))*'Berechnungen 525d'!$B$3/(2*PI())/2</f>
        <v>172.28120048772206</v>
      </c>
    </row>
    <row r="204" spans="1:23" x14ac:dyDescent="0.25">
      <c r="A204">
        <v>42181</v>
      </c>
      <c r="D204">
        <v>2250</v>
      </c>
      <c r="F204" s="17">
        <f t="shared" si="117"/>
        <v>42.180999999999997</v>
      </c>
      <c r="G204" s="17">
        <f t="shared" si="123"/>
        <v>0.18999999999999773</v>
      </c>
      <c r="H204" s="18">
        <f t="shared" si="124"/>
        <v>3959</v>
      </c>
      <c r="I204" s="4">
        <f>H204*60*'Berechnungen 525d'!$D$9/1000</f>
        <v>200.94873191489361</v>
      </c>
      <c r="J204" s="4"/>
      <c r="K204" s="4"/>
      <c r="L204" s="21">
        <f t="shared" ref="L204:L205" si="130">L203</f>
        <v>119.53335292305539</v>
      </c>
      <c r="M204" s="19">
        <f t="shared" si="120"/>
        <v>2251</v>
      </c>
      <c r="N204" s="19">
        <f t="shared" si="119"/>
        <v>2250</v>
      </c>
      <c r="O204" s="19">
        <f t="shared" si="121"/>
        <v>-1</v>
      </c>
      <c r="P204" s="29">
        <f t="shared" si="87"/>
        <v>-4.4424700133274098E-4</v>
      </c>
      <c r="Q204">
        <v>42181</v>
      </c>
      <c r="T204">
        <v>2250</v>
      </c>
      <c r="U204" s="18">
        <f t="shared" si="122"/>
        <v>3960.8822832154483</v>
      </c>
      <c r="V204" s="4">
        <f>U204*60*'Berechnungen 525d'!$D$9/1000</f>
        <v>201.04427180508026</v>
      </c>
      <c r="W204" s="21">
        <f>'Berechnungen 525d'!$E$77*((V204-V203)/(3.6*(F204-F203)))*'Berechnungen 525d'!$B$3/(2*PI())/2</f>
        <v>170.38944917316684</v>
      </c>
    </row>
    <row r="205" spans="1:23" x14ac:dyDescent="0.25">
      <c r="A205">
        <v>42381</v>
      </c>
      <c r="C205">
        <v>2250</v>
      </c>
      <c r="F205" s="17">
        <f t="shared" si="117"/>
        <v>42.381</v>
      </c>
      <c r="G205" s="17">
        <f t="shared" si="123"/>
        <v>0.20000000000000284</v>
      </c>
      <c r="H205" s="18">
        <f t="shared" si="124"/>
        <v>3959</v>
      </c>
      <c r="I205" s="4">
        <f>H205*60*'Berechnungen 525d'!$D$9/1000</f>
        <v>200.94873191489361</v>
      </c>
      <c r="J205" s="4"/>
      <c r="K205" s="4"/>
      <c r="L205" s="21">
        <f t="shared" si="130"/>
        <v>119.53335292305539</v>
      </c>
      <c r="M205" s="19">
        <f t="shared" si="120"/>
        <v>2250</v>
      </c>
      <c r="N205" s="19">
        <f t="shared" si="119"/>
        <v>2250</v>
      </c>
      <c r="O205" s="19">
        <f t="shared" si="121"/>
        <v>0</v>
      </c>
      <c r="P205" s="29">
        <f t="shared" si="87"/>
        <v>0</v>
      </c>
      <c r="Q205">
        <v>42381</v>
      </c>
      <c r="S205">
        <v>2250</v>
      </c>
      <c r="U205" s="18">
        <f t="shared" si="122"/>
        <v>3969.271725998914</v>
      </c>
      <c r="V205" s="4">
        <f>U205*60*'Berechnungen 525d'!$D$9/1000</f>
        <v>201.47009850091507</v>
      </c>
      <c r="W205" s="21">
        <f>'Berechnungen 525d'!$E$77*((V205-V204)/(3.6*(F205-F204)))*'Berechnungen 525d'!$B$3/(2*PI())/2</f>
        <v>168.41447250335793</v>
      </c>
    </row>
    <row r="206" spans="1:23" x14ac:dyDescent="0.25">
      <c r="A206">
        <v>42572</v>
      </c>
      <c r="B206">
        <v>3966</v>
      </c>
      <c r="F206" s="17">
        <f t="shared" si="117"/>
        <v>42.572000000000003</v>
      </c>
      <c r="G206" s="17">
        <f t="shared" si="123"/>
        <v>0.1910000000000025</v>
      </c>
      <c r="H206" s="18">
        <f t="shared" si="124"/>
        <v>3966</v>
      </c>
      <c r="I206" s="4">
        <f>H206*60*'Berechnungen 525d'!$D$9/1000</f>
        <v>201.30403404255318</v>
      </c>
      <c r="J206" s="24">
        <f t="shared" ref="J206" si="131">((I206-I203)/(3.6*(F206-F203)))</f>
        <v>0.16987097325471798</v>
      </c>
      <c r="K206" s="28">
        <f>'Berechnungen 525d'!$E$77*((I206-I203)/(3.6*(F206-F203)))</f>
        <v>305.76775185849237</v>
      </c>
      <c r="L206" s="21">
        <f>'Berechnungen 525d'!$E$77*((I206-I203)/(3.6*(F206-F203)))*'Berechnungen 525d'!$B$3/(2*PI())/2</f>
        <v>48.372462451496872</v>
      </c>
      <c r="M206" s="19">
        <f t="shared" si="120"/>
        <v>2250</v>
      </c>
      <c r="N206" s="19">
        <f t="shared" si="119"/>
        <v>2250</v>
      </c>
      <c r="O206" s="19">
        <f t="shared" si="121"/>
        <v>0</v>
      </c>
      <c r="P206" s="29">
        <f t="shared" si="87"/>
        <v>0</v>
      </c>
      <c r="Q206">
        <v>42572</v>
      </c>
      <c r="R206">
        <v>3966</v>
      </c>
      <c r="U206" s="18">
        <f t="shared" si="122"/>
        <v>3977.1878020231784</v>
      </c>
      <c r="V206" s="4">
        <f>U206*60*'Berechnungen 525d'!$D$9/1000</f>
        <v>201.87189830864878</v>
      </c>
      <c r="W206" s="21">
        <f>'Berechnungen 525d'!$E$77*((V206-V205)/(3.6*(F206-F205)))*'Berechnungen 525d'!$B$3/(2*PI())/2</f>
        <v>166.39982979315985</v>
      </c>
    </row>
    <row r="207" spans="1:23" x14ac:dyDescent="0.25">
      <c r="A207">
        <v>42762</v>
      </c>
      <c r="D207">
        <v>2250</v>
      </c>
      <c r="F207" s="17">
        <f t="shared" si="117"/>
        <v>42.762</v>
      </c>
      <c r="G207" s="17">
        <f t="shared" si="123"/>
        <v>0.18999999999999773</v>
      </c>
      <c r="H207" s="18">
        <f t="shared" si="124"/>
        <v>3966</v>
      </c>
      <c r="I207" s="4">
        <f>H207*60*'Berechnungen 525d'!$D$9/1000</f>
        <v>201.30403404255318</v>
      </c>
      <c r="J207" s="4"/>
      <c r="K207" s="4"/>
      <c r="L207" s="21">
        <f t="shared" ref="L207:L208" si="132">L206</f>
        <v>48.372462451496872</v>
      </c>
      <c r="M207" s="19">
        <f t="shared" si="120"/>
        <v>2250</v>
      </c>
      <c r="N207" s="19">
        <f t="shared" si="119"/>
        <v>2250</v>
      </c>
      <c r="O207" s="19">
        <f t="shared" si="121"/>
        <v>0</v>
      </c>
      <c r="P207" s="29">
        <f t="shared" si="87"/>
        <v>0</v>
      </c>
      <c r="Q207">
        <v>42762</v>
      </c>
      <c r="T207">
        <v>2250</v>
      </c>
      <c r="U207" s="18">
        <f t="shared" si="122"/>
        <v>3984.9678877191291</v>
      </c>
      <c r="V207" s="4">
        <f>U207*60*'Berechnungen 525d'!$D$9/1000</f>
        <v>202.26679559452666</v>
      </c>
      <c r="W207" s="21">
        <f>'Berechnungen 525d'!$E$77*((V207-V206)/(3.6*(F207-F206)))*'Berechnungen 525d'!$B$3/(2*PI())/2</f>
        <v>164.40198929124097</v>
      </c>
    </row>
    <row r="208" spans="1:23" x14ac:dyDescent="0.25">
      <c r="A208">
        <v>42932</v>
      </c>
      <c r="C208">
        <v>2249</v>
      </c>
      <c r="F208" s="17">
        <f t="shared" si="117"/>
        <v>42.932000000000002</v>
      </c>
      <c r="G208" s="17">
        <f t="shared" si="123"/>
        <v>0.17000000000000171</v>
      </c>
      <c r="H208" s="18">
        <f t="shared" si="124"/>
        <v>3966</v>
      </c>
      <c r="I208" s="4">
        <f>H208*60*'Berechnungen 525d'!$D$9/1000</f>
        <v>201.30403404255318</v>
      </c>
      <c r="J208" s="4"/>
      <c r="K208" s="4"/>
      <c r="L208" s="21">
        <f t="shared" si="132"/>
        <v>48.372462451496872</v>
      </c>
      <c r="M208" s="19">
        <f t="shared" si="120"/>
        <v>2249</v>
      </c>
      <c r="N208" s="19">
        <f t="shared" si="119"/>
        <v>2250</v>
      </c>
      <c r="O208" s="19">
        <f t="shared" si="121"/>
        <v>1</v>
      </c>
      <c r="P208" s="29">
        <f t="shared" si="87"/>
        <v>4.4464206313917296E-4</v>
      </c>
      <c r="Q208">
        <v>42932</v>
      </c>
      <c r="S208">
        <v>2249</v>
      </c>
      <c r="U208" s="18">
        <f t="shared" si="122"/>
        <v>3991.8477315609593</v>
      </c>
      <c r="V208" s="4">
        <f>U208*60*'Berechnungen 525d'!$D$9/1000</f>
        <v>202.61599890237923</v>
      </c>
      <c r="W208" s="21">
        <f>'Berechnungen 525d'!$E$77*((V208-V207)/(3.6*(F208-F207)))*'Berechnungen 525d'!$B$3/(2*PI())/2</f>
        <v>162.48225880366229</v>
      </c>
    </row>
    <row r="209" spans="1:23" x14ac:dyDescent="0.25">
      <c r="A209">
        <v>43112</v>
      </c>
      <c r="B209">
        <v>4006</v>
      </c>
      <c r="F209" s="17">
        <f t="shared" si="117"/>
        <v>43.112000000000002</v>
      </c>
      <c r="G209" s="17">
        <f t="shared" si="123"/>
        <v>0.17999999999999972</v>
      </c>
      <c r="H209" s="18">
        <f t="shared" si="124"/>
        <v>4006</v>
      </c>
      <c r="I209" s="4">
        <f>H209*60*'Berechnungen 525d'!$D$9/1000</f>
        <v>203.33433191489362</v>
      </c>
      <c r="J209" s="24">
        <f>((I209-I206)/(3.6*(F209-F206)))</f>
        <v>1.0443919096401459</v>
      </c>
      <c r="K209" s="28">
        <f>'Berechnungen 525d'!$E$77*((I209-I206)/(3.6*(F209-F206)))</f>
        <v>1879.9054373522627</v>
      </c>
      <c r="L209" s="21">
        <f>'Berechnungen 525d'!$E$77*((I209-I206)/(3.6*(F209-F206)))*'Berechnungen 525d'!$B$3/(2*PI())/2</f>
        <v>297.40106544254434</v>
      </c>
      <c r="M209" s="19">
        <f t="shared" si="120"/>
        <v>2249</v>
      </c>
      <c r="N209" s="19">
        <f t="shared" si="119"/>
        <v>2250</v>
      </c>
      <c r="O209" s="19">
        <f t="shared" si="121"/>
        <v>1</v>
      </c>
      <c r="P209" s="29">
        <f t="shared" si="87"/>
        <v>4.4464206313917296E-4</v>
      </c>
      <c r="Q209">
        <v>43112</v>
      </c>
      <c r="R209">
        <v>4006</v>
      </c>
      <c r="U209" s="18">
        <f t="shared" si="122"/>
        <v>3999.0471909695757</v>
      </c>
      <c r="V209" s="4">
        <f>U209*60*'Berechnungen 525d'!$D$9/1000</f>
        <v>202.9814250803621</v>
      </c>
      <c r="W209" s="21">
        <f>'Berechnungen 525d'!$E$77*((V209-V208)/(3.6*(F209-F208)))*'Berechnungen 525d'!$B$3/(2*PI())/2</f>
        <v>160.5845174049596</v>
      </c>
    </row>
    <row r="210" spans="1:23" x14ac:dyDescent="0.25">
      <c r="A210">
        <v>43303</v>
      </c>
      <c r="D210">
        <v>2250</v>
      </c>
      <c r="F210" s="17">
        <f t="shared" si="117"/>
        <v>43.302999999999997</v>
      </c>
      <c r="G210" s="17">
        <f t="shared" si="123"/>
        <v>0.1909999999999954</v>
      </c>
      <c r="H210" s="18">
        <f t="shared" si="124"/>
        <v>4006</v>
      </c>
      <c r="I210" s="4">
        <f>H210*60*'Berechnungen 525d'!$D$9/1000</f>
        <v>203.33433191489362</v>
      </c>
      <c r="J210" s="4"/>
      <c r="K210" s="4"/>
      <c r="L210" s="21">
        <f t="shared" ref="L210:L211" si="133">L209</f>
        <v>297.40106544254434</v>
      </c>
      <c r="M210" s="19">
        <f t="shared" si="120"/>
        <v>2249</v>
      </c>
      <c r="N210" s="19">
        <f t="shared" si="119"/>
        <v>2250</v>
      </c>
      <c r="O210" s="19">
        <f t="shared" si="121"/>
        <v>1</v>
      </c>
      <c r="P210" s="29">
        <f t="shared" si="87"/>
        <v>4.4464206313917296E-4</v>
      </c>
      <c r="Q210">
        <v>43303</v>
      </c>
      <c r="T210">
        <v>2250</v>
      </c>
      <c r="U210" s="18">
        <f t="shared" si="122"/>
        <v>4006.5892937691638</v>
      </c>
      <c r="V210" s="4">
        <f>U210*60*'Berechnungen 525d'!$D$9/1000</f>
        <v>203.36424296203654</v>
      </c>
      <c r="W210" s="21">
        <f>'Berechnungen 525d'!$E$77*((V210-V209)/(3.6*(F210-F209)))*'Berechnungen 525d'!$B$3/(2*PI())/2</f>
        <v>158.53872781000612</v>
      </c>
    </row>
    <row r="211" spans="1:23" x14ac:dyDescent="0.25">
      <c r="A211">
        <v>43483</v>
      </c>
      <c r="C211">
        <v>2245</v>
      </c>
      <c r="F211" s="17">
        <f t="shared" si="117"/>
        <v>43.482999999999997</v>
      </c>
      <c r="G211" s="17">
        <f t="shared" si="123"/>
        <v>0.17999999999999972</v>
      </c>
      <c r="H211" s="18">
        <f t="shared" si="124"/>
        <v>4006</v>
      </c>
      <c r="I211" s="4">
        <f>H211*60*'Berechnungen 525d'!$D$9/1000</f>
        <v>203.33433191489362</v>
      </c>
      <c r="J211" s="4"/>
      <c r="K211" s="4"/>
      <c r="L211" s="21">
        <f t="shared" si="133"/>
        <v>297.40106544254434</v>
      </c>
      <c r="M211" s="19">
        <f t="shared" si="120"/>
        <v>2245</v>
      </c>
      <c r="N211" s="19">
        <f t="shared" si="119"/>
        <v>2250</v>
      </c>
      <c r="O211" s="19">
        <f t="shared" si="121"/>
        <v>5</v>
      </c>
      <c r="P211" s="29">
        <f t="shared" si="87"/>
        <v>2.2271714922048997E-3</v>
      </c>
      <c r="Q211">
        <v>43483</v>
      </c>
      <c r="S211">
        <v>2245</v>
      </c>
      <c r="U211" s="18">
        <f t="shared" si="122"/>
        <v>4013.6037138356664</v>
      </c>
      <c r="V211" s="4">
        <f>U211*60*'Berechnungen 525d'!$D$9/1000</f>
        <v>203.72027701545457</v>
      </c>
      <c r="W211" s="21">
        <f>'Berechnungen 525d'!$E$77*((V211-V210)/(3.6*(F211-F210)))*'Berechnungen 525d'!$B$3/(2*PI())/2</f>
        <v>156.45720009294467</v>
      </c>
    </row>
    <row r="212" spans="1:23" x14ac:dyDescent="0.25">
      <c r="A212">
        <v>43673</v>
      </c>
      <c r="B212">
        <v>4027</v>
      </c>
      <c r="F212" s="17">
        <f t="shared" si="117"/>
        <v>43.673000000000002</v>
      </c>
      <c r="G212" s="17">
        <f t="shared" si="123"/>
        <v>0.19000000000000483</v>
      </c>
      <c r="H212" s="18">
        <f t="shared" si="124"/>
        <v>4027</v>
      </c>
      <c r="I212" s="4">
        <f>H212*60*'Berechnungen 525d'!$D$9/1000</f>
        <v>204.40023829787233</v>
      </c>
      <c r="J212" s="24">
        <f t="shared" ref="J212" si="134">((I212-I209)/(3.6*(F212-F209)))</f>
        <v>0.52778093829407313</v>
      </c>
      <c r="K212" s="28">
        <f>'Berechnungen 525d'!$E$77*((I212-I209)/(3.6*(F212-F209)))</f>
        <v>950.00568892933165</v>
      </c>
      <c r="L212" s="21">
        <f>'Berechnungen 525d'!$E$77*((I212-I209)/(3.6*(F212-F209)))*'Berechnungen 525d'!$B$3/(2*PI())/2</f>
        <v>150.29091275037345</v>
      </c>
      <c r="M212" s="19">
        <f t="shared" si="120"/>
        <v>2245</v>
      </c>
      <c r="N212" s="19">
        <f t="shared" si="119"/>
        <v>2250</v>
      </c>
      <c r="O212" s="19">
        <f t="shared" si="121"/>
        <v>5</v>
      </c>
      <c r="P212" s="29">
        <f t="shared" si="87"/>
        <v>2.2271714922048997E-3</v>
      </c>
      <c r="Q212">
        <v>43673</v>
      </c>
      <c r="R212">
        <v>4027</v>
      </c>
      <c r="U212" s="18">
        <f t="shared" si="122"/>
        <v>4020.9078206187678</v>
      </c>
      <c r="V212" s="4">
        <f>U212*60*'Berechnungen 525d'!$D$9/1000</f>
        <v>204.09101482698154</v>
      </c>
      <c r="W212" s="21">
        <f>'Berechnungen 525d'!$E$77*((V212-V211)/(3.6*(F212-F211)))*'Berechnungen 525d'!$B$3/(2*PI())/2</f>
        <v>154.34401779950761</v>
      </c>
    </row>
    <row r="213" spans="1:23" x14ac:dyDescent="0.25">
      <c r="A213">
        <v>43843</v>
      </c>
      <c r="D213">
        <v>2250</v>
      </c>
      <c r="F213" s="17">
        <f t="shared" si="117"/>
        <v>43.843000000000004</v>
      </c>
      <c r="G213" s="17">
        <f t="shared" si="123"/>
        <v>0.17000000000000171</v>
      </c>
      <c r="H213" s="18">
        <f t="shared" si="124"/>
        <v>4027</v>
      </c>
      <c r="I213" s="4">
        <f>H213*60*'Berechnungen 525d'!$D$9/1000</f>
        <v>204.40023829787233</v>
      </c>
      <c r="J213" s="4"/>
      <c r="K213" s="4"/>
      <c r="L213" s="21">
        <f t="shared" ref="L213:L214" si="135">L212</f>
        <v>150.29091275037345</v>
      </c>
      <c r="M213" s="19">
        <f t="shared" si="120"/>
        <v>2245</v>
      </c>
      <c r="N213" s="19">
        <f t="shared" si="119"/>
        <v>2250</v>
      </c>
      <c r="O213" s="19">
        <f t="shared" si="121"/>
        <v>5</v>
      </c>
      <c r="P213" s="29">
        <f t="shared" si="87"/>
        <v>2.2271714922048997E-3</v>
      </c>
      <c r="Q213">
        <v>43843</v>
      </c>
      <c r="T213">
        <v>2250</v>
      </c>
      <c r="U213" s="18">
        <f t="shared" si="122"/>
        <v>4027.3544992062848</v>
      </c>
      <c r="V213" s="4">
        <f>U213*60*'Berechnungen 525d'!$D$9/1000</f>
        <v>204.418231772479</v>
      </c>
      <c r="W213" s="21">
        <f>'Berechnungen 525d'!$E$77*((V213-V212)/(3.6*(F213-F212)))*'Berechnungen 525d'!$B$3/(2*PI())/2</f>
        <v>152.2521328626965</v>
      </c>
    </row>
    <row r="214" spans="1:23" x14ac:dyDescent="0.25">
      <c r="A214">
        <v>44044</v>
      </c>
      <c r="C214">
        <v>2244</v>
      </c>
      <c r="F214" s="17">
        <f t="shared" si="117"/>
        <v>44.043999999999997</v>
      </c>
      <c r="G214" s="17">
        <f t="shared" si="123"/>
        <v>0.20099999999999341</v>
      </c>
      <c r="H214" s="18">
        <f t="shared" si="124"/>
        <v>4027</v>
      </c>
      <c r="I214" s="4">
        <f>H214*60*'Berechnungen 525d'!$D$9/1000</f>
        <v>204.40023829787233</v>
      </c>
      <c r="J214" s="4"/>
      <c r="K214" s="4"/>
      <c r="L214" s="21">
        <f t="shared" si="135"/>
        <v>150.29091275037345</v>
      </c>
      <c r="M214" s="19">
        <f t="shared" si="120"/>
        <v>2244</v>
      </c>
      <c r="N214" s="19">
        <f t="shared" si="119"/>
        <v>2250</v>
      </c>
      <c r="O214" s="19">
        <f t="shared" si="121"/>
        <v>6</v>
      </c>
      <c r="P214" s="29">
        <f t="shared" ref="P214:P277" si="136">1/M214*O214</f>
        <v>2.6737967914438501E-3</v>
      </c>
      <c r="Q214">
        <v>44044</v>
      </c>
      <c r="S214">
        <v>2244</v>
      </c>
      <c r="U214" s="18">
        <f t="shared" si="122"/>
        <v>4034.8668517587939</v>
      </c>
      <c r="V214" s="4">
        <f>U214*60*'Berechnungen 525d'!$D$9/1000</f>
        <v>204.79953960756976</v>
      </c>
      <c r="W214" s="21">
        <f>'Berechnungen 525d'!$E$77*((V214-V213)/(3.6*(F214-F213)))*'Berechnungen 525d'!$B$3/(2*PI())/2</f>
        <v>150.05697670049304</v>
      </c>
    </row>
    <row r="215" spans="1:23" x14ac:dyDescent="0.25">
      <c r="A215">
        <v>44234</v>
      </c>
      <c r="B215">
        <v>4028</v>
      </c>
      <c r="F215" s="17">
        <f t="shared" si="117"/>
        <v>44.234000000000002</v>
      </c>
      <c r="G215" s="17">
        <f t="shared" si="123"/>
        <v>0.19000000000000483</v>
      </c>
      <c r="H215" s="18">
        <f t="shared" si="124"/>
        <v>4028</v>
      </c>
      <c r="I215" s="4">
        <f>H215*60*'Berechnungen 525d'!$D$9/1000</f>
        <v>204.45099574468085</v>
      </c>
      <c r="J215" s="24">
        <f t="shared" ref="J215" si="137">((I215-I212)/(3.6*(F215-F212)))</f>
        <v>2.5132425633055122E-2</v>
      </c>
      <c r="K215" s="28">
        <f>'Berechnungen 525d'!$E$77*((I215-I212)/(3.6*(F215-F212)))</f>
        <v>45.23836613949922</v>
      </c>
      <c r="L215" s="21">
        <f>'Berechnungen 525d'!$E$77*((I215-I212)/(3.6*(F215-F212)))*'Berechnungen 525d'!$B$3/(2*PI())/2</f>
        <v>7.1567101309713097</v>
      </c>
      <c r="M215" s="19">
        <f t="shared" si="120"/>
        <v>2244</v>
      </c>
      <c r="N215" s="19">
        <f t="shared" si="119"/>
        <v>2250</v>
      </c>
      <c r="O215" s="19">
        <f t="shared" si="121"/>
        <v>6</v>
      </c>
      <c r="P215" s="29">
        <f t="shared" si="136"/>
        <v>2.6737967914438501E-3</v>
      </c>
      <c r="Q215">
        <v>44234</v>
      </c>
      <c r="R215">
        <v>4028</v>
      </c>
      <c r="U215" s="18">
        <f t="shared" si="122"/>
        <v>4041.8565835057716</v>
      </c>
      <c r="V215" s="4">
        <f>U215*60*'Berechnungen 525d'!$D$9/1000</f>
        <v>205.15432054492271</v>
      </c>
      <c r="W215" s="21">
        <f>'Berechnungen 525d'!$E$77*((V215-V214)/(3.6*(F215-F214)))*'Berechnungen 525d'!$B$3/(2*PI())/2</f>
        <v>147.70091856613311</v>
      </c>
    </row>
    <row r="216" spans="1:23" x14ac:dyDescent="0.25">
      <c r="A216">
        <v>44404</v>
      </c>
      <c r="D216">
        <v>2250</v>
      </c>
      <c r="F216" s="17">
        <f t="shared" si="117"/>
        <v>44.404000000000003</v>
      </c>
      <c r="G216" s="17">
        <f t="shared" si="123"/>
        <v>0.17000000000000171</v>
      </c>
      <c r="H216" s="18">
        <f t="shared" si="124"/>
        <v>4028</v>
      </c>
      <c r="I216" s="4">
        <f>H216*60*'Berechnungen 525d'!$D$9/1000</f>
        <v>204.45099574468085</v>
      </c>
      <c r="J216" s="4"/>
      <c r="K216" s="4"/>
      <c r="L216" s="21">
        <f t="shared" ref="L216:L217" si="138">L215</f>
        <v>7.1567101309713097</v>
      </c>
      <c r="M216" s="19">
        <f t="shared" si="120"/>
        <v>2244</v>
      </c>
      <c r="N216" s="19">
        <f t="shared" si="119"/>
        <v>2250</v>
      </c>
      <c r="O216" s="19">
        <f t="shared" si="121"/>
        <v>6</v>
      </c>
      <c r="P216" s="29">
        <f t="shared" si="136"/>
        <v>2.6737967914438501E-3</v>
      </c>
      <c r="Q216">
        <v>44404</v>
      </c>
      <c r="T216">
        <v>2250</v>
      </c>
      <c r="U216" s="18">
        <f t="shared" si="122"/>
        <v>4048.0170015673839</v>
      </c>
      <c r="V216" s="4">
        <f>U216*60*'Berechnungen 525d'!$D$9/1000</f>
        <v>205.46700763700321</v>
      </c>
      <c r="W216" s="21">
        <f>'Berechnungen 525d'!$E$77*((V216-V215)/(3.6*(F216-F215)))*'Berechnungen 525d'!$B$3/(2*PI())/2</f>
        <v>145.49147696343246</v>
      </c>
    </row>
    <row r="217" spans="1:23" x14ac:dyDescent="0.25">
      <c r="A217">
        <v>44595</v>
      </c>
      <c r="C217">
        <v>2241</v>
      </c>
      <c r="F217" s="17">
        <f t="shared" si="117"/>
        <v>44.594999999999999</v>
      </c>
      <c r="G217" s="17">
        <f t="shared" si="123"/>
        <v>0.1909999999999954</v>
      </c>
      <c r="H217" s="18">
        <f t="shared" si="124"/>
        <v>4028</v>
      </c>
      <c r="I217" s="4">
        <f>H217*60*'Berechnungen 525d'!$D$9/1000</f>
        <v>204.45099574468085</v>
      </c>
      <c r="J217" s="4"/>
      <c r="K217" s="4"/>
      <c r="L217" s="21">
        <f t="shared" si="138"/>
        <v>7.1567101309713097</v>
      </c>
      <c r="M217" s="19">
        <f t="shared" si="120"/>
        <v>2241</v>
      </c>
      <c r="N217" s="19">
        <f t="shared" si="119"/>
        <v>2250</v>
      </c>
      <c r="O217" s="19">
        <f t="shared" si="121"/>
        <v>9</v>
      </c>
      <c r="P217" s="29">
        <f t="shared" si="136"/>
        <v>4.0160642570281121E-3</v>
      </c>
      <c r="Q217">
        <v>44595</v>
      </c>
      <c r="S217">
        <v>2241</v>
      </c>
      <c r="U217" s="18">
        <f t="shared" si="122"/>
        <v>4054.8310804915077</v>
      </c>
      <c r="V217" s="4">
        <f>U217*60*'Berechnungen 525d'!$D$9/1000</f>
        <v>205.81287288554341</v>
      </c>
      <c r="W217" s="21">
        <f>'Berechnungen 525d'!$E$77*((V217-V216)/(3.6*(F217-F216)))*'Berechnungen 525d'!$B$3/(2*PI())/2</f>
        <v>143.23530619159402</v>
      </c>
    </row>
    <row r="218" spans="1:23" x14ac:dyDescent="0.25">
      <c r="A218">
        <v>44775</v>
      </c>
      <c r="B218">
        <v>4063</v>
      </c>
      <c r="F218" s="17">
        <f t="shared" si="117"/>
        <v>44.774999999999999</v>
      </c>
      <c r="G218" s="17">
        <f t="shared" si="123"/>
        <v>0.17999999999999972</v>
      </c>
      <c r="H218" s="18">
        <f t="shared" si="124"/>
        <v>4063</v>
      </c>
      <c r="I218" s="4">
        <f>H218*60*'Berechnungen 525d'!$D$9/1000</f>
        <v>206.22750638297873</v>
      </c>
      <c r="J218" s="24">
        <f t="shared" ref="J218" si="139">((I218-I215)/(3.6*(F218-F215)))</f>
        <v>0.91215374732896326</v>
      </c>
      <c r="K218" s="28">
        <f>'Berechnungen 525d'!$E$77*((I218-I215)/(3.6*(F218-F215)))</f>
        <v>1641.876745192134</v>
      </c>
      <c r="L218" s="21">
        <f>'Berechnungen 525d'!$E$77*((I218-I215)/(3.6*(F218-F215)))*'Berechnungen 525d'!$B$3/(2*PI())/2</f>
        <v>259.74492314529067</v>
      </c>
      <c r="M218" s="19">
        <f t="shared" si="120"/>
        <v>2241</v>
      </c>
      <c r="N218" s="19">
        <f t="shared" si="119"/>
        <v>2250</v>
      </c>
      <c r="O218" s="19">
        <f t="shared" si="121"/>
        <v>9</v>
      </c>
      <c r="P218" s="29">
        <f t="shared" si="136"/>
        <v>4.0160642570281121E-3</v>
      </c>
      <c r="Q218">
        <v>44775</v>
      </c>
      <c r="R218">
        <v>4063</v>
      </c>
      <c r="U218" s="18">
        <f t="shared" si="122"/>
        <v>4061.1468913981216</v>
      </c>
      <c r="V218" s="4">
        <f>U218*60*'Berechnungen 525d'!$D$9/1000</f>
        <v>206.13344732168846</v>
      </c>
      <c r="W218" s="21">
        <f>'Berechnungen 525d'!$E$77*((V218-V217)/(3.6*(F218-F217)))*'Berechnungen 525d'!$B$3/(2*PI())/2</f>
        <v>140.8746669570385</v>
      </c>
    </row>
    <row r="219" spans="1:23" x14ac:dyDescent="0.25">
      <c r="A219">
        <v>44965</v>
      </c>
      <c r="D219">
        <v>2250</v>
      </c>
      <c r="F219" s="17">
        <f t="shared" si="117"/>
        <v>44.965000000000003</v>
      </c>
      <c r="G219" s="17">
        <f t="shared" si="123"/>
        <v>0.19000000000000483</v>
      </c>
      <c r="H219" s="18">
        <f t="shared" si="124"/>
        <v>4063</v>
      </c>
      <c r="I219" s="4">
        <f>H219*60*'Berechnungen 525d'!$D$9/1000</f>
        <v>206.22750638297873</v>
      </c>
      <c r="J219" s="4"/>
      <c r="K219" s="4"/>
      <c r="L219" s="21">
        <f t="shared" ref="L219:L220" si="140">L218</f>
        <v>259.74492314529067</v>
      </c>
      <c r="M219" s="19">
        <f t="shared" si="120"/>
        <v>2241</v>
      </c>
      <c r="N219" s="19">
        <f t="shared" si="119"/>
        <v>2250</v>
      </c>
      <c r="O219" s="19">
        <f t="shared" si="121"/>
        <v>9</v>
      </c>
      <c r="P219" s="29">
        <f t="shared" si="136"/>
        <v>4.0160642570281121E-3</v>
      </c>
      <c r="Q219">
        <v>44965</v>
      </c>
      <c r="T219">
        <v>2250</v>
      </c>
      <c r="U219" s="18">
        <f t="shared" si="122"/>
        <v>4067.7000637466249</v>
      </c>
      <c r="V219" s="4">
        <f>U219*60*'Berechnungen 525d'!$D$9/1000</f>
        <v>206.46606961859462</v>
      </c>
      <c r="W219" s="21">
        <f>'Berechnungen 525d'!$E$77*((V219-V218)/(3.6*(F219-F218)))*'Berechnungen 525d'!$B$3/(2*PI())/2</f>
        <v>138.47592589153058</v>
      </c>
    </row>
    <row r="220" spans="1:23" x14ac:dyDescent="0.25">
      <c r="A220">
        <v>45155</v>
      </c>
      <c r="C220">
        <v>2241</v>
      </c>
      <c r="F220" s="17">
        <f t="shared" si="117"/>
        <v>45.155000000000001</v>
      </c>
      <c r="G220" s="17">
        <f t="shared" si="123"/>
        <v>0.18999999999999773</v>
      </c>
      <c r="H220" s="18">
        <f t="shared" si="124"/>
        <v>4063</v>
      </c>
      <c r="I220" s="4">
        <f>H220*60*'Berechnungen 525d'!$D$9/1000</f>
        <v>206.22750638297873</v>
      </c>
      <c r="J220" s="4"/>
      <c r="K220" s="4"/>
      <c r="L220" s="21">
        <f t="shared" si="140"/>
        <v>259.74492314529067</v>
      </c>
      <c r="M220" s="19">
        <f t="shared" si="120"/>
        <v>2241</v>
      </c>
      <c r="N220" s="19">
        <f t="shared" si="119"/>
        <v>2250</v>
      </c>
      <c r="O220" s="19">
        <f t="shared" si="121"/>
        <v>9</v>
      </c>
      <c r="P220" s="29">
        <f t="shared" si="136"/>
        <v>4.0160642570281121E-3</v>
      </c>
      <c r="Q220">
        <v>45155</v>
      </c>
      <c r="S220">
        <v>2241</v>
      </c>
      <c r="U220" s="18">
        <f t="shared" si="122"/>
        <v>4074.1344403714611</v>
      </c>
      <c r="V220" s="4">
        <f>U220*60*'Berechnungen 525d'!$D$9/1000</f>
        <v>206.79266214787566</v>
      </c>
      <c r="W220" s="21">
        <f>'Berechnungen 525d'!$E$77*((V220-V219)/(3.6*(F220-F219)))*'Berechnungen 525d'!$B$3/(2*PI())/2</f>
        <v>135.96563820918817</v>
      </c>
    </row>
    <row r="221" spans="1:23" x14ac:dyDescent="0.25">
      <c r="A221">
        <v>45356</v>
      </c>
      <c r="B221">
        <v>4080</v>
      </c>
      <c r="F221" s="17">
        <f t="shared" si="117"/>
        <v>45.356000000000002</v>
      </c>
      <c r="G221" s="17">
        <f t="shared" si="123"/>
        <v>0.20100000000000051</v>
      </c>
      <c r="H221" s="18">
        <f t="shared" si="124"/>
        <v>4080</v>
      </c>
      <c r="I221" s="4">
        <f>H221*60*'Berechnungen 525d'!$D$9/1000</f>
        <v>207.0903829787234</v>
      </c>
      <c r="J221" s="24">
        <f t="shared" ref="J221" si="141">((I221-I218)/(3.6*(F221-F218)))</f>
        <v>0.41254379219002746</v>
      </c>
      <c r="K221" s="28">
        <f>'Berechnungen 525d'!$E$77*((I221-I218)/(3.6*(F221-F218)))</f>
        <v>742.57882594204943</v>
      </c>
      <c r="L221" s="21">
        <f>'Berechnungen 525d'!$E$77*((I221-I218)/(3.6*(F221-F218)))*'Berechnungen 525d'!$B$3/(2*PI())/2</f>
        <v>117.47598023934901</v>
      </c>
      <c r="M221" s="19">
        <f t="shared" si="120"/>
        <v>2241</v>
      </c>
      <c r="N221" s="19">
        <f t="shared" si="119"/>
        <v>2250</v>
      </c>
      <c r="O221" s="19">
        <f t="shared" si="121"/>
        <v>9</v>
      </c>
      <c r="P221" s="29">
        <f t="shared" si="136"/>
        <v>4.0160642570281121E-3</v>
      </c>
      <c r="Q221">
        <v>45356</v>
      </c>
      <c r="R221">
        <v>4080</v>
      </c>
      <c r="U221" s="18">
        <f t="shared" si="122"/>
        <v>4080.8094635204616</v>
      </c>
      <c r="V221" s="4">
        <f>U221*60*'Berechnungen 525d'!$D$9/1000</f>
        <v>207.13146928030665</v>
      </c>
      <c r="W221" s="21">
        <f>'Berechnungen 525d'!$E$77*((V221-V220)/(3.6*(F221-F220)))*'Berechnungen 525d'!$B$3/(2*PI())/2</f>
        <v>133.33157438282248</v>
      </c>
    </row>
    <row r="222" spans="1:23" x14ac:dyDescent="0.25">
      <c r="A222">
        <v>45546</v>
      </c>
      <c r="D222">
        <v>2250</v>
      </c>
      <c r="F222" s="17">
        <f t="shared" si="117"/>
        <v>45.545999999999999</v>
      </c>
      <c r="G222" s="17">
        <f t="shared" si="123"/>
        <v>0.18999999999999773</v>
      </c>
      <c r="H222" s="18">
        <f t="shared" si="124"/>
        <v>4080</v>
      </c>
      <c r="I222" s="4">
        <f>H222*60*'Berechnungen 525d'!$D$9/1000</f>
        <v>207.0903829787234</v>
      </c>
      <c r="J222" s="4"/>
      <c r="K222" s="4"/>
      <c r="L222" s="21">
        <f t="shared" ref="L222:L223" si="142">L221</f>
        <v>117.47598023934901</v>
      </c>
      <c r="M222" s="19">
        <f t="shared" si="120"/>
        <v>2241</v>
      </c>
      <c r="N222" s="19">
        <f t="shared" si="119"/>
        <v>2250</v>
      </c>
      <c r="O222" s="19">
        <f t="shared" si="121"/>
        <v>9</v>
      </c>
      <c r="P222" s="29">
        <f t="shared" si="136"/>
        <v>4.0160642570281121E-3</v>
      </c>
      <c r="Q222">
        <v>45546</v>
      </c>
      <c r="T222">
        <v>2250</v>
      </c>
      <c r="U222" s="18">
        <f t="shared" si="122"/>
        <v>4086.9920547491815</v>
      </c>
      <c r="V222" s="4">
        <f>U222*60*'Berechnungen 525d'!$D$9/1000</f>
        <v>207.4452818257372</v>
      </c>
      <c r="W222" s="21">
        <f>'Berechnungen 525d'!$E$77*((V222-V221)/(3.6*(F222-F221)))*'Berechnungen 525d'!$B$3/(2*PI())/2</f>
        <v>130.6451286912253</v>
      </c>
    </row>
    <row r="223" spans="1:23" x14ac:dyDescent="0.25">
      <c r="A223">
        <v>45736</v>
      </c>
      <c r="C223">
        <v>2242</v>
      </c>
      <c r="F223" s="17">
        <f t="shared" si="117"/>
        <v>45.735999999999997</v>
      </c>
      <c r="G223" s="17">
        <f t="shared" si="123"/>
        <v>0.18999999999999773</v>
      </c>
      <c r="H223" s="18">
        <f t="shared" si="124"/>
        <v>4080</v>
      </c>
      <c r="I223" s="4">
        <f>H223*60*'Berechnungen 525d'!$D$9/1000</f>
        <v>207.0903829787234</v>
      </c>
      <c r="J223" s="4"/>
      <c r="K223" s="4"/>
      <c r="L223" s="21">
        <f t="shared" si="142"/>
        <v>117.47598023934901</v>
      </c>
      <c r="M223" s="19">
        <f t="shared" si="120"/>
        <v>2242</v>
      </c>
      <c r="N223" s="19">
        <f t="shared" si="119"/>
        <v>2250</v>
      </c>
      <c r="O223" s="19">
        <f t="shared" si="121"/>
        <v>8</v>
      </c>
      <c r="P223" s="29">
        <f t="shared" si="136"/>
        <v>3.5682426404995541E-3</v>
      </c>
      <c r="Q223">
        <v>45736</v>
      </c>
      <c r="S223">
        <v>2242</v>
      </c>
      <c r="U223" s="18">
        <f t="shared" si="122"/>
        <v>4093.0486220224184</v>
      </c>
      <c r="V223" s="4">
        <f>U223*60*'Berechnungen 525d'!$D$9/1000</f>
        <v>207.75269771695065</v>
      </c>
      <c r="W223" s="21">
        <f>'Berechnungen 525d'!$E$77*((V223-V222)/(3.6*(F223-F222)))*'Berechnungen 525d'!$B$3/(2*PI())/2</f>
        <v>127.98210031471609</v>
      </c>
    </row>
    <row r="224" spans="1:23" x14ac:dyDescent="0.25">
      <c r="A224">
        <v>45926</v>
      </c>
      <c r="B224">
        <v>4097</v>
      </c>
      <c r="F224" s="17">
        <f t="shared" si="117"/>
        <v>45.926000000000002</v>
      </c>
      <c r="G224" s="17">
        <f t="shared" si="123"/>
        <v>0.19000000000000483</v>
      </c>
      <c r="H224" s="18">
        <f t="shared" si="124"/>
        <v>4097</v>
      </c>
      <c r="I224" s="4">
        <f>H224*60*'Berechnungen 525d'!$D$9/1000</f>
        <v>207.95325957446806</v>
      </c>
      <c r="J224" s="24">
        <f t="shared" ref="J224" si="143">((I224-I221)/(3.6*(F224-F221)))</f>
        <v>0.42050516361825813</v>
      </c>
      <c r="K224" s="28">
        <f>'Berechnungen 525d'!$E$77*((I224-I221)/(3.6*(F224-F221)))</f>
        <v>756.90929451286468</v>
      </c>
      <c r="L224" s="21">
        <f>'Berechnungen 525d'!$E$77*((I224-I221)/(3.6*(F224-F221)))*'Berechnungen 525d'!$B$3/(2*PI())/2</f>
        <v>119.74306055975809</v>
      </c>
      <c r="M224" s="19">
        <f t="shared" si="120"/>
        <v>2242</v>
      </c>
      <c r="N224" s="19">
        <f t="shared" si="119"/>
        <v>2250</v>
      </c>
      <c r="O224" s="19">
        <f t="shared" si="121"/>
        <v>8</v>
      </c>
      <c r="P224" s="29">
        <f t="shared" si="136"/>
        <v>3.5682426404995541E-3</v>
      </c>
      <c r="Q224">
        <v>45926</v>
      </c>
      <c r="R224">
        <v>4097</v>
      </c>
      <c r="U224" s="18">
        <f t="shared" si="122"/>
        <v>4098.9766847727496</v>
      </c>
      <c r="V224" s="4">
        <f>U224*60*'Berechnungen 525d'!$D$9/1000</f>
        <v>208.05359104667809</v>
      </c>
      <c r="W224" s="21">
        <f>'Berechnungen 525d'!$E$77*((V224-V223)/(3.6*(F224-F223)))*'Berechnungen 525d'!$B$3/(2*PI())/2</f>
        <v>125.26665474969477</v>
      </c>
    </row>
    <row r="225" spans="1:23" x14ac:dyDescent="0.25">
      <c r="A225">
        <v>46117</v>
      </c>
      <c r="D225">
        <v>2250</v>
      </c>
      <c r="F225" s="17">
        <f t="shared" si="117"/>
        <v>46.116999999999997</v>
      </c>
      <c r="G225" s="17">
        <f t="shared" si="123"/>
        <v>0.1909999999999954</v>
      </c>
      <c r="H225" s="18">
        <f t="shared" si="124"/>
        <v>4097</v>
      </c>
      <c r="I225" s="4">
        <f>H225*60*'Berechnungen 525d'!$D$9/1000</f>
        <v>207.95325957446806</v>
      </c>
      <c r="J225" s="4"/>
      <c r="K225" s="4"/>
      <c r="L225" s="21">
        <f t="shared" ref="L225:L226" si="144">L224</f>
        <v>119.74306055975809</v>
      </c>
      <c r="M225" s="19">
        <f t="shared" si="120"/>
        <v>2242</v>
      </c>
      <c r="N225" s="19">
        <f t="shared" si="119"/>
        <v>2250</v>
      </c>
      <c r="O225" s="19">
        <f t="shared" si="121"/>
        <v>8</v>
      </c>
      <c r="P225" s="29">
        <f t="shared" si="136"/>
        <v>3.5682426404995541E-3</v>
      </c>
      <c r="Q225">
        <v>46117</v>
      </c>
      <c r="T225">
        <v>2250</v>
      </c>
      <c r="U225" s="18">
        <f t="shared" si="122"/>
        <v>4104.8038630420979</v>
      </c>
      <c r="V225" s="4">
        <f>U225*60*'Berechnungen 525d'!$D$9/1000</f>
        <v>208.34936373772825</v>
      </c>
      <c r="W225" s="21">
        <f>'Berechnungen 525d'!$E$77*((V225-V224)/(3.6*(F225-F224)))*'Berechnungen 525d'!$B$3/(2*PI())/2</f>
        <v>122.49016674699691</v>
      </c>
    </row>
    <row r="226" spans="1:23" x14ac:dyDescent="0.25">
      <c r="A226">
        <v>46307</v>
      </c>
      <c r="C226">
        <v>2240</v>
      </c>
      <c r="F226" s="17">
        <f t="shared" si="117"/>
        <v>46.307000000000002</v>
      </c>
      <c r="G226" s="17">
        <f t="shared" si="123"/>
        <v>0.19000000000000483</v>
      </c>
      <c r="H226" s="18">
        <f t="shared" si="124"/>
        <v>4097</v>
      </c>
      <c r="I226" s="4">
        <f>H226*60*'Berechnungen 525d'!$D$9/1000</f>
        <v>207.95325957446806</v>
      </c>
      <c r="J226" s="4"/>
      <c r="K226" s="4"/>
      <c r="L226" s="21">
        <f t="shared" si="144"/>
        <v>119.74306055975809</v>
      </c>
      <c r="M226" s="19">
        <f t="shared" si="120"/>
        <v>2240</v>
      </c>
      <c r="N226" s="19">
        <f t="shared" si="119"/>
        <v>2250</v>
      </c>
      <c r="O226" s="19">
        <f t="shared" si="121"/>
        <v>10</v>
      </c>
      <c r="P226" s="29">
        <f t="shared" si="136"/>
        <v>4.464285714285714E-3</v>
      </c>
      <c r="Q226">
        <v>46307</v>
      </c>
      <c r="S226">
        <v>2240</v>
      </c>
      <c r="U226" s="18">
        <f t="shared" si="122"/>
        <v>4110.4665288333708</v>
      </c>
      <c r="V226" s="4">
        <f>U226*60*'Berechnungen 525d'!$D$9/1000</f>
        <v>208.63678619542316</v>
      </c>
      <c r="W226" s="21">
        <f>'Berechnungen 525d'!$E$77*((V226-V225)/(3.6*(F226-F225)))*'Berechnungen 525d'!$B$3/(2*PI())/2</f>
        <v>119.65851754836068</v>
      </c>
    </row>
    <row r="227" spans="1:23" x14ac:dyDescent="0.25">
      <c r="A227">
        <v>46507</v>
      </c>
      <c r="B227">
        <v>4110</v>
      </c>
      <c r="F227" s="17">
        <f t="shared" si="117"/>
        <v>46.506999999999998</v>
      </c>
      <c r="G227" s="17">
        <f t="shared" si="123"/>
        <v>0.19999999999999574</v>
      </c>
      <c r="H227" s="18">
        <f t="shared" si="124"/>
        <v>4110</v>
      </c>
      <c r="I227" s="4">
        <f>H227*60*'Berechnungen 525d'!$D$9/1000</f>
        <v>208.61310638297871</v>
      </c>
      <c r="J227" s="24">
        <f t="shared" ref="J227" si="145">((I227-I224)/(3.6*(F227-F224)))</f>
        <v>0.31547466461591839</v>
      </c>
      <c r="K227" s="28">
        <f>'Berechnungen 525d'!$E$77*((I227-I224)/(3.6*(F227-F224)))</f>
        <v>567.85439630865312</v>
      </c>
      <c r="L227" s="21">
        <f>'Berechnungen 525d'!$E$77*((I227-I224)/(3.6*(F227-F224)))*'Berechnungen 525d'!$B$3/(2*PI())/2</f>
        <v>89.834573124212355</v>
      </c>
      <c r="M227" s="19">
        <f t="shared" si="120"/>
        <v>2240</v>
      </c>
      <c r="N227" s="19">
        <f t="shared" si="119"/>
        <v>2250</v>
      </c>
      <c r="O227" s="19">
        <f t="shared" si="121"/>
        <v>10</v>
      </c>
      <c r="P227" s="29">
        <f t="shared" si="136"/>
        <v>4.464285714285714E-3</v>
      </c>
      <c r="Q227">
        <v>46507</v>
      </c>
      <c r="R227">
        <v>4110</v>
      </c>
      <c r="U227" s="18">
        <f t="shared" si="122"/>
        <v>4116.2799118224393</v>
      </c>
      <c r="V227" s="4">
        <f>U227*60*'Berechnungen 525d'!$D$9/1000</f>
        <v>208.93185867326832</v>
      </c>
      <c r="W227" s="21">
        <f>'Berechnungen 525d'!$E$77*((V227-V226)/(3.6*(F227-F226)))*'Berechnungen 525d'!$B$3/(2*PI())/2</f>
        <v>116.70117489729135</v>
      </c>
    </row>
    <row r="228" spans="1:23" x14ac:dyDescent="0.25">
      <c r="A228">
        <v>46698</v>
      </c>
      <c r="D228">
        <v>2250</v>
      </c>
      <c r="F228" s="17">
        <f t="shared" si="117"/>
        <v>46.698</v>
      </c>
      <c r="G228" s="17">
        <f t="shared" si="123"/>
        <v>0.1910000000000025</v>
      </c>
      <c r="H228" s="18">
        <f t="shared" si="124"/>
        <v>4110</v>
      </c>
      <c r="I228" s="4">
        <f>H228*60*'Berechnungen 525d'!$D$9/1000</f>
        <v>208.61310638297871</v>
      </c>
      <c r="J228" s="4"/>
      <c r="K228" s="4"/>
      <c r="L228" s="21">
        <f t="shared" ref="L228:L229" si="146">L227</f>
        <v>89.834573124212355</v>
      </c>
      <c r="M228" s="19">
        <f t="shared" si="120"/>
        <v>2240</v>
      </c>
      <c r="N228" s="19">
        <f t="shared" si="119"/>
        <v>2250</v>
      </c>
      <c r="O228" s="19">
        <f t="shared" si="121"/>
        <v>10</v>
      </c>
      <c r="P228" s="29">
        <f t="shared" si="136"/>
        <v>4.464285714285714E-3</v>
      </c>
      <c r="Q228">
        <v>46698</v>
      </c>
      <c r="T228">
        <v>2250</v>
      </c>
      <c r="U228" s="18">
        <f t="shared" si="122"/>
        <v>4121.6877733495648</v>
      </c>
      <c r="V228" s="4">
        <f>U228*60*'Berechnungen 525d'!$D$9/1000</f>
        <v>209.20634791707917</v>
      </c>
      <c r="W228" s="21">
        <f>'Berechnungen 525d'!$E$77*((V228-V227)/(3.6*(F228-F227)))*'Berechnungen 525d'!$B$3/(2*PI())/2</f>
        <v>113.67592161828271</v>
      </c>
    </row>
    <row r="229" spans="1:23" x14ac:dyDescent="0.25">
      <c r="A229">
        <v>46888</v>
      </c>
      <c r="C229">
        <v>2237</v>
      </c>
      <c r="F229" s="17">
        <f t="shared" si="117"/>
        <v>46.887999999999998</v>
      </c>
      <c r="G229" s="17">
        <f t="shared" si="123"/>
        <v>0.18999999999999773</v>
      </c>
      <c r="H229" s="18">
        <f t="shared" si="124"/>
        <v>4110</v>
      </c>
      <c r="I229" s="4">
        <f>H229*60*'Berechnungen 525d'!$D$9/1000</f>
        <v>208.61310638297871</v>
      </c>
      <c r="J229" s="4"/>
      <c r="K229" s="4"/>
      <c r="L229" s="21">
        <f t="shared" si="146"/>
        <v>89.834573124212355</v>
      </c>
      <c r="M229" s="19">
        <f t="shared" si="120"/>
        <v>2237</v>
      </c>
      <c r="N229" s="19">
        <f t="shared" si="119"/>
        <v>2250</v>
      </c>
      <c r="O229" s="19">
        <f t="shared" si="121"/>
        <v>13</v>
      </c>
      <c r="P229" s="29">
        <f t="shared" si="136"/>
        <v>5.8113544926240504E-3</v>
      </c>
      <c r="Q229">
        <v>46888</v>
      </c>
      <c r="S229">
        <v>2237</v>
      </c>
      <c r="U229" s="18">
        <f t="shared" si="122"/>
        <v>4126.9249713779645</v>
      </c>
      <c r="V229" s="4">
        <f>U229*60*'Berechnungen 525d'!$D$9/1000</f>
        <v>209.4721747174313</v>
      </c>
      <c r="W229" s="21">
        <f>'Berechnungen 525d'!$E$77*((V229-V228)/(3.6*(F229-F228)))*'Berechnungen 525d'!$B$3/(2*PI())/2</f>
        <v>110.66790364907978</v>
      </c>
    </row>
    <row r="230" spans="1:23" x14ac:dyDescent="0.25">
      <c r="A230">
        <v>47078</v>
      </c>
      <c r="B230">
        <v>4125</v>
      </c>
      <c r="F230" s="17">
        <f t="shared" si="117"/>
        <v>47.078000000000003</v>
      </c>
      <c r="G230" s="17">
        <f t="shared" si="123"/>
        <v>0.19000000000000483</v>
      </c>
      <c r="H230" s="18">
        <f t="shared" si="124"/>
        <v>4125</v>
      </c>
      <c r="I230" s="4">
        <f>H230*60*'Berechnungen 525d'!$D$9/1000</f>
        <v>209.37446808510637</v>
      </c>
      <c r="J230" s="24">
        <f t="shared" ref="J230" si="147">((I230-I227)/(3.6*(F230-F227)))</f>
        <v>0.37038417110704974</v>
      </c>
      <c r="K230" s="28">
        <f>'Berechnungen 525d'!$E$77*((I230-I227)/(3.6*(F230-F227)))</f>
        <v>666.69150799268948</v>
      </c>
      <c r="L230" s="21">
        <f>'Berechnungen 525d'!$E$77*((I230-I227)/(3.6*(F230-F227)))*'Berechnungen 525d'!$B$3/(2*PI())/2</f>
        <v>105.47060552033982</v>
      </c>
      <c r="M230" s="19">
        <f t="shared" si="120"/>
        <v>2237</v>
      </c>
      <c r="N230" s="19">
        <f t="shared" si="119"/>
        <v>2250</v>
      </c>
      <c r="O230" s="19">
        <f t="shared" si="121"/>
        <v>13</v>
      </c>
      <c r="P230" s="29">
        <f t="shared" si="136"/>
        <v>5.8113544926240504E-3</v>
      </c>
      <c r="Q230">
        <v>47078</v>
      </c>
      <c r="R230">
        <v>4125</v>
      </c>
      <c r="U230" s="18">
        <f t="shared" si="122"/>
        <v>4132.0173399055293</v>
      </c>
      <c r="V230" s="4">
        <f>U230*60*'Berechnungen 525d'!$D$9/1000</f>
        <v>209.73065034209853</v>
      </c>
      <c r="W230" s="21">
        <f>'Berechnungen 525d'!$E$77*((V230-V229)/(3.6*(F230-F229)))*'Berechnungen 525d'!$B$3/(2*PI())/2</f>
        <v>107.60749288038488</v>
      </c>
    </row>
    <row r="231" spans="1:23" x14ac:dyDescent="0.25">
      <c r="A231">
        <v>47268</v>
      </c>
      <c r="D231">
        <v>2250</v>
      </c>
      <c r="F231" s="17">
        <f t="shared" si="117"/>
        <v>47.268000000000001</v>
      </c>
      <c r="G231" s="17">
        <f t="shared" si="123"/>
        <v>0.18999999999999773</v>
      </c>
      <c r="H231" s="18">
        <f t="shared" si="124"/>
        <v>4125</v>
      </c>
      <c r="I231" s="4">
        <f>H231*60*'Berechnungen 525d'!$D$9/1000</f>
        <v>209.37446808510637</v>
      </c>
      <c r="J231" s="4"/>
      <c r="K231" s="4"/>
      <c r="L231" s="21">
        <f t="shared" ref="L231:L232" si="148">L230</f>
        <v>105.47060552033982</v>
      </c>
      <c r="M231" s="19">
        <f t="shared" si="120"/>
        <v>2237</v>
      </c>
      <c r="N231" s="19">
        <f t="shared" si="119"/>
        <v>2250</v>
      </c>
      <c r="O231" s="19">
        <f t="shared" si="121"/>
        <v>13</v>
      </c>
      <c r="P231" s="29">
        <f t="shared" si="136"/>
        <v>5.8113544926240504E-3</v>
      </c>
      <c r="Q231">
        <v>47268</v>
      </c>
      <c r="T231">
        <v>2250</v>
      </c>
      <c r="U231" s="18">
        <f t="shared" si="122"/>
        <v>4136.9619676219463</v>
      </c>
      <c r="V231" s="4">
        <f>U231*60*'Berechnungen 525d'!$D$9/1000</f>
        <v>209.98162702040244</v>
      </c>
      <c r="W231" s="21">
        <f>'Berechnungen 525d'!$E$77*((V231-V230)/(3.6*(F231-F230)))*'Berechnungen 525d'!$B$3/(2*PI())/2</f>
        <v>104.48556283983083</v>
      </c>
    </row>
    <row r="232" spans="1:23" x14ac:dyDescent="0.25">
      <c r="A232">
        <v>47459</v>
      </c>
      <c r="C232">
        <v>2233</v>
      </c>
      <c r="F232" s="17">
        <f t="shared" si="117"/>
        <v>47.459000000000003</v>
      </c>
      <c r="G232" s="17">
        <f t="shared" si="123"/>
        <v>0.1910000000000025</v>
      </c>
      <c r="H232" s="18">
        <f t="shared" si="124"/>
        <v>4125</v>
      </c>
      <c r="I232" s="4">
        <f>H232*60*'Berechnungen 525d'!$D$9/1000</f>
        <v>209.37446808510637</v>
      </c>
      <c r="J232" s="4"/>
      <c r="K232" s="4"/>
      <c r="L232" s="21">
        <f t="shared" si="148"/>
        <v>105.47060552033982</v>
      </c>
      <c r="M232" s="19">
        <f t="shared" si="120"/>
        <v>2233</v>
      </c>
      <c r="N232" s="19">
        <f t="shared" si="119"/>
        <v>2250</v>
      </c>
      <c r="O232" s="19">
        <f t="shared" si="121"/>
        <v>17</v>
      </c>
      <c r="P232" s="29">
        <f t="shared" si="136"/>
        <v>7.6130765785938194E-3</v>
      </c>
      <c r="Q232">
        <v>47459</v>
      </c>
      <c r="S232">
        <v>2233</v>
      </c>
      <c r="U232" s="18">
        <f t="shared" si="122"/>
        <v>4141.7807063595246</v>
      </c>
      <c r="V232" s="4">
        <f>U232*60*'Berechnungen 525d'!$D$9/1000</f>
        <v>210.22621389555917</v>
      </c>
      <c r="W232" s="21">
        <f>'Berechnungen 525d'!$E$77*((V232-V231)/(3.6*(F232-F231)))*'Berechnungen 525d'!$B$3/(2*PI())/2</f>
        <v>101.29226946443299</v>
      </c>
    </row>
    <row r="233" spans="1:23" x14ac:dyDescent="0.25">
      <c r="A233">
        <v>47659</v>
      </c>
      <c r="B233">
        <v>4140</v>
      </c>
      <c r="F233" s="17">
        <f t="shared" si="117"/>
        <v>47.658999999999999</v>
      </c>
      <c r="G233" s="17">
        <f t="shared" si="123"/>
        <v>0.19999999999999574</v>
      </c>
      <c r="H233" s="18">
        <f t="shared" si="124"/>
        <v>4140</v>
      </c>
      <c r="I233" s="4">
        <f>H233*60*'Berechnungen 525d'!$D$9/1000</f>
        <v>210.13582978723403</v>
      </c>
      <c r="J233" s="24">
        <f t="shared" ref="J233" si="149">((I233-I230)/(3.6*(F233-F230)))</f>
        <v>0.36400922840297545</v>
      </c>
      <c r="K233" s="28">
        <f>'Berechnungen 525d'!$E$77*((I233-I230)/(3.6*(F233-F230)))</f>
        <v>655.21661112535583</v>
      </c>
      <c r="L233" s="21">
        <f>'Berechnungen 525d'!$E$77*((I233-I230)/(3.6*(F233-F230)))*'Berechnungen 525d'!$B$3/(2*PI())/2</f>
        <v>103.6552766817814</v>
      </c>
      <c r="M233" s="19">
        <f t="shared" si="120"/>
        <v>2233</v>
      </c>
      <c r="N233" s="19">
        <f t="shared" si="119"/>
        <v>2250</v>
      </c>
      <c r="O233" s="19">
        <f t="shared" si="121"/>
        <v>17</v>
      </c>
      <c r="P233" s="29">
        <f t="shared" si="136"/>
        <v>7.6130765785938194E-3</v>
      </c>
      <c r="Q233">
        <v>47659</v>
      </c>
      <c r="R233">
        <v>4140</v>
      </c>
      <c r="U233" s="18">
        <f t="shared" si="122"/>
        <v>4146.6599022562541</v>
      </c>
      <c r="V233" s="4">
        <f>U233*60*'Berechnungen 525d'!$D$9/1000</f>
        <v>210.47386942175575</v>
      </c>
      <c r="W233" s="21">
        <f>'Berechnungen 525d'!$E$77*((V233-V232)/(3.6*(F233-F232)))*'Berechnungen 525d'!$B$3/(2*PI())/2</f>
        <v>97.947768927854682</v>
      </c>
    </row>
    <row r="234" spans="1:23" x14ac:dyDescent="0.25">
      <c r="A234">
        <v>47849</v>
      </c>
      <c r="D234">
        <v>2250</v>
      </c>
      <c r="F234" s="17">
        <f t="shared" si="117"/>
        <v>47.848999999999997</v>
      </c>
      <c r="G234" s="17">
        <f t="shared" si="123"/>
        <v>0.18999999999999773</v>
      </c>
      <c r="H234" s="18">
        <f t="shared" si="124"/>
        <v>4140</v>
      </c>
      <c r="I234" s="4">
        <f>H234*60*'Berechnungen 525d'!$D$9/1000</f>
        <v>210.13582978723403</v>
      </c>
      <c r="J234" s="4"/>
      <c r="K234" s="4"/>
      <c r="L234" s="21">
        <f t="shared" ref="L234:L235" si="150">L233</f>
        <v>103.6552766817814</v>
      </c>
      <c r="M234" s="19">
        <f t="shared" si="120"/>
        <v>2233</v>
      </c>
      <c r="N234" s="19">
        <f t="shared" si="119"/>
        <v>2250</v>
      </c>
      <c r="O234" s="19">
        <f t="shared" si="121"/>
        <v>17</v>
      </c>
      <c r="P234" s="29">
        <f t="shared" si="136"/>
        <v>7.6130765785938194E-3</v>
      </c>
      <c r="Q234">
        <v>47849</v>
      </c>
      <c r="T234">
        <v>2250</v>
      </c>
      <c r="U234" s="18">
        <f t="shared" si="122"/>
        <v>4151.1340189672683</v>
      </c>
      <c r="V234" s="4">
        <f>U234*60*'Berechnungen 525d'!$D$9/1000</f>
        <v>210.70096416273009</v>
      </c>
      <c r="W234" s="21">
        <f>'Berechnungen 525d'!$E$77*((V234-V233)/(3.6*(F234-F233)))*'Berechnungen 525d'!$B$3/(2*PI())/2</f>
        <v>94.543134402058769</v>
      </c>
    </row>
    <row r="235" spans="1:23" x14ac:dyDescent="0.25">
      <c r="A235">
        <v>48039</v>
      </c>
      <c r="C235">
        <v>2226</v>
      </c>
      <c r="F235" s="17">
        <f t="shared" si="117"/>
        <v>48.039000000000001</v>
      </c>
      <c r="G235" s="17">
        <f t="shared" si="123"/>
        <v>0.19000000000000483</v>
      </c>
      <c r="H235" s="18">
        <f t="shared" si="124"/>
        <v>4140</v>
      </c>
      <c r="I235" s="4">
        <f>H235*60*'Berechnungen 525d'!$D$9/1000</f>
        <v>210.13582978723403</v>
      </c>
      <c r="J235" s="4"/>
      <c r="K235" s="4"/>
      <c r="L235" s="21">
        <f t="shared" si="150"/>
        <v>103.6552766817814</v>
      </c>
      <c r="M235" s="19">
        <f t="shared" si="120"/>
        <v>2226</v>
      </c>
      <c r="N235" s="19">
        <f t="shared" si="119"/>
        <v>2250</v>
      </c>
      <c r="O235" s="19">
        <f t="shared" si="121"/>
        <v>24</v>
      </c>
      <c r="P235" s="29">
        <f t="shared" si="136"/>
        <v>1.078167115902965E-2</v>
      </c>
      <c r="Q235">
        <v>48039</v>
      </c>
      <c r="S235">
        <v>2226</v>
      </c>
      <c r="U235" s="18">
        <f t="shared" si="122"/>
        <v>4155.4479175490596</v>
      </c>
      <c r="V235" s="4">
        <f>U235*60*'Berechnungen 525d'!$D$9/1000</f>
        <v>210.91992664053271</v>
      </c>
      <c r="W235" s="21">
        <f>'Berechnungen 525d'!$E$77*((V235-V234)/(3.6*(F235-F234)))*'Berechnungen 525d'!$B$3/(2*PI())/2</f>
        <v>91.157544552031283</v>
      </c>
    </row>
    <row r="236" spans="1:23" x14ac:dyDescent="0.25">
      <c r="A236">
        <v>48230</v>
      </c>
      <c r="B236">
        <v>4153</v>
      </c>
      <c r="F236" s="17">
        <f t="shared" si="117"/>
        <v>48.23</v>
      </c>
      <c r="G236" s="17">
        <f t="shared" si="123"/>
        <v>0.1909999999999954</v>
      </c>
      <c r="H236" s="18">
        <f t="shared" si="124"/>
        <v>4153</v>
      </c>
      <c r="I236" s="4">
        <f>H236*60*'Berechnungen 525d'!$D$9/1000</f>
        <v>210.79567659574468</v>
      </c>
      <c r="J236" s="24">
        <f t="shared" ref="J236" si="151">((I236-I233)/(3.6*(F236-F233)))</f>
        <v>0.32099961495945356</v>
      </c>
      <c r="K236" s="28">
        <f>'Berechnungen 525d'!$E$77*((I236-I233)/(3.6*(F236-F233)))</f>
        <v>577.79930692701646</v>
      </c>
      <c r="L236" s="21">
        <f>'Berechnungen 525d'!$E$77*((I236-I233)/(3.6*(F236-F233)))*'Berechnungen 525d'!$B$3/(2*PI())/2</f>
        <v>91.407858117630838</v>
      </c>
      <c r="M236" s="19">
        <f t="shared" si="120"/>
        <v>2226</v>
      </c>
      <c r="N236" s="19">
        <f t="shared" si="119"/>
        <v>2250</v>
      </c>
      <c r="O236" s="19">
        <f t="shared" si="121"/>
        <v>24</v>
      </c>
      <c r="P236" s="29">
        <f t="shared" si="136"/>
        <v>1.078167115902965E-2</v>
      </c>
      <c r="Q236">
        <v>48230</v>
      </c>
      <c r="R236">
        <v>4153</v>
      </c>
      <c r="U236" s="18">
        <f t="shared" si="122"/>
        <v>4159.6197621153287</v>
      </c>
      <c r="V236" s="4">
        <f>U236*60*'Berechnungen 525d'!$D$9/1000</f>
        <v>211.13167881919847</v>
      </c>
      <c r="W236" s="21">
        <f>'Berechnungen 525d'!$E$77*((V236-V235)/(3.6*(F236-F235)))*'Berechnungen 525d'!$B$3/(2*PI())/2</f>
        <v>87.694234317969091</v>
      </c>
    </row>
    <row r="237" spans="1:23" x14ac:dyDescent="0.25">
      <c r="A237">
        <v>48420</v>
      </c>
      <c r="D237">
        <v>2250</v>
      </c>
      <c r="F237" s="17">
        <f t="shared" si="117"/>
        <v>48.42</v>
      </c>
      <c r="G237" s="17">
        <f t="shared" si="123"/>
        <v>0.19000000000000483</v>
      </c>
      <c r="H237" s="18">
        <f t="shared" si="124"/>
        <v>4153</v>
      </c>
      <c r="I237" s="4">
        <f>H237*60*'Berechnungen 525d'!$D$9/1000</f>
        <v>210.79567659574468</v>
      </c>
      <c r="J237" s="4"/>
      <c r="K237" s="4"/>
      <c r="L237" s="21">
        <f t="shared" ref="L237:L238" si="152">L236</f>
        <v>91.407858117630838</v>
      </c>
      <c r="M237" s="19">
        <f t="shared" si="120"/>
        <v>2226</v>
      </c>
      <c r="N237" s="19">
        <f t="shared" si="119"/>
        <v>2250</v>
      </c>
      <c r="O237" s="19">
        <f t="shared" si="121"/>
        <v>24</v>
      </c>
      <c r="P237" s="29">
        <f t="shared" si="136"/>
        <v>1.078167115902965E-2</v>
      </c>
      <c r="Q237">
        <v>48420</v>
      </c>
      <c r="T237">
        <v>2250</v>
      </c>
      <c r="U237" s="18">
        <f t="shared" si="122"/>
        <v>4163.6025440701342</v>
      </c>
      <c r="V237" s="4">
        <f>U237*60*'Berechnungen 525d'!$D$9/1000</f>
        <v>211.33383466241941</v>
      </c>
      <c r="W237" s="21">
        <f>'Berechnungen 525d'!$E$77*((V237-V236)/(3.6*(F237-F236)))*'Berechnungen 525d'!$B$3/(2*PI())/2</f>
        <v>84.160676613632234</v>
      </c>
    </row>
    <row r="238" spans="1:23" x14ac:dyDescent="0.25">
      <c r="A238">
        <v>48610</v>
      </c>
      <c r="C238">
        <v>2226</v>
      </c>
      <c r="F238" s="17">
        <f t="shared" si="117"/>
        <v>48.61</v>
      </c>
      <c r="G238" s="17">
        <f t="shared" si="123"/>
        <v>0.18999999999999773</v>
      </c>
      <c r="H238" s="18">
        <f t="shared" si="124"/>
        <v>4153</v>
      </c>
      <c r="I238" s="4">
        <f>H238*60*'Berechnungen 525d'!$D$9/1000</f>
        <v>210.79567659574468</v>
      </c>
      <c r="J238" s="4"/>
      <c r="K238" s="4"/>
      <c r="L238" s="21">
        <f t="shared" si="152"/>
        <v>91.407858117630838</v>
      </c>
      <c r="M238" s="19">
        <f t="shared" si="120"/>
        <v>2226</v>
      </c>
      <c r="N238" s="19">
        <f t="shared" si="119"/>
        <v>2250</v>
      </c>
      <c r="O238" s="19">
        <f t="shared" si="121"/>
        <v>24</v>
      </c>
      <c r="P238" s="29">
        <f t="shared" si="136"/>
        <v>1.078167115902965E-2</v>
      </c>
      <c r="Q238">
        <v>48610</v>
      </c>
      <c r="S238">
        <v>2226</v>
      </c>
      <c r="U238" s="18">
        <f t="shared" si="122"/>
        <v>4167.4151602626534</v>
      </c>
      <c r="V238" s="4">
        <f>U238*60*'Berechnungen 525d'!$D$9/1000</f>
        <v>211.52735332601247</v>
      </c>
      <c r="W238" s="21">
        <f>'Berechnungen 525d'!$E$77*((V238-V237)/(3.6*(F238-F237)))*'Berechnungen 525d'!$B$3/(2*PI())/2</f>
        <v>80.564882052701165</v>
      </c>
    </row>
    <row r="239" spans="1:23" x14ac:dyDescent="0.25">
      <c r="A239">
        <v>48801</v>
      </c>
      <c r="B239">
        <v>4162</v>
      </c>
      <c r="F239" s="17">
        <f t="shared" si="117"/>
        <v>48.801000000000002</v>
      </c>
      <c r="G239" s="17">
        <f t="shared" si="123"/>
        <v>0.1910000000000025</v>
      </c>
      <c r="H239" s="18">
        <f t="shared" si="124"/>
        <v>4162</v>
      </c>
      <c r="I239" s="4">
        <f>H239*60*'Berechnungen 525d'!$D$9/1000</f>
        <v>211.25249361702129</v>
      </c>
      <c r="J239" s="24">
        <f t="shared" ref="J239" si="153">((I239-I236)/(3.6*(F239-F236)))</f>
        <v>0.22223050266423536</v>
      </c>
      <c r="K239" s="28">
        <f>'Berechnungen 525d'!$E$77*((I239-I236)/(3.6*(F239-F236)))</f>
        <v>400.01490479562364</v>
      </c>
      <c r="L239" s="21">
        <f>'Berechnungen 525d'!$E$77*((I239-I236)/(3.6*(F239-F236)))*'Berechnungen 525d'!$B$3/(2*PI())/2</f>
        <v>63.282363312205469</v>
      </c>
      <c r="M239" s="19">
        <f t="shared" si="120"/>
        <v>2226</v>
      </c>
      <c r="N239" s="19">
        <f t="shared" si="119"/>
        <v>2250</v>
      </c>
      <c r="O239" s="19">
        <f t="shared" si="121"/>
        <v>24</v>
      </c>
      <c r="P239" s="29">
        <f t="shared" si="136"/>
        <v>1.078167115902965E-2</v>
      </c>
      <c r="Q239">
        <v>48801</v>
      </c>
      <c r="R239">
        <v>4162</v>
      </c>
      <c r="U239" s="18">
        <f t="shared" si="122"/>
        <v>4171.0728504871258</v>
      </c>
      <c r="V239" s="4">
        <f>U239*60*'Berechnungen 525d'!$D$9/1000</f>
        <v>211.71300834302312</v>
      </c>
      <c r="W239" s="21">
        <f>'Berechnungen 525d'!$E$77*((V239-V238)/(3.6*(F239-F238)))*'Berechnungen 525d'!$B$3/(2*PI())/2</f>
        <v>76.886455981810201</v>
      </c>
    </row>
    <row r="240" spans="1:23" x14ac:dyDescent="0.25">
      <c r="A240">
        <v>49001</v>
      </c>
      <c r="D240">
        <v>2250</v>
      </c>
      <c r="F240" s="17">
        <f t="shared" si="117"/>
        <v>49.000999999999998</v>
      </c>
      <c r="G240" s="17">
        <f t="shared" si="123"/>
        <v>0.19999999999999574</v>
      </c>
      <c r="H240" s="18">
        <f t="shared" si="124"/>
        <v>4162</v>
      </c>
      <c r="I240" s="4">
        <f>H240*60*'Berechnungen 525d'!$D$9/1000</f>
        <v>211.25249361702129</v>
      </c>
      <c r="J240" s="4"/>
      <c r="K240" s="4"/>
      <c r="L240" s="21">
        <f t="shared" ref="L240:L241" si="154">L239</f>
        <v>63.282363312205469</v>
      </c>
      <c r="M240" s="19">
        <f t="shared" si="120"/>
        <v>2226</v>
      </c>
      <c r="N240" s="19">
        <f t="shared" si="119"/>
        <v>2250</v>
      </c>
      <c r="O240" s="19">
        <f t="shared" si="121"/>
        <v>24</v>
      </c>
      <c r="P240" s="29">
        <f t="shared" si="136"/>
        <v>1.078167115902965E-2</v>
      </c>
      <c r="Q240">
        <v>49001</v>
      </c>
      <c r="T240">
        <v>2250</v>
      </c>
      <c r="U240" s="18">
        <f t="shared" si="122"/>
        <v>4174.7109609352701</v>
      </c>
      <c r="V240" s="4">
        <f>U240*60*'Berechnungen 525d'!$D$9/1000</f>
        <v>211.89766954057831</v>
      </c>
      <c r="W240" s="21">
        <f>'Berechnungen 525d'!$E$77*((V240-V239)/(3.6*(F240-F239)))*'Berechnungen 525d'!$B$3/(2*PI())/2</f>
        <v>73.033509834621327</v>
      </c>
    </row>
    <row r="241" spans="1:23" x14ac:dyDescent="0.25">
      <c r="A241">
        <v>49191</v>
      </c>
      <c r="C241">
        <v>2225</v>
      </c>
      <c r="F241" s="17">
        <f t="shared" si="117"/>
        <v>49.191000000000003</v>
      </c>
      <c r="G241" s="17">
        <f t="shared" si="123"/>
        <v>0.19000000000000483</v>
      </c>
      <c r="H241" s="18">
        <f t="shared" si="124"/>
        <v>4162</v>
      </c>
      <c r="I241" s="4">
        <f>H241*60*'Berechnungen 525d'!$D$9/1000</f>
        <v>211.25249361702129</v>
      </c>
      <c r="J241" s="4"/>
      <c r="K241" s="4"/>
      <c r="L241" s="21">
        <f t="shared" si="154"/>
        <v>63.282363312205469</v>
      </c>
      <c r="M241" s="19">
        <f t="shared" si="120"/>
        <v>2225</v>
      </c>
      <c r="N241" s="19">
        <f t="shared" si="119"/>
        <v>2250</v>
      </c>
      <c r="O241" s="19">
        <f t="shared" si="121"/>
        <v>25</v>
      </c>
      <c r="P241" s="29">
        <f t="shared" si="136"/>
        <v>1.1235955056179775E-2</v>
      </c>
      <c r="Q241">
        <v>49191</v>
      </c>
      <c r="S241">
        <v>2225</v>
      </c>
      <c r="U241" s="18">
        <f t="shared" si="122"/>
        <v>4177.9815417144755</v>
      </c>
      <c r="V241" s="4">
        <f>U241*60*'Berechnungen 525d'!$D$9/1000</f>
        <v>212.06367587051173</v>
      </c>
      <c r="W241" s="21">
        <f>'Berechnungen 525d'!$E$77*((V241-V240)/(3.6*(F241-F240)))*'Berechnungen 525d'!$B$3/(2*PI())/2</f>
        <v>69.111062172334584</v>
      </c>
    </row>
    <row r="242" spans="1:23" x14ac:dyDescent="0.25">
      <c r="A242">
        <v>49361</v>
      </c>
      <c r="B242">
        <v>4177</v>
      </c>
      <c r="F242" s="17">
        <f t="shared" si="117"/>
        <v>49.360999999999997</v>
      </c>
      <c r="G242" s="17">
        <f t="shared" si="123"/>
        <v>0.1699999999999946</v>
      </c>
      <c r="H242" s="18">
        <f t="shared" si="124"/>
        <v>4177</v>
      </c>
      <c r="I242" s="4">
        <f>H242*60*'Berechnungen 525d'!$D$9/1000</f>
        <v>212.01385531914892</v>
      </c>
      <c r="J242" s="24">
        <f t="shared" ref="J242" si="155">((I242-I239)/(3.6*(F242-F239)))</f>
        <v>0.37765957446807358</v>
      </c>
      <c r="K242" s="28">
        <f>'Berechnungen 525d'!$E$77*((I242-I239)/(3.6*(F242-F239)))</f>
        <v>679.78723404253242</v>
      </c>
      <c r="L242" s="21">
        <f>'Berechnungen 525d'!$E$77*((I242-I239)/(3.6*(F242-F239)))*'Berechnungen 525d'!$B$3/(2*PI())/2</f>
        <v>107.54234955734437</v>
      </c>
      <c r="M242" s="19">
        <f t="shared" si="120"/>
        <v>2225</v>
      </c>
      <c r="N242" s="19">
        <f t="shared" si="119"/>
        <v>2250</v>
      </c>
      <c r="O242" s="19">
        <f t="shared" si="121"/>
        <v>25</v>
      </c>
      <c r="P242" s="29">
        <f t="shared" si="136"/>
        <v>1.1235955056179775E-2</v>
      </c>
      <c r="Q242">
        <v>49361</v>
      </c>
      <c r="R242">
        <v>4177</v>
      </c>
      <c r="U242" s="18">
        <f t="shared" si="122"/>
        <v>4180.7514936830039</v>
      </c>
      <c r="V242" s="4">
        <f>U242*60*'Berechnungen 525d'!$D$9/1000</f>
        <v>212.20427156021645</v>
      </c>
      <c r="W242" s="21">
        <f>'Berechnungen 525d'!$E$77*((V242-V241)/(3.6*(F242-F241)))*'Berechnungen 525d'!$B$3/(2*PI())/2</f>
        <v>65.418352941054152</v>
      </c>
    </row>
    <row r="243" spans="1:23" x14ac:dyDescent="0.25">
      <c r="A243">
        <v>49552</v>
      </c>
      <c r="D243">
        <v>2250</v>
      </c>
      <c r="F243" s="17">
        <f t="shared" si="117"/>
        <v>49.552</v>
      </c>
      <c r="G243" s="17">
        <f t="shared" si="123"/>
        <v>0.1910000000000025</v>
      </c>
      <c r="H243" s="18">
        <f t="shared" si="124"/>
        <v>4177</v>
      </c>
      <c r="I243" s="4">
        <f>H243*60*'Berechnungen 525d'!$D$9/1000</f>
        <v>212.01385531914892</v>
      </c>
      <c r="J243" s="4"/>
      <c r="K243" s="4"/>
      <c r="L243" s="21">
        <f t="shared" ref="L243:L244" si="156">L242</f>
        <v>107.54234955734437</v>
      </c>
      <c r="M243" s="19">
        <f t="shared" si="120"/>
        <v>2225</v>
      </c>
      <c r="N243" s="19">
        <f t="shared" si="119"/>
        <v>2250</v>
      </c>
      <c r="O243" s="19">
        <f t="shared" si="121"/>
        <v>25</v>
      </c>
      <c r="P243" s="29">
        <f t="shared" si="136"/>
        <v>1.1235955056179775E-2</v>
      </c>
      <c r="Q243">
        <v>49552</v>
      </c>
      <c r="T243">
        <v>2250</v>
      </c>
      <c r="U243" s="18">
        <f t="shared" si="122"/>
        <v>4183.6840117119664</v>
      </c>
      <c r="V243" s="4">
        <f>U243*60*'Berechnungen 525d'!$D$9/1000</f>
        <v>212.35311868808651</v>
      </c>
      <c r="W243" s="21">
        <f>'Berechnungen 525d'!$E$77*((V243-V242)/(3.6*(F243-F242)))*'Berechnungen 525d'!$B$3/(2*PI())/2</f>
        <v>61.642978085228251</v>
      </c>
    </row>
    <row r="244" spans="1:23" x14ac:dyDescent="0.25">
      <c r="A244">
        <v>49732</v>
      </c>
      <c r="C244">
        <v>2225</v>
      </c>
      <c r="F244" s="17">
        <f t="shared" si="117"/>
        <v>49.731999999999999</v>
      </c>
      <c r="G244" s="17">
        <f t="shared" si="123"/>
        <v>0.17999999999999972</v>
      </c>
      <c r="H244" s="18">
        <f t="shared" si="124"/>
        <v>4177</v>
      </c>
      <c r="I244" s="4">
        <f>H244*60*'Berechnungen 525d'!$D$9/1000</f>
        <v>212.01385531914892</v>
      </c>
      <c r="J244" s="4"/>
      <c r="K244" s="4"/>
      <c r="L244" s="21">
        <f t="shared" si="156"/>
        <v>107.54234955734437</v>
      </c>
      <c r="M244" s="19">
        <f t="shared" si="120"/>
        <v>2225</v>
      </c>
      <c r="N244" s="19">
        <f t="shared" si="119"/>
        <v>2250</v>
      </c>
      <c r="O244" s="19">
        <f t="shared" si="121"/>
        <v>25</v>
      </c>
      <c r="P244" s="29">
        <f t="shared" si="136"/>
        <v>1.1235955056179775E-2</v>
      </c>
      <c r="Q244">
        <v>49732</v>
      </c>
      <c r="S244">
        <v>2225</v>
      </c>
      <c r="U244" s="18">
        <f t="shared" si="122"/>
        <v>4186.2703548361396</v>
      </c>
      <c r="V244" s="4">
        <f>U244*60*'Berechnungen 525d'!$D$9/1000</f>
        <v>212.48439486164028</v>
      </c>
      <c r="W244" s="21">
        <f>'Berechnungen 525d'!$E$77*((V244-V243)/(3.6*(F244-F243)))*'Berechnungen 525d'!$B$3/(2*PI())/2</f>
        <v>57.688590054679871</v>
      </c>
    </row>
    <row r="245" spans="1:23" x14ac:dyDescent="0.25">
      <c r="A245">
        <v>49922</v>
      </c>
      <c r="B245">
        <v>4184</v>
      </c>
      <c r="F245" s="17">
        <f t="shared" si="117"/>
        <v>49.921999999999997</v>
      </c>
      <c r="G245" s="17">
        <f t="shared" si="123"/>
        <v>0.18999999999999773</v>
      </c>
      <c r="H245" s="18">
        <f t="shared" si="124"/>
        <v>4184</v>
      </c>
      <c r="I245" s="4">
        <f>H245*60*'Berechnungen 525d'!$D$9/1000</f>
        <v>212.36915744680852</v>
      </c>
      <c r="J245" s="24">
        <f t="shared" ref="J245" si="157">((I245-I242)/(3.6*(F245-F242)))</f>
        <v>0.17592697943137178</v>
      </c>
      <c r="K245" s="28">
        <f>'Berechnungen 525d'!$E$77*((I245-I242)/(3.6*(F245-F242)))</f>
        <v>316.66856297646922</v>
      </c>
      <c r="L245" s="21">
        <f>'Berechnungen 525d'!$E$77*((I245-I242)/(3.6*(F245-F242)))*'Berechnungen 525d'!$B$3/(2*PI())/2</f>
        <v>50.096970916795165</v>
      </c>
      <c r="M245" s="19">
        <f t="shared" si="120"/>
        <v>2225</v>
      </c>
      <c r="N245" s="19">
        <f t="shared" si="119"/>
        <v>2250</v>
      </c>
      <c r="O245" s="19">
        <f t="shared" si="121"/>
        <v>25</v>
      </c>
      <c r="P245" s="29">
        <f t="shared" si="136"/>
        <v>1.1235955056179775E-2</v>
      </c>
      <c r="Q245">
        <v>49922</v>
      </c>
      <c r="R245">
        <v>4184</v>
      </c>
      <c r="U245" s="18">
        <f t="shared" si="122"/>
        <v>4188.8100420132178</v>
      </c>
      <c r="V245" s="4">
        <f>U245*60*'Berechnungen 525d'!$D$9/1000</f>
        <v>212.61330289844111</v>
      </c>
      <c r="W245" s="21">
        <f>'Berechnungen 525d'!$E$77*((V245-V244)/(3.6*(F245-F244)))*'Berechnungen 525d'!$B$3/(2*PI())/2</f>
        <v>53.666455667253729</v>
      </c>
    </row>
    <row r="246" spans="1:23" x14ac:dyDescent="0.25">
      <c r="A246">
        <v>50112</v>
      </c>
      <c r="D246">
        <v>2250</v>
      </c>
      <c r="F246" s="17">
        <f t="shared" si="117"/>
        <v>50.112000000000002</v>
      </c>
      <c r="G246" s="17">
        <f t="shared" si="123"/>
        <v>0.19000000000000483</v>
      </c>
      <c r="H246" s="18">
        <f t="shared" si="124"/>
        <v>4184</v>
      </c>
      <c r="I246" s="4">
        <f>H246*60*'Berechnungen 525d'!$D$9/1000</f>
        <v>212.36915744680852</v>
      </c>
      <c r="J246" s="4"/>
      <c r="K246" s="4"/>
      <c r="L246" s="21">
        <f t="shared" ref="L246:L247" si="158">L245</f>
        <v>50.096970916795165</v>
      </c>
      <c r="M246" s="19">
        <f t="shared" si="120"/>
        <v>2225</v>
      </c>
      <c r="N246" s="19">
        <f t="shared" si="119"/>
        <v>2250</v>
      </c>
      <c r="O246" s="19">
        <f t="shared" si="121"/>
        <v>25</v>
      </c>
      <c r="P246" s="29">
        <f t="shared" si="136"/>
        <v>1.1235955056179775E-2</v>
      </c>
      <c r="Q246">
        <v>50112</v>
      </c>
      <c r="T246">
        <v>2250</v>
      </c>
      <c r="U246" s="18">
        <f t="shared" si="122"/>
        <v>4191.1503673223142</v>
      </c>
      <c r="V246" s="4">
        <f>U246*60*'Berechnungen 525d'!$D$9/1000</f>
        <v>212.73209183583219</v>
      </c>
      <c r="W246" s="21">
        <f>'Berechnungen 525d'!$E$77*((V246-V245)/(3.6*(F246-F245)))*'Berechnungen 525d'!$B$3/(2*PI())/2</f>
        <v>49.453714450005954</v>
      </c>
    </row>
    <row r="247" spans="1:23" x14ac:dyDescent="0.25">
      <c r="A247">
        <v>50313</v>
      </c>
      <c r="C247">
        <v>2221</v>
      </c>
      <c r="F247" s="17">
        <f t="shared" si="117"/>
        <v>50.313000000000002</v>
      </c>
      <c r="G247" s="17">
        <f t="shared" si="123"/>
        <v>0.20100000000000051</v>
      </c>
      <c r="H247" s="18">
        <f t="shared" si="124"/>
        <v>4184</v>
      </c>
      <c r="I247" s="4">
        <f>H247*60*'Berechnungen 525d'!$D$9/1000</f>
        <v>212.36915744680852</v>
      </c>
      <c r="J247" s="4"/>
      <c r="K247" s="4"/>
      <c r="L247" s="21">
        <f t="shared" si="158"/>
        <v>50.096970916795165</v>
      </c>
      <c r="M247" s="19">
        <f t="shared" si="120"/>
        <v>2221</v>
      </c>
      <c r="N247" s="19">
        <f t="shared" si="119"/>
        <v>2250</v>
      </c>
      <c r="O247" s="19">
        <f t="shared" si="121"/>
        <v>29</v>
      </c>
      <c r="P247" s="29">
        <f t="shared" si="136"/>
        <v>1.3057181449797388E-2</v>
      </c>
      <c r="Q247">
        <v>50313</v>
      </c>
      <c r="S247">
        <v>2221</v>
      </c>
      <c r="U247" s="18">
        <f t="shared" si="122"/>
        <v>4193.404715934772</v>
      </c>
      <c r="V247" s="4">
        <f>U247*60*'Berechnungen 525d'!$D$9/1000</f>
        <v>212.84651681561687</v>
      </c>
      <c r="W247" s="21">
        <f>'Berechnungen 525d'!$E$77*((V247-V246)/(3.6*(F247-F246)))*'Berechnungen 525d'!$B$3/(2*PI())/2</f>
        <v>45.029933679217081</v>
      </c>
    </row>
    <row r="248" spans="1:23" x14ac:dyDescent="0.25">
      <c r="A248">
        <v>50503</v>
      </c>
      <c r="B248">
        <v>4194</v>
      </c>
      <c r="F248" s="17">
        <f t="shared" si="117"/>
        <v>50.503</v>
      </c>
      <c r="G248" s="17">
        <f t="shared" si="123"/>
        <v>0.18999999999999773</v>
      </c>
      <c r="H248" s="18">
        <f t="shared" si="124"/>
        <v>4194</v>
      </c>
      <c r="I248" s="4">
        <f>H248*60*'Berechnungen 525d'!$D$9/1000</f>
        <v>212.87673191489361</v>
      </c>
      <c r="J248" s="24">
        <f t="shared" ref="J248" si="159">((I248-I245)/(3.6*(F248-F245)))</f>
        <v>0.24267281893530945</v>
      </c>
      <c r="K248" s="28">
        <f>'Berechnungen 525d'!$E$77*((I248-I245)/(3.6*(F248-F245)))</f>
        <v>436.811074083557</v>
      </c>
      <c r="L248" s="21">
        <f>'Berechnungen 525d'!$E$77*((I248-I245)/(3.6*(F248-F245)))*'Berechnungen 525d'!$B$3/(2*PI())/2</f>
        <v>69.103517787852127</v>
      </c>
      <c r="M248" s="19">
        <f t="shared" si="120"/>
        <v>2221</v>
      </c>
      <c r="N248" s="19">
        <f t="shared" si="119"/>
        <v>2250</v>
      </c>
      <c r="O248" s="19">
        <f t="shared" si="121"/>
        <v>29</v>
      </c>
      <c r="P248" s="29">
        <f t="shared" si="136"/>
        <v>1.3057181449797388E-2</v>
      </c>
      <c r="Q248">
        <v>50503</v>
      </c>
      <c r="R248">
        <v>4194</v>
      </c>
      <c r="U248" s="18">
        <f t="shared" si="122"/>
        <v>4195.3220467082519</v>
      </c>
      <c r="V248" s="4">
        <f>U248*60*'Berechnungen 525d'!$D$9/1000</f>
        <v>212.9438356303661</v>
      </c>
      <c r="W248" s="21">
        <f>'Berechnungen 525d'!$E$77*((V248-V247)/(3.6*(F248-F247)))*'Berechnungen 525d'!$B$3/(2*PI())/2</f>
        <v>40.515362633277348</v>
      </c>
    </row>
    <row r="249" spans="1:23" x14ac:dyDescent="0.25">
      <c r="A249">
        <v>50673</v>
      </c>
      <c r="D249">
        <v>2250</v>
      </c>
      <c r="F249" s="17">
        <f t="shared" si="117"/>
        <v>50.673000000000002</v>
      </c>
      <c r="G249" s="17">
        <f t="shared" si="123"/>
        <v>0.17000000000000171</v>
      </c>
      <c r="H249" s="18">
        <f t="shared" si="124"/>
        <v>4194</v>
      </c>
      <c r="I249" s="4">
        <f>H249*60*'Berechnungen 525d'!$D$9/1000</f>
        <v>212.87673191489361</v>
      </c>
      <c r="J249" s="4"/>
      <c r="K249" s="4"/>
      <c r="L249" s="21">
        <f t="shared" ref="L249:L250" si="160">L248</f>
        <v>69.103517787852127</v>
      </c>
      <c r="M249" s="19">
        <f t="shared" si="120"/>
        <v>2221</v>
      </c>
      <c r="N249" s="19">
        <f t="shared" si="119"/>
        <v>2250</v>
      </c>
      <c r="O249" s="19">
        <f t="shared" si="121"/>
        <v>29</v>
      </c>
      <c r="P249" s="29">
        <f t="shared" si="136"/>
        <v>1.3057181449797388E-2</v>
      </c>
      <c r="Q249">
        <v>50673</v>
      </c>
      <c r="T249">
        <v>2250</v>
      </c>
      <c r="U249" s="18">
        <f t="shared" si="122"/>
        <v>4196.8580718010762</v>
      </c>
      <c r="V249" s="4">
        <f>U249*60*'Berechnungen 525d'!$D$9/1000</f>
        <v>213.02180034231162</v>
      </c>
      <c r="W249" s="21">
        <f>'Berechnungen 525d'!$E$77*((V249-V248)/(3.6*(F249-F248)))*'Berechnungen 525d'!$B$3/(2*PI())/2</f>
        <v>36.276524932673283</v>
      </c>
    </row>
    <row r="250" spans="1:23" x14ac:dyDescent="0.25">
      <c r="A250">
        <v>50874</v>
      </c>
      <c r="C250">
        <v>2217</v>
      </c>
      <c r="F250" s="17">
        <f t="shared" si="117"/>
        <v>50.874000000000002</v>
      </c>
      <c r="G250" s="17">
        <f t="shared" si="123"/>
        <v>0.20100000000000051</v>
      </c>
      <c r="H250" s="18">
        <f t="shared" si="124"/>
        <v>4194</v>
      </c>
      <c r="I250" s="4">
        <f>H250*60*'Berechnungen 525d'!$D$9/1000</f>
        <v>212.87673191489361</v>
      </c>
      <c r="J250" s="4"/>
      <c r="K250" s="4"/>
      <c r="L250" s="21">
        <f t="shared" si="160"/>
        <v>69.103517787852127</v>
      </c>
      <c r="M250" s="19">
        <f t="shared" si="120"/>
        <v>2217</v>
      </c>
      <c r="N250" s="19">
        <f t="shared" si="119"/>
        <v>2250</v>
      </c>
      <c r="O250" s="19">
        <f t="shared" si="121"/>
        <v>33</v>
      </c>
      <c r="P250" s="29">
        <f t="shared" si="136"/>
        <v>1.4884979702300407E-2</v>
      </c>
      <c r="Q250">
        <v>50874</v>
      </c>
      <c r="S250">
        <v>2217</v>
      </c>
      <c r="U250" s="18">
        <f t="shared" si="122"/>
        <v>4198.4511816441845</v>
      </c>
      <c r="V250" s="4">
        <f>U250*60*'Berechnungen 525d'!$D$9/1000</f>
        <v>213.10266253043332</v>
      </c>
      <c r="W250" s="21">
        <f>'Berechnungen 525d'!$E$77*((V250-V249)/(3.6*(F250-F249)))*'Berechnungen 525d'!$B$3/(2*PI())/2</f>
        <v>31.821888674384045</v>
      </c>
    </row>
    <row r="251" spans="1:23" x14ac:dyDescent="0.25">
      <c r="A251">
        <v>51064</v>
      </c>
      <c r="B251">
        <v>4190</v>
      </c>
      <c r="F251" s="17">
        <f t="shared" si="117"/>
        <v>51.064</v>
      </c>
      <c r="G251" s="17">
        <f t="shared" si="123"/>
        <v>0.18999999999999773</v>
      </c>
      <c r="H251" s="18">
        <f t="shared" si="124"/>
        <v>4190</v>
      </c>
      <c r="I251" s="4">
        <f>H251*60*'Berechnungen 525d'!$D$9/1000</f>
        <v>212.67370212765957</v>
      </c>
      <c r="J251" s="24">
        <f t="shared" ref="J251" si="161">((I251-I248)/(3.6*(F251-F248)))</f>
        <v>-0.10052970253220642</v>
      </c>
      <c r="K251" s="28">
        <f>'Berechnungen 525d'!$E$77*((I251-I248)/(3.6*(F251-F248)))</f>
        <v>-180.95346455797156</v>
      </c>
      <c r="L251" s="21">
        <f>'Berechnungen 525d'!$E$77*((I251-I248)/(3.6*(F251-F248)))*'Berechnungen 525d'!$B$3/(2*PI())/2</f>
        <v>-28.626840523881231</v>
      </c>
      <c r="M251" s="19">
        <f t="shared" si="120"/>
        <v>2217</v>
      </c>
      <c r="N251" s="19">
        <f t="shared" si="119"/>
        <v>2250</v>
      </c>
      <c r="O251" s="19">
        <f t="shared" si="121"/>
        <v>33</v>
      </c>
      <c r="P251" s="29">
        <f t="shared" si="136"/>
        <v>1.4884979702300407E-2</v>
      </c>
      <c r="Q251">
        <v>51064</v>
      </c>
      <c r="R251">
        <v>4190</v>
      </c>
      <c r="U251" s="18">
        <f t="shared" si="122"/>
        <v>4199.7305519025458</v>
      </c>
      <c r="V251" s="4">
        <f>U251*60*'Berechnungen 525d'!$D$9/1000</f>
        <v>213.1676000982705</v>
      </c>
      <c r="W251" s="21">
        <f>'Berechnungen 525d'!$E$77*((V251-V250)/(3.6*(F251-F250)))*'Berechnungen 525d'!$B$3/(2*PI())/2</f>
        <v>27.034537116237335</v>
      </c>
    </row>
    <row r="252" spans="1:23" x14ac:dyDescent="0.25">
      <c r="A252">
        <v>51234</v>
      </c>
      <c r="D252">
        <v>2250</v>
      </c>
      <c r="F252" s="17">
        <f t="shared" si="117"/>
        <v>51.234000000000002</v>
      </c>
      <c r="G252" s="17">
        <f t="shared" si="123"/>
        <v>0.17000000000000171</v>
      </c>
      <c r="H252" s="18">
        <f t="shared" si="124"/>
        <v>4190</v>
      </c>
      <c r="I252" s="4">
        <f>H252*60*'Berechnungen 525d'!$D$9/1000</f>
        <v>212.67370212765957</v>
      </c>
      <c r="J252" s="4"/>
      <c r="K252" s="4"/>
      <c r="L252" s="21">
        <f t="shared" ref="L252:L253" si="162">L251</f>
        <v>-28.626840523881231</v>
      </c>
      <c r="M252" s="19">
        <f t="shared" si="120"/>
        <v>2217</v>
      </c>
      <c r="N252" s="19">
        <f t="shared" si="119"/>
        <v>2250</v>
      </c>
      <c r="O252" s="19">
        <f t="shared" si="121"/>
        <v>33</v>
      </c>
      <c r="P252" s="29">
        <f t="shared" si="136"/>
        <v>1.4884979702300407E-2</v>
      </c>
      <c r="Q252">
        <v>51234</v>
      </c>
      <c r="T252">
        <v>2250</v>
      </c>
      <c r="U252" s="18">
        <f t="shared" si="122"/>
        <v>4200.6849444418267</v>
      </c>
      <c r="V252" s="4">
        <f>U252*60*'Berechnungen 525d'!$D$9/1000</f>
        <v>213.21604262681748</v>
      </c>
      <c r="W252" s="21">
        <f>'Berechnungen 525d'!$E$77*((V252-V251)/(3.6*(F252-F251)))*'Berechnungen 525d'!$B$3/(2*PI())/2</f>
        <v>22.540025490818117</v>
      </c>
    </row>
    <row r="253" spans="1:23" x14ac:dyDescent="0.25">
      <c r="A253">
        <v>51424</v>
      </c>
      <c r="C253">
        <v>2217</v>
      </c>
      <c r="F253" s="17">
        <f t="shared" si="117"/>
        <v>51.423999999999999</v>
      </c>
      <c r="G253" s="17">
        <f t="shared" si="123"/>
        <v>0.18999999999999773</v>
      </c>
      <c r="H253" s="18">
        <f t="shared" si="124"/>
        <v>4190</v>
      </c>
      <c r="I253" s="4">
        <f>H253*60*'Berechnungen 525d'!$D$9/1000</f>
        <v>212.67370212765957</v>
      </c>
      <c r="J253" s="4"/>
      <c r="K253" s="4"/>
      <c r="L253" s="21">
        <f t="shared" si="162"/>
        <v>-28.626840523881231</v>
      </c>
      <c r="M253" s="19">
        <f t="shared" si="120"/>
        <v>2217</v>
      </c>
      <c r="N253" s="19">
        <f t="shared" si="119"/>
        <v>2250</v>
      </c>
      <c r="O253" s="19">
        <f t="shared" si="121"/>
        <v>33</v>
      </c>
      <c r="P253" s="29">
        <f t="shared" si="136"/>
        <v>1.4884979702300407E-2</v>
      </c>
      <c r="Q253">
        <v>51424</v>
      </c>
      <c r="S253">
        <v>2217</v>
      </c>
      <c r="U253" s="18">
        <f t="shared" si="122"/>
        <v>4201.5348273061463</v>
      </c>
      <c r="V253" s="4">
        <f>U253*60*'Berechnungen 525d'!$D$9/1000</f>
        <v>213.25918051109664</v>
      </c>
      <c r="W253" s="21">
        <f>'Berechnungen 525d'!$E$77*((V253-V252)/(3.6*(F253-F252)))*'Berechnungen 525d'!$B$3/(2*PI())/2</f>
        <v>17.958983874867087</v>
      </c>
    </row>
    <row r="254" spans="1:23" x14ac:dyDescent="0.25">
      <c r="A254">
        <v>51605</v>
      </c>
      <c r="B254">
        <v>4218</v>
      </c>
      <c r="F254" s="17">
        <f t="shared" si="117"/>
        <v>51.604999999999997</v>
      </c>
      <c r="G254" s="17">
        <f t="shared" si="123"/>
        <v>0.18099999999999739</v>
      </c>
      <c r="H254" s="18">
        <f t="shared" si="124"/>
        <v>4218</v>
      </c>
      <c r="I254" s="4">
        <f>H254*60*'Berechnungen 525d'!$D$9/1000</f>
        <v>214.09491063829785</v>
      </c>
      <c r="J254" s="24">
        <f t="shared" ref="J254" si="163">((I254-I251)/(3.6*(F254-F251)))</f>
        <v>0.72972299786315897</v>
      </c>
      <c r="K254" s="28">
        <f>'Berechnungen 525d'!$E$77*((I254-I251)/(3.6*(F254-F251)))</f>
        <v>1313.5013961536861</v>
      </c>
      <c r="L254" s="21">
        <f>'Berechnungen 525d'!$E$77*((I254-I251)/(3.6*(F254-F251)))*'Berechnungen 525d'!$B$3/(2*PI())/2</f>
        <v>207.7959385162292</v>
      </c>
      <c r="M254" s="19">
        <f t="shared" si="120"/>
        <v>2217</v>
      </c>
      <c r="N254" s="19">
        <f t="shared" si="119"/>
        <v>2250</v>
      </c>
      <c r="O254" s="19">
        <f t="shared" si="121"/>
        <v>33</v>
      </c>
      <c r="P254" s="29">
        <f t="shared" si="136"/>
        <v>1.4884979702300407E-2</v>
      </c>
      <c r="Q254">
        <v>51605</v>
      </c>
      <c r="R254">
        <v>4218</v>
      </c>
      <c r="U254" s="18">
        <f t="shared" si="122"/>
        <v>4202.1275979250613</v>
      </c>
      <c r="V254" s="4">
        <f>U254*60*'Berechnungen 525d'!$D$9/1000</f>
        <v>213.28926803425585</v>
      </c>
      <c r="W254" s="21">
        <f>'Berechnungen 525d'!$E$77*((V254-V253)/(3.6*(F254-F253)))*'Berechnungen 525d'!$B$3/(2*PI())/2</f>
        <v>13.148747425312601</v>
      </c>
    </row>
    <row r="255" spans="1:23" x14ac:dyDescent="0.25">
      <c r="A255">
        <v>51795</v>
      </c>
      <c r="D255">
        <v>2250</v>
      </c>
      <c r="F255" s="17">
        <f t="shared" si="117"/>
        <v>51.795000000000002</v>
      </c>
      <c r="G255" s="17">
        <f t="shared" si="123"/>
        <v>0.19000000000000483</v>
      </c>
      <c r="H255" s="18">
        <f t="shared" si="124"/>
        <v>4218</v>
      </c>
      <c r="I255" s="4">
        <f>H255*60*'Berechnungen 525d'!$D$9/1000</f>
        <v>214.09491063829785</v>
      </c>
      <c r="J255" s="4"/>
      <c r="K255" s="4"/>
      <c r="L255" s="21">
        <f t="shared" ref="L255:L256" si="164">L254</f>
        <v>207.7959385162292</v>
      </c>
      <c r="M255" s="19">
        <f t="shared" si="120"/>
        <v>2217</v>
      </c>
      <c r="N255" s="19">
        <f t="shared" si="119"/>
        <v>2250</v>
      </c>
      <c r="O255" s="19">
        <f t="shared" si="121"/>
        <v>33</v>
      </c>
      <c r="P255" s="29">
        <f t="shared" si="136"/>
        <v>1.4884979702300407E-2</v>
      </c>
      <c r="Q255">
        <v>51795</v>
      </c>
      <c r="T255">
        <v>2250</v>
      </c>
      <c r="U255" s="18">
        <f t="shared" si="122"/>
        <v>4202.517753189215</v>
      </c>
      <c r="V255" s="4">
        <f>U255*60*'Berechnungen 525d'!$D$9/1000</f>
        <v>213.30907131932321</v>
      </c>
      <c r="W255" s="21">
        <f>'Berechnungen 525d'!$E$77*((V255-V254)/(3.6*(F255-F254)))*'Berechnungen 525d'!$B$3/(2*PI())/2</f>
        <v>8.2444209570518225</v>
      </c>
    </row>
    <row r="256" spans="1:23" x14ac:dyDescent="0.25">
      <c r="A256">
        <v>51985</v>
      </c>
      <c r="C256">
        <v>2217</v>
      </c>
      <c r="F256" s="17">
        <f t="shared" si="117"/>
        <v>51.984999999999999</v>
      </c>
      <c r="G256" s="17">
        <f t="shared" si="123"/>
        <v>0.18999999999999773</v>
      </c>
      <c r="H256" s="18">
        <f t="shared" si="124"/>
        <v>4218</v>
      </c>
      <c r="I256" s="4">
        <f>H256*60*'Berechnungen 525d'!$D$9/1000</f>
        <v>214.09491063829785</v>
      </c>
      <c r="J256" s="4"/>
      <c r="K256" s="4"/>
      <c r="L256" s="21">
        <f t="shared" si="164"/>
        <v>207.7959385162292</v>
      </c>
      <c r="M256" s="19">
        <f t="shared" si="120"/>
        <v>2217</v>
      </c>
      <c r="N256" s="19">
        <f t="shared" si="119"/>
        <v>2250</v>
      </c>
      <c r="O256" s="19">
        <f t="shared" si="121"/>
        <v>33</v>
      </c>
      <c r="P256" s="29">
        <f t="shared" si="136"/>
        <v>1.4884979702300407E-2</v>
      </c>
      <c r="Q256">
        <v>51985</v>
      </c>
      <c r="S256">
        <v>2217</v>
      </c>
      <c r="U256" s="18">
        <f t="shared" si="122"/>
        <v>4202.6655483813665</v>
      </c>
      <c r="V256" s="4">
        <f>U256*60*'Berechnungen 525d'!$D$9/1000</f>
        <v>213.3165730259274</v>
      </c>
      <c r="W256" s="21">
        <f>'Berechnungen 525d'!$E$77*((V256-V255)/(3.6*(F256-F255)))*'Berechnungen 525d'!$B$3/(2*PI())/2</f>
        <v>3.1230791725146463</v>
      </c>
    </row>
    <row r="257" spans="1:23" x14ac:dyDescent="0.25">
      <c r="A257">
        <v>52165</v>
      </c>
      <c r="B257">
        <v>4228</v>
      </c>
      <c r="F257" s="17">
        <f t="shared" si="117"/>
        <v>52.164999999999999</v>
      </c>
      <c r="G257" s="17">
        <f t="shared" si="123"/>
        <v>0.17999999999999972</v>
      </c>
      <c r="H257" s="18">
        <f t="shared" si="124"/>
        <v>4228</v>
      </c>
      <c r="I257" s="4">
        <f>H257*60*'Berechnungen 525d'!$D$9/1000</f>
        <v>214.60248510638294</v>
      </c>
      <c r="J257" s="24">
        <f t="shared" ref="J257" si="165">((I257-I254)/(3.6*(F257-F254)))</f>
        <v>0.25177304964538388</v>
      </c>
      <c r="K257" s="28">
        <f>'Berechnungen 525d'!$E$77*((I257-I254)/(3.6*(F257-F254)))</f>
        <v>453.19148936169097</v>
      </c>
      <c r="L257" s="21">
        <f>'Berechnungen 525d'!$E$77*((I257-I254)/(3.6*(F257-F254)))*'Berechnungen 525d'!$B$3/(2*PI())/2</f>
        <v>71.69489970489667</v>
      </c>
      <c r="M257" s="19">
        <f t="shared" si="120"/>
        <v>2217</v>
      </c>
      <c r="N257" s="19">
        <f t="shared" si="119"/>
        <v>2250</v>
      </c>
      <c r="O257" s="19">
        <f t="shared" si="121"/>
        <v>33</v>
      </c>
      <c r="P257" s="29">
        <f t="shared" si="136"/>
        <v>1.4884979702300407E-2</v>
      </c>
      <c r="Q257">
        <v>52165</v>
      </c>
      <c r="R257">
        <v>4228</v>
      </c>
      <c r="U257" s="18"/>
      <c r="V257" s="4"/>
      <c r="W257" s="21"/>
    </row>
    <row r="258" spans="1:23" x14ac:dyDescent="0.25">
      <c r="A258">
        <v>52356</v>
      </c>
      <c r="D258">
        <v>2248</v>
      </c>
      <c r="F258" s="17">
        <f t="shared" si="117"/>
        <v>52.356000000000002</v>
      </c>
      <c r="G258" s="17">
        <f t="shared" si="123"/>
        <v>0.1910000000000025</v>
      </c>
      <c r="H258" s="18">
        <f t="shared" si="124"/>
        <v>4228</v>
      </c>
      <c r="I258" s="4">
        <f>H258*60*'Berechnungen 525d'!$D$9/1000</f>
        <v>214.60248510638294</v>
      </c>
      <c r="J258" s="4"/>
      <c r="K258" s="4"/>
      <c r="L258" s="21">
        <f t="shared" ref="L258:L259" si="166">L257</f>
        <v>71.69489970489667</v>
      </c>
      <c r="M258" s="19">
        <f t="shared" si="120"/>
        <v>2217</v>
      </c>
      <c r="N258" s="19">
        <f t="shared" si="119"/>
        <v>2248</v>
      </c>
      <c r="O258" s="19">
        <f t="shared" si="121"/>
        <v>31</v>
      </c>
      <c r="P258" s="29">
        <f t="shared" si="136"/>
        <v>1.3982859720342805E-2</v>
      </c>
      <c r="Q258">
        <v>52356</v>
      </c>
      <c r="T258">
        <v>2248</v>
      </c>
      <c r="U258" s="18"/>
      <c r="V258" s="4"/>
      <c r="W258" s="21"/>
    </row>
    <row r="259" spans="1:23" x14ac:dyDescent="0.25">
      <c r="A259">
        <v>52546</v>
      </c>
      <c r="C259">
        <v>2217</v>
      </c>
      <c r="F259" s="17">
        <f t="shared" ref="F259:F275" si="167">A259/1000</f>
        <v>52.545999999999999</v>
      </c>
      <c r="G259" s="17">
        <f t="shared" si="123"/>
        <v>0.18999999999999773</v>
      </c>
      <c r="H259" s="18">
        <f t="shared" si="124"/>
        <v>4228</v>
      </c>
      <c r="I259" s="4">
        <f>H259*60*'Berechnungen 525d'!$D$9/1000</f>
        <v>214.60248510638294</v>
      </c>
      <c r="J259" s="4"/>
      <c r="K259" s="4"/>
      <c r="L259" s="21">
        <f t="shared" si="166"/>
        <v>71.69489970489667</v>
      </c>
      <c r="M259" s="19">
        <f t="shared" si="120"/>
        <v>2217</v>
      </c>
      <c r="N259" s="19">
        <f t="shared" ref="N259:N275" si="168">IF(ISBLANK(D259),N258,D259)</f>
        <v>2248</v>
      </c>
      <c r="O259" s="19">
        <f t="shared" si="121"/>
        <v>31</v>
      </c>
      <c r="P259" s="29">
        <f t="shared" si="136"/>
        <v>1.3982859720342805E-2</v>
      </c>
      <c r="Q259">
        <v>52546</v>
      </c>
      <c r="S259">
        <v>2217</v>
      </c>
      <c r="U259" s="18"/>
      <c r="V259" s="4"/>
      <c r="W259" s="21"/>
    </row>
    <row r="260" spans="1:23" x14ac:dyDescent="0.25">
      <c r="A260">
        <v>52736</v>
      </c>
      <c r="B260">
        <v>4232</v>
      </c>
      <c r="F260" s="17">
        <f t="shared" si="167"/>
        <v>52.735999999999997</v>
      </c>
      <c r="G260" s="17">
        <f t="shared" si="123"/>
        <v>0.18999999999999773</v>
      </c>
      <c r="H260" s="18">
        <f t="shared" si="124"/>
        <v>4232</v>
      </c>
      <c r="I260" s="4">
        <f>H260*60*'Berechnungen 525d'!$D$9/1000</f>
        <v>214.80551489361702</v>
      </c>
      <c r="J260" s="24">
        <f t="shared" ref="J260" si="169">((I260-I257)/(3.6*(F260-F257)))</f>
        <v>9.876911229522925E-2</v>
      </c>
      <c r="K260" s="28">
        <f>'Berechnungen 525d'!$E$77*((I260-I257)/(3.6*(F260-F257)))</f>
        <v>177.78440213141266</v>
      </c>
      <c r="L260" s="21">
        <f>'Berechnungen 525d'!$E$77*((I260-I257)/(3.6*(F260-F257)))*'Berechnungen 525d'!$B$3/(2*PI())/2</f>
        <v>28.125494805428509</v>
      </c>
      <c r="M260" s="19">
        <f t="shared" ref="M260:M275" si="170">IF(ISBLANK(C260),M259,C260)</f>
        <v>2217</v>
      </c>
      <c r="N260" s="19">
        <f t="shared" si="168"/>
        <v>2248</v>
      </c>
      <c r="O260" s="19">
        <f t="shared" ref="O260:O310" si="171">N260-M260</f>
        <v>31</v>
      </c>
      <c r="P260" s="29">
        <f t="shared" si="136"/>
        <v>1.3982859720342805E-2</v>
      </c>
      <c r="Q260">
        <v>52736</v>
      </c>
      <c r="R260">
        <v>4232</v>
      </c>
      <c r="U260" s="18"/>
      <c r="V260" s="4"/>
      <c r="W260" s="21"/>
    </row>
    <row r="261" spans="1:23" x14ac:dyDescent="0.25">
      <c r="A261">
        <v>52937</v>
      </c>
      <c r="D261">
        <v>2244</v>
      </c>
      <c r="F261" s="17">
        <f t="shared" si="167"/>
        <v>52.936999999999998</v>
      </c>
      <c r="G261" s="17">
        <f t="shared" ref="G261:G310" si="172">F261-F260</f>
        <v>0.20100000000000051</v>
      </c>
      <c r="H261" s="18">
        <f t="shared" ref="H261:H275" si="173">IF(ISBLANK(B261),H260,B261)</f>
        <v>4232</v>
      </c>
      <c r="I261" s="4">
        <f>H261*60*'Berechnungen 525d'!$D$9/1000</f>
        <v>214.80551489361702</v>
      </c>
      <c r="J261" s="4"/>
      <c r="K261" s="4"/>
      <c r="L261" s="21">
        <f t="shared" ref="L261:L262" si="174">L260</f>
        <v>28.125494805428509</v>
      </c>
      <c r="M261" s="19">
        <f t="shared" si="170"/>
        <v>2217</v>
      </c>
      <c r="N261" s="19">
        <f t="shared" si="168"/>
        <v>2244</v>
      </c>
      <c r="O261" s="19">
        <f t="shared" si="171"/>
        <v>27</v>
      </c>
      <c r="P261" s="29">
        <f t="shared" si="136"/>
        <v>1.2178619756427604E-2</v>
      </c>
      <c r="Q261">
        <v>52937</v>
      </c>
      <c r="T261">
        <v>2244</v>
      </c>
      <c r="U261" s="18"/>
      <c r="V261" s="4"/>
      <c r="W261" s="21"/>
    </row>
    <row r="262" spans="1:23" x14ac:dyDescent="0.25">
      <c r="A262">
        <v>53127</v>
      </c>
      <c r="C262">
        <v>2213</v>
      </c>
      <c r="F262" s="17">
        <f t="shared" si="167"/>
        <v>53.127000000000002</v>
      </c>
      <c r="G262" s="17">
        <f t="shared" si="172"/>
        <v>0.19000000000000483</v>
      </c>
      <c r="H262" s="18">
        <f t="shared" si="173"/>
        <v>4232</v>
      </c>
      <c r="I262" s="4">
        <f>H262*60*'Berechnungen 525d'!$D$9/1000</f>
        <v>214.80551489361702</v>
      </c>
      <c r="J262" s="4"/>
      <c r="K262" s="4"/>
      <c r="L262" s="21">
        <f t="shared" si="174"/>
        <v>28.125494805428509</v>
      </c>
      <c r="M262" s="19">
        <f t="shared" si="170"/>
        <v>2213</v>
      </c>
      <c r="N262" s="19">
        <f t="shared" si="168"/>
        <v>2244</v>
      </c>
      <c r="O262" s="19">
        <f t="shared" si="171"/>
        <v>31</v>
      </c>
      <c r="P262" s="29">
        <f t="shared" si="136"/>
        <v>1.4008133755083597E-2</v>
      </c>
      <c r="Q262">
        <v>53127</v>
      </c>
      <c r="S262">
        <v>2213</v>
      </c>
      <c r="U262" s="18"/>
      <c r="V262" s="4"/>
      <c r="W262" s="21"/>
    </row>
    <row r="263" spans="1:23" x14ac:dyDescent="0.25">
      <c r="A263">
        <v>53317</v>
      </c>
      <c r="B263">
        <v>4242</v>
      </c>
      <c r="F263" s="17">
        <f t="shared" si="167"/>
        <v>53.317</v>
      </c>
      <c r="G263" s="17">
        <f t="shared" si="172"/>
        <v>0.18999999999999773</v>
      </c>
      <c r="H263" s="18">
        <f t="shared" si="173"/>
        <v>4242</v>
      </c>
      <c r="I263" s="4">
        <f>H263*60*'Berechnungen 525d'!$D$9/1000</f>
        <v>215.31308936170211</v>
      </c>
      <c r="J263" s="24">
        <f t="shared" ref="J263" si="175">((I263-I260)/(3.6*(F263-F260)))</f>
        <v>0.24267281893530945</v>
      </c>
      <c r="K263" s="28">
        <f>'Berechnungen 525d'!$E$77*((I263-I260)/(3.6*(F263-F260)))</f>
        <v>436.811074083557</v>
      </c>
      <c r="L263" s="21">
        <f>'Berechnungen 525d'!$E$77*((I263-I260)/(3.6*(F263-F260)))*'Berechnungen 525d'!$B$3/(2*PI())/2</f>
        <v>69.103517787852127</v>
      </c>
      <c r="M263" s="19">
        <f t="shared" si="170"/>
        <v>2213</v>
      </c>
      <c r="N263" s="19">
        <f t="shared" si="168"/>
        <v>2244</v>
      </c>
      <c r="O263" s="19">
        <f t="shared" si="171"/>
        <v>31</v>
      </c>
      <c r="P263" s="29">
        <f t="shared" si="136"/>
        <v>1.4008133755083597E-2</v>
      </c>
      <c r="Q263">
        <v>53317</v>
      </c>
      <c r="R263">
        <v>4242</v>
      </c>
      <c r="U263" s="18"/>
      <c r="V263" s="4"/>
      <c r="W263" s="21"/>
    </row>
    <row r="264" spans="1:23" x14ac:dyDescent="0.25">
      <c r="A264">
        <v>53507</v>
      </c>
      <c r="D264">
        <v>2239</v>
      </c>
      <c r="F264" s="17">
        <f t="shared" si="167"/>
        <v>53.506999999999998</v>
      </c>
      <c r="G264" s="17">
        <f t="shared" si="172"/>
        <v>0.18999999999999773</v>
      </c>
      <c r="H264" s="18">
        <f t="shared" si="173"/>
        <v>4242</v>
      </c>
      <c r="I264" s="4">
        <f>H264*60*'Berechnungen 525d'!$D$9/1000</f>
        <v>215.31308936170211</v>
      </c>
      <c r="J264" s="4"/>
      <c r="K264" s="4"/>
      <c r="L264" s="21">
        <f t="shared" ref="L264:L265" si="176">L263</f>
        <v>69.103517787852127</v>
      </c>
      <c r="M264" s="19">
        <f t="shared" si="170"/>
        <v>2213</v>
      </c>
      <c r="N264" s="19">
        <f t="shared" si="168"/>
        <v>2239</v>
      </c>
      <c r="O264" s="19">
        <f t="shared" si="171"/>
        <v>26</v>
      </c>
      <c r="P264" s="29">
        <f t="shared" si="136"/>
        <v>1.1748757342973339E-2</v>
      </c>
      <c r="Q264">
        <v>53507</v>
      </c>
      <c r="T264">
        <v>2239</v>
      </c>
      <c r="U264" s="18"/>
      <c r="V264" s="4"/>
      <c r="W264" s="21"/>
    </row>
    <row r="265" spans="1:23" x14ac:dyDescent="0.25">
      <c r="A265">
        <v>53698</v>
      </c>
      <c r="C265">
        <v>2212</v>
      </c>
      <c r="F265" s="17">
        <f t="shared" si="167"/>
        <v>53.698</v>
      </c>
      <c r="G265" s="17">
        <f t="shared" si="172"/>
        <v>0.1910000000000025</v>
      </c>
      <c r="H265" s="18">
        <f t="shared" si="173"/>
        <v>4242</v>
      </c>
      <c r="I265" s="4">
        <f>H265*60*'Berechnungen 525d'!$D$9/1000</f>
        <v>215.31308936170211</v>
      </c>
      <c r="J265" s="4"/>
      <c r="K265" s="4"/>
      <c r="L265" s="21">
        <f t="shared" si="176"/>
        <v>69.103517787852127</v>
      </c>
      <c r="M265" s="19">
        <f t="shared" si="170"/>
        <v>2212</v>
      </c>
      <c r="N265" s="19">
        <f t="shared" si="168"/>
        <v>2239</v>
      </c>
      <c r="O265" s="19">
        <f t="shared" si="171"/>
        <v>27</v>
      </c>
      <c r="P265" s="29">
        <f t="shared" si="136"/>
        <v>1.2206148282097649E-2</v>
      </c>
      <c r="Q265">
        <v>53698</v>
      </c>
      <c r="S265">
        <v>2212</v>
      </c>
      <c r="V265" s="4"/>
      <c r="W265" s="21"/>
    </row>
    <row r="266" spans="1:23" x14ac:dyDescent="0.25">
      <c r="A266">
        <v>53888</v>
      </c>
      <c r="B266">
        <v>4221</v>
      </c>
      <c r="F266" s="17">
        <f t="shared" si="167"/>
        <v>53.887999999999998</v>
      </c>
      <c r="G266" s="17">
        <f t="shared" si="172"/>
        <v>0.18999999999999773</v>
      </c>
      <c r="H266" s="18">
        <f t="shared" si="173"/>
        <v>4221</v>
      </c>
      <c r="I266" s="4">
        <f>H266*60*'Berechnungen 525d'!$D$9/1000</f>
        <v>214.2471829787234</v>
      </c>
      <c r="J266" s="24">
        <f t="shared" ref="J266" si="177">((I266-I263)/(3.6*(F266-F263)))</f>
        <v>-0.51853783954987054</v>
      </c>
      <c r="K266" s="28">
        <f>'Berechnungen 525d'!$E$77*((I266-I263)/(3.6*(F266-F263)))</f>
        <v>-933.36811118976698</v>
      </c>
      <c r="L266" s="21">
        <f>'Berechnungen 525d'!$E$77*((I266-I263)/(3.6*(F266-F263)))*'Berechnungen 525d'!$B$3/(2*PI())/2</f>
        <v>-147.65884772847602</v>
      </c>
      <c r="M266" s="19">
        <f t="shared" si="170"/>
        <v>2212</v>
      </c>
      <c r="N266" s="19">
        <f t="shared" si="168"/>
        <v>2239</v>
      </c>
      <c r="O266" s="19">
        <f t="shared" si="171"/>
        <v>27</v>
      </c>
      <c r="P266" s="29">
        <f t="shared" si="136"/>
        <v>1.2206148282097649E-2</v>
      </c>
      <c r="Q266">
        <v>53888</v>
      </c>
      <c r="R266">
        <v>4221</v>
      </c>
      <c r="V266" s="4"/>
      <c r="W266" s="21"/>
    </row>
    <row r="267" spans="1:23" x14ac:dyDescent="0.25">
      <c r="A267">
        <v>54078</v>
      </c>
      <c r="D267">
        <v>1065</v>
      </c>
      <c r="F267" s="17">
        <f t="shared" si="167"/>
        <v>54.078000000000003</v>
      </c>
      <c r="G267" s="17">
        <f t="shared" si="172"/>
        <v>0.19000000000000483</v>
      </c>
      <c r="H267" s="18">
        <f t="shared" si="173"/>
        <v>4221</v>
      </c>
      <c r="I267" s="4">
        <f>H267*60*'Berechnungen 525d'!$D$9/1000</f>
        <v>214.2471829787234</v>
      </c>
      <c r="J267" s="4"/>
      <c r="K267" s="4"/>
      <c r="L267" s="21">
        <f t="shared" ref="L267:L268" si="178">L266</f>
        <v>-147.65884772847602</v>
      </c>
      <c r="M267" s="19">
        <f t="shared" si="170"/>
        <v>2212</v>
      </c>
      <c r="N267" s="19">
        <f t="shared" si="168"/>
        <v>1065</v>
      </c>
      <c r="O267" s="19">
        <f t="shared" si="171"/>
        <v>-1147</v>
      </c>
      <c r="P267" s="29">
        <f t="shared" si="136"/>
        <v>-0.51853526220614832</v>
      </c>
      <c r="Q267">
        <v>54078</v>
      </c>
      <c r="T267">
        <v>1065</v>
      </c>
      <c r="V267" s="4"/>
      <c r="W267" s="21"/>
    </row>
    <row r="268" spans="1:23" x14ac:dyDescent="0.25">
      <c r="A268">
        <v>54278</v>
      </c>
      <c r="C268">
        <v>1623</v>
      </c>
      <c r="F268" s="17">
        <f t="shared" si="167"/>
        <v>54.277999999999999</v>
      </c>
      <c r="G268" s="17">
        <f t="shared" si="172"/>
        <v>0.19999999999999574</v>
      </c>
      <c r="H268" s="18">
        <f t="shared" si="173"/>
        <v>4221</v>
      </c>
      <c r="I268" s="4">
        <f>H268*60*'Berechnungen 525d'!$D$9/1000</f>
        <v>214.2471829787234</v>
      </c>
      <c r="J268" s="4"/>
      <c r="K268" s="4"/>
      <c r="L268" s="21">
        <f t="shared" si="178"/>
        <v>-147.65884772847602</v>
      </c>
      <c r="M268" s="19">
        <f t="shared" si="170"/>
        <v>1623</v>
      </c>
      <c r="N268" s="19">
        <f t="shared" si="168"/>
        <v>1065</v>
      </c>
      <c r="O268" s="19">
        <f t="shared" si="171"/>
        <v>-558</v>
      </c>
      <c r="P268" s="29">
        <f t="shared" si="136"/>
        <v>-0.34380776340110908</v>
      </c>
      <c r="Q268">
        <v>54278</v>
      </c>
      <c r="S268">
        <v>1623</v>
      </c>
      <c r="V268" s="4"/>
      <c r="W268" s="21"/>
    </row>
    <row r="269" spans="1:23" x14ac:dyDescent="0.25">
      <c r="A269">
        <v>54469</v>
      </c>
      <c r="B269">
        <v>4172</v>
      </c>
      <c r="F269" s="17">
        <f t="shared" si="167"/>
        <v>54.469000000000001</v>
      </c>
      <c r="G269" s="17">
        <f t="shared" si="172"/>
        <v>0.1910000000000025</v>
      </c>
      <c r="H269" s="18">
        <f t="shared" si="173"/>
        <v>4172</v>
      </c>
      <c r="I269" s="4">
        <f>H269*60*'Berechnungen 525d'!$D$9/1000</f>
        <v>211.76006808510638</v>
      </c>
      <c r="J269" s="24">
        <f t="shared" ref="J269" si="179">((I269-I266)/(3.6*(F269-F266)))</f>
        <v>-1.1890968127830395</v>
      </c>
      <c r="K269" s="28">
        <f>'Berechnungen 525d'!$E$77*((I269-I266)/(3.6*(F269-F266)))</f>
        <v>-2140.3742630094712</v>
      </c>
      <c r="L269" s="21">
        <f>'Berechnungen 525d'!$E$77*((I269-I266)/(3.6*(F269-F266)))*'Berechnungen 525d'!$B$3/(2*PI())/2</f>
        <v>-338.60723716048204</v>
      </c>
      <c r="M269" s="19">
        <f t="shared" si="170"/>
        <v>1623</v>
      </c>
      <c r="N269" s="19">
        <f t="shared" si="168"/>
        <v>1065</v>
      </c>
      <c r="O269" s="19">
        <f t="shared" si="171"/>
        <v>-558</v>
      </c>
      <c r="P269" s="29">
        <f t="shared" si="136"/>
        <v>-0.34380776340110908</v>
      </c>
      <c r="Q269">
        <v>54469</v>
      </c>
      <c r="R269">
        <v>4172</v>
      </c>
      <c r="V269" s="4"/>
      <c r="W269" s="21"/>
    </row>
    <row r="270" spans="1:23" x14ac:dyDescent="0.25">
      <c r="A270">
        <v>54659</v>
      </c>
      <c r="D270">
        <v>1037</v>
      </c>
      <c r="F270" s="17">
        <f t="shared" si="167"/>
        <v>54.658999999999999</v>
      </c>
      <c r="G270" s="17">
        <f t="shared" si="172"/>
        <v>0.18999999999999773</v>
      </c>
      <c r="H270" s="18">
        <f t="shared" si="173"/>
        <v>4172</v>
      </c>
      <c r="I270" s="4">
        <f>H270*60*'Berechnungen 525d'!$D$9/1000</f>
        <v>211.76006808510638</v>
      </c>
      <c r="J270" s="4"/>
      <c r="K270" s="4"/>
      <c r="L270" s="21">
        <f t="shared" ref="L270:L271" si="180">L269</f>
        <v>-338.60723716048204</v>
      </c>
      <c r="M270" s="19">
        <f t="shared" si="170"/>
        <v>1623</v>
      </c>
      <c r="N270" s="19">
        <f t="shared" si="168"/>
        <v>1037</v>
      </c>
      <c r="O270" s="19">
        <f t="shared" si="171"/>
        <v>-586</v>
      </c>
      <c r="P270" s="29">
        <f t="shared" si="136"/>
        <v>-0.36105976586568084</v>
      </c>
      <c r="Q270">
        <v>54659</v>
      </c>
      <c r="T270">
        <v>1037</v>
      </c>
      <c r="V270" s="4"/>
      <c r="W270" s="21"/>
    </row>
    <row r="271" spans="1:23" x14ac:dyDescent="0.25">
      <c r="A271">
        <v>54849</v>
      </c>
      <c r="C271">
        <v>1170</v>
      </c>
      <c r="F271" s="17">
        <f t="shared" si="167"/>
        <v>54.848999999999997</v>
      </c>
      <c r="G271" s="17">
        <f t="shared" si="172"/>
        <v>0.18999999999999773</v>
      </c>
      <c r="H271" s="18">
        <f t="shared" si="173"/>
        <v>4172</v>
      </c>
      <c r="I271" s="4">
        <f>H271*60*'Berechnungen 525d'!$D$9/1000</f>
        <v>211.76006808510638</v>
      </c>
      <c r="J271" s="4"/>
      <c r="K271" s="4"/>
      <c r="L271" s="21">
        <f t="shared" si="180"/>
        <v>-338.60723716048204</v>
      </c>
      <c r="M271" s="19">
        <f t="shared" si="170"/>
        <v>1170</v>
      </c>
      <c r="N271" s="19">
        <f t="shared" si="168"/>
        <v>1037</v>
      </c>
      <c r="O271" s="19">
        <f t="shared" si="171"/>
        <v>-133</v>
      </c>
      <c r="P271" s="29">
        <f t="shared" si="136"/>
        <v>-0.11367521367521367</v>
      </c>
      <c r="Q271">
        <v>54849</v>
      </c>
      <c r="S271">
        <v>1170</v>
      </c>
      <c r="V271" s="4"/>
      <c r="W271" s="21"/>
    </row>
    <row r="272" spans="1:23" x14ac:dyDescent="0.25">
      <c r="A272">
        <v>55040</v>
      </c>
      <c r="B272">
        <v>4119</v>
      </c>
      <c r="F272" s="17">
        <f t="shared" si="167"/>
        <v>55.04</v>
      </c>
      <c r="G272" s="17">
        <f t="shared" si="172"/>
        <v>0.1910000000000025</v>
      </c>
      <c r="H272" s="18">
        <f t="shared" si="173"/>
        <v>4119</v>
      </c>
      <c r="I272" s="4">
        <f>H272*60*'Berechnungen 525d'!$D$9/1000</f>
        <v>209.06992340425529</v>
      </c>
      <c r="J272" s="24">
        <f t="shared" ref="J272" si="181">((I272-I269)/(3.6*(F272-F269)))</f>
        <v>-1.3086907379116077</v>
      </c>
      <c r="K272" s="28">
        <f>'Berechnungen 525d'!$E$77*((I272-I269)/(3.6*(F272-F269)))</f>
        <v>-2355.6433282408939</v>
      </c>
      <c r="L272" s="21">
        <f>'Berechnungen 525d'!$E$77*((I272-I269)/(3.6*(F272-F269)))*'Berechnungen 525d'!$B$3/(2*PI())/2</f>
        <v>-372.66280617187653</v>
      </c>
      <c r="M272" s="19">
        <f t="shared" si="170"/>
        <v>1170</v>
      </c>
      <c r="N272" s="19">
        <f t="shared" si="168"/>
        <v>1037</v>
      </c>
      <c r="O272" s="19">
        <f t="shared" si="171"/>
        <v>-133</v>
      </c>
      <c r="P272" s="29">
        <f t="shared" si="136"/>
        <v>-0.11367521367521367</v>
      </c>
      <c r="Q272">
        <v>55040</v>
      </c>
      <c r="R272">
        <v>4119</v>
      </c>
      <c r="V272" s="4"/>
      <c r="W272" s="21"/>
    </row>
    <row r="273" spans="1:23" x14ac:dyDescent="0.25">
      <c r="A273">
        <v>55230</v>
      </c>
      <c r="D273">
        <v>1043</v>
      </c>
      <c r="F273" s="17">
        <f t="shared" si="167"/>
        <v>55.23</v>
      </c>
      <c r="G273" s="17">
        <f t="shared" si="172"/>
        <v>0.18999999999999773</v>
      </c>
      <c r="H273" s="18">
        <f t="shared" si="173"/>
        <v>4119</v>
      </c>
      <c r="I273" s="4">
        <f>H273*60*'Berechnungen 525d'!$D$9/1000</f>
        <v>209.06992340425529</v>
      </c>
      <c r="J273" s="4"/>
      <c r="K273" s="4"/>
      <c r="L273" s="21">
        <f t="shared" ref="L273:L274" si="182">L272</f>
        <v>-372.66280617187653</v>
      </c>
      <c r="M273" s="19">
        <f t="shared" si="170"/>
        <v>1170</v>
      </c>
      <c r="N273" s="19">
        <f t="shared" si="168"/>
        <v>1043</v>
      </c>
      <c r="O273" s="19">
        <f t="shared" si="171"/>
        <v>-127</v>
      </c>
      <c r="P273" s="29">
        <f t="shared" si="136"/>
        <v>-0.10854700854700855</v>
      </c>
      <c r="Q273">
        <v>55230</v>
      </c>
      <c r="T273">
        <v>1043</v>
      </c>
      <c r="V273" s="4"/>
      <c r="W273" s="21"/>
    </row>
    <row r="274" spans="1:23" x14ac:dyDescent="0.25">
      <c r="A274">
        <v>55430</v>
      </c>
      <c r="C274">
        <v>1117</v>
      </c>
      <c r="F274" s="17">
        <f t="shared" si="167"/>
        <v>55.43</v>
      </c>
      <c r="G274" s="17">
        <f t="shared" si="172"/>
        <v>0.20000000000000284</v>
      </c>
      <c r="H274" s="18">
        <f t="shared" si="173"/>
        <v>4119</v>
      </c>
      <c r="I274" s="4">
        <f>H274*60*'Berechnungen 525d'!$D$9/1000</f>
        <v>209.06992340425529</v>
      </c>
      <c r="J274" s="4"/>
      <c r="K274" s="4"/>
      <c r="L274" s="21">
        <f t="shared" si="182"/>
        <v>-372.66280617187653</v>
      </c>
      <c r="M274" s="19">
        <f t="shared" si="170"/>
        <v>1117</v>
      </c>
      <c r="N274" s="19">
        <f t="shared" si="168"/>
        <v>1043</v>
      </c>
      <c r="O274" s="19">
        <f t="shared" si="171"/>
        <v>-74</v>
      </c>
      <c r="P274" s="29">
        <f t="shared" si="136"/>
        <v>-6.624888093106536E-2</v>
      </c>
      <c r="Q274">
        <v>55430</v>
      </c>
      <c r="S274">
        <v>1117</v>
      </c>
      <c r="V274" s="4"/>
      <c r="W274" s="21"/>
    </row>
    <row r="275" spans="1:23" x14ac:dyDescent="0.25">
      <c r="A275">
        <v>55620</v>
      </c>
      <c r="B275">
        <v>4065</v>
      </c>
      <c r="F275" s="17">
        <f t="shared" si="167"/>
        <v>55.62</v>
      </c>
      <c r="G275" s="17">
        <f t="shared" si="172"/>
        <v>0.18999999999999773</v>
      </c>
      <c r="H275" s="18">
        <f t="shared" si="173"/>
        <v>4065</v>
      </c>
      <c r="I275" s="4">
        <f>H275*60*'Berechnungen 525d'!$D$9/1000</f>
        <v>206.32902127659574</v>
      </c>
      <c r="J275" s="24">
        <f t="shared" ref="J275" si="183">((I275-I272)/(3.6*(F275-F272)))</f>
        <v>-1.3126925898752684</v>
      </c>
      <c r="K275" s="28">
        <f>'Berechnungen 525d'!$E$77*((I275-I272)/(3.6*(F275-F272)))</f>
        <v>-2362.846661775483</v>
      </c>
      <c r="L275" s="21">
        <f>'Berechnungen 525d'!$E$77*((I275-I272)/(3.6*(F275-F272)))*'Berechnungen 525d'!$B$3/(2*PI())/2</f>
        <v>-373.80237363381337</v>
      </c>
      <c r="M275" s="19">
        <f t="shared" si="170"/>
        <v>1117</v>
      </c>
      <c r="N275" s="19">
        <f t="shared" si="168"/>
        <v>1043</v>
      </c>
      <c r="O275" s="19">
        <f t="shared" si="171"/>
        <v>-74</v>
      </c>
      <c r="P275" s="29">
        <f t="shared" si="136"/>
        <v>-6.624888093106536E-2</v>
      </c>
      <c r="Q275">
        <v>55620</v>
      </c>
      <c r="R275">
        <v>4065</v>
      </c>
      <c r="V275" s="4"/>
      <c r="W275" s="21"/>
    </row>
    <row r="276" spans="1:23" x14ac:dyDescent="0.25">
      <c r="A276">
        <v>55811</v>
      </c>
      <c r="D276">
        <v>1047</v>
      </c>
      <c r="F276" s="17">
        <f t="shared" ref="F276:F310" si="184">A276/1000</f>
        <v>55.811</v>
      </c>
      <c r="G276" s="17">
        <f t="shared" si="172"/>
        <v>0.1910000000000025</v>
      </c>
      <c r="H276" s="18">
        <f t="shared" ref="H276:H310" si="185">IF(ISBLANK(B276),H275,B276)</f>
        <v>4065</v>
      </c>
      <c r="I276" s="4">
        <f>H276*60*'Berechnungen 525d'!$D$9/1000</f>
        <v>206.32902127659574</v>
      </c>
      <c r="J276" s="4"/>
      <c r="K276" s="4"/>
      <c r="L276" s="21">
        <f t="shared" ref="L276:L277" si="186">L275</f>
        <v>-373.80237363381337</v>
      </c>
      <c r="M276" s="19">
        <f t="shared" ref="M276:M310" si="187">IF(ISBLANK(C276),M275,C276)</f>
        <v>1117</v>
      </c>
      <c r="N276" s="19">
        <f t="shared" ref="N276:N310" si="188">IF(ISBLANK(D276),N275,D276)</f>
        <v>1047</v>
      </c>
      <c r="O276" s="19">
        <f t="shared" si="171"/>
        <v>-70</v>
      </c>
      <c r="P276" s="29">
        <f t="shared" si="136"/>
        <v>-6.266786034019696E-2</v>
      </c>
      <c r="Q276">
        <v>55811</v>
      </c>
      <c r="T276">
        <v>1047</v>
      </c>
      <c r="V276" s="4"/>
      <c r="W276" s="21"/>
    </row>
    <row r="277" spans="1:23" x14ac:dyDescent="0.25">
      <c r="A277">
        <v>55991</v>
      </c>
      <c r="C277">
        <v>1105</v>
      </c>
      <c r="F277" s="17">
        <f t="shared" si="184"/>
        <v>55.991</v>
      </c>
      <c r="G277" s="17">
        <f t="shared" si="172"/>
        <v>0.17999999999999972</v>
      </c>
      <c r="H277" s="18">
        <f t="shared" si="185"/>
        <v>4065</v>
      </c>
      <c r="I277" s="4">
        <f>H277*60*'Berechnungen 525d'!$D$9/1000</f>
        <v>206.32902127659574</v>
      </c>
      <c r="J277" s="4"/>
      <c r="K277" s="4"/>
      <c r="L277" s="21">
        <f t="shared" si="186"/>
        <v>-373.80237363381337</v>
      </c>
      <c r="M277" s="19">
        <f t="shared" si="187"/>
        <v>1105</v>
      </c>
      <c r="N277" s="19">
        <f t="shared" si="188"/>
        <v>1047</v>
      </c>
      <c r="O277" s="19">
        <f t="shared" si="171"/>
        <v>-58</v>
      </c>
      <c r="P277" s="29">
        <f t="shared" si="136"/>
        <v>-5.2488687782805431E-2</v>
      </c>
      <c r="Q277">
        <v>55991</v>
      </c>
      <c r="S277">
        <v>1105</v>
      </c>
      <c r="V277" s="4"/>
      <c r="W277" s="21"/>
    </row>
    <row r="278" spans="1:23" x14ac:dyDescent="0.25">
      <c r="A278">
        <v>56181</v>
      </c>
      <c r="B278">
        <v>4018</v>
      </c>
      <c r="F278" s="17">
        <f t="shared" si="184"/>
        <v>56.180999999999997</v>
      </c>
      <c r="G278" s="17">
        <f t="shared" si="172"/>
        <v>0.18999999999999773</v>
      </c>
      <c r="H278" s="18">
        <f t="shared" si="185"/>
        <v>4018</v>
      </c>
      <c r="I278" s="4">
        <f>H278*60*'Berechnungen 525d'!$D$9/1000</f>
        <v>203.94342127659573</v>
      </c>
      <c r="J278" s="24">
        <f t="shared" ref="J278" si="189">((I278-I275)/(3.6*(F278-F275)))</f>
        <v>-1.1812240047534219</v>
      </c>
      <c r="K278" s="28">
        <f>'Berechnungen 525d'!$E$77*((I278-I275)/(3.6*(F278-F275)))</f>
        <v>-2126.2032085561596</v>
      </c>
      <c r="L278" s="21">
        <f>'Berechnungen 525d'!$E$77*((I278-I275)/(3.6*(F278-F275)))*'Berechnungen 525d'!$B$3/(2*PI())/2</f>
        <v>-336.36537615560349</v>
      </c>
      <c r="M278" s="19">
        <f t="shared" si="187"/>
        <v>1105</v>
      </c>
      <c r="N278" s="19">
        <f t="shared" si="188"/>
        <v>1047</v>
      </c>
      <c r="O278" s="19">
        <f t="shared" si="171"/>
        <v>-58</v>
      </c>
      <c r="P278" s="29">
        <f t="shared" ref="P278:P310" si="190">1/M278*O278</f>
        <v>-5.2488687782805431E-2</v>
      </c>
      <c r="Q278">
        <v>56181</v>
      </c>
      <c r="R278">
        <v>4018</v>
      </c>
      <c r="V278" s="4"/>
      <c r="W278" s="21"/>
    </row>
    <row r="279" spans="1:23" x14ac:dyDescent="0.25">
      <c r="A279">
        <v>56371</v>
      </c>
      <c r="D279">
        <v>1055</v>
      </c>
      <c r="F279" s="17">
        <f t="shared" si="184"/>
        <v>56.371000000000002</v>
      </c>
      <c r="G279" s="17">
        <f t="shared" si="172"/>
        <v>0.19000000000000483</v>
      </c>
      <c r="H279" s="18">
        <f t="shared" si="185"/>
        <v>4018</v>
      </c>
      <c r="I279" s="4">
        <f>H279*60*'Berechnungen 525d'!$D$9/1000</f>
        <v>203.94342127659573</v>
      </c>
      <c r="J279" s="4"/>
      <c r="K279" s="4"/>
      <c r="L279" s="21">
        <f t="shared" ref="L279:L280" si="191">L278</f>
        <v>-336.36537615560349</v>
      </c>
      <c r="M279" s="19">
        <f t="shared" si="187"/>
        <v>1105</v>
      </c>
      <c r="N279" s="19">
        <f t="shared" si="188"/>
        <v>1055</v>
      </c>
      <c r="O279" s="19">
        <f t="shared" si="171"/>
        <v>-50</v>
      </c>
      <c r="P279" s="29">
        <f t="shared" si="190"/>
        <v>-4.5248868778280542E-2</v>
      </c>
      <c r="Q279">
        <v>56371</v>
      </c>
      <c r="T279">
        <v>1055</v>
      </c>
      <c r="V279" s="4"/>
      <c r="W279" s="21"/>
    </row>
    <row r="280" spans="1:23" x14ac:dyDescent="0.25">
      <c r="A280">
        <v>56562</v>
      </c>
      <c r="C280">
        <v>1097</v>
      </c>
      <c r="F280" s="17">
        <f t="shared" si="184"/>
        <v>56.561999999999998</v>
      </c>
      <c r="G280" s="17">
        <f t="shared" si="172"/>
        <v>0.1909999999999954</v>
      </c>
      <c r="H280" s="18">
        <f t="shared" si="185"/>
        <v>4018</v>
      </c>
      <c r="I280" s="4">
        <f>H280*60*'Berechnungen 525d'!$D$9/1000</f>
        <v>203.94342127659573</v>
      </c>
      <c r="J280" s="4"/>
      <c r="K280" s="4"/>
      <c r="L280" s="21">
        <f t="shared" si="191"/>
        <v>-336.36537615560349</v>
      </c>
      <c r="M280" s="19">
        <f t="shared" si="187"/>
        <v>1097</v>
      </c>
      <c r="N280" s="19">
        <f t="shared" si="188"/>
        <v>1055</v>
      </c>
      <c r="O280" s="19">
        <f t="shared" si="171"/>
        <v>-42</v>
      </c>
      <c r="P280" s="29">
        <f t="shared" si="190"/>
        <v>-3.8286235186873289E-2</v>
      </c>
      <c r="Q280">
        <v>56562</v>
      </c>
      <c r="S280">
        <v>1097</v>
      </c>
      <c r="V280" s="4"/>
      <c r="W280" s="21"/>
    </row>
    <row r="281" spans="1:23" x14ac:dyDescent="0.25">
      <c r="A281">
        <v>56752</v>
      </c>
      <c r="B281">
        <v>3982</v>
      </c>
      <c r="F281" s="17">
        <f t="shared" si="184"/>
        <v>56.752000000000002</v>
      </c>
      <c r="G281" s="17">
        <f t="shared" si="172"/>
        <v>0.19000000000000483</v>
      </c>
      <c r="H281" s="18">
        <f t="shared" si="185"/>
        <v>3982</v>
      </c>
      <c r="I281" s="4">
        <f>H281*60*'Berechnungen 525d'!$D$9/1000</f>
        <v>202.11615319148933</v>
      </c>
      <c r="J281" s="24">
        <f t="shared" ref="J281" si="192">((I281-I278)/(3.6*(F281-F278)))</f>
        <v>-0.88892201065692766</v>
      </c>
      <c r="K281" s="28">
        <f>'Berechnungen 525d'!$E$77*((I281-I278)/(3.6*(F281-F278)))</f>
        <v>-1600.0596191824698</v>
      </c>
      <c r="L281" s="21">
        <f>'Berechnungen 525d'!$E$77*((I281-I278)/(3.6*(F281-F278)))*'Berechnungen 525d'!$B$3/(2*PI())/2</f>
        <v>-253.12945324881795</v>
      </c>
      <c r="M281" s="19">
        <f t="shared" si="187"/>
        <v>1097</v>
      </c>
      <c r="N281" s="19">
        <f t="shared" si="188"/>
        <v>1055</v>
      </c>
      <c r="O281" s="19">
        <f t="shared" si="171"/>
        <v>-42</v>
      </c>
      <c r="P281" s="29">
        <f t="shared" si="190"/>
        <v>-3.8286235186873289E-2</v>
      </c>
      <c r="Q281">
        <v>56752</v>
      </c>
      <c r="R281">
        <v>3982</v>
      </c>
      <c r="V281" s="4"/>
      <c r="W281" s="21"/>
    </row>
    <row r="282" spans="1:23" x14ac:dyDescent="0.25">
      <c r="A282">
        <v>56932</v>
      </c>
      <c r="D282">
        <v>1057</v>
      </c>
      <c r="F282" s="17">
        <f t="shared" si="184"/>
        <v>56.932000000000002</v>
      </c>
      <c r="G282" s="17">
        <f t="shared" si="172"/>
        <v>0.17999999999999972</v>
      </c>
      <c r="H282" s="18">
        <f t="shared" si="185"/>
        <v>3982</v>
      </c>
      <c r="I282" s="4">
        <f>H282*60*'Berechnungen 525d'!$D$9/1000</f>
        <v>202.11615319148933</v>
      </c>
      <c r="J282" s="4"/>
      <c r="K282" s="4"/>
      <c r="L282" s="21">
        <f t="shared" ref="L282:L283" si="193">L281</f>
        <v>-253.12945324881795</v>
      </c>
      <c r="M282" s="19">
        <f t="shared" si="187"/>
        <v>1097</v>
      </c>
      <c r="N282" s="19">
        <f t="shared" si="188"/>
        <v>1057</v>
      </c>
      <c r="O282" s="19">
        <f t="shared" si="171"/>
        <v>-40</v>
      </c>
      <c r="P282" s="29">
        <f t="shared" si="190"/>
        <v>-3.6463081130355512E-2</v>
      </c>
      <c r="Q282">
        <v>56932</v>
      </c>
      <c r="T282">
        <v>1057</v>
      </c>
      <c r="V282" s="4"/>
      <c r="W282" s="21"/>
    </row>
    <row r="283" spans="1:23" x14ac:dyDescent="0.25">
      <c r="A283">
        <v>57123</v>
      </c>
      <c r="C283">
        <v>1090</v>
      </c>
      <c r="F283" s="17">
        <f t="shared" si="184"/>
        <v>57.122999999999998</v>
      </c>
      <c r="G283" s="17">
        <f t="shared" si="172"/>
        <v>0.1909999999999954</v>
      </c>
      <c r="H283" s="18">
        <f t="shared" si="185"/>
        <v>3982</v>
      </c>
      <c r="I283" s="4">
        <f>H283*60*'Berechnungen 525d'!$D$9/1000</f>
        <v>202.11615319148933</v>
      </c>
      <c r="J283" s="4"/>
      <c r="K283" s="4"/>
      <c r="L283" s="21">
        <f t="shared" si="193"/>
        <v>-253.12945324881795</v>
      </c>
      <c r="M283" s="19">
        <f t="shared" si="187"/>
        <v>1090</v>
      </c>
      <c r="N283" s="19">
        <f t="shared" si="188"/>
        <v>1057</v>
      </c>
      <c r="O283" s="19">
        <f t="shared" si="171"/>
        <v>-33</v>
      </c>
      <c r="P283" s="29">
        <f t="shared" si="190"/>
        <v>-3.0275229357798167E-2</v>
      </c>
      <c r="Q283">
        <v>57123</v>
      </c>
      <c r="S283">
        <v>1090</v>
      </c>
      <c r="V283" s="4"/>
      <c r="W283" s="21"/>
    </row>
    <row r="284" spans="1:23" x14ac:dyDescent="0.25">
      <c r="A284">
        <v>57313</v>
      </c>
      <c r="B284">
        <v>3934</v>
      </c>
      <c r="F284" s="17">
        <f t="shared" si="184"/>
        <v>57.313000000000002</v>
      </c>
      <c r="G284" s="17">
        <f t="shared" si="172"/>
        <v>0.19000000000000483</v>
      </c>
      <c r="H284" s="18">
        <f t="shared" si="185"/>
        <v>3934</v>
      </c>
      <c r="I284" s="4">
        <f>H284*60*'Berechnungen 525d'!$D$9/1000</f>
        <v>199.67979574468083</v>
      </c>
      <c r="J284" s="24">
        <f t="shared" ref="J284" si="194">((I284-I281)/(3.6*(F284-F281)))</f>
        <v>-1.2063564303864629</v>
      </c>
      <c r="K284" s="28">
        <f>'Berechnungen 525d'!$E$77*((I284-I281)/(3.6*(F284-F281)))</f>
        <v>-2171.4415746956333</v>
      </c>
      <c r="L284" s="21">
        <f>'Berechnungen 525d'!$E$77*((I284-I281)/(3.6*(F284-F281)))*'Berechnungen 525d'!$B$3/(2*PI())/2</f>
        <v>-343.52208628657075</v>
      </c>
      <c r="M284" s="19">
        <f t="shared" si="187"/>
        <v>1090</v>
      </c>
      <c r="N284" s="19">
        <f t="shared" si="188"/>
        <v>1057</v>
      </c>
      <c r="O284" s="19">
        <f t="shared" si="171"/>
        <v>-33</v>
      </c>
      <c r="P284" s="29">
        <f t="shared" si="190"/>
        <v>-3.0275229357798167E-2</v>
      </c>
      <c r="Q284">
        <v>57313</v>
      </c>
      <c r="R284">
        <v>3934</v>
      </c>
      <c r="V284" s="4"/>
      <c r="W284" s="21"/>
    </row>
    <row r="285" spans="1:23" x14ac:dyDescent="0.25">
      <c r="A285">
        <v>57503</v>
      </c>
      <c r="D285">
        <v>1058</v>
      </c>
      <c r="F285" s="17">
        <f t="shared" si="184"/>
        <v>57.503</v>
      </c>
      <c r="G285" s="17">
        <f t="shared" si="172"/>
        <v>0.18999999999999773</v>
      </c>
      <c r="H285" s="18">
        <f t="shared" si="185"/>
        <v>3934</v>
      </c>
      <c r="I285" s="4">
        <f>H285*60*'Berechnungen 525d'!$D$9/1000</f>
        <v>199.67979574468083</v>
      </c>
      <c r="J285" s="4"/>
      <c r="K285" s="4"/>
      <c r="L285" s="21">
        <f t="shared" ref="L285:L286" si="195">L284</f>
        <v>-343.52208628657075</v>
      </c>
      <c r="M285" s="19">
        <f t="shared" si="187"/>
        <v>1090</v>
      </c>
      <c r="N285" s="19">
        <f t="shared" si="188"/>
        <v>1058</v>
      </c>
      <c r="O285" s="19">
        <f t="shared" si="171"/>
        <v>-32</v>
      </c>
      <c r="P285" s="29">
        <f t="shared" si="190"/>
        <v>-2.9357798165137616E-2</v>
      </c>
      <c r="Q285">
        <v>57503</v>
      </c>
      <c r="T285">
        <v>1058</v>
      </c>
      <c r="V285" s="4"/>
      <c r="W285" s="21"/>
    </row>
    <row r="286" spans="1:23" x14ac:dyDescent="0.25">
      <c r="A286">
        <v>57703</v>
      </c>
      <c r="C286">
        <v>1085</v>
      </c>
      <c r="F286" s="17">
        <f t="shared" si="184"/>
        <v>57.703000000000003</v>
      </c>
      <c r="G286" s="17">
        <f t="shared" si="172"/>
        <v>0.20000000000000284</v>
      </c>
      <c r="H286" s="18">
        <f t="shared" si="185"/>
        <v>3934</v>
      </c>
      <c r="I286" s="4">
        <f>H286*60*'Berechnungen 525d'!$D$9/1000</f>
        <v>199.67979574468083</v>
      </c>
      <c r="J286" s="4"/>
      <c r="K286" s="4"/>
      <c r="L286" s="21">
        <f t="shared" si="195"/>
        <v>-343.52208628657075</v>
      </c>
      <c r="M286" s="19">
        <f t="shared" si="187"/>
        <v>1085</v>
      </c>
      <c r="N286" s="19">
        <f t="shared" si="188"/>
        <v>1058</v>
      </c>
      <c r="O286" s="19">
        <f t="shared" si="171"/>
        <v>-27</v>
      </c>
      <c r="P286" s="29">
        <f t="shared" si="190"/>
        <v>-2.488479262672811E-2</v>
      </c>
      <c r="Q286">
        <v>57703</v>
      </c>
      <c r="S286">
        <v>1085</v>
      </c>
      <c r="V286" s="4"/>
      <c r="W286" s="21"/>
    </row>
    <row r="287" spans="1:23" x14ac:dyDescent="0.25">
      <c r="A287">
        <v>57874</v>
      </c>
      <c r="B287">
        <v>3887</v>
      </c>
      <c r="F287" s="17">
        <f t="shared" si="184"/>
        <v>57.874000000000002</v>
      </c>
      <c r="G287" s="17">
        <f t="shared" si="172"/>
        <v>0.17099999999999937</v>
      </c>
      <c r="H287" s="18">
        <f t="shared" si="185"/>
        <v>3887</v>
      </c>
      <c r="I287" s="4">
        <f>H287*60*'Berechnungen 525d'!$D$9/1000</f>
        <v>197.29419574468085</v>
      </c>
      <c r="J287" s="24">
        <f t="shared" ref="J287" si="196">((I287-I284)/(3.6*(F287-F284)))</f>
        <v>-1.1812240047534077</v>
      </c>
      <c r="K287" s="28">
        <f>'Berechnungen 525d'!$E$77*((I287-I284)/(3.6*(F287-F284)))</f>
        <v>-2126.2032085561341</v>
      </c>
      <c r="L287" s="21">
        <f>'Berechnungen 525d'!$E$77*((I287-I284)/(3.6*(F287-F284)))*'Berechnungen 525d'!$B$3/(2*PI())/2</f>
        <v>-336.36537615559951</v>
      </c>
      <c r="M287" s="19">
        <f t="shared" si="187"/>
        <v>1085</v>
      </c>
      <c r="N287" s="19">
        <f t="shared" si="188"/>
        <v>1058</v>
      </c>
      <c r="O287" s="19">
        <f t="shared" si="171"/>
        <v>-27</v>
      </c>
      <c r="P287" s="29">
        <f t="shared" si="190"/>
        <v>-2.488479262672811E-2</v>
      </c>
      <c r="Q287">
        <v>57874</v>
      </c>
      <c r="R287">
        <v>3887</v>
      </c>
      <c r="V287" s="4"/>
      <c r="W287" s="21"/>
    </row>
    <row r="288" spans="1:23" x14ac:dyDescent="0.25">
      <c r="A288">
        <v>58064</v>
      </c>
      <c r="D288">
        <v>1059</v>
      </c>
      <c r="F288" s="17">
        <f t="shared" si="184"/>
        <v>58.064</v>
      </c>
      <c r="G288" s="17">
        <f t="shared" si="172"/>
        <v>0.18999999999999773</v>
      </c>
      <c r="H288" s="18">
        <f t="shared" si="185"/>
        <v>3887</v>
      </c>
      <c r="I288" s="4">
        <f>H288*60*'Berechnungen 525d'!$D$9/1000</f>
        <v>197.29419574468085</v>
      </c>
      <c r="J288" s="4"/>
      <c r="K288" s="4"/>
      <c r="L288" s="21">
        <f t="shared" ref="L288:L289" si="197">L287</f>
        <v>-336.36537615559951</v>
      </c>
      <c r="M288" s="19">
        <f t="shared" si="187"/>
        <v>1085</v>
      </c>
      <c r="N288" s="19">
        <f t="shared" si="188"/>
        <v>1059</v>
      </c>
      <c r="O288" s="19">
        <f t="shared" si="171"/>
        <v>-26</v>
      </c>
      <c r="P288" s="29">
        <f t="shared" si="190"/>
        <v>-2.3963133640552997E-2</v>
      </c>
      <c r="Q288">
        <v>58064</v>
      </c>
      <c r="T288">
        <v>1059</v>
      </c>
      <c r="V288" s="4"/>
      <c r="W288" s="21"/>
    </row>
    <row r="289" spans="1:23" x14ac:dyDescent="0.25">
      <c r="A289">
        <v>58254</v>
      </c>
      <c r="C289">
        <v>1083</v>
      </c>
      <c r="F289" s="17">
        <f t="shared" si="184"/>
        <v>58.253999999999998</v>
      </c>
      <c r="G289" s="17">
        <f t="shared" si="172"/>
        <v>0.18999999999999773</v>
      </c>
      <c r="H289" s="18">
        <f t="shared" si="185"/>
        <v>3887</v>
      </c>
      <c r="I289" s="4">
        <f>H289*60*'Berechnungen 525d'!$D$9/1000</f>
        <v>197.29419574468085</v>
      </c>
      <c r="J289" s="4"/>
      <c r="K289" s="4"/>
      <c r="L289" s="21">
        <f t="shared" si="197"/>
        <v>-336.36537615559951</v>
      </c>
      <c r="M289" s="19">
        <f t="shared" si="187"/>
        <v>1083</v>
      </c>
      <c r="N289" s="19">
        <f t="shared" si="188"/>
        <v>1059</v>
      </c>
      <c r="O289" s="19">
        <f t="shared" si="171"/>
        <v>-24</v>
      </c>
      <c r="P289" s="29">
        <f t="shared" si="190"/>
        <v>-2.2160664819944598E-2</v>
      </c>
      <c r="Q289">
        <v>58254</v>
      </c>
      <c r="S289">
        <v>1083</v>
      </c>
      <c r="V289" s="4"/>
      <c r="W289" s="21"/>
    </row>
    <row r="290" spans="1:23" x14ac:dyDescent="0.25">
      <c r="A290">
        <v>58454</v>
      </c>
      <c r="B290">
        <v>3802</v>
      </c>
      <c r="F290" s="17">
        <f t="shared" si="184"/>
        <v>58.454000000000001</v>
      </c>
      <c r="G290" s="17">
        <f t="shared" si="172"/>
        <v>0.20000000000000284</v>
      </c>
      <c r="H290" s="18">
        <f t="shared" si="185"/>
        <v>3802</v>
      </c>
      <c r="I290" s="4">
        <f>H290*60*'Berechnungen 525d'!$D$9/1000</f>
        <v>192.97981276595743</v>
      </c>
      <c r="J290" s="24">
        <f t="shared" ref="J290" si="198">((I290-I287)/(3.6*(F290-F287)))</f>
        <v>-2.0662753729518335</v>
      </c>
      <c r="K290" s="28">
        <f>'Berechnungen 525d'!$E$77*((I290-I287)/(3.6*(F290-F287)))</f>
        <v>-3719.2956713133003</v>
      </c>
      <c r="L290" s="21">
        <f>'Berechnungen 525d'!$E$77*((I290-I287)/(3.6*(F290-F287)))*'Berechnungen 525d'!$B$3/(2*PI())/2</f>
        <v>-588.39262516434223</v>
      </c>
      <c r="M290" s="19">
        <f t="shared" si="187"/>
        <v>1083</v>
      </c>
      <c r="N290" s="19">
        <f t="shared" si="188"/>
        <v>1059</v>
      </c>
      <c r="O290" s="19">
        <f t="shared" si="171"/>
        <v>-24</v>
      </c>
      <c r="P290" s="29">
        <f t="shared" si="190"/>
        <v>-2.2160664819944598E-2</v>
      </c>
      <c r="Q290">
        <v>58454</v>
      </c>
      <c r="R290">
        <v>3802</v>
      </c>
      <c r="V290" s="4"/>
      <c r="W290" s="21"/>
    </row>
    <row r="291" spans="1:23" x14ac:dyDescent="0.25">
      <c r="A291">
        <v>58645</v>
      </c>
      <c r="D291">
        <v>1062</v>
      </c>
      <c r="F291" s="17">
        <f t="shared" si="184"/>
        <v>58.645000000000003</v>
      </c>
      <c r="G291" s="17">
        <f t="shared" si="172"/>
        <v>0.1910000000000025</v>
      </c>
      <c r="H291" s="18">
        <f t="shared" si="185"/>
        <v>3802</v>
      </c>
      <c r="I291" s="4">
        <f>H291*60*'Berechnungen 525d'!$D$9/1000</f>
        <v>192.97981276595743</v>
      </c>
      <c r="J291" s="4"/>
      <c r="K291" s="4"/>
      <c r="L291" s="21">
        <f t="shared" ref="L291:L292" si="199">L290</f>
        <v>-588.39262516434223</v>
      </c>
      <c r="M291" s="19">
        <f t="shared" si="187"/>
        <v>1083</v>
      </c>
      <c r="N291" s="19">
        <f t="shared" si="188"/>
        <v>1062</v>
      </c>
      <c r="O291" s="19">
        <f t="shared" si="171"/>
        <v>-21</v>
      </c>
      <c r="P291" s="29">
        <f t="shared" si="190"/>
        <v>-1.9390581717451522E-2</v>
      </c>
      <c r="Q291">
        <v>58645</v>
      </c>
      <c r="T291">
        <v>1062</v>
      </c>
      <c r="V291" s="4"/>
      <c r="W291" s="21"/>
    </row>
    <row r="292" spans="1:23" x14ac:dyDescent="0.25">
      <c r="A292">
        <v>58815</v>
      </c>
      <c r="C292">
        <v>1082</v>
      </c>
      <c r="F292" s="17">
        <f t="shared" si="184"/>
        <v>58.814999999999998</v>
      </c>
      <c r="G292" s="17">
        <f t="shared" si="172"/>
        <v>0.1699999999999946</v>
      </c>
      <c r="H292" s="18">
        <f t="shared" si="185"/>
        <v>3802</v>
      </c>
      <c r="I292" s="4">
        <f>H292*60*'Berechnungen 525d'!$D$9/1000</f>
        <v>192.97981276595743</v>
      </c>
      <c r="J292" s="4"/>
      <c r="K292" s="4"/>
      <c r="L292" s="21">
        <f t="shared" si="199"/>
        <v>-588.39262516434223</v>
      </c>
      <c r="M292" s="19">
        <f t="shared" si="187"/>
        <v>1082</v>
      </c>
      <c r="N292" s="19">
        <f t="shared" si="188"/>
        <v>1062</v>
      </c>
      <c r="O292" s="19">
        <f t="shared" si="171"/>
        <v>-20</v>
      </c>
      <c r="P292" s="29">
        <f t="shared" si="190"/>
        <v>-1.8484288354898334E-2</v>
      </c>
      <c r="Q292">
        <v>58815</v>
      </c>
      <c r="S292">
        <v>1082</v>
      </c>
      <c r="V292" s="4"/>
      <c r="W292" s="21"/>
    </row>
    <row r="293" spans="1:23" x14ac:dyDescent="0.25">
      <c r="A293">
        <v>59015</v>
      </c>
      <c r="B293">
        <v>3695</v>
      </c>
      <c r="F293" s="17">
        <f t="shared" si="184"/>
        <v>59.015000000000001</v>
      </c>
      <c r="G293" s="17">
        <f t="shared" si="172"/>
        <v>0.20000000000000284</v>
      </c>
      <c r="H293" s="18">
        <f t="shared" si="185"/>
        <v>3695</v>
      </c>
      <c r="I293" s="4">
        <f>H293*60*'Berechnungen 525d'!$D$9/1000</f>
        <v>187.54876595744679</v>
      </c>
      <c r="J293" s="24">
        <f t="shared" ref="J293" si="200">((I293-I290)/(3.6*(F293-F290)))</f>
        <v>-2.6891695427365039</v>
      </c>
      <c r="K293" s="28">
        <f>'Berechnungen 525d'!$E$77*((I293-I290)/(3.6*(F293-F290)))</f>
        <v>-4840.505176925707</v>
      </c>
      <c r="L293" s="21">
        <f>'Berechnungen 525d'!$E$77*((I293-I290)/(3.6*(F293-F290)))*'Berechnungen 525d'!$B$3/(2*PI())/2</f>
        <v>-765.76798401381791</v>
      </c>
      <c r="M293" s="19">
        <f t="shared" si="187"/>
        <v>1082</v>
      </c>
      <c r="N293" s="19">
        <f t="shared" si="188"/>
        <v>1062</v>
      </c>
      <c r="O293" s="19">
        <f t="shared" si="171"/>
        <v>-20</v>
      </c>
      <c r="P293" s="29">
        <f t="shared" si="190"/>
        <v>-1.8484288354898334E-2</v>
      </c>
      <c r="Q293">
        <v>59015</v>
      </c>
      <c r="R293">
        <v>3695</v>
      </c>
      <c r="V293" s="4"/>
      <c r="W293" s="21"/>
    </row>
    <row r="294" spans="1:23" x14ac:dyDescent="0.25">
      <c r="A294">
        <v>59206</v>
      </c>
      <c r="D294">
        <v>1066</v>
      </c>
      <c r="F294" s="17">
        <f t="shared" si="184"/>
        <v>59.206000000000003</v>
      </c>
      <c r="G294" s="17">
        <f t="shared" si="172"/>
        <v>0.1910000000000025</v>
      </c>
      <c r="H294" s="18">
        <f t="shared" si="185"/>
        <v>3695</v>
      </c>
      <c r="I294" s="4">
        <f>H294*60*'Berechnungen 525d'!$D$9/1000</f>
        <v>187.54876595744679</v>
      </c>
      <c r="J294" s="4"/>
      <c r="K294" s="4"/>
      <c r="L294" s="21">
        <f t="shared" ref="L294:L295" si="201">L293</f>
        <v>-765.76798401381791</v>
      </c>
      <c r="M294" s="19">
        <f t="shared" si="187"/>
        <v>1082</v>
      </c>
      <c r="N294" s="19">
        <f t="shared" si="188"/>
        <v>1066</v>
      </c>
      <c r="O294" s="19">
        <f t="shared" si="171"/>
        <v>-16</v>
      </c>
      <c r="P294" s="29">
        <f t="shared" si="190"/>
        <v>-1.4787430683918669E-2</v>
      </c>
      <c r="Q294">
        <v>59206</v>
      </c>
      <c r="T294">
        <v>1066</v>
      </c>
    </row>
    <row r="295" spans="1:23" x14ac:dyDescent="0.25">
      <c r="A295">
        <v>59396</v>
      </c>
      <c r="C295">
        <v>1080</v>
      </c>
      <c r="F295" s="17">
        <f t="shared" si="184"/>
        <v>59.396000000000001</v>
      </c>
      <c r="G295" s="17">
        <f t="shared" si="172"/>
        <v>0.18999999999999773</v>
      </c>
      <c r="H295" s="18">
        <f t="shared" si="185"/>
        <v>3695</v>
      </c>
      <c r="I295" s="4">
        <f>H295*60*'Berechnungen 525d'!$D$9/1000</f>
        <v>187.54876595744679</v>
      </c>
      <c r="J295" s="4"/>
      <c r="K295" s="4"/>
      <c r="L295" s="21">
        <f t="shared" si="201"/>
        <v>-765.76798401381791</v>
      </c>
      <c r="M295" s="19">
        <f t="shared" si="187"/>
        <v>1080</v>
      </c>
      <c r="N295" s="19">
        <f t="shared" si="188"/>
        <v>1066</v>
      </c>
      <c r="O295" s="19">
        <f t="shared" si="171"/>
        <v>-14</v>
      </c>
      <c r="P295" s="29">
        <f t="shared" si="190"/>
        <v>-1.2962962962962964E-2</v>
      </c>
      <c r="Q295">
        <v>59396</v>
      </c>
      <c r="S295">
        <v>1080</v>
      </c>
    </row>
    <row r="296" spans="1:23" x14ac:dyDescent="0.25">
      <c r="A296">
        <v>59586</v>
      </c>
      <c r="B296">
        <v>3559</v>
      </c>
      <c r="F296" s="17">
        <f t="shared" si="184"/>
        <v>59.585999999999999</v>
      </c>
      <c r="G296" s="17">
        <f t="shared" si="172"/>
        <v>0.18999999999999773</v>
      </c>
      <c r="H296" s="18">
        <f t="shared" si="185"/>
        <v>3559</v>
      </c>
      <c r="I296" s="4">
        <f>H296*60*'Berechnungen 525d'!$D$9/1000</f>
        <v>180.64575319148935</v>
      </c>
      <c r="J296" s="24">
        <f t="shared" ref="J296" si="202">((I296-I293)/(3.6*(F296-F293)))</f>
        <v>-3.3581498180372966</v>
      </c>
      <c r="K296" s="28">
        <f>'Berechnungen 525d'!$E$77*((I296-I293)/(3.6*(F296-F293)))</f>
        <v>-6044.6696724671338</v>
      </c>
      <c r="L296" s="21">
        <f>'Berechnungen 525d'!$E$77*((I296-I293)/(3.6*(F296-F293)))*'Berechnungen 525d'!$B$3/(2*PI())/2</f>
        <v>-956.26682338442754</v>
      </c>
      <c r="M296" s="19">
        <f t="shared" si="187"/>
        <v>1080</v>
      </c>
      <c r="N296" s="19">
        <f t="shared" si="188"/>
        <v>1066</v>
      </c>
      <c r="O296" s="19">
        <f t="shared" si="171"/>
        <v>-14</v>
      </c>
      <c r="P296" s="29">
        <f t="shared" si="190"/>
        <v>-1.2962962962962964E-2</v>
      </c>
      <c r="Q296">
        <v>59586</v>
      </c>
      <c r="R296">
        <v>3559</v>
      </c>
    </row>
    <row r="297" spans="1:23" x14ac:dyDescent="0.25">
      <c r="A297">
        <v>59776</v>
      </c>
      <c r="D297">
        <v>1070</v>
      </c>
      <c r="F297" s="17">
        <f t="shared" si="184"/>
        <v>59.776000000000003</v>
      </c>
      <c r="G297" s="17">
        <f t="shared" si="172"/>
        <v>0.19000000000000483</v>
      </c>
      <c r="H297" s="18">
        <f t="shared" si="185"/>
        <v>3559</v>
      </c>
      <c r="I297" s="4">
        <f>H297*60*'Berechnungen 525d'!$D$9/1000</f>
        <v>180.64575319148935</v>
      </c>
      <c r="J297" s="4"/>
      <c r="K297" s="4"/>
      <c r="L297" s="21">
        <f t="shared" ref="L297:L298" si="203">L296</f>
        <v>-956.26682338442754</v>
      </c>
      <c r="M297" s="19">
        <f t="shared" si="187"/>
        <v>1080</v>
      </c>
      <c r="N297" s="19">
        <f t="shared" si="188"/>
        <v>1070</v>
      </c>
      <c r="O297" s="19">
        <f t="shared" si="171"/>
        <v>-10</v>
      </c>
      <c r="P297" s="29">
        <f t="shared" si="190"/>
        <v>-9.2592592592592587E-3</v>
      </c>
      <c r="Q297">
        <v>59776</v>
      </c>
      <c r="T297">
        <v>1070</v>
      </c>
    </row>
    <row r="298" spans="1:23" x14ac:dyDescent="0.25">
      <c r="A298">
        <v>59967</v>
      </c>
      <c r="C298">
        <v>1078</v>
      </c>
      <c r="F298" s="17">
        <f t="shared" si="184"/>
        <v>59.966999999999999</v>
      </c>
      <c r="G298" s="17">
        <f t="shared" si="172"/>
        <v>0.1909999999999954</v>
      </c>
      <c r="H298" s="18">
        <f t="shared" si="185"/>
        <v>3559</v>
      </c>
      <c r="I298" s="4">
        <f>H298*60*'Berechnungen 525d'!$D$9/1000</f>
        <v>180.64575319148935</v>
      </c>
      <c r="J298" s="4"/>
      <c r="K298" s="4"/>
      <c r="L298" s="21">
        <f t="shared" si="203"/>
        <v>-956.26682338442754</v>
      </c>
      <c r="M298" s="19">
        <f t="shared" si="187"/>
        <v>1078</v>
      </c>
      <c r="N298" s="19">
        <f t="shared" si="188"/>
        <v>1070</v>
      </c>
      <c r="O298" s="19">
        <f t="shared" si="171"/>
        <v>-8</v>
      </c>
      <c r="P298" s="29">
        <f t="shared" si="190"/>
        <v>-7.4211502782931356E-3</v>
      </c>
      <c r="Q298">
        <v>59967</v>
      </c>
      <c r="S298">
        <v>1078</v>
      </c>
    </row>
    <row r="299" spans="1:23" x14ac:dyDescent="0.25">
      <c r="A299">
        <v>60157</v>
      </c>
      <c r="B299">
        <v>3411</v>
      </c>
      <c r="F299" s="17">
        <f t="shared" si="184"/>
        <v>60.156999999999996</v>
      </c>
      <c r="G299" s="17">
        <f t="shared" si="172"/>
        <v>0.18999999999999773</v>
      </c>
      <c r="H299" s="18">
        <f t="shared" si="185"/>
        <v>3411</v>
      </c>
      <c r="I299" s="4">
        <f>H299*60*'Berechnungen 525d'!$D$9/1000</f>
        <v>173.13365106382977</v>
      </c>
      <c r="J299" s="24">
        <f t="shared" ref="J299" si="204">((I299-I296)/(3.6*(F299-F296)))</f>
        <v>-3.6544571549229428</v>
      </c>
      <c r="K299" s="28">
        <f>'Berechnungen 525d'!$E$77*((I299-I296)/(3.6*(F299-F296)))</f>
        <v>-6578.0228788612967</v>
      </c>
      <c r="L299" s="21">
        <f>'Berechnungen 525d'!$E$77*((I299-I296)/(3.6*(F299-F296)))*'Berechnungen 525d'!$B$3/(2*PI())/2</f>
        <v>-1040.6433078007012</v>
      </c>
      <c r="M299" s="19">
        <f t="shared" si="187"/>
        <v>1078</v>
      </c>
      <c r="N299" s="19">
        <f t="shared" si="188"/>
        <v>1070</v>
      </c>
      <c r="O299" s="19">
        <f t="shared" si="171"/>
        <v>-8</v>
      </c>
      <c r="P299" s="29">
        <f t="shared" si="190"/>
        <v>-7.4211502782931356E-3</v>
      </c>
      <c r="Q299">
        <v>60157</v>
      </c>
      <c r="R299">
        <v>3411</v>
      </c>
    </row>
    <row r="300" spans="1:23" x14ac:dyDescent="0.25">
      <c r="A300">
        <v>60357</v>
      </c>
      <c r="D300">
        <v>1059</v>
      </c>
      <c r="F300" s="17">
        <f t="shared" si="184"/>
        <v>60.356999999999999</v>
      </c>
      <c r="G300" s="17">
        <f t="shared" si="172"/>
        <v>0.20000000000000284</v>
      </c>
      <c r="H300" s="18">
        <f t="shared" si="185"/>
        <v>3411</v>
      </c>
      <c r="I300" s="4">
        <f>H300*60*'Berechnungen 525d'!$D$9/1000</f>
        <v>173.13365106382977</v>
      </c>
      <c r="J300" s="4"/>
      <c r="K300" s="4"/>
      <c r="L300" s="21">
        <f t="shared" ref="L300:L301" si="205">L299</f>
        <v>-1040.6433078007012</v>
      </c>
      <c r="M300" s="19">
        <f t="shared" si="187"/>
        <v>1078</v>
      </c>
      <c r="N300" s="19">
        <f t="shared" si="188"/>
        <v>1059</v>
      </c>
      <c r="O300" s="19">
        <f t="shared" si="171"/>
        <v>-19</v>
      </c>
      <c r="P300" s="29">
        <f t="shared" si="190"/>
        <v>-1.7625231910946199E-2</v>
      </c>
      <c r="Q300">
        <v>60357</v>
      </c>
      <c r="T300">
        <v>1059</v>
      </c>
    </row>
    <row r="301" spans="1:23" x14ac:dyDescent="0.25">
      <c r="A301">
        <v>60547</v>
      </c>
      <c r="C301">
        <v>1075</v>
      </c>
      <c r="F301" s="17">
        <f t="shared" si="184"/>
        <v>60.546999999999997</v>
      </c>
      <c r="G301" s="17">
        <f t="shared" si="172"/>
        <v>0.18999999999999773</v>
      </c>
      <c r="H301" s="18">
        <f t="shared" si="185"/>
        <v>3411</v>
      </c>
      <c r="I301" s="4">
        <f>H301*60*'Berechnungen 525d'!$D$9/1000</f>
        <v>173.13365106382977</v>
      </c>
      <c r="J301" s="4"/>
      <c r="K301" s="4"/>
      <c r="L301" s="21">
        <f t="shared" si="205"/>
        <v>-1040.6433078007012</v>
      </c>
      <c r="M301" s="19">
        <f t="shared" si="187"/>
        <v>1075</v>
      </c>
      <c r="N301" s="19">
        <f t="shared" si="188"/>
        <v>1059</v>
      </c>
      <c r="O301" s="19">
        <f t="shared" si="171"/>
        <v>-16</v>
      </c>
      <c r="P301" s="29">
        <f t="shared" si="190"/>
        <v>-1.4883720930232559E-2</v>
      </c>
      <c r="Q301">
        <v>60547</v>
      </c>
      <c r="S301">
        <v>1075</v>
      </c>
    </row>
    <row r="302" spans="1:23" x14ac:dyDescent="0.25">
      <c r="A302">
        <v>60738</v>
      </c>
      <c r="B302">
        <v>3302</v>
      </c>
      <c r="F302" s="17">
        <f t="shared" si="184"/>
        <v>60.738</v>
      </c>
      <c r="G302" s="17">
        <f t="shared" si="172"/>
        <v>0.1910000000000025</v>
      </c>
      <c r="H302" s="18">
        <f t="shared" si="185"/>
        <v>3302</v>
      </c>
      <c r="I302" s="4">
        <f>H302*60*'Berechnungen 525d'!$D$9/1000</f>
        <v>167.60108936170212</v>
      </c>
      <c r="J302" s="24">
        <f t="shared" ref="J302" si="206">((I302-I299)/(3.6*(F302-F299)))</f>
        <v>-2.6451337263949233</v>
      </c>
      <c r="K302" s="28">
        <f>'Berechnungen 525d'!$E$77*((I302-I299)/(3.6*(F302-F299)))</f>
        <v>-4761.2407075108622</v>
      </c>
      <c r="L302" s="21">
        <f>'Berechnungen 525d'!$E$77*((I302-I299)/(3.6*(F302-F299)))*'Berechnungen 525d'!$B$3/(2*PI())/2</f>
        <v>-753.22834388760248</v>
      </c>
      <c r="M302" s="19">
        <f t="shared" si="187"/>
        <v>1075</v>
      </c>
      <c r="N302" s="19">
        <f t="shared" si="188"/>
        <v>1059</v>
      </c>
      <c r="O302" s="19">
        <f t="shared" si="171"/>
        <v>-16</v>
      </c>
      <c r="P302" s="29">
        <f t="shared" si="190"/>
        <v>-1.4883720930232559E-2</v>
      </c>
      <c r="Q302">
        <v>60738</v>
      </c>
      <c r="R302">
        <v>3302</v>
      </c>
    </row>
    <row r="303" spans="1:23" x14ac:dyDescent="0.25">
      <c r="A303">
        <v>60928</v>
      </c>
      <c r="D303">
        <v>1048</v>
      </c>
      <c r="F303" s="17">
        <f t="shared" si="184"/>
        <v>60.927999999999997</v>
      </c>
      <c r="G303" s="17">
        <f t="shared" si="172"/>
        <v>0.18999999999999773</v>
      </c>
      <c r="H303" s="18">
        <f t="shared" si="185"/>
        <v>3302</v>
      </c>
      <c r="I303" s="4">
        <f>H303*60*'Berechnungen 525d'!$D$9/1000</f>
        <v>167.60108936170212</v>
      </c>
      <c r="J303" s="4"/>
      <c r="K303" s="4"/>
      <c r="L303" s="21">
        <f t="shared" ref="L303:L304" si="207">L302</f>
        <v>-753.22834388760248</v>
      </c>
      <c r="M303" s="19">
        <f t="shared" si="187"/>
        <v>1075</v>
      </c>
      <c r="N303" s="19">
        <f t="shared" si="188"/>
        <v>1048</v>
      </c>
      <c r="O303" s="19">
        <f t="shared" si="171"/>
        <v>-27</v>
      </c>
      <c r="P303" s="29">
        <f t="shared" si="190"/>
        <v>-2.5116279069767444E-2</v>
      </c>
      <c r="Q303">
        <v>60928</v>
      </c>
      <c r="T303">
        <v>1048</v>
      </c>
    </row>
    <row r="304" spans="1:23" x14ac:dyDescent="0.25">
      <c r="A304">
        <v>61118</v>
      </c>
      <c r="C304">
        <v>1070</v>
      </c>
      <c r="F304" s="17">
        <f t="shared" si="184"/>
        <v>61.118000000000002</v>
      </c>
      <c r="G304" s="17">
        <f t="shared" si="172"/>
        <v>0.19000000000000483</v>
      </c>
      <c r="H304" s="18">
        <f t="shared" si="185"/>
        <v>3302</v>
      </c>
      <c r="I304" s="4">
        <f>H304*60*'Berechnungen 525d'!$D$9/1000</f>
        <v>167.60108936170212</v>
      </c>
      <c r="J304" s="4"/>
      <c r="K304" s="4"/>
      <c r="L304" s="21">
        <f t="shared" si="207"/>
        <v>-753.22834388760248</v>
      </c>
      <c r="M304" s="19">
        <f t="shared" si="187"/>
        <v>1070</v>
      </c>
      <c r="N304" s="19">
        <f t="shared" si="188"/>
        <v>1048</v>
      </c>
      <c r="O304" s="19">
        <f t="shared" si="171"/>
        <v>-22</v>
      </c>
      <c r="P304" s="29">
        <f t="shared" si="190"/>
        <v>-2.0560747663551402E-2</v>
      </c>
      <c r="Q304">
        <v>61118</v>
      </c>
      <c r="S304">
        <v>1070</v>
      </c>
    </row>
    <row r="305" spans="1:20" x14ac:dyDescent="0.25">
      <c r="A305">
        <v>61309</v>
      </c>
      <c r="B305">
        <v>3180</v>
      </c>
      <c r="F305" s="17">
        <f t="shared" si="184"/>
        <v>61.308999999999997</v>
      </c>
      <c r="G305" s="17">
        <f t="shared" si="172"/>
        <v>0.1909999999999954</v>
      </c>
      <c r="H305" s="18">
        <f t="shared" si="185"/>
        <v>3180</v>
      </c>
      <c r="I305" s="4">
        <f>H305*60*'Berechnungen 525d'!$D$9/1000</f>
        <v>161.40868085106382</v>
      </c>
      <c r="J305" s="24">
        <f t="shared" ref="J305" si="208">((I305-I302)/(3.6*(F305-F302)))</f>
        <v>-3.0124579250040497</v>
      </c>
      <c r="K305" s="28">
        <f>'Berechnungen 525d'!$E$77*((I305-I302)/(3.6*(F305-F302)))</f>
        <v>-5422.4242650072893</v>
      </c>
      <c r="L305" s="21">
        <f>'Berechnungen 525d'!$E$77*((I305-I302)/(3.6*(F305-F302)))*'Berechnungen 525d'!$B$3/(2*PI())/2</f>
        <v>-857.82759156544341</v>
      </c>
      <c r="M305" s="19">
        <f t="shared" si="187"/>
        <v>1070</v>
      </c>
      <c r="N305" s="19">
        <f t="shared" si="188"/>
        <v>1048</v>
      </c>
      <c r="O305" s="19">
        <f t="shared" si="171"/>
        <v>-22</v>
      </c>
      <c r="P305" s="29">
        <f t="shared" si="190"/>
        <v>-2.0560747663551402E-2</v>
      </c>
      <c r="Q305">
        <v>61309</v>
      </c>
      <c r="R305">
        <v>3180</v>
      </c>
    </row>
    <row r="306" spans="1:20" x14ac:dyDescent="0.25">
      <c r="A306">
        <v>61509</v>
      </c>
      <c r="D306">
        <v>1040</v>
      </c>
      <c r="F306" s="17">
        <f t="shared" si="184"/>
        <v>61.509</v>
      </c>
      <c r="G306" s="17">
        <f t="shared" si="172"/>
        <v>0.20000000000000284</v>
      </c>
      <c r="H306" s="18">
        <f t="shared" si="185"/>
        <v>3180</v>
      </c>
      <c r="I306" s="4">
        <f>H306*60*'Berechnungen 525d'!$D$9/1000</f>
        <v>161.40868085106382</v>
      </c>
      <c r="J306" s="4"/>
      <c r="K306" s="4"/>
      <c r="L306" s="21">
        <f t="shared" ref="L306:L307" si="209">L305</f>
        <v>-857.82759156544341</v>
      </c>
      <c r="M306" s="19">
        <f t="shared" si="187"/>
        <v>1070</v>
      </c>
      <c r="N306" s="19">
        <f t="shared" si="188"/>
        <v>1040</v>
      </c>
      <c r="O306" s="19">
        <f t="shared" si="171"/>
        <v>-30</v>
      </c>
      <c r="P306" s="29">
        <f t="shared" si="190"/>
        <v>-2.8037383177570093E-2</v>
      </c>
      <c r="Q306">
        <v>61509</v>
      </c>
      <c r="T306">
        <v>1040</v>
      </c>
    </row>
    <row r="307" spans="1:20" x14ac:dyDescent="0.25">
      <c r="A307">
        <v>61699</v>
      </c>
      <c r="C307">
        <v>1066</v>
      </c>
      <c r="F307" s="17">
        <f t="shared" si="184"/>
        <v>61.698999999999998</v>
      </c>
      <c r="G307" s="17">
        <f t="shared" si="172"/>
        <v>0.18999999999999773</v>
      </c>
      <c r="H307" s="18">
        <f t="shared" si="185"/>
        <v>3180</v>
      </c>
      <c r="I307" s="4">
        <f>H307*60*'Berechnungen 525d'!$D$9/1000</f>
        <v>161.40868085106382</v>
      </c>
      <c r="J307" s="4"/>
      <c r="K307" s="4"/>
      <c r="L307" s="21">
        <f t="shared" si="209"/>
        <v>-857.82759156544341</v>
      </c>
      <c r="M307" s="19">
        <f t="shared" si="187"/>
        <v>1066</v>
      </c>
      <c r="N307" s="19">
        <f t="shared" si="188"/>
        <v>1040</v>
      </c>
      <c r="O307" s="19">
        <f t="shared" si="171"/>
        <v>-26</v>
      </c>
      <c r="P307" s="29">
        <f t="shared" si="190"/>
        <v>-2.4390243902439025E-2</v>
      </c>
      <c r="Q307">
        <v>61699</v>
      </c>
      <c r="S307">
        <v>1066</v>
      </c>
    </row>
    <row r="308" spans="1:20" x14ac:dyDescent="0.25">
      <c r="A308">
        <v>61889</v>
      </c>
      <c r="B308">
        <v>3091</v>
      </c>
      <c r="F308" s="17">
        <f t="shared" si="184"/>
        <v>61.889000000000003</v>
      </c>
      <c r="G308" s="17">
        <f t="shared" si="172"/>
        <v>0.19000000000000483</v>
      </c>
      <c r="H308" s="18">
        <f t="shared" si="185"/>
        <v>3091</v>
      </c>
      <c r="I308" s="4">
        <f>H308*60*'Berechnungen 525d'!$D$9/1000</f>
        <v>156.89126808510636</v>
      </c>
      <c r="J308" s="24">
        <f t="shared" ref="J308" si="210">((I308-I305)/(3.6*(F308-F305)))</f>
        <v>-2.1635118610907171</v>
      </c>
      <c r="K308" s="28">
        <f>'Berechnungen 525d'!$E$77*((I308-I305)/(3.6*(F308-F305)))</f>
        <v>-3894.3213499632907</v>
      </c>
      <c r="L308" s="21">
        <f>'Berechnungen 525d'!$E$77*((I308-I305)/(3.6*(F308-F305)))*'Berechnungen 525d'!$B$3/(2*PI())/2</f>
        <v>-616.08168987795079</v>
      </c>
      <c r="M308" s="19">
        <f t="shared" si="187"/>
        <v>1066</v>
      </c>
      <c r="N308" s="19">
        <f t="shared" si="188"/>
        <v>1040</v>
      </c>
      <c r="O308" s="19">
        <f t="shared" si="171"/>
        <v>-26</v>
      </c>
      <c r="P308" s="29">
        <f t="shared" si="190"/>
        <v>-2.4390243902439025E-2</v>
      </c>
      <c r="Q308">
        <v>61889</v>
      </c>
      <c r="R308">
        <v>3091</v>
      </c>
    </row>
    <row r="309" spans="1:20" x14ac:dyDescent="0.25">
      <c r="A309">
        <v>62080</v>
      </c>
      <c r="D309">
        <v>1034</v>
      </c>
      <c r="F309" s="17">
        <f t="shared" si="184"/>
        <v>62.08</v>
      </c>
      <c r="G309" s="17">
        <f t="shared" si="172"/>
        <v>0.1909999999999954</v>
      </c>
      <c r="H309" s="18">
        <f t="shared" si="185"/>
        <v>3091</v>
      </c>
      <c r="I309" s="4">
        <f>H309*60*'Berechnungen 525d'!$D$9/1000</f>
        <v>156.89126808510636</v>
      </c>
      <c r="J309" s="4"/>
      <c r="K309" s="4"/>
      <c r="L309" s="21">
        <f t="shared" ref="L309:L310" si="211">L308</f>
        <v>-616.08168987795079</v>
      </c>
      <c r="M309" s="19">
        <f t="shared" si="187"/>
        <v>1066</v>
      </c>
      <c r="N309" s="19">
        <f t="shared" si="188"/>
        <v>1034</v>
      </c>
      <c r="O309" s="19">
        <f t="shared" si="171"/>
        <v>-32</v>
      </c>
      <c r="P309" s="29">
        <f t="shared" si="190"/>
        <v>-3.0018761726078799E-2</v>
      </c>
      <c r="Q309">
        <v>62080</v>
      </c>
      <c r="T309">
        <v>1034</v>
      </c>
    </row>
    <row r="310" spans="1:20" x14ac:dyDescent="0.25">
      <c r="A310">
        <v>62260</v>
      </c>
      <c r="C310">
        <v>1058</v>
      </c>
      <c r="F310" s="17">
        <f t="shared" si="184"/>
        <v>62.26</v>
      </c>
      <c r="G310" s="17">
        <f t="shared" si="172"/>
        <v>0.17999999999999972</v>
      </c>
      <c r="H310" s="18">
        <f t="shared" si="185"/>
        <v>3091</v>
      </c>
      <c r="I310" s="4">
        <f>H310*60*'Berechnungen 525d'!$D$9/1000</f>
        <v>156.89126808510636</v>
      </c>
      <c r="J310" s="4"/>
      <c r="K310" s="4"/>
      <c r="L310" s="21">
        <f t="shared" si="211"/>
        <v>-616.08168987795079</v>
      </c>
      <c r="M310" s="19">
        <f t="shared" si="187"/>
        <v>1058</v>
      </c>
      <c r="N310" s="19">
        <f t="shared" si="188"/>
        <v>1034</v>
      </c>
      <c r="O310" s="19">
        <f t="shared" si="171"/>
        <v>-24</v>
      </c>
      <c r="P310" s="29">
        <f t="shared" si="190"/>
        <v>-2.2684310018903593E-2</v>
      </c>
      <c r="Q310">
        <v>62260</v>
      </c>
      <c r="S310">
        <v>1058</v>
      </c>
    </row>
    <row r="312" spans="1:20" x14ac:dyDescent="0.25">
      <c r="F312" t="s">
        <v>46</v>
      </c>
      <c r="G312" s="17">
        <f>MAX(G4:G310)</f>
        <v>2.1430000000000007</v>
      </c>
      <c r="H312" s="18">
        <f t="shared" ref="H312:O312" si="212">MAX(H4:H310)</f>
        <v>4242</v>
      </c>
      <c r="I312" s="4">
        <f t="shared" si="212"/>
        <v>215.31308936170211</v>
      </c>
      <c r="J312" s="24">
        <f t="shared" si="212"/>
        <v>1.3571509841847795</v>
      </c>
      <c r="K312" s="28">
        <f t="shared" si="212"/>
        <v>2442.8717715326034</v>
      </c>
      <c r="L312" s="21">
        <f t="shared" si="212"/>
        <v>386.46234707239466</v>
      </c>
      <c r="M312" s="19">
        <f t="shared" si="212"/>
        <v>2402</v>
      </c>
      <c r="N312" s="19">
        <f t="shared" si="212"/>
        <v>2250</v>
      </c>
      <c r="O312" s="19">
        <f t="shared" si="212"/>
        <v>785</v>
      </c>
    </row>
    <row r="313" spans="1:20" x14ac:dyDescent="0.25">
      <c r="F313" t="s">
        <v>47</v>
      </c>
      <c r="G313" s="17">
        <f>MIN(G4:G310)</f>
        <v>0.1699999999999946</v>
      </c>
      <c r="H313" s="18">
        <f t="shared" ref="H313:O313" si="213">MIN(H4:H310)</f>
        <v>1428</v>
      </c>
      <c r="I313" s="4">
        <f t="shared" si="213"/>
        <v>72.481634042553182</v>
      </c>
      <c r="J313" s="24">
        <f t="shared" si="213"/>
        <v>-3.6544571549229428</v>
      </c>
      <c r="K313" s="28">
        <f t="shared" si="213"/>
        <v>-6578.0228788612967</v>
      </c>
      <c r="L313" s="21">
        <f t="shared" si="213"/>
        <v>-1040.6433078007012</v>
      </c>
      <c r="M313" s="19">
        <f t="shared" si="213"/>
        <v>1022</v>
      </c>
      <c r="N313" s="19">
        <f t="shared" si="213"/>
        <v>927</v>
      </c>
      <c r="O313" s="19">
        <f t="shared" si="213"/>
        <v>-1147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275"/>
  <sheetViews>
    <sheetView topLeftCell="E1" zoomScale="60" zoomScaleNormal="60" workbookViewId="0">
      <selection activeCell="G8" sqref="G8"/>
    </sheetView>
  </sheetViews>
  <sheetFormatPr baseColWidth="10" defaultRowHeight="15" x14ac:dyDescent="0.25"/>
  <cols>
    <col min="1" max="1" width="9.7109375" bestFit="1" customWidth="1"/>
    <col min="2" max="2" width="7" bestFit="1" customWidth="1"/>
    <col min="3" max="4" width="8" bestFit="1" customWidth="1"/>
    <col min="5" max="6" width="5" bestFit="1" customWidth="1"/>
    <col min="7" max="7" width="6" bestFit="1" customWidth="1"/>
    <col min="8" max="8" width="6" customWidth="1"/>
    <col min="12" max="12" width="11.7109375" bestFit="1" customWidth="1"/>
    <col min="13" max="13" width="14.28515625" bestFit="1" customWidth="1"/>
    <col min="14" max="14" width="12.85546875" bestFit="1" customWidth="1"/>
    <col min="16" max="16" width="12.85546875" bestFit="1" customWidth="1"/>
    <col min="17" max="17" width="16.28515625" bestFit="1" customWidth="1"/>
    <col min="20" max="20" width="9.7109375" bestFit="1" customWidth="1"/>
    <col min="21" max="21" width="7" bestFit="1" customWidth="1"/>
    <col min="22" max="23" width="8" bestFit="1" customWidth="1"/>
    <col min="24" max="25" width="5" bestFit="1" customWidth="1"/>
    <col min="26" max="26" width="6" bestFit="1" customWidth="1"/>
    <col min="27" max="28" width="8" customWidth="1"/>
    <col min="29" max="30" width="5" customWidth="1"/>
    <col min="31" max="31" width="6" customWidth="1"/>
  </cols>
  <sheetData>
    <row r="2" spans="1:26" ht="18" x14ac:dyDescent="0.35">
      <c r="A2" t="s">
        <v>35</v>
      </c>
      <c r="I2" s="16" t="s">
        <v>36</v>
      </c>
      <c r="J2" s="16" t="s">
        <v>37</v>
      </c>
      <c r="K2" s="16" t="s">
        <v>43</v>
      </c>
      <c r="L2" s="16" t="s">
        <v>44</v>
      </c>
      <c r="M2" s="16" t="s">
        <v>41</v>
      </c>
      <c r="N2" s="16" t="s">
        <v>42</v>
      </c>
      <c r="O2" s="16" t="s">
        <v>38</v>
      </c>
      <c r="P2" s="16" t="s">
        <v>39</v>
      </c>
      <c r="Q2" s="16" t="s">
        <v>40</v>
      </c>
      <c r="T2" t="s">
        <v>35</v>
      </c>
    </row>
    <row r="3" spans="1:26" x14ac:dyDescent="0.25">
      <c r="A3">
        <v>320</v>
      </c>
      <c r="B3">
        <v>0</v>
      </c>
      <c r="C3">
        <v>429.887</v>
      </c>
      <c r="D3">
        <v>511.77100000000002</v>
      </c>
      <c r="E3">
        <v>0</v>
      </c>
      <c r="F3">
        <v>0</v>
      </c>
      <c r="G3">
        <v>0</v>
      </c>
      <c r="I3" s="17">
        <f t="shared" ref="I3:I34" si="0">A3/1000</f>
        <v>0.32</v>
      </c>
      <c r="J3" s="18">
        <f>IF(ISBLANK(B3),#REF!,B3)</f>
        <v>0</v>
      </c>
      <c r="K3" s="4">
        <f>J3*60*'Berechnungen 525d'!$D$9/1000</f>
        <v>0</v>
      </c>
      <c r="L3" s="4"/>
      <c r="M3" s="20">
        <f>IF(ISBLANK(C3),#REF!,C3)</f>
        <v>429.887</v>
      </c>
      <c r="N3" s="20">
        <f>IF(ISBLANK(D3),#REF!,D3)</f>
        <v>511.77100000000002</v>
      </c>
      <c r="O3" s="19">
        <f>IF(ISBLANK(F3),#REF!,F3)</f>
        <v>0</v>
      </c>
      <c r="P3" s="19">
        <f>IF(ISBLANK(E3),#REF!,E3)</f>
        <v>0</v>
      </c>
      <c r="Q3" s="19">
        <f t="shared" ref="Q3:Q66" si="1">O3-P3</f>
        <v>0</v>
      </c>
      <c r="T3">
        <v>320</v>
      </c>
      <c r="U3">
        <v>0</v>
      </c>
      <c r="V3">
        <v>429.887</v>
      </c>
      <c r="W3">
        <v>511.77100000000002</v>
      </c>
      <c r="X3">
        <v>0</v>
      </c>
      <c r="Y3">
        <v>0</v>
      </c>
      <c r="Z3">
        <v>0</v>
      </c>
    </row>
    <row r="4" spans="1:26" x14ac:dyDescent="0.25">
      <c r="A4">
        <v>511</v>
      </c>
      <c r="B4">
        <v>0</v>
      </c>
      <c r="C4">
        <v>429.887</v>
      </c>
      <c r="D4">
        <v>511.77100000000002</v>
      </c>
      <c r="E4">
        <v>1033</v>
      </c>
      <c r="F4">
        <v>0</v>
      </c>
      <c r="G4">
        <v>0</v>
      </c>
      <c r="I4" s="17">
        <f t="shared" si="0"/>
        <v>0.51100000000000001</v>
      </c>
      <c r="J4" s="18">
        <f t="shared" ref="J4:J66" si="2">IF(ISBLANK(B4),J3,B4)</f>
        <v>0</v>
      </c>
      <c r="K4" s="4">
        <f>J4*60*'Berechnungen 525d'!$D$9/1000</f>
        <v>0</v>
      </c>
      <c r="L4" s="4"/>
      <c r="M4" s="20">
        <f t="shared" ref="M4:M67" si="3">IF(ISBLANK(C4),M3,C4)</f>
        <v>429.887</v>
      </c>
      <c r="N4" s="20">
        <f t="shared" ref="N4:N67" si="4">IF(ISBLANK(D4),N3,D4)</f>
        <v>511.77100000000002</v>
      </c>
      <c r="O4" s="19">
        <f t="shared" ref="O4:O35" si="5">IF(ISBLANK(F4),O3,F4)</f>
        <v>0</v>
      </c>
      <c r="P4" s="19">
        <f t="shared" ref="P4:P35" si="6">IF(ISBLANK(E4),P3,E4)</f>
        <v>1033</v>
      </c>
      <c r="Q4" s="19">
        <f t="shared" si="1"/>
        <v>-1033</v>
      </c>
      <c r="T4">
        <v>511</v>
      </c>
      <c r="U4">
        <v>0</v>
      </c>
      <c r="V4">
        <v>429.887</v>
      </c>
      <c r="W4">
        <v>511.77100000000002</v>
      </c>
      <c r="X4">
        <v>1033</v>
      </c>
      <c r="Y4">
        <v>0</v>
      </c>
      <c r="Z4">
        <v>0</v>
      </c>
    </row>
    <row r="5" spans="1:26" x14ac:dyDescent="0.25">
      <c r="A5">
        <v>701</v>
      </c>
      <c r="B5">
        <v>0</v>
      </c>
      <c r="C5">
        <v>429.887</v>
      </c>
      <c r="D5">
        <v>511.77100000000002</v>
      </c>
      <c r="E5">
        <v>1033</v>
      </c>
      <c r="F5">
        <v>0</v>
      </c>
      <c r="G5">
        <v>85.36</v>
      </c>
      <c r="I5" s="17">
        <f t="shared" si="0"/>
        <v>0.70099999999999996</v>
      </c>
      <c r="J5" s="18">
        <f t="shared" si="2"/>
        <v>0</v>
      </c>
      <c r="K5" s="4">
        <f>J5*60*'Berechnungen 525d'!$D$9/1000</f>
        <v>0</v>
      </c>
      <c r="L5" s="4"/>
      <c r="M5" s="20">
        <f t="shared" si="3"/>
        <v>429.887</v>
      </c>
      <c r="N5" s="20">
        <f t="shared" si="4"/>
        <v>511.77100000000002</v>
      </c>
      <c r="O5" s="19">
        <f t="shared" si="5"/>
        <v>0</v>
      </c>
      <c r="P5" s="19">
        <f t="shared" si="6"/>
        <v>1033</v>
      </c>
      <c r="Q5" s="19">
        <f t="shared" si="1"/>
        <v>-1033</v>
      </c>
      <c r="T5">
        <v>701</v>
      </c>
      <c r="U5">
        <v>0</v>
      </c>
      <c r="V5">
        <v>429.887</v>
      </c>
      <c r="W5">
        <v>511.77100000000002</v>
      </c>
      <c r="X5">
        <v>1033</v>
      </c>
      <c r="Y5">
        <v>0</v>
      </c>
      <c r="Z5">
        <v>85.36</v>
      </c>
    </row>
    <row r="6" spans="1:26" x14ac:dyDescent="0.25">
      <c r="A6">
        <v>891</v>
      </c>
      <c r="B6">
        <v>1585</v>
      </c>
      <c r="C6">
        <v>429.887</v>
      </c>
      <c r="D6">
        <v>511.77100000000002</v>
      </c>
      <c r="E6">
        <v>1033</v>
      </c>
      <c r="F6">
        <v>0</v>
      </c>
      <c r="G6">
        <v>85.36</v>
      </c>
      <c r="I6" s="17">
        <f t="shared" si="0"/>
        <v>0.89100000000000001</v>
      </c>
      <c r="J6" s="18">
        <f t="shared" si="2"/>
        <v>1585</v>
      </c>
      <c r="K6" s="4">
        <f>J6*60*'Berechnungen 525d'!$D$9/1000</f>
        <v>80.450553191489348</v>
      </c>
      <c r="L6" s="4"/>
      <c r="M6" s="20">
        <f t="shared" si="3"/>
        <v>429.887</v>
      </c>
      <c r="N6" s="20">
        <f t="shared" si="4"/>
        <v>511.77100000000002</v>
      </c>
      <c r="O6" s="19">
        <f t="shared" si="5"/>
        <v>0</v>
      </c>
      <c r="P6" s="19">
        <f t="shared" si="6"/>
        <v>1033</v>
      </c>
      <c r="Q6" s="19">
        <f t="shared" si="1"/>
        <v>-1033</v>
      </c>
      <c r="T6">
        <v>891</v>
      </c>
      <c r="U6">
        <v>1585</v>
      </c>
      <c r="V6">
        <v>429.887</v>
      </c>
      <c r="W6">
        <v>511.77100000000002</v>
      </c>
      <c r="X6">
        <v>1033</v>
      </c>
      <c r="Y6">
        <v>0</v>
      </c>
      <c r="Z6">
        <v>85.36</v>
      </c>
    </row>
    <row r="7" spans="1:26" x14ac:dyDescent="0.25">
      <c r="A7">
        <v>1081</v>
      </c>
      <c r="B7">
        <v>1585</v>
      </c>
      <c r="C7">
        <v>429.887</v>
      </c>
      <c r="D7">
        <v>511.77100000000002</v>
      </c>
      <c r="E7">
        <v>1033</v>
      </c>
      <c r="F7">
        <v>1981</v>
      </c>
      <c r="G7">
        <v>85.36</v>
      </c>
      <c r="I7" s="17">
        <f t="shared" si="0"/>
        <v>1.081</v>
      </c>
      <c r="J7" s="18">
        <f t="shared" si="2"/>
        <v>1585</v>
      </c>
      <c r="K7" s="4">
        <f>J7*60*'Berechnungen 525d'!$D$9/1000</f>
        <v>80.450553191489348</v>
      </c>
      <c r="L7" s="4"/>
      <c r="M7" s="20">
        <f t="shared" si="3"/>
        <v>429.887</v>
      </c>
      <c r="N7" s="20">
        <f t="shared" si="4"/>
        <v>511.77100000000002</v>
      </c>
      <c r="O7" s="19">
        <f t="shared" si="5"/>
        <v>1981</v>
      </c>
      <c r="P7" s="19">
        <f t="shared" si="6"/>
        <v>1033</v>
      </c>
      <c r="Q7" s="19">
        <f t="shared" si="1"/>
        <v>948</v>
      </c>
      <c r="T7">
        <v>1081</v>
      </c>
      <c r="U7">
        <v>1585</v>
      </c>
      <c r="V7">
        <v>429.887</v>
      </c>
      <c r="W7">
        <v>511.77100000000002</v>
      </c>
      <c r="X7">
        <v>1033</v>
      </c>
      <c r="Y7">
        <v>1981</v>
      </c>
      <c r="Z7">
        <v>85.36</v>
      </c>
    </row>
    <row r="8" spans="1:26" x14ac:dyDescent="0.25">
      <c r="A8">
        <v>1262</v>
      </c>
      <c r="B8">
        <v>1585</v>
      </c>
      <c r="C8">
        <v>890.48099999999999</v>
      </c>
      <c r="D8">
        <v>511.77100000000002</v>
      </c>
      <c r="E8">
        <v>1033</v>
      </c>
      <c r="F8">
        <v>1981</v>
      </c>
      <c r="G8">
        <v>85.36</v>
      </c>
      <c r="I8" s="17">
        <f t="shared" si="0"/>
        <v>1.262</v>
      </c>
      <c r="J8" s="18">
        <f t="shared" si="2"/>
        <v>1585</v>
      </c>
      <c r="K8" s="4">
        <f>J8*60*'Berechnungen 525d'!$D$9/1000</f>
        <v>80.450553191489348</v>
      </c>
      <c r="L8" s="4"/>
      <c r="M8" s="20">
        <f t="shared" si="3"/>
        <v>890.48099999999999</v>
      </c>
      <c r="N8" s="20">
        <f t="shared" si="4"/>
        <v>511.77100000000002</v>
      </c>
      <c r="O8" s="19">
        <f t="shared" si="5"/>
        <v>1981</v>
      </c>
      <c r="P8" s="19">
        <f t="shared" si="6"/>
        <v>1033</v>
      </c>
      <c r="Q8" s="19">
        <f t="shared" si="1"/>
        <v>948</v>
      </c>
      <c r="T8">
        <v>1262</v>
      </c>
      <c r="U8">
        <v>1585</v>
      </c>
      <c r="V8">
        <v>890.48099999999999</v>
      </c>
      <c r="W8">
        <v>511.77100000000002</v>
      </c>
      <c r="X8">
        <v>1033</v>
      </c>
      <c r="Y8">
        <v>1981</v>
      </c>
      <c r="Z8">
        <v>85.36</v>
      </c>
    </row>
    <row r="9" spans="1:26" x14ac:dyDescent="0.25">
      <c r="A9">
        <v>1452</v>
      </c>
      <c r="B9">
        <v>1585</v>
      </c>
      <c r="C9">
        <v>890.48099999999999</v>
      </c>
      <c r="D9">
        <v>900.71600000000001</v>
      </c>
      <c r="E9">
        <v>1033</v>
      </c>
      <c r="F9">
        <v>1981</v>
      </c>
      <c r="G9">
        <v>85.36</v>
      </c>
      <c r="I9" s="17">
        <f t="shared" si="0"/>
        <v>1.452</v>
      </c>
      <c r="J9" s="18">
        <f t="shared" si="2"/>
        <v>1585</v>
      </c>
      <c r="K9" s="4">
        <f>J9*60*'Berechnungen 525d'!$D$9/1000</f>
        <v>80.450553191489348</v>
      </c>
      <c r="L9" s="4"/>
      <c r="M9" s="20">
        <f t="shared" si="3"/>
        <v>890.48099999999999</v>
      </c>
      <c r="N9" s="20">
        <f t="shared" si="4"/>
        <v>900.71600000000001</v>
      </c>
      <c r="O9" s="19">
        <f t="shared" si="5"/>
        <v>1981</v>
      </c>
      <c r="P9" s="19">
        <f t="shared" si="6"/>
        <v>1033</v>
      </c>
      <c r="Q9" s="19">
        <f t="shared" si="1"/>
        <v>948</v>
      </c>
      <c r="T9">
        <v>1452</v>
      </c>
      <c r="U9">
        <v>1585</v>
      </c>
      <c r="V9">
        <v>890.48099999999999</v>
      </c>
      <c r="W9">
        <v>900.71600000000001</v>
      </c>
      <c r="X9">
        <v>1033</v>
      </c>
      <c r="Y9">
        <v>1981</v>
      </c>
      <c r="Z9">
        <v>85.36</v>
      </c>
    </row>
    <row r="10" spans="1:26" x14ac:dyDescent="0.25">
      <c r="A10">
        <v>1632</v>
      </c>
      <c r="B10">
        <v>1585</v>
      </c>
      <c r="C10">
        <v>890.48099999999999</v>
      </c>
      <c r="D10">
        <v>900.71600000000001</v>
      </c>
      <c r="E10">
        <v>1208</v>
      </c>
      <c r="F10">
        <v>1981</v>
      </c>
      <c r="G10">
        <v>85.36</v>
      </c>
      <c r="I10" s="17">
        <f t="shared" si="0"/>
        <v>1.6319999999999999</v>
      </c>
      <c r="J10" s="18">
        <f t="shared" si="2"/>
        <v>1585</v>
      </c>
      <c r="K10" s="4">
        <f>J10*60*'Berechnungen 525d'!$D$9/1000</f>
        <v>80.450553191489348</v>
      </c>
      <c r="L10" s="4"/>
      <c r="M10" s="20">
        <f t="shared" si="3"/>
        <v>890.48099999999999</v>
      </c>
      <c r="N10" s="20">
        <f t="shared" si="4"/>
        <v>900.71600000000001</v>
      </c>
      <c r="O10" s="19">
        <f t="shared" si="5"/>
        <v>1981</v>
      </c>
      <c r="P10" s="19">
        <f t="shared" si="6"/>
        <v>1208</v>
      </c>
      <c r="Q10" s="19">
        <f t="shared" si="1"/>
        <v>773</v>
      </c>
      <c r="T10">
        <v>1632</v>
      </c>
      <c r="U10">
        <v>1585</v>
      </c>
      <c r="V10">
        <v>890.48099999999999</v>
      </c>
      <c r="W10">
        <v>900.71600000000001</v>
      </c>
      <c r="X10">
        <v>1208</v>
      </c>
      <c r="Y10">
        <v>1981</v>
      </c>
      <c r="Z10">
        <v>85.36</v>
      </c>
    </row>
    <row r="11" spans="1:26" x14ac:dyDescent="0.25">
      <c r="A11">
        <v>1822</v>
      </c>
      <c r="B11">
        <v>1585</v>
      </c>
      <c r="C11">
        <v>890.48099999999999</v>
      </c>
      <c r="D11">
        <v>900.71600000000001</v>
      </c>
      <c r="E11">
        <v>1208</v>
      </c>
      <c r="F11">
        <v>1981</v>
      </c>
      <c r="G11">
        <v>85.36</v>
      </c>
      <c r="I11" s="17">
        <f t="shared" si="0"/>
        <v>1.8220000000000001</v>
      </c>
      <c r="J11" s="18">
        <f t="shared" si="2"/>
        <v>1585</v>
      </c>
      <c r="K11" s="4">
        <f>J11*60*'Berechnungen 525d'!$D$9/1000</f>
        <v>80.450553191489348</v>
      </c>
      <c r="L11" s="4"/>
      <c r="M11" s="20">
        <f t="shared" si="3"/>
        <v>890.48099999999999</v>
      </c>
      <c r="N11" s="20">
        <f t="shared" si="4"/>
        <v>900.71600000000001</v>
      </c>
      <c r="O11" s="19">
        <f t="shared" si="5"/>
        <v>1981</v>
      </c>
      <c r="P11" s="19">
        <f t="shared" si="6"/>
        <v>1208</v>
      </c>
      <c r="Q11" s="19">
        <f t="shared" si="1"/>
        <v>773</v>
      </c>
      <c r="T11">
        <v>1822</v>
      </c>
      <c r="U11">
        <v>1585</v>
      </c>
      <c r="V11">
        <v>890.48099999999999</v>
      </c>
      <c r="W11">
        <v>900.71600000000001</v>
      </c>
      <c r="X11">
        <v>1208</v>
      </c>
      <c r="Y11">
        <v>1981</v>
      </c>
      <c r="Z11">
        <v>85.36</v>
      </c>
    </row>
    <row r="12" spans="1:26" x14ac:dyDescent="0.25">
      <c r="A12">
        <v>2013</v>
      </c>
      <c r="B12">
        <v>1630</v>
      </c>
      <c r="C12">
        <v>890.48099999999999</v>
      </c>
      <c r="D12">
        <v>900.71600000000001</v>
      </c>
      <c r="E12">
        <v>1208</v>
      </c>
      <c r="F12">
        <v>1981</v>
      </c>
      <c r="G12">
        <v>85.36</v>
      </c>
      <c r="I12" s="17">
        <f t="shared" si="0"/>
        <v>2.0129999999999999</v>
      </c>
      <c r="J12" s="18">
        <f t="shared" si="2"/>
        <v>1630</v>
      </c>
      <c r="K12" s="4">
        <f>J12*60*'Berechnungen 525d'!$D$9/1000</f>
        <v>82.734638297872337</v>
      </c>
      <c r="L12" s="21">
        <f>'Berechnungen 525d'!$E$77*((K12-K6)/(3.6*(I12-I6)))*'Berechnungen 525d'!$B$3/(2*PI())</f>
        <v>322.05195589366286</v>
      </c>
      <c r="M12" s="20">
        <f t="shared" si="3"/>
        <v>890.48099999999999</v>
      </c>
      <c r="N12" s="20">
        <f t="shared" si="4"/>
        <v>900.71600000000001</v>
      </c>
      <c r="O12" s="19">
        <f t="shared" si="5"/>
        <v>1981</v>
      </c>
      <c r="P12" s="19">
        <f t="shared" si="6"/>
        <v>1208</v>
      </c>
      <c r="Q12" s="19">
        <f t="shared" si="1"/>
        <v>773</v>
      </c>
      <c r="T12">
        <v>2013</v>
      </c>
      <c r="U12">
        <v>1630</v>
      </c>
      <c r="V12">
        <v>890.48099999999999</v>
      </c>
      <c r="W12">
        <v>900.71600000000001</v>
      </c>
      <c r="X12">
        <v>1208</v>
      </c>
      <c r="Y12">
        <v>1981</v>
      </c>
      <c r="Z12">
        <v>85.36</v>
      </c>
    </row>
    <row r="13" spans="1:26" x14ac:dyDescent="0.25">
      <c r="A13">
        <v>2193</v>
      </c>
      <c r="B13">
        <v>1630</v>
      </c>
      <c r="C13">
        <v>890.48099999999999</v>
      </c>
      <c r="D13">
        <v>900.71600000000001</v>
      </c>
      <c r="E13">
        <v>1208</v>
      </c>
      <c r="F13">
        <v>2027</v>
      </c>
      <c r="G13">
        <v>85.36</v>
      </c>
      <c r="I13" s="17">
        <f t="shared" si="0"/>
        <v>2.1930000000000001</v>
      </c>
      <c r="J13" s="18">
        <f t="shared" si="2"/>
        <v>1630</v>
      </c>
      <c r="K13" s="4">
        <f>J13*60*'Berechnungen 525d'!$D$9/1000</f>
        <v>82.734638297872337</v>
      </c>
      <c r="L13" s="21">
        <f>L12</f>
        <v>322.05195589366286</v>
      </c>
      <c r="M13" s="20">
        <f t="shared" si="3"/>
        <v>890.48099999999999</v>
      </c>
      <c r="N13" s="20">
        <f t="shared" si="4"/>
        <v>900.71600000000001</v>
      </c>
      <c r="O13" s="19">
        <f t="shared" si="5"/>
        <v>2027</v>
      </c>
      <c r="P13" s="19">
        <f t="shared" si="6"/>
        <v>1208</v>
      </c>
      <c r="Q13" s="19">
        <f t="shared" si="1"/>
        <v>819</v>
      </c>
      <c r="T13">
        <v>2193</v>
      </c>
      <c r="U13">
        <v>1630</v>
      </c>
      <c r="V13">
        <v>890.48099999999999</v>
      </c>
      <c r="W13">
        <v>900.71600000000001</v>
      </c>
      <c r="X13">
        <v>1208</v>
      </c>
      <c r="Y13">
        <v>2027</v>
      </c>
      <c r="Z13">
        <v>85.36</v>
      </c>
    </row>
    <row r="14" spans="1:26" x14ac:dyDescent="0.25">
      <c r="A14">
        <v>2383</v>
      </c>
      <c r="B14">
        <v>1630</v>
      </c>
      <c r="C14">
        <v>941.65800000000002</v>
      </c>
      <c r="D14">
        <v>900.71600000000001</v>
      </c>
      <c r="E14">
        <v>1208</v>
      </c>
      <c r="F14">
        <v>2027</v>
      </c>
      <c r="G14">
        <v>85.36</v>
      </c>
      <c r="I14" s="17">
        <f t="shared" si="0"/>
        <v>2.383</v>
      </c>
      <c r="J14" s="18">
        <f t="shared" si="2"/>
        <v>1630</v>
      </c>
      <c r="K14" s="4">
        <f>J14*60*'Berechnungen 525d'!$D$9/1000</f>
        <v>82.734638297872337</v>
      </c>
      <c r="L14" s="21">
        <f>L13</f>
        <v>322.05195589366286</v>
      </c>
      <c r="M14" s="20">
        <f t="shared" si="3"/>
        <v>941.65800000000002</v>
      </c>
      <c r="N14" s="20">
        <f t="shared" si="4"/>
        <v>900.71600000000001</v>
      </c>
      <c r="O14" s="19">
        <f t="shared" si="5"/>
        <v>2027</v>
      </c>
      <c r="P14" s="19">
        <f t="shared" si="6"/>
        <v>1208</v>
      </c>
      <c r="Q14" s="19">
        <f t="shared" si="1"/>
        <v>819</v>
      </c>
      <c r="T14">
        <v>2383</v>
      </c>
      <c r="U14">
        <v>1630</v>
      </c>
      <c r="V14">
        <v>941.65800000000002</v>
      </c>
      <c r="W14">
        <v>900.71600000000001</v>
      </c>
      <c r="X14">
        <v>1208</v>
      </c>
      <c r="Y14">
        <v>2027</v>
      </c>
      <c r="Z14">
        <v>85.36</v>
      </c>
    </row>
    <row r="15" spans="1:26" x14ac:dyDescent="0.25">
      <c r="A15">
        <v>2554</v>
      </c>
      <c r="B15">
        <v>1630</v>
      </c>
      <c r="C15">
        <v>941.65800000000002</v>
      </c>
      <c r="D15">
        <v>951.89300000000003</v>
      </c>
      <c r="E15">
        <v>1208</v>
      </c>
      <c r="F15">
        <v>2027</v>
      </c>
      <c r="G15">
        <v>85.36</v>
      </c>
      <c r="I15" s="17">
        <f t="shared" si="0"/>
        <v>2.5539999999999998</v>
      </c>
      <c r="J15" s="18">
        <f t="shared" si="2"/>
        <v>1630</v>
      </c>
      <c r="K15" s="4">
        <f>J15*60*'Berechnungen 525d'!$D$9/1000</f>
        <v>82.734638297872337</v>
      </c>
      <c r="L15" s="21">
        <f>L14</f>
        <v>322.05195589366286</v>
      </c>
      <c r="M15" s="20">
        <f t="shared" si="3"/>
        <v>941.65800000000002</v>
      </c>
      <c r="N15" s="20">
        <f t="shared" si="4"/>
        <v>951.89300000000003</v>
      </c>
      <c r="O15" s="19">
        <f t="shared" si="5"/>
        <v>2027</v>
      </c>
      <c r="P15" s="19">
        <f t="shared" si="6"/>
        <v>1208</v>
      </c>
      <c r="Q15" s="19">
        <f t="shared" si="1"/>
        <v>819</v>
      </c>
      <c r="T15">
        <v>2554</v>
      </c>
      <c r="U15">
        <v>1630</v>
      </c>
      <c r="V15">
        <v>941.65800000000002</v>
      </c>
      <c r="W15">
        <v>951.89300000000003</v>
      </c>
      <c r="X15">
        <v>1208</v>
      </c>
      <c r="Y15">
        <v>2027</v>
      </c>
      <c r="Z15">
        <v>85.36</v>
      </c>
    </row>
    <row r="16" spans="1:26" x14ac:dyDescent="0.25">
      <c r="A16">
        <v>2754</v>
      </c>
      <c r="B16">
        <v>1630</v>
      </c>
      <c r="C16">
        <v>941.65800000000002</v>
      </c>
      <c r="D16">
        <v>951.89300000000003</v>
      </c>
      <c r="E16">
        <v>1314</v>
      </c>
      <c r="F16">
        <v>2027</v>
      </c>
      <c r="G16">
        <v>85.36</v>
      </c>
      <c r="I16" s="17">
        <f t="shared" si="0"/>
        <v>2.754</v>
      </c>
      <c r="J16" s="18">
        <f t="shared" si="2"/>
        <v>1630</v>
      </c>
      <c r="K16" s="4">
        <f>J16*60*'Berechnungen 525d'!$D$9/1000</f>
        <v>82.734638297872337</v>
      </c>
      <c r="L16" s="21">
        <f>L15</f>
        <v>322.05195589366286</v>
      </c>
      <c r="M16" s="20">
        <f t="shared" si="3"/>
        <v>941.65800000000002</v>
      </c>
      <c r="N16" s="20">
        <f t="shared" si="4"/>
        <v>951.89300000000003</v>
      </c>
      <c r="O16" s="19">
        <f t="shared" si="5"/>
        <v>2027</v>
      </c>
      <c r="P16" s="19">
        <f t="shared" si="6"/>
        <v>1314</v>
      </c>
      <c r="Q16" s="19">
        <f t="shared" si="1"/>
        <v>713</v>
      </c>
      <c r="T16">
        <v>2754</v>
      </c>
      <c r="U16">
        <v>1630</v>
      </c>
      <c r="V16">
        <v>941.65800000000002</v>
      </c>
      <c r="W16">
        <v>951.89300000000003</v>
      </c>
      <c r="X16">
        <v>1314</v>
      </c>
      <c r="Y16">
        <v>2027</v>
      </c>
      <c r="Z16">
        <v>85.36</v>
      </c>
    </row>
    <row r="17" spans="1:26" x14ac:dyDescent="0.25">
      <c r="A17">
        <v>2944</v>
      </c>
      <c r="B17">
        <v>1630</v>
      </c>
      <c r="C17">
        <v>941.65800000000002</v>
      </c>
      <c r="D17">
        <v>951.89300000000003</v>
      </c>
      <c r="E17">
        <v>1314</v>
      </c>
      <c r="F17">
        <v>2027</v>
      </c>
      <c r="G17">
        <v>85.36</v>
      </c>
      <c r="I17" s="17">
        <f t="shared" si="0"/>
        <v>2.944</v>
      </c>
      <c r="J17" s="18">
        <f t="shared" si="2"/>
        <v>1630</v>
      </c>
      <c r="K17" s="4">
        <f>J17*60*'Berechnungen 525d'!$D$9/1000</f>
        <v>82.734638297872337</v>
      </c>
      <c r="L17" s="21">
        <f>L16</f>
        <v>322.05195589366286</v>
      </c>
      <c r="M17" s="20">
        <f t="shared" si="3"/>
        <v>941.65800000000002</v>
      </c>
      <c r="N17" s="20">
        <f t="shared" si="4"/>
        <v>951.89300000000003</v>
      </c>
      <c r="O17" s="19">
        <f t="shared" si="5"/>
        <v>2027</v>
      </c>
      <c r="P17" s="19">
        <f t="shared" si="6"/>
        <v>1314</v>
      </c>
      <c r="Q17" s="19">
        <f t="shared" si="1"/>
        <v>713</v>
      </c>
      <c r="T17">
        <v>2944</v>
      </c>
      <c r="U17">
        <v>1630</v>
      </c>
      <c r="V17">
        <v>941.65800000000002</v>
      </c>
      <c r="W17">
        <v>951.89300000000003</v>
      </c>
      <c r="X17">
        <v>1314</v>
      </c>
      <c r="Y17">
        <v>2027</v>
      </c>
      <c r="Z17">
        <v>85.36</v>
      </c>
    </row>
    <row r="18" spans="1:26" x14ac:dyDescent="0.25">
      <c r="A18">
        <v>3114</v>
      </c>
      <c r="B18">
        <v>1685</v>
      </c>
      <c r="C18">
        <v>941.65800000000002</v>
      </c>
      <c r="D18">
        <v>951.89300000000003</v>
      </c>
      <c r="E18">
        <v>1314</v>
      </c>
      <c r="F18">
        <v>2027</v>
      </c>
      <c r="G18">
        <v>85.36</v>
      </c>
      <c r="I18" s="17">
        <f t="shared" si="0"/>
        <v>3.1139999999999999</v>
      </c>
      <c r="J18" s="18">
        <f t="shared" si="2"/>
        <v>1685</v>
      </c>
      <c r="K18" s="4">
        <f>J18*60*'Berechnungen 525d'!$D$9/1000</f>
        <v>85.526297872340422</v>
      </c>
      <c r="L18" s="21">
        <f>'Berechnungen 525d'!$E$77*((K18-K12)/(3.6*(I18-I12)))*'Berechnungen 525d'!$B$3/(2*PI())</f>
        <v>401.12677764048533</v>
      </c>
      <c r="M18" s="20">
        <f t="shared" si="3"/>
        <v>941.65800000000002</v>
      </c>
      <c r="N18" s="20">
        <f t="shared" si="4"/>
        <v>951.89300000000003</v>
      </c>
      <c r="O18" s="19">
        <f t="shared" si="5"/>
        <v>2027</v>
      </c>
      <c r="P18" s="19">
        <f t="shared" si="6"/>
        <v>1314</v>
      </c>
      <c r="Q18" s="19">
        <f t="shared" si="1"/>
        <v>713</v>
      </c>
      <c r="T18">
        <v>3114</v>
      </c>
      <c r="U18">
        <v>1685</v>
      </c>
      <c r="V18">
        <v>941.65800000000002</v>
      </c>
      <c r="W18">
        <v>951.89300000000003</v>
      </c>
      <c r="X18">
        <v>1314</v>
      </c>
      <c r="Y18">
        <v>2027</v>
      </c>
      <c r="Z18">
        <v>85.36</v>
      </c>
    </row>
    <row r="19" spans="1:26" x14ac:dyDescent="0.25">
      <c r="A19">
        <v>3315</v>
      </c>
      <c r="B19">
        <v>1685</v>
      </c>
      <c r="C19">
        <v>941.65800000000002</v>
      </c>
      <c r="D19">
        <v>951.89300000000003</v>
      </c>
      <c r="E19">
        <v>1314</v>
      </c>
      <c r="F19">
        <v>2090</v>
      </c>
      <c r="G19">
        <v>85.36</v>
      </c>
      <c r="I19" s="17">
        <f t="shared" si="0"/>
        <v>3.3149999999999999</v>
      </c>
      <c r="J19" s="18">
        <f t="shared" si="2"/>
        <v>1685</v>
      </c>
      <c r="K19" s="4">
        <f>J19*60*'Berechnungen 525d'!$D$9/1000</f>
        <v>85.526297872340422</v>
      </c>
      <c r="L19" s="21">
        <f>L18</f>
        <v>401.12677764048533</v>
      </c>
      <c r="M19" s="20">
        <f t="shared" si="3"/>
        <v>941.65800000000002</v>
      </c>
      <c r="N19" s="20">
        <f t="shared" si="4"/>
        <v>951.89300000000003</v>
      </c>
      <c r="O19" s="19">
        <f t="shared" si="5"/>
        <v>2090</v>
      </c>
      <c r="P19" s="19">
        <f t="shared" si="6"/>
        <v>1314</v>
      </c>
      <c r="Q19" s="19">
        <f t="shared" si="1"/>
        <v>776</v>
      </c>
      <c r="T19">
        <v>3315</v>
      </c>
      <c r="U19">
        <v>1685</v>
      </c>
      <c r="V19">
        <v>941.65800000000002</v>
      </c>
      <c r="W19">
        <v>951.89300000000003</v>
      </c>
      <c r="X19">
        <v>1314</v>
      </c>
      <c r="Y19">
        <v>2090</v>
      </c>
      <c r="Z19">
        <v>85.36</v>
      </c>
    </row>
    <row r="20" spans="1:26" x14ac:dyDescent="0.25">
      <c r="A20">
        <v>3485</v>
      </c>
      <c r="B20">
        <v>1685</v>
      </c>
      <c r="C20">
        <v>972.36400000000003</v>
      </c>
      <c r="D20">
        <v>951.89300000000003</v>
      </c>
      <c r="E20">
        <v>1314</v>
      </c>
      <c r="F20">
        <v>2090</v>
      </c>
      <c r="G20">
        <v>85.36</v>
      </c>
      <c r="I20" s="17">
        <f t="shared" si="0"/>
        <v>3.4849999999999999</v>
      </c>
      <c r="J20" s="18">
        <f t="shared" si="2"/>
        <v>1685</v>
      </c>
      <c r="K20" s="4">
        <f>J20*60*'Berechnungen 525d'!$D$9/1000</f>
        <v>85.526297872340422</v>
      </c>
      <c r="L20" s="21">
        <f>L19</f>
        <v>401.12677764048533</v>
      </c>
      <c r="M20" s="20">
        <f t="shared" si="3"/>
        <v>972.36400000000003</v>
      </c>
      <c r="N20" s="20">
        <f t="shared" si="4"/>
        <v>951.89300000000003</v>
      </c>
      <c r="O20" s="19">
        <f t="shared" si="5"/>
        <v>2090</v>
      </c>
      <c r="P20" s="19">
        <f t="shared" si="6"/>
        <v>1314</v>
      </c>
      <c r="Q20" s="19">
        <f t="shared" si="1"/>
        <v>776</v>
      </c>
      <c r="T20">
        <v>3485</v>
      </c>
      <c r="U20">
        <v>1685</v>
      </c>
      <c r="V20">
        <v>972.36400000000003</v>
      </c>
      <c r="W20">
        <v>951.89300000000003</v>
      </c>
      <c r="X20">
        <v>1314</v>
      </c>
      <c r="Y20">
        <v>2090</v>
      </c>
      <c r="Z20">
        <v>85.36</v>
      </c>
    </row>
    <row r="21" spans="1:26" x14ac:dyDescent="0.25">
      <c r="A21">
        <v>3675</v>
      </c>
      <c r="B21">
        <v>1685</v>
      </c>
      <c r="C21">
        <v>972.36400000000003</v>
      </c>
      <c r="D21">
        <v>972.36400000000003</v>
      </c>
      <c r="E21">
        <v>1314</v>
      </c>
      <c r="F21">
        <v>2090</v>
      </c>
      <c r="G21">
        <v>85.36</v>
      </c>
      <c r="I21" s="17">
        <f t="shared" si="0"/>
        <v>3.6749999999999998</v>
      </c>
      <c r="J21" s="18">
        <f t="shared" si="2"/>
        <v>1685</v>
      </c>
      <c r="K21" s="4">
        <f>J21*60*'Berechnungen 525d'!$D$9/1000</f>
        <v>85.526297872340422</v>
      </c>
      <c r="L21" s="21">
        <f>L20</f>
        <v>401.12677764048533</v>
      </c>
      <c r="M21" s="20">
        <f t="shared" si="3"/>
        <v>972.36400000000003</v>
      </c>
      <c r="N21" s="20">
        <f t="shared" si="4"/>
        <v>972.36400000000003</v>
      </c>
      <c r="O21" s="19">
        <f t="shared" si="5"/>
        <v>2090</v>
      </c>
      <c r="P21" s="19">
        <f t="shared" si="6"/>
        <v>1314</v>
      </c>
      <c r="Q21" s="19">
        <f t="shared" si="1"/>
        <v>776</v>
      </c>
      <c r="T21">
        <v>3675</v>
      </c>
      <c r="U21">
        <v>1685</v>
      </c>
      <c r="V21">
        <v>972.36400000000003</v>
      </c>
      <c r="W21">
        <v>972.36400000000003</v>
      </c>
      <c r="X21">
        <v>1314</v>
      </c>
      <c r="Y21">
        <v>2090</v>
      </c>
      <c r="Z21">
        <v>85.36</v>
      </c>
    </row>
    <row r="22" spans="1:26" x14ac:dyDescent="0.25">
      <c r="A22">
        <v>3865</v>
      </c>
      <c r="B22">
        <v>1685</v>
      </c>
      <c r="C22">
        <v>972.36400000000003</v>
      </c>
      <c r="D22">
        <v>972.36400000000003</v>
      </c>
      <c r="E22">
        <v>1429</v>
      </c>
      <c r="F22">
        <v>2090</v>
      </c>
      <c r="G22">
        <v>85.36</v>
      </c>
      <c r="I22" s="17">
        <f t="shared" si="0"/>
        <v>3.8650000000000002</v>
      </c>
      <c r="J22" s="18">
        <f t="shared" si="2"/>
        <v>1685</v>
      </c>
      <c r="K22" s="4">
        <f>J22*60*'Berechnungen 525d'!$D$9/1000</f>
        <v>85.526297872340422</v>
      </c>
      <c r="L22" s="21">
        <f>L21</f>
        <v>401.12677764048533</v>
      </c>
      <c r="M22" s="20">
        <f t="shared" si="3"/>
        <v>972.36400000000003</v>
      </c>
      <c r="N22" s="20">
        <f t="shared" si="4"/>
        <v>972.36400000000003</v>
      </c>
      <c r="O22" s="19">
        <f t="shared" si="5"/>
        <v>2090</v>
      </c>
      <c r="P22" s="19">
        <f t="shared" si="6"/>
        <v>1429</v>
      </c>
      <c r="Q22" s="19">
        <f t="shared" si="1"/>
        <v>661</v>
      </c>
      <c r="T22">
        <v>3865</v>
      </c>
      <c r="U22">
        <v>1685</v>
      </c>
      <c r="V22">
        <v>972.36400000000003</v>
      </c>
      <c r="W22">
        <v>972.36400000000003</v>
      </c>
      <c r="X22">
        <v>1429</v>
      </c>
      <c r="Y22">
        <v>2090</v>
      </c>
      <c r="Z22">
        <v>85.36</v>
      </c>
    </row>
    <row r="23" spans="1:26" x14ac:dyDescent="0.25">
      <c r="A23">
        <v>4066</v>
      </c>
      <c r="B23">
        <v>1685</v>
      </c>
      <c r="C23">
        <v>972.36400000000003</v>
      </c>
      <c r="D23">
        <v>972.36400000000003</v>
      </c>
      <c r="E23">
        <v>1429</v>
      </c>
      <c r="F23">
        <v>2090</v>
      </c>
      <c r="G23">
        <v>85.26</v>
      </c>
      <c r="I23" s="17">
        <f t="shared" si="0"/>
        <v>4.0659999999999998</v>
      </c>
      <c r="J23" s="18">
        <f t="shared" si="2"/>
        <v>1685</v>
      </c>
      <c r="K23" s="4">
        <f>J23*60*'Berechnungen 525d'!$D$9/1000</f>
        <v>85.526297872340422</v>
      </c>
      <c r="L23" s="21">
        <f>L22</f>
        <v>401.12677764048533</v>
      </c>
      <c r="M23" s="20">
        <f t="shared" si="3"/>
        <v>972.36400000000003</v>
      </c>
      <c r="N23" s="20">
        <f t="shared" si="4"/>
        <v>972.36400000000003</v>
      </c>
      <c r="O23" s="19">
        <f t="shared" si="5"/>
        <v>2090</v>
      </c>
      <c r="P23" s="19">
        <f t="shared" si="6"/>
        <v>1429</v>
      </c>
      <c r="Q23" s="19">
        <f t="shared" si="1"/>
        <v>661</v>
      </c>
      <c r="T23">
        <v>4066</v>
      </c>
      <c r="U23">
        <v>1685</v>
      </c>
      <c r="V23">
        <v>972.36400000000003</v>
      </c>
      <c r="W23">
        <v>972.36400000000003</v>
      </c>
      <c r="X23">
        <v>1429</v>
      </c>
      <c r="Y23">
        <v>2090</v>
      </c>
      <c r="Z23">
        <v>85.26</v>
      </c>
    </row>
    <row r="24" spans="1:26" x14ac:dyDescent="0.25">
      <c r="A24">
        <v>4236</v>
      </c>
      <c r="B24">
        <v>1748</v>
      </c>
      <c r="C24">
        <v>972.36400000000003</v>
      </c>
      <c r="D24">
        <v>972.36400000000003</v>
      </c>
      <c r="E24">
        <v>1429</v>
      </c>
      <c r="F24">
        <v>2090</v>
      </c>
      <c r="G24">
        <v>85.26</v>
      </c>
      <c r="I24" s="17">
        <f t="shared" si="0"/>
        <v>4.2359999999999998</v>
      </c>
      <c r="J24" s="18">
        <f t="shared" si="2"/>
        <v>1748</v>
      </c>
      <c r="K24" s="4">
        <f>J24*60*'Berechnungen 525d'!$D$9/1000</f>
        <v>88.724017021276595</v>
      </c>
      <c r="L24" s="21">
        <f>'Berechnungen 525d'!$E$77*((K24-K18)/(3.6*(I24-I18)))*'Berechnungen 525d'!$B$3/(2*PI())</f>
        <v>450.87273825112629</v>
      </c>
      <c r="M24" s="20">
        <f t="shared" si="3"/>
        <v>972.36400000000003</v>
      </c>
      <c r="N24" s="20">
        <f t="shared" si="4"/>
        <v>972.36400000000003</v>
      </c>
      <c r="O24" s="19">
        <f t="shared" si="5"/>
        <v>2090</v>
      </c>
      <c r="P24" s="19">
        <f t="shared" si="6"/>
        <v>1429</v>
      </c>
      <c r="Q24" s="19">
        <f t="shared" si="1"/>
        <v>661</v>
      </c>
      <c r="T24">
        <v>4236</v>
      </c>
      <c r="U24">
        <v>1748</v>
      </c>
      <c r="V24">
        <v>972.36400000000003</v>
      </c>
      <c r="W24">
        <v>972.36400000000003</v>
      </c>
      <c r="X24">
        <v>1429</v>
      </c>
      <c r="Y24">
        <v>2090</v>
      </c>
      <c r="Z24">
        <v>85.26</v>
      </c>
    </row>
    <row r="25" spans="1:26" x14ac:dyDescent="0.25">
      <c r="A25">
        <v>4416</v>
      </c>
      <c r="B25">
        <v>1748</v>
      </c>
      <c r="C25">
        <v>972.36400000000003</v>
      </c>
      <c r="D25">
        <v>972.36400000000003</v>
      </c>
      <c r="E25">
        <v>1429</v>
      </c>
      <c r="F25">
        <v>2149</v>
      </c>
      <c r="G25">
        <v>85.26</v>
      </c>
      <c r="I25" s="17">
        <f t="shared" si="0"/>
        <v>4.4160000000000004</v>
      </c>
      <c r="J25" s="18">
        <f t="shared" si="2"/>
        <v>1748</v>
      </c>
      <c r="K25" s="4">
        <f>J25*60*'Berechnungen 525d'!$D$9/1000</f>
        <v>88.724017021276595</v>
      </c>
      <c r="L25" s="21">
        <f>L24</f>
        <v>450.87273825112629</v>
      </c>
      <c r="M25" s="20">
        <f t="shared" si="3"/>
        <v>972.36400000000003</v>
      </c>
      <c r="N25" s="20">
        <f t="shared" si="4"/>
        <v>972.36400000000003</v>
      </c>
      <c r="O25" s="19">
        <f t="shared" si="5"/>
        <v>2149</v>
      </c>
      <c r="P25" s="19">
        <f t="shared" si="6"/>
        <v>1429</v>
      </c>
      <c r="Q25" s="19">
        <f t="shared" si="1"/>
        <v>720</v>
      </c>
      <c r="T25">
        <v>4416</v>
      </c>
      <c r="U25">
        <v>1748</v>
      </c>
      <c r="V25">
        <v>972.36400000000003</v>
      </c>
      <c r="W25">
        <v>972.36400000000003</v>
      </c>
      <c r="X25">
        <v>1429</v>
      </c>
      <c r="Y25">
        <v>2149</v>
      </c>
      <c r="Z25">
        <v>85.26</v>
      </c>
    </row>
    <row r="26" spans="1:26" x14ac:dyDescent="0.25">
      <c r="A26">
        <v>4606</v>
      </c>
      <c r="B26">
        <v>1748</v>
      </c>
      <c r="C26">
        <v>972.36400000000003</v>
      </c>
      <c r="D26">
        <v>972.36400000000003</v>
      </c>
      <c r="E26">
        <v>1429</v>
      </c>
      <c r="F26">
        <v>2149</v>
      </c>
      <c r="G26">
        <v>85.26</v>
      </c>
      <c r="I26" s="17">
        <f t="shared" si="0"/>
        <v>4.6059999999999999</v>
      </c>
      <c r="J26" s="18">
        <f t="shared" si="2"/>
        <v>1748</v>
      </c>
      <c r="K26" s="4">
        <f>J26*60*'Berechnungen 525d'!$D$9/1000</f>
        <v>88.724017021276595</v>
      </c>
      <c r="L26" s="21">
        <f>L25</f>
        <v>450.87273825112629</v>
      </c>
      <c r="M26" s="20">
        <f t="shared" si="3"/>
        <v>972.36400000000003</v>
      </c>
      <c r="N26" s="20">
        <f t="shared" si="4"/>
        <v>972.36400000000003</v>
      </c>
      <c r="O26" s="19">
        <f t="shared" si="5"/>
        <v>2149</v>
      </c>
      <c r="P26" s="19">
        <f t="shared" si="6"/>
        <v>1429</v>
      </c>
      <c r="Q26" s="19">
        <f t="shared" si="1"/>
        <v>720</v>
      </c>
      <c r="T26">
        <v>4606</v>
      </c>
      <c r="U26">
        <v>1748</v>
      </c>
      <c r="V26">
        <v>972.36400000000003</v>
      </c>
      <c r="W26">
        <v>972.36400000000003</v>
      </c>
      <c r="X26">
        <v>1429</v>
      </c>
      <c r="Y26">
        <v>2149</v>
      </c>
      <c r="Z26">
        <v>85.26</v>
      </c>
    </row>
    <row r="27" spans="1:26" x14ac:dyDescent="0.25">
      <c r="A27">
        <v>4797</v>
      </c>
      <c r="B27">
        <v>1748</v>
      </c>
      <c r="C27">
        <v>972.36400000000003</v>
      </c>
      <c r="D27">
        <v>982.6</v>
      </c>
      <c r="E27">
        <v>1429</v>
      </c>
      <c r="F27">
        <v>2149</v>
      </c>
      <c r="G27">
        <v>85.26</v>
      </c>
      <c r="I27" s="17">
        <f t="shared" si="0"/>
        <v>4.7969999999999997</v>
      </c>
      <c r="J27" s="18">
        <f t="shared" si="2"/>
        <v>1748</v>
      </c>
      <c r="K27" s="4">
        <f>J27*60*'Berechnungen 525d'!$D$9/1000</f>
        <v>88.724017021276595</v>
      </c>
      <c r="L27" s="21">
        <f>L26</f>
        <v>450.87273825112629</v>
      </c>
      <c r="M27" s="20">
        <f t="shared" si="3"/>
        <v>972.36400000000003</v>
      </c>
      <c r="N27" s="20">
        <f t="shared" si="4"/>
        <v>982.6</v>
      </c>
      <c r="O27" s="19">
        <f t="shared" si="5"/>
        <v>2149</v>
      </c>
      <c r="P27" s="19">
        <f t="shared" si="6"/>
        <v>1429</v>
      </c>
      <c r="Q27" s="19">
        <f t="shared" si="1"/>
        <v>720</v>
      </c>
      <c r="T27">
        <v>4797</v>
      </c>
      <c r="U27">
        <v>1748</v>
      </c>
      <c r="V27">
        <v>972.36400000000003</v>
      </c>
      <c r="W27">
        <v>982.6</v>
      </c>
      <c r="X27">
        <v>1429</v>
      </c>
      <c r="Y27">
        <v>2149</v>
      </c>
      <c r="Z27">
        <v>85.26</v>
      </c>
    </row>
    <row r="28" spans="1:26" x14ac:dyDescent="0.25">
      <c r="A28">
        <v>4987</v>
      </c>
      <c r="B28">
        <v>1748</v>
      </c>
      <c r="C28">
        <v>972.36400000000003</v>
      </c>
      <c r="D28">
        <v>982.6</v>
      </c>
      <c r="E28">
        <v>1560</v>
      </c>
      <c r="F28">
        <v>2149</v>
      </c>
      <c r="G28">
        <v>85.26</v>
      </c>
      <c r="I28" s="17">
        <f t="shared" si="0"/>
        <v>4.9870000000000001</v>
      </c>
      <c r="J28" s="18">
        <f t="shared" si="2"/>
        <v>1748</v>
      </c>
      <c r="K28" s="4">
        <f>J28*60*'Berechnungen 525d'!$D$9/1000</f>
        <v>88.724017021276595</v>
      </c>
      <c r="L28" s="21">
        <f>L27</f>
        <v>450.87273825112629</v>
      </c>
      <c r="M28" s="20">
        <f t="shared" si="3"/>
        <v>972.36400000000003</v>
      </c>
      <c r="N28" s="20">
        <f t="shared" si="4"/>
        <v>982.6</v>
      </c>
      <c r="O28" s="19">
        <f t="shared" si="5"/>
        <v>2149</v>
      </c>
      <c r="P28" s="19">
        <f t="shared" si="6"/>
        <v>1560</v>
      </c>
      <c r="Q28" s="19">
        <f t="shared" si="1"/>
        <v>589</v>
      </c>
      <c r="T28">
        <v>4987</v>
      </c>
      <c r="U28">
        <v>1748</v>
      </c>
      <c r="V28">
        <v>972.36400000000003</v>
      </c>
      <c r="W28">
        <v>982.6</v>
      </c>
      <c r="X28">
        <v>1560</v>
      </c>
      <c r="Y28">
        <v>2149</v>
      </c>
      <c r="Z28">
        <v>85.26</v>
      </c>
    </row>
    <row r="29" spans="1:26" x14ac:dyDescent="0.25">
      <c r="A29">
        <v>5177</v>
      </c>
      <c r="B29">
        <v>1748</v>
      </c>
      <c r="C29">
        <v>972.36400000000003</v>
      </c>
      <c r="D29">
        <v>982.6</v>
      </c>
      <c r="E29">
        <v>1560</v>
      </c>
      <c r="F29">
        <v>2149</v>
      </c>
      <c r="G29">
        <v>85.26</v>
      </c>
      <c r="I29" s="17">
        <f t="shared" si="0"/>
        <v>5.1769999999999996</v>
      </c>
      <c r="J29" s="18">
        <f t="shared" si="2"/>
        <v>1748</v>
      </c>
      <c r="K29" s="4">
        <f>J29*60*'Berechnungen 525d'!$D$9/1000</f>
        <v>88.724017021276595</v>
      </c>
      <c r="L29" s="21">
        <f>L28</f>
        <v>450.87273825112629</v>
      </c>
      <c r="M29" s="20">
        <f t="shared" si="3"/>
        <v>972.36400000000003</v>
      </c>
      <c r="N29" s="20">
        <f t="shared" si="4"/>
        <v>982.6</v>
      </c>
      <c r="O29" s="19">
        <f t="shared" si="5"/>
        <v>2149</v>
      </c>
      <c r="P29" s="19">
        <f t="shared" si="6"/>
        <v>1560</v>
      </c>
      <c r="Q29" s="19">
        <f t="shared" si="1"/>
        <v>589</v>
      </c>
      <c r="T29">
        <v>5177</v>
      </c>
      <c r="U29">
        <v>1748</v>
      </c>
      <c r="V29">
        <v>972.36400000000003</v>
      </c>
      <c r="W29">
        <v>982.6</v>
      </c>
      <c r="X29">
        <v>1560</v>
      </c>
      <c r="Y29">
        <v>2149</v>
      </c>
      <c r="Z29">
        <v>85.26</v>
      </c>
    </row>
    <row r="30" spans="1:26" x14ac:dyDescent="0.25">
      <c r="A30">
        <v>5378</v>
      </c>
      <c r="B30">
        <v>1827</v>
      </c>
      <c r="C30">
        <v>972.36400000000003</v>
      </c>
      <c r="D30">
        <v>982.6</v>
      </c>
      <c r="E30">
        <v>1560</v>
      </c>
      <c r="F30">
        <v>2149</v>
      </c>
      <c r="G30">
        <v>85.26</v>
      </c>
      <c r="I30" s="17">
        <f t="shared" si="0"/>
        <v>5.3780000000000001</v>
      </c>
      <c r="J30" s="18">
        <f t="shared" si="2"/>
        <v>1827</v>
      </c>
      <c r="K30" s="4">
        <f>J30*60*'Berechnungen 525d'!$D$9/1000</f>
        <v>92.73385531914893</v>
      </c>
      <c r="L30" s="21">
        <f>'Berechnungen 525d'!$E$77*((K30-K24)/(3.6*(I30-I24)))*'Berechnungen 525d'!$B$3/(2*PI())</f>
        <v>555.47852240712814</v>
      </c>
      <c r="M30" s="20">
        <f t="shared" si="3"/>
        <v>972.36400000000003</v>
      </c>
      <c r="N30" s="20">
        <f t="shared" si="4"/>
        <v>982.6</v>
      </c>
      <c r="O30" s="19">
        <f t="shared" si="5"/>
        <v>2149</v>
      </c>
      <c r="P30" s="19">
        <f t="shared" si="6"/>
        <v>1560</v>
      </c>
      <c r="Q30" s="19">
        <f t="shared" si="1"/>
        <v>589</v>
      </c>
      <c r="T30">
        <v>5378</v>
      </c>
      <c r="U30">
        <v>1827</v>
      </c>
      <c r="V30">
        <v>972.36400000000003</v>
      </c>
      <c r="W30">
        <v>982.6</v>
      </c>
      <c r="X30">
        <v>1560</v>
      </c>
      <c r="Y30">
        <v>2149</v>
      </c>
      <c r="Z30">
        <v>85.26</v>
      </c>
    </row>
    <row r="31" spans="1:26" x14ac:dyDescent="0.25">
      <c r="A31">
        <v>5568</v>
      </c>
      <c r="B31">
        <v>1827</v>
      </c>
      <c r="C31">
        <v>972.36400000000003</v>
      </c>
      <c r="D31">
        <v>982.6</v>
      </c>
      <c r="E31">
        <v>1560</v>
      </c>
      <c r="F31">
        <v>2230</v>
      </c>
      <c r="G31">
        <v>85.26</v>
      </c>
      <c r="I31" s="17">
        <f t="shared" si="0"/>
        <v>5.5679999999999996</v>
      </c>
      <c r="J31" s="18">
        <f t="shared" si="2"/>
        <v>1827</v>
      </c>
      <c r="K31" s="4">
        <f>J31*60*'Berechnungen 525d'!$D$9/1000</f>
        <v>92.73385531914893</v>
      </c>
      <c r="L31" s="21">
        <f>L30</f>
        <v>555.47852240712814</v>
      </c>
      <c r="M31" s="20">
        <f t="shared" si="3"/>
        <v>972.36400000000003</v>
      </c>
      <c r="N31" s="20">
        <f t="shared" si="4"/>
        <v>982.6</v>
      </c>
      <c r="O31" s="19">
        <f t="shared" si="5"/>
        <v>2230</v>
      </c>
      <c r="P31" s="19">
        <f t="shared" si="6"/>
        <v>1560</v>
      </c>
      <c r="Q31" s="19">
        <f t="shared" si="1"/>
        <v>670</v>
      </c>
      <c r="T31">
        <v>5568</v>
      </c>
      <c r="U31">
        <v>1827</v>
      </c>
      <c r="V31">
        <v>972.36400000000003</v>
      </c>
      <c r="W31">
        <v>982.6</v>
      </c>
      <c r="X31">
        <v>1560</v>
      </c>
      <c r="Y31">
        <v>2230</v>
      </c>
      <c r="Z31">
        <v>85.26</v>
      </c>
    </row>
    <row r="32" spans="1:26" x14ac:dyDescent="0.25">
      <c r="A32">
        <v>5758</v>
      </c>
      <c r="B32">
        <v>1827</v>
      </c>
      <c r="C32">
        <v>1003.07</v>
      </c>
      <c r="D32">
        <v>982.6</v>
      </c>
      <c r="E32">
        <v>1560</v>
      </c>
      <c r="F32">
        <v>2230</v>
      </c>
      <c r="G32">
        <v>85.26</v>
      </c>
      <c r="I32" s="17">
        <f t="shared" si="0"/>
        <v>5.758</v>
      </c>
      <c r="J32" s="18">
        <f t="shared" si="2"/>
        <v>1827</v>
      </c>
      <c r="K32" s="4">
        <f>J32*60*'Berechnungen 525d'!$D$9/1000</f>
        <v>92.73385531914893</v>
      </c>
      <c r="L32" s="21">
        <f>L31</f>
        <v>555.47852240712814</v>
      </c>
      <c r="M32" s="20">
        <f t="shared" si="3"/>
        <v>1003.07</v>
      </c>
      <c r="N32" s="20">
        <f t="shared" si="4"/>
        <v>982.6</v>
      </c>
      <c r="O32" s="19">
        <f t="shared" si="5"/>
        <v>2230</v>
      </c>
      <c r="P32" s="19">
        <f t="shared" si="6"/>
        <v>1560</v>
      </c>
      <c r="Q32" s="19">
        <f t="shared" si="1"/>
        <v>670</v>
      </c>
      <c r="T32">
        <v>5758</v>
      </c>
      <c r="U32">
        <v>1827</v>
      </c>
      <c r="V32">
        <v>1003.07</v>
      </c>
      <c r="W32">
        <v>982.6</v>
      </c>
      <c r="X32">
        <v>1560</v>
      </c>
      <c r="Y32">
        <v>2230</v>
      </c>
      <c r="Z32">
        <v>85.26</v>
      </c>
    </row>
    <row r="33" spans="1:26" x14ac:dyDescent="0.25">
      <c r="A33">
        <v>5948</v>
      </c>
      <c r="B33">
        <v>1827</v>
      </c>
      <c r="C33">
        <v>1003.07</v>
      </c>
      <c r="D33">
        <v>1003.07</v>
      </c>
      <c r="E33">
        <v>1560</v>
      </c>
      <c r="F33">
        <v>2230</v>
      </c>
      <c r="G33">
        <v>85.26</v>
      </c>
      <c r="I33" s="17">
        <f t="shared" si="0"/>
        <v>5.9480000000000004</v>
      </c>
      <c r="J33" s="18">
        <f t="shared" si="2"/>
        <v>1827</v>
      </c>
      <c r="K33" s="4">
        <f>J33*60*'Berechnungen 525d'!$D$9/1000</f>
        <v>92.73385531914893</v>
      </c>
      <c r="L33" s="21">
        <f>L32</f>
        <v>555.47852240712814</v>
      </c>
      <c r="M33" s="20">
        <f t="shared" si="3"/>
        <v>1003.07</v>
      </c>
      <c r="N33" s="20">
        <f t="shared" si="4"/>
        <v>1003.07</v>
      </c>
      <c r="O33" s="19">
        <f t="shared" si="5"/>
        <v>2230</v>
      </c>
      <c r="P33" s="19">
        <f t="shared" si="6"/>
        <v>1560</v>
      </c>
      <c r="Q33" s="19">
        <f t="shared" si="1"/>
        <v>670</v>
      </c>
      <c r="T33">
        <v>5948</v>
      </c>
      <c r="U33">
        <v>1827</v>
      </c>
      <c r="V33">
        <v>1003.07</v>
      </c>
      <c r="W33">
        <v>1003.07</v>
      </c>
      <c r="X33">
        <v>1560</v>
      </c>
      <c r="Y33">
        <v>2230</v>
      </c>
      <c r="Z33">
        <v>85.26</v>
      </c>
    </row>
    <row r="34" spans="1:26" x14ac:dyDescent="0.25">
      <c r="A34">
        <v>6139</v>
      </c>
      <c r="B34">
        <v>1827</v>
      </c>
      <c r="C34">
        <v>1003.07</v>
      </c>
      <c r="D34">
        <v>1003.07</v>
      </c>
      <c r="E34">
        <v>1750</v>
      </c>
      <c r="F34">
        <v>2230</v>
      </c>
      <c r="G34">
        <v>85.26</v>
      </c>
      <c r="I34" s="17">
        <f t="shared" si="0"/>
        <v>6.1390000000000002</v>
      </c>
      <c r="J34" s="18">
        <f t="shared" si="2"/>
        <v>1827</v>
      </c>
      <c r="K34" s="4">
        <f>J34*60*'Berechnungen 525d'!$D$9/1000</f>
        <v>92.73385531914893</v>
      </c>
      <c r="L34" s="21">
        <f>L33</f>
        <v>555.47852240712814</v>
      </c>
      <c r="M34" s="20">
        <f t="shared" si="3"/>
        <v>1003.07</v>
      </c>
      <c r="N34" s="20">
        <f t="shared" si="4"/>
        <v>1003.07</v>
      </c>
      <c r="O34" s="19">
        <f t="shared" si="5"/>
        <v>2230</v>
      </c>
      <c r="P34" s="19">
        <f t="shared" si="6"/>
        <v>1750</v>
      </c>
      <c r="Q34" s="19">
        <f t="shared" si="1"/>
        <v>480</v>
      </c>
      <c r="T34">
        <v>6139</v>
      </c>
      <c r="U34">
        <v>1827</v>
      </c>
      <c r="V34">
        <v>1003.07</v>
      </c>
      <c r="W34">
        <v>1003.07</v>
      </c>
      <c r="X34">
        <v>1750</v>
      </c>
      <c r="Y34">
        <v>2230</v>
      </c>
      <c r="Z34">
        <v>85.26</v>
      </c>
    </row>
    <row r="35" spans="1:26" x14ac:dyDescent="0.25">
      <c r="A35">
        <v>6329</v>
      </c>
      <c r="B35">
        <v>1827</v>
      </c>
      <c r="C35">
        <v>1003.07</v>
      </c>
      <c r="D35">
        <v>1003.07</v>
      </c>
      <c r="E35">
        <v>1750</v>
      </c>
      <c r="F35">
        <v>2230</v>
      </c>
      <c r="G35">
        <v>85.26</v>
      </c>
      <c r="I35" s="17">
        <f t="shared" ref="I35:I66" si="7">A35/1000</f>
        <v>6.3289999999999997</v>
      </c>
      <c r="J35" s="18">
        <f t="shared" si="2"/>
        <v>1827</v>
      </c>
      <c r="K35" s="4">
        <f>J35*60*'Berechnungen 525d'!$D$9/1000</f>
        <v>92.73385531914893</v>
      </c>
      <c r="L35" s="21">
        <f>L34</f>
        <v>555.47852240712814</v>
      </c>
      <c r="M35" s="20">
        <f t="shared" si="3"/>
        <v>1003.07</v>
      </c>
      <c r="N35" s="20">
        <f t="shared" si="4"/>
        <v>1003.07</v>
      </c>
      <c r="O35" s="19">
        <f t="shared" si="5"/>
        <v>2230</v>
      </c>
      <c r="P35" s="19">
        <f t="shared" si="6"/>
        <v>1750</v>
      </c>
      <c r="Q35" s="19">
        <f t="shared" si="1"/>
        <v>480</v>
      </c>
      <c r="T35">
        <v>6329</v>
      </c>
      <c r="U35">
        <v>1827</v>
      </c>
      <c r="V35">
        <v>1003.07</v>
      </c>
      <c r="W35">
        <v>1003.07</v>
      </c>
      <c r="X35">
        <v>1750</v>
      </c>
      <c r="Y35">
        <v>2230</v>
      </c>
      <c r="Z35">
        <v>85.26</v>
      </c>
    </row>
    <row r="36" spans="1:26" x14ac:dyDescent="0.25">
      <c r="A36">
        <v>6529</v>
      </c>
      <c r="B36">
        <v>1924</v>
      </c>
      <c r="C36">
        <v>1003.07</v>
      </c>
      <c r="D36">
        <v>1003.07</v>
      </c>
      <c r="E36">
        <v>1750</v>
      </c>
      <c r="F36">
        <v>2230</v>
      </c>
      <c r="G36">
        <v>85.26</v>
      </c>
      <c r="I36" s="17">
        <f t="shared" si="7"/>
        <v>6.5289999999999999</v>
      </c>
      <c r="J36" s="18">
        <f t="shared" si="2"/>
        <v>1924</v>
      </c>
      <c r="K36" s="4">
        <f>J36*60*'Berechnungen 525d'!$D$9/1000</f>
        <v>97.657327659574463</v>
      </c>
      <c r="L36" s="21">
        <f>'Berechnungen 525d'!$E$77*((K36-K30)/(3.6*(I36-I30)))*'Berechnungen 525d'!$B$3/(2*PI())</f>
        <v>676.71015672807732</v>
      </c>
      <c r="M36" s="20">
        <f t="shared" si="3"/>
        <v>1003.07</v>
      </c>
      <c r="N36" s="20">
        <f t="shared" si="4"/>
        <v>1003.07</v>
      </c>
      <c r="O36" s="19">
        <f t="shared" ref="O36:O67" si="8">IF(ISBLANK(F36),O35,F36)</f>
        <v>2230</v>
      </c>
      <c r="P36" s="19">
        <f t="shared" ref="P36:P67" si="9">IF(ISBLANK(E36),P35,E36)</f>
        <v>1750</v>
      </c>
      <c r="Q36" s="19">
        <f t="shared" si="1"/>
        <v>480</v>
      </c>
      <c r="T36">
        <v>6529</v>
      </c>
      <c r="U36">
        <v>1924</v>
      </c>
      <c r="V36">
        <v>1003.07</v>
      </c>
      <c r="W36">
        <v>1003.07</v>
      </c>
      <c r="X36">
        <v>1750</v>
      </c>
      <c r="Y36">
        <v>2230</v>
      </c>
      <c r="Z36">
        <v>85.26</v>
      </c>
    </row>
    <row r="37" spans="1:26" x14ac:dyDescent="0.25">
      <c r="A37">
        <v>6720</v>
      </c>
      <c r="B37">
        <v>1924</v>
      </c>
      <c r="C37">
        <v>1003.07</v>
      </c>
      <c r="D37">
        <v>1003.07</v>
      </c>
      <c r="E37">
        <v>1750</v>
      </c>
      <c r="F37">
        <v>2250</v>
      </c>
      <c r="G37">
        <v>85.26</v>
      </c>
      <c r="I37" s="17">
        <f t="shared" si="7"/>
        <v>6.72</v>
      </c>
      <c r="J37" s="18">
        <f t="shared" si="2"/>
        <v>1924</v>
      </c>
      <c r="K37" s="4">
        <f>J37*60*'Berechnungen 525d'!$D$9/1000</f>
        <v>97.657327659574463</v>
      </c>
      <c r="L37" s="21">
        <f>L36</f>
        <v>676.71015672807732</v>
      </c>
      <c r="M37" s="20">
        <f t="shared" si="3"/>
        <v>1003.07</v>
      </c>
      <c r="N37" s="20">
        <f t="shared" si="4"/>
        <v>1003.07</v>
      </c>
      <c r="O37" s="19">
        <f t="shared" si="8"/>
        <v>2250</v>
      </c>
      <c r="P37" s="19">
        <f t="shared" si="9"/>
        <v>1750</v>
      </c>
      <c r="Q37" s="19">
        <f t="shared" si="1"/>
        <v>500</v>
      </c>
      <c r="T37">
        <v>6720</v>
      </c>
      <c r="U37">
        <v>1924</v>
      </c>
      <c r="V37">
        <v>1003.07</v>
      </c>
      <c r="W37">
        <v>1003.07</v>
      </c>
      <c r="X37">
        <v>1750</v>
      </c>
      <c r="Y37">
        <v>2250</v>
      </c>
      <c r="Z37">
        <v>85.26</v>
      </c>
    </row>
    <row r="38" spans="1:26" x14ac:dyDescent="0.25">
      <c r="A38">
        <v>6890</v>
      </c>
      <c r="B38">
        <v>1924</v>
      </c>
      <c r="C38">
        <v>1013.31</v>
      </c>
      <c r="D38">
        <v>1003.07</v>
      </c>
      <c r="E38">
        <v>1750</v>
      </c>
      <c r="F38">
        <v>2250</v>
      </c>
      <c r="G38">
        <v>85.26</v>
      </c>
      <c r="I38" s="17">
        <f t="shared" si="7"/>
        <v>6.89</v>
      </c>
      <c r="J38" s="18">
        <f t="shared" si="2"/>
        <v>1924</v>
      </c>
      <c r="K38" s="4">
        <f>J38*60*'Berechnungen 525d'!$D$9/1000</f>
        <v>97.657327659574463</v>
      </c>
      <c r="L38" s="21">
        <f>L37</f>
        <v>676.71015672807732</v>
      </c>
      <c r="M38" s="20">
        <f t="shared" si="3"/>
        <v>1013.31</v>
      </c>
      <c r="N38" s="20">
        <f t="shared" si="4"/>
        <v>1003.07</v>
      </c>
      <c r="O38" s="19">
        <f t="shared" si="8"/>
        <v>2250</v>
      </c>
      <c r="P38" s="19">
        <f t="shared" si="9"/>
        <v>1750</v>
      </c>
      <c r="Q38" s="19">
        <f t="shared" si="1"/>
        <v>500</v>
      </c>
      <c r="T38">
        <v>6890</v>
      </c>
      <c r="U38">
        <v>1924</v>
      </c>
      <c r="V38">
        <v>1013.31</v>
      </c>
      <c r="W38">
        <v>1003.07</v>
      </c>
      <c r="X38">
        <v>1750</v>
      </c>
      <c r="Y38">
        <v>2250</v>
      </c>
      <c r="Z38">
        <v>85.26</v>
      </c>
    </row>
    <row r="39" spans="1:26" x14ac:dyDescent="0.25">
      <c r="A39">
        <v>7080</v>
      </c>
      <c r="B39">
        <v>1924</v>
      </c>
      <c r="C39">
        <v>1013.31</v>
      </c>
      <c r="D39">
        <v>1033.78</v>
      </c>
      <c r="E39">
        <v>1750</v>
      </c>
      <c r="F39">
        <v>2250</v>
      </c>
      <c r="G39">
        <v>85.26</v>
      </c>
      <c r="I39" s="17">
        <f t="shared" si="7"/>
        <v>7.08</v>
      </c>
      <c r="J39" s="18">
        <f t="shared" si="2"/>
        <v>1924</v>
      </c>
      <c r="K39" s="4">
        <f>J39*60*'Berechnungen 525d'!$D$9/1000</f>
        <v>97.657327659574463</v>
      </c>
      <c r="L39" s="21">
        <f>L38</f>
        <v>676.71015672807732</v>
      </c>
      <c r="M39" s="20">
        <f t="shared" si="3"/>
        <v>1013.31</v>
      </c>
      <c r="N39" s="20">
        <f t="shared" si="4"/>
        <v>1033.78</v>
      </c>
      <c r="O39" s="19">
        <f t="shared" si="8"/>
        <v>2250</v>
      </c>
      <c r="P39" s="19">
        <f t="shared" si="9"/>
        <v>1750</v>
      </c>
      <c r="Q39" s="19">
        <f t="shared" si="1"/>
        <v>500</v>
      </c>
      <c r="T39">
        <v>7080</v>
      </c>
      <c r="U39">
        <v>1924</v>
      </c>
      <c r="V39">
        <v>1013.31</v>
      </c>
      <c r="W39">
        <v>1033.78</v>
      </c>
      <c r="X39">
        <v>1750</v>
      </c>
      <c r="Y39">
        <v>2250</v>
      </c>
      <c r="Z39">
        <v>85.26</v>
      </c>
    </row>
    <row r="40" spans="1:26" x14ac:dyDescent="0.25">
      <c r="A40">
        <v>7260</v>
      </c>
      <c r="B40">
        <v>1924</v>
      </c>
      <c r="C40">
        <v>1013.31</v>
      </c>
      <c r="D40">
        <v>1033.78</v>
      </c>
      <c r="E40">
        <v>2071</v>
      </c>
      <c r="F40">
        <v>2250</v>
      </c>
      <c r="G40">
        <v>85.26</v>
      </c>
      <c r="I40" s="17">
        <f t="shared" si="7"/>
        <v>7.26</v>
      </c>
      <c r="J40" s="18">
        <f t="shared" si="2"/>
        <v>1924</v>
      </c>
      <c r="K40" s="4">
        <f>J40*60*'Berechnungen 525d'!$D$9/1000</f>
        <v>97.657327659574463</v>
      </c>
      <c r="L40" s="21">
        <f>L39</f>
        <v>676.71015672807732</v>
      </c>
      <c r="M40" s="20">
        <f t="shared" si="3"/>
        <v>1013.31</v>
      </c>
      <c r="N40" s="20">
        <f t="shared" si="4"/>
        <v>1033.78</v>
      </c>
      <c r="O40" s="19">
        <f t="shared" si="8"/>
        <v>2250</v>
      </c>
      <c r="P40" s="19">
        <f t="shared" si="9"/>
        <v>2071</v>
      </c>
      <c r="Q40" s="19">
        <f t="shared" si="1"/>
        <v>179</v>
      </c>
      <c r="T40">
        <v>7260</v>
      </c>
      <c r="U40">
        <v>1924</v>
      </c>
      <c r="V40">
        <v>1013.31</v>
      </c>
      <c r="W40">
        <v>1033.78</v>
      </c>
      <c r="X40">
        <v>2071</v>
      </c>
      <c r="Y40">
        <v>2250</v>
      </c>
      <c r="Z40">
        <v>85.26</v>
      </c>
    </row>
    <row r="41" spans="1:26" x14ac:dyDescent="0.25">
      <c r="A41">
        <v>7451</v>
      </c>
      <c r="B41">
        <v>1924</v>
      </c>
      <c r="C41">
        <v>1013.31</v>
      </c>
      <c r="D41">
        <v>1033.78</v>
      </c>
      <c r="E41">
        <v>2071</v>
      </c>
      <c r="F41">
        <v>2250</v>
      </c>
      <c r="G41">
        <v>85.26</v>
      </c>
      <c r="I41" s="17">
        <f t="shared" si="7"/>
        <v>7.4509999999999996</v>
      </c>
      <c r="J41" s="18">
        <f t="shared" si="2"/>
        <v>1924</v>
      </c>
      <c r="K41" s="4">
        <f>J41*60*'Berechnungen 525d'!$D$9/1000</f>
        <v>97.657327659574463</v>
      </c>
      <c r="L41" s="21">
        <f>L40</f>
        <v>676.71015672807732</v>
      </c>
      <c r="M41" s="20">
        <f t="shared" si="3"/>
        <v>1013.31</v>
      </c>
      <c r="N41" s="20">
        <f t="shared" si="4"/>
        <v>1033.78</v>
      </c>
      <c r="O41" s="19">
        <f t="shared" si="8"/>
        <v>2250</v>
      </c>
      <c r="P41" s="19">
        <f t="shared" si="9"/>
        <v>2071</v>
      </c>
      <c r="Q41" s="19">
        <f t="shared" si="1"/>
        <v>179</v>
      </c>
      <c r="T41">
        <v>7451</v>
      </c>
      <c r="U41">
        <v>1924</v>
      </c>
      <c r="V41">
        <v>1013.31</v>
      </c>
      <c r="W41">
        <v>1033.78</v>
      </c>
      <c r="X41">
        <v>2071</v>
      </c>
      <c r="Y41">
        <v>2250</v>
      </c>
      <c r="Z41">
        <v>85.26</v>
      </c>
    </row>
    <row r="42" spans="1:26" x14ac:dyDescent="0.25">
      <c r="A42">
        <v>7641</v>
      </c>
      <c r="B42">
        <v>2028</v>
      </c>
      <c r="C42">
        <v>1013.31</v>
      </c>
      <c r="D42">
        <v>1033.78</v>
      </c>
      <c r="E42">
        <v>2071</v>
      </c>
      <c r="F42">
        <v>2250</v>
      </c>
      <c r="G42">
        <v>85.26</v>
      </c>
      <c r="I42" s="17">
        <f t="shared" si="7"/>
        <v>7.641</v>
      </c>
      <c r="J42" s="18">
        <f t="shared" si="2"/>
        <v>2028</v>
      </c>
      <c r="K42" s="4">
        <f>J42*60*'Berechnungen 525d'!$D$9/1000</f>
        <v>102.93610212765957</v>
      </c>
      <c r="L42" s="21">
        <f>'Berechnungen 525d'!$E$77*((K42-K36)/(3.6*(I42-I36)))*'Berechnungen 525d'!$B$3/(2*PI())</f>
        <v>750.99117964267668</v>
      </c>
      <c r="M42" s="20">
        <f t="shared" si="3"/>
        <v>1013.31</v>
      </c>
      <c r="N42" s="20">
        <f t="shared" si="4"/>
        <v>1033.78</v>
      </c>
      <c r="O42" s="19">
        <f t="shared" si="8"/>
        <v>2250</v>
      </c>
      <c r="P42" s="19">
        <f t="shared" si="9"/>
        <v>2071</v>
      </c>
      <c r="Q42" s="19">
        <f t="shared" si="1"/>
        <v>179</v>
      </c>
      <c r="T42">
        <v>7641</v>
      </c>
      <c r="U42">
        <v>2028</v>
      </c>
      <c r="V42">
        <v>1013.31</v>
      </c>
      <c r="W42">
        <v>1033.78</v>
      </c>
      <c r="X42">
        <v>2071</v>
      </c>
      <c r="Y42">
        <v>2250</v>
      </c>
      <c r="Z42">
        <v>85.26</v>
      </c>
    </row>
    <row r="43" spans="1:26" x14ac:dyDescent="0.25">
      <c r="A43">
        <v>7821</v>
      </c>
      <c r="B43">
        <v>2028</v>
      </c>
      <c r="C43">
        <v>1013.31</v>
      </c>
      <c r="D43">
        <v>1033.78</v>
      </c>
      <c r="E43">
        <v>2071</v>
      </c>
      <c r="F43">
        <v>2250</v>
      </c>
      <c r="G43">
        <v>85.26</v>
      </c>
      <c r="I43" s="17">
        <f t="shared" si="7"/>
        <v>7.8209999999999997</v>
      </c>
      <c r="J43" s="18">
        <f t="shared" si="2"/>
        <v>2028</v>
      </c>
      <c r="K43" s="4">
        <f>J43*60*'Berechnungen 525d'!$D$9/1000</f>
        <v>102.93610212765957</v>
      </c>
      <c r="L43" s="21">
        <f>L42</f>
        <v>750.99117964267668</v>
      </c>
      <c r="M43" s="20">
        <f t="shared" si="3"/>
        <v>1013.31</v>
      </c>
      <c r="N43" s="20">
        <f t="shared" si="4"/>
        <v>1033.78</v>
      </c>
      <c r="O43" s="19">
        <f t="shared" si="8"/>
        <v>2250</v>
      </c>
      <c r="P43" s="19">
        <f t="shared" si="9"/>
        <v>2071</v>
      </c>
      <c r="Q43" s="19">
        <f t="shared" si="1"/>
        <v>179</v>
      </c>
      <c r="T43">
        <v>7821</v>
      </c>
      <c r="U43">
        <v>2028</v>
      </c>
      <c r="V43">
        <v>1013.31</v>
      </c>
      <c r="W43">
        <v>1033.78</v>
      </c>
      <c r="X43">
        <v>2071</v>
      </c>
      <c r="Y43">
        <v>2250</v>
      </c>
      <c r="Z43">
        <v>85.26</v>
      </c>
    </row>
    <row r="44" spans="1:26" x14ac:dyDescent="0.25">
      <c r="A44">
        <v>8011</v>
      </c>
      <c r="B44">
        <v>2028</v>
      </c>
      <c r="C44">
        <v>1074.72</v>
      </c>
      <c r="D44">
        <v>1033.78</v>
      </c>
      <c r="E44">
        <v>2071</v>
      </c>
      <c r="F44">
        <v>2250</v>
      </c>
      <c r="G44">
        <v>85.26</v>
      </c>
      <c r="I44" s="17">
        <f t="shared" si="7"/>
        <v>8.0109999999999992</v>
      </c>
      <c r="J44" s="18">
        <f t="shared" si="2"/>
        <v>2028</v>
      </c>
      <c r="K44" s="4">
        <f>J44*60*'Berechnungen 525d'!$D$9/1000</f>
        <v>102.93610212765957</v>
      </c>
      <c r="L44" s="21">
        <f>L43</f>
        <v>750.99117964267668</v>
      </c>
      <c r="M44" s="20">
        <f t="shared" si="3"/>
        <v>1074.72</v>
      </c>
      <c r="N44" s="20">
        <f t="shared" si="4"/>
        <v>1033.78</v>
      </c>
      <c r="O44" s="19">
        <f t="shared" si="8"/>
        <v>2250</v>
      </c>
      <c r="P44" s="19">
        <f t="shared" si="9"/>
        <v>2071</v>
      </c>
      <c r="Q44" s="19">
        <f t="shared" si="1"/>
        <v>179</v>
      </c>
      <c r="T44">
        <v>8011</v>
      </c>
      <c r="U44">
        <v>2028</v>
      </c>
      <c r="V44">
        <v>1074.72</v>
      </c>
      <c r="W44">
        <v>1033.78</v>
      </c>
      <c r="X44">
        <v>2071</v>
      </c>
      <c r="Y44">
        <v>2250</v>
      </c>
      <c r="Z44">
        <v>85.26</v>
      </c>
    </row>
    <row r="45" spans="1:26" x14ac:dyDescent="0.25">
      <c r="A45">
        <v>8192</v>
      </c>
      <c r="B45">
        <v>2028</v>
      </c>
      <c r="C45">
        <v>1074.72</v>
      </c>
      <c r="D45">
        <v>1095.19</v>
      </c>
      <c r="E45">
        <v>2071</v>
      </c>
      <c r="F45">
        <v>2250</v>
      </c>
      <c r="G45">
        <v>85.26</v>
      </c>
      <c r="I45" s="17">
        <f t="shared" si="7"/>
        <v>8.1920000000000002</v>
      </c>
      <c r="J45" s="18">
        <f t="shared" si="2"/>
        <v>2028</v>
      </c>
      <c r="K45" s="4">
        <f>J45*60*'Berechnungen 525d'!$D$9/1000</f>
        <v>102.93610212765957</v>
      </c>
      <c r="L45" s="21">
        <f>L44</f>
        <v>750.99117964267668</v>
      </c>
      <c r="M45" s="20">
        <f t="shared" si="3"/>
        <v>1074.72</v>
      </c>
      <c r="N45" s="20">
        <f t="shared" si="4"/>
        <v>1095.19</v>
      </c>
      <c r="O45" s="19">
        <f t="shared" si="8"/>
        <v>2250</v>
      </c>
      <c r="P45" s="19">
        <f t="shared" si="9"/>
        <v>2071</v>
      </c>
      <c r="Q45" s="19">
        <f t="shared" si="1"/>
        <v>179</v>
      </c>
      <c r="T45">
        <v>8192</v>
      </c>
      <c r="U45">
        <v>2028</v>
      </c>
      <c r="V45">
        <v>1074.72</v>
      </c>
      <c r="W45">
        <v>1095.19</v>
      </c>
      <c r="X45">
        <v>2071</v>
      </c>
      <c r="Y45">
        <v>2250</v>
      </c>
      <c r="Z45">
        <v>85.26</v>
      </c>
    </row>
    <row r="46" spans="1:26" x14ac:dyDescent="0.25">
      <c r="A46">
        <v>8382</v>
      </c>
      <c r="B46">
        <v>2028</v>
      </c>
      <c r="C46">
        <v>1074.72</v>
      </c>
      <c r="D46">
        <v>1095.19</v>
      </c>
      <c r="E46">
        <v>2340</v>
      </c>
      <c r="F46">
        <v>2250</v>
      </c>
      <c r="G46">
        <v>85.26</v>
      </c>
      <c r="I46" s="17">
        <f t="shared" si="7"/>
        <v>8.3819999999999997</v>
      </c>
      <c r="J46" s="18">
        <f t="shared" si="2"/>
        <v>2028</v>
      </c>
      <c r="K46" s="4">
        <f>J46*60*'Berechnungen 525d'!$D$9/1000</f>
        <v>102.93610212765957</v>
      </c>
      <c r="L46" s="21">
        <f>L45</f>
        <v>750.99117964267668</v>
      </c>
      <c r="M46" s="20">
        <f t="shared" si="3"/>
        <v>1074.72</v>
      </c>
      <c r="N46" s="20">
        <f t="shared" si="4"/>
        <v>1095.19</v>
      </c>
      <c r="O46" s="19">
        <f t="shared" si="8"/>
        <v>2250</v>
      </c>
      <c r="P46" s="19">
        <f t="shared" si="9"/>
        <v>2340</v>
      </c>
      <c r="Q46" s="19">
        <f t="shared" si="1"/>
        <v>-90</v>
      </c>
      <c r="T46">
        <v>8382</v>
      </c>
      <c r="U46">
        <v>2028</v>
      </c>
      <c r="V46">
        <v>1074.72</v>
      </c>
      <c r="W46">
        <v>1095.19</v>
      </c>
      <c r="X46">
        <v>2340</v>
      </c>
      <c r="Y46">
        <v>2250</v>
      </c>
      <c r="Z46">
        <v>85.26</v>
      </c>
    </row>
    <row r="47" spans="1:26" x14ac:dyDescent="0.25">
      <c r="A47">
        <v>8572</v>
      </c>
      <c r="B47">
        <v>2028</v>
      </c>
      <c r="C47">
        <v>1074.72</v>
      </c>
      <c r="D47">
        <v>1095.19</v>
      </c>
      <c r="E47">
        <v>2340</v>
      </c>
      <c r="F47">
        <v>2250</v>
      </c>
      <c r="G47">
        <v>85.26</v>
      </c>
      <c r="I47" s="17">
        <f t="shared" si="7"/>
        <v>8.5719999999999992</v>
      </c>
      <c r="J47" s="18">
        <f t="shared" si="2"/>
        <v>2028</v>
      </c>
      <c r="K47" s="4">
        <f>J47*60*'Berechnungen 525d'!$D$9/1000</f>
        <v>102.93610212765957</v>
      </c>
      <c r="L47" s="21">
        <f>L46</f>
        <v>750.99117964267668</v>
      </c>
      <c r="M47" s="20">
        <f t="shared" si="3"/>
        <v>1074.72</v>
      </c>
      <c r="N47" s="20">
        <f t="shared" si="4"/>
        <v>1095.19</v>
      </c>
      <c r="O47" s="19">
        <f t="shared" si="8"/>
        <v>2250</v>
      </c>
      <c r="P47" s="19">
        <f t="shared" si="9"/>
        <v>2340</v>
      </c>
      <c r="Q47" s="19">
        <f t="shared" si="1"/>
        <v>-90</v>
      </c>
      <c r="T47">
        <v>8572</v>
      </c>
      <c r="U47">
        <v>2028</v>
      </c>
      <c r="V47">
        <v>1074.72</v>
      </c>
      <c r="W47">
        <v>1095.19</v>
      </c>
      <c r="X47">
        <v>2340</v>
      </c>
      <c r="Y47">
        <v>2250</v>
      </c>
      <c r="Z47">
        <v>85.26</v>
      </c>
    </row>
    <row r="48" spans="1:26" x14ac:dyDescent="0.25">
      <c r="A48">
        <v>8762</v>
      </c>
      <c r="B48">
        <v>2147</v>
      </c>
      <c r="C48">
        <v>1074.72</v>
      </c>
      <c r="D48">
        <v>1095.19</v>
      </c>
      <c r="E48">
        <v>2340</v>
      </c>
      <c r="F48">
        <v>2250</v>
      </c>
      <c r="G48">
        <v>85.26</v>
      </c>
      <c r="I48" s="17">
        <f t="shared" si="7"/>
        <v>8.7620000000000005</v>
      </c>
      <c r="J48" s="18">
        <f t="shared" si="2"/>
        <v>2147</v>
      </c>
      <c r="K48" s="4">
        <f>J48*60*'Berechnungen 525d'!$D$9/1000</f>
        <v>108.97623829787233</v>
      </c>
      <c r="L48" s="21">
        <f>'Berechnungen 525d'!$E$77*((K48-K42)/(3.6*(I48-I42)))*'Berechnungen 525d'!$B$3/(2*PI())</f>
        <v>852.40822771354613</v>
      </c>
      <c r="M48" s="20">
        <f t="shared" si="3"/>
        <v>1074.72</v>
      </c>
      <c r="N48" s="20">
        <f t="shared" si="4"/>
        <v>1095.19</v>
      </c>
      <c r="O48" s="19">
        <f t="shared" si="8"/>
        <v>2250</v>
      </c>
      <c r="P48" s="19">
        <f t="shared" si="9"/>
        <v>2340</v>
      </c>
      <c r="Q48" s="19">
        <f t="shared" si="1"/>
        <v>-90</v>
      </c>
      <c r="T48">
        <v>8762</v>
      </c>
      <c r="U48">
        <v>2147</v>
      </c>
      <c r="V48">
        <v>1074.72</v>
      </c>
      <c r="W48">
        <v>1095.19</v>
      </c>
      <c r="X48">
        <v>2340</v>
      </c>
      <c r="Y48">
        <v>2250</v>
      </c>
      <c r="Z48">
        <v>85.26</v>
      </c>
    </row>
    <row r="49" spans="1:26" x14ac:dyDescent="0.25">
      <c r="A49">
        <v>8953</v>
      </c>
      <c r="B49">
        <v>2147</v>
      </c>
      <c r="C49">
        <v>1074.72</v>
      </c>
      <c r="D49">
        <v>1095.19</v>
      </c>
      <c r="E49">
        <v>2340</v>
      </c>
      <c r="F49">
        <v>2250</v>
      </c>
      <c r="G49">
        <v>85.26</v>
      </c>
      <c r="I49" s="17">
        <f t="shared" si="7"/>
        <v>8.9529999999999994</v>
      </c>
      <c r="J49" s="18">
        <f t="shared" si="2"/>
        <v>2147</v>
      </c>
      <c r="K49" s="4">
        <f>J49*60*'Berechnungen 525d'!$D$9/1000</f>
        <v>108.97623829787233</v>
      </c>
      <c r="L49" s="21">
        <f>L48</f>
        <v>852.40822771354613</v>
      </c>
      <c r="M49" s="20">
        <f t="shared" si="3"/>
        <v>1074.72</v>
      </c>
      <c r="N49" s="20">
        <f t="shared" si="4"/>
        <v>1095.19</v>
      </c>
      <c r="O49" s="19">
        <f t="shared" si="8"/>
        <v>2250</v>
      </c>
      <c r="P49" s="19">
        <f t="shared" si="9"/>
        <v>2340</v>
      </c>
      <c r="Q49" s="19">
        <f t="shared" si="1"/>
        <v>-90</v>
      </c>
      <c r="T49">
        <v>8953</v>
      </c>
      <c r="U49">
        <v>2147</v>
      </c>
      <c r="V49">
        <v>1074.72</v>
      </c>
      <c r="W49">
        <v>1095.19</v>
      </c>
      <c r="X49">
        <v>2340</v>
      </c>
      <c r="Y49">
        <v>2250</v>
      </c>
      <c r="Z49">
        <v>85.26</v>
      </c>
    </row>
    <row r="50" spans="1:26" x14ac:dyDescent="0.25">
      <c r="A50">
        <v>9133</v>
      </c>
      <c r="B50">
        <v>2147</v>
      </c>
      <c r="C50">
        <v>1136.1300000000001</v>
      </c>
      <c r="D50">
        <v>1095.19</v>
      </c>
      <c r="E50">
        <v>2340</v>
      </c>
      <c r="F50">
        <v>2250</v>
      </c>
      <c r="G50">
        <v>85.26</v>
      </c>
      <c r="I50" s="17">
        <f t="shared" si="7"/>
        <v>9.1329999999999991</v>
      </c>
      <c r="J50" s="18">
        <f t="shared" si="2"/>
        <v>2147</v>
      </c>
      <c r="K50" s="4">
        <f>J50*60*'Berechnungen 525d'!$D$9/1000</f>
        <v>108.97623829787233</v>
      </c>
      <c r="L50" s="21">
        <f>L49</f>
        <v>852.40822771354613</v>
      </c>
      <c r="M50" s="20">
        <f t="shared" si="3"/>
        <v>1136.1300000000001</v>
      </c>
      <c r="N50" s="20">
        <f t="shared" si="4"/>
        <v>1095.19</v>
      </c>
      <c r="O50" s="19">
        <f t="shared" si="8"/>
        <v>2250</v>
      </c>
      <c r="P50" s="19">
        <f t="shared" si="9"/>
        <v>2340</v>
      </c>
      <c r="Q50" s="19">
        <f t="shared" si="1"/>
        <v>-90</v>
      </c>
      <c r="T50">
        <v>9133</v>
      </c>
      <c r="U50">
        <v>2147</v>
      </c>
      <c r="V50">
        <v>1136.1300000000001</v>
      </c>
      <c r="W50">
        <v>1095.19</v>
      </c>
      <c r="X50">
        <v>2340</v>
      </c>
      <c r="Y50">
        <v>2250</v>
      </c>
      <c r="Z50">
        <v>85.26</v>
      </c>
    </row>
    <row r="51" spans="1:26" x14ac:dyDescent="0.25">
      <c r="A51">
        <v>9323</v>
      </c>
      <c r="B51">
        <v>2147</v>
      </c>
      <c r="C51">
        <v>1136.1300000000001</v>
      </c>
      <c r="D51">
        <v>1156.5999999999999</v>
      </c>
      <c r="E51">
        <v>2340</v>
      </c>
      <c r="F51">
        <v>2250</v>
      </c>
      <c r="G51">
        <v>85.26</v>
      </c>
      <c r="I51" s="17">
        <f t="shared" si="7"/>
        <v>9.3230000000000004</v>
      </c>
      <c r="J51" s="18">
        <f t="shared" si="2"/>
        <v>2147</v>
      </c>
      <c r="K51" s="4">
        <f>J51*60*'Berechnungen 525d'!$D$9/1000</f>
        <v>108.97623829787233</v>
      </c>
      <c r="L51" s="21">
        <f>L50</f>
        <v>852.40822771354613</v>
      </c>
      <c r="M51" s="20">
        <f t="shared" si="3"/>
        <v>1136.1300000000001</v>
      </c>
      <c r="N51" s="20">
        <f t="shared" si="4"/>
        <v>1156.5999999999999</v>
      </c>
      <c r="O51" s="19">
        <f t="shared" si="8"/>
        <v>2250</v>
      </c>
      <c r="P51" s="19">
        <f t="shared" si="9"/>
        <v>2340</v>
      </c>
      <c r="Q51" s="19">
        <f t="shared" si="1"/>
        <v>-90</v>
      </c>
      <c r="T51">
        <v>9323</v>
      </c>
      <c r="U51">
        <v>2147</v>
      </c>
      <c r="V51">
        <v>1136.1300000000001</v>
      </c>
      <c r="W51">
        <v>1156.5999999999999</v>
      </c>
      <c r="X51">
        <v>2340</v>
      </c>
      <c r="Y51">
        <v>2250</v>
      </c>
      <c r="Z51">
        <v>85.26</v>
      </c>
    </row>
    <row r="52" spans="1:26" x14ac:dyDescent="0.25">
      <c r="A52">
        <v>9514</v>
      </c>
      <c r="B52">
        <v>2147</v>
      </c>
      <c r="C52">
        <v>1136.1300000000001</v>
      </c>
      <c r="D52">
        <v>1156.5999999999999</v>
      </c>
      <c r="E52">
        <v>2454</v>
      </c>
      <c r="F52">
        <v>2250</v>
      </c>
      <c r="G52">
        <v>85.26</v>
      </c>
      <c r="I52" s="17">
        <f t="shared" si="7"/>
        <v>9.5139999999999993</v>
      </c>
      <c r="J52" s="18">
        <f t="shared" si="2"/>
        <v>2147</v>
      </c>
      <c r="K52" s="4">
        <f>J52*60*'Berechnungen 525d'!$D$9/1000</f>
        <v>108.97623829787233</v>
      </c>
      <c r="L52" s="21">
        <f>L51</f>
        <v>852.40822771354613</v>
      </c>
      <c r="M52" s="20">
        <f t="shared" si="3"/>
        <v>1136.1300000000001</v>
      </c>
      <c r="N52" s="20">
        <f t="shared" si="4"/>
        <v>1156.5999999999999</v>
      </c>
      <c r="O52" s="19">
        <f t="shared" si="8"/>
        <v>2250</v>
      </c>
      <c r="P52" s="19">
        <f t="shared" si="9"/>
        <v>2454</v>
      </c>
      <c r="Q52" s="19">
        <f t="shared" si="1"/>
        <v>-204</v>
      </c>
      <c r="T52">
        <v>9514</v>
      </c>
      <c r="U52">
        <v>2147</v>
      </c>
      <c r="V52">
        <v>1136.1300000000001</v>
      </c>
      <c r="W52">
        <v>1156.5999999999999</v>
      </c>
      <c r="X52">
        <v>2454</v>
      </c>
      <c r="Y52">
        <v>2250</v>
      </c>
      <c r="Z52">
        <v>85.26</v>
      </c>
    </row>
    <row r="53" spans="1:26" x14ac:dyDescent="0.25">
      <c r="A53">
        <v>9704</v>
      </c>
      <c r="B53">
        <v>2147</v>
      </c>
      <c r="C53">
        <v>1136.1300000000001</v>
      </c>
      <c r="D53">
        <v>1156.5999999999999</v>
      </c>
      <c r="E53">
        <v>2454</v>
      </c>
      <c r="F53">
        <v>2250</v>
      </c>
      <c r="G53">
        <v>85.36</v>
      </c>
      <c r="I53" s="17">
        <f t="shared" si="7"/>
        <v>9.7040000000000006</v>
      </c>
      <c r="J53" s="18">
        <f t="shared" si="2"/>
        <v>2147</v>
      </c>
      <c r="K53" s="4">
        <f>J53*60*'Berechnungen 525d'!$D$9/1000</f>
        <v>108.97623829787233</v>
      </c>
      <c r="L53" s="21">
        <f>L52</f>
        <v>852.40822771354613</v>
      </c>
      <c r="M53" s="20">
        <f t="shared" si="3"/>
        <v>1136.1300000000001</v>
      </c>
      <c r="N53" s="20">
        <f t="shared" si="4"/>
        <v>1156.5999999999999</v>
      </c>
      <c r="O53" s="19">
        <f t="shared" si="8"/>
        <v>2250</v>
      </c>
      <c r="P53" s="19">
        <f t="shared" si="9"/>
        <v>2454</v>
      </c>
      <c r="Q53" s="19">
        <f t="shared" si="1"/>
        <v>-204</v>
      </c>
      <c r="T53">
        <v>9704</v>
      </c>
      <c r="U53">
        <v>2147</v>
      </c>
      <c r="V53">
        <v>1136.1300000000001</v>
      </c>
      <c r="W53">
        <v>1156.5999999999999</v>
      </c>
      <c r="X53">
        <v>2454</v>
      </c>
      <c r="Y53">
        <v>2250</v>
      </c>
      <c r="Z53">
        <v>85.36</v>
      </c>
    </row>
    <row r="54" spans="1:26" x14ac:dyDescent="0.25">
      <c r="A54">
        <v>9904</v>
      </c>
      <c r="B54">
        <v>2272</v>
      </c>
      <c r="C54">
        <v>1136.1300000000001</v>
      </c>
      <c r="D54">
        <v>1156.5999999999999</v>
      </c>
      <c r="E54">
        <v>2454</v>
      </c>
      <c r="F54">
        <v>2250</v>
      </c>
      <c r="G54">
        <v>85.36</v>
      </c>
      <c r="I54" s="17">
        <f t="shared" si="7"/>
        <v>9.9039999999999999</v>
      </c>
      <c r="J54" s="18">
        <f t="shared" si="2"/>
        <v>2272</v>
      </c>
      <c r="K54" s="4">
        <f>J54*60*'Berechnungen 525d'!$D$9/1000</f>
        <v>115.32091914893617</v>
      </c>
      <c r="L54" s="21">
        <f>'Berechnungen 525d'!$E$77*((K54-K48)/(3.6*(I54-I48)))*'Berechnungen 525d'!$B$3/(2*PI())</f>
        <v>878.92171266950993</v>
      </c>
      <c r="M54" s="20">
        <f t="shared" si="3"/>
        <v>1136.1300000000001</v>
      </c>
      <c r="N54" s="20">
        <f t="shared" si="4"/>
        <v>1156.5999999999999</v>
      </c>
      <c r="O54" s="19">
        <f t="shared" si="8"/>
        <v>2250</v>
      </c>
      <c r="P54" s="19">
        <f t="shared" si="9"/>
        <v>2454</v>
      </c>
      <c r="Q54" s="19">
        <f t="shared" si="1"/>
        <v>-204</v>
      </c>
      <c r="T54">
        <v>9904</v>
      </c>
      <c r="U54">
        <v>2272</v>
      </c>
      <c r="V54">
        <v>1136.1300000000001</v>
      </c>
      <c r="W54">
        <v>1156.5999999999999</v>
      </c>
      <c r="X54">
        <v>2454</v>
      </c>
      <c r="Y54">
        <v>2250</v>
      </c>
      <c r="Z54">
        <v>85.36</v>
      </c>
    </row>
    <row r="55" spans="1:26" x14ac:dyDescent="0.25">
      <c r="A55">
        <v>10074</v>
      </c>
      <c r="B55">
        <v>2272</v>
      </c>
      <c r="C55">
        <v>1136.1300000000001</v>
      </c>
      <c r="D55">
        <v>1156.5999999999999</v>
      </c>
      <c r="E55">
        <v>2454</v>
      </c>
      <c r="F55">
        <v>2250</v>
      </c>
      <c r="G55">
        <v>85.36</v>
      </c>
      <c r="I55" s="17">
        <f t="shared" si="7"/>
        <v>10.074</v>
      </c>
      <c r="J55" s="18">
        <f t="shared" si="2"/>
        <v>2272</v>
      </c>
      <c r="K55" s="4">
        <f>J55*60*'Berechnungen 525d'!$D$9/1000</f>
        <v>115.32091914893617</v>
      </c>
      <c r="L55" s="21">
        <f>L54</f>
        <v>878.92171266950993</v>
      </c>
      <c r="M55" s="20">
        <f t="shared" si="3"/>
        <v>1136.1300000000001</v>
      </c>
      <c r="N55" s="20">
        <f t="shared" si="4"/>
        <v>1156.5999999999999</v>
      </c>
      <c r="O55" s="19">
        <f t="shared" si="8"/>
        <v>2250</v>
      </c>
      <c r="P55" s="19">
        <f t="shared" si="9"/>
        <v>2454</v>
      </c>
      <c r="Q55" s="19">
        <f t="shared" si="1"/>
        <v>-204</v>
      </c>
      <c r="T55">
        <v>10074</v>
      </c>
      <c r="U55">
        <v>2272</v>
      </c>
      <c r="V55">
        <v>1136.1300000000001</v>
      </c>
      <c r="W55">
        <v>1156.5999999999999</v>
      </c>
      <c r="X55">
        <v>2454</v>
      </c>
      <c r="Y55">
        <v>2250</v>
      </c>
      <c r="Z55">
        <v>85.36</v>
      </c>
    </row>
    <row r="56" spans="1:26" x14ac:dyDescent="0.25">
      <c r="A56">
        <v>10265</v>
      </c>
      <c r="B56">
        <v>2272</v>
      </c>
      <c r="C56">
        <v>1187.31</v>
      </c>
      <c r="D56">
        <v>1156.5999999999999</v>
      </c>
      <c r="E56">
        <v>2454</v>
      </c>
      <c r="F56">
        <v>2250</v>
      </c>
      <c r="G56">
        <v>85.36</v>
      </c>
      <c r="I56" s="17">
        <f t="shared" si="7"/>
        <v>10.265000000000001</v>
      </c>
      <c r="J56" s="18">
        <f t="shared" si="2"/>
        <v>2272</v>
      </c>
      <c r="K56" s="4">
        <f>J56*60*'Berechnungen 525d'!$D$9/1000</f>
        <v>115.32091914893617</v>
      </c>
      <c r="L56" s="21">
        <f>L55</f>
        <v>878.92171266950993</v>
      </c>
      <c r="M56" s="20">
        <f t="shared" si="3"/>
        <v>1187.31</v>
      </c>
      <c r="N56" s="20">
        <f t="shared" si="4"/>
        <v>1156.5999999999999</v>
      </c>
      <c r="O56" s="19">
        <f t="shared" si="8"/>
        <v>2250</v>
      </c>
      <c r="P56" s="19">
        <f t="shared" si="9"/>
        <v>2454</v>
      </c>
      <c r="Q56" s="19">
        <f t="shared" si="1"/>
        <v>-204</v>
      </c>
      <c r="T56">
        <v>10265</v>
      </c>
      <c r="U56">
        <v>2272</v>
      </c>
      <c r="V56">
        <v>1187.31</v>
      </c>
      <c r="W56">
        <v>1156.5999999999999</v>
      </c>
      <c r="X56">
        <v>2454</v>
      </c>
      <c r="Y56">
        <v>2250</v>
      </c>
      <c r="Z56">
        <v>85.36</v>
      </c>
    </row>
    <row r="57" spans="1:26" x14ac:dyDescent="0.25">
      <c r="A57">
        <v>10455</v>
      </c>
      <c r="B57">
        <v>2272</v>
      </c>
      <c r="C57">
        <v>1187.31</v>
      </c>
      <c r="D57">
        <v>1207.78</v>
      </c>
      <c r="E57">
        <v>2454</v>
      </c>
      <c r="F57">
        <v>2250</v>
      </c>
      <c r="G57">
        <v>85.36</v>
      </c>
      <c r="I57" s="17">
        <f t="shared" si="7"/>
        <v>10.455</v>
      </c>
      <c r="J57" s="18">
        <f t="shared" si="2"/>
        <v>2272</v>
      </c>
      <c r="K57" s="4">
        <f>J57*60*'Berechnungen 525d'!$D$9/1000</f>
        <v>115.32091914893617</v>
      </c>
      <c r="L57" s="21">
        <f>L56</f>
        <v>878.92171266950993</v>
      </c>
      <c r="M57" s="20">
        <f t="shared" si="3"/>
        <v>1187.31</v>
      </c>
      <c r="N57" s="20">
        <f t="shared" si="4"/>
        <v>1207.78</v>
      </c>
      <c r="O57" s="19">
        <f t="shared" si="8"/>
        <v>2250</v>
      </c>
      <c r="P57" s="19">
        <f t="shared" si="9"/>
        <v>2454</v>
      </c>
      <c r="Q57" s="19">
        <f t="shared" si="1"/>
        <v>-204</v>
      </c>
      <c r="T57">
        <v>10455</v>
      </c>
      <c r="U57">
        <v>2272</v>
      </c>
      <c r="V57">
        <v>1187.31</v>
      </c>
      <c r="W57">
        <v>1207.78</v>
      </c>
      <c r="X57">
        <v>2454</v>
      </c>
      <c r="Y57">
        <v>2250</v>
      </c>
      <c r="Z57">
        <v>85.36</v>
      </c>
    </row>
    <row r="58" spans="1:26" x14ac:dyDescent="0.25">
      <c r="A58">
        <v>10635</v>
      </c>
      <c r="B58">
        <v>2272</v>
      </c>
      <c r="C58">
        <v>1187.31</v>
      </c>
      <c r="D58">
        <v>1207.78</v>
      </c>
      <c r="E58">
        <v>2385</v>
      </c>
      <c r="F58">
        <v>2250</v>
      </c>
      <c r="G58">
        <v>85.36</v>
      </c>
      <c r="I58" s="17">
        <f t="shared" si="7"/>
        <v>10.635</v>
      </c>
      <c r="J58" s="18">
        <f t="shared" si="2"/>
        <v>2272</v>
      </c>
      <c r="K58" s="4">
        <f>J58*60*'Berechnungen 525d'!$D$9/1000</f>
        <v>115.32091914893617</v>
      </c>
      <c r="L58" s="21">
        <f>L57</f>
        <v>878.92171266950993</v>
      </c>
      <c r="M58" s="20">
        <f t="shared" si="3"/>
        <v>1187.31</v>
      </c>
      <c r="N58" s="20">
        <f t="shared" si="4"/>
        <v>1207.78</v>
      </c>
      <c r="O58" s="19">
        <f t="shared" si="8"/>
        <v>2250</v>
      </c>
      <c r="P58" s="19">
        <f t="shared" si="9"/>
        <v>2385</v>
      </c>
      <c r="Q58" s="19">
        <f t="shared" si="1"/>
        <v>-135</v>
      </c>
      <c r="T58">
        <v>10635</v>
      </c>
      <c r="U58">
        <v>2272</v>
      </c>
      <c r="V58">
        <v>1187.31</v>
      </c>
      <c r="W58">
        <v>1207.78</v>
      </c>
      <c r="X58">
        <v>2385</v>
      </c>
      <c r="Y58">
        <v>2250</v>
      </c>
      <c r="Z58">
        <v>85.36</v>
      </c>
    </row>
    <row r="59" spans="1:26" x14ac:dyDescent="0.25">
      <c r="A59">
        <v>10825</v>
      </c>
      <c r="B59">
        <v>2272</v>
      </c>
      <c r="C59">
        <v>1187.31</v>
      </c>
      <c r="D59">
        <v>1207.78</v>
      </c>
      <c r="E59">
        <v>2385</v>
      </c>
      <c r="F59">
        <v>2250</v>
      </c>
      <c r="G59">
        <v>85.56</v>
      </c>
      <c r="I59" s="17">
        <f t="shared" si="7"/>
        <v>10.824999999999999</v>
      </c>
      <c r="J59" s="18">
        <f t="shared" si="2"/>
        <v>2272</v>
      </c>
      <c r="K59" s="4">
        <f>J59*60*'Berechnungen 525d'!$D$9/1000</f>
        <v>115.32091914893617</v>
      </c>
      <c r="L59" s="21">
        <f>L58</f>
        <v>878.92171266950993</v>
      </c>
      <c r="M59" s="20">
        <f t="shared" si="3"/>
        <v>1187.31</v>
      </c>
      <c r="N59" s="20">
        <f t="shared" si="4"/>
        <v>1207.78</v>
      </c>
      <c r="O59" s="19">
        <f t="shared" si="8"/>
        <v>2250</v>
      </c>
      <c r="P59" s="19">
        <f t="shared" si="9"/>
        <v>2385</v>
      </c>
      <c r="Q59" s="19">
        <f t="shared" si="1"/>
        <v>-135</v>
      </c>
      <c r="T59">
        <v>10825</v>
      </c>
      <c r="U59">
        <v>2272</v>
      </c>
      <c r="V59">
        <v>1187.31</v>
      </c>
      <c r="W59">
        <v>1207.78</v>
      </c>
      <c r="X59">
        <v>2385</v>
      </c>
      <c r="Y59">
        <v>2250</v>
      </c>
      <c r="Z59">
        <v>85.56</v>
      </c>
    </row>
    <row r="60" spans="1:26" x14ac:dyDescent="0.25">
      <c r="A60">
        <v>11006</v>
      </c>
      <c r="B60">
        <v>2373</v>
      </c>
      <c r="C60">
        <v>1187.31</v>
      </c>
      <c r="D60">
        <v>1207.78</v>
      </c>
      <c r="E60">
        <v>2385</v>
      </c>
      <c r="F60">
        <v>2250</v>
      </c>
      <c r="G60">
        <v>85.56</v>
      </c>
      <c r="I60" s="17">
        <f t="shared" si="7"/>
        <v>11.006</v>
      </c>
      <c r="J60" s="18">
        <f t="shared" si="2"/>
        <v>2373</v>
      </c>
      <c r="K60" s="4">
        <f>J60*60*'Berechnungen 525d'!$D$9/1000</f>
        <v>120.44742127659573</v>
      </c>
      <c r="L60" s="21">
        <f>'Berechnungen 525d'!$E$77*((K60-K54)/(3.6*(I60-I54)))*'Berechnungen 525d'!$B$3/(2*PI())</f>
        <v>735.94619370400108</v>
      </c>
      <c r="M60" s="20">
        <f t="shared" si="3"/>
        <v>1187.31</v>
      </c>
      <c r="N60" s="20">
        <f t="shared" si="4"/>
        <v>1207.78</v>
      </c>
      <c r="O60" s="19">
        <f t="shared" si="8"/>
        <v>2250</v>
      </c>
      <c r="P60" s="19">
        <f t="shared" si="9"/>
        <v>2385</v>
      </c>
      <c r="Q60" s="19">
        <f t="shared" si="1"/>
        <v>-135</v>
      </c>
      <c r="T60">
        <v>11006</v>
      </c>
      <c r="U60">
        <v>2373</v>
      </c>
      <c r="V60">
        <v>1187.31</v>
      </c>
      <c r="W60">
        <v>1207.78</v>
      </c>
      <c r="X60">
        <v>2385</v>
      </c>
      <c r="Y60">
        <v>2250</v>
      </c>
      <c r="Z60">
        <v>85.56</v>
      </c>
    </row>
    <row r="61" spans="1:26" x14ac:dyDescent="0.25">
      <c r="A61">
        <v>11196</v>
      </c>
      <c r="B61">
        <v>2373</v>
      </c>
      <c r="C61">
        <v>1187.31</v>
      </c>
      <c r="D61">
        <v>1207.78</v>
      </c>
      <c r="E61">
        <v>2385</v>
      </c>
      <c r="F61">
        <v>2250</v>
      </c>
      <c r="G61">
        <v>85.56</v>
      </c>
      <c r="I61" s="17">
        <f t="shared" si="7"/>
        <v>11.196</v>
      </c>
      <c r="J61" s="18">
        <f t="shared" si="2"/>
        <v>2373</v>
      </c>
      <c r="K61" s="4">
        <f>J61*60*'Berechnungen 525d'!$D$9/1000</f>
        <v>120.44742127659573</v>
      </c>
      <c r="L61" s="21">
        <f>L60</f>
        <v>735.94619370400108</v>
      </c>
      <c r="M61" s="20">
        <f t="shared" si="3"/>
        <v>1187.31</v>
      </c>
      <c r="N61" s="20">
        <f t="shared" si="4"/>
        <v>1207.78</v>
      </c>
      <c r="O61" s="19">
        <f t="shared" si="8"/>
        <v>2250</v>
      </c>
      <c r="P61" s="19">
        <f t="shared" si="9"/>
        <v>2385</v>
      </c>
      <c r="Q61" s="19">
        <f t="shared" si="1"/>
        <v>-135</v>
      </c>
      <c r="T61">
        <v>11196</v>
      </c>
      <c r="U61">
        <v>2373</v>
      </c>
      <c r="V61">
        <v>1187.31</v>
      </c>
      <c r="W61">
        <v>1207.78</v>
      </c>
      <c r="X61">
        <v>2385</v>
      </c>
      <c r="Y61">
        <v>2250</v>
      </c>
      <c r="Z61">
        <v>85.56</v>
      </c>
    </row>
    <row r="62" spans="1:26" x14ac:dyDescent="0.25">
      <c r="A62">
        <v>11386</v>
      </c>
      <c r="B62">
        <v>2373</v>
      </c>
      <c r="C62">
        <v>1228.25</v>
      </c>
      <c r="D62">
        <v>1207.78</v>
      </c>
      <c r="E62">
        <v>2385</v>
      </c>
      <c r="F62">
        <v>2250</v>
      </c>
      <c r="G62">
        <v>85.56</v>
      </c>
      <c r="I62" s="17">
        <f t="shared" si="7"/>
        <v>11.385999999999999</v>
      </c>
      <c r="J62" s="18">
        <f t="shared" si="2"/>
        <v>2373</v>
      </c>
      <c r="K62" s="4">
        <f>J62*60*'Berechnungen 525d'!$D$9/1000</f>
        <v>120.44742127659573</v>
      </c>
      <c r="L62" s="21">
        <f>L61</f>
        <v>735.94619370400108</v>
      </c>
      <c r="M62" s="20">
        <f t="shared" si="3"/>
        <v>1228.25</v>
      </c>
      <c r="N62" s="20">
        <f t="shared" si="4"/>
        <v>1207.78</v>
      </c>
      <c r="O62" s="19">
        <f t="shared" si="8"/>
        <v>2250</v>
      </c>
      <c r="P62" s="19">
        <f t="shared" si="9"/>
        <v>2385</v>
      </c>
      <c r="Q62" s="19">
        <f t="shared" si="1"/>
        <v>-135</v>
      </c>
      <c r="T62">
        <v>11386</v>
      </c>
      <c r="U62">
        <v>2373</v>
      </c>
      <c r="V62">
        <v>1228.25</v>
      </c>
      <c r="W62">
        <v>1207.78</v>
      </c>
      <c r="X62">
        <v>2385</v>
      </c>
      <c r="Y62">
        <v>2250</v>
      </c>
      <c r="Z62">
        <v>85.56</v>
      </c>
    </row>
    <row r="63" spans="1:26" x14ac:dyDescent="0.25">
      <c r="A63">
        <v>11577</v>
      </c>
      <c r="B63">
        <v>2373</v>
      </c>
      <c r="C63">
        <v>1228.25</v>
      </c>
      <c r="D63">
        <v>1238.48</v>
      </c>
      <c r="E63">
        <v>2385</v>
      </c>
      <c r="F63">
        <v>2250</v>
      </c>
      <c r="G63">
        <v>85.56</v>
      </c>
      <c r="I63" s="17">
        <f t="shared" si="7"/>
        <v>11.577</v>
      </c>
      <c r="J63" s="18">
        <f t="shared" si="2"/>
        <v>2373</v>
      </c>
      <c r="K63" s="4">
        <f>J63*60*'Berechnungen 525d'!$D$9/1000</f>
        <v>120.44742127659573</v>
      </c>
      <c r="L63" s="21">
        <f>L62</f>
        <v>735.94619370400108</v>
      </c>
      <c r="M63" s="20">
        <f t="shared" si="3"/>
        <v>1228.25</v>
      </c>
      <c r="N63" s="20">
        <f t="shared" si="4"/>
        <v>1238.48</v>
      </c>
      <c r="O63" s="19">
        <f t="shared" si="8"/>
        <v>2250</v>
      </c>
      <c r="P63" s="19">
        <f t="shared" si="9"/>
        <v>2385</v>
      </c>
      <c r="Q63" s="19">
        <f t="shared" si="1"/>
        <v>-135</v>
      </c>
      <c r="T63">
        <v>11577</v>
      </c>
      <c r="U63">
        <v>2373</v>
      </c>
      <c r="V63">
        <v>1228.25</v>
      </c>
      <c r="W63">
        <v>1238.48</v>
      </c>
      <c r="X63">
        <v>2385</v>
      </c>
      <c r="Y63">
        <v>2250</v>
      </c>
      <c r="Z63">
        <v>85.56</v>
      </c>
    </row>
    <row r="64" spans="1:26" x14ac:dyDescent="0.25">
      <c r="A64">
        <v>11767</v>
      </c>
      <c r="B64">
        <v>2373</v>
      </c>
      <c r="C64">
        <v>1228.25</v>
      </c>
      <c r="D64">
        <v>1238.48</v>
      </c>
      <c r="E64">
        <v>2328</v>
      </c>
      <c r="F64">
        <v>2250</v>
      </c>
      <c r="G64">
        <v>85.56</v>
      </c>
      <c r="I64" s="17">
        <f t="shared" si="7"/>
        <v>11.766999999999999</v>
      </c>
      <c r="J64" s="18">
        <f t="shared" si="2"/>
        <v>2373</v>
      </c>
      <c r="K64" s="4">
        <f>J64*60*'Berechnungen 525d'!$D$9/1000</f>
        <v>120.44742127659573</v>
      </c>
      <c r="L64" s="21">
        <f>L63</f>
        <v>735.94619370400108</v>
      </c>
      <c r="M64" s="20">
        <f t="shared" si="3"/>
        <v>1228.25</v>
      </c>
      <c r="N64" s="20">
        <f t="shared" si="4"/>
        <v>1238.48</v>
      </c>
      <c r="O64" s="19">
        <f t="shared" si="8"/>
        <v>2250</v>
      </c>
      <c r="P64" s="19">
        <f t="shared" si="9"/>
        <v>2328</v>
      </c>
      <c r="Q64" s="19">
        <f t="shared" si="1"/>
        <v>-78</v>
      </c>
      <c r="T64">
        <v>11767</v>
      </c>
      <c r="U64">
        <v>2373</v>
      </c>
      <c r="V64">
        <v>1228.25</v>
      </c>
      <c r="W64">
        <v>1238.48</v>
      </c>
      <c r="X64">
        <v>2328</v>
      </c>
      <c r="Y64">
        <v>2250</v>
      </c>
      <c r="Z64">
        <v>85.56</v>
      </c>
    </row>
    <row r="65" spans="1:26" x14ac:dyDescent="0.25">
      <c r="A65">
        <v>11967</v>
      </c>
      <c r="B65">
        <v>2373</v>
      </c>
      <c r="C65">
        <v>1228.25</v>
      </c>
      <c r="D65">
        <v>1238.48</v>
      </c>
      <c r="E65">
        <v>2328</v>
      </c>
      <c r="F65">
        <v>2250</v>
      </c>
      <c r="G65">
        <v>85.76</v>
      </c>
      <c r="I65" s="17">
        <f t="shared" si="7"/>
        <v>11.967000000000001</v>
      </c>
      <c r="J65" s="18">
        <f t="shared" si="2"/>
        <v>2373</v>
      </c>
      <c r="K65" s="4">
        <f>J65*60*'Berechnungen 525d'!$D$9/1000</f>
        <v>120.44742127659573</v>
      </c>
      <c r="L65" s="21">
        <f>L64</f>
        <v>735.94619370400108</v>
      </c>
      <c r="M65" s="20">
        <f t="shared" si="3"/>
        <v>1228.25</v>
      </c>
      <c r="N65" s="20">
        <f t="shared" si="4"/>
        <v>1238.48</v>
      </c>
      <c r="O65" s="19">
        <f t="shared" si="8"/>
        <v>2250</v>
      </c>
      <c r="P65" s="19">
        <f t="shared" si="9"/>
        <v>2328</v>
      </c>
      <c r="Q65" s="19">
        <f t="shared" si="1"/>
        <v>-78</v>
      </c>
      <c r="T65">
        <v>11967</v>
      </c>
      <c r="U65">
        <v>2373</v>
      </c>
      <c r="V65">
        <v>1228.25</v>
      </c>
      <c r="W65">
        <v>1238.48</v>
      </c>
      <c r="X65">
        <v>2328</v>
      </c>
      <c r="Y65">
        <v>2250</v>
      </c>
      <c r="Z65">
        <v>85.76</v>
      </c>
    </row>
    <row r="66" spans="1:26" x14ac:dyDescent="0.25">
      <c r="A66">
        <v>12157</v>
      </c>
      <c r="B66">
        <v>2491</v>
      </c>
      <c r="C66">
        <v>1228.25</v>
      </c>
      <c r="D66">
        <v>1238.48</v>
      </c>
      <c r="E66">
        <v>2328</v>
      </c>
      <c r="F66">
        <v>2250</v>
      </c>
      <c r="G66">
        <v>85.76</v>
      </c>
      <c r="I66" s="17">
        <f t="shared" si="7"/>
        <v>12.157</v>
      </c>
      <c r="J66" s="18">
        <f t="shared" si="2"/>
        <v>2491</v>
      </c>
      <c r="K66" s="4">
        <f>J66*60*'Berechnungen 525d'!$D$9/1000</f>
        <v>126.43679999999999</v>
      </c>
      <c r="L66" s="21">
        <f>'Berechnungen 525d'!$E$77*((K66-K60)/(3.6*(I66-I60)))*'Berechnungen 525d'!$B$3/(2*PI())</f>
        <v>823.21441746302185</v>
      </c>
      <c r="M66" s="20">
        <f t="shared" si="3"/>
        <v>1228.25</v>
      </c>
      <c r="N66" s="20">
        <f t="shared" si="4"/>
        <v>1238.48</v>
      </c>
      <c r="O66" s="19">
        <f t="shared" si="8"/>
        <v>2250</v>
      </c>
      <c r="P66" s="19">
        <f t="shared" si="9"/>
        <v>2328</v>
      </c>
      <c r="Q66" s="19">
        <f t="shared" si="1"/>
        <v>-78</v>
      </c>
      <c r="T66">
        <v>12157</v>
      </c>
      <c r="U66">
        <v>2491</v>
      </c>
      <c r="V66">
        <v>1228.25</v>
      </c>
      <c r="W66">
        <v>1238.48</v>
      </c>
      <c r="X66">
        <v>2328</v>
      </c>
      <c r="Y66">
        <v>2250</v>
      </c>
      <c r="Z66">
        <v>85.76</v>
      </c>
    </row>
    <row r="67" spans="1:26" x14ac:dyDescent="0.25">
      <c r="A67">
        <v>12348</v>
      </c>
      <c r="B67">
        <v>2491</v>
      </c>
      <c r="C67">
        <v>1228.25</v>
      </c>
      <c r="D67">
        <v>1238.48</v>
      </c>
      <c r="E67">
        <v>2328</v>
      </c>
      <c r="F67">
        <v>2250</v>
      </c>
      <c r="G67">
        <v>85.76</v>
      </c>
      <c r="I67" s="17">
        <f t="shared" ref="I67:I98" si="10">A67/1000</f>
        <v>12.348000000000001</v>
      </c>
      <c r="J67" s="18">
        <f t="shared" ref="J67:J130" si="11">IF(ISBLANK(B67),J66,B67)</f>
        <v>2491</v>
      </c>
      <c r="K67" s="4">
        <f>J67*60*'Berechnungen 525d'!$D$9/1000</f>
        <v>126.43679999999999</v>
      </c>
      <c r="L67" s="21">
        <f>L66</f>
        <v>823.21441746302185</v>
      </c>
      <c r="M67" s="20">
        <f t="shared" si="3"/>
        <v>1228.25</v>
      </c>
      <c r="N67" s="20">
        <f t="shared" si="4"/>
        <v>1238.48</v>
      </c>
      <c r="O67" s="19">
        <f t="shared" si="8"/>
        <v>2250</v>
      </c>
      <c r="P67" s="19">
        <f t="shared" si="9"/>
        <v>2328</v>
      </c>
      <c r="Q67" s="19">
        <f t="shared" ref="Q67:Q130" si="12">O67-P67</f>
        <v>-78</v>
      </c>
      <c r="T67">
        <v>12348</v>
      </c>
      <c r="U67">
        <v>2491</v>
      </c>
      <c r="V67">
        <v>1228.25</v>
      </c>
      <c r="W67">
        <v>1238.48</v>
      </c>
      <c r="X67">
        <v>2328</v>
      </c>
      <c r="Y67">
        <v>2250</v>
      </c>
      <c r="Z67">
        <v>85.76</v>
      </c>
    </row>
    <row r="68" spans="1:26" x14ac:dyDescent="0.25">
      <c r="A68">
        <v>12538</v>
      </c>
      <c r="B68">
        <v>2491</v>
      </c>
      <c r="C68">
        <v>1269.19</v>
      </c>
      <c r="D68">
        <v>1238.48</v>
      </c>
      <c r="E68">
        <v>2328</v>
      </c>
      <c r="F68">
        <v>2250</v>
      </c>
      <c r="G68">
        <v>85.76</v>
      </c>
      <c r="I68" s="17">
        <f t="shared" si="10"/>
        <v>12.538</v>
      </c>
      <c r="J68" s="18">
        <f t="shared" si="11"/>
        <v>2491</v>
      </c>
      <c r="K68" s="4">
        <f>J68*60*'Berechnungen 525d'!$D$9/1000</f>
        <v>126.43679999999999</v>
      </c>
      <c r="L68" s="21">
        <f>L67</f>
        <v>823.21441746302185</v>
      </c>
      <c r="M68" s="20">
        <f t="shared" ref="M68:M131" si="13">IF(ISBLANK(C68),M67,C68)</f>
        <v>1269.19</v>
      </c>
      <c r="N68" s="20">
        <f t="shared" ref="N68:N131" si="14">IF(ISBLANK(D68),N67,D68)</f>
        <v>1238.48</v>
      </c>
      <c r="O68" s="19">
        <f t="shared" ref="O68:O99" si="15">IF(ISBLANK(F68),O67,F68)</f>
        <v>2250</v>
      </c>
      <c r="P68" s="19">
        <f t="shared" ref="P68:P99" si="16">IF(ISBLANK(E68),P67,E68)</f>
        <v>2328</v>
      </c>
      <c r="Q68" s="19">
        <f t="shared" si="12"/>
        <v>-78</v>
      </c>
      <c r="T68">
        <v>12538</v>
      </c>
      <c r="U68">
        <v>2491</v>
      </c>
      <c r="V68">
        <v>1269.19</v>
      </c>
      <c r="W68">
        <v>1238.48</v>
      </c>
      <c r="X68">
        <v>2328</v>
      </c>
      <c r="Y68">
        <v>2250</v>
      </c>
      <c r="Z68">
        <v>85.76</v>
      </c>
    </row>
    <row r="69" spans="1:26" x14ac:dyDescent="0.25">
      <c r="A69">
        <v>12728</v>
      </c>
      <c r="B69">
        <v>2491</v>
      </c>
      <c r="C69">
        <v>1269.19</v>
      </c>
      <c r="D69">
        <v>1269.19</v>
      </c>
      <c r="E69">
        <v>2328</v>
      </c>
      <c r="F69">
        <v>2250</v>
      </c>
      <c r="G69">
        <v>85.76</v>
      </c>
      <c r="I69" s="17">
        <f t="shared" si="10"/>
        <v>12.728</v>
      </c>
      <c r="J69" s="18">
        <f t="shared" si="11"/>
        <v>2491</v>
      </c>
      <c r="K69" s="4">
        <f>J69*60*'Berechnungen 525d'!$D$9/1000</f>
        <v>126.43679999999999</v>
      </c>
      <c r="L69" s="21">
        <f>L68</f>
        <v>823.21441746302185</v>
      </c>
      <c r="M69" s="20">
        <f t="shared" si="13"/>
        <v>1269.19</v>
      </c>
      <c r="N69" s="20">
        <f t="shared" si="14"/>
        <v>1269.19</v>
      </c>
      <c r="O69" s="19">
        <f t="shared" si="15"/>
        <v>2250</v>
      </c>
      <c r="P69" s="19">
        <f t="shared" si="16"/>
        <v>2328</v>
      </c>
      <c r="Q69" s="19">
        <f t="shared" si="12"/>
        <v>-78</v>
      </c>
      <c r="T69">
        <v>12728</v>
      </c>
      <c r="U69">
        <v>2491</v>
      </c>
      <c r="V69">
        <v>1269.19</v>
      </c>
      <c r="W69">
        <v>1269.19</v>
      </c>
      <c r="X69">
        <v>2328</v>
      </c>
      <c r="Y69">
        <v>2250</v>
      </c>
      <c r="Z69">
        <v>85.76</v>
      </c>
    </row>
    <row r="70" spans="1:26" x14ac:dyDescent="0.25">
      <c r="A70">
        <v>12918</v>
      </c>
      <c r="B70">
        <v>2491</v>
      </c>
      <c r="C70">
        <v>1269.19</v>
      </c>
      <c r="D70">
        <v>1269.19</v>
      </c>
      <c r="E70">
        <v>2297</v>
      </c>
      <c r="F70">
        <v>2250</v>
      </c>
      <c r="G70">
        <v>85.76</v>
      </c>
      <c r="I70" s="17">
        <f t="shared" si="10"/>
        <v>12.917999999999999</v>
      </c>
      <c r="J70" s="18">
        <f t="shared" si="11"/>
        <v>2491</v>
      </c>
      <c r="K70" s="4">
        <f>J70*60*'Berechnungen 525d'!$D$9/1000</f>
        <v>126.43679999999999</v>
      </c>
      <c r="L70" s="21">
        <f>L69</f>
        <v>823.21441746302185</v>
      </c>
      <c r="M70" s="20">
        <f t="shared" si="13"/>
        <v>1269.19</v>
      </c>
      <c r="N70" s="20">
        <f t="shared" si="14"/>
        <v>1269.19</v>
      </c>
      <c r="O70" s="19">
        <f t="shared" si="15"/>
        <v>2250</v>
      </c>
      <c r="P70" s="19">
        <f t="shared" si="16"/>
        <v>2297</v>
      </c>
      <c r="Q70" s="19">
        <f t="shared" si="12"/>
        <v>-47</v>
      </c>
      <c r="T70">
        <v>12918</v>
      </c>
      <c r="U70">
        <v>2491</v>
      </c>
      <c r="V70">
        <v>1269.19</v>
      </c>
      <c r="W70">
        <v>1269.19</v>
      </c>
      <c r="X70">
        <v>2297</v>
      </c>
      <c r="Y70">
        <v>2250</v>
      </c>
      <c r="Z70">
        <v>85.76</v>
      </c>
    </row>
    <row r="71" spans="1:26" x14ac:dyDescent="0.25">
      <c r="A71">
        <v>13119</v>
      </c>
      <c r="B71">
        <v>2491</v>
      </c>
      <c r="C71">
        <v>1269.19</v>
      </c>
      <c r="D71">
        <v>1269.19</v>
      </c>
      <c r="E71">
        <v>2297</v>
      </c>
      <c r="F71">
        <v>2250</v>
      </c>
      <c r="G71">
        <v>86.06</v>
      </c>
      <c r="I71" s="17">
        <f t="shared" si="10"/>
        <v>13.119</v>
      </c>
      <c r="J71" s="18">
        <f t="shared" si="11"/>
        <v>2491</v>
      </c>
      <c r="K71" s="4">
        <f>J71*60*'Berechnungen 525d'!$D$9/1000</f>
        <v>126.43679999999999</v>
      </c>
      <c r="L71" s="21">
        <f>L70</f>
        <v>823.21441746302185</v>
      </c>
      <c r="M71" s="20">
        <f t="shared" si="13"/>
        <v>1269.19</v>
      </c>
      <c r="N71" s="20">
        <f t="shared" si="14"/>
        <v>1269.19</v>
      </c>
      <c r="O71" s="19">
        <f t="shared" si="15"/>
        <v>2250</v>
      </c>
      <c r="P71" s="19">
        <f t="shared" si="16"/>
        <v>2297</v>
      </c>
      <c r="Q71" s="19">
        <f t="shared" si="12"/>
        <v>-47</v>
      </c>
      <c r="T71">
        <v>13119</v>
      </c>
      <c r="U71">
        <v>2491</v>
      </c>
      <c r="V71">
        <v>1269.19</v>
      </c>
      <c r="W71">
        <v>1269.19</v>
      </c>
      <c r="X71">
        <v>2297</v>
      </c>
      <c r="Y71">
        <v>2250</v>
      </c>
      <c r="Z71">
        <v>86.06</v>
      </c>
    </row>
    <row r="72" spans="1:26" x14ac:dyDescent="0.25">
      <c r="A72">
        <v>13309</v>
      </c>
      <c r="B72">
        <v>2610</v>
      </c>
      <c r="C72">
        <v>1269.19</v>
      </c>
      <c r="D72">
        <v>1269.19</v>
      </c>
      <c r="E72">
        <v>2297</v>
      </c>
      <c r="F72">
        <v>2250</v>
      </c>
      <c r="G72">
        <v>86.06</v>
      </c>
      <c r="I72" s="17">
        <f t="shared" si="10"/>
        <v>13.308999999999999</v>
      </c>
      <c r="J72" s="18">
        <f t="shared" si="11"/>
        <v>2610</v>
      </c>
      <c r="K72" s="4">
        <f>J72*60*'Berechnungen 525d'!$D$9/1000</f>
        <v>132.47693617021275</v>
      </c>
      <c r="L72" s="21">
        <f>'Berechnungen 525d'!$E$77*((K72-K66)/(3.6*(I72-I66)))*'Berechnungen 525d'!$B$3/(2*PI())</f>
        <v>829.47015908583899</v>
      </c>
      <c r="M72" s="20">
        <f t="shared" si="13"/>
        <v>1269.19</v>
      </c>
      <c r="N72" s="20">
        <f t="shared" si="14"/>
        <v>1269.19</v>
      </c>
      <c r="O72" s="19">
        <f t="shared" si="15"/>
        <v>2250</v>
      </c>
      <c r="P72" s="19">
        <f t="shared" si="16"/>
        <v>2297</v>
      </c>
      <c r="Q72" s="19">
        <f t="shared" si="12"/>
        <v>-47</v>
      </c>
      <c r="T72">
        <v>13309</v>
      </c>
      <c r="U72">
        <v>2610</v>
      </c>
      <c r="V72">
        <v>1269.19</v>
      </c>
      <c r="W72">
        <v>1269.19</v>
      </c>
      <c r="X72">
        <v>2297</v>
      </c>
      <c r="Y72">
        <v>2250</v>
      </c>
      <c r="Z72">
        <v>86.06</v>
      </c>
    </row>
    <row r="73" spans="1:26" x14ac:dyDescent="0.25">
      <c r="A73">
        <v>13479</v>
      </c>
      <c r="B73">
        <v>2610</v>
      </c>
      <c r="C73">
        <v>1269.19</v>
      </c>
      <c r="D73">
        <v>1269.19</v>
      </c>
      <c r="E73">
        <v>2297</v>
      </c>
      <c r="F73">
        <v>2250</v>
      </c>
      <c r="G73">
        <v>86.06</v>
      </c>
      <c r="I73" s="17">
        <f t="shared" si="10"/>
        <v>13.478999999999999</v>
      </c>
      <c r="J73" s="18">
        <f t="shared" si="11"/>
        <v>2610</v>
      </c>
      <c r="K73" s="4">
        <f>J73*60*'Berechnungen 525d'!$D$9/1000</f>
        <v>132.47693617021275</v>
      </c>
      <c r="L73" s="21">
        <f>L72</f>
        <v>829.47015908583899</v>
      </c>
      <c r="M73" s="20">
        <f t="shared" si="13"/>
        <v>1269.19</v>
      </c>
      <c r="N73" s="20">
        <f t="shared" si="14"/>
        <v>1269.19</v>
      </c>
      <c r="O73" s="19">
        <f t="shared" si="15"/>
        <v>2250</v>
      </c>
      <c r="P73" s="19">
        <f t="shared" si="16"/>
        <v>2297</v>
      </c>
      <c r="Q73" s="19">
        <f t="shared" si="12"/>
        <v>-47</v>
      </c>
      <c r="T73">
        <v>13479</v>
      </c>
      <c r="U73">
        <v>2610</v>
      </c>
      <c r="V73">
        <v>1269.19</v>
      </c>
      <c r="W73">
        <v>1269.19</v>
      </c>
      <c r="X73">
        <v>2297</v>
      </c>
      <c r="Y73">
        <v>2250</v>
      </c>
      <c r="Z73">
        <v>86.06</v>
      </c>
    </row>
    <row r="74" spans="1:26" x14ac:dyDescent="0.25">
      <c r="A74">
        <v>13670</v>
      </c>
      <c r="B74">
        <v>2610</v>
      </c>
      <c r="C74">
        <v>1299.9000000000001</v>
      </c>
      <c r="D74">
        <v>1269.19</v>
      </c>
      <c r="E74">
        <v>2297</v>
      </c>
      <c r="F74">
        <v>2250</v>
      </c>
      <c r="G74">
        <v>86.06</v>
      </c>
      <c r="I74" s="17">
        <f t="shared" si="10"/>
        <v>13.67</v>
      </c>
      <c r="J74" s="18">
        <f t="shared" si="11"/>
        <v>2610</v>
      </c>
      <c r="K74" s="4">
        <f>J74*60*'Berechnungen 525d'!$D$9/1000</f>
        <v>132.47693617021275</v>
      </c>
      <c r="L74" s="21">
        <f>L73</f>
        <v>829.47015908583899</v>
      </c>
      <c r="M74" s="20">
        <f t="shared" si="13"/>
        <v>1299.9000000000001</v>
      </c>
      <c r="N74" s="20">
        <f t="shared" si="14"/>
        <v>1269.19</v>
      </c>
      <c r="O74" s="19">
        <f t="shared" si="15"/>
        <v>2250</v>
      </c>
      <c r="P74" s="19">
        <f t="shared" si="16"/>
        <v>2297</v>
      </c>
      <c r="Q74" s="19">
        <f t="shared" si="12"/>
        <v>-47</v>
      </c>
      <c r="T74">
        <v>13670</v>
      </c>
      <c r="U74">
        <v>2610</v>
      </c>
      <c r="V74">
        <v>1299.9000000000001</v>
      </c>
      <c r="W74">
        <v>1269.19</v>
      </c>
      <c r="X74">
        <v>2297</v>
      </c>
      <c r="Y74">
        <v>2250</v>
      </c>
      <c r="Z74">
        <v>86.06</v>
      </c>
    </row>
    <row r="75" spans="1:26" x14ac:dyDescent="0.25">
      <c r="A75">
        <v>13870</v>
      </c>
      <c r="B75">
        <v>2610</v>
      </c>
      <c r="C75">
        <v>1299.9000000000001</v>
      </c>
      <c r="D75">
        <v>1299.9000000000001</v>
      </c>
      <c r="E75">
        <v>2297</v>
      </c>
      <c r="F75">
        <v>2250</v>
      </c>
      <c r="G75">
        <v>86.06</v>
      </c>
      <c r="I75" s="17">
        <f t="shared" si="10"/>
        <v>13.87</v>
      </c>
      <c r="J75" s="18">
        <f t="shared" si="11"/>
        <v>2610</v>
      </c>
      <c r="K75" s="4">
        <f>J75*60*'Berechnungen 525d'!$D$9/1000</f>
        <v>132.47693617021275</v>
      </c>
      <c r="L75" s="21">
        <f>L74</f>
        <v>829.47015908583899</v>
      </c>
      <c r="M75" s="20">
        <f t="shared" si="13"/>
        <v>1299.9000000000001</v>
      </c>
      <c r="N75" s="20">
        <f t="shared" si="14"/>
        <v>1299.9000000000001</v>
      </c>
      <c r="O75" s="19">
        <f t="shared" si="15"/>
        <v>2250</v>
      </c>
      <c r="P75" s="19">
        <f t="shared" si="16"/>
        <v>2297</v>
      </c>
      <c r="Q75" s="19">
        <f t="shared" si="12"/>
        <v>-47</v>
      </c>
      <c r="T75">
        <v>13870</v>
      </c>
      <c r="U75">
        <v>2610</v>
      </c>
      <c r="V75">
        <v>1299.9000000000001</v>
      </c>
      <c r="W75">
        <v>1299.9000000000001</v>
      </c>
      <c r="X75">
        <v>2297</v>
      </c>
      <c r="Y75">
        <v>2250</v>
      </c>
      <c r="Z75">
        <v>86.06</v>
      </c>
    </row>
    <row r="76" spans="1:26" x14ac:dyDescent="0.25">
      <c r="A76">
        <v>14060</v>
      </c>
      <c r="B76">
        <v>2610</v>
      </c>
      <c r="C76">
        <v>1299.9000000000001</v>
      </c>
      <c r="D76">
        <v>1299.9000000000001</v>
      </c>
      <c r="E76">
        <v>2283</v>
      </c>
      <c r="F76">
        <v>2250</v>
      </c>
      <c r="G76">
        <v>86.06</v>
      </c>
      <c r="I76" s="17">
        <f t="shared" si="10"/>
        <v>14.06</v>
      </c>
      <c r="J76" s="18">
        <f t="shared" si="11"/>
        <v>2610</v>
      </c>
      <c r="K76" s="4">
        <f>J76*60*'Berechnungen 525d'!$D$9/1000</f>
        <v>132.47693617021275</v>
      </c>
      <c r="L76" s="21">
        <f>L75</f>
        <v>829.47015908583899</v>
      </c>
      <c r="M76" s="20">
        <f t="shared" si="13"/>
        <v>1299.9000000000001</v>
      </c>
      <c r="N76" s="20">
        <f t="shared" si="14"/>
        <v>1299.9000000000001</v>
      </c>
      <c r="O76" s="19">
        <f t="shared" si="15"/>
        <v>2250</v>
      </c>
      <c r="P76" s="19">
        <f t="shared" si="16"/>
        <v>2283</v>
      </c>
      <c r="Q76" s="19">
        <f t="shared" si="12"/>
        <v>-33</v>
      </c>
      <c r="T76">
        <v>14060</v>
      </c>
      <c r="U76">
        <v>2610</v>
      </c>
      <c r="V76">
        <v>1299.9000000000001</v>
      </c>
      <c r="W76">
        <v>1299.9000000000001</v>
      </c>
      <c r="X76">
        <v>2283</v>
      </c>
      <c r="Y76">
        <v>2250</v>
      </c>
      <c r="Z76">
        <v>86.06</v>
      </c>
    </row>
    <row r="77" spans="1:26" x14ac:dyDescent="0.25">
      <c r="A77">
        <v>14250</v>
      </c>
      <c r="B77">
        <v>2610</v>
      </c>
      <c r="C77">
        <v>1299.9000000000001</v>
      </c>
      <c r="D77">
        <v>1299.9000000000001</v>
      </c>
      <c r="E77">
        <v>2283</v>
      </c>
      <c r="F77">
        <v>2250</v>
      </c>
      <c r="G77">
        <v>86.16</v>
      </c>
      <c r="I77" s="17">
        <f t="shared" si="10"/>
        <v>14.25</v>
      </c>
      <c r="J77" s="18">
        <f t="shared" si="11"/>
        <v>2610</v>
      </c>
      <c r="K77" s="4">
        <f>J77*60*'Berechnungen 525d'!$D$9/1000</f>
        <v>132.47693617021275</v>
      </c>
      <c r="L77" s="21">
        <f>L76</f>
        <v>829.47015908583899</v>
      </c>
      <c r="M77" s="20">
        <f t="shared" si="13"/>
        <v>1299.9000000000001</v>
      </c>
      <c r="N77" s="20">
        <f t="shared" si="14"/>
        <v>1299.9000000000001</v>
      </c>
      <c r="O77" s="19">
        <f t="shared" si="15"/>
        <v>2250</v>
      </c>
      <c r="P77" s="19">
        <f t="shared" si="16"/>
        <v>2283</v>
      </c>
      <c r="Q77" s="19">
        <f t="shared" si="12"/>
        <v>-33</v>
      </c>
      <c r="T77">
        <v>14250</v>
      </c>
      <c r="U77">
        <v>2610</v>
      </c>
      <c r="V77">
        <v>1299.9000000000001</v>
      </c>
      <c r="W77">
        <v>1299.9000000000001</v>
      </c>
      <c r="X77">
        <v>2283</v>
      </c>
      <c r="Y77">
        <v>2250</v>
      </c>
      <c r="Z77">
        <v>86.16</v>
      </c>
    </row>
    <row r="78" spans="1:26" x14ac:dyDescent="0.25">
      <c r="A78">
        <v>14441</v>
      </c>
      <c r="B78">
        <v>2708</v>
      </c>
      <c r="C78">
        <v>1299.9000000000001</v>
      </c>
      <c r="D78">
        <v>1299.9000000000001</v>
      </c>
      <c r="E78">
        <v>2283</v>
      </c>
      <c r="F78">
        <v>2250</v>
      </c>
      <c r="G78">
        <v>86.16</v>
      </c>
      <c r="I78" s="17">
        <f t="shared" si="10"/>
        <v>14.441000000000001</v>
      </c>
      <c r="J78" s="18">
        <f t="shared" si="11"/>
        <v>2708</v>
      </c>
      <c r="K78" s="4">
        <f>J78*60*'Berechnungen 525d'!$D$9/1000</f>
        <v>137.45116595744679</v>
      </c>
      <c r="L78" s="21">
        <f>'Berechnungen 525d'!$E$77*((K78-K72)/(3.6*(I78-I72)))*'Berechnungen 525d'!$B$3/(2*PI())</f>
        <v>695.16185438247658</v>
      </c>
      <c r="M78" s="20">
        <f t="shared" si="13"/>
        <v>1299.9000000000001</v>
      </c>
      <c r="N78" s="20">
        <f t="shared" si="14"/>
        <v>1299.9000000000001</v>
      </c>
      <c r="O78" s="19">
        <f t="shared" si="15"/>
        <v>2250</v>
      </c>
      <c r="P78" s="19">
        <f t="shared" si="16"/>
        <v>2283</v>
      </c>
      <c r="Q78" s="19">
        <f t="shared" si="12"/>
        <v>-33</v>
      </c>
      <c r="T78">
        <v>14441</v>
      </c>
      <c r="U78">
        <v>2708</v>
      </c>
      <c r="V78">
        <v>1299.9000000000001</v>
      </c>
      <c r="W78">
        <v>1299.9000000000001</v>
      </c>
      <c r="X78">
        <v>2283</v>
      </c>
      <c r="Y78">
        <v>2250</v>
      </c>
      <c r="Z78">
        <v>86.16</v>
      </c>
    </row>
    <row r="79" spans="1:26" x14ac:dyDescent="0.25">
      <c r="A79">
        <v>14631</v>
      </c>
      <c r="B79">
        <v>2708</v>
      </c>
      <c r="C79">
        <v>1299.9000000000001</v>
      </c>
      <c r="D79">
        <v>1299.9000000000001</v>
      </c>
      <c r="E79">
        <v>2283</v>
      </c>
      <c r="F79">
        <v>2250</v>
      </c>
      <c r="G79">
        <v>86.16</v>
      </c>
      <c r="I79" s="17">
        <f t="shared" si="10"/>
        <v>14.631</v>
      </c>
      <c r="J79" s="18">
        <f t="shared" si="11"/>
        <v>2708</v>
      </c>
      <c r="K79" s="4">
        <f>J79*60*'Berechnungen 525d'!$D$9/1000</f>
        <v>137.45116595744679</v>
      </c>
      <c r="L79" s="21">
        <f>L78</f>
        <v>695.16185438247658</v>
      </c>
      <c r="M79" s="20">
        <f t="shared" si="13"/>
        <v>1299.9000000000001</v>
      </c>
      <c r="N79" s="20">
        <f t="shared" si="14"/>
        <v>1299.9000000000001</v>
      </c>
      <c r="O79" s="19">
        <f t="shared" si="15"/>
        <v>2250</v>
      </c>
      <c r="P79" s="19">
        <f t="shared" si="16"/>
        <v>2283</v>
      </c>
      <c r="Q79" s="19">
        <f t="shared" si="12"/>
        <v>-33</v>
      </c>
      <c r="T79">
        <v>14631</v>
      </c>
      <c r="U79">
        <v>2708</v>
      </c>
      <c r="V79">
        <v>1299.9000000000001</v>
      </c>
      <c r="W79">
        <v>1299.9000000000001</v>
      </c>
      <c r="X79">
        <v>2283</v>
      </c>
      <c r="Y79">
        <v>2250</v>
      </c>
      <c r="Z79">
        <v>86.16</v>
      </c>
    </row>
    <row r="80" spans="1:26" x14ac:dyDescent="0.25">
      <c r="A80">
        <v>14821</v>
      </c>
      <c r="B80">
        <v>2708</v>
      </c>
      <c r="C80">
        <v>1320.37</v>
      </c>
      <c r="D80">
        <v>1299.9000000000001</v>
      </c>
      <c r="E80">
        <v>2283</v>
      </c>
      <c r="F80">
        <v>2250</v>
      </c>
      <c r="G80">
        <v>86.16</v>
      </c>
      <c r="I80" s="17">
        <f t="shared" si="10"/>
        <v>14.821</v>
      </c>
      <c r="J80" s="18">
        <f t="shared" si="11"/>
        <v>2708</v>
      </c>
      <c r="K80" s="4">
        <f>J80*60*'Berechnungen 525d'!$D$9/1000</f>
        <v>137.45116595744679</v>
      </c>
      <c r="L80" s="21">
        <f>L79</f>
        <v>695.16185438247658</v>
      </c>
      <c r="M80" s="20">
        <f t="shared" si="13"/>
        <v>1320.37</v>
      </c>
      <c r="N80" s="20">
        <f t="shared" si="14"/>
        <v>1299.9000000000001</v>
      </c>
      <c r="O80" s="19">
        <f t="shared" si="15"/>
        <v>2250</v>
      </c>
      <c r="P80" s="19">
        <f t="shared" si="16"/>
        <v>2283</v>
      </c>
      <c r="Q80" s="19">
        <f t="shared" si="12"/>
        <v>-33</v>
      </c>
      <c r="T80">
        <v>14821</v>
      </c>
      <c r="U80">
        <v>2708</v>
      </c>
      <c r="V80">
        <v>1320.37</v>
      </c>
      <c r="W80">
        <v>1299.9000000000001</v>
      </c>
      <c r="X80">
        <v>2283</v>
      </c>
      <c r="Y80">
        <v>2250</v>
      </c>
      <c r="Z80">
        <v>86.16</v>
      </c>
    </row>
    <row r="81" spans="1:26" x14ac:dyDescent="0.25">
      <c r="A81">
        <v>15021</v>
      </c>
      <c r="B81">
        <v>2708</v>
      </c>
      <c r="C81">
        <v>1320.37</v>
      </c>
      <c r="D81">
        <v>1330.6</v>
      </c>
      <c r="E81">
        <v>2283</v>
      </c>
      <c r="F81">
        <v>2250</v>
      </c>
      <c r="G81">
        <v>86.16</v>
      </c>
      <c r="I81" s="17">
        <f t="shared" si="10"/>
        <v>15.021000000000001</v>
      </c>
      <c r="J81" s="18">
        <f t="shared" si="11"/>
        <v>2708</v>
      </c>
      <c r="K81" s="4">
        <f>J81*60*'Berechnungen 525d'!$D$9/1000</f>
        <v>137.45116595744679</v>
      </c>
      <c r="L81" s="21">
        <f>L80</f>
        <v>695.16185438247658</v>
      </c>
      <c r="M81" s="20">
        <f t="shared" si="13"/>
        <v>1320.37</v>
      </c>
      <c r="N81" s="20">
        <f t="shared" si="14"/>
        <v>1330.6</v>
      </c>
      <c r="O81" s="19">
        <f t="shared" si="15"/>
        <v>2250</v>
      </c>
      <c r="P81" s="19">
        <f t="shared" si="16"/>
        <v>2283</v>
      </c>
      <c r="Q81" s="19">
        <f t="shared" si="12"/>
        <v>-33</v>
      </c>
      <c r="T81">
        <v>15021</v>
      </c>
      <c r="U81">
        <v>2708</v>
      </c>
      <c r="V81">
        <v>1320.37</v>
      </c>
      <c r="W81">
        <v>1330.6</v>
      </c>
      <c r="X81">
        <v>2283</v>
      </c>
      <c r="Y81">
        <v>2250</v>
      </c>
      <c r="Z81">
        <v>86.16</v>
      </c>
    </row>
    <row r="82" spans="1:26" x14ac:dyDescent="0.25">
      <c r="A82">
        <v>15212</v>
      </c>
      <c r="B82">
        <v>2708</v>
      </c>
      <c r="C82">
        <v>1320.37</v>
      </c>
      <c r="D82">
        <v>1330.6</v>
      </c>
      <c r="E82">
        <v>2251</v>
      </c>
      <c r="F82">
        <v>2250</v>
      </c>
      <c r="G82">
        <v>86.16</v>
      </c>
      <c r="I82" s="17">
        <f t="shared" si="10"/>
        <v>15.212</v>
      </c>
      <c r="J82" s="18">
        <f t="shared" si="11"/>
        <v>2708</v>
      </c>
      <c r="K82" s="4">
        <f>J82*60*'Berechnungen 525d'!$D$9/1000</f>
        <v>137.45116595744679</v>
      </c>
      <c r="L82" s="21">
        <f>L81</f>
        <v>695.16185438247658</v>
      </c>
      <c r="M82" s="20">
        <f t="shared" si="13"/>
        <v>1320.37</v>
      </c>
      <c r="N82" s="20">
        <f t="shared" si="14"/>
        <v>1330.6</v>
      </c>
      <c r="O82" s="19">
        <f t="shared" si="15"/>
        <v>2250</v>
      </c>
      <c r="P82" s="19">
        <f t="shared" si="16"/>
        <v>2251</v>
      </c>
      <c r="Q82" s="19">
        <f t="shared" si="12"/>
        <v>-1</v>
      </c>
      <c r="T82">
        <v>15212</v>
      </c>
      <c r="U82">
        <v>2708</v>
      </c>
      <c r="V82">
        <v>1320.37</v>
      </c>
      <c r="W82">
        <v>1330.6</v>
      </c>
      <c r="X82">
        <v>2251</v>
      </c>
      <c r="Y82">
        <v>2250</v>
      </c>
      <c r="Z82">
        <v>86.16</v>
      </c>
    </row>
    <row r="83" spans="1:26" x14ac:dyDescent="0.25">
      <c r="A83">
        <v>15402</v>
      </c>
      <c r="B83">
        <v>2708</v>
      </c>
      <c r="C83">
        <v>1320.37</v>
      </c>
      <c r="D83">
        <v>1330.6</v>
      </c>
      <c r="E83">
        <v>2251</v>
      </c>
      <c r="F83">
        <v>2250</v>
      </c>
      <c r="G83">
        <v>86.56</v>
      </c>
      <c r="I83" s="17">
        <f t="shared" si="10"/>
        <v>15.401999999999999</v>
      </c>
      <c r="J83" s="18">
        <f t="shared" si="11"/>
        <v>2708</v>
      </c>
      <c r="K83" s="4">
        <f>J83*60*'Berechnungen 525d'!$D$9/1000</f>
        <v>137.45116595744679</v>
      </c>
      <c r="L83" s="21">
        <f>L82</f>
        <v>695.16185438247658</v>
      </c>
      <c r="M83" s="20">
        <f t="shared" si="13"/>
        <v>1320.37</v>
      </c>
      <c r="N83" s="20">
        <f t="shared" si="14"/>
        <v>1330.6</v>
      </c>
      <c r="O83" s="19">
        <f t="shared" si="15"/>
        <v>2250</v>
      </c>
      <c r="P83" s="19">
        <f t="shared" si="16"/>
        <v>2251</v>
      </c>
      <c r="Q83" s="19">
        <f t="shared" si="12"/>
        <v>-1</v>
      </c>
      <c r="T83">
        <v>15402</v>
      </c>
      <c r="U83">
        <v>2708</v>
      </c>
      <c r="V83">
        <v>1320.37</v>
      </c>
      <c r="W83">
        <v>1330.6</v>
      </c>
      <c r="X83">
        <v>2251</v>
      </c>
      <c r="Y83">
        <v>2250</v>
      </c>
      <c r="Z83">
        <v>86.56</v>
      </c>
    </row>
    <row r="84" spans="1:26" x14ac:dyDescent="0.25">
      <c r="A84">
        <v>15592</v>
      </c>
      <c r="B84">
        <v>2825</v>
      </c>
      <c r="C84">
        <v>1320.37</v>
      </c>
      <c r="D84">
        <v>1330.6</v>
      </c>
      <c r="E84">
        <v>2251</v>
      </c>
      <c r="F84">
        <v>2250</v>
      </c>
      <c r="G84">
        <v>86.56</v>
      </c>
      <c r="I84" s="17">
        <f t="shared" si="10"/>
        <v>15.592000000000001</v>
      </c>
      <c r="J84" s="18">
        <f t="shared" si="11"/>
        <v>2825</v>
      </c>
      <c r="K84" s="4">
        <f>J84*60*'Berechnungen 525d'!$D$9/1000</f>
        <v>143.38978723404253</v>
      </c>
      <c r="L84" s="21">
        <f>'Berechnungen 525d'!$E$77*((K84-K78)/(3.6*(I84-I78)))*'Berechnungen 525d'!$B$3/(2*PI())</f>
        <v>816.23802409469022</v>
      </c>
      <c r="M84" s="20">
        <f t="shared" si="13"/>
        <v>1320.37</v>
      </c>
      <c r="N84" s="20">
        <f t="shared" si="14"/>
        <v>1330.6</v>
      </c>
      <c r="O84" s="19">
        <f t="shared" si="15"/>
        <v>2250</v>
      </c>
      <c r="P84" s="19">
        <f t="shared" si="16"/>
        <v>2251</v>
      </c>
      <c r="Q84" s="19">
        <f t="shared" si="12"/>
        <v>-1</v>
      </c>
      <c r="T84">
        <v>15592</v>
      </c>
      <c r="U84">
        <v>2825</v>
      </c>
      <c r="V84">
        <v>1320.37</v>
      </c>
      <c r="W84">
        <v>1330.6</v>
      </c>
      <c r="X84">
        <v>2251</v>
      </c>
      <c r="Y84">
        <v>2250</v>
      </c>
      <c r="Z84">
        <v>86.56</v>
      </c>
    </row>
    <row r="85" spans="1:26" x14ac:dyDescent="0.25">
      <c r="A85">
        <v>15783</v>
      </c>
      <c r="B85">
        <v>2825</v>
      </c>
      <c r="C85">
        <v>1320.37</v>
      </c>
      <c r="D85">
        <v>1330.6</v>
      </c>
      <c r="E85">
        <v>2251</v>
      </c>
      <c r="F85">
        <v>2250</v>
      </c>
      <c r="G85">
        <v>86.56</v>
      </c>
      <c r="I85" s="17">
        <f t="shared" si="10"/>
        <v>15.782999999999999</v>
      </c>
      <c r="J85" s="18">
        <f t="shared" si="11"/>
        <v>2825</v>
      </c>
      <c r="K85" s="4">
        <f>J85*60*'Berechnungen 525d'!$D$9/1000</f>
        <v>143.38978723404253</v>
      </c>
      <c r="L85" s="21">
        <f>L84</f>
        <v>816.23802409469022</v>
      </c>
      <c r="M85" s="20">
        <f t="shared" si="13"/>
        <v>1320.37</v>
      </c>
      <c r="N85" s="20">
        <f t="shared" si="14"/>
        <v>1330.6</v>
      </c>
      <c r="O85" s="19">
        <f t="shared" si="15"/>
        <v>2250</v>
      </c>
      <c r="P85" s="19">
        <f t="shared" si="16"/>
        <v>2251</v>
      </c>
      <c r="Q85" s="19">
        <f t="shared" si="12"/>
        <v>-1</v>
      </c>
      <c r="T85">
        <v>15783</v>
      </c>
      <c r="U85">
        <v>2825</v>
      </c>
      <c r="V85">
        <v>1320.37</v>
      </c>
      <c r="W85">
        <v>1330.6</v>
      </c>
      <c r="X85">
        <v>2251</v>
      </c>
      <c r="Y85">
        <v>2250</v>
      </c>
      <c r="Z85">
        <v>86.56</v>
      </c>
    </row>
    <row r="86" spans="1:26" x14ac:dyDescent="0.25">
      <c r="A86">
        <v>15973</v>
      </c>
      <c r="B86">
        <v>2825</v>
      </c>
      <c r="C86">
        <v>1330.6</v>
      </c>
      <c r="D86">
        <v>1330.6</v>
      </c>
      <c r="E86">
        <v>2251</v>
      </c>
      <c r="F86">
        <v>2250</v>
      </c>
      <c r="G86">
        <v>86.56</v>
      </c>
      <c r="I86" s="17">
        <f t="shared" si="10"/>
        <v>15.973000000000001</v>
      </c>
      <c r="J86" s="18">
        <f t="shared" si="11"/>
        <v>2825</v>
      </c>
      <c r="K86" s="4">
        <f>J86*60*'Berechnungen 525d'!$D$9/1000</f>
        <v>143.38978723404253</v>
      </c>
      <c r="L86" s="21">
        <f>L85</f>
        <v>816.23802409469022</v>
      </c>
      <c r="M86" s="20">
        <f t="shared" si="13"/>
        <v>1330.6</v>
      </c>
      <c r="N86" s="20">
        <f t="shared" si="14"/>
        <v>1330.6</v>
      </c>
      <c r="O86" s="19">
        <f t="shared" si="15"/>
        <v>2250</v>
      </c>
      <c r="P86" s="19">
        <f t="shared" si="16"/>
        <v>2251</v>
      </c>
      <c r="Q86" s="19">
        <f t="shared" si="12"/>
        <v>-1</v>
      </c>
      <c r="T86">
        <v>15973</v>
      </c>
      <c r="U86">
        <v>2825</v>
      </c>
      <c r="V86">
        <v>1330.6</v>
      </c>
      <c r="W86">
        <v>1330.6</v>
      </c>
      <c r="X86">
        <v>2251</v>
      </c>
      <c r="Y86">
        <v>2250</v>
      </c>
      <c r="Z86">
        <v>86.56</v>
      </c>
    </row>
    <row r="87" spans="1:26" x14ac:dyDescent="0.25">
      <c r="A87">
        <v>16173</v>
      </c>
      <c r="B87">
        <v>2825</v>
      </c>
      <c r="C87">
        <v>1330.6</v>
      </c>
      <c r="D87">
        <v>1340.84</v>
      </c>
      <c r="E87">
        <v>2251</v>
      </c>
      <c r="F87">
        <v>2250</v>
      </c>
      <c r="G87">
        <v>86.56</v>
      </c>
      <c r="I87" s="17">
        <f t="shared" si="10"/>
        <v>16.172999999999998</v>
      </c>
      <c r="J87" s="18">
        <f t="shared" si="11"/>
        <v>2825</v>
      </c>
      <c r="K87" s="4">
        <f>J87*60*'Berechnungen 525d'!$D$9/1000</f>
        <v>143.38978723404253</v>
      </c>
      <c r="L87" s="21">
        <f>L86</f>
        <v>816.23802409469022</v>
      </c>
      <c r="M87" s="20">
        <f t="shared" si="13"/>
        <v>1330.6</v>
      </c>
      <c r="N87" s="20">
        <f t="shared" si="14"/>
        <v>1340.84</v>
      </c>
      <c r="O87" s="19">
        <f t="shared" si="15"/>
        <v>2250</v>
      </c>
      <c r="P87" s="19">
        <f t="shared" si="16"/>
        <v>2251</v>
      </c>
      <c r="Q87" s="19">
        <f t="shared" si="12"/>
        <v>-1</v>
      </c>
      <c r="T87">
        <v>16173</v>
      </c>
      <c r="U87">
        <v>2825</v>
      </c>
      <c r="V87">
        <v>1330.6</v>
      </c>
      <c r="W87">
        <v>1340.84</v>
      </c>
      <c r="X87">
        <v>2251</v>
      </c>
      <c r="Y87">
        <v>2250</v>
      </c>
      <c r="Z87">
        <v>86.56</v>
      </c>
    </row>
    <row r="88" spans="1:26" x14ac:dyDescent="0.25">
      <c r="A88">
        <v>16363</v>
      </c>
      <c r="B88">
        <v>2825</v>
      </c>
      <c r="C88">
        <v>1330.6</v>
      </c>
      <c r="D88">
        <v>1340.84</v>
      </c>
      <c r="E88">
        <v>2251</v>
      </c>
      <c r="F88">
        <v>2250</v>
      </c>
      <c r="G88">
        <v>86.56</v>
      </c>
      <c r="I88" s="17">
        <f t="shared" si="10"/>
        <v>16.363</v>
      </c>
      <c r="J88" s="18">
        <f t="shared" si="11"/>
        <v>2825</v>
      </c>
      <c r="K88" s="4">
        <f>J88*60*'Berechnungen 525d'!$D$9/1000</f>
        <v>143.38978723404253</v>
      </c>
      <c r="L88" s="21">
        <f>L87</f>
        <v>816.23802409469022</v>
      </c>
      <c r="M88" s="20">
        <f t="shared" si="13"/>
        <v>1330.6</v>
      </c>
      <c r="N88" s="20">
        <f t="shared" si="14"/>
        <v>1340.84</v>
      </c>
      <c r="O88" s="19">
        <f t="shared" si="15"/>
        <v>2250</v>
      </c>
      <c r="P88" s="19">
        <f t="shared" si="16"/>
        <v>2251</v>
      </c>
      <c r="Q88" s="19">
        <f t="shared" si="12"/>
        <v>-1</v>
      </c>
      <c r="T88">
        <v>16363</v>
      </c>
      <c r="U88">
        <v>2825</v>
      </c>
      <c r="V88">
        <v>1330.6</v>
      </c>
      <c r="W88">
        <v>1340.84</v>
      </c>
      <c r="X88">
        <v>2251</v>
      </c>
      <c r="Y88">
        <v>2250</v>
      </c>
      <c r="Z88">
        <v>86.56</v>
      </c>
    </row>
    <row r="89" spans="1:26" x14ac:dyDescent="0.25">
      <c r="A89">
        <v>16554</v>
      </c>
      <c r="B89">
        <v>2825</v>
      </c>
      <c r="C89">
        <v>1330.6</v>
      </c>
      <c r="D89">
        <v>1340.84</v>
      </c>
      <c r="E89">
        <v>2251</v>
      </c>
      <c r="F89">
        <v>2250</v>
      </c>
      <c r="G89">
        <v>86.66</v>
      </c>
      <c r="I89" s="17">
        <f t="shared" si="10"/>
        <v>16.553999999999998</v>
      </c>
      <c r="J89" s="18">
        <f t="shared" si="11"/>
        <v>2825</v>
      </c>
      <c r="K89" s="4">
        <f>J89*60*'Berechnungen 525d'!$D$9/1000</f>
        <v>143.38978723404253</v>
      </c>
      <c r="L89" s="21">
        <f>L88</f>
        <v>816.23802409469022</v>
      </c>
      <c r="M89" s="20">
        <f t="shared" si="13"/>
        <v>1330.6</v>
      </c>
      <c r="N89" s="20">
        <f t="shared" si="14"/>
        <v>1340.84</v>
      </c>
      <c r="O89" s="19">
        <f t="shared" si="15"/>
        <v>2250</v>
      </c>
      <c r="P89" s="19">
        <f t="shared" si="16"/>
        <v>2251</v>
      </c>
      <c r="Q89" s="19">
        <f t="shared" si="12"/>
        <v>-1</v>
      </c>
      <c r="T89">
        <v>16554</v>
      </c>
      <c r="U89">
        <v>2825</v>
      </c>
      <c r="V89">
        <v>1330.6</v>
      </c>
      <c r="W89">
        <v>1340.84</v>
      </c>
      <c r="X89">
        <v>2251</v>
      </c>
      <c r="Y89">
        <v>2250</v>
      </c>
      <c r="Z89">
        <v>86.66</v>
      </c>
    </row>
    <row r="90" spans="1:26" x14ac:dyDescent="0.25">
      <c r="A90">
        <v>16744</v>
      </c>
      <c r="B90">
        <v>2906</v>
      </c>
      <c r="C90">
        <v>1330.6</v>
      </c>
      <c r="D90">
        <v>1340.84</v>
      </c>
      <c r="E90">
        <v>2251</v>
      </c>
      <c r="F90">
        <v>2250</v>
      </c>
      <c r="G90">
        <v>86.66</v>
      </c>
      <c r="I90" s="17">
        <f t="shared" si="10"/>
        <v>16.744</v>
      </c>
      <c r="J90" s="18">
        <f t="shared" si="11"/>
        <v>2906</v>
      </c>
      <c r="K90" s="4">
        <f>J90*60*'Berechnungen 525d'!$D$9/1000</f>
        <v>147.50114042553193</v>
      </c>
      <c r="L90" s="21">
        <f>'Berechnungen 525d'!$E$77*((K90-K84)/(3.6*(I90-I84)))*'Berechnungen 525d'!$B$3/(2*PI())</f>
        <v>564.59733517608083</v>
      </c>
      <c r="M90" s="20">
        <f t="shared" si="13"/>
        <v>1330.6</v>
      </c>
      <c r="N90" s="20">
        <f t="shared" si="14"/>
        <v>1340.84</v>
      </c>
      <c r="O90" s="19">
        <f t="shared" si="15"/>
        <v>2250</v>
      </c>
      <c r="P90" s="19">
        <f t="shared" si="16"/>
        <v>2251</v>
      </c>
      <c r="Q90" s="19">
        <f t="shared" si="12"/>
        <v>-1</v>
      </c>
      <c r="T90">
        <v>16744</v>
      </c>
      <c r="U90">
        <v>2906</v>
      </c>
      <c r="V90">
        <v>1330.6</v>
      </c>
      <c r="W90">
        <v>1340.84</v>
      </c>
      <c r="X90">
        <v>2251</v>
      </c>
      <c r="Y90">
        <v>2250</v>
      </c>
      <c r="Z90">
        <v>86.66</v>
      </c>
    </row>
    <row r="91" spans="1:26" x14ac:dyDescent="0.25">
      <c r="A91">
        <v>16934</v>
      </c>
      <c r="B91">
        <v>2906</v>
      </c>
      <c r="C91">
        <v>1330.6</v>
      </c>
      <c r="D91">
        <v>1340.84</v>
      </c>
      <c r="E91">
        <v>2251</v>
      </c>
      <c r="F91">
        <v>2250</v>
      </c>
      <c r="G91">
        <v>86.66</v>
      </c>
      <c r="I91" s="17">
        <f t="shared" si="10"/>
        <v>16.934000000000001</v>
      </c>
      <c r="J91" s="18">
        <f t="shared" si="11"/>
        <v>2906</v>
      </c>
      <c r="K91" s="4">
        <f>J91*60*'Berechnungen 525d'!$D$9/1000</f>
        <v>147.50114042553193</v>
      </c>
      <c r="L91" s="21">
        <f>L90</f>
        <v>564.59733517608083</v>
      </c>
      <c r="M91" s="20">
        <f t="shared" si="13"/>
        <v>1330.6</v>
      </c>
      <c r="N91" s="20">
        <f t="shared" si="14"/>
        <v>1340.84</v>
      </c>
      <c r="O91" s="19">
        <f t="shared" si="15"/>
        <v>2250</v>
      </c>
      <c r="P91" s="19">
        <f t="shared" si="16"/>
        <v>2251</v>
      </c>
      <c r="Q91" s="19">
        <f t="shared" si="12"/>
        <v>-1</v>
      </c>
      <c r="T91">
        <v>16934</v>
      </c>
      <c r="U91">
        <v>2906</v>
      </c>
      <c r="V91">
        <v>1330.6</v>
      </c>
      <c r="W91">
        <v>1340.84</v>
      </c>
      <c r="X91">
        <v>2251</v>
      </c>
      <c r="Y91">
        <v>2250</v>
      </c>
      <c r="Z91">
        <v>86.66</v>
      </c>
    </row>
    <row r="92" spans="1:26" x14ac:dyDescent="0.25">
      <c r="A92">
        <v>17135</v>
      </c>
      <c r="B92">
        <v>2906</v>
      </c>
      <c r="C92">
        <v>1330.6</v>
      </c>
      <c r="D92">
        <v>1340.84</v>
      </c>
      <c r="E92">
        <v>2251</v>
      </c>
      <c r="F92">
        <v>2250</v>
      </c>
      <c r="G92">
        <v>86.66</v>
      </c>
      <c r="I92" s="17">
        <f t="shared" si="10"/>
        <v>17.135000000000002</v>
      </c>
      <c r="J92" s="18">
        <f t="shared" si="11"/>
        <v>2906</v>
      </c>
      <c r="K92" s="4">
        <f>J92*60*'Berechnungen 525d'!$D$9/1000</f>
        <v>147.50114042553193</v>
      </c>
      <c r="L92" s="21">
        <f>L91</f>
        <v>564.59733517608083</v>
      </c>
      <c r="M92" s="20">
        <f t="shared" si="13"/>
        <v>1330.6</v>
      </c>
      <c r="N92" s="20">
        <f t="shared" si="14"/>
        <v>1340.84</v>
      </c>
      <c r="O92" s="19">
        <f t="shared" si="15"/>
        <v>2250</v>
      </c>
      <c r="P92" s="19">
        <f t="shared" si="16"/>
        <v>2251</v>
      </c>
      <c r="Q92" s="19">
        <f t="shared" si="12"/>
        <v>-1</v>
      </c>
      <c r="T92">
        <v>17135</v>
      </c>
      <c r="U92">
        <v>2906</v>
      </c>
      <c r="V92">
        <v>1330.6</v>
      </c>
      <c r="W92">
        <v>1340.84</v>
      </c>
      <c r="X92">
        <v>2251</v>
      </c>
      <c r="Y92">
        <v>2250</v>
      </c>
      <c r="Z92">
        <v>86.66</v>
      </c>
    </row>
    <row r="93" spans="1:26" x14ac:dyDescent="0.25">
      <c r="A93">
        <v>17325</v>
      </c>
      <c r="B93">
        <v>2906</v>
      </c>
      <c r="C93">
        <v>1330.6</v>
      </c>
      <c r="D93">
        <v>1340.84</v>
      </c>
      <c r="E93">
        <v>2251</v>
      </c>
      <c r="F93">
        <v>2250</v>
      </c>
      <c r="G93">
        <v>86.66</v>
      </c>
      <c r="I93" s="17">
        <f t="shared" si="10"/>
        <v>17.324999999999999</v>
      </c>
      <c r="J93" s="18">
        <f t="shared" si="11"/>
        <v>2906</v>
      </c>
      <c r="K93" s="4">
        <f>J93*60*'Berechnungen 525d'!$D$9/1000</f>
        <v>147.50114042553193</v>
      </c>
      <c r="L93" s="21">
        <f>L92</f>
        <v>564.59733517608083</v>
      </c>
      <c r="M93" s="20">
        <f t="shared" si="13"/>
        <v>1330.6</v>
      </c>
      <c r="N93" s="20">
        <f t="shared" si="14"/>
        <v>1340.84</v>
      </c>
      <c r="O93" s="19">
        <f t="shared" si="15"/>
        <v>2250</v>
      </c>
      <c r="P93" s="19">
        <f t="shared" si="16"/>
        <v>2251</v>
      </c>
      <c r="Q93" s="19">
        <f t="shared" si="12"/>
        <v>-1</v>
      </c>
      <c r="T93">
        <v>17325</v>
      </c>
      <c r="U93">
        <v>2906</v>
      </c>
      <c r="V93">
        <v>1330.6</v>
      </c>
      <c r="W93">
        <v>1340.84</v>
      </c>
      <c r="X93">
        <v>2251</v>
      </c>
      <c r="Y93">
        <v>2250</v>
      </c>
      <c r="Z93">
        <v>86.66</v>
      </c>
    </row>
    <row r="94" spans="1:26" x14ac:dyDescent="0.25">
      <c r="A94">
        <v>17515</v>
      </c>
      <c r="B94">
        <v>2906</v>
      </c>
      <c r="C94">
        <v>1330.6</v>
      </c>
      <c r="D94">
        <v>1340.84</v>
      </c>
      <c r="E94">
        <v>2267</v>
      </c>
      <c r="F94">
        <v>2250</v>
      </c>
      <c r="G94">
        <v>86.66</v>
      </c>
      <c r="I94" s="17">
        <f t="shared" si="10"/>
        <v>17.515000000000001</v>
      </c>
      <c r="J94" s="18">
        <f t="shared" si="11"/>
        <v>2906</v>
      </c>
      <c r="K94" s="4">
        <f>J94*60*'Berechnungen 525d'!$D$9/1000</f>
        <v>147.50114042553193</v>
      </c>
      <c r="L94" s="21">
        <f>L93</f>
        <v>564.59733517608083</v>
      </c>
      <c r="M94" s="20">
        <f t="shared" si="13"/>
        <v>1330.6</v>
      </c>
      <c r="N94" s="20">
        <f t="shared" si="14"/>
        <v>1340.84</v>
      </c>
      <c r="O94" s="19">
        <f t="shared" si="15"/>
        <v>2250</v>
      </c>
      <c r="P94" s="19">
        <f t="shared" si="16"/>
        <v>2267</v>
      </c>
      <c r="Q94" s="19">
        <f t="shared" si="12"/>
        <v>-17</v>
      </c>
      <c r="T94">
        <v>17515</v>
      </c>
      <c r="U94">
        <v>2906</v>
      </c>
      <c r="V94">
        <v>1330.6</v>
      </c>
      <c r="W94">
        <v>1340.84</v>
      </c>
      <c r="X94">
        <v>2267</v>
      </c>
      <c r="Y94">
        <v>2250</v>
      </c>
      <c r="Z94">
        <v>86.66</v>
      </c>
    </row>
    <row r="95" spans="1:26" x14ac:dyDescent="0.25">
      <c r="A95">
        <v>17705</v>
      </c>
      <c r="B95">
        <v>2906</v>
      </c>
      <c r="C95">
        <v>1330.6</v>
      </c>
      <c r="D95">
        <v>1340.84</v>
      </c>
      <c r="E95">
        <v>2267</v>
      </c>
      <c r="F95">
        <v>2250</v>
      </c>
      <c r="G95">
        <v>86.86</v>
      </c>
      <c r="I95" s="17">
        <f t="shared" si="10"/>
        <v>17.704999999999998</v>
      </c>
      <c r="J95" s="18">
        <f t="shared" si="11"/>
        <v>2906</v>
      </c>
      <c r="K95" s="4">
        <f>J95*60*'Berechnungen 525d'!$D$9/1000</f>
        <v>147.50114042553193</v>
      </c>
      <c r="L95" s="21">
        <f>L94</f>
        <v>564.59733517608083</v>
      </c>
      <c r="M95" s="20">
        <f t="shared" si="13"/>
        <v>1330.6</v>
      </c>
      <c r="N95" s="20">
        <f t="shared" si="14"/>
        <v>1340.84</v>
      </c>
      <c r="O95" s="19">
        <f t="shared" si="15"/>
        <v>2250</v>
      </c>
      <c r="P95" s="19">
        <f t="shared" si="16"/>
        <v>2267</v>
      </c>
      <c r="Q95" s="19">
        <f t="shared" si="12"/>
        <v>-17</v>
      </c>
      <c r="T95">
        <v>17705</v>
      </c>
      <c r="U95">
        <v>2906</v>
      </c>
      <c r="V95">
        <v>1330.6</v>
      </c>
      <c r="W95">
        <v>1340.84</v>
      </c>
      <c r="X95">
        <v>2267</v>
      </c>
      <c r="Y95">
        <v>2250</v>
      </c>
      <c r="Z95">
        <v>86.86</v>
      </c>
    </row>
    <row r="96" spans="1:26" x14ac:dyDescent="0.25">
      <c r="A96">
        <v>17896</v>
      </c>
      <c r="B96">
        <v>3007</v>
      </c>
      <c r="C96">
        <v>1330.6</v>
      </c>
      <c r="D96">
        <v>1340.84</v>
      </c>
      <c r="E96">
        <v>2267</v>
      </c>
      <c r="F96">
        <v>2250</v>
      </c>
      <c r="G96">
        <v>86.86</v>
      </c>
      <c r="I96" s="17">
        <f t="shared" si="10"/>
        <v>17.896000000000001</v>
      </c>
      <c r="J96" s="18">
        <f t="shared" si="11"/>
        <v>3007</v>
      </c>
      <c r="K96" s="4">
        <f>J96*60*'Berechnungen 525d'!$D$9/1000</f>
        <v>152.62764255319149</v>
      </c>
      <c r="L96" s="21">
        <f>'Berechnungen 525d'!$E$77*((K96-K90)/(3.6*(I96-I90)))*'Berechnungen 525d'!$B$3/(2*PI())</f>
        <v>704.00408460226436</v>
      </c>
      <c r="M96" s="20">
        <f t="shared" si="13"/>
        <v>1330.6</v>
      </c>
      <c r="N96" s="20">
        <f t="shared" si="14"/>
        <v>1340.84</v>
      </c>
      <c r="O96" s="19">
        <f t="shared" si="15"/>
        <v>2250</v>
      </c>
      <c r="P96" s="19">
        <f t="shared" si="16"/>
        <v>2267</v>
      </c>
      <c r="Q96" s="19">
        <f t="shared" si="12"/>
        <v>-17</v>
      </c>
      <c r="T96">
        <v>17896</v>
      </c>
      <c r="U96">
        <v>3007</v>
      </c>
      <c r="V96">
        <v>1330.6</v>
      </c>
      <c r="W96">
        <v>1340.84</v>
      </c>
      <c r="X96">
        <v>2267</v>
      </c>
      <c r="Y96">
        <v>2250</v>
      </c>
      <c r="Z96">
        <v>86.86</v>
      </c>
    </row>
    <row r="97" spans="1:26" x14ac:dyDescent="0.25">
      <c r="A97">
        <v>18086</v>
      </c>
      <c r="B97">
        <v>3007</v>
      </c>
      <c r="C97">
        <v>1330.6</v>
      </c>
      <c r="D97">
        <v>1340.84</v>
      </c>
      <c r="E97">
        <v>2267</v>
      </c>
      <c r="F97">
        <v>2250</v>
      </c>
      <c r="G97">
        <v>86.86</v>
      </c>
      <c r="I97" s="17">
        <f t="shared" si="10"/>
        <v>18.085999999999999</v>
      </c>
      <c r="J97" s="18">
        <f t="shared" si="11"/>
        <v>3007</v>
      </c>
      <c r="K97" s="4">
        <f>J97*60*'Berechnungen 525d'!$D$9/1000</f>
        <v>152.62764255319149</v>
      </c>
      <c r="L97" s="21">
        <f>L96</f>
        <v>704.00408460226436</v>
      </c>
      <c r="M97" s="20">
        <f t="shared" si="13"/>
        <v>1330.6</v>
      </c>
      <c r="N97" s="20">
        <f t="shared" si="14"/>
        <v>1340.84</v>
      </c>
      <c r="O97" s="19">
        <f t="shared" si="15"/>
        <v>2250</v>
      </c>
      <c r="P97" s="19">
        <f t="shared" si="16"/>
        <v>2267</v>
      </c>
      <c r="Q97" s="19">
        <f t="shared" si="12"/>
        <v>-17</v>
      </c>
      <c r="T97">
        <v>18086</v>
      </c>
      <c r="U97">
        <v>3007</v>
      </c>
      <c r="V97">
        <v>1330.6</v>
      </c>
      <c r="W97">
        <v>1340.84</v>
      </c>
      <c r="X97">
        <v>2267</v>
      </c>
      <c r="Y97">
        <v>2250</v>
      </c>
      <c r="Z97">
        <v>86.86</v>
      </c>
    </row>
    <row r="98" spans="1:26" x14ac:dyDescent="0.25">
      <c r="A98">
        <v>18276</v>
      </c>
      <c r="B98">
        <v>3007</v>
      </c>
      <c r="C98">
        <v>1340.84</v>
      </c>
      <c r="D98">
        <v>1340.84</v>
      </c>
      <c r="E98">
        <v>2267</v>
      </c>
      <c r="F98">
        <v>2250</v>
      </c>
      <c r="G98">
        <v>86.86</v>
      </c>
      <c r="I98" s="17">
        <f t="shared" si="10"/>
        <v>18.276</v>
      </c>
      <c r="J98" s="18">
        <f t="shared" si="11"/>
        <v>3007</v>
      </c>
      <c r="K98" s="4">
        <f>J98*60*'Berechnungen 525d'!$D$9/1000</f>
        <v>152.62764255319149</v>
      </c>
      <c r="L98" s="21">
        <f>L97</f>
        <v>704.00408460226436</v>
      </c>
      <c r="M98" s="20">
        <f t="shared" si="13"/>
        <v>1340.84</v>
      </c>
      <c r="N98" s="20">
        <f t="shared" si="14"/>
        <v>1340.84</v>
      </c>
      <c r="O98" s="19">
        <f t="shared" si="15"/>
        <v>2250</v>
      </c>
      <c r="P98" s="19">
        <f t="shared" si="16"/>
        <v>2267</v>
      </c>
      <c r="Q98" s="19">
        <f t="shared" si="12"/>
        <v>-17</v>
      </c>
      <c r="T98">
        <v>18276</v>
      </c>
      <c r="U98">
        <v>3007</v>
      </c>
      <c r="V98">
        <v>1340.84</v>
      </c>
      <c r="W98">
        <v>1340.84</v>
      </c>
      <c r="X98">
        <v>2267</v>
      </c>
      <c r="Y98">
        <v>2250</v>
      </c>
      <c r="Z98">
        <v>86.86</v>
      </c>
    </row>
    <row r="99" spans="1:26" x14ac:dyDescent="0.25">
      <c r="A99">
        <v>18476</v>
      </c>
      <c r="B99">
        <v>3007</v>
      </c>
      <c r="C99">
        <v>1340.84</v>
      </c>
      <c r="D99">
        <v>1340.84</v>
      </c>
      <c r="E99">
        <v>2267</v>
      </c>
      <c r="F99">
        <v>2250</v>
      </c>
      <c r="G99">
        <v>86.86</v>
      </c>
      <c r="I99" s="17">
        <f t="shared" ref="I99:I130" si="17">A99/1000</f>
        <v>18.475999999999999</v>
      </c>
      <c r="J99" s="18">
        <f t="shared" si="11"/>
        <v>3007</v>
      </c>
      <c r="K99" s="4">
        <f>J99*60*'Berechnungen 525d'!$D$9/1000</f>
        <v>152.62764255319149</v>
      </c>
      <c r="L99" s="21">
        <f>L98</f>
        <v>704.00408460226436</v>
      </c>
      <c r="M99" s="20">
        <f t="shared" si="13"/>
        <v>1340.84</v>
      </c>
      <c r="N99" s="20">
        <f t="shared" si="14"/>
        <v>1340.84</v>
      </c>
      <c r="O99" s="19">
        <f t="shared" si="15"/>
        <v>2250</v>
      </c>
      <c r="P99" s="19">
        <f t="shared" si="16"/>
        <v>2267</v>
      </c>
      <c r="Q99" s="19">
        <f t="shared" si="12"/>
        <v>-17</v>
      </c>
      <c r="T99">
        <v>18476</v>
      </c>
      <c r="U99">
        <v>3007</v>
      </c>
      <c r="V99">
        <v>1340.84</v>
      </c>
      <c r="W99">
        <v>1340.84</v>
      </c>
      <c r="X99">
        <v>2267</v>
      </c>
      <c r="Y99">
        <v>2250</v>
      </c>
      <c r="Z99">
        <v>86.86</v>
      </c>
    </row>
    <row r="100" spans="1:26" x14ac:dyDescent="0.25">
      <c r="A100">
        <v>18647</v>
      </c>
      <c r="B100">
        <v>3007</v>
      </c>
      <c r="C100">
        <v>1340.84</v>
      </c>
      <c r="D100">
        <v>1340.84</v>
      </c>
      <c r="E100">
        <v>2295</v>
      </c>
      <c r="F100">
        <v>2250</v>
      </c>
      <c r="G100">
        <v>86.86</v>
      </c>
      <c r="I100" s="17">
        <f t="shared" si="17"/>
        <v>18.646999999999998</v>
      </c>
      <c r="J100" s="18">
        <f t="shared" si="11"/>
        <v>3007</v>
      </c>
      <c r="K100" s="4">
        <f>J100*60*'Berechnungen 525d'!$D$9/1000</f>
        <v>152.62764255319149</v>
      </c>
      <c r="L100" s="21">
        <f>L99</f>
        <v>704.00408460226436</v>
      </c>
      <c r="M100" s="20">
        <f t="shared" si="13"/>
        <v>1340.84</v>
      </c>
      <c r="N100" s="20">
        <f t="shared" si="14"/>
        <v>1340.84</v>
      </c>
      <c r="O100" s="19">
        <f t="shared" ref="O100:O131" si="18">IF(ISBLANK(F100),O99,F100)</f>
        <v>2250</v>
      </c>
      <c r="P100" s="19">
        <f t="shared" ref="P100:P131" si="19">IF(ISBLANK(E100),P99,E100)</f>
        <v>2295</v>
      </c>
      <c r="Q100" s="19">
        <f t="shared" si="12"/>
        <v>-45</v>
      </c>
      <c r="T100">
        <v>18647</v>
      </c>
      <c r="U100">
        <v>3007</v>
      </c>
      <c r="V100">
        <v>1340.84</v>
      </c>
      <c r="W100">
        <v>1340.84</v>
      </c>
      <c r="X100">
        <v>2295</v>
      </c>
      <c r="Y100">
        <v>2250</v>
      </c>
      <c r="Z100">
        <v>86.86</v>
      </c>
    </row>
    <row r="101" spans="1:26" x14ac:dyDescent="0.25">
      <c r="A101">
        <v>18827</v>
      </c>
      <c r="B101">
        <v>3007</v>
      </c>
      <c r="C101">
        <v>1340.84</v>
      </c>
      <c r="D101">
        <v>1340.84</v>
      </c>
      <c r="E101">
        <v>2295</v>
      </c>
      <c r="F101">
        <v>2250</v>
      </c>
      <c r="G101">
        <v>86.96</v>
      </c>
      <c r="I101" s="17">
        <f t="shared" si="17"/>
        <v>18.827000000000002</v>
      </c>
      <c r="J101" s="18">
        <f t="shared" si="11"/>
        <v>3007</v>
      </c>
      <c r="K101" s="4">
        <f>J101*60*'Berechnungen 525d'!$D$9/1000</f>
        <v>152.62764255319149</v>
      </c>
      <c r="L101" s="21">
        <f>L100</f>
        <v>704.00408460226436</v>
      </c>
      <c r="M101" s="20">
        <f t="shared" si="13"/>
        <v>1340.84</v>
      </c>
      <c r="N101" s="20">
        <f t="shared" si="14"/>
        <v>1340.84</v>
      </c>
      <c r="O101" s="19">
        <f t="shared" si="18"/>
        <v>2250</v>
      </c>
      <c r="P101" s="19">
        <f t="shared" si="19"/>
        <v>2295</v>
      </c>
      <c r="Q101" s="19">
        <f t="shared" si="12"/>
        <v>-45</v>
      </c>
      <c r="T101">
        <v>18827</v>
      </c>
      <c r="U101">
        <v>3007</v>
      </c>
      <c r="V101">
        <v>1340.84</v>
      </c>
      <c r="W101">
        <v>1340.84</v>
      </c>
      <c r="X101">
        <v>2295</v>
      </c>
      <c r="Y101">
        <v>2250</v>
      </c>
      <c r="Z101">
        <v>86.96</v>
      </c>
    </row>
    <row r="102" spans="1:26" x14ac:dyDescent="0.25">
      <c r="A102">
        <v>18997</v>
      </c>
      <c r="B102">
        <v>3104</v>
      </c>
      <c r="C102">
        <v>1340.84</v>
      </c>
      <c r="D102">
        <v>1340.84</v>
      </c>
      <c r="E102">
        <v>2295</v>
      </c>
      <c r="F102">
        <v>2250</v>
      </c>
      <c r="G102">
        <v>86.96</v>
      </c>
      <c r="I102" s="17">
        <f t="shared" si="17"/>
        <v>18.997</v>
      </c>
      <c r="J102" s="18">
        <f t="shared" si="11"/>
        <v>3104</v>
      </c>
      <c r="K102" s="4">
        <f>J102*60*'Berechnungen 525d'!$D$9/1000</f>
        <v>157.55111489361701</v>
      </c>
      <c r="L102" s="21">
        <f>'Berechnungen 525d'!$E$77*((K102-K96)/(3.6*(I102-I96)))*'Berechnungen 525d'!$B$3/(2*PI())</f>
        <v>707.4417714750366</v>
      </c>
      <c r="M102" s="20">
        <f t="shared" si="13"/>
        <v>1340.84</v>
      </c>
      <c r="N102" s="20">
        <f t="shared" si="14"/>
        <v>1340.84</v>
      </c>
      <c r="O102" s="19">
        <f t="shared" si="18"/>
        <v>2250</v>
      </c>
      <c r="P102" s="19">
        <f t="shared" si="19"/>
        <v>2295</v>
      </c>
      <c r="Q102" s="19">
        <f t="shared" si="12"/>
        <v>-45</v>
      </c>
      <c r="T102">
        <v>18997</v>
      </c>
      <c r="U102">
        <v>3104</v>
      </c>
      <c r="V102">
        <v>1340.84</v>
      </c>
      <c r="W102">
        <v>1340.84</v>
      </c>
      <c r="X102">
        <v>2295</v>
      </c>
      <c r="Y102">
        <v>2250</v>
      </c>
      <c r="Z102">
        <v>86.96</v>
      </c>
    </row>
    <row r="103" spans="1:26" x14ac:dyDescent="0.25">
      <c r="A103">
        <v>19197</v>
      </c>
      <c r="B103">
        <v>3104</v>
      </c>
      <c r="C103">
        <v>1340.84</v>
      </c>
      <c r="D103">
        <v>1340.84</v>
      </c>
      <c r="E103">
        <v>2295</v>
      </c>
      <c r="F103">
        <v>2250</v>
      </c>
      <c r="G103">
        <v>86.96</v>
      </c>
      <c r="I103" s="17">
        <f t="shared" si="17"/>
        <v>19.196999999999999</v>
      </c>
      <c r="J103" s="18">
        <f t="shared" si="11"/>
        <v>3104</v>
      </c>
      <c r="K103" s="4">
        <f>J103*60*'Berechnungen 525d'!$D$9/1000</f>
        <v>157.55111489361701</v>
      </c>
      <c r="L103" s="21">
        <f>L102</f>
        <v>707.4417714750366</v>
      </c>
      <c r="M103" s="20">
        <f t="shared" si="13"/>
        <v>1340.84</v>
      </c>
      <c r="N103" s="20">
        <f t="shared" si="14"/>
        <v>1340.84</v>
      </c>
      <c r="O103" s="19">
        <f t="shared" si="18"/>
        <v>2250</v>
      </c>
      <c r="P103" s="19">
        <f t="shared" si="19"/>
        <v>2295</v>
      </c>
      <c r="Q103" s="19">
        <f t="shared" si="12"/>
        <v>-45</v>
      </c>
      <c r="T103">
        <v>19197</v>
      </c>
      <c r="U103">
        <v>3104</v>
      </c>
      <c r="V103">
        <v>1340.84</v>
      </c>
      <c r="W103">
        <v>1340.84</v>
      </c>
      <c r="X103">
        <v>2295</v>
      </c>
      <c r="Y103">
        <v>2250</v>
      </c>
      <c r="Z103">
        <v>86.96</v>
      </c>
    </row>
    <row r="104" spans="1:26" x14ac:dyDescent="0.25">
      <c r="A104">
        <v>19388</v>
      </c>
      <c r="B104">
        <v>3104</v>
      </c>
      <c r="C104">
        <v>1340.84</v>
      </c>
      <c r="D104">
        <v>1340.84</v>
      </c>
      <c r="E104">
        <v>2295</v>
      </c>
      <c r="F104">
        <v>2250</v>
      </c>
      <c r="G104">
        <v>86.96</v>
      </c>
      <c r="I104" s="17">
        <f t="shared" si="17"/>
        <v>19.388000000000002</v>
      </c>
      <c r="J104" s="18">
        <f t="shared" si="11"/>
        <v>3104</v>
      </c>
      <c r="K104" s="4">
        <f>J104*60*'Berechnungen 525d'!$D$9/1000</f>
        <v>157.55111489361701</v>
      </c>
      <c r="L104" s="21">
        <f>L103</f>
        <v>707.4417714750366</v>
      </c>
      <c r="M104" s="20">
        <f t="shared" si="13"/>
        <v>1340.84</v>
      </c>
      <c r="N104" s="20">
        <f t="shared" si="14"/>
        <v>1340.84</v>
      </c>
      <c r="O104" s="19">
        <f t="shared" si="18"/>
        <v>2250</v>
      </c>
      <c r="P104" s="19">
        <f t="shared" si="19"/>
        <v>2295</v>
      </c>
      <c r="Q104" s="19">
        <f t="shared" si="12"/>
        <v>-45</v>
      </c>
      <c r="T104">
        <v>19388</v>
      </c>
      <c r="U104">
        <v>3104</v>
      </c>
      <c r="V104">
        <v>1340.84</v>
      </c>
      <c r="W104">
        <v>1340.84</v>
      </c>
      <c r="X104">
        <v>2295</v>
      </c>
      <c r="Y104">
        <v>2250</v>
      </c>
      <c r="Z104">
        <v>86.96</v>
      </c>
    </row>
    <row r="105" spans="1:26" x14ac:dyDescent="0.25">
      <c r="A105">
        <v>19578</v>
      </c>
      <c r="B105">
        <v>3104</v>
      </c>
      <c r="C105">
        <v>1340.84</v>
      </c>
      <c r="D105">
        <v>1340.84</v>
      </c>
      <c r="E105">
        <v>2295</v>
      </c>
      <c r="F105">
        <v>2250</v>
      </c>
      <c r="G105">
        <v>86.96</v>
      </c>
      <c r="I105" s="17">
        <f t="shared" si="17"/>
        <v>19.577999999999999</v>
      </c>
      <c r="J105" s="18">
        <f t="shared" si="11"/>
        <v>3104</v>
      </c>
      <c r="K105" s="4">
        <f>J105*60*'Berechnungen 525d'!$D$9/1000</f>
        <v>157.55111489361701</v>
      </c>
      <c r="L105" s="21">
        <f>L104</f>
        <v>707.4417714750366</v>
      </c>
      <c r="M105" s="20">
        <f t="shared" si="13"/>
        <v>1340.84</v>
      </c>
      <c r="N105" s="20">
        <f t="shared" si="14"/>
        <v>1340.84</v>
      </c>
      <c r="O105" s="19">
        <f t="shared" si="18"/>
        <v>2250</v>
      </c>
      <c r="P105" s="19">
        <f t="shared" si="19"/>
        <v>2295</v>
      </c>
      <c r="Q105" s="19">
        <f t="shared" si="12"/>
        <v>-45</v>
      </c>
      <c r="T105">
        <v>19578</v>
      </c>
      <c r="U105">
        <v>3104</v>
      </c>
      <c r="V105">
        <v>1340.84</v>
      </c>
      <c r="W105">
        <v>1340.84</v>
      </c>
      <c r="X105">
        <v>2295</v>
      </c>
      <c r="Y105">
        <v>2250</v>
      </c>
      <c r="Z105">
        <v>86.96</v>
      </c>
    </row>
    <row r="106" spans="1:26" x14ac:dyDescent="0.25">
      <c r="A106">
        <v>19768</v>
      </c>
      <c r="B106">
        <v>3104</v>
      </c>
      <c r="C106">
        <v>1340.84</v>
      </c>
      <c r="D106">
        <v>1340.84</v>
      </c>
      <c r="E106">
        <v>2304</v>
      </c>
      <c r="F106">
        <v>2250</v>
      </c>
      <c r="G106">
        <v>86.96</v>
      </c>
      <c r="I106" s="17">
        <f t="shared" si="17"/>
        <v>19.768000000000001</v>
      </c>
      <c r="J106" s="18">
        <f t="shared" si="11"/>
        <v>3104</v>
      </c>
      <c r="K106" s="4">
        <f>J106*60*'Berechnungen 525d'!$D$9/1000</f>
        <v>157.55111489361701</v>
      </c>
      <c r="L106" s="21">
        <f>L105</f>
        <v>707.4417714750366</v>
      </c>
      <c r="M106" s="20">
        <f t="shared" si="13"/>
        <v>1340.84</v>
      </c>
      <c r="N106" s="20">
        <f t="shared" si="14"/>
        <v>1340.84</v>
      </c>
      <c r="O106" s="19">
        <f t="shared" si="18"/>
        <v>2250</v>
      </c>
      <c r="P106" s="19">
        <f t="shared" si="19"/>
        <v>2304</v>
      </c>
      <c r="Q106" s="19">
        <f t="shared" si="12"/>
        <v>-54</v>
      </c>
      <c r="T106">
        <v>19768</v>
      </c>
      <c r="U106">
        <v>3104</v>
      </c>
      <c r="V106">
        <v>1340.84</v>
      </c>
      <c r="W106">
        <v>1340.84</v>
      </c>
      <c r="X106">
        <v>2304</v>
      </c>
      <c r="Y106">
        <v>2250</v>
      </c>
      <c r="Z106">
        <v>86.96</v>
      </c>
    </row>
    <row r="107" spans="1:26" x14ac:dyDescent="0.25">
      <c r="A107">
        <v>19959</v>
      </c>
      <c r="B107">
        <v>3104</v>
      </c>
      <c r="C107">
        <v>1340.84</v>
      </c>
      <c r="D107">
        <v>1340.84</v>
      </c>
      <c r="E107">
        <v>2304</v>
      </c>
      <c r="F107">
        <v>2250</v>
      </c>
      <c r="G107">
        <v>86.96</v>
      </c>
      <c r="I107" s="17">
        <f t="shared" si="17"/>
        <v>19.959</v>
      </c>
      <c r="J107" s="18">
        <f t="shared" si="11"/>
        <v>3104</v>
      </c>
      <c r="K107" s="4">
        <f>J107*60*'Berechnungen 525d'!$D$9/1000</f>
        <v>157.55111489361701</v>
      </c>
      <c r="L107" s="21">
        <f>L106</f>
        <v>707.4417714750366</v>
      </c>
      <c r="M107" s="20">
        <f t="shared" si="13"/>
        <v>1340.84</v>
      </c>
      <c r="N107" s="20">
        <f t="shared" si="14"/>
        <v>1340.84</v>
      </c>
      <c r="O107" s="19">
        <f t="shared" si="18"/>
        <v>2250</v>
      </c>
      <c r="P107" s="19">
        <f t="shared" si="19"/>
        <v>2304</v>
      </c>
      <c r="Q107" s="19">
        <f t="shared" si="12"/>
        <v>-54</v>
      </c>
      <c r="T107">
        <v>19959</v>
      </c>
      <c r="U107">
        <v>3104</v>
      </c>
      <c r="V107">
        <v>1340.84</v>
      </c>
      <c r="W107">
        <v>1340.84</v>
      </c>
      <c r="X107">
        <v>2304</v>
      </c>
      <c r="Y107">
        <v>2250</v>
      </c>
      <c r="Z107">
        <v>86.96</v>
      </c>
    </row>
    <row r="108" spans="1:26" x14ac:dyDescent="0.25">
      <c r="A108">
        <v>20149</v>
      </c>
      <c r="B108">
        <v>3175</v>
      </c>
      <c r="C108">
        <v>1340.84</v>
      </c>
      <c r="D108">
        <v>1340.84</v>
      </c>
      <c r="E108">
        <v>2304</v>
      </c>
      <c r="F108">
        <v>2250</v>
      </c>
      <c r="G108">
        <v>86.96</v>
      </c>
      <c r="I108" s="17">
        <f t="shared" si="17"/>
        <v>20.149000000000001</v>
      </c>
      <c r="J108" s="18">
        <f t="shared" si="11"/>
        <v>3175</v>
      </c>
      <c r="K108" s="4">
        <f>J108*60*'Berechnungen 525d'!$D$9/1000</f>
        <v>161.15489361702126</v>
      </c>
      <c r="L108" s="21">
        <f>'Berechnungen 525d'!$E$77*((K108-K102)/(3.6*(I108-I102)))*'Berechnungen 525d'!$B$3/(2*PI())</f>
        <v>494.89396046297782</v>
      </c>
      <c r="M108" s="20">
        <f t="shared" si="13"/>
        <v>1340.84</v>
      </c>
      <c r="N108" s="20">
        <f t="shared" si="14"/>
        <v>1340.84</v>
      </c>
      <c r="O108" s="19">
        <f t="shared" si="18"/>
        <v>2250</v>
      </c>
      <c r="P108" s="19">
        <f t="shared" si="19"/>
        <v>2304</v>
      </c>
      <c r="Q108" s="19">
        <f t="shared" si="12"/>
        <v>-54</v>
      </c>
      <c r="T108">
        <v>20149</v>
      </c>
      <c r="U108">
        <v>3175</v>
      </c>
      <c r="V108">
        <v>1340.84</v>
      </c>
      <c r="W108">
        <v>1340.84</v>
      </c>
      <c r="X108">
        <v>2304</v>
      </c>
      <c r="Y108">
        <v>2250</v>
      </c>
      <c r="Z108">
        <v>86.96</v>
      </c>
    </row>
    <row r="109" spans="1:26" x14ac:dyDescent="0.25">
      <c r="A109">
        <v>20349</v>
      </c>
      <c r="B109">
        <v>3175</v>
      </c>
      <c r="C109">
        <v>1340.84</v>
      </c>
      <c r="D109">
        <v>1340.84</v>
      </c>
      <c r="E109">
        <v>2304</v>
      </c>
      <c r="F109">
        <v>2250</v>
      </c>
      <c r="G109">
        <v>86.96</v>
      </c>
      <c r="I109" s="17">
        <f t="shared" si="17"/>
        <v>20.349</v>
      </c>
      <c r="J109" s="18">
        <f t="shared" si="11"/>
        <v>3175</v>
      </c>
      <c r="K109" s="4">
        <f>J109*60*'Berechnungen 525d'!$D$9/1000</f>
        <v>161.15489361702126</v>
      </c>
      <c r="L109" s="21">
        <f>L108</f>
        <v>494.89396046297782</v>
      </c>
      <c r="M109" s="20">
        <f t="shared" si="13"/>
        <v>1340.84</v>
      </c>
      <c r="N109" s="20">
        <f t="shared" si="14"/>
        <v>1340.84</v>
      </c>
      <c r="O109" s="19">
        <f t="shared" si="18"/>
        <v>2250</v>
      </c>
      <c r="P109" s="19">
        <f t="shared" si="19"/>
        <v>2304</v>
      </c>
      <c r="Q109" s="19">
        <f t="shared" si="12"/>
        <v>-54</v>
      </c>
      <c r="T109">
        <v>20349</v>
      </c>
      <c r="U109">
        <v>3175</v>
      </c>
      <c r="V109">
        <v>1340.84</v>
      </c>
      <c r="W109">
        <v>1340.84</v>
      </c>
      <c r="X109">
        <v>2304</v>
      </c>
      <c r="Y109">
        <v>2250</v>
      </c>
      <c r="Z109">
        <v>86.96</v>
      </c>
    </row>
    <row r="110" spans="1:26" x14ac:dyDescent="0.25">
      <c r="A110">
        <v>20539</v>
      </c>
      <c r="B110">
        <v>3175</v>
      </c>
      <c r="C110">
        <v>1351.07</v>
      </c>
      <c r="D110">
        <v>1340.84</v>
      </c>
      <c r="E110">
        <v>2304</v>
      </c>
      <c r="F110">
        <v>2250</v>
      </c>
      <c r="G110">
        <v>86.96</v>
      </c>
      <c r="I110" s="17">
        <f t="shared" si="17"/>
        <v>20.539000000000001</v>
      </c>
      <c r="J110" s="18">
        <f t="shared" si="11"/>
        <v>3175</v>
      </c>
      <c r="K110" s="4">
        <f>J110*60*'Berechnungen 525d'!$D$9/1000</f>
        <v>161.15489361702126</v>
      </c>
      <c r="L110" s="21">
        <f>L109</f>
        <v>494.89396046297782</v>
      </c>
      <c r="M110" s="20">
        <f t="shared" si="13"/>
        <v>1351.07</v>
      </c>
      <c r="N110" s="20">
        <f t="shared" si="14"/>
        <v>1340.84</v>
      </c>
      <c r="O110" s="19">
        <f t="shared" si="18"/>
        <v>2250</v>
      </c>
      <c r="P110" s="19">
        <f t="shared" si="19"/>
        <v>2304</v>
      </c>
      <c r="Q110" s="19">
        <f t="shared" si="12"/>
        <v>-54</v>
      </c>
      <c r="T110">
        <v>20539</v>
      </c>
      <c r="U110">
        <v>3175</v>
      </c>
      <c r="V110">
        <v>1351.07</v>
      </c>
      <c r="W110">
        <v>1340.84</v>
      </c>
      <c r="X110">
        <v>2304</v>
      </c>
      <c r="Y110">
        <v>2250</v>
      </c>
      <c r="Z110">
        <v>86.96</v>
      </c>
    </row>
    <row r="111" spans="1:26" x14ac:dyDescent="0.25">
      <c r="A111">
        <v>20730</v>
      </c>
      <c r="B111">
        <v>3175</v>
      </c>
      <c r="C111">
        <v>1351.07</v>
      </c>
      <c r="D111">
        <v>1340.84</v>
      </c>
      <c r="E111">
        <v>2304</v>
      </c>
      <c r="F111">
        <v>2250</v>
      </c>
      <c r="G111">
        <v>86.96</v>
      </c>
      <c r="I111" s="17">
        <f t="shared" si="17"/>
        <v>20.73</v>
      </c>
      <c r="J111" s="18">
        <f t="shared" si="11"/>
        <v>3175</v>
      </c>
      <c r="K111" s="4">
        <f>J111*60*'Berechnungen 525d'!$D$9/1000</f>
        <v>161.15489361702126</v>
      </c>
      <c r="L111" s="21">
        <f>L110</f>
        <v>494.89396046297782</v>
      </c>
      <c r="M111" s="20">
        <f t="shared" si="13"/>
        <v>1351.07</v>
      </c>
      <c r="N111" s="20">
        <f t="shared" si="14"/>
        <v>1340.84</v>
      </c>
      <c r="O111" s="19">
        <f t="shared" si="18"/>
        <v>2250</v>
      </c>
      <c r="P111" s="19">
        <f t="shared" si="19"/>
        <v>2304</v>
      </c>
      <c r="Q111" s="19">
        <f t="shared" si="12"/>
        <v>-54</v>
      </c>
      <c r="T111">
        <v>20730</v>
      </c>
      <c r="U111">
        <v>3175</v>
      </c>
      <c r="V111">
        <v>1351.07</v>
      </c>
      <c r="W111">
        <v>1340.84</v>
      </c>
      <c r="X111">
        <v>2304</v>
      </c>
      <c r="Y111">
        <v>2250</v>
      </c>
      <c r="Z111">
        <v>86.96</v>
      </c>
    </row>
    <row r="112" spans="1:26" x14ac:dyDescent="0.25">
      <c r="A112">
        <v>20920</v>
      </c>
      <c r="B112">
        <v>3175</v>
      </c>
      <c r="C112">
        <v>1351.07</v>
      </c>
      <c r="D112">
        <v>1340.84</v>
      </c>
      <c r="E112">
        <v>2290</v>
      </c>
      <c r="F112">
        <v>2250</v>
      </c>
      <c r="G112">
        <v>86.96</v>
      </c>
      <c r="I112" s="17">
        <f t="shared" si="17"/>
        <v>20.92</v>
      </c>
      <c r="J112" s="18">
        <f t="shared" si="11"/>
        <v>3175</v>
      </c>
      <c r="K112" s="4">
        <f>J112*60*'Berechnungen 525d'!$D$9/1000</f>
        <v>161.15489361702126</v>
      </c>
      <c r="L112" s="21">
        <f>L111</f>
        <v>494.89396046297782</v>
      </c>
      <c r="M112" s="20">
        <f t="shared" si="13"/>
        <v>1351.07</v>
      </c>
      <c r="N112" s="20">
        <f t="shared" si="14"/>
        <v>1340.84</v>
      </c>
      <c r="O112" s="19">
        <f t="shared" si="18"/>
        <v>2250</v>
      </c>
      <c r="P112" s="19">
        <f t="shared" si="19"/>
        <v>2290</v>
      </c>
      <c r="Q112" s="19">
        <f t="shared" si="12"/>
        <v>-40</v>
      </c>
      <c r="T112">
        <v>20920</v>
      </c>
      <c r="U112">
        <v>3175</v>
      </c>
      <c r="V112">
        <v>1351.07</v>
      </c>
      <c r="W112">
        <v>1340.84</v>
      </c>
      <c r="X112">
        <v>2290</v>
      </c>
      <c r="Y112">
        <v>2250</v>
      </c>
      <c r="Z112">
        <v>86.96</v>
      </c>
    </row>
    <row r="113" spans="1:26" x14ac:dyDescent="0.25">
      <c r="A113">
        <v>21110</v>
      </c>
      <c r="B113">
        <v>3175</v>
      </c>
      <c r="C113">
        <v>1351.07</v>
      </c>
      <c r="D113">
        <v>1340.84</v>
      </c>
      <c r="E113">
        <v>2290</v>
      </c>
      <c r="F113">
        <v>2250</v>
      </c>
      <c r="G113">
        <v>87.16</v>
      </c>
      <c r="I113" s="17">
        <f t="shared" si="17"/>
        <v>21.11</v>
      </c>
      <c r="J113" s="18">
        <f t="shared" si="11"/>
        <v>3175</v>
      </c>
      <c r="K113" s="4">
        <f>J113*60*'Berechnungen 525d'!$D$9/1000</f>
        <v>161.15489361702126</v>
      </c>
      <c r="L113" s="21">
        <f>L112</f>
        <v>494.89396046297782</v>
      </c>
      <c r="M113" s="20">
        <f t="shared" si="13"/>
        <v>1351.07</v>
      </c>
      <c r="N113" s="20">
        <f t="shared" si="14"/>
        <v>1340.84</v>
      </c>
      <c r="O113" s="19">
        <f t="shared" si="18"/>
        <v>2250</v>
      </c>
      <c r="P113" s="19">
        <f t="shared" si="19"/>
        <v>2290</v>
      </c>
      <c r="Q113" s="19">
        <f t="shared" si="12"/>
        <v>-40</v>
      </c>
      <c r="T113">
        <v>21110</v>
      </c>
      <c r="U113">
        <v>3175</v>
      </c>
      <c r="V113">
        <v>1351.07</v>
      </c>
      <c r="W113">
        <v>1340.84</v>
      </c>
      <c r="X113">
        <v>2290</v>
      </c>
      <c r="Y113">
        <v>2250</v>
      </c>
      <c r="Z113">
        <v>87.16</v>
      </c>
    </row>
    <row r="114" spans="1:26" x14ac:dyDescent="0.25">
      <c r="A114">
        <v>21300</v>
      </c>
      <c r="B114">
        <v>3268</v>
      </c>
      <c r="C114">
        <v>1351.07</v>
      </c>
      <c r="D114">
        <v>1340.84</v>
      </c>
      <c r="E114">
        <v>2290</v>
      </c>
      <c r="F114">
        <v>2250</v>
      </c>
      <c r="G114">
        <v>87.16</v>
      </c>
      <c r="I114" s="17">
        <f t="shared" si="17"/>
        <v>21.3</v>
      </c>
      <c r="J114" s="18">
        <f t="shared" si="11"/>
        <v>3268</v>
      </c>
      <c r="K114" s="4">
        <f>J114*60*'Berechnungen 525d'!$D$9/1000</f>
        <v>165.87533617021273</v>
      </c>
      <c r="L114" s="21">
        <f>'Berechnungen 525d'!$E$77*((K114-K108)/(3.6*(I114-I108)))*'Berechnungen 525d'!$B$3/(2*PI())</f>
        <v>648.80458325475229</v>
      </c>
      <c r="M114" s="20">
        <f t="shared" si="13"/>
        <v>1351.07</v>
      </c>
      <c r="N114" s="20">
        <f t="shared" si="14"/>
        <v>1340.84</v>
      </c>
      <c r="O114" s="19">
        <f t="shared" si="18"/>
        <v>2250</v>
      </c>
      <c r="P114" s="19">
        <f t="shared" si="19"/>
        <v>2290</v>
      </c>
      <c r="Q114" s="19">
        <f t="shared" si="12"/>
        <v>-40</v>
      </c>
      <c r="T114">
        <v>21300</v>
      </c>
      <c r="U114">
        <v>3268</v>
      </c>
      <c r="V114">
        <v>1351.07</v>
      </c>
      <c r="W114">
        <v>1340.84</v>
      </c>
      <c r="X114">
        <v>2290</v>
      </c>
      <c r="Y114">
        <v>2250</v>
      </c>
      <c r="Z114">
        <v>87.16</v>
      </c>
    </row>
    <row r="115" spans="1:26" x14ac:dyDescent="0.25">
      <c r="A115">
        <v>21501</v>
      </c>
      <c r="B115">
        <v>3268</v>
      </c>
      <c r="C115">
        <v>1351.07</v>
      </c>
      <c r="D115">
        <v>1340.84</v>
      </c>
      <c r="E115">
        <v>2290</v>
      </c>
      <c r="F115">
        <v>2250</v>
      </c>
      <c r="G115">
        <v>87.16</v>
      </c>
      <c r="I115" s="17">
        <f t="shared" si="17"/>
        <v>21.501000000000001</v>
      </c>
      <c r="J115" s="18">
        <f t="shared" si="11"/>
        <v>3268</v>
      </c>
      <c r="K115" s="4">
        <f>J115*60*'Berechnungen 525d'!$D$9/1000</f>
        <v>165.87533617021273</v>
      </c>
      <c r="L115" s="21">
        <f>L114</f>
        <v>648.80458325475229</v>
      </c>
      <c r="M115" s="20">
        <f t="shared" si="13"/>
        <v>1351.07</v>
      </c>
      <c r="N115" s="20">
        <f t="shared" si="14"/>
        <v>1340.84</v>
      </c>
      <c r="O115" s="19">
        <f t="shared" si="18"/>
        <v>2250</v>
      </c>
      <c r="P115" s="19">
        <f t="shared" si="19"/>
        <v>2290</v>
      </c>
      <c r="Q115" s="19">
        <f t="shared" si="12"/>
        <v>-40</v>
      </c>
      <c r="T115">
        <v>21501</v>
      </c>
      <c r="U115">
        <v>3268</v>
      </c>
      <c r="V115">
        <v>1351.07</v>
      </c>
      <c r="W115">
        <v>1340.84</v>
      </c>
      <c r="X115">
        <v>2290</v>
      </c>
      <c r="Y115">
        <v>2250</v>
      </c>
      <c r="Z115">
        <v>87.16</v>
      </c>
    </row>
    <row r="116" spans="1:26" x14ac:dyDescent="0.25">
      <c r="A116">
        <v>21691</v>
      </c>
      <c r="B116">
        <v>3268</v>
      </c>
      <c r="C116">
        <v>1351.07</v>
      </c>
      <c r="D116">
        <v>1340.84</v>
      </c>
      <c r="E116">
        <v>2290</v>
      </c>
      <c r="F116">
        <v>2250</v>
      </c>
      <c r="G116">
        <v>87.16</v>
      </c>
      <c r="I116" s="17">
        <f t="shared" si="17"/>
        <v>21.690999999999999</v>
      </c>
      <c r="J116" s="18">
        <f t="shared" si="11"/>
        <v>3268</v>
      </c>
      <c r="K116" s="4">
        <f>J116*60*'Berechnungen 525d'!$D$9/1000</f>
        <v>165.87533617021273</v>
      </c>
      <c r="L116" s="21">
        <f>L115</f>
        <v>648.80458325475229</v>
      </c>
      <c r="M116" s="20">
        <f t="shared" si="13"/>
        <v>1351.07</v>
      </c>
      <c r="N116" s="20">
        <f t="shared" si="14"/>
        <v>1340.84</v>
      </c>
      <c r="O116" s="19">
        <f t="shared" si="18"/>
        <v>2250</v>
      </c>
      <c r="P116" s="19">
        <f t="shared" si="19"/>
        <v>2290</v>
      </c>
      <c r="Q116" s="19">
        <f t="shared" si="12"/>
        <v>-40</v>
      </c>
      <c r="T116">
        <v>21691</v>
      </c>
      <c r="U116">
        <v>3268</v>
      </c>
      <c r="V116">
        <v>1351.07</v>
      </c>
      <c r="W116">
        <v>1340.84</v>
      </c>
      <c r="X116">
        <v>2290</v>
      </c>
      <c r="Y116">
        <v>2250</v>
      </c>
      <c r="Z116">
        <v>87.16</v>
      </c>
    </row>
    <row r="117" spans="1:26" x14ac:dyDescent="0.25">
      <c r="A117">
        <v>21881</v>
      </c>
      <c r="B117">
        <v>3268</v>
      </c>
      <c r="C117">
        <v>1351.07</v>
      </c>
      <c r="D117">
        <v>1340.84</v>
      </c>
      <c r="E117">
        <v>2290</v>
      </c>
      <c r="F117">
        <v>2250</v>
      </c>
      <c r="G117">
        <v>87.16</v>
      </c>
      <c r="I117" s="17">
        <f t="shared" si="17"/>
        <v>21.881</v>
      </c>
      <c r="J117" s="18">
        <f t="shared" si="11"/>
        <v>3268</v>
      </c>
      <c r="K117" s="4">
        <f>J117*60*'Berechnungen 525d'!$D$9/1000</f>
        <v>165.87533617021273</v>
      </c>
      <c r="L117" s="21">
        <f>L116</f>
        <v>648.80458325475229</v>
      </c>
      <c r="M117" s="20">
        <f t="shared" si="13"/>
        <v>1351.07</v>
      </c>
      <c r="N117" s="20">
        <f t="shared" si="14"/>
        <v>1340.84</v>
      </c>
      <c r="O117" s="19">
        <f t="shared" si="18"/>
        <v>2250</v>
      </c>
      <c r="P117" s="19">
        <f t="shared" si="19"/>
        <v>2290</v>
      </c>
      <c r="Q117" s="19">
        <f t="shared" si="12"/>
        <v>-40</v>
      </c>
      <c r="T117">
        <v>21881</v>
      </c>
      <c r="U117">
        <v>3268</v>
      </c>
      <c r="V117">
        <v>1351.07</v>
      </c>
      <c r="W117">
        <v>1340.84</v>
      </c>
      <c r="X117">
        <v>2290</v>
      </c>
      <c r="Y117">
        <v>2250</v>
      </c>
      <c r="Z117">
        <v>87.16</v>
      </c>
    </row>
    <row r="118" spans="1:26" x14ac:dyDescent="0.25">
      <c r="A118">
        <v>22072</v>
      </c>
      <c r="B118">
        <v>3268</v>
      </c>
      <c r="C118">
        <v>1351.07</v>
      </c>
      <c r="D118">
        <v>1340.84</v>
      </c>
      <c r="E118">
        <v>2278</v>
      </c>
      <c r="F118">
        <v>2250</v>
      </c>
      <c r="G118">
        <v>87.16</v>
      </c>
      <c r="I118" s="17">
        <f t="shared" si="17"/>
        <v>22.071999999999999</v>
      </c>
      <c r="J118" s="18">
        <f t="shared" si="11"/>
        <v>3268</v>
      </c>
      <c r="K118" s="4">
        <f>J118*60*'Berechnungen 525d'!$D$9/1000</f>
        <v>165.87533617021273</v>
      </c>
      <c r="L118" s="21">
        <f>L117</f>
        <v>648.80458325475229</v>
      </c>
      <c r="M118" s="20">
        <f t="shared" si="13"/>
        <v>1351.07</v>
      </c>
      <c r="N118" s="20">
        <f t="shared" si="14"/>
        <v>1340.84</v>
      </c>
      <c r="O118" s="19">
        <f t="shared" si="18"/>
        <v>2250</v>
      </c>
      <c r="P118" s="19">
        <f t="shared" si="19"/>
        <v>2278</v>
      </c>
      <c r="Q118" s="19">
        <f t="shared" si="12"/>
        <v>-28</v>
      </c>
      <c r="T118">
        <v>22072</v>
      </c>
      <c r="U118">
        <v>3268</v>
      </c>
      <c r="V118">
        <v>1351.07</v>
      </c>
      <c r="W118">
        <v>1340.84</v>
      </c>
      <c r="X118">
        <v>2278</v>
      </c>
      <c r="Y118">
        <v>2250</v>
      </c>
      <c r="Z118">
        <v>87.16</v>
      </c>
    </row>
    <row r="119" spans="1:26" x14ac:dyDescent="0.25">
      <c r="A119">
        <v>22262</v>
      </c>
      <c r="B119">
        <v>3268</v>
      </c>
      <c r="C119">
        <v>1351.07</v>
      </c>
      <c r="D119">
        <v>1340.84</v>
      </c>
      <c r="E119">
        <v>2278</v>
      </c>
      <c r="F119">
        <v>2250</v>
      </c>
      <c r="G119">
        <v>87.16</v>
      </c>
      <c r="I119" s="17">
        <f t="shared" si="17"/>
        <v>22.262</v>
      </c>
      <c r="J119" s="18">
        <f t="shared" si="11"/>
        <v>3268</v>
      </c>
      <c r="K119" s="4">
        <f>J119*60*'Berechnungen 525d'!$D$9/1000</f>
        <v>165.87533617021273</v>
      </c>
      <c r="L119" s="21">
        <f>L118</f>
        <v>648.80458325475229</v>
      </c>
      <c r="M119" s="20">
        <f t="shared" si="13"/>
        <v>1351.07</v>
      </c>
      <c r="N119" s="20">
        <f t="shared" si="14"/>
        <v>1340.84</v>
      </c>
      <c r="O119" s="19">
        <f t="shared" si="18"/>
        <v>2250</v>
      </c>
      <c r="P119" s="19">
        <f t="shared" si="19"/>
        <v>2278</v>
      </c>
      <c r="Q119" s="19">
        <f t="shared" si="12"/>
        <v>-28</v>
      </c>
      <c r="T119">
        <v>22262</v>
      </c>
      <c r="U119">
        <v>3268</v>
      </c>
      <c r="V119">
        <v>1351.07</v>
      </c>
      <c r="W119">
        <v>1340.84</v>
      </c>
      <c r="X119">
        <v>2278</v>
      </c>
      <c r="Y119">
        <v>2250</v>
      </c>
      <c r="Z119">
        <v>87.16</v>
      </c>
    </row>
    <row r="120" spans="1:26" x14ac:dyDescent="0.25">
      <c r="A120">
        <v>22452</v>
      </c>
      <c r="B120">
        <v>3349</v>
      </c>
      <c r="C120">
        <v>1351.07</v>
      </c>
      <c r="D120">
        <v>1340.84</v>
      </c>
      <c r="E120">
        <v>2278</v>
      </c>
      <c r="F120">
        <v>2250</v>
      </c>
      <c r="G120">
        <v>87.16</v>
      </c>
      <c r="I120" s="17">
        <f t="shared" si="17"/>
        <v>22.452000000000002</v>
      </c>
      <c r="J120" s="18">
        <f t="shared" si="11"/>
        <v>3349</v>
      </c>
      <c r="K120" s="4">
        <f>J120*60*'Berechnungen 525d'!$D$9/1000</f>
        <v>169.98668936170213</v>
      </c>
      <c r="L120" s="21">
        <f>'Berechnungen 525d'!$E$77*((K120-K114)/(3.6*(I120-I114)))*'Berechnungen 525d'!$B$3/(2*PI())</f>
        <v>564.59733517607981</v>
      </c>
      <c r="M120" s="20">
        <f t="shared" si="13"/>
        <v>1351.07</v>
      </c>
      <c r="N120" s="20">
        <f t="shared" si="14"/>
        <v>1340.84</v>
      </c>
      <c r="O120" s="19">
        <f t="shared" si="18"/>
        <v>2250</v>
      </c>
      <c r="P120" s="19">
        <f t="shared" si="19"/>
        <v>2278</v>
      </c>
      <c r="Q120" s="19">
        <f t="shared" si="12"/>
        <v>-28</v>
      </c>
      <c r="T120">
        <v>22452</v>
      </c>
      <c r="U120">
        <v>3349</v>
      </c>
      <c r="V120">
        <v>1351.07</v>
      </c>
      <c r="W120">
        <v>1340.84</v>
      </c>
      <c r="X120">
        <v>2278</v>
      </c>
      <c r="Y120">
        <v>2250</v>
      </c>
      <c r="Z120">
        <v>87.16</v>
      </c>
    </row>
    <row r="121" spans="1:26" x14ac:dyDescent="0.25">
      <c r="A121">
        <v>22652</v>
      </c>
      <c r="B121">
        <v>3349</v>
      </c>
      <c r="C121">
        <v>1351.07</v>
      </c>
      <c r="D121">
        <v>1340.84</v>
      </c>
      <c r="E121">
        <v>2278</v>
      </c>
      <c r="F121">
        <v>2250</v>
      </c>
      <c r="G121">
        <v>87.16</v>
      </c>
      <c r="I121" s="17">
        <f t="shared" si="17"/>
        <v>22.652000000000001</v>
      </c>
      <c r="J121" s="18">
        <f t="shared" si="11"/>
        <v>3349</v>
      </c>
      <c r="K121" s="4">
        <f>J121*60*'Berechnungen 525d'!$D$9/1000</f>
        <v>169.98668936170213</v>
      </c>
      <c r="L121" s="21">
        <f>L120</f>
        <v>564.59733517607981</v>
      </c>
      <c r="M121" s="20">
        <f t="shared" si="13"/>
        <v>1351.07</v>
      </c>
      <c r="N121" s="20">
        <f t="shared" si="14"/>
        <v>1340.84</v>
      </c>
      <c r="O121" s="19">
        <f t="shared" si="18"/>
        <v>2250</v>
      </c>
      <c r="P121" s="19">
        <f t="shared" si="19"/>
        <v>2278</v>
      </c>
      <c r="Q121" s="19">
        <f t="shared" si="12"/>
        <v>-28</v>
      </c>
      <c r="T121">
        <v>22652</v>
      </c>
      <c r="U121">
        <v>3349</v>
      </c>
      <c r="V121">
        <v>1351.07</v>
      </c>
      <c r="W121">
        <v>1340.84</v>
      </c>
      <c r="X121">
        <v>2278</v>
      </c>
      <c r="Y121">
        <v>2250</v>
      </c>
      <c r="Z121">
        <v>87.16</v>
      </c>
    </row>
    <row r="122" spans="1:26" x14ac:dyDescent="0.25">
      <c r="A122">
        <v>22843</v>
      </c>
      <c r="B122">
        <v>3349</v>
      </c>
      <c r="C122">
        <v>1340.84</v>
      </c>
      <c r="D122">
        <v>1340.84</v>
      </c>
      <c r="E122">
        <v>2278</v>
      </c>
      <c r="F122">
        <v>2250</v>
      </c>
      <c r="G122">
        <v>87.16</v>
      </c>
      <c r="I122" s="17">
        <f t="shared" si="17"/>
        <v>22.843</v>
      </c>
      <c r="J122" s="18">
        <f t="shared" si="11"/>
        <v>3349</v>
      </c>
      <c r="K122" s="4">
        <f>J122*60*'Berechnungen 525d'!$D$9/1000</f>
        <v>169.98668936170213</v>
      </c>
      <c r="L122" s="21">
        <f>L121</f>
        <v>564.59733517607981</v>
      </c>
      <c r="M122" s="20">
        <f t="shared" si="13"/>
        <v>1340.84</v>
      </c>
      <c r="N122" s="20">
        <f t="shared" si="14"/>
        <v>1340.84</v>
      </c>
      <c r="O122" s="19">
        <f t="shared" si="18"/>
        <v>2250</v>
      </c>
      <c r="P122" s="19">
        <f t="shared" si="19"/>
        <v>2278</v>
      </c>
      <c r="Q122" s="19">
        <f t="shared" si="12"/>
        <v>-28</v>
      </c>
      <c r="T122">
        <v>22843</v>
      </c>
      <c r="U122">
        <v>3349</v>
      </c>
      <c r="V122">
        <v>1340.84</v>
      </c>
      <c r="W122">
        <v>1340.84</v>
      </c>
      <c r="X122">
        <v>2278</v>
      </c>
      <c r="Y122">
        <v>2250</v>
      </c>
      <c r="Z122">
        <v>87.16</v>
      </c>
    </row>
    <row r="123" spans="1:26" x14ac:dyDescent="0.25">
      <c r="A123">
        <v>23033</v>
      </c>
      <c r="B123">
        <v>3349</v>
      </c>
      <c r="C123">
        <v>1340.84</v>
      </c>
      <c r="D123">
        <v>1340.84</v>
      </c>
      <c r="E123">
        <v>2278</v>
      </c>
      <c r="F123">
        <v>2250</v>
      </c>
      <c r="G123">
        <v>87.16</v>
      </c>
      <c r="I123" s="17">
        <f t="shared" si="17"/>
        <v>23.033000000000001</v>
      </c>
      <c r="J123" s="18">
        <f t="shared" si="11"/>
        <v>3349</v>
      </c>
      <c r="K123" s="4">
        <f>J123*60*'Berechnungen 525d'!$D$9/1000</f>
        <v>169.98668936170213</v>
      </c>
      <c r="L123" s="21">
        <f>L122</f>
        <v>564.59733517607981</v>
      </c>
      <c r="M123" s="20">
        <f t="shared" si="13"/>
        <v>1340.84</v>
      </c>
      <c r="N123" s="20">
        <f t="shared" si="14"/>
        <v>1340.84</v>
      </c>
      <c r="O123" s="19">
        <f t="shared" si="18"/>
        <v>2250</v>
      </c>
      <c r="P123" s="19">
        <f t="shared" si="19"/>
        <v>2278</v>
      </c>
      <c r="Q123" s="19">
        <f t="shared" si="12"/>
        <v>-28</v>
      </c>
      <c r="T123">
        <v>23033</v>
      </c>
      <c r="U123">
        <v>3349</v>
      </c>
      <c r="V123">
        <v>1340.84</v>
      </c>
      <c r="W123">
        <v>1340.84</v>
      </c>
      <c r="X123">
        <v>2278</v>
      </c>
      <c r="Y123">
        <v>2250</v>
      </c>
      <c r="Z123">
        <v>87.16</v>
      </c>
    </row>
    <row r="124" spans="1:26" x14ac:dyDescent="0.25">
      <c r="A124">
        <v>23223</v>
      </c>
      <c r="B124">
        <v>3349</v>
      </c>
      <c r="C124">
        <v>1340.84</v>
      </c>
      <c r="D124">
        <v>1340.84</v>
      </c>
      <c r="E124">
        <v>2273</v>
      </c>
      <c r="F124">
        <v>2250</v>
      </c>
      <c r="G124">
        <v>87.16</v>
      </c>
      <c r="I124" s="17">
        <f t="shared" si="17"/>
        <v>23.222999999999999</v>
      </c>
      <c r="J124" s="18">
        <f t="shared" si="11"/>
        <v>3349</v>
      </c>
      <c r="K124" s="4">
        <f>J124*60*'Berechnungen 525d'!$D$9/1000</f>
        <v>169.98668936170213</v>
      </c>
      <c r="L124" s="21">
        <f>L123</f>
        <v>564.59733517607981</v>
      </c>
      <c r="M124" s="20">
        <f t="shared" si="13"/>
        <v>1340.84</v>
      </c>
      <c r="N124" s="20">
        <f t="shared" si="14"/>
        <v>1340.84</v>
      </c>
      <c r="O124" s="19">
        <f t="shared" si="18"/>
        <v>2250</v>
      </c>
      <c r="P124" s="19">
        <f t="shared" si="19"/>
        <v>2273</v>
      </c>
      <c r="Q124" s="19">
        <f t="shared" si="12"/>
        <v>-23</v>
      </c>
      <c r="T124">
        <v>23223</v>
      </c>
      <c r="U124">
        <v>3349</v>
      </c>
      <c r="V124">
        <v>1340.84</v>
      </c>
      <c r="W124">
        <v>1340.84</v>
      </c>
      <c r="X124">
        <v>2273</v>
      </c>
      <c r="Y124">
        <v>2250</v>
      </c>
      <c r="Z124">
        <v>87.16</v>
      </c>
    </row>
    <row r="125" spans="1:26" x14ac:dyDescent="0.25">
      <c r="A125">
        <v>23414</v>
      </c>
      <c r="B125">
        <v>3349</v>
      </c>
      <c r="C125">
        <v>1340.84</v>
      </c>
      <c r="D125">
        <v>1340.84</v>
      </c>
      <c r="E125">
        <v>2273</v>
      </c>
      <c r="F125">
        <v>2250</v>
      </c>
      <c r="G125">
        <v>87.16</v>
      </c>
      <c r="I125" s="17">
        <f t="shared" si="17"/>
        <v>23.414000000000001</v>
      </c>
      <c r="J125" s="18">
        <f t="shared" si="11"/>
        <v>3349</v>
      </c>
      <c r="K125" s="4">
        <f>J125*60*'Berechnungen 525d'!$D$9/1000</f>
        <v>169.98668936170213</v>
      </c>
      <c r="L125" s="21">
        <f>L124</f>
        <v>564.59733517607981</v>
      </c>
      <c r="M125" s="20">
        <f t="shared" si="13"/>
        <v>1340.84</v>
      </c>
      <c r="N125" s="20">
        <f t="shared" si="14"/>
        <v>1340.84</v>
      </c>
      <c r="O125" s="19">
        <f t="shared" si="18"/>
        <v>2250</v>
      </c>
      <c r="P125" s="19">
        <f t="shared" si="19"/>
        <v>2273</v>
      </c>
      <c r="Q125" s="19">
        <f t="shared" si="12"/>
        <v>-23</v>
      </c>
      <c r="T125">
        <v>23414</v>
      </c>
      <c r="U125">
        <v>3349</v>
      </c>
      <c r="V125">
        <v>1340.84</v>
      </c>
      <c r="W125">
        <v>1340.84</v>
      </c>
      <c r="X125">
        <v>2273</v>
      </c>
      <c r="Y125">
        <v>2250</v>
      </c>
      <c r="Z125">
        <v>87.16</v>
      </c>
    </row>
    <row r="126" spans="1:26" x14ac:dyDescent="0.25">
      <c r="A126">
        <v>23604</v>
      </c>
      <c r="B126">
        <v>3418</v>
      </c>
      <c r="C126">
        <v>1340.84</v>
      </c>
      <c r="D126">
        <v>1340.84</v>
      </c>
      <c r="E126">
        <v>2273</v>
      </c>
      <c r="F126">
        <v>2250</v>
      </c>
      <c r="G126">
        <v>87.16</v>
      </c>
      <c r="I126" s="17">
        <f t="shared" si="17"/>
        <v>23.603999999999999</v>
      </c>
      <c r="J126" s="18">
        <f t="shared" si="11"/>
        <v>3418</v>
      </c>
      <c r="K126" s="4">
        <f>J126*60*'Berechnungen 525d'!$D$9/1000</f>
        <v>173.48895319148937</v>
      </c>
      <c r="L126" s="21">
        <f>'Berechnungen 525d'!$E$77*((K126-K120)/(3.6*(I126-I120)))*'Berechnungen 525d'!$B$3/(2*PI())</f>
        <v>480.9532855203621</v>
      </c>
      <c r="M126" s="20">
        <f t="shared" si="13"/>
        <v>1340.84</v>
      </c>
      <c r="N126" s="20">
        <f t="shared" si="14"/>
        <v>1340.84</v>
      </c>
      <c r="O126" s="19">
        <f t="shared" si="18"/>
        <v>2250</v>
      </c>
      <c r="P126" s="19">
        <f t="shared" si="19"/>
        <v>2273</v>
      </c>
      <c r="Q126" s="19">
        <f t="shared" si="12"/>
        <v>-23</v>
      </c>
      <c r="T126">
        <v>23604</v>
      </c>
      <c r="U126">
        <v>3418</v>
      </c>
      <c r="V126">
        <v>1340.84</v>
      </c>
      <c r="W126">
        <v>1340.84</v>
      </c>
      <c r="X126">
        <v>2273</v>
      </c>
      <c r="Y126">
        <v>2250</v>
      </c>
      <c r="Z126">
        <v>87.16</v>
      </c>
    </row>
    <row r="127" spans="1:26" x14ac:dyDescent="0.25">
      <c r="A127">
        <v>23804</v>
      </c>
      <c r="B127">
        <v>3418</v>
      </c>
      <c r="C127">
        <v>1340.84</v>
      </c>
      <c r="D127">
        <v>1340.84</v>
      </c>
      <c r="E127">
        <v>2273</v>
      </c>
      <c r="F127">
        <v>2250</v>
      </c>
      <c r="G127">
        <v>87.16</v>
      </c>
      <c r="I127" s="17">
        <f t="shared" si="17"/>
        <v>23.803999999999998</v>
      </c>
      <c r="J127" s="18">
        <f t="shared" si="11"/>
        <v>3418</v>
      </c>
      <c r="K127" s="4">
        <f>J127*60*'Berechnungen 525d'!$D$9/1000</f>
        <v>173.48895319148937</v>
      </c>
      <c r="L127" s="21">
        <f>L126</f>
        <v>480.9532855203621</v>
      </c>
      <c r="M127" s="20">
        <f t="shared" si="13"/>
        <v>1340.84</v>
      </c>
      <c r="N127" s="20">
        <f t="shared" si="14"/>
        <v>1340.84</v>
      </c>
      <c r="O127" s="19">
        <f t="shared" si="18"/>
        <v>2250</v>
      </c>
      <c r="P127" s="19">
        <f t="shared" si="19"/>
        <v>2273</v>
      </c>
      <c r="Q127" s="19">
        <f t="shared" si="12"/>
        <v>-23</v>
      </c>
      <c r="T127">
        <v>23804</v>
      </c>
      <c r="U127">
        <v>3418</v>
      </c>
      <c r="V127">
        <v>1340.84</v>
      </c>
      <c r="W127">
        <v>1340.84</v>
      </c>
      <c r="X127">
        <v>2273</v>
      </c>
      <c r="Y127">
        <v>2250</v>
      </c>
      <c r="Z127">
        <v>87.16</v>
      </c>
    </row>
    <row r="128" spans="1:26" x14ac:dyDescent="0.25">
      <c r="A128">
        <v>23994</v>
      </c>
      <c r="B128">
        <v>3418</v>
      </c>
      <c r="C128">
        <v>1340.84</v>
      </c>
      <c r="D128">
        <v>1340.84</v>
      </c>
      <c r="E128">
        <v>2273</v>
      </c>
      <c r="F128">
        <v>2250</v>
      </c>
      <c r="G128">
        <v>87.16</v>
      </c>
      <c r="I128" s="17">
        <f t="shared" si="17"/>
        <v>23.994</v>
      </c>
      <c r="J128" s="18">
        <f t="shared" si="11"/>
        <v>3418</v>
      </c>
      <c r="K128" s="4">
        <f>J128*60*'Berechnungen 525d'!$D$9/1000</f>
        <v>173.48895319148937</v>
      </c>
      <c r="L128" s="21">
        <f>L127</f>
        <v>480.9532855203621</v>
      </c>
      <c r="M128" s="20">
        <f t="shared" si="13"/>
        <v>1340.84</v>
      </c>
      <c r="N128" s="20">
        <f t="shared" si="14"/>
        <v>1340.84</v>
      </c>
      <c r="O128" s="19">
        <f t="shared" si="18"/>
        <v>2250</v>
      </c>
      <c r="P128" s="19">
        <f t="shared" si="19"/>
        <v>2273</v>
      </c>
      <c r="Q128" s="19">
        <f t="shared" si="12"/>
        <v>-23</v>
      </c>
      <c r="T128">
        <v>23994</v>
      </c>
      <c r="U128">
        <v>3418</v>
      </c>
      <c r="V128">
        <v>1340.84</v>
      </c>
      <c r="W128">
        <v>1340.84</v>
      </c>
      <c r="X128">
        <v>2273</v>
      </c>
      <c r="Y128">
        <v>2250</v>
      </c>
      <c r="Z128">
        <v>87.16</v>
      </c>
    </row>
    <row r="129" spans="1:26" x14ac:dyDescent="0.25">
      <c r="A129">
        <v>24165</v>
      </c>
      <c r="B129">
        <v>3418</v>
      </c>
      <c r="C129">
        <v>1340.84</v>
      </c>
      <c r="D129">
        <v>1340.84</v>
      </c>
      <c r="E129">
        <v>2273</v>
      </c>
      <c r="F129">
        <v>2250</v>
      </c>
      <c r="G129">
        <v>87.16</v>
      </c>
      <c r="I129" s="17">
        <f t="shared" si="17"/>
        <v>24.164999999999999</v>
      </c>
      <c r="J129" s="18">
        <f t="shared" si="11"/>
        <v>3418</v>
      </c>
      <c r="K129" s="4">
        <f>J129*60*'Berechnungen 525d'!$D$9/1000</f>
        <v>173.48895319148937</v>
      </c>
      <c r="L129" s="21">
        <f>L128</f>
        <v>480.9532855203621</v>
      </c>
      <c r="M129" s="20">
        <f t="shared" si="13"/>
        <v>1340.84</v>
      </c>
      <c r="N129" s="20">
        <f t="shared" si="14"/>
        <v>1340.84</v>
      </c>
      <c r="O129" s="19">
        <f t="shared" si="18"/>
        <v>2250</v>
      </c>
      <c r="P129" s="19">
        <f t="shared" si="19"/>
        <v>2273</v>
      </c>
      <c r="Q129" s="19">
        <f t="shared" si="12"/>
        <v>-23</v>
      </c>
      <c r="T129">
        <v>24165</v>
      </c>
      <c r="U129">
        <v>3418</v>
      </c>
      <c r="V129">
        <v>1340.84</v>
      </c>
      <c r="W129">
        <v>1340.84</v>
      </c>
      <c r="X129">
        <v>2273</v>
      </c>
      <c r="Y129">
        <v>2250</v>
      </c>
      <c r="Z129">
        <v>87.16</v>
      </c>
    </row>
    <row r="130" spans="1:26" x14ac:dyDescent="0.25">
      <c r="A130">
        <v>24355</v>
      </c>
      <c r="B130">
        <v>3418</v>
      </c>
      <c r="C130">
        <v>1340.84</v>
      </c>
      <c r="D130">
        <v>1340.84</v>
      </c>
      <c r="E130">
        <v>2271</v>
      </c>
      <c r="F130">
        <v>2250</v>
      </c>
      <c r="G130">
        <v>87.16</v>
      </c>
      <c r="I130" s="17">
        <f t="shared" si="17"/>
        <v>24.355</v>
      </c>
      <c r="J130" s="18">
        <f t="shared" si="11"/>
        <v>3418</v>
      </c>
      <c r="K130" s="4">
        <f>J130*60*'Berechnungen 525d'!$D$9/1000</f>
        <v>173.48895319148937</v>
      </c>
      <c r="L130" s="21">
        <f>L129</f>
        <v>480.9532855203621</v>
      </c>
      <c r="M130" s="20">
        <f t="shared" si="13"/>
        <v>1340.84</v>
      </c>
      <c r="N130" s="20">
        <f t="shared" si="14"/>
        <v>1340.84</v>
      </c>
      <c r="O130" s="19">
        <f t="shared" si="18"/>
        <v>2250</v>
      </c>
      <c r="P130" s="19">
        <f t="shared" si="19"/>
        <v>2271</v>
      </c>
      <c r="Q130" s="19">
        <f t="shared" si="12"/>
        <v>-21</v>
      </c>
      <c r="T130">
        <v>24355</v>
      </c>
      <c r="U130">
        <v>3418</v>
      </c>
      <c r="V130">
        <v>1340.84</v>
      </c>
      <c r="W130">
        <v>1340.84</v>
      </c>
      <c r="X130">
        <v>2271</v>
      </c>
      <c r="Y130">
        <v>2250</v>
      </c>
      <c r="Z130">
        <v>87.16</v>
      </c>
    </row>
    <row r="131" spans="1:26" x14ac:dyDescent="0.25">
      <c r="A131">
        <v>24535</v>
      </c>
      <c r="B131">
        <v>3418</v>
      </c>
      <c r="C131">
        <v>1340.84</v>
      </c>
      <c r="D131">
        <v>1340.84</v>
      </c>
      <c r="E131">
        <v>2271</v>
      </c>
      <c r="F131">
        <v>2250</v>
      </c>
      <c r="G131">
        <v>87.16</v>
      </c>
      <c r="I131" s="17">
        <f t="shared" ref="I131:I162" si="20">A131/1000</f>
        <v>24.535</v>
      </c>
      <c r="J131" s="18">
        <f t="shared" ref="J131:J194" si="21">IF(ISBLANK(B131),J130,B131)</f>
        <v>3418</v>
      </c>
      <c r="K131" s="4">
        <f>J131*60*'Berechnungen 525d'!$D$9/1000</f>
        <v>173.48895319148937</v>
      </c>
      <c r="L131" s="21">
        <f>L130</f>
        <v>480.9532855203621</v>
      </c>
      <c r="M131" s="20">
        <f t="shared" si="13"/>
        <v>1340.84</v>
      </c>
      <c r="N131" s="20">
        <f t="shared" si="14"/>
        <v>1340.84</v>
      </c>
      <c r="O131" s="19">
        <f t="shared" si="18"/>
        <v>2250</v>
      </c>
      <c r="P131" s="19">
        <f t="shared" si="19"/>
        <v>2271</v>
      </c>
      <c r="Q131" s="19">
        <f t="shared" ref="Q131:Q194" si="22">O131-P131</f>
        <v>-21</v>
      </c>
      <c r="T131">
        <v>24535</v>
      </c>
      <c r="U131">
        <v>3418</v>
      </c>
      <c r="V131">
        <v>1340.84</v>
      </c>
      <c r="W131">
        <v>1340.84</v>
      </c>
      <c r="X131">
        <v>2271</v>
      </c>
      <c r="Y131">
        <v>2250</v>
      </c>
      <c r="Z131">
        <v>87.16</v>
      </c>
    </row>
    <row r="132" spans="1:26" x14ac:dyDescent="0.25">
      <c r="A132">
        <v>24725</v>
      </c>
      <c r="B132">
        <v>3498</v>
      </c>
      <c r="C132">
        <v>1340.84</v>
      </c>
      <c r="D132">
        <v>1340.84</v>
      </c>
      <c r="E132">
        <v>2271</v>
      </c>
      <c r="F132">
        <v>2250</v>
      </c>
      <c r="G132">
        <v>87.16</v>
      </c>
      <c r="I132" s="17">
        <f t="shared" si="20"/>
        <v>24.725000000000001</v>
      </c>
      <c r="J132" s="18">
        <f t="shared" si="21"/>
        <v>3498</v>
      </c>
      <c r="K132" s="4">
        <f>J132*60*'Berechnungen 525d'!$D$9/1000</f>
        <v>177.5495489361702</v>
      </c>
      <c r="L132" s="21">
        <f>'Berechnungen 525d'!$E$77*((K132-K126)/(3.6*(I132-I126)))*'Berechnungen 525d'!$B$3/(2*PI())</f>
        <v>573.0475480427159</v>
      </c>
      <c r="M132" s="20">
        <f t="shared" ref="M132:M195" si="23">IF(ISBLANK(C132),M131,C132)</f>
        <v>1340.84</v>
      </c>
      <c r="N132" s="20">
        <f t="shared" ref="N132:N195" si="24">IF(ISBLANK(D132),N131,D132)</f>
        <v>1340.84</v>
      </c>
      <c r="O132" s="19">
        <f t="shared" ref="O132:O163" si="25">IF(ISBLANK(F132),O131,F132)</f>
        <v>2250</v>
      </c>
      <c r="P132" s="19">
        <f t="shared" ref="P132:P163" si="26">IF(ISBLANK(E132),P131,E132)</f>
        <v>2271</v>
      </c>
      <c r="Q132" s="19">
        <f t="shared" si="22"/>
        <v>-21</v>
      </c>
      <c r="T132">
        <v>24725</v>
      </c>
      <c r="U132">
        <v>3498</v>
      </c>
      <c r="V132">
        <v>1340.84</v>
      </c>
      <c r="W132">
        <v>1340.84</v>
      </c>
      <c r="X132">
        <v>2271</v>
      </c>
      <c r="Y132">
        <v>2250</v>
      </c>
      <c r="Z132">
        <v>87.16</v>
      </c>
    </row>
    <row r="133" spans="1:26" x14ac:dyDescent="0.25">
      <c r="A133">
        <v>24916</v>
      </c>
      <c r="B133">
        <v>3498</v>
      </c>
      <c r="C133">
        <v>1340.84</v>
      </c>
      <c r="D133">
        <v>1340.84</v>
      </c>
      <c r="E133">
        <v>2271</v>
      </c>
      <c r="F133">
        <v>2250</v>
      </c>
      <c r="G133">
        <v>87.16</v>
      </c>
      <c r="I133" s="17">
        <f t="shared" si="20"/>
        <v>24.916</v>
      </c>
      <c r="J133" s="18">
        <f t="shared" si="21"/>
        <v>3498</v>
      </c>
      <c r="K133" s="4">
        <f>J133*60*'Berechnungen 525d'!$D$9/1000</f>
        <v>177.5495489361702</v>
      </c>
      <c r="L133" s="21">
        <f>L132</f>
        <v>573.0475480427159</v>
      </c>
      <c r="M133" s="20">
        <f t="shared" si="23"/>
        <v>1340.84</v>
      </c>
      <c r="N133" s="20">
        <f t="shared" si="24"/>
        <v>1340.84</v>
      </c>
      <c r="O133" s="19">
        <f t="shared" si="25"/>
        <v>2250</v>
      </c>
      <c r="P133" s="19">
        <f t="shared" si="26"/>
        <v>2271</v>
      </c>
      <c r="Q133" s="19">
        <f t="shared" si="22"/>
        <v>-21</v>
      </c>
      <c r="T133">
        <v>24916</v>
      </c>
      <c r="U133">
        <v>3498</v>
      </c>
      <c r="V133">
        <v>1340.84</v>
      </c>
      <c r="W133">
        <v>1340.84</v>
      </c>
      <c r="X133">
        <v>2271</v>
      </c>
      <c r="Y133">
        <v>2250</v>
      </c>
      <c r="Z133">
        <v>87.16</v>
      </c>
    </row>
    <row r="134" spans="1:26" x14ac:dyDescent="0.25">
      <c r="A134">
        <v>25096</v>
      </c>
      <c r="B134">
        <v>3498</v>
      </c>
      <c r="C134">
        <v>1351.07</v>
      </c>
      <c r="D134">
        <v>1340.84</v>
      </c>
      <c r="E134">
        <v>2271</v>
      </c>
      <c r="F134">
        <v>2250</v>
      </c>
      <c r="G134">
        <v>87.16</v>
      </c>
      <c r="I134" s="17">
        <f t="shared" si="20"/>
        <v>25.096</v>
      </c>
      <c r="J134" s="18">
        <f t="shared" si="21"/>
        <v>3498</v>
      </c>
      <c r="K134" s="4">
        <f>J134*60*'Berechnungen 525d'!$D$9/1000</f>
        <v>177.5495489361702</v>
      </c>
      <c r="L134" s="21">
        <f>L133</f>
        <v>573.0475480427159</v>
      </c>
      <c r="M134" s="20">
        <f t="shared" si="23"/>
        <v>1351.07</v>
      </c>
      <c r="N134" s="20">
        <f t="shared" si="24"/>
        <v>1340.84</v>
      </c>
      <c r="O134" s="19">
        <f t="shared" si="25"/>
        <v>2250</v>
      </c>
      <c r="P134" s="19">
        <f t="shared" si="26"/>
        <v>2271</v>
      </c>
      <c r="Q134" s="19">
        <f t="shared" si="22"/>
        <v>-21</v>
      </c>
      <c r="T134">
        <v>25096</v>
      </c>
      <c r="U134">
        <v>3498</v>
      </c>
      <c r="V134">
        <v>1351.07</v>
      </c>
      <c r="W134">
        <v>1340.84</v>
      </c>
      <c r="X134">
        <v>2271</v>
      </c>
      <c r="Y134">
        <v>2250</v>
      </c>
      <c r="Z134">
        <v>87.16</v>
      </c>
    </row>
    <row r="135" spans="1:26" x14ac:dyDescent="0.25">
      <c r="A135">
        <v>25286</v>
      </c>
      <c r="B135">
        <v>3498</v>
      </c>
      <c r="C135">
        <v>1351.07</v>
      </c>
      <c r="D135">
        <v>1340.84</v>
      </c>
      <c r="E135">
        <v>2271</v>
      </c>
      <c r="F135">
        <v>2250</v>
      </c>
      <c r="G135">
        <v>87.16</v>
      </c>
      <c r="I135" s="17">
        <f t="shared" si="20"/>
        <v>25.286000000000001</v>
      </c>
      <c r="J135" s="18">
        <f t="shared" si="21"/>
        <v>3498</v>
      </c>
      <c r="K135" s="4">
        <f>J135*60*'Berechnungen 525d'!$D$9/1000</f>
        <v>177.5495489361702</v>
      </c>
      <c r="L135" s="21">
        <f>L134</f>
        <v>573.0475480427159</v>
      </c>
      <c r="M135" s="20">
        <f t="shared" si="23"/>
        <v>1351.07</v>
      </c>
      <c r="N135" s="20">
        <f t="shared" si="24"/>
        <v>1340.84</v>
      </c>
      <c r="O135" s="19">
        <f t="shared" si="25"/>
        <v>2250</v>
      </c>
      <c r="P135" s="19">
        <f t="shared" si="26"/>
        <v>2271</v>
      </c>
      <c r="Q135" s="19">
        <f t="shared" si="22"/>
        <v>-21</v>
      </c>
      <c r="T135">
        <v>25286</v>
      </c>
      <c r="U135">
        <v>3498</v>
      </c>
      <c r="V135">
        <v>1351.07</v>
      </c>
      <c r="W135">
        <v>1340.84</v>
      </c>
      <c r="X135">
        <v>2271</v>
      </c>
      <c r="Y135">
        <v>2250</v>
      </c>
      <c r="Z135">
        <v>87.16</v>
      </c>
    </row>
    <row r="136" spans="1:26" x14ac:dyDescent="0.25">
      <c r="A136">
        <v>25466</v>
      </c>
      <c r="B136">
        <v>3498</v>
      </c>
      <c r="C136">
        <v>1351.07</v>
      </c>
      <c r="D136">
        <v>1340.84</v>
      </c>
      <c r="E136">
        <v>2271</v>
      </c>
      <c r="F136">
        <v>2250</v>
      </c>
      <c r="G136">
        <v>87.16</v>
      </c>
      <c r="I136" s="17">
        <f t="shared" si="20"/>
        <v>25.466000000000001</v>
      </c>
      <c r="J136" s="18">
        <f t="shared" si="21"/>
        <v>3498</v>
      </c>
      <c r="K136" s="4">
        <f>J136*60*'Berechnungen 525d'!$D$9/1000</f>
        <v>177.5495489361702</v>
      </c>
      <c r="L136" s="21">
        <f>L135</f>
        <v>573.0475480427159</v>
      </c>
      <c r="M136" s="20">
        <f t="shared" si="23"/>
        <v>1351.07</v>
      </c>
      <c r="N136" s="20">
        <f t="shared" si="24"/>
        <v>1340.84</v>
      </c>
      <c r="O136" s="19">
        <f t="shared" si="25"/>
        <v>2250</v>
      </c>
      <c r="P136" s="19">
        <f t="shared" si="26"/>
        <v>2271</v>
      </c>
      <c r="Q136" s="19">
        <f t="shared" si="22"/>
        <v>-21</v>
      </c>
      <c r="T136">
        <v>25466</v>
      </c>
      <c r="U136">
        <v>3498</v>
      </c>
      <c r="V136">
        <v>1351.07</v>
      </c>
      <c r="W136">
        <v>1340.84</v>
      </c>
      <c r="X136">
        <v>2271</v>
      </c>
      <c r="Y136">
        <v>2250</v>
      </c>
      <c r="Z136">
        <v>87.16</v>
      </c>
    </row>
    <row r="137" spans="1:26" x14ac:dyDescent="0.25">
      <c r="A137">
        <v>25657</v>
      </c>
      <c r="B137">
        <v>3498</v>
      </c>
      <c r="C137">
        <v>1351.07</v>
      </c>
      <c r="D137">
        <v>1340.84</v>
      </c>
      <c r="E137">
        <v>2271</v>
      </c>
      <c r="F137">
        <v>2250</v>
      </c>
      <c r="G137">
        <v>87.16</v>
      </c>
      <c r="I137" s="17">
        <f t="shared" si="20"/>
        <v>25.657</v>
      </c>
      <c r="J137" s="18">
        <f t="shared" si="21"/>
        <v>3498</v>
      </c>
      <c r="K137" s="4">
        <f>J137*60*'Berechnungen 525d'!$D$9/1000</f>
        <v>177.5495489361702</v>
      </c>
      <c r="L137" s="21">
        <f>L136</f>
        <v>573.0475480427159</v>
      </c>
      <c r="M137" s="20">
        <f t="shared" si="23"/>
        <v>1351.07</v>
      </c>
      <c r="N137" s="20">
        <f t="shared" si="24"/>
        <v>1340.84</v>
      </c>
      <c r="O137" s="19">
        <f t="shared" si="25"/>
        <v>2250</v>
      </c>
      <c r="P137" s="19">
        <f t="shared" si="26"/>
        <v>2271</v>
      </c>
      <c r="Q137" s="19">
        <f t="shared" si="22"/>
        <v>-21</v>
      </c>
      <c r="T137">
        <v>25657</v>
      </c>
      <c r="U137">
        <v>3498</v>
      </c>
      <c r="V137">
        <v>1351.07</v>
      </c>
      <c r="W137">
        <v>1340.84</v>
      </c>
      <c r="X137">
        <v>2271</v>
      </c>
      <c r="Y137">
        <v>2250</v>
      </c>
      <c r="Z137">
        <v>87.16</v>
      </c>
    </row>
    <row r="138" spans="1:26" x14ac:dyDescent="0.25">
      <c r="A138">
        <v>25847</v>
      </c>
      <c r="B138">
        <v>3569</v>
      </c>
      <c r="C138">
        <v>1351.07</v>
      </c>
      <c r="D138">
        <v>1340.84</v>
      </c>
      <c r="E138">
        <v>2271</v>
      </c>
      <c r="F138">
        <v>2250</v>
      </c>
      <c r="G138">
        <v>87.16</v>
      </c>
      <c r="I138" s="17">
        <f t="shared" si="20"/>
        <v>25.847000000000001</v>
      </c>
      <c r="J138" s="18">
        <f t="shared" si="21"/>
        <v>3569</v>
      </c>
      <c r="K138" s="4">
        <f>J138*60*'Berechnungen 525d'!$D$9/1000</f>
        <v>181.15332765957444</v>
      </c>
      <c r="L138" s="21">
        <f>'Berechnungen 525d'!$E$77*((K138-K132)/(3.6*(I138-I132)))*'Berechnungen 525d'!$B$3/(2*PI())</f>
        <v>508.12641929888684</v>
      </c>
      <c r="M138" s="20">
        <f t="shared" si="23"/>
        <v>1351.07</v>
      </c>
      <c r="N138" s="20">
        <f t="shared" si="24"/>
        <v>1340.84</v>
      </c>
      <c r="O138" s="19">
        <f t="shared" si="25"/>
        <v>2250</v>
      </c>
      <c r="P138" s="19">
        <f t="shared" si="26"/>
        <v>2271</v>
      </c>
      <c r="Q138" s="19">
        <f t="shared" si="22"/>
        <v>-21</v>
      </c>
      <c r="T138">
        <v>25847</v>
      </c>
      <c r="U138">
        <v>3569</v>
      </c>
      <c r="V138">
        <v>1351.07</v>
      </c>
      <c r="W138">
        <v>1340.84</v>
      </c>
      <c r="X138">
        <v>2271</v>
      </c>
      <c r="Y138">
        <v>2250</v>
      </c>
      <c r="Z138">
        <v>87.16</v>
      </c>
    </row>
    <row r="139" spans="1:26" x14ac:dyDescent="0.25">
      <c r="A139">
        <v>26027</v>
      </c>
      <c r="B139">
        <v>3569</v>
      </c>
      <c r="C139">
        <v>1351.07</v>
      </c>
      <c r="D139">
        <v>1340.84</v>
      </c>
      <c r="E139">
        <v>2271</v>
      </c>
      <c r="F139">
        <v>2250</v>
      </c>
      <c r="G139">
        <v>87.16</v>
      </c>
      <c r="I139" s="17">
        <f t="shared" si="20"/>
        <v>26.027000000000001</v>
      </c>
      <c r="J139" s="18">
        <f t="shared" si="21"/>
        <v>3569</v>
      </c>
      <c r="K139" s="4">
        <f>J139*60*'Berechnungen 525d'!$D$9/1000</f>
        <v>181.15332765957444</v>
      </c>
      <c r="L139" s="21">
        <f>L138</f>
        <v>508.12641929888684</v>
      </c>
      <c r="M139" s="20">
        <f t="shared" si="23"/>
        <v>1351.07</v>
      </c>
      <c r="N139" s="20">
        <f t="shared" si="24"/>
        <v>1340.84</v>
      </c>
      <c r="O139" s="19">
        <f t="shared" si="25"/>
        <v>2250</v>
      </c>
      <c r="P139" s="19">
        <f t="shared" si="26"/>
        <v>2271</v>
      </c>
      <c r="Q139" s="19">
        <f t="shared" si="22"/>
        <v>-21</v>
      </c>
      <c r="T139">
        <v>26027</v>
      </c>
      <c r="U139">
        <v>3569</v>
      </c>
      <c r="V139">
        <v>1351.07</v>
      </c>
      <c r="W139">
        <v>1340.84</v>
      </c>
      <c r="X139">
        <v>2271</v>
      </c>
      <c r="Y139">
        <v>2250</v>
      </c>
      <c r="Z139">
        <v>87.16</v>
      </c>
    </row>
    <row r="140" spans="1:26" x14ac:dyDescent="0.25">
      <c r="A140">
        <v>26218</v>
      </c>
      <c r="B140">
        <v>3569</v>
      </c>
      <c r="C140">
        <v>1340.84</v>
      </c>
      <c r="D140">
        <v>1340.84</v>
      </c>
      <c r="E140">
        <v>2271</v>
      </c>
      <c r="F140">
        <v>2250</v>
      </c>
      <c r="G140">
        <v>87.16</v>
      </c>
      <c r="I140" s="17">
        <f t="shared" si="20"/>
        <v>26.218</v>
      </c>
      <c r="J140" s="18">
        <f t="shared" si="21"/>
        <v>3569</v>
      </c>
      <c r="K140" s="4">
        <f>J140*60*'Berechnungen 525d'!$D$9/1000</f>
        <v>181.15332765957444</v>
      </c>
      <c r="L140" s="21">
        <f>L139</f>
        <v>508.12641929888684</v>
      </c>
      <c r="M140" s="20">
        <f t="shared" si="23"/>
        <v>1340.84</v>
      </c>
      <c r="N140" s="20">
        <f t="shared" si="24"/>
        <v>1340.84</v>
      </c>
      <c r="O140" s="19">
        <f t="shared" si="25"/>
        <v>2250</v>
      </c>
      <c r="P140" s="19">
        <f t="shared" si="26"/>
        <v>2271</v>
      </c>
      <c r="Q140" s="19">
        <f t="shared" si="22"/>
        <v>-21</v>
      </c>
      <c r="T140">
        <v>26218</v>
      </c>
      <c r="U140">
        <v>3569</v>
      </c>
      <c r="V140">
        <v>1340.84</v>
      </c>
      <c r="W140">
        <v>1340.84</v>
      </c>
      <c r="X140">
        <v>2271</v>
      </c>
      <c r="Y140">
        <v>2250</v>
      </c>
      <c r="Z140">
        <v>87.16</v>
      </c>
    </row>
    <row r="141" spans="1:26" x14ac:dyDescent="0.25">
      <c r="A141">
        <v>26408</v>
      </c>
      <c r="B141">
        <v>3569</v>
      </c>
      <c r="C141">
        <v>1340.84</v>
      </c>
      <c r="D141">
        <v>1340.84</v>
      </c>
      <c r="E141">
        <v>2271</v>
      </c>
      <c r="F141">
        <v>2250</v>
      </c>
      <c r="G141">
        <v>87.16</v>
      </c>
      <c r="I141" s="17">
        <f t="shared" si="20"/>
        <v>26.408000000000001</v>
      </c>
      <c r="J141" s="18">
        <f t="shared" si="21"/>
        <v>3569</v>
      </c>
      <c r="K141" s="4">
        <f>J141*60*'Berechnungen 525d'!$D$9/1000</f>
        <v>181.15332765957444</v>
      </c>
      <c r="L141" s="21">
        <f>L140</f>
        <v>508.12641929888684</v>
      </c>
      <c r="M141" s="20">
        <f t="shared" si="23"/>
        <v>1340.84</v>
      </c>
      <c r="N141" s="20">
        <f t="shared" si="24"/>
        <v>1340.84</v>
      </c>
      <c r="O141" s="19">
        <f t="shared" si="25"/>
        <v>2250</v>
      </c>
      <c r="P141" s="19">
        <f t="shared" si="26"/>
        <v>2271</v>
      </c>
      <c r="Q141" s="19">
        <f t="shared" si="22"/>
        <v>-21</v>
      </c>
      <c r="T141">
        <v>26408</v>
      </c>
      <c r="U141">
        <v>3569</v>
      </c>
      <c r="V141">
        <v>1340.84</v>
      </c>
      <c r="W141">
        <v>1340.84</v>
      </c>
      <c r="X141">
        <v>2271</v>
      </c>
      <c r="Y141">
        <v>2250</v>
      </c>
      <c r="Z141">
        <v>87.16</v>
      </c>
    </row>
    <row r="142" spans="1:26" x14ac:dyDescent="0.25">
      <c r="A142">
        <v>26598</v>
      </c>
      <c r="B142">
        <v>3569</v>
      </c>
      <c r="C142">
        <v>1340.84</v>
      </c>
      <c r="D142">
        <v>1340.84</v>
      </c>
      <c r="E142">
        <v>2278</v>
      </c>
      <c r="F142">
        <v>2250</v>
      </c>
      <c r="G142">
        <v>87.16</v>
      </c>
      <c r="I142" s="17">
        <f t="shared" si="20"/>
        <v>26.597999999999999</v>
      </c>
      <c r="J142" s="18">
        <f t="shared" si="21"/>
        <v>3569</v>
      </c>
      <c r="K142" s="4">
        <f>J142*60*'Berechnungen 525d'!$D$9/1000</f>
        <v>181.15332765957444</v>
      </c>
      <c r="L142" s="21">
        <f>L141</f>
        <v>508.12641929888684</v>
      </c>
      <c r="M142" s="20">
        <f t="shared" si="23"/>
        <v>1340.84</v>
      </c>
      <c r="N142" s="20">
        <f t="shared" si="24"/>
        <v>1340.84</v>
      </c>
      <c r="O142" s="19">
        <f t="shared" si="25"/>
        <v>2250</v>
      </c>
      <c r="P142" s="19">
        <f t="shared" si="26"/>
        <v>2278</v>
      </c>
      <c r="Q142" s="19">
        <f t="shared" si="22"/>
        <v>-28</v>
      </c>
      <c r="T142">
        <v>26598</v>
      </c>
      <c r="U142">
        <v>3569</v>
      </c>
      <c r="V142">
        <v>1340.84</v>
      </c>
      <c r="W142">
        <v>1340.84</v>
      </c>
      <c r="X142">
        <v>2278</v>
      </c>
      <c r="Y142">
        <v>2250</v>
      </c>
      <c r="Z142">
        <v>87.16</v>
      </c>
    </row>
    <row r="143" spans="1:26" x14ac:dyDescent="0.25">
      <c r="A143">
        <v>26788</v>
      </c>
      <c r="B143">
        <v>3569</v>
      </c>
      <c r="C143">
        <v>1340.84</v>
      </c>
      <c r="D143">
        <v>1340.84</v>
      </c>
      <c r="E143">
        <v>2278</v>
      </c>
      <c r="F143">
        <v>2250</v>
      </c>
      <c r="G143">
        <v>87.36</v>
      </c>
      <c r="I143" s="17">
        <f t="shared" si="20"/>
        <v>26.788</v>
      </c>
      <c r="J143" s="18">
        <f t="shared" si="21"/>
        <v>3569</v>
      </c>
      <c r="K143" s="4">
        <f>J143*60*'Berechnungen 525d'!$D$9/1000</f>
        <v>181.15332765957444</v>
      </c>
      <c r="L143" s="21">
        <f>L142</f>
        <v>508.12641929888684</v>
      </c>
      <c r="M143" s="20">
        <f t="shared" si="23"/>
        <v>1340.84</v>
      </c>
      <c r="N143" s="20">
        <f t="shared" si="24"/>
        <v>1340.84</v>
      </c>
      <c r="O143" s="19">
        <f t="shared" si="25"/>
        <v>2250</v>
      </c>
      <c r="P143" s="19">
        <f t="shared" si="26"/>
        <v>2278</v>
      </c>
      <c r="Q143" s="19">
        <f t="shared" si="22"/>
        <v>-28</v>
      </c>
      <c r="T143">
        <v>26788</v>
      </c>
      <c r="U143">
        <v>3569</v>
      </c>
      <c r="V143">
        <v>1340.84</v>
      </c>
      <c r="W143">
        <v>1340.84</v>
      </c>
      <c r="X143">
        <v>2278</v>
      </c>
      <c r="Y143">
        <v>2250</v>
      </c>
      <c r="Z143">
        <v>87.36</v>
      </c>
    </row>
    <row r="144" spans="1:26" x14ac:dyDescent="0.25">
      <c r="A144">
        <v>26979</v>
      </c>
      <c r="B144">
        <v>3635</v>
      </c>
      <c r="C144">
        <v>1340.84</v>
      </c>
      <c r="D144">
        <v>1340.84</v>
      </c>
      <c r="E144">
        <v>2278</v>
      </c>
      <c r="F144">
        <v>2250</v>
      </c>
      <c r="G144">
        <v>87.36</v>
      </c>
      <c r="I144" s="17">
        <f t="shared" si="20"/>
        <v>26.978999999999999</v>
      </c>
      <c r="J144" s="18">
        <f t="shared" si="21"/>
        <v>3635</v>
      </c>
      <c r="K144" s="4">
        <f>J144*60*'Berechnungen 525d'!$D$9/1000</f>
        <v>184.50331914893616</v>
      </c>
      <c r="L144" s="21">
        <f>'Berechnungen 525d'!$E$77*((K144-K138)/(3.6*(I144-I138)))*'Berechnungen 525d'!$B$3/(2*PI())</f>
        <v>468.17022846167134</v>
      </c>
      <c r="M144" s="20">
        <f t="shared" si="23"/>
        <v>1340.84</v>
      </c>
      <c r="N144" s="20">
        <f t="shared" si="24"/>
        <v>1340.84</v>
      </c>
      <c r="O144" s="19">
        <f t="shared" si="25"/>
        <v>2250</v>
      </c>
      <c r="P144" s="19">
        <f t="shared" si="26"/>
        <v>2278</v>
      </c>
      <c r="Q144" s="19">
        <f t="shared" si="22"/>
        <v>-28</v>
      </c>
      <c r="T144">
        <v>26979</v>
      </c>
      <c r="U144">
        <v>3635</v>
      </c>
      <c r="V144">
        <v>1340.84</v>
      </c>
      <c r="W144">
        <v>1340.84</v>
      </c>
      <c r="X144">
        <v>2278</v>
      </c>
      <c r="Y144">
        <v>2250</v>
      </c>
      <c r="Z144">
        <v>87.36</v>
      </c>
    </row>
    <row r="145" spans="1:26" x14ac:dyDescent="0.25">
      <c r="A145">
        <v>27179</v>
      </c>
      <c r="B145">
        <v>3635</v>
      </c>
      <c r="C145">
        <v>1340.84</v>
      </c>
      <c r="D145">
        <v>1340.84</v>
      </c>
      <c r="E145">
        <v>2278</v>
      </c>
      <c r="F145">
        <v>2250</v>
      </c>
      <c r="G145">
        <v>87.36</v>
      </c>
      <c r="I145" s="17">
        <f t="shared" si="20"/>
        <v>27.178999999999998</v>
      </c>
      <c r="J145" s="18">
        <f t="shared" si="21"/>
        <v>3635</v>
      </c>
      <c r="K145" s="4">
        <f>J145*60*'Berechnungen 525d'!$D$9/1000</f>
        <v>184.50331914893616</v>
      </c>
      <c r="L145" s="21">
        <f>L144</f>
        <v>468.17022846167134</v>
      </c>
      <c r="M145" s="20">
        <f t="shared" si="23"/>
        <v>1340.84</v>
      </c>
      <c r="N145" s="20">
        <f t="shared" si="24"/>
        <v>1340.84</v>
      </c>
      <c r="O145" s="19">
        <f t="shared" si="25"/>
        <v>2250</v>
      </c>
      <c r="P145" s="19">
        <f t="shared" si="26"/>
        <v>2278</v>
      </c>
      <c r="Q145" s="19">
        <f t="shared" si="22"/>
        <v>-28</v>
      </c>
      <c r="T145">
        <v>27179</v>
      </c>
      <c r="U145">
        <v>3635</v>
      </c>
      <c r="V145">
        <v>1340.84</v>
      </c>
      <c r="W145">
        <v>1340.84</v>
      </c>
      <c r="X145">
        <v>2278</v>
      </c>
      <c r="Y145">
        <v>2250</v>
      </c>
      <c r="Z145">
        <v>87.36</v>
      </c>
    </row>
    <row r="146" spans="1:26" x14ac:dyDescent="0.25">
      <c r="A146">
        <v>27369</v>
      </c>
      <c r="B146">
        <v>3635</v>
      </c>
      <c r="C146">
        <v>1340.84</v>
      </c>
      <c r="D146">
        <v>1340.84</v>
      </c>
      <c r="E146">
        <v>2278</v>
      </c>
      <c r="F146">
        <v>2250</v>
      </c>
      <c r="G146">
        <v>87.36</v>
      </c>
      <c r="I146" s="17">
        <f t="shared" si="20"/>
        <v>27.369</v>
      </c>
      <c r="J146" s="18">
        <f t="shared" si="21"/>
        <v>3635</v>
      </c>
      <c r="K146" s="4">
        <f>J146*60*'Berechnungen 525d'!$D$9/1000</f>
        <v>184.50331914893616</v>
      </c>
      <c r="L146" s="21">
        <f>L145</f>
        <v>468.17022846167134</v>
      </c>
      <c r="M146" s="20">
        <f t="shared" si="23"/>
        <v>1340.84</v>
      </c>
      <c r="N146" s="20">
        <f t="shared" si="24"/>
        <v>1340.84</v>
      </c>
      <c r="O146" s="19">
        <f t="shared" si="25"/>
        <v>2250</v>
      </c>
      <c r="P146" s="19">
        <f t="shared" si="26"/>
        <v>2278</v>
      </c>
      <c r="Q146" s="19">
        <f t="shared" si="22"/>
        <v>-28</v>
      </c>
      <c r="T146">
        <v>27369</v>
      </c>
      <c r="U146">
        <v>3635</v>
      </c>
      <c r="V146">
        <v>1340.84</v>
      </c>
      <c r="W146">
        <v>1340.84</v>
      </c>
      <c r="X146">
        <v>2278</v>
      </c>
      <c r="Y146">
        <v>2250</v>
      </c>
      <c r="Z146">
        <v>87.36</v>
      </c>
    </row>
    <row r="147" spans="1:26" x14ac:dyDescent="0.25">
      <c r="A147">
        <v>27559</v>
      </c>
      <c r="B147">
        <v>3635</v>
      </c>
      <c r="C147">
        <v>1340.84</v>
      </c>
      <c r="D147">
        <v>1340.84</v>
      </c>
      <c r="E147">
        <v>2278</v>
      </c>
      <c r="F147">
        <v>2250</v>
      </c>
      <c r="G147">
        <v>87.36</v>
      </c>
      <c r="I147" s="17">
        <f t="shared" si="20"/>
        <v>27.559000000000001</v>
      </c>
      <c r="J147" s="18">
        <f t="shared" si="21"/>
        <v>3635</v>
      </c>
      <c r="K147" s="4">
        <f>J147*60*'Berechnungen 525d'!$D$9/1000</f>
        <v>184.50331914893616</v>
      </c>
      <c r="L147" s="21">
        <f>L146</f>
        <v>468.17022846167134</v>
      </c>
      <c r="M147" s="20">
        <f t="shared" si="23"/>
        <v>1340.84</v>
      </c>
      <c r="N147" s="20">
        <f t="shared" si="24"/>
        <v>1340.84</v>
      </c>
      <c r="O147" s="19">
        <f t="shared" si="25"/>
        <v>2250</v>
      </c>
      <c r="P147" s="19">
        <f t="shared" si="26"/>
        <v>2278</v>
      </c>
      <c r="Q147" s="19">
        <f t="shared" si="22"/>
        <v>-28</v>
      </c>
      <c r="T147">
        <v>27559</v>
      </c>
      <c r="U147">
        <v>3635</v>
      </c>
      <c r="V147">
        <v>1340.84</v>
      </c>
      <c r="W147">
        <v>1340.84</v>
      </c>
      <c r="X147">
        <v>2278</v>
      </c>
      <c r="Y147">
        <v>2250</v>
      </c>
      <c r="Z147">
        <v>87.36</v>
      </c>
    </row>
    <row r="148" spans="1:26" x14ac:dyDescent="0.25">
      <c r="A148">
        <v>27750</v>
      </c>
      <c r="B148">
        <v>3635</v>
      </c>
      <c r="C148">
        <v>1340.84</v>
      </c>
      <c r="D148">
        <v>1340.84</v>
      </c>
      <c r="E148">
        <v>2277</v>
      </c>
      <c r="F148">
        <v>2250</v>
      </c>
      <c r="G148">
        <v>87.36</v>
      </c>
      <c r="I148" s="17">
        <f t="shared" si="20"/>
        <v>27.75</v>
      </c>
      <c r="J148" s="18">
        <f t="shared" si="21"/>
        <v>3635</v>
      </c>
      <c r="K148" s="4">
        <f>J148*60*'Berechnungen 525d'!$D$9/1000</f>
        <v>184.50331914893616</v>
      </c>
      <c r="L148" s="21">
        <f>L147</f>
        <v>468.17022846167134</v>
      </c>
      <c r="M148" s="20">
        <f t="shared" si="23"/>
        <v>1340.84</v>
      </c>
      <c r="N148" s="20">
        <f t="shared" si="24"/>
        <v>1340.84</v>
      </c>
      <c r="O148" s="19">
        <f t="shared" si="25"/>
        <v>2250</v>
      </c>
      <c r="P148" s="19">
        <f t="shared" si="26"/>
        <v>2277</v>
      </c>
      <c r="Q148" s="19">
        <f t="shared" si="22"/>
        <v>-27</v>
      </c>
      <c r="T148">
        <v>27750</v>
      </c>
      <c r="U148">
        <v>3635</v>
      </c>
      <c r="V148">
        <v>1340.84</v>
      </c>
      <c r="W148">
        <v>1340.84</v>
      </c>
      <c r="X148">
        <v>2277</v>
      </c>
      <c r="Y148">
        <v>2250</v>
      </c>
      <c r="Z148">
        <v>87.36</v>
      </c>
    </row>
    <row r="149" spans="1:26" x14ac:dyDescent="0.25">
      <c r="A149">
        <v>27940</v>
      </c>
      <c r="B149">
        <v>3635</v>
      </c>
      <c r="C149">
        <v>1340.84</v>
      </c>
      <c r="D149">
        <v>1340.84</v>
      </c>
      <c r="E149">
        <v>2277</v>
      </c>
      <c r="F149">
        <v>2250</v>
      </c>
      <c r="G149">
        <v>87.36</v>
      </c>
      <c r="I149" s="17">
        <f t="shared" si="20"/>
        <v>27.94</v>
      </c>
      <c r="J149" s="18">
        <f t="shared" si="21"/>
        <v>3635</v>
      </c>
      <c r="K149" s="4">
        <f>J149*60*'Berechnungen 525d'!$D$9/1000</f>
        <v>184.50331914893616</v>
      </c>
      <c r="L149" s="21">
        <f>L148</f>
        <v>468.17022846167134</v>
      </c>
      <c r="M149" s="20">
        <f t="shared" si="23"/>
        <v>1340.84</v>
      </c>
      <c r="N149" s="20">
        <f t="shared" si="24"/>
        <v>1340.84</v>
      </c>
      <c r="O149" s="19">
        <f t="shared" si="25"/>
        <v>2250</v>
      </c>
      <c r="P149" s="19">
        <f t="shared" si="26"/>
        <v>2277</v>
      </c>
      <c r="Q149" s="19">
        <f t="shared" si="22"/>
        <v>-27</v>
      </c>
      <c r="T149">
        <v>27940</v>
      </c>
      <c r="U149">
        <v>3635</v>
      </c>
      <c r="V149">
        <v>1340.84</v>
      </c>
      <c r="W149">
        <v>1340.84</v>
      </c>
      <c r="X149">
        <v>2277</v>
      </c>
      <c r="Y149">
        <v>2250</v>
      </c>
      <c r="Z149">
        <v>87.36</v>
      </c>
    </row>
    <row r="150" spans="1:26" x14ac:dyDescent="0.25">
      <c r="A150">
        <v>28130</v>
      </c>
      <c r="B150">
        <v>3693</v>
      </c>
      <c r="C150">
        <v>1340.84</v>
      </c>
      <c r="D150">
        <v>1340.84</v>
      </c>
      <c r="E150">
        <v>2277</v>
      </c>
      <c r="F150">
        <v>2250</v>
      </c>
      <c r="G150">
        <v>87.36</v>
      </c>
      <c r="I150" s="17">
        <f t="shared" si="20"/>
        <v>28.13</v>
      </c>
      <c r="J150" s="18">
        <f t="shared" si="21"/>
        <v>3693</v>
      </c>
      <c r="K150" s="4">
        <f>J150*60*'Berechnungen 525d'!$D$9/1000</f>
        <v>187.44725106382978</v>
      </c>
      <c r="L150" s="21">
        <f>'Berechnungen 525d'!$E$77*((K150-K144)/(3.6*(I150-I144)))*'Berechnungen 525d'!$B$3/(2*PI())</f>
        <v>404.63081536318123</v>
      </c>
      <c r="M150" s="20">
        <f t="shared" si="23"/>
        <v>1340.84</v>
      </c>
      <c r="N150" s="20">
        <f t="shared" si="24"/>
        <v>1340.84</v>
      </c>
      <c r="O150" s="19">
        <f t="shared" si="25"/>
        <v>2250</v>
      </c>
      <c r="P150" s="19">
        <f t="shared" si="26"/>
        <v>2277</v>
      </c>
      <c r="Q150" s="19">
        <f t="shared" si="22"/>
        <v>-27</v>
      </c>
      <c r="T150">
        <v>28130</v>
      </c>
      <c r="U150">
        <v>3693</v>
      </c>
      <c r="V150">
        <v>1340.84</v>
      </c>
      <c r="W150">
        <v>1340.84</v>
      </c>
      <c r="X150">
        <v>2277</v>
      </c>
      <c r="Y150">
        <v>2250</v>
      </c>
      <c r="Z150">
        <v>87.36</v>
      </c>
    </row>
    <row r="151" spans="1:26" x14ac:dyDescent="0.25">
      <c r="A151">
        <v>28331</v>
      </c>
      <c r="B151">
        <v>3693</v>
      </c>
      <c r="C151">
        <v>1340.84</v>
      </c>
      <c r="D151">
        <v>1340.84</v>
      </c>
      <c r="E151">
        <v>2277</v>
      </c>
      <c r="F151">
        <v>2250</v>
      </c>
      <c r="G151">
        <v>87.36</v>
      </c>
      <c r="I151" s="17">
        <f t="shared" si="20"/>
        <v>28.331</v>
      </c>
      <c r="J151" s="18">
        <f t="shared" si="21"/>
        <v>3693</v>
      </c>
      <c r="K151" s="4">
        <f>J151*60*'Berechnungen 525d'!$D$9/1000</f>
        <v>187.44725106382978</v>
      </c>
      <c r="L151" s="21">
        <f>L150</f>
        <v>404.63081536318123</v>
      </c>
      <c r="M151" s="20">
        <f t="shared" si="23"/>
        <v>1340.84</v>
      </c>
      <c r="N151" s="20">
        <f t="shared" si="24"/>
        <v>1340.84</v>
      </c>
      <c r="O151" s="19">
        <f t="shared" si="25"/>
        <v>2250</v>
      </c>
      <c r="P151" s="19">
        <f t="shared" si="26"/>
        <v>2277</v>
      </c>
      <c r="Q151" s="19">
        <f t="shared" si="22"/>
        <v>-27</v>
      </c>
      <c r="T151">
        <v>28331</v>
      </c>
      <c r="U151">
        <v>3693</v>
      </c>
      <c r="V151">
        <v>1340.84</v>
      </c>
      <c r="W151">
        <v>1340.84</v>
      </c>
      <c r="X151">
        <v>2277</v>
      </c>
      <c r="Y151">
        <v>2250</v>
      </c>
      <c r="Z151">
        <v>87.36</v>
      </c>
    </row>
    <row r="152" spans="1:26" x14ac:dyDescent="0.25">
      <c r="A152">
        <v>28521</v>
      </c>
      <c r="B152">
        <v>3693</v>
      </c>
      <c r="C152">
        <v>1361.31</v>
      </c>
      <c r="D152">
        <v>1340.84</v>
      </c>
      <c r="E152">
        <v>2277</v>
      </c>
      <c r="F152">
        <v>2250</v>
      </c>
      <c r="G152">
        <v>87.36</v>
      </c>
      <c r="I152" s="17">
        <f t="shared" si="20"/>
        <v>28.521000000000001</v>
      </c>
      <c r="J152" s="18">
        <f t="shared" si="21"/>
        <v>3693</v>
      </c>
      <c r="K152" s="4">
        <f>J152*60*'Berechnungen 525d'!$D$9/1000</f>
        <v>187.44725106382978</v>
      </c>
      <c r="L152" s="21">
        <f>L151</f>
        <v>404.63081536318123</v>
      </c>
      <c r="M152" s="20">
        <f t="shared" si="23"/>
        <v>1361.31</v>
      </c>
      <c r="N152" s="20">
        <f t="shared" si="24"/>
        <v>1340.84</v>
      </c>
      <c r="O152" s="19">
        <f t="shared" si="25"/>
        <v>2250</v>
      </c>
      <c r="P152" s="19">
        <f t="shared" si="26"/>
        <v>2277</v>
      </c>
      <c r="Q152" s="19">
        <f t="shared" si="22"/>
        <v>-27</v>
      </c>
      <c r="T152">
        <v>28521</v>
      </c>
      <c r="U152">
        <v>3693</v>
      </c>
      <c r="V152">
        <v>1361.31</v>
      </c>
      <c r="W152">
        <v>1340.84</v>
      </c>
      <c r="X152">
        <v>2277</v>
      </c>
      <c r="Y152">
        <v>2250</v>
      </c>
      <c r="Z152">
        <v>87.36</v>
      </c>
    </row>
    <row r="153" spans="1:26" x14ac:dyDescent="0.25">
      <c r="A153">
        <v>28711</v>
      </c>
      <c r="B153">
        <v>3693</v>
      </c>
      <c r="C153">
        <v>1361.31</v>
      </c>
      <c r="D153">
        <v>1340.84</v>
      </c>
      <c r="E153">
        <v>2277</v>
      </c>
      <c r="F153">
        <v>2250</v>
      </c>
      <c r="G153">
        <v>87.36</v>
      </c>
      <c r="I153" s="17">
        <f t="shared" si="20"/>
        <v>28.710999999999999</v>
      </c>
      <c r="J153" s="18">
        <f t="shared" si="21"/>
        <v>3693</v>
      </c>
      <c r="K153" s="4">
        <f>J153*60*'Berechnungen 525d'!$D$9/1000</f>
        <v>187.44725106382978</v>
      </c>
      <c r="L153" s="21">
        <f>L152</f>
        <v>404.63081536318123</v>
      </c>
      <c r="M153" s="20">
        <f t="shared" si="23"/>
        <v>1361.31</v>
      </c>
      <c r="N153" s="20">
        <f t="shared" si="24"/>
        <v>1340.84</v>
      </c>
      <c r="O153" s="19">
        <f t="shared" si="25"/>
        <v>2250</v>
      </c>
      <c r="P153" s="19">
        <f t="shared" si="26"/>
        <v>2277</v>
      </c>
      <c r="Q153" s="19">
        <f t="shared" si="22"/>
        <v>-27</v>
      </c>
      <c r="T153">
        <v>28711</v>
      </c>
      <c r="U153">
        <v>3693</v>
      </c>
      <c r="V153">
        <v>1361.31</v>
      </c>
      <c r="W153">
        <v>1340.84</v>
      </c>
      <c r="X153">
        <v>2277</v>
      </c>
      <c r="Y153">
        <v>2250</v>
      </c>
      <c r="Z153">
        <v>87.36</v>
      </c>
    </row>
    <row r="154" spans="1:26" x14ac:dyDescent="0.25">
      <c r="A154">
        <v>28901</v>
      </c>
      <c r="B154">
        <v>3693</v>
      </c>
      <c r="C154">
        <v>1361.31</v>
      </c>
      <c r="D154">
        <v>1340.84</v>
      </c>
      <c r="E154">
        <v>2269</v>
      </c>
      <c r="F154">
        <v>2250</v>
      </c>
      <c r="G154">
        <v>87.36</v>
      </c>
      <c r="I154" s="17">
        <f t="shared" si="20"/>
        <v>28.901</v>
      </c>
      <c r="J154" s="18">
        <f t="shared" si="21"/>
        <v>3693</v>
      </c>
      <c r="K154" s="4">
        <f>J154*60*'Berechnungen 525d'!$D$9/1000</f>
        <v>187.44725106382978</v>
      </c>
      <c r="L154" s="21">
        <f>L153</f>
        <v>404.63081536318123</v>
      </c>
      <c r="M154" s="20">
        <f t="shared" si="23"/>
        <v>1361.31</v>
      </c>
      <c r="N154" s="20">
        <f t="shared" si="24"/>
        <v>1340.84</v>
      </c>
      <c r="O154" s="19">
        <f t="shared" si="25"/>
        <v>2250</v>
      </c>
      <c r="P154" s="19">
        <f t="shared" si="26"/>
        <v>2269</v>
      </c>
      <c r="Q154" s="19">
        <f t="shared" si="22"/>
        <v>-19</v>
      </c>
      <c r="T154">
        <v>28901</v>
      </c>
      <c r="U154">
        <v>3693</v>
      </c>
      <c r="V154">
        <v>1361.31</v>
      </c>
      <c r="W154">
        <v>1340.84</v>
      </c>
      <c r="X154">
        <v>2269</v>
      </c>
      <c r="Y154">
        <v>2250</v>
      </c>
      <c r="Z154">
        <v>87.36</v>
      </c>
    </row>
    <row r="155" spans="1:26" x14ac:dyDescent="0.25">
      <c r="A155">
        <v>29092</v>
      </c>
      <c r="B155">
        <v>3693</v>
      </c>
      <c r="C155">
        <v>1361.31</v>
      </c>
      <c r="D155">
        <v>1340.84</v>
      </c>
      <c r="E155">
        <v>2269</v>
      </c>
      <c r="F155">
        <v>2250</v>
      </c>
      <c r="G155">
        <v>87.46</v>
      </c>
      <c r="I155" s="17">
        <f t="shared" si="20"/>
        <v>29.091999999999999</v>
      </c>
      <c r="J155" s="18">
        <f t="shared" si="21"/>
        <v>3693</v>
      </c>
      <c r="K155" s="4">
        <f>J155*60*'Berechnungen 525d'!$D$9/1000</f>
        <v>187.44725106382978</v>
      </c>
      <c r="L155" s="21">
        <f>L154</f>
        <v>404.63081536318123</v>
      </c>
      <c r="M155" s="20">
        <f t="shared" si="23"/>
        <v>1361.31</v>
      </c>
      <c r="N155" s="20">
        <f t="shared" si="24"/>
        <v>1340.84</v>
      </c>
      <c r="O155" s="19">
        <f t="shared" si="25"/>
        <v>2250</v>
      </c>
      <c r="P155" s="19">
        <f t="shared" si="26"/>
        <v>2269</v>
      </c>
      <c r="Q155" s="19">
        <f t="shared" si="22"/>
        <v>-19</v>
      </c>
      <c r="T155">
        <v>29092</v>
      </c>
      <c r="U155">
        <v>3693</v>
      </c>
      <c r="V155">
        <v>1361.31</v>
      </c>
      <c r="W155">
        <v>1340.84</v>
      </c>
      <c r="X155">
        <v>2269</v>
      </c>
      <c r="Y155">
        <v>2250</v>
      </c>
      <c r="Z155">
        <v>87.46</v>
      </c>
    </row>
    <row r="156" spans="1:26" x14ac:dyDescent="0.25">
      <c r="A156">
        <v>29282</v>
      </c>
      <c r="B156">
        <v>3749</v>
      </c>
      <c r="C156">
        <v>1361.31</v>
      </c>
      <c r="D156">
        <v>1340.84</v>
      </c>
      <c r="E156">
        <v>2269</v>
      </c>
      <c r="F156">
        <v>2250</v>
      </c>
      <c r="G156">
        <v>87.46</v>
      </c>
      <c r="I156" s="17">
        <f t="shared" si="20"/>
        <v>29.282</v>
      </c>
      <c r="J156" s="18">
        <f t="shared" si="21"/>
        <v>3749</v>
      </c>
      <c r="K156" s="4">
        <f>J156*60*'Berechnungen 525d'!$D$9/1000</f>
        <v>190.2896680851064</v>
      </c>
      <c r="L156" s="21">
        <f>'Berechnungen 525d'!$E$77*((K156-K150)/(3.6*(I156-I150)))*'Berechnungen 525d'!$B$3/(2*PI())</f>
        <v>390.33889839333847</v>
      </c>
      <c r="M156" s="20">
        <f t="shared" si="23"/>
        <v>1361.31</v>
      </c>
      <c r="N156" s="20">
        <f t="shared" si="24"/>
        <v>1340.84</v>
      </c>
      <c r="O156" s="19">
        <f t="shared" si="25"/>
        <v>2250</v>
      </c>
      <c r="P156" s="19">
        <f t="shared" si="26"/>
        <v>2269</v>
      </c>
      <c r="Q156" s="19">
        <f t="shared" si="22"/>
        <v>-19</v>
      </c>
      <c r="T156">
        <v>29282</v>
      </c>
      <c r="U156">
        <v>3749</v>
      </c>
      <c r="V156">
        <v>1361.31</v>
      </c>
      <c r="W156">
        <v>1340.84</v>
      </c>
      <c r="X156">
        <v>2269</v>
      </c>
      <c r="Y156">
        <v>2250</v>
      </c>
      <c r="Z156">
        <v>87.46</v>
      </c>
    </row>
    <row r="157" spans="1:26" x14ac:dyDescent="0.25">
      <c r="A157">
        <v>29482</v>
      </c>
      <c r="B157">
        <v>3749</v>
      </c>
      <c r="C157">
        <v>1361.31</v>
      </c>
      <c r="D157">
        <v>1340.84</v>
      </c>
      <c r="E157">
        <v>2269</v>
      </c>
      <c r="F157">
        <v>2250</v>
      </c>
      <c r="G157">
        <v>87.46</v>
      </c>
      <c r="I157" s="17">
        <f t="shared" si="20"/>
        <v>29.481999999999999</v>
      </c>
      <c r="J157" s="18">
        <f t="shared" si="21"/>
        <v>3749</v>
      </c>
      <c r="K157" s="4">
        <f>J157*60*'Berechnungen 525d'!$D$9/1000</f>
        <v>190.2896680851064</v>
      </c>
      <c r="L157" s="21">
        <f>L156</f>
        <v>390.33889839333847</v>
      </c>
      <c r="M157" s="20">
        <f t="shared" si="23"/>
        <v>1361.31</v>
      </c>
      <c r="N157" s="20">
        <f t="shared" si="24"/>
        <v>1340.84</v>
      </c>
      <c r="O157" s="19">
        <f t="shared" si="25"/>
        <v>2250</v>
      </c>
      <c r="P157" s="19">
        <f t="shared" si="26"/>
        <v>2269</v>
      </c>
      <c r="Q157" s="19">
        <f t="shared" si="22"/>
        <v>-19</v>
      </c>
      <c r="T157">
        <v>29482</v>
      </c>
      <c r="U157">
        <v>3749</v>
      </c>
      <c r="V157">
        <v>1361.31</v>
      </c>
      <c r="W157">
        <v>1340.84</v>
      </c>
      <c r="X157">
        <v>2269</v>
      </c>
      <c r="Y157">
        <v>2250</v>
      </c>
      <c r="Z157">
        <v>87.46</v>
      </c>
    </row>
    <row r="158" spans="1:26" x14ac:dyDescent="0.25">
      <c r="A158">
        <v>29673</v>
      </c>
      <c r="B158">
        <v>3749</v>
      </c>
      <c r="C158">
        <v>1351.07</v>
      </c>
      <c r="D158">
        <v>1340.84</v>
      </c>
      <c r="E158">
        <v>2269</v>
      </c>
      <c r="F158">
        <v>2250</v>
      </c>
      <c r="G158">
        <v>87.46</v>
      </c>
      <c r="I158" s="17">
        <f t="shared" si="20"/>
        <v>29.672999999999998</v>
      </c>
      <c r="J158" s="18">
        <f t="shared" si="21"/>
        <v>3749</v>
      </c>
      <c r="K158" s="4">
        <f>J158*60*'Berechnungen 525d'!$D$9/1000</f>
        <v>190.2896680851064</v>
      </c>
      <c r="L158" s="21">
        <f>L157</f>
        <v>390.33889839333847</v>
      </c>
      <c r="M158" s="20">
        <f t="shared" si="23"/>
        <v>1351.07</v>
      </c>
      <c r="N158" s="20">
        <f t="shared" si="24"/>
        <v>1340.84</v>
      </c>
      <c r="O158" s="19">
        <f t="shared" si="25"/>
        <v>2250</v>
      </c>
      <c r="P158" s="19">
        <f t="shared" si="26"/>
        <v>2269</v>
      </c>
      <c r="Q158" s="19">
        <f t="shared" si="22"/>
        <v>-19</v>
      </c>
      <c r="T158">
        <v>29673</v>
      </c>
      <c r="U158">
        <v>3749</v>
      </c>
      <c r="V158">
        <v>1351.07</v>
      </c>
      <c r="W158">
        <v>1340.84</v>
      </c>
      <c r="X158">
        <v>2269</v>
      </c>
      <c r="Y158">
        <v>2250</v>
      </c>
      <c r="Z158">
        <v>87.46</v>
      </c>
    </row>
    <row r="159" spans="1:26" x14ac:dyDescent="0.25">
      <c r="A159">
        <v>29863</v>
      </c>
      <c r="B159">
        <v>3749</v>
      </c>
      <c r="C159">
        <v>1351.07</v>
      </c>
      <c r="D159">
        <v>1340.84</v>
      </c>
      <c r="E159">
        <v>2269</v>
      </c>
      <c r="F159">
        <v>2250</v>
      </c>
      <c r="G159">
        <v>87.46</v>
      </c>
      <c r="I159" s="17">
        <f t="shared" si="20"/>
        <v>29.863</v>
      </c>
      <c r="J159" s="18">
        <f t="shared" si="21"/>
        <v>3749</v>
      </c>
      <c r="K159" s="4">
        <f>J159*60*'Berechnungen 525d'!$D$9/1000</f>
        <v>190.2896680851064</v>
      </c>
      <c r="L159" s="21">
        <f>L158</f>
        <v>390.33889839333847</v>
      </c>
      <c r="M159" s="20">
        <f t="shared" si="23"/>
        <v>1351.07</v>
      </c>
      <c r="N159" s="20">
        <f t="shared" si="24"/>
        <v>1340.84</v>
      </c>
      <c r="O159" s="19">
        <f t="shared" si="25"/>
        <v>2250</v>
      </c>
      <c r="P159" s="19">
        <f t="shared" si="26"/>
        <v>2269</v>
      </c>
      <c r="Q159" s="19">
        <f t="shared" si="22"/>
        <v>-19</v>
      </c>
      <c r="T159">
        <v>29863</v>
      </c>
      <c r="U159">
        <v>3749</v>
      </c>
      <c r="V159">
        <v>1351.07</v>
      </c>
      <c r="W159">
        <v>1340.84</v>
      </c>
      <c r="X159">
        <v>2269</v>
      </c>
      <c r="Y159">
        <v>2250</v>
      </c>
      <c r="Z159">
        <v>87.46</v>
      </c>
    </row>
    <row r="160" spans="1:26" x14ac:dyDescent="0.25">
      <c r="A160">
        <v>30053</v>
      </c>
      <c r="B160">
        <v>3749</v>
      </c>
      <c r="C160">
        <v>1351.07</v>
      </c>
      <c r="D160">
        <v>1340.84</v>
      </c>
      <c r="E160">
        <v>2270</v>
      </c>
      <c r="F160">
        <v>2250</v>
      </c>
      <c r="G160">
        <v>87.46</v>
      </c>
      <c r="I160" s="17">
        <f t="shared" si="20"/>
        <v>30.053000000000001</v>
      </c>
      <c r="J160" s="18">
        <f t="shared" si="21"/>
        <v>3749</v>
      </c>
      <c r="K160" s="4">
        <f>J160*60*'Berechnungen 525d'!$D$9/1000</f>
        <v>190.2896680851064</v>
      </c>
      <c r="L160" s="21">
        <f>L159</f>
        <v>390.33889839333847</v>
      </c>
      <c r="M160" s="20">
        <f t="shared" si="23"/>
        <v>1351.07</v>
      </c>
      <c r="N160" s="20">
        <f t="shared" si="24"/>
        <v>1340.84</v>
      </c>
      <c r="O160" s="19">
        <f t="shared" si="25"/>
        <v>2250</v>
      </c>
      <c r="P160" s="19">
        <f t="shared" si="26"/>
        <v>2270</v>
      </c>
      <c r="Q160" s="19">
        <f t="shared" si="22"/>
        <v>-20</v>
      </c>
      <c r="T160">
        <v>30053</v>
      </c>
      <c r="U160">
        <v>3749</v>
      </c>
      <c r="V160">
        <v>1351.07</v>
      </c>
      <c r="W160">
        <v>1340.84</v>
      </c>
      <c r="X160">
        <v>2270</v>
      </c>
      <c r="Y160">
        <v>2250</v>
      </c>
      <c r="Z160">
        <v>87.46</v>
      </c>
    </row>
    <row r="161" spans="1:26" x14ac:dyDescent="0.25">
      <c r="A161">
        <v>30243</v>
      </c>
      <c r="B161">
        <v>3749</v>
      </c>
      <c r="C161">
        <v>1351.07</v>
      </c>
      <c r="D161">
        <v>1340.84</v>
      </c>
      <c r="E161">
        <v>2270</v>
      </c>
      <c r="F161">
        <v>2250</v>
      </c>
      <c r="G161">
        <v>87.46</v>
      </c>
      <c r="I161" s="17">
        <f t="shared" si="20"/>
        <v>30.242999999999999</v>
      </c>
      <c r="J161" s="18">
        <f t="shared" si="21"/>
        <v>3749</v>
      </c>
      <c r="K161" s="4">
        <f>J161*60*'Berechnungen 525d'!$D$9/1000</f>
        <v>190.2896680851064</v>
      </c>
      <c r="L161" s="21">
        <f>L160</f>
        <v>390.33889839333847</v>
      </c>
      <c r="M161" s="20">
        <f t="shared" si="23"/>
        <v>1351.07</v>
      </c>
      <c r="N161" s="20">
        <f t="shared" si="24"/>
        <v>1340.84</v>
      </c>
      <c r="O161" s="19">
        <f t="shared" si="25"/>
        <v>2250</v>
      </c>
      <c r="P161" s="19">
        <f t="shared" si="26"/>
        <v>2270</v>
      </c>
      <c r="Q161" s="19">
        <f t="shared" si="22"/>
        <v>-20</v>
      </c>
      <c r="T161">
        <v>30243</v>
      </c>
      <c r="U161">
        <v>3749</v>
      </c>
      <c r="V161">
        <v>1351.07</v>
      </c>
      <c r="W161">
        <v>1340.84</v>
      </c>
      <c r="X161">
        <v>2270</v>
      </c>
      <c r="Y161">
        <v>2250</v>
      </c>
      <c r="Z161">
        <v>87.46</v>
      </c>
    </row>
    <row r="162" spans="1:26" x14ac:dyDescent="0.25">
      <c r="A162">
        <v>30424</v>
      </c>
      <c r="B162">
        <v>3776</v>
      </c>
      <c r="C162">
        <v>1351.07</v>
      </c>
      <c r="D162">
        <v>1340.84</v>
      </c>
      <c r="E162">
        <v>2270</v>
      </c>
      <c r="F162">
        <v>2250</v>
      </c>
      <c r="G162">
        <v>87.46</v>
      </c>
      <c r="I162" s="17">
        <f t="shared" si="20"/>
        <v>30.423999999999999</v>
      </c>
      <c r="J162" s="18">
        <f t="shared" si="21"/>
        <v>3776</v>
      </c>
      <c r="K162" s="4">
        <f>J162*60*'Berechnungen 525d'!$D$9/1000</f>
        <v>191.66011914893616</v>
      </c>
      <c r="L162" s="21">
        <f>'Berechnungen 525d'!$E$77*((K162-K156)/(3.6*(I162-I156)))*'Berechnungen 525d'!$B$3/(2*PI())</f>
        <v>189.8470899366103</v>
      </c>
      <c r="M162" s="20">
        <f t="shared" si="23"/>
        <v>1351.07</v>
      </c>
      <c r="N162" s="20">
        <f t="shared" si="24"/>
        <v>1340.84</v>
      </c>
      <c r="O162" s="19">
        <f t="shared" si="25"/>
        <v>2250</v>
      </c>
      <c r="P162" s="19">
        <f t="shared" si="26"/>
        <v>2270</v>
      </c>
      <c r="Q162" s="19">
        <f t="shared" si="22"/>
        <v>-20</v>
      </c>
      <c r="T162">
        <v>30424</v>
      </c>
      <c r="U162">
        <v>3776</v>
      </c>
      <c r="V162">
        <v>1351.07</v>
      </c>
      <c r="W162">
        <v>1340.84</v>
      </c>
      <c r="X162">
        <v>2270</v>
      </c>
      <c r="Y162">
        <v>2250</v>
      </c>
      <c r="Z162">
        <v>87.46</v>
      </c>
    </row>
    <row r="163" spans="1:26" x14ac:dyDescent="0.25">
      <c r="A163">
        <v>30614</v>
      </c>
      <c r="B163">
        <v>3776</v>
      </c>
      <c r="C163">
        <v>1351.07</v>
      </c>
      <c r="D163">
        <v>1340.84</v>
      </c>
      <c r="E163">
        <v>2270</v>
      </c>
      <c r="F163">
        <v>2250</v>
      </c>
      <c r="G163">
        <v>87.46</v>
      </c>
      <c r="I163" s="17">
        <f t="shared" ref="I163:I190" si="27">A163/1000</f>
        <v>30.614000000000001</v>
      </c>
      <c r="J163" s="18">
        <f t="shared" si="21"/>
        <v>3776</v>
      </c>
      <c r="K163" s="4">
        <f>J163*60*'Berechnungen 525d'!$D$9/1000</f>
        <v>191.66011914893616</v>
      </c>
      <c r="L163" s="21">
        <f>L162</f>
        <v>189.8470899366103</v>
      </c>
      <c r="M163" s="20">
        <f t="shared" si="23"/>
        <v>1351.07</v>
      </c>
      <c r="N163" s="20">
        <f t="shared" si="24"/>
        <v>1340.84</v>
      </c>
      <c r="O163" s="19">
        <f t="shared" si="25"/>
        <v>2250</v>
      </c>
      <c r="P163" s="19">
        <f t="shared" si="26"/>
        <v>2270</v>
      </c>
      <c r="Q163" s="19">
        <f t="shared" si="22"/>
        <v>-20</v>
      </c>
      <c r="T163">
        <v>30614</v>
      </c>
      <c r="U163">
        <v>3776</v>
      </c>
      <c r="V163">
        <v>1351.07</v>
      </c>
      <c r="W163">
        <v>1340.84</v>
      </c>
      <c r="X163">
        <v>2270</v>
      </c>
      <c r="Y163">
        <v>2250</v>
      </c>
      <c r="Z163">
        <v>87.46</v>
      </c>
    </row>
    <row r="164" spans="1:26" x14ac:dyDescent="0.25">
      <c r="A164">
        <v>30784</v>
      </c>
      <c r="B164">
        <v>3776</v>
      </c>
      <c r="C164">
        <v>1340.84</v>
      </c>
      <c r="D164">
        <v>1340.84</v>
      </c>
      <c r="E164">
        <v>2270</v>
      </c>
      <c r="F164">
        <v>2250</v>
      </c>
      <c r="G164">
        <v>87.46</v>
      </c>
      <c r="I164" s="17">
        <f t="shared" si="27"/>
        <v>30.783999999999999</v>
      </c>
      <c r="J164" s="18">
        <f t="shared" si="21"/>
        <v>3776</v>
      </c>
      <c r="K164" s="4">
        <f>J164*60*'Berechnungen 525d'!$D$9/1000</f>
        <v>191.66011914893616</v>
      </c>
      <c r="L164" s="21">
        <f>L163</f>
        <v>189.8470899366103</v>
      </c>
      <c r="M164" s="20">
        <f t="shared" si="23"/>
        <v>1340.84</v>
      </c>
      <c r="N164" s="20">
        <f t="shared" si="24"/>
        <v>1340.84</v>
      </c>
      <c r="O164" s="19">
        <f t="shared" ref="O164:O190" si="28">IF(ISBLANK(F164),O163,F164)</f>
        <v>2250</v>
      </c>
      <c r="P164" s="19">
        <f t="shared" ref="P164:P190" si="29">IF(ISBLANK(E164),P163,E164)</f>
        <v>2270</v>
      </c>
      <c r="Q164" s="19">
        <f t="shared" si="22"/>
        <v>-20</v>
      </c>
      <c r="T164">
        <v>30784</v>
      </c>
      <c r="U164">
        <v>3776</v>
      </c>
      <c r="V164">
        <v>1340.84</v>
      </c>
      <c r="W164">
        <v>1340.84</v>
      </c>
      <c r="X164">
        <v>2270</v>
      </c>
      <c r="Y164">
        <v>2250</v>
      </c>
      <c r="Z164">
        <v>87.46</v>
      </c>
    </row>
    <row r="165" spans="1:26" x14ac:dyDescent="0.25">
      <c r="A165">
        <v>30984</v>
      </c>
      <c r="B165">
        <v>3776</v>
      </c>
      <c r="C165">
        <v>1340.84</v>
      </c>
      <c r="D165">
        <v>1340.84</v>
      </c>
      <c r="E165">
        <v>2270</v>
      </c>
      <c r="F165">
        <v>2250</v>
      </c>
      <c r="G165">
        <v>87.46</v>
      </c>
      <c r="I165" s="17">
        <f t="shared" si="27"/>
        <v>30.984000000000002</v>
      </c>
      <c r="J165" s="18">
        <f t="shared" si="21"/>
        <v>3776</v>
      </c>
      <c r="K165" s="4">
        <f>J165*60*'Berechnungen 525d'!$D$9/1000</f>
        <v>191.66011914893616</v>
      </c>
      <c r="L165" s="21">
        <f>L164</f>
        <v>189.8470899366103</v>
      </c>
      <c r="M165" s="20">
        <f t="shared" si="23"/>
        <v>1340.84</v>
      </c>
      <c r="N165" s="20">
        <f t="shared" si="24"/>
        <v>1340.84</v>
      </c>
      <c r="O165" s="19">
        <f t="shared" si="28"/>
        <v>2250</v>
      </c>
      <c r="P165" s="19">
        <f t="shared" si="29"/>
        <v>2270</v>
      </c>
      <c r="Q165" s="19">
        <f t="shared" si="22"/>
        <v>-20</v>
      </c>
      <c r="T165">
        <v>30984</v>
      </c>
      <c r="U165">
        <v>3776</v>
      </c>
      <c r="V165">
        <v>1340.84</v>
      </c>
      <c r="W165">
        <v>1340.84</v>
      </c>
      <c r="X165">
        <v>2270</v>
      </c>
      <c r="Y165">
        <v>2250</v>
      </c>
      <c r="Z165">
        <v>87.46</v>
      </c>
    </row>
    <row r="166" spans="1:26" x14ac:dyDescent="0.25">
      <c r="A166">
        <v>31175</v>
      </c>
      <c r="B166">
        <v>3776</v>
      </c>
      <c r="C166">
        <v>1340.84</v>
      </c>
      <c r="D166">
        <v>1340.84</v>
      </c>
      <c r="E166">
        <v>2268</v>
      </c>
      <c r="F166">
        <v>2250</v>
      </c>
      <c r="G166">
        <v>87.46</v>
      </c>
      <c r="I166" s="17">
        <f t="shared" si="27"/>
        <v>31.175000000000001</v>
      </c>
      <c r="J166" s="18">
        <f t="shared" si="21"/>
        <v>3776</v>
      </c>
      <c r="K166" s="4">
        <f>J166*60*'Berechnungen 525d'!$D$9/1000</f>
        <v>191.66011914893616</v>
      </c>
      <c r="L166" s="21">
        <f>L165</f>
        <v>189.8470899366103</v>
      </c>
      <c r="M166" s="20">
        <f t="shared" si="23"/>
        <v>1340.84</v>
      </c>
      <c r="N166" s="20">
        <f t="shared" si="24"/>
        <v>1340.84</v>
      </c>
      <c r="O166" s="19">
        <f t="shared" si="28"/>
        <v>2250</v>
      </c>
      <c r="P166" s="19">
        <f t="shared" si="29"/>
        <v>2268</v>
      </c>
      <c r="Q166" s="19">
        <f t="shared" si="22"/>
        <v>-18</v>
      </c>
      <c r="T166">
        <v>31175</v>
      </c>
      <c r="U166">
        <v>3776</v>
      </c>
      <c r="V166">
        <v>1340.84</v>
      </c>
      <c r="W166">
        <v>1340.84</v>
      </c>
      <c r="X166">
        <v>2268</v>
      </c>
      <c r="Y166">
        <v>2250</v>
      </c>
      <c r="Z166">
        <v>87.46</v>
      </c>
    </row>
    <row r="167" spans="1:26" x14ac:dyDescent="0.25">
      <c r="A167">
        <v>31345</v>
      </c>
      <c r="B167">
        <v>3776</v>
      </c>
      <c r="C167">
        <v>1340.84</v>
      </c>
      <c r="D167">
        <v>1340.84</v>
      </c>
      <c r="E167">
        <v>2268</v>
      </c>
      <c r="F167">
        <v>2250</v>
      </c>
      <c r="G167">
        <v>87.66</v>
      </c>
      <c r="I167" s="17">
        <f t="shared" si="27"/>
        <v>31.344999999999999</v>
      </c>
      <c r="J167" s="18">
        <f t="shared" si="21"/>
        <v>3776</v>
      </c>
      <c r="K167" s="4">
        <f>J167*60*'Berechnungen 525d'!$D$9/1000</f>
        <v>191.66011914893616</v>
      </c>
      <c r="L167" s="21">
        <f>L166</f>
        <v>189.8470899366103</v>
      </c>
      <c r="M167" s="20">
        <f t="shared" si="23"/>
        <v>1340.84</v>
      </c>
      <c r="N167" s="20">
        <f t="shared" si="24"/>
        <v>1340.84</v>
      </c>
      <c r="O167" s="19">
        <f t="shared" si="28"/>
        <v>2250</v>
      </c>
      <c r="P167" s="19">
        <f t="shared" si="29"/>
        <v>2268</v>
      </c>
      <c r="Q167" s="19">
        <f t="shared" si="22"/>
        <v>-18</v>
      </c>
      <c r="T167">
        <v>31345</v>
      </c>
      <c r="U167">
        <v>3776</v>
      </c>
      <c r="V167">
        <v>1340.84</v>
      </c>
      <c r="W167">
        <v>1340.84</v>
      </c>
      <c r="X167">
        <v>2268</v>
      </c>
      <c r="Y167">
        <v>2250</v>
      </c>
      <c r="Z167">
        <v>87.66</v>
      </c>
    </row>
    <row r="168" spans="1:26" x14ac:dyDescent="0.25">
      <c r="A168">
        <v>31535</v>
      </c>
      <c r="B168">
        <v>3823</v>
      </c>
      <c r="C168">
        <v>1340.84</v>
      </c>
      <c r="D168">
        <v>1340.84</v>
      </c>
      <c r="E168">
        <v>2268</v>
      </c>
      <c r="F168">
        <v>2250</v>
      </c>
      <c r="G168">
        <v>87.66</v>
      </c>
      <c r="I168" s="17">
        <f t="shared" si="27"/>
        <v>31.535</v>
      </c>
      <c r="J168" s="18">
        <f t="shared" si="21"/>
        <v>3823</v>
      </c>
      <c r="K168" s="4">
        <f>J168*60*'Berechnungen 525d'!$D$9/1000</f>
        <v>194.04571914893614</v>
      </c>
      <c r="L168" s="21">
        <f>'Berechnungen 525d'!$E$77*((K168-K162)/(3.6*(I168-I162)))*'Berechnungen 525d'!$B$3/(2*PI())</f>
        <v>339.69572641456557</v>
      </c>
      <c r="M168" s="20">
        <f t="shared" si="23"/>
        <v>1340.84</v>
      </c>
      <c r="N168" s="20">
        <f t="shared" si="24"/>
        <v>1340.84</v>
      </c>
      <c r="O168" s="19">
        <f t="shared" si="28"/>
        <v>2250</v>
      </c>
      <c r="P168" s="19">
        <f t="shared" si="29"/>
        <v>2268</v>
      </c>
      <c r="Q168" s="19">
        <f t="shared" si="22"/>
        <v>-18</v>
      </c>
      <c r="T168">
        <v>31535</v>
      </c>
      <c r="U168">
        <v>3823</v>
      </c>
      <c r="V168">
        <v>1340.84</v>
      </c>
      <c r="W168">
        <v>1340.84</v>
      </c>
      <c r="X168">
        <v>2268</v>
      </c>
      <c r="Y168">
        <v>2250</v>
      </c>
      <c r="Z168">
        <v>87.66</v>
      </c>
    </row>
    <row r="169" spans="1:26" x14ac:dyDescent="0.25">
      <c r="A169">
        <v>31715</v>
      </c>
      <c r="B169">
        <v>3823</v>
      </c>
      <c r="C169">
        <v>1340.84</v>
      </c>
      <c r="D169">
        <v>1340.84</v>
      </c>
      <c r="E169">
        <v>2268</v>
      </c>
      <c r="F169">
        <v>2250</v>
      </c>
      <c r="G169">
        <v>87.66</v>
      </c>
      <c r="I169" s="17">
        <f t="shared" si="27"/>
        <v>31.715</v>
      </c>
      <c r="J169" s="18">
        <f t="shared" si="21"/>
        <v>3823</v>
      </c>
      <c r="K169" s="4">
        <f>J169*60*'Berechnungen 525d'!$D$9/1000</f>
        <v>194.04571914893614</v>
      </c>
      <c r="L169" s="21">
        <f>L168</f>
        <v>339.69572641456557</v>
      </c>
      <c r="M169" s="20">
        <f t="shared" si="23"/>
        <v>1340.84</v>
      </c>
      <c r="N169" s="20">
        <f t="shared" si="24"/>
        <v>1340.84</v>
      </c>
      <c r="O169" s="19">
        <f t="shared" si="28"/>
        <v>2250</v>
      </c>
      <c r="P169" s="19">
        <f t="shared" si="29"/>
        <v>2268</v>
      </c>
      <c r="Q169" s="19">
        <f t="shared" si="22"/>
        <v>-18</v>
      </c>
      <c r="T169">
        <v>31715</v>
      </c>
      <c r="U169">
        <v>3823</v>
      </c>
      <c r="V169">
        <v>1340.84</v>
      </c>
      <c r="W169">
        <v>1340.84</v>
      </c>
      <c r="X169">
        <v>2268</v>
      </c>
      <c r="Y169">
        <v>2250</v>
      </c>
      <c r="Z169">
        <v>87.66</v>
      </c>
    </row>
    <row r="170" spans="1:26" x14ac:dyDescent="0.25">
      <c r="A170">
        <v>31906</v>
      </c>
      <c r="B170">
        <v>3823</v>
      </c>
      <c r="C170">
        <v>1340.84</v>
      </c>
      <c r="D170">
        <v>1340.84</v>
      </c>
      <c r="E170">
        <v>2268</v>
      </c>
      <c r="F170">
        <v>2250</v>
      </c>
      <c r="G170">
        <v>87.66</v>
      </c>
      <c r="I170" s="17">
        <f t="shared" si="27"/>
        <v>31.905999999999999</v>
      </c>
      <c r="J170" s="18">
        <f t="shared" si="21"/>
        <v>3823</v>
      </c>
      <c r="K170" s="4">
        <f>J170*60*'Berechnungen 525d'!$D$9/1000</f>
        <v>194.04571914893614</v>
      </c>
      <c r="L170" s="21">
        <f>L169</f>
        <v>339.69572641456557</v>
      </c>
      <c r="M170" s="20">
        <f t="shared" si="23"/>
        <v>1340.84</v>
      </c>
      <c r="N170" s="20">
        <f t="shared" si="24"/>
        <v>1340.84</v>
      </c>
      <c r="O170" s="19">
        <f t="shared" si="28"/>
        <v>2250</v>
      </c>
      <c r="P170" s="19">
        <f t="shared" si="29"/>
        <v>2268</v>
      </c>
      <c r="Q170" s="19">
        <f t="shared" si="22"/>
        <v>-18</v>
      </c>
      <c r="T170">
        <v>31906</v>
      </c>
      <c r="U170">
        <v>3823</v>
      </c>
      <c r="V170">
        <v>1340.84</v>
      </c>
      <c r="W170">
        <v>1340.84</v>
      </c>
      <c r="X170">
        <v>2268</v>
      </c>
      <c r="Y170">
        <v>2250</v>
      </c>
      <c r="Z170">
        <v>87.66</v>
      </c>
    </row>
    <row r="171" spans="1:26" x14ac:dyDescent="0.25">
      <c r="A171">
        <v>32096</v>
      </c>
      <c r="B171">
        <v>3823</v>
      </c>
      <c r="C171">
        <v>1340.84</v>
      </c>
      <c r="D171">
        <v>1340.84</v>
      </c>
      <c r="E171">
        <v>2268</v>
      </c>
      <c r="F171">
        <v>2250</v>
      </c>
      <c r="G171">
        <v>87.66</v>
      </c>
      <c r="I171" s="17">
        <f t="shared" si="27"/>
        <v>32.095999999999997</v>
      </c>
      <c r="J171" s="18">
        <f t="shared" si="21"/>
        <v>3823</v>
      </c>
      <c r="K171" s="4">
        <f>J171*60*'Berechnungen 525d'!$D$9/1000</f>
        <v>194.04571914893614</v>
      </c>
      <c r="L171" s="21">
        <f>L170</f>
        <v>339.69572641456557</v>
      </c>
      <c r="M171" s="20">
        <f t="shared" si="23"/>
        <v>1340.84</v>
      </c>
      <c r="N171" s="20">
        <f t="shared" si="24"/>
        <v>1340.84</v>
      </c>
      <c r="O171" s="19">
        <f t="shared" si="28"/>
        <v>2250</v>
      </c>
      <c r="P171" s="19">
        <f t="shared" si="29"/>
        <v>2268</v>
      </c>
      <c r="Q171" s="19">
        <f t="shared" si="22"/>
        <v>-18</v>
      </c>
      <c r="T171">
        <v>32096</v>
      </c>
      <c r="U171">
        <v>3823</v>
      </c>
      <c r="V171">
        <v>1340.84</v>
      </c>
      <c r="W171">
        <v>1340.84</v>
      </c>
      <c r="X171">
        <v>2268</v>
      </c>
      <c r="Y171">
        <v>2250</v>
      </c>
      <c r="Z171">
        <v>87.66</v>
      </c>
    </row>
    <row r="172" spans="1:26" x14ac:dyDescent="0.25">
      <c r="A172">
        <v>32276</v>
      </c>
      <c r="B172">
        <v>3823</v>
      </c>
      <c r="C172">
        <v>1340.84</v>
      </c>
      <c r="D172">
        <v>1340.84</v>
      </c>
      <c r="E172">
        <v>2268</v>
      </c>
      <c r="F172">
        <v>2250</v>
      </c>
      <c r="G172">
        <v>87.66</v>
      </c>
      <c r="I172" s="17">
        <f t="shared" si="27"/>
        <v>32.276000000000003</v>
      </c>
      <c r="J172" s="18">
        <f t="shared" si="21"/>
        <v>3823</v>
      </c>
      <c r="K172" s="4">
        <f>J172*60*'Berechnungen 525d'!$D$9/1000</f>
        <v>194.04571914893614</v>
      </c>
      <c r="L172" s="21">
        <f>L171</f>
        <v>339.69572641456557</v>
      </c>
      <c r="M172" s="20">
        <f t="shared" si="23"/>
        <v>1340.84</v>
      </c>
      <c r="N172" s="20">
        <f t="shared" si="24"/>
        <v>1340.84</v>
      </c>
      <c r="O172" s="19">
        <f t="shared" si="28"/>
        <v>2250</v>
      </c>
      <c r="P172" s="19">
        <f t="shared" si="29"/>
        <v>2268</v>
      </c>
      <c r="Q172" s="19">
        <f t="shared" si="22"/>
        <v>-18</v>
      </c>
      <c r="T172">
        <v>32276</v>
      </c>
      <c r="U172">
        <v>3823</v>
      </c>
      <c r="V172">
        <v>1340.84</v>
      </c>
      <c r="W172">
        <v>1340.84</v>
      </c>
      <c r="X172">
        <v>2268</v>
      </c>
      <c r="Y172">
        <v>2250</v>
      </c>
      <c r="Z172">
        <v>87.66</v>
      </c>
    </row>
    <row r="173" spans="1:26" x14ac:dyDescent="0.25">
      <c r="A173">
        <v>32467</v>
      </c>
      <c r="B173">
        <v>3823</v>
      </c>
      <c r="C173">
        <v>1340.84</v>
      </c>
      <c r="D173">
        <v>1340.84</v>
      </c>
      <c r="E173">
        <v>2268</v>
      </c>
      <c r="F173">
        <v>2250</v>
      </c>
      <c r="G173">
        <v>87.76</v>
      </c>
      <c r="I173" s="17">
        <f t="shared" si="27"/>
        <v>32.466999999999999</v>
      </c>
      <c r="J173" s="18">
        <f t="shared" si="21"/>
        <v>3823</v>
      </c>
      <c r="K173" s="4">
        <f>J173*60*'Berechnungen 525d'!$D$9/1000</f>
        <v>194.04571914893614</v>
      </c>
      <c r="L173" s="21">
        <f>L172</f>
        <v>339.69572641456557</v>
      </c>
      <c r="M173" s="20">
        <f t="shared" si="23"/>
        <v>1340.84</v>
      </c>
      <c r="N173" s="20">
        <f t="shared" si="24"/>
        <v>1340.84</v>
      </c>
      <c r="O173" s="19">
        <f t="shared" si="28"/>
        <v>2250</v>
      </c>
      <c r="P173" s="19">
        <f t="shared" si="29"/>
        <v>2268</v>
      </c>
      <c r="Q173" s="19">
        <f t="shared" si="22"/>
        <v>-18</v>
      </c>
      <c r="T173">
        <v>32467</v>
      </c>
      <c r="U173">
        <v>3823</v>
      </c>
      <c r="V173">
        <v>1340.84</v>
      </c>
      <c r="W173">
        <v>1340.84</v>
      </c>
      <c r="X173">
        <v>2268</v>
      </c>
      <c r="Y173">
        <v>2250</v>
      </c>
      <c r="Z173">
        <v>87.76</v>
      </c>
    </row>
    <row r="174" spans="1:26" x14ac:dyDescent="0.25">
      <c r="A174">
        <v>32647</v>
      </c>
      <c r="B174">
        <v>3850</v>
      </c>
      <c r="C174">
        <v>1340.84</v>
      </c>
      <c r="D174">
        <v>1340.84</v>
      </c>
      <c r="E174">
        <v>2268</v>
      </c>
      <c r="F174">
        <v>2250</v>
      </c>
      <c r="G174">
        <v>87.76</v>
      </c>
      <c r="I174" s="17">
        <f t="shared" si="27"/>
        <v>32.646999999999998</v>
      </c>
      <c r="J174" s="18">
        <f t="shared" si="21"/>
        <v>3850</v>
      </c>
      <c r="K174" s="4">
        <f>J174*60*'Berechnungen 525d'!$D$9/1000</f>
        <v>195.41617021276596</v>
      </c>
      <c r="L174" s="21">
        <f>'Berechnungen 525d'!$E$77*((K174-K168)/(3.6*(I174-I168)))*'Berechnungen 525d'!$B$3/(2*PI())</f>
        <v>194.96886394569978</v>
      </c>
      <c r="M174" s="20">
        <f t="shared" si="23"/>
        <v>1340.84</v>
      </c>
      <c r="N174" s="20">
        <f t="shared" si="24"/>
        <v>1340.84</v>
      </c>
      <c r="O174" s="19">
        <f t="shared" si="28"/>
        <v>2250</v>
      </c>
      <c r="P174" s="19">
        <f t="shared" si="29"/>
        <v>2268</v>
      </c>
      <c r="Q174" s="19">
        <f t="shared" si="22"/>
        <v>-18</v>
      </c>
      <c r="T174">
        <v>32647</v>
      </c>
      <c r="U174">
        <v>3850</v>
      </c>
      <c r="V174">
        <v>1340.84</v>
      </c>
      <c r="W174">
        <v>1340.84</v>
      </c>
      <c r="X174">
        <v>2268</v>
      </c>
      <c r="Y174">
        <v>2250</v>
      </c>
      <c r="Z174">
        <v>87.76</v>
      </c>
    </row>
    <row r="175" spans="1:26" x14ac:dyDescent="0.25">
      <c r="A175">
        <v>32817</v>
      </c>
      <c r="B175">
        <v>3850</v>
      </c>
      <c r="C175">
        <v>1340.84</v>
      </c>
      <c r="D175">
        <v>1340.84</v>
      </c>
      <c r="E175">
        <v>2268</v>
      </c>
      <c r="F175">
        <v>2250</v>
      </c>
      <c r="G175">
        <v>87.76</v>
      </c>
      <c r="I175" s="17">
        <f t="shared" si="27"/>
        <v>32.817</v>
      </c>
      <c r="J175" s="18">
        <f t="shared" si="21"/>
        <v>3850</v>
      </c>
      <c r="K175" s="4">
        <f>J175*60*'Berechnungen 525d'!$D$9/1000</f>
        <v>195.41617021276596</v>
      </c>
      <c r="L175" s="21">
        <f>L174</f>
        <v>194.96886394569978</v>
      </c>
      <c r="M175" s="20">
        <f t="shared" si="23"/>
        <v>1340.84</v>
      </c>
      <c r="N175" s="20">
        <f t="shared" si="24"/>
        <v>1340.84</v>
      </c>
      <c r="O175" s="19">
        <f t="shared" si="28"/>
        <v>2250</v>
      </c>
      <c r="P175" s="19">
        <f t="shared" si="29"/>
        <v>2268</v>
      </c>
      <c r="Q175" s="19">
        <f t="shared" si="22"/>
        <v>-18</v>
      </c>
      <c r="T175">
        <v>32817</v>
      </c>
      <c r="U175">
        <v>3850</v>
      </c>
      <c r="V175">
        <v>1340.84</v>
      </c>
      <c r="W175">
        <v>1340.84</v>
      </c>
      <c r="X175">
        <v>2268</v>
      </c>
      <c r="Y175">
        <v>2250</v>
      </c>
      <c r="Z175">
        <v>87.76</v>
      </c>
    </row>
    <row r="176" spans="1:26" x14ac:dyDescent="0.25">
      <c r="A176">
        <v>33007</v>
      </c>
      <c r="B176">
        <v>3850</v>
      </c>
      <c r="C176">
        <v>1340.84</v>
      </c>
      <c r="D176">
        <v>1340.84</v>
      </c>
      <c r="E176">
        <v>2268</v>
      </c>
      <c r="F176">
        <v>2250</v>
      </c>
      <c r="G176">
        <v>87.76</v>
      </c>
      <c r="I176" s="17">
        <f t="shared" si="27"/>
        <v>33.006999999999998</v>
      </c>
      <c r="J176" s="18">
        <f t="shared" si="21"/>
        <v>3850</v>
      </c>
      <c r="K176" s="4">
        <f>J176*60*'Berechnungen 525d'!$D$9/1000</f>
        <v>195.41617021276596</v>
      </c>
      <c r="L176" s="21">
        <f>L175</f>
        <v>194.96886394569978</v>
      </c>
      <c r="M176" s="20">
        <f t="shared" si="23"/>
        <v>1340.84</v>
      </c>
      <c r="N176" s="20">
        <f t="shared" si="24"/>
        <v>1340.84</v>
      </c>
      <c r="O176" s="19">
        <f t="shared" si="28"/>
        <v>2250</v>
      </c>
      <c r="P176" s="19">
        <f t="shared" si="29"/>
        <v>2268</v>
      </c>
      <c r="Q176" s="19">
        <f t="shared" si="22"/>
        <v>-18</v>
      </c>
      <c r="T176">
        <v>33007</v>
      </c>
      <c r="U176">
        <v>3850</v>
      </c>
      <c r="V176">
        <v>1340.84</v>
      </c>
      <c r="W176">
        <v>1340.84</v>
      </c>
      <c r="X176">
        <v>2268</v>
      </c>
      <c r="Y176">
        <v>2250</v>
      </c>
      <c r="Z176">
        <v>87.76</v>
      </c>
    </row>
    <row r="177" spans="1:26" x14ac:dyDescent="0.25">
      <c r="A177">
        <v>33208</v>
      </c>
      <c r="B177">
        <v>3850</v>
      </c>
      <c r="C177">
        <v>1340.84</v>
      </c>
      <c r="D177">
        <v>1340.84</v>
      </c>
      <c r="E177">
        <v>2268</v>
      </c>
      <c r="F177">
        <v>2250</v>
      </c>
      <c r="G177">
        <v>87.76</v>
      </c>
      <c r="I177" s="17">
        <f t="shared" si="27"/>
        <v>33.207999999999998</v>
      </c>
      <c r="J177" s="18">
        <f t="shared" si="21"/>
        <v>3850</v>
      </c>
      <c r="K177" s="4">
        <f>J177*60*'Berechnungen 525d'!$D$9/1000</f>
        <v>195.41617021276596</v>
      </c>
      <c r="L177" s="21">
        <f>L176</f>
        <v>194.96886394569978</v>
      </c>
      <c r="M177" s="20">
        <f t="shared" si="23"/>
        <v>1340.84</v>
      </c>
      <c r="N177" s="20">
        <f t="shared" si="24"/>
        <v>1340.84</v>
      </c>
      <c r="O177" s="19">
        <f t="shared" si="28"/>
        <v>2250</v>
      </c>
      <c r="P177" s="19">
        <f t="shared" si="29"/>
        <v>2268</v>
      </c>
      <c r="Q177" s="19">
        <f t="shared" si="22"/>
        <v>-18</v>
      </c>
      <c r="T177">
        <v>33208</v>
      </c>
      <c r="U177">
        <v>3850</v>
      </c>
      <c r="V177">
        <v>1340.84</v>
      </c>
      <c r="W177">
        <v>1340.84</v>
      </c>
      <c r="X177">
        <v>2268</v>
      </c>
      <c r="Y177">
        <v>2250</v>
      </c>
      <c r="Z177">
        <v>87.76</v>
      </c>
    </row>
    <row r="178" spans="1:26" x14ac:dyDescent="0.25">
      <c r="A178">
        <v>33398</v>
      </c>
      <c r="B178">
        <v>3850</v>
      </c>
      <c r="C178">
        <v>1340.84</v>
      </c>
      <c r="D178">
        <v>1340.84</v>
      </c>
      <c r="E178">
        <v>2267</v>
      </c>
      <c r="F178">
        <v>2250</v>
      </c>
      <c r="G178">
        <v>87.76</v>
      </c>
      <c r="I178" s="17">
        <f t="shared" si="27"/>
        <v>33.398000000000003</v>
      </c>
      <c r="J178" s="18">
        <f t="shared" si="21"/>
        <v>3850</v>
      </c>
      <c r="K178" s="4">
        <f>J178*60*'Berechnungen 525d'!$D$9/1000</f>
        <v>195.41617021276596</v>
      </c>
      <c r="L178" s="21">
        <f>L177</f>
        <v>194.96886394569978</v>
      </c>
      <c r="M178" s="20">
        <f t="shared" si="23"/>
        <v>1340.84</v>
      </c>
      <c r="N178" s="20">
        <f t="shared" si="24"/>
        <v>1340.84</v>
      </c>
      <c r="O178" s="19">
        <f t="shared" si="28"/>
        <v>2250</v>
      </c>
      <c r="P178" s="19">
        <f t="shared" si="29"/>
        <v>2267</v>
      </c>
      <c r="Q178" s="19">
        <f t="shared" si="22"/>
        <v>-17</v>
      </c>
      <c r="T178">
        <v>33398</v>
      </c>
      <c r="U178">
        <v>3850</v>
      </c>
      <c r="V178">
        <v>1340.84</v>
      </c>
      <c r="W178">
        <v>1340.84</v>
      </c>
      <c r="X178">
        <v>2267</v>
      </c>
      <c r="Y178">
        <v>2250</v>
      </c>
      <c r="Z178">
        <v>87.76</v>
      </c>
    </row>
    <row r="179" spans="1:26" x14ac:dyDescent="0.25">
      <c r="A179">
        <v>33588</v>
      </c>
      <c r="B179">
        <v>3850</v>
      </c>
      <c r="C179">
        <v>1340.84</v>
      </c>
      <c r="D179">
        <v>1340.84</v>
      </c>
      <c r="E179">
        <v>2267</v>
      </c>
      <c r="F179">
        <v>2250</v>
      </c>
      <c r="G179">
        <v>87.96</v>
      </c>
      <c r="I179" s="17">
        <f t="shared" si="27"/>
        <v>33.588000000000001</v>
      </c>
      <c r="J179" s="18">
        <f t="shared" si="21"/>
        <v>3850</v>
      </c>
      <c r="K179" s="4">
        <f>J179*60*'Berechnungen 525d'!$D$9/1000</f>
        <v>195.41617021276596</v>
      </c>
      <c r="L179" s="21">
        <f>L178</f>
        <v>194.96886394569978</v>
      </c>
      <c r="M179" s="20">
        <f t="shared" si="23"/>
        <v>1340.84</v>
      </c>
      <c r="N179" s="20">
        <f t="shared" si="24"/>
        <v>1340.84</v>
      </c>
      <c r="O179" s="19">
        <f t="shared" si="28"/>
        <v>2250</v>
      </c>
      <c r="P179" s="19">
        <f t="shared" si="29"/>
        <v>2267</v>
      </c>
      <c r="Q179" s="19">
        <f t="shared" si="22"/>
        <v>-17</v>
      </c>
      <c r="T179">
        <v>33588</v>
      </c>
      <c r="U179">
        <v>3850</v>
      </c>
      <c r="V179">
        <v>1340.84</v>
      </c>
      <c r="W179">
        <v>1340.84</v>
      </c>
      <c r="X179">
        <v>2267</v>
      </c>
      <c r="Y179">
        <v>2250</v>
      </c>
      <c r="Z179">
        <v>87.96</v>
      </c>
    </row>
    <row r="180" spans="1:26" x14ac:dyDescent="0.25">
      <c r="A180">
        <v>33778</v>
      </c>
      <c r="B180">
        <v>3845</v>
      </c>
      <c r="C180">
        <v>1340.84</v>
      </c>
      <c r="D180">
        <v>1340.84</v>
      </c>
      <c r="E180">
        <v>2267</v>
      </c>
      <c r="F180">
        <v>2250</v>
      </c>
      <c r="G180">
        <v>87.96</v>
      </c>
      <c r="I180" s="17">
        <f t="shared" si="27"/>
        <v>33.777999999999999</v>
      </c>
      <c r="J180" s="18">
        <f t="shared" si="21"/>
        <v>3845</v>
      </c>
      <c r="K180" s="4">
        <f>J180*60*'Berechnungen 525d'!$D$9/1000</f>
        <v>195.16238297872337</v>
      </c>
      <c r="L180" s="21">
        <f>'Berechnungen 525d'!$E$77*((K180-K174)/(3.6*(I180-I174)))*'Berechnungen 525d'!$B$3/(2*PI())</f>
        <v>-35.498800914897473</v>
      </c>
      <c r="M180" s="20">
        <f t="shared" si="23"/>
        <v>1340.84</v>
      </c>
      <c r="N180" s="20">
        <f t="shared" si="24"/>
        <v>1340.84</v>
      </c>
      <c r="O180" s="19">
        <f t="shared" si="28"/>
        <v>2250</v>
      </c>
      <c r="P180" s="19">
        <f t="shared" si="29"/>
        <v>2267</v>
      </c>
      <c r="Q180" s="19">
        <f t="shared" si="22"/>
        <v>-17</v>
      </c>
      <c r="T180">
        <v>33778</v>
      </c>
      <c r="U180">
        <v>3845</v>
      </c>
      <c r="V180">
        <v>1340.84</v>
      </c>
      <c r="W180">
        <v>1340.84</v>
      </c>
      <c r="X180">
        <v>2267</v>
      </c>
      <c r="Y180">
        <v>2250</v>
      </c>
      <c r="Z180">
        <v>87.96</v>
      </c>
    </row>
    <row r="181" spans="1:26" x14ac:dyDescent="0.25">
      <c r="A181">
        <v>33969</v>
      </c>
      <c r="B181">
        <v>3845</v>
      </c>
      <c r="C181">
        <v>1340.84</v>
      </c>
      <c r="D181">
        <v>1340.84</v>
      </c>
      <c r="E181">
        <v>2267</v>
      </c>
      <c r="F181">
        <v>2250</v>
      </c>
      <c r="G181">
        <v>87.96</v>
      </c>
      <c r="I181" s="17">
        <f t="shared" si="27"/>
        <v>33.969000000000001</v>
      </c>
      <c r="J181" s="18">
        <f t="shared" si="21"/>
        <v>3845</v>
      </c>
      <c r="K181" s="4">
        <f>J181*60*'Berechnungen 525d'!$D$9/1000</f>
        <v>195.16238297872337</v>
      </c>
      <c r="L181" s="21">
        <f>L180</f>
        <v>-35.498800914897473</v>
      </c>
      <c r="M181" s="20">
        <f t="shared" si="23"/>
        <v>1340.84</v>
      </c>
      <c r="N181" s="20">
        <f t="shared" si="24"/>
        <v>1340.84</v>
      </c>
      <c r="O181" s="19">
        <f t="shared" si="28"/>
        <v>2250</v>
      </c>
      <c r="P181" s="19">
        <f t="shared" si="29"/>
        <v>2267</v>
      </c>
      <c r="Q181" s="19">
        <f t="shared" si="22"/>
        <v>-17</v>
      </c>
      <c r="T181">
        <v>33969</v>
      </c>
      <c r="U181">
        <v>3845</v>
      </c>
      <c r="V181">
        <v>1340.84</v>
      </c>
      <c r="W181">
        <v>1340.84</v>
      </c>
      <c r="X181">
        <v>2267</v>
      </c>
      <c r="Y181">
        <v>2250</v>
      </c>
      <c r="Z181">
        <v>87.96</v>
      </c>
    </row>
    <row r="182" spans="1:26" x14ac:dyDescent="0.25">
      <c r="A182">
        <v>34159</v>
      </c>
      <c r="B182">
        <v>3845</v>
      </c>
      <c r="C182">
        <v>1351.07</v>
      </c>
      <c r="D182">
        <v>1340.84</v>
      </c>
      <c r="E182">
        <v>2267</v>
      </c>
      <c r="F182">
        <v>2250</v>
      </c>
      <c r="G182">
        <v>87.96</v>
      </c>
      <c r="I182" s="17">
        <f t="shared" si="27"/>
        <v>34.158999999999999</v>
      </c>
      <c r="J182" s="18">
        <f t="shared" si="21"/>
        <v>3845</v>
      </c>
      <c r="K182" s="4">
        <f>J182*60*'Berechnungen 525d'!$D$9/1000</f>
        <v>195.16238297872337</v>
      </c>
      <c r="L182" s="21">
        <f>L181</f>
        <v>-35.498800914897473</v>
      </c>
      <c r="M182" s="20">
        <f t="shared" si="23"/>
        <v>1351.07</v>
      </c>
      <c r="N182" s="20">
        <f t="shared" si="24"/>
        <v>1340.84</v>
      </c>
      <c r="O182" s="19">
        <f t="shared" si="28"/>
        <v>2250</v>
      </c>
      <c r="P182" s="19">
        <f t="shared" si="29"/>
        <v>2267</v>
      </c>
      <c r="Q182" s="19">
        <f t="shared" si="22"/>
        <v>-17</v>
      </c>
      <c r="T182">
        <v>34159</v>
      </c>
      <c r="U182">
        <v>3845</v>
      </c>
      <c r="V182">
        <v>1351.07</v>
      </c>
      <c r="W182">
        <v>1340.84</v>
      </c>
      <c r="X182">
        <v>2267</v>
      </c>
      <c r="Y182">
        <v>2250</v>
      </c>
      <c r="Z182">
        <v>87.96</v>
      </c>
    </row>
    <row r="183" spans="1:26" x14ac:dyDescent="0.25">
      <c r="A183">
        <v>34359</v>
      </c>
      <c r="B183">
        <v>3845</v>
      </c>
      <c r="C183">
        <v>1351.07</v>
      </c>
      <c r="D183">
        <v>1340.84</v>
      </c>
      <c r="E183">
        <v>2267</v>
      </c>
      <c r="F183">
        <v>2250</v>
      </c>
      <c r="G183">
        <v>87.96</v>
      </c>
      <c r="I183" s="17">
        <f t="shared" si="27"/>
        <v>34.359000000000002</v>
      </c>
      <c r="J183" s="18">
        <f t="shared" si="21"/>
        <v>3845</v>
      </c>
      <c r="K183" s="4">
        <f>J183*60*'Berechnungen 525d'!$D$9/1000</f>
        <v>195.16238297872337</v>
      </c>
      <c r="L183" s="21">
        <f>L182</f>
        <v>-35.498800914897473</v>
      </c>
      <c r="M183" s="20">
        <f t="shared" si="23"/>
        <v>1351.07</v>
      </c>
      <c r="N183" s="20">
        <f t="shared" si="24"/>
        <v>1340.84</v>
      </c>
      <c r="O183" s="19">
        <f t="shared" si="28"/>
        <v>2250</v>
      </c>
      <c r="P183" s="19">
        <f t="shared" si="29"/>
        <v>2267</v>
      </c>
      <c r="Q183" s="19">
        <f t="shared" si="22"/>
        <v>-17</v>
      </c>
      <c r="T183">
        <v>34359</v>
      </c>
      <c r="U183">
        <v>3845</v>
      </c>
      <c r="V183">
        <v>1351.07</v>
      </c>
      <c r="W183">
        <v>1340.84</v>
      </c>
      <c r="X183">
        <v>2267</v>
      </c>
      <c r="Y183">
        <v>2250</v>
      </c>
      <c r="Z183">
        <v>87.96</v>
      </c>
    </row>
    <row r="184" spans="1:26" x14ac:dyDescent="0.25">
      <c r="A184">
        <v>34550</v>
      </c>
      <c r="B184">
        <v>3845</v>
      </c>
      <c r="C184">
        <v>1351.07</v>
      </c>
      <c r="D184">
        <v>1340.84</v>
      </c>
      <c r="E184">
        <v>2267</v>
      </c>
      <c r="F184">
        <v>2250</v>
      </c>
      <c r="G184">
        <v>87.96</v>
      </c>
      <c r="I184" s="17">
        <f t="shared" si="27"/>
        <v>34.549999999999997</v>
      </c>
      <c r="J184" s="18">
        <f t="shared" si="21"/>
        <v>3845</v>
      </c>
      <c r="K184" s="4">
        <f>J184*60*'Berechnungen 525d'!$D$9/1000</f>
        <v>195.16238297872337</v>
      </c>
      <c r="L184" s="21">
        <f>L183</f>
        <v>-35.498800914897473</v>
      </c>
      <c r="M184" s="20">
        <f t="shared" si="23"/>
        <v>1351.07</v>
      </c>
      <c r="N184" s="20">
        <f t="shared" si="24"/>
        <v>1340.84</v>
      </c>
      <c r="O184" s="19">
        <f t="shared" si="28"/>
        <v>2250</v>
      </c>
      <c r="P184" s="19">
        <f t="shared" si="29"/>
        <v>2267</v>
      </c>
      <c r="Q184" s="19">
        <f t="shared" si="22"/>
        <v>-17</v>
      </c>
      <c r="T184">
        <v>34550</v>
      </c>
      <c r="U184">
        <v>3845</v>
      </c>
      <c r="V184">
        <v>1351.07</v>
      </c>
      <c r="W184">
        <v>1340.84</v>
      </c>
      <c r="X184">
        <v>2267</v>
      </c>
      <c r="Y184">
        <v>2250</v>
      </c>
      <c r="Z184">
        <v>87.96</v>
      </c>
    </row>
    <row r="185" spans="1:26" x14ac:dyDescent="0.25">
      <c r="A185">
        <v>34740</v>
      </c>
      <c r="B185">
        <v>3845</v>
      </c>
      <c r="C185">
        <v>1351.07</v>
      </c>
      <c r="D185">
        <v>1340.84</v>
      </c>
      <c r="E185">
        <v>2267</v>
      </c>
      <c r="F185">
        <v>2250</v>
      </c>
      <c r="G185">
        <v>88.06</v>
      </c>
      <c r="I185" s="17">
        <f t="shared" si="27"/>
        <v>34.74</v>
      </c>
      <c r="J185" s="18">
        <f t="shared" si="21"/>
        <v>3845</v>
      </c>
      <c r="K185" s="4">
        <f>J185*60*'Berechnungen 525d'!$D$9/1000</f>
        <v>195.16238297872337</v>
      </c>
      <c r="L185" s="21">
        <f>L184</f>
        <v>-35.498800914897473</v>
      </c>
      <c r="M185" s="20">
        <f t="shared" si="23"/>
        <v>1351.07</v>
      </c>
      <c r="N185" s="20">
        <f t="shared" si="24"/>
        <v>1340.84</v>
      </c>
      <c r="O185" s="19">
        <f t="shared" si="28"/>
        <v>2250</v>
      </c>
      <c r="P185" s="19">
        <f t="shared" si="29"/>
        <v>2267</v>
      </c>
      <c r="Q185" s="19">
        <f t="shared" si="22"/>
        <v>-17</v>
      </c>
      <c r="T185">
        <v>34740</v>
      </c>
      <c r="U185">
        <v>3845</v>
      </c>
      <c r="V185">
        <v>1351.07</v>
      </c>
      <c r="W185">
        <v>1340.84</v>
      </c>
      <c r="X185">
        <v>2267</v>
      </c>
      <c r="Y185">
        <v>2250</v>
      </c>
      <c r="Z185">
        <v>88.06</v>
      </c>
    </row>
    <row r="186" spans="1:26" x14ac:dyDescent="0.25">
      <c r="A186">
        <v>34930</v>
      </c>
      <c r="B186">
        <v>3865</v>
      </c>
      <c r="C186">
        <v>1351.07</v>
      </c>
      <c r="D186">
        <v>1340.84</v>
      </c>
      <c r="E186">
        <v>2267</v>
      </c>
      <c r="F186">
        <v>2250</v>
      </c>
      <c r="G186">
        <v>88.06</v>
      </c>
      <c r="I186" s="17">
        <f t="shared" si="27"/>
        <v>34.93</v>
      </c>
      <c r="J186" s="18">
        <f t="shared" si="21"/>
        <v>3865</v>
      </c>
      <c r="K186" s="4">
        <f>J186*60*'Berechnungen 525d'!$D$9/1000</f>
        <v>196.17753191489359</v>
      </c>
      <c r="L186" s="21">
        <f>'Berechnungen 525d'!$E$77*((K186-K180)/(3.6*(I186-I180)))*'Berechnungen 525d'!$B$3/(2*PI())</f>
        <v>139.40674942619231</v>
      </c>
      <c r="M186" s="20">
        <f t="shared" si="23"/>
        <v>1351.07</v>
      </c>
      <c r="N186" s="20">
        <f t="shared" si="24"/>
        <v>1340.84</v>
      </c>
      <c r="O186" s="19">
        <f t="shared" si="28"/>
        <v>2250</v>
      </c>
      <c r="P186" s="19">
        <f t="shared" si="29"/>
        <v>2267</v>
      </c>
      <c r="Q186" s="19">
        <f t="shared" si="22"/>
        <v>-17</v>
      </c>
      <c r="T186">
        <v>34930</v>
      </c>
      <c r="U186">
        <v>3865</v>
      </c>
      <c r="V186">
        <v>1351.07</v>
      </c>
      <c r="W186">
        <v>1340.84</v>
      </c>
      <c r="X186">
        <v>2267</v>
      </c>
      <c r="Y186">
        <v>2250</v>
      </c>
      <c r="Z186">
        <v>88.06</v>
      </c>
    </row>
    <row r="187" spans="1:26" x14ac:dyDescent="0.25">
      <c r="A187">
        <v>35120</v>
      </c>
      <c r="B187">
        <v>3865</v>
      </c>
      <c r="C187">
        <v>1351.07</v>
      </c>
      <c r="D187">
        <v>1340.84</v>
      </c>
      <c r="E187">
        <v>2267</v>
      </c>
      <c r="F187">
        <v>2250</v>
      </c>
      <c r="G187">
        <v>88.06</v>
      </c>
      <c r="I187" s="17">
        <f t="shared" si="27"/>
        <v>35.119999999999997</v>
      </c>
      <c r="J187" s="18">
        <f t="shared" si="21"/>
        <v>3865</v>
      </c>
      <c r="K187" s="4">
        <f>J187*60*'Berechnungen 525d'!$D$9/1000</f>
        <v>196.17753191489359</v>
      </c>
      <c r="L187" s="21">
        <f>L186</f>
        <v>139.40674942619231</v>
      </c>
      <c r="M187" s="20">
        <f t="shared" si="23"/>
        <v>1351.07</v>
      </c>
      <c r="N187" s="20">
        <f t="shared" si="24"/>
        <v>1340.84</v>
      </c>
      <c r="O187" s="19">
        <f t="shared" si="28"/>
        <v>2250</v>
      </c>
      <c r="P187" s="19">
        <f t="shared" si="29"/>
        <v>2267</v>
      </c>
      <c r="Q187" s="19">
        <f t="shared" si="22"/>
        <v>-17</v>
      </c>
      <c r="T187">
        <v>35120</v>
      </c>
      <c r="U187">
        <v>3865</v>
      </c>
      <c r="V187">
        <v>1351.07</v>
      </c>
      <c r="W187">
        <v>1340.84</v>
      </c>
      <c r="X187">
        <v>2267</v>
      </c>
      <c r="Y187">
        <v>2250</v>
      </c>
      <c r="Z187">
        <v>88.06</v>
      </c>
    </row>
    <row r="188" spans="1:26" x14ac:dyDescent="0.25">
      <c r="A188">
        <v>35311</v>
      </c>
      <c r="B188">
        <v>3865</v>
      </c>
      <c r="C188">
        <v>1340.84</v>
      </c>
      <c r="D188">
        <v>1340.84</v>
      </c>
      <c r="E188">
        <v>2267</v>
      </c>
      <c r="F188">
        <v>2250</v>
      </c>
      <c r="G188">
        <v>88.06</v>
      </c>
      <c r="I188" s="17">
        <f t="shared" si="27"/>
        <v>35.311</v>
      </c>
      <c r="J188" s="18">
        <f t="shared" si="21"/>
        <v>3865</v>
      </c>
      <c r="K188" s="4">
        <f>J188*60*'Berechnungen 525d'!$D$9/1000</f>
        <v>196.17753191489359</v>
      </c>
      <c r="L188" s="21">
        <f>L187</f>
        <v>139.40674942619231</v>
      </c>
      <c r="M188" s="20">
        <f t="shared" si="23"/>
        <v>1340.84</v>
      </c>
      <c r="N188" s="20">
        <f t="shared" si="24"/>
        <v>1340.84</v>
      </c>
      <c r="O188" s="19">
        <f t="shared" si="28"/>
        <v>2250</v>
      </c>
      <c r="P188" s="19">
        <f t="shared" si="29"/>
        <v>2267</v>
      </c>
      <c r="Q188" s="19">
        <f t="shared" si="22"/>
        <v>-17</v>
      </c>
      <c r="T188">
        <v>35311</v>
      </c>
      <c r="U188">
        <v>3865</v>
      </c>
      <c r="V188">
        <v>1340.84</v>
      </c>
      <c r="W188">
        <v>1340.84</v>
      </c>
      <c r="X188">
        <v>2267</v>
      </c>
      <c r="Y188">
        <v>2250</v>
      </c>
      <c r="Z188">
        <v>88.06</v>
      </c>
    </row>
    <row r="189" spans="1:26" x14ac:dyDescent="0.25">
      <c r="A189">
        <v>35511</v>
      </c>
      <c r="B189">
        <v>3865</v>
      </c>
      <c r="C189">
        <v>1340.84</v>
      </c>
      <c r="D189">
        <v>1340.84</v>
      </c>
      <c r="E189">
        <v>2267</v>
      </c>
      <c r="F189">
        <v>2250</v>
      </c>
      <c r="G189">
        <v>88.06</v>
      </c>
      <c r="I189" s="17">
        <f t="shared" si="27"/>
        <v>35.511000000000003</v>
      </c>
      <c r="J189" s="18">
        <f t="shared" si="21"/>
        <v>3865</v>
      </c>
      <c r="K189" s="4">
        <f>J189*60*'Berechnungen 525d'!$D$9/1000</f>
        <v>196.17753191489359</v>
      </c>
      <c r="L189" s="21">
        <f>L188</f>
        <v>139.40674942619231</v>
      </c>
      <c r="M189" s="20">
        <f t="shared" si="23"/>
        <v>1340.84</v>
      </c>
      <c r="N189" s="20">
        <f t="shared" si="24"/>
        <v>1340.84</v>
      </c>
      <c r="O189" s="19">
        <f t="shared" si="28"/>
        <v>2250</v>
      </c>
      <c r="P189" s="19">
        <f t="shared" si="29"/>
        <v>2267</v>
      </c>
      <c r="Q189" s="19">
        <f t="shared" si="22"/>
        <v>-17</v>
      </c>
      <c r="T189">
        <v>35511</v>
      </c>
      <c r="U189">
        <v>3865</v>
      </c>
      <c r="V189">
        <v>1340.84</v>
      </c>
      <c r="W189">
        <v>1340.84</v>
      </c>
      <c r="X189">
        <v>2267</v>
      </c>
      <c r="Y189">
        <v>2250</v>
      </c>
      <c r="Z189">
        <v>88.06</v>
      </c>
    </row>
    <row r="190" spans="1:26" x14ac:dyDescent="0.25">
      <c r="A190">
        <v>35701</v>
      </c>
      <c r="B190">
        <v>3865</v>
      </c>
      <c r="C190">
        <v>1340.84</v>
      </c>
      <c r="D190">
        <v>1340.84</v>
      </c>
      <c r="E190">
        <v>2266</v>
      </c>
      <c r="F190">
        <v>2250</v>
      </c>
      <c r="G190">
        <v>88.06</v>
      </c>
      <c r="I190" s="17">
        <f t="shared" si="27"/>
        <v>35.701000000000001</v>
      </c>
      <c r="J190" s="18">
        <f t="shared" si="21"/>
        <v>3865</v>
      </c>
      <c r="K190" s="4">
        <f>J190*60*'Berechnungen 525d'!$D$9/1000</f>
        <v>196.17753191489359</v>
      </c>
      <c r="L190" s="21">
        <f>L189</f>
        <v>139.40674942619231</v>
      </c>
      <c r="M190" s="20">
        <f t="shared" si="23"/>
        <v>1340.84</v>
      </c>
      <c r="N190" s="20">
        <f t="shared" si="24"/>
        <v>1340.84</v>
      </c>
      <c r="O190" s="19">
        <f t="shared" si="28"/>
        <v>2250</v>
      </c>
      <c r="P190" s="19">
        <f t="shared" si="29"/>
        <v>2266</v>
      </c>
      <c r="Q190" s="19">
        <f t="shared" si="22"/>
        <v>-16</v>
      </c>
      <c r="T190">
        <v>35701</v>
      </c>
      <c r="U190">
        <v>3865</v>
      </c>
      <c r="V190">
        <v>1340.84</v>
      </c>
      <c r="W190">
        <v>1340.84</v>
      </c>
      <c r="X190">
        <v>2266</v>
      </c>
      <c r="Y190">
        <v>2250</v>
      </c>
      <c r="Z190">
        <v>88.06</v>
      </c>
    </row>
    <row r="191" spans="1:26" x14ac:dyDescent="0.25">
      <c r="A191">
        <v>35891</v>
      </c>
      <c r="B191">
        <v>3865</v>
      </c>
      <c r="C191">
        <v>1340.84</v>
      </c>
      <c r="D191">
        <v>1340.84</v>
      </c>
      <c r="E191">
        <v>2266</v>
      </c>
      <c r="F191">
        <v>2250</v>
      </c>
      <c r="G191">
        <v>88.26</v>
      </c>
      <c r="I191" s="17">
        <f t="shared" ref="I191:I217" si="30">A191/1000</f>
        <v>35.890999999999998</v>
      </c>
      <c r="J191" s="18">
        <f t="shared" si="21"/>
        <v>3865</v>
      </c>
      <c r="K191" s="4">
        <f>J191*60*'Berechnungen 525d'!$D$9/1000</f>
        <v>196.17753191489359</v>
      </c>
      <c r="L191" s="21">
        <f>L190</f>
        <v>139.40674942619231</v>
      </c>
      <c r="M191" s="20">
        <f t="shared" si="23"/>
        <v>1340.84</v>
      </c>
      <c r="N191" s="20">
        <f t="shared" si="24"/>
        <v>1340.84</v>
      </c>
      <c r="O191" s="19">
        <f t="shared" ref="O191:O217" si="31">IF(ISBLANK(F191),O190,F191)</f>
        <v>2250</v>
      </c>
      <c r="P191" s="19">
        <f t="shared" ref="P191:P217" si="32">IF(ISBLANK(E191),P190,E191)</f>
        <v>2266</v>
      </c>
      <c r="Q191" s="19">
        <f t="shared" si="22"/>
        <v>-16</v>
      </c>
      <c r="T191">
        <v>35891</v>
      </c>
      <c r="U191">
        <v>3865</v>
      </c>
      <c r="V191">
        <v>1340.84</v>
      </c>
      <c r="W191">
        <v>1340.84</v>
      </c>
      <c r="X191">
        <v>2266</v>
      </c>
      <c r="Y191">
        <v>2250</v>
      </c>
      <c r="Z191">
        <v>88.26</v>
      </c>
    </row>
    <row r="192" spans="1:26" x14ac:dyDescent="0.25">
      <c r="A192">
        <v>36082</v>
      </c>
      <c r="B192">
        <v>3881</v>
      </c>
      <c r="C192">
        <v>1340.84</v>
      </c>
      <c r="D192">
        <v>1340.84</v>
      </c>
      <c r="E192">
        <v>2266</v>
      </c>
      <c r="F192">
        <v>2250</v>
      </c>
      <c r="G192">
        <v>88.26</v>
      </c>
      <c r="I192" s="17">
        <f t="shared" si="30"/>
        <v>36.082000000000001</v>
      </c>
      <c r="J192" s="18">
        <f t="shared" si="21"/>
        <v>3881</v>
      </c>
      <c r="K192" s="4">
        <f>J192*60*'Berechnungen 525d'!$D$9/1000</f>
        <v>196.98965106382977</v>
      </c>
      <c r="L192" s="21">
        <f>'Berechnungen 525d'!$E$77*((K192-K186)/(3.6*(I192-I186)))*'Berechnungen 525d'!$B$3/(2*PI())</f>
        <v>111.52539954095387</v>
      </c>
      <c r="M192" s="20">
        <f t="shared" si="23"/>
        <v>1340.84</v>
      </c>
      <c r="N192" s="20">
        <f t="shared" si="24"/>
        <v>1340.84</v>
      </c>
      <c r="O192" s="19">
        <f t="shared" si="31"/>
        <v>2250</v>
      </c>
      <c r="P192" s="19">
        <f t="shared" si="32"/>
        <v>2266</v>
      </c>
      <c r="Q192" s="19">
        <f t="shared" si="22"/>
        <v>-16</v>
      </c>
      <c r="T192">
        <v>36082</v>
      </c>
      <c r="U192">
        <v>3881</v>
      </c>
      <c r="V192">
        <v>1340.84</v>
      </c>
      <c r="W192">
        <v>1340.84</v>
      </c>
      <c r="X192">
        <v>2266</v>
      </c>
      <c r="Y192">
        <v>2250</v>
      </c>
      <c r="Z192">
        <v>88.26</v>
      </c>
    </row>
    <row r="193" spans="1:26" x14ac:dyDescent="0.25">
      <c r="A193">
        <v>36272</v>
      </c>
      <c r="B193">
        <v>3881</v>
      </c>
      <c r="C193">
        <v>1340.84</v>
      </c>
      <c r="D193">
        <v>1340.84</v>
      </c>
      <c r="E193">
        <v>2266</v>
      </c>
      <c r="F193">
        <v>2250</v>
      </c>
      <c r="G193">
        <v>88.26</v>
      </c>
      <c r="I193" s="17">
        <f t="shared" si="30"/>
        <v>36.271999999999998</v>
      </c>
      <c r="J193" s="18">
        <f t="shared" si="21"/>
        <v>3881</v>
      </c>
      <c r="K193" s="4">
        <f>J193*60*'Berechnungen 525d'!$D$9/1000</f>
        <v>196.98965106382977</v>
      </c>
      <c r="L193" s="21">
        <f>L192</f>
        <v>111.52539954095387</v>
      </c>
      <c r="M193" s="20">
        <f t="shared" si="23"/>
        <v>1340.84</v>
      </c>
      <c r="N193" s="20">
        <f t="shared" si="24"/>
        <v>1340.84</v>
      </c>
      <c r="O193" s="19">
        <f t="shared" si="31"/>
        <v>2250</v>
      </c>
      <c r="P193" s="19">
        <f t="shared" si="32"/>
        <v>2266</v>
      </c>
      <c r="Q193" s="19">
        <f t="shared" si="22"/>
        <v>-16</v>
      </c>
      <c r="T193">
        <v>36272</v>
      </c>
      <c r="U193">
        <v>3881</v>
      </c>
      <c r="V193">
        <v>1340.84</v>
      </c>
      <c r="W193">
        <v>1340.84</v>
      </c>
      <c r="X193">
        <v>2266</v>
      </c>
      <c r="Y193">
        <v>2250</v>
      </c>
      <c r="Z193">
        <v>88.26</v>
      </c>
    </row>
    <row r="194" spans="1:26" x14ac:dyDescent="0.25">
      <c r="A194">
        <v>36462</v>
      </c>
      <c r="B194">
        <v>3881</v>
      </c>
      <c r="C194">
        <v>1340.84</v>
      </c>
      <c r="D194">
        <v>1340.84</v>
      </c>
      <c r="E194">
        <v>2266</v>
      </c>
      <c r="F194">
        <v>2250</v>
      </c>
      <c r="G194">
        <v>88.26</v>
      </c>
      <c r="I194" s="17">
        <f t="shared" si="30"/>
        <v>36.462000000000003</v>
      </c>
      <c r="J194" s="18">
        <f t="shared" si="21"/>
        <v>3881</v>
      </c>
      <c r="K194" s="4">
        <f>J194*60*'Berechnungen 525d'!$D$9/1000</f>
        <v>196.98965106382977</v>
      </c>
      <c r="L194" s="21">
        <f>L193</f>
        <v>111.52539954095387</v>
      </c>
      <c r="M194" s="20">
        <f t="shared" si="23"/>
        <v>1340.84</v>
      </c>
      <c r="N194" s="20">
        <f t="shared" si="24"/>
        <v>1340.84</v>
      </c>
      <c r="O194" s="19">
        <f t="shared" si="31"/>
        <v>2250</v>
      </c>
      <c r="P194" s="19">
        <f t="shared" si="32"/>
        <v>2266</v>
      </c>
      <c r="Q194" s="19">
        <f t="shared" si="22"/>
        <v>-16</v>
      </c>
      <c r="T194">
        <v>36462</v>
      </c>
      <c r="U194">
        <v>3881</v>
      </c>
      <c r="V194">
        <v>1340.84</v>
      </c>
      <c r="W194">
        <v>1340.84</v>
      </c>
      <c r="X194">
        <v>2266</v>
      </c>
      <c r="Y194">
        <v>2250</v>
      </c>
      <c r="Z194">
        <v>88.26</v>
      </c>
    </row>
    <row r="195" spans="1:26" x14ac:dyDescent="0.25">
      <c r="A195">
        <v>36663</v>
      </c>
      <c r="B195">
        <v>3881</v>
      </c>
      <c r="C195">
        <v>1340.84</v>
      </c>
      <c r="D195">
        <v>1340.84</v>
      </c>
      <c r="E195">
        <v>2266</v>
      </c>
      <c r="F195">
        <v>2250</v>
      </c>
      <c r="G195">
        <v>88.26</v>
      </c>
      <c r="I195" s="17">
        <f t="shared" si="30"/>
        <v>36.662999999999997</v>
      </c>
      <c r="J195" s="18">
        <f t="shared" ref="J195:J217" si="33">IF(ISBLANK(B195),J194,B195)</f>
        <v>3881</v>
      </c>
      <c r="K195" s="4">
        <f>J195*60*'Berechnungen 525d'!$D$9/1000</f>
        <v>196.98965106382977</v>
      </c>
      <c r="L195" s="21">
        <f>L194</f>
        <v>111.52539954095387</v>
      </c>
      <c r="M195" s="20">
        <f t="shared" si="23"/>
        <v>1340.84</v>
      </c>
      <c r="N195" s="20">
        <f t="shared" si="24"/>
        <v>1340.84</v>
      </c>
      <c r="O195" s="19">
        <f t="shared" si="31"/>
        <v>2250</v>
      </c>
      <c r="P195" s="19">
        <f t="shared" si="32"/>
        <v>2266</v>
      </c>
      <c r="Q195" s="19">
        <f t="shared" ref="Q195:Q217" si="34">O195-P195</f>
        <v>-16</v>
      </c>
      <c r="T195">
        <v>36663</v>
      </c>
      <c r="U195">
        <v>3881</v>
      </c>
      <c r="V195">
        <v>1340.84</v>
      </c>
      <c r="W195">
        <v>1340.84</v>
      </c>
      <c r="X195">
        <v>2266</v>
      </c>
      <c r="Y195">
        <v>2250</v>
      </c>
      <c r="Z195">
        <v>88.26</v>
      </c>
    </row>
    <row r="196" spans="1:26" x14ac:dyDescent="0.25">
      <c r="A196">
        <v>36853</v>
      </c>
      <c r="B196">
        <v>3881</v>
      </c>
      <c r="C196">
        <v>1340.84</v>
      </c>
      <c r="D196">
        <v>1340.84</v>
      </c>
      <c r="E196">
        <v>2266</v>
      </c>
      <c r="F196">
        <v>2250</v>
      </c>
      <c r="G196">
        <v>88.26</v>
      </c>
      <c r="I196" s="17">
        <f t="shared" si="30"/>
        <v>36.853000000000002</v>
      </c>
      <c r="J196" s="18">
        <f t="shared" si="33"/>
        <v>3881</v>
      </c>
      <c r="K196" s="4">
        <f>J196*60*'Berechnungen 525d'!$D$9/1000</f>
        <v>196.98965106382977</v>
      </c>
      <c r="L196" s="21">
        <f>L195</f>
        <v>111.52539954095387</v>
      </c>
      <c r="M196" s="20">
        <f t="shared" ref="M196:M217" si="35">IF(ISBLANK(C196),M195,C196)</f>
        <v>1340.84</v>
      </c>
      <c r="N196" s="20">
        <f t="shared" ref="N196:N217" si="36">IF(ISBLANK(D196),N195,D196)</f>
        <v>1340.84</v>
      </c>
      <c r="O196" s="19">
        <f t="shared" si="31"/>
        <v>2250</v>
      </c>
      <c r="P196" s="19">
        <f t="shared" si="32"/>
        <v>2266</v>
      </c>
      <c r="Q196" s="19">
        <f t="shared" si="34"/>
        <v>-16</v>
      </c>
      <c r="T196">
        <v>36853</v>
      </c>
      <c r="U196">
        <v>3881</v>
      </c>
      <c r="V196">
        <v>1340.84</v>
      </c>
      <c r="W196">
        <v>1340.84</v>
      </c>
      <c r="X196">
        <v>2266</v>
      </c>
      <c r="Y196">
        <v>2250</v>
      </c>
      <c r="Z196">
        <v>88.26</v>
      </c>
    </row>
    <row r="197" spans="1:26" x14ac:dyDescent="0.25">
      <c r="A197">
        <v>37023</v>
      </c>
      <c r="B197">
        <v>3881</v>
      </c>
      <c r="C197">
        <v>1340.84</v>
      </c>
      <c r="D197">
        <v>1340.84</v>
      </c>
      <c r="E197">
        <v>2266</v>
      </c>
      <c r="F197">
        <v>2250</v>
      </c>
      <c r="G197">
        <v>88.46</v>
      </c>
      <c r="I197" s="17">
        <f t="shared" si="30"/>
        <v>37.023000000000003</v>
      </c>
      <c r="J197" s="18">
        <f t="shared" si="33"/>
        <v>3881</v>
      </c>
      <c r="K197" s="4">
        <f>J197*60*'Berechnungen 525d'!$D$9/1000</f>
        <v>196.98965106382977</v>
      </c>
      <c r="L197" s="21">
        <f>L196</f>
        <v>111.52539954095387</v>
      </c>
      <c r="M197" s="20">
        <f t="shared" si="35"/>
        <v>1340.84</v>
      </c>
      <c r="N197" s="20">
        <f t="shared" si="36"/>
        <v>1340.84</v>
      </c>
      <c r="O197" s="19">
        <f t="shared" si="31"/>
        <v>2250</v>
      </c>
      <c r="P197" s="19">
        <f t="shared" si="32"/>
        <v>2266</v>
      </c>
      <c r="Q197" s="19">
        <f t="shared" si="34"/>
        <v>-16</v>
      </c>
      <c r="T197">
        <v>37023</v>
      </c>
      <c r="U197">
        <v>3881</v>
      </c>
      <c r="V197">
        <v>1340.84</v>
      </c>
      <c r="W197">
        <v>1340.84</v>
      </c>
      <c r="X197">
        <v>2266</v>
      </c>
      <c r="Y197">
        <v>2250</v>
      </c>
      <c r="Z197">
        <v>88.46</v>
      </c>
    </row>
    <row r="198" spans="1:26" x14ac:dyDescent="0.25">
      <c r="A198">
        <v>37213</v>
      </c>
      <c r="B198">
        <v>3895</v>
      </c>
      <c r="C198">
        <v>1340.84</v>
      </c>
      <c r="D198">
        <v>1340.84</v>
      </c>
      <c r="E198">
        <v>2266</v>
      </c>
      <c r="F198">
        <v>2250</v>
      </c>
      <c r="G198">
        <v>88.46</v>
      </c>
      <c r="I198" s="17">
        <f t="shared" si="30"/>
        <v>37.213000000000001</v>
      </c>
      <c r="J198" s="18">
        <f t="shared" si="33"/>
        <v>3895</v>
      </c>
      <c r="K198" s="4">
        <f>J198*60*'Berechnungen 525d'!$D$9/1000</f>
        <v>197.70025531914891</v>
      </c>
      <c r="L198" s="21">
        <f>'Berechnungen 525d'!$E$77*((K198-K192)/(3.6*(I198-I192)))*'Berechnungen 525d'!$B$3/(2*PI())</f>
        <v>99.396642561697007</v>
      </c>
      <c r="M198" s="20">
        <f t="shared" si="35"/>
        <v>1340.84</v>
      </c>
      <c r="N198" s="20">
        <f t="shared" si="36"/>
        <v>1340.84</v>
      </c>
      <c r="O198" s="19">
        <f t="shared" si="31"/>
        <v>2250</v>
      </c>
      <c r="P198" s="19">
        <f t="shared" si="32"/>
        <v>2266</v>
      </c>
      <c r="Q198" s="19">
        <f t="shared" si="34"/>
        <v>-16</v>
      </c>
      <c r="T198">
        <v>37213</v>
      </c>
      <c r="U198">
        <v>3895</v>
      </c>
      <c r="V198">
        <v>1340.84</v>
      </c>
      <c r="W198">
        <v>1340.84</v>
      </c>
      <c r="X198">
        <v>2266</v>
      </c>
      <c r="Y198">
        <v>2250</v>
      </c>
      <c r="Z198">
        <v>88.46</v>
      </c>
    </row>
    <row r="199" spans="1:26" x14ac:dyDescent="0.25">
      <c r="A199">
        <v>37414</v>
      </c>
      <c r="B199">
        <v>3895</v>
      </c>
      <c r="C199">
        <v>1340.84</v>
      </c>
      <c r="D199">
        <v>1340.84</v>
      </c>
      <c r="E199">
        <v>2266</v>
      </c>
      <c r="F199">
        <v>2250</v>
      </c>
      <c r="G199">
        <v>88.46</v>
      </c>
      <c r="I199" s="17">
        <f t="shared" si="30"/>
        <v>37.414000000000001</v>
      </c>
      <c r="J199" s="18">
        <f t="shared" si="33"/>
        <v>3895</v>
      </c>
      <c r="K199" s="4">
        <f>J199*60*'Berechnungen 525d'!$D$9/1000</f>
        <v>197.70025531914891</v>
      </c>
      <c r="L199" s="21">
        <f>L198</f>
        <v>99.396642561697007</v>
      </c>
      <c r="M199" s="20">
        <f t="shared" si="35"/>
        <v>1340.84</v>
      </c>
      <c r="N199" s="20">
        <f t="shared" si="36"/>
        <v>1340.84</v>
      </c>
      <c r="O199" s="19">
        <f t="shared" si="31"/>
        <v>2250</v>
      </c>
      <c r="P199" s="19">
        <f t="shared" si="32"/>
        <v>2266</v>
      </c>
      <c r="Q199" s="19">
        <f t="shared" si="34"/>
        <v>-16</v>
      </c>
      <c r="T199">
        <v>37414</v>
      </c>
      <c r="U199">
        <v>3895</v>
      </c>
      <c r="V199">
        <v>1340.84</v>
      </c>
      <c r="W199">
        <v>1340.84</v>
      </c>
      <c r="X199">
        <v>2266</v>
      </c>
      <c r="Y199">
        <v>2250</v>
      </c>
      <c r="Z199">
        <v>88.46</v>
      </c>
    </row>
    <row r="200" spans="1:26" x14ac:dyDescent="0.25">
      <c r="A200">
        <v>37604</v>
      </c>
      <c r="B200">
        <v>3895</v>
      </c>
      <c r="C200">
        <v>1351.07</v>
      </c>
      <c r="D200">
        <v>1340.84</v>
      </c>
      <c r="E200">
        <v>2266</v>
      </c>
      <c r="F200">
        <v>2250</v>
      </c>
      <c r="G200">
        <v>88.46</v>
      </c>
      <c r="I200" s="17">
        <f t="shared" si="30"/>
        <v>37.603999999999999</v>
      </c>
      <c r="J200" s="18">
        <f t="shared" si="33"/>
        <v>3895</v>
      </c>
      <c r="K200" s="4">
        <f>J200*60*'Berechnungen 525d'!$D$9/1000</f>
        <v>197.70025531914891</v>
      </c>
      <c r="L200" s="21">
        <f>L199</f>
        <v>99.396642561697007</v>
      </c>
      <c r="M200" s="20">
        <f t="shared" si="35"/>
        <v>1351.07</v>
      </c>
      <c r="N200" s="20">
        <f t="shared" si="36"/>
        <v>1340.84</v>
      </c>
      <c r="O200" s="19">
        <f t="shared" si="31"/>
        <v>2250</v>
      </c>
      <c r="P200" s="19">
        <f t="shared" si="32"/>
        <v>2266</v>
      </c>
      <c r="Q200" s="19">
        <f t="shared" si="34"/>
        <v>-16</v>
      </c>
      <c r="T200">
        <v>37604</v>
      </c>
      <c r="U200">
        <v>3895</v>
      </c>
      <c r="V200">
        <v>1351.07</v>
      </c>
      <c r="W200">
        <v>1340.84</v>
      </c>
      <c r="X200">
        <v>2266</v>
      </c>
      <c r="Y200">
        <v>2250</v>
      </c>
      <c r="Z200">
        <v>88.46</v>
      </c>
    </row>
    <row r="201" spans="1:26" x14ac:dyDescent="0.25">
      <c r="A201">
        <v>37794</v>
      </c>
      <c r="B201">
        <v>3895</v>
      </c>
      <c r="C201">
        <v>1351.07</v>
      </c>
      <c r="D201">
        <v>1340.84</v>
      </c>
      <c r="E201">
        <v>2266</v>
      </c>
      <c r="F201">
        <v>2250</v>
      </c>
      <c r="G201">
        <v>88.46</v>
      </c>
      <c r="I201" s="17">
        <f t="shared" si="30"/>
        <v>37.793999999999997</v>
      </c>
      <c r="J201" s="18">
        <f t="shared" si="33"/>
        <v>3895</v>
      </c>
      <c r="K201" s="4">
        <f>J201*60*'Berechnungen 525d'!$D$9/1000</f>
        <v>197.70025531914891</v>
      </c>
      <c r="L201" s="21">
        <f>L200</f>
        <v>99.396642561697007</v>
      </c>
      <c r="M201" s="20">
        <f t="shared" si="35"/>
        <v>1351.07</v>
      </c>
      <c r="N201" s="20">
        <f t="shared" si="36"/>
        <v>1340.84</v>
      </c>
      <c r="O201" s="19">
        <f t="shared" si="31"/>
        <v>2250</v>
      </c>
      <c r="P201" s="19">
        <f t="shared" si="32"/>
        <v>2266</v>
      </c>
      <c r="Q201" s="19">
        <f t="shared" si="34"/>
        <v>-16</v>
      </c>
      <c r="T201">
        <v>37794</v>
      </c>
      <c r="U201">
        <v>3895</v>
      </c>
      <c r="V201">
        <v>1351.07</v>
      </c>
      <c r="W201">
        <v>1340.84</v>
      </c>
      <c r="X201">
        <v>2266</v>
      </c>
      <c r="Y201">
        <v>2250</v>
      </c>
      <c r="Z201">
        <v>88.46</v>
      </c>
    </row>
    <row r="202" spans="1:26" x14ac:dyDescent="0.25">
      <c r="A202">
        <v>37974</v>
      </c>
      <c r="B202">
        <v>3895</v>
      </c>
      <c r="C202">
        <v>1351.07</v>
      </c>
      <c r="D202">
        <v>1340.84</v>
      </c>
      <c r="E202">
        <v>2262</v>
      </c>
      <c r="F202">
        <v>2250</v>
      </c>
      <c r="G202">
        <v>88.46</v>
      </c>
      <c r="I202" s="17">
        <f t="shared" si="30"/>
        <v>37.973999999999997</v>
      </c>
      <c r="J202" s="18">
        <f t="shared" si="33"/>
        <v>3895</v>
      </c>
      <c r="K202" s="4">
        <f>J202*60*'Berechnungen 525d'!$D$9/1000</f>
        <v>197.70025531914891</v>
      </c>
      <c r="L202" s="21">
        <f>L201</f>
        <v>99.396642561697007</v>
      </c>
      <c r="M202" s="20">
        <f t="shared" si="35"/>
        <v>1351.07</v>
      </c>
      <c r="N202" s="20">
        <f t="shared" si="36"/>
        <v>1340.84</v>
      </c>
      <c r="O202" s="19">
        <f t="shared" si="31"/>
        <v>2250</v>
      </c>
      <c r="P202" s="19">
        <f t="shared" si="32"/>
        <v>2262</v>
      </c>
      <c r="Q202" s="19">
        <f t="shared" si="34"/>
        <v>-12</v>
      </c>
      <c r="T202">
        <v>37974</v>
      </c>
      <c r="U202">
        <v>3895</v>
      </c>
      <c r="V202">
        <v>1351.07</v>
      </c>
      <c r="W202">
        <v>1340.84</v>
      </c>
      <c r="X202">
        <v>2262</v>
      </c>
      <c r="Y202">
        <v>2250</v>
      </c>
      <c r="Z202">
        <v>88.46</v>
      </c>
    </row>
    <row r="203" spans="1:26" x14ac:dyDescent="0.25">
      <c r="A203">
        <v>38165</v>
      </c>
      <c r="B203">
        <v>3895</v>
      </c>
      <c r="C203">
        <v>1351.07</v>
      </c>
      <c r="D203">
        <v>1340.84</v>
      </c>
      <c r="E203">
        <v>2262</v>
      </c>
      <c r="F203">
        <v>2250</v>
      </c>
      <c r="G203">
        <v>88.56</v>
      </c>
      <c r="I203" s="17">
        <f t="shared" si="30"/>
        <v>38.164999999999999</v>
      </c>
      <c r="J203" s="18">
        <f t="shared" si="33"/>
        <v>3895</v>
      </c>
      <c r="K203" s="4">
        <f>J203*60*'Berechnungen 525d'!$D$9/1000</f>
        <v>197.70025531914891</v>
      </c>
      <c r="L203" s="21">
        <f>L202</f>
        <v>99.396642561697007</v>
      </c>
      <c r="M203" s="20">
        <f t="shared" si="35"/>
        <v>1351.07</v>
      </c>
      <c r="N203" s="20">
        <f t="shared" si="36"/>
        <v>1340.84</v>
      </c>
      <c r="O203" s="19">
        <f t="shared" si="31"/>
        <v>2250</v>
      </c>
      <c r="P203" s="19">
        <f t="shared" si="32"/>
        <v>2262</v>
      </c>
      <c r="Q203" s="19">
        <f t="shared" si="34"/>
        <v>-12</v>
      </c>
      <c r="T203">
        <v>38165</v>
      </c>
      <c r="U203">
        <v>3895</v>
      </c>
      <c r="V203">
        <v>1351.07</v>
      </c>
      <c r="W203">
        <v>1340.84</v>
      </c>
      <c r="X203">
        <v>2262</v>
      </c>
      <c r="Y203">
        <v>2250</v>
      </c>
      <c r="Z203">
        <v>88.56</v>
      </c>
    </row>
    <row r="204" spans="1:26" x14ac:dyDescent="0.25">
      <c r="A204">
        <v>38355</v>
      </c>
      <c r="B204">
        <v>3908</v>
      </c>
      <c r="C204">
        <v>1351.07</v>
      </c>
      <c r="D204">
        <v>1340.84</v>
      </c>
      <c r="E204">
        <v>2262</v>
      </c>
      <c r="F204">
        <v>2250</v>
      </c>
      <c r="G204">
        <v>88.56</v>
      </c>
      <c r="I204" s="17">
        <f t="shared" si="30"/>
        <v>38.354999999999997</v>
      </c>
      <c r="J204" s="18">
        <f t="shared" si="33"/>
        <v>3908</v>
      </c>
      <c r="K204" s="4">
        <f>J204*60*'Berechnungen 525d'!$D$9/1000</f>
        <v>198.36010212765956</v>
      </c>
      <c r="L204" s="21">
        <f>'Berechnungen 525d'!$E$77*((K204-K198)/(3.6*(I204-I198)))*'Berechnungen 525d'!$B$3/(2*PI())</f>
        <v>91.407858117630838</v>
      </c>
      <c r="M204" s="20">
        <f t="shared" si="35"/>
        <v>1351.07</v>
      </c>
      <c r="N204" s="20">
        <f t="shared" si="36"/>
        <v>1340.84</v>
      </c>
      <c r="O204" s="19">
        <f t="shared" si="31"/>
        <v>2250</v>
      </c>
      <c r="P204" s="19">
        <f t="shared" si="32"/>
        <v>2262</v>
      </c>
      <c r="Q204" s="19">
        <f t="shared" si="34"/>
        <v>-12</v>
      </c>
      <c r="T204">
        <v>38355</v>
      </c>
      <c r="U204">
        <v>3908</v>
      </c>
      <c r="V204">
        <v>1351.07</v>
      </c>
      <c r="W204">
        <v>1340.84</v>
      </c>
      <c r="X204">
        <v>2262</v>
      </c>
      <c r="Y204">
        <v>2250</v>
      </c>
      <c r="Z204">
        <v>88.56</v>
      </c>
    </row>
    <row r="205" spans="1:26" x14ac:dyDescent="0.25">
      <c r="A205">
        <v>38545</v>
      </c>
      <c r="B205">
        <v>3908</v>
      </c>
      <c r="C205">
        <v>1351.07</v>
      </c>
      <c r="D205">
        <v>1340.84</v>
      </c>
      <c r="E205">
        <v>2262</v>
      </c>
      <c r="F205">
        <v>2250</v>
      </c>
      <c r="G205">
        <v>88.56</v>
      </c>
      <c r="I205" s="17">
        <f t="shared" si="30"/>
        <v>38.545000000000002</v>
      </c>
      <c r="J205" s="18">
        <f t="shared" si="33"/>
        <v>3908</v>
      </c>
      <c r="K205" s="4">
        <f>J205*60*'Berechnungen 525d'!$D$9/1000</f>
        <v>198.36010212765956</v>
      </c>
      <c r="L205" s="21">
        <f>L204</f>
        <v>91.407858117630838</v>
      </c>
      <c r="M205" s="20">
        <f t="shared" si="35"/>
        <v>1351.07</v>
      </c>
      <c r="N205" s="20">
        <f t="shared" si="36"/>
        <v>1340.84</v>
      </c>
      <c r="O205" s="19">
        <f t="shared" si="31"/>
        <v>2250</v>
      </c>
      <c r="P205" s="19">
        <f t="shared" si="32"/>
        <v>2262</v>
      </c>
      <c r="Q205" s="19">
        <f t="shared" si="34"/>
        <v>-12</v>
      </c>
      <c r="T205">
        <v>38545</v>
      </c>
      <c r="U205">
        <v>3908</v>
      </c>
      <c r="V205">
        <v>1351.07</v>
      </c>
      <c r="W205">
        <v>1340.84</v>
      </c>
      <c r="X205">
        <v>2262</v>
      </c>
      <c r="Y205">
        <v>2250</v>
      </c>
      <c r="Z205">
        <v>88.56</v>
      </c>
    </row>
    <row r="206" spans="1:26" x14ac:dyDescent="0.25">
      <c r="A206">
        <v>38736</v>
      </c>
      <c r="B206">
        <v>3908</v>
      </c>
      <c r="C206">
        <v>1340.84</v>
      </c>
      <c r="D206">
        <v>1340.84</v>
      </c>
      <c r="E206">
        <v>2262</v>
      </c>
      <c r="F206">
        <v>2250</v>
      </c>
      <c r="G206">
        <v>88.56</v>
      </c>
      <c r="I206" s="17">
        <f t="shared" si="30"/>
        <v>38.735999999999997</v>
      </c>
      <c r="J206" s="18">
        <f t="shared" si="33"/>
        <v>3908</v>
      </c>
      <c r="K206" s="4">
        <f>J206*60*'Berechnungen 525d'!$D$9/1000</f>
        <v>198.36010212765956</v>
      </c>
      <c r="L206" s="21">
        <f>L205</f>
        <v>91.407858117630838</v>
      </c>
      <c r="M206" s="20">
        <f t="shared" si="35"/>
        <v>1340.84</v>
      </c>
      <c r="N206" s="20">
        <f t="shared" si="36"/>
        <v>1340.84</v>
      </c>
      <c r="O206" s="19">
        <f t="shared" si="31"/>
        <v>2250</v>
      </c>
      <c r="P206" s="19">
        <f t="shared" si="32"/>
        <v>2262</v>
      </c>
      <c r="Q206" s="19">
        <f t="shared" si="34"/>
        <v>-12</v>
      </c>
      <c r="T206">
        <v>38736</v>
      </c>
      <c r="U206">
        <v>3908</v>
      </c>
      <c r="V206">
        <v>1340.84</v>
      </c>
      <c r="W206">
        <v>1340.84</v>
      </c>
      <c r="X206">
        <v>2262</v>
      </c>
      <c r="Y206">
        <v>2250</v>
      </c>
      <c r="Z206">
        <v>88.56</v>
      </c>
    </row>
    <row r="207" spans="1:26" x14ac:dyDescent="0.25">
      <c r="A207">
        <v>38916</v>
      </c>
      <c r="B207">
        <v>3908</v>
      </c>
      <c r="C207">
        <v>1340.84</v>
      </c>
      <c r="D207">
        <v>1340.84</v>
      </c>
      <c r="E207">
        <v>2262</v>
      </c>
      <c r="F207">
        <v>2250</v>
      </c>
      <c r="G207">
        <v>88.56</v>
      </c>
      <c r="I207" s="17">
        <f t="shared" si="30"/>
        <v>38.915999999999997</v>
      </c>
      <c r="J207" s="18">
        <f t="shared" si="33"/>
        <v>3908</v>
      </c>
      <c r="K207" s="4">
        <f>J207*60*'Berechnungen 525d'!$D$9/1000</f>
        <v>198.36010212765956</v>
      </c>
      <c r="L207" s="21">
        <f>L206</f>
        <v>91.407858117630838</v>
      </c>
      <c r="M207" s="20">
        <f t="shared" si="35"/>
        <v>1340.84</v>
      </c>
      <c r="N207" s="20">
        <f t="shared" si="36"/>
        <v>1340.84</v>
      </c>
      <c r="O207" s="19">
        <f t="shared" si="31"/>
        <v>2250</v>
      </c>
      <c r="P207" s="19">
        <f t="shared" si="32"/>
        <v>2262</v>
      </c>
      <c r="Q207" s="19">
        <f t="shared" si="34"/>
        <v>-12</v>
      </c>
      <c r="T207">
        <v>38916</v>
      </c>
      <c r="U207">
        <v>3908</v>
      </c>
      <c r="V207">
        <v>1340.84</v>
      </c>
      <c r="W207">
        <v>1340.84</v>
      </c>
      <c r="X207">
        <v>2262</v>
      </c>
      <c r="Y207">
        <v>2250</v>
      </c>
      <c r="Z207">
        <v>88.56</v>
      </c>
    </row>
    <row r="208" spans="1:26" x14ac:dyDescent="0.25">
      <c r="A208">
        <v>39106</v>
      </c>
      <c r="B208">
        <v>3908</v>
      </c>
      <c r="C208">
        <v>1340.84</v>
      </c>
      <c r="D208">
        <v>1340.84</v>
      </c>
      <c r="E208">
        <v>2260</v>
      </c>
      <c r="F208">
        <v>2250</v>
      </c>
      <c r="G208">
        <v>88.56</v>
      </c>
      <c r="I208" s="17">
        <f t="shared" si="30"/>
        <v>39.106000000000002</v>
      </c>
      <c r="J208" s="18">
        <f t="shared" si="33"/>
        <v>3908</v>
      </c>
      <c r="K208" s="4">
        <f>J208*60*'Berechnungen 525d'!$D$9/1000</f>
        <v>198.36010212765956</v>
      </c>
      <c r="L208" s="21">
        <f>L207</f>
        <v>91.407858117630838</v>
      </c>
      <c r="M208" s="20">
        <f t="shared" si="35"/>
        <v>1340.84</v>
      </c>
      <c r="N208" s="20">
        <f t="shared" si="36"/>
        <v>1340.84</v>
      </c>
      <c r="O208" s="19">
        <f t="shared" si="31"/>
        <v>2250</v>
      </c>
      <c r="P208" s="19">
        <f t="shared" si="32"/>
        <v>2260</v>
      </c>
      <c r="Q208" s="19">
        <f t="shared" si="34"/>
        <v>-10</v>
      </c>
      <c r="T208">
        <v>39106</v>
      </c>
      <c r="U208">
        <v>3908</v>
      </c>
      <c r="V208">
        <v>1340.84</v>
      </c>
      <c r="W208">
        <v>1340.84</v>
      </c>
      <c r="X208">
        <v>2260</v>
      </c>
      <c r="Y208">
        <v>2250</v>
      </c>
      <c r="Z208">
        <v>88.56</v>
      </c>
    </row>
    <row r="209" spans="1:26" x14ac:dyDescent="0.25">
      <c r="A209">
        <v>39296</v>
      </c>
      <c r="B209">
        <v>3908</v>
      </c>
      <c r="C209">
        <v>1340.84</v>
      </c>
      <c r="D209">
        <v>1340.84</v>
      </c>
      <c r="E209">
        <v>2260</v>
      </c>
      <c r="F209">
        <v>2250</v>
      </c>
      <c r="G209">
        <v>88.76</v>
      </c>
      <c r="I209" s="17">
        <f t="shared" si="30"/>
        <v>39.295999999999999</v>
      </c>
      <c r="J209" s="18">
        <f t="shared" si="33"/>
        <v>3908</v>
      </c>
      <c r="K209" s="4">
        <f>J209*60*'Berechnungen 525d'!$D$9/1000</f>
        <v>198.36010212765956</v>
      </c>
      <c r="L209" s="21">
        <f>L208</f>
        <v>91.407858117630838</v>
      </c>
      <c r="M209" s="20">
        <f t="shared" si="35"/>
        <v>1340.84</v>
      </c>
      <c r="N209" s="20">
        <f t="shared" si="36"/>
        <v>1340.84</v>
      </c>
      <c r="O209" s="19">
        <f t="shared" si="31"/>
        <v>2250</v>
      </c>
      <c r="P209" s="19">
        <f t="shared" si="32"/>
        <v>2260</v>
      </c>
      <c r="Q209" s="19">
        <f t="shared" si="34"/>
        <v>-10</v>
      </c>
      <c r="T209">
        <v>39296</v>
      </c>
      <c r="U209">
        <v>3908</v>
      </c>
      <c r="V209">
        <v>1340.84</v>
      </c>
      <c r="W209">
        <v>1340.84</v>
      </c>
      <c r="X209">
        <v>2260</v>
      </c>
      <c r="Y209">
        <v>2250</v>
      </c>
      <c r="Z209">
        <v>88.76</v>
      </c>
    </row>
    <row r="210" spans="1:26" x14ac:dyDescent="0.25">
      <c r="A210">
        <v>39487</v>
      </c>
      <c r="B210">
        <v>3920</v>
      </c>
      <c r="C210">
        <v>1340.84</v>
      </c>
      <c r="D210">
        <v>1340.84</v>
      </c>
      <c r="E210">
        <v>2260</v>
      </c>
      <c r="F210">
        <v>2250</v>
      </c>
      <c r="G210">
        <v>88.76</v>
      </c>
      <c r="I210" s="17">
        <f t="shared" si="30"/>
        <v>39.487000000000002</v>
      </c>
      <c r="J210" s="18">
        <f t="shared" si="33"/>
        <v>3920</v>
      </c>
      <c r="K210" s="4">
        <f>J210*60*'Berechnungen 525d'!$D$9/1000</f>
        <v>198.96919148936169</v>
      </c>
      <c r="L210" s="21">
        <f>'Berechnungen 525d'!$E$77*((K210-K204)/(3.6*(I210-I204)))*'Berechnungen 525d'!$B$3/(2*PI())</f>
        <v>85.121859720303704</v>
      </c>
      <c r="M210" s="20">
        <f t="shared" si="35"/>
        <v>1340.84</v>
      </c>
      <c r="N210" s="20">
        <f t="shared" si="36"/>
        <v>1340.84</v>
      </c>
      <c r="O210" s="19">
        <f t="shared" si="31"/>
        <v>2250</v>
      </c>
      <c r="P210" s="19">
        <f t="shared" si="32"/>
        <v>2260</v>
      </c>
      <c r="Q210" s="19">
        <f t="shared" si="34"/>
        <v>-10</v>
      </c>
      <c r="T210">
        <v>39487</v>
      </c>
      <c r="U210">
        <v>3920</v>
      </c>
      <c r="V210">
        <v>1340.84</v>
      </c>
      <c r="W210">
        <v>1340.84</v>
      </c>
      <c r="X210">
        <v>2260</v>
      </c>
      <c r="Y210">
        <v>2250</v>
      </c>
      <c r="Z210">
        <v>88.76</v>
      </c>
    </row>
    <row r="211" spans="1:26" x14ac:dyDescent="0.25">
      <c r="A211">
        <v>39687</v>
      </c>
      <c r="B211">
        <v>3920</v>
      </c>
      <c r="C211">
        <v>1340.84</v>
      </c>
      <c r="D211">
        <v>1340.84</v>
      </c>
      <c r="E211">
        <v>2260</v>
      </c>
      <c r="F211">
        <v>2250</v>
      </c>
      <c r="G211">
        <v>88.76</v>
      </c>
      <c r="I211" s="17">
        <f t="shared" si="30"/>
        <v>39.686999999999998</v>
      </c>
      <c r="J211" s="18">
        <f t="shared" si="33"/>
        <v>3920</v>
      </c>
      <c r="K211" s="4">
        <f>J211*60*'Berechnungen 525d'!$D$9/1000</f>
        <v>198.96919148936169</v>
      </c>
      <c r="L211" s="21">
        <f>L210</f>
        <v>85.121859720303704</v>
      </c>
      <c r="M211" s="20">
        <f t="shared" si="35"/>
        <v>1340.84</v>
      </c>
      <c r="N211" s="20">
        <f t="shared" si="36"/>
        <v>1340.84</v>
      </c>
      <c r="O211" s="19">
        <f t="shared" si="31"/>
        <v>2250</v>
      </c>
      <c r="P211" s="19">
        <f t="shared" si="32"/>
        <v>2260</v>
      </c>
      <c r="Q211" s="19">
        <f t="shared" si="34"/>
        <v>-10</v>
      </c>
      <c r="T211">
        <v>39687</v>
      </c>
      <c r="U211">
        <v>3920</v>
      </c>
      <c r="V211">
        <v>1340.84</v>
      </c>
      <c r="W211">
        <v>1340.84</v>
      </c>
      <c r="X211">
        <v>2260</v>
      </c>
      <c r="Y211">
        <v>2250</v>
      </c>
      <c r="Z211">
        <v>88.76</v>
      </c>
    </row>
    <row r="212" spans="1:26" x14ac:dyDescent="0.25">
      <c r="A212">
        <v>39857</v>
      </c>
      <c r="B212">
        <v>3920</v>
      </c>
      <c r="C212">
        <v>1340.84</v>
      </c>
      <c r="D212">
        <v>1340.84</v>
      </c>
      <c r="E212">
        <v>2260</v>
      </c>
      <c r="F212">
        <v>2250</v>
      </c>
      <c r="G212">
        <v>88.76</v>
      </c>
      <c r="I212" s="17">
        <f t="shared" si="30"/>
        <v>39.856999999999999</v>
      </c>
      <c r="J212" s="18">
        <f t="shared" si="33"/>
        <v>3920</v>
      </c>
      <c r="K212" s="4">
        <f>J212*60*'Berechnungen 525d'!$D$9/1000</f>
        <v>198.96919148936169</v>
      </c>
      <c r="L212" s="21">
        <f>L211</f>
        <v>85.121859720303704</v>
      </c>
      <c r="M212" s="20">
        <f t="shared" si="35"/>
        <v>1340.84</v>
      </c>
      <c r="N212" s="20">
        <f t="shared" si="36"/>
        <v>1340.84</v>
      </c>
      <c r="O212" s="19">
        <f t="shared" si="31"/>
        <v>2250</v>
      </c>
      <c r="P212" s="19">
        <f t="shared" si="32"/>
        <v>2260</v>
      </c>
      <c r="Q212" s="19">
        <f t="shared" si="34"/>
        <v>-10</v>
      </c>
      <c r="T212">
        <v>39857</v>
      </c>
      <c r="U212">
        <v>3920</v>
      </c>
      <c r="V212">
        <v>1340.84</v>
      </c>
      <c r="W212">
        <v>1340.84</v>
      </c>
      <c r="X212">
        <v>2260</v>
      </c>
      <c r="Y212">
        <v>2250</v>
      </c>
      <c r="Z212">
        <v>88.76</v>
      </c>
    </row>
    <row r="213" spans="1:26" x14ac:dyDescent="0.25">
      <c r="A213">
        <v>40047</v>
      </c>
      <c r="B213">
        <v>3920</v>
      </c>
      <c r="C213">
        <v>1340.84</v>
      </c>
      <c r="D213">
        <v>1340.84</v>
      </c>
      <c r="E213">
        <v>2260</v>
      </c>
      <c r="F213">
        <v>2250</v>
      </c>
      <c r="G213">
        <v>88.76</v>
      </c>
      <c r="I213" s="17">
        <f t="shared" si="30"/>
        <v>40.046999999999997</v>
      </c>
      <c r="J213" s="18">
        <f t="shared" si="33"/>
        <v>3920</v>
      </c>
      <c r="K213" s="4">
        <f>J213*60*'Berechnungen 525d'!$D$9/1000</f>
        <v>198.96919148936169</v>
      </c>
      <c r="L213" s="21">
        <f>L212</f>
        <v>85.121859720303704</v>
      </c>
      <c r="M213" s="20">
        <f t="shared" si="35"/>
        <v>1340.84</v>
      </c>
      <c r="N213" s="20">
        <f t="shared" si="36"/>
        <v>1340.84</v>
      </c>
      <c r="O213" s="19">
        <f t="shared" si="31"/>
        <v>2250</v>
      </c>
      <c r="P213" s="19">
        <f t="shared" si="32"/>
        <v>2260</v>
      </c>
      <c r="Q213" s="19">
        <f t="shared" si="34"/>
        <v>-10</v>
      </c>
      <c r="T213">
        <v>40047</v>
      </c>
      <c r="U213">
        <v>3920</v>
      </c>
      <c r="V213">
        <v>1340.84</v>
      </c>
      <c r="W213">
        <v>1340.84</v>
      </c>
      <c r="X213">
        <v>2260</v>
      </c>
      <c r="Y213">
        <v>2250</v>
      </c>
      <c r="Z213">
        <v>88.76</v>
      </c>
    </row>
    <row r="214" spans="1:26" x14ac:dyDescent="0.25">
      <c r="A214">
        <v>40238</v>
      </c>
      <c r="B214">
        <v>3920</v>
      </c>
      <c r="C214">
        <v>1340.84</v>
      </c>
      <c r="D214">
        <v>1340.84</v>
      </c>
      <c r="E214">
        <v>2260</v>
      </c>
      <c r="F214">
        <v>2250</v>
      </c>
      <c r="G214">
        <v>88.76</v>
      </c>
      <c r="I214" s="17">
        <f t="shared" si="30"/>
        <v>40.238</v>
      </c>
      <c r="J214" s="18">
        <f t="shared" si="33"/>
        <v>3920</v>
      </c>
      <c r="K214" s="4">
        <f>J214*60*'Berechnungen 525d'!$D$9/1000</f>
        <v>198.96919148936169</v>
      </c>
      <c r="L214" s="21">
        <f>L213</f>
        <v>85.121859720303704</v>
      </c>
      <c r="M214" s="20">
        <f t="shared" si="35"/>
        <v>1340.84</v>
      </c>
      <c r="N214" s="20">
        <f t="shared" si="36"/>
        <v>1340.84</v>
      </c>
      <c r="O214" s="19">
        <f t="shared" si="31"/>
        <v>2250</v>
      </c>
      <c r="P214" s="19">
        <f t="shared" si="32"/>
        <v>2260</v>
      </c>
      <c r="Q214" s="19">
        <f t="shared" si="34"/>
        <v>-10</v>
      </c>
      <c r="T214">
        <v>40238</v>
      </c>
      <c r="U214">
        <v>3920</v>
      </c>
      <c r="V214">
        <v>1340.84</v>
      </c>
      <c r="W214">
        <v>1340.84</v>
      </c>
      <c r="X214">
        <v>2260</v>
      </c>
      <c r="Y214">
        <v>2250</v>
      </c>
      <c r="Z214">
        <v>88.76</v>
      </c>
    </row>
    <row r="215" spans="1:26" x14ac:dyDescent="0.25">
      <c r="A215">
        <v>40438</v>
      </c>
      <c r="B215">
        <v>3920</v>
      </c>
      <c r="C215">
        <v>1340.84</v>
      </c>
      <c r="D215">
        <v>1340.84</v>
      </c>
      <c r="E215">
        <v>2260</v>
      </c>
      <c r="F215">
        <v>2250</v>
      </c>
      <c r="G215">
        <v>89.06</v>
      </c>
      <c r="I215" s="17">
        <f t="shared" si="30"/>
        <v>40.438000000000002</v>
      </c>
      <c r="J215" s="18">
        <f t="shared" si="33"/>
        <v>3920</v>
      </c>
      <c r="K215" s="4">
        <f>J215*60*'Berechnungen 525d'!$D$9/1000</f>
        <v>198.96919148936169</v>
      </c>
      <c r="L215" s="21">
        <f>L214</f>
        <v>85.121859720303704</v>
      </c>
      <c r="M215" s="20">
        <f t="shared" si="35"/>
        <v>1340.84</v>
      </c>
      <c r="N215" s="20">
        <f t="shared" si="36"/>
        <v>1340.84</v>
      </c>
      <c r="O215" s="19">
        <f t="shared" si="31"/>
        <v>2250</v>
      </c>
      <c r="P215" s="19">
        <f t="shared" si="32"/>
        <v>2260</v>
      </c>
      <c r="Q215" s="19">
        <f t="shared" si="34"/>
        <v>-10</v>
      </c>
      <c r="T215">
        <v>40438</v>
      </c>
      <c r="U215">
        <v>3920</v>
      </c>
      <c r="V215">
        <v>1340.84</v>
      </c>
      <c r="W215">
        <v>1340.84</v>
      </c>
      <c r="X215">
        <v>2260</v>
      </c>
      <c r="Y215">
        <v>2250</v>
      </c>
      <c r="Z215">
        <v>89.06</v>
      </c>
    </row>
    <row r="216" spans="1:26" x14ac:dyDescent="0.25">
      <c r="A216">
        <v>40628</v>
      </c>
      <c r="B216">
        <v>3933</v>
      </c>
      <c r="C216">
        <v>1340.84</v>
      </c>
      <c r="D216">
        <v>1340.84</v>
      </c>
      <c r="E216">
        <v>2260</v>
      </c>
      <c r="F216">
        <v>2250</v>
      </c>
      <c r="G216">
        <v>89.06</v>
      </c>
      <c r="I216" s="17">
        <f t="shared" si="30"/>
        <v>40.628</v>
      </c>
      <c r="J216" s="18">
        <f t="shared" si="33"/>
        <v>3933</v>
      </c>
      <c r="K216" s="4">
        <f>J216*60*'Berechnungen 525d'!$D$9/1000</f>
        <v>199.62903829787231</v>
      </c>
      <c r="L216" s="21">
        <f>'Berechnungen 525d'!$E$77*((K216-K210)/(3.6*(I216-I210)))*'Berechnungen 525d'!$B$3/(2*PI())</f>
        <v>91.487970175573793</v>
      </c>
      <c r="M216" s="20">
        <f t="shared" si="35"/>
        <v>1340.84</v>
      </c>
      <c r="N216" s="20">
        <f t="shared" si="36"/>
        <v>1340.84</v>
      </c>
      <c r="O216" s="19">
        <f t="shared" si="31"/>
        <v>2250</v>
      </c>
      <c r="P216" s="19">
        <f t="shared" si="32"/>
        <v>2260</v>
      </c>
      <c r="Q216" s="19">
        <f t="shared" si="34"/>
        <v>-10</v>
      </c>
      <c r="T216">
        <v>40628</v>
      </c>
      <c r="U216">
        <v>3933</v>
      </c>
      <c r="V216">
        <v>1340.84</v>
      </c>
      <c r="W216">
        <v>1340.84</v>
      </c>
      <c r="X216">
        <v>2260</v>
      </c>
      <c r="Y216">
        <v>2250</v>
      </c>
      <c r="Z216">
        <v>89.06</v>
      </c>
    </row>
    <row r="217" spans="1:26" x14ac:dyDescent="0.25">
      <c r="A217">
        <v>40819</v>
      </c>
      <c r="B217">
        <v>3933</v>
      </c>
      <c r="C217">
        <v>1340.84</v>
      </c>
      <c r="D217">
        <v>1340.84</v>
      </c>
      <c r="E217">
        <v>2260</v>
      </c>
      <c r="F217">
        <v>2250</v>
      </c>
      <c r="G217">
        <v>89.06</v>
      </c>
      <c r="I217" s="17">
        <f t="shared" si="30"/>
        <v>40.819000000000003</v>
      </c>
      <c r="J217" s="18">
        <f t="shared" si="33"/>
        <v>3933</v>
      </c>
      <c r="K217" s="4">
        <f>J217*60*'Berechnungen 525d'!$D$9/1000</f>
        <v>199.62903829787231</v>
      </c>
      <c r="L217" s="21">
        <f>L216</f>
        <v>91.487970175573793</v>
      </c>
      <c r="M217" s="20">
        <f t="shared" si="35"/>
        <v>1340.84</v>
      </c>
      <c r="N217" s="20">
        <f t="shared" si="36"/>
        <v>1340.84</v>
      </c>
      <c r="O217" s="19">
        <f t="shared" si="31"/>
        <v>2250</v>
      </c>
      <c r="P217" s="19">
        <f t="shared" si="32"/>
        <v>2260</v>
      </c>
      <c r="Q217" s="19">
        <f t="shared" si="34"/>
        <v>-10</v>
      </c>
      <c r="T217">
        <v>40819</v>
      </c>
      <c r="U217">
        <v>3933</v>
      </c>
      <c r="V217">
        <v>1340.84</v>
      </c>
      <c r="W217">
        <v>1340.84</v>
      </c>
      <c r="X217">
        <v>2260</v>
      </c>
      <c r="Y217">
        <v>2250</v>
      </c>
      <c r="Z217">
        <v>89.06</v>
      </c>
    </row>
    <row r="218" spans="1:26" x14ac:dyDescent="0.25">
      <c r="A218">
        <v>41009</v>
      </c>
      <c r="B218">
        <v>3933</v>
      </c>
      <c r="C218">
        <v>1340.84</v>
      </c>
      <c r="D218">
        <v>1340.84</v>
      </c>
      <c r="E218">
        <v>2260</v>
      </c>
      <c r="F218">
        <v>2250</v>
      </c>
      <c r="G218">
        <v>89.06</v>
      </c>
      <c r="I218" s="17">
        <f t="shared" ref="I218:I275" si="37">A218/1000</f>
        <v>41.009</v>
      </c>
      <c r="J218" s="18">
        <f t="shared" ref="J218:J275" si="38">IF(ISBLANK(B218),J217,B218)</f>
        <v>3933</v>
      </c>
      <c r="K218" s="4">
        <f>J218*60*'Berechnungen 525d'!$D$9/1000</f>
        <v>199.62903829787231</v>
      </c>
      <c r="L218" s="21">
        <f>L217</f>
        <v>91.487970175573793</v>
      </c>
      <c r="M218" s="20">
        <f t="shared" ref="M218:M275" si="39">IF(ISBLANK(C218),M217,C218)</f>
        <v>1340.84</v>
      </c>
      <c r="N218" s="20">
        <f t="shared" ref="N218:N275" si="40">IF(ISBLANK(D218),N217,D218)</f>
        <v>1340.84</v>
      </c>
      <c r="O218" s="19">
        <f t="shared" ref="O218:O275" si="41">IF(ISBLANK(F218),O217,F218)</f>
        <v>2250</v>
      </c>
      <c r="P218" s="19">
        <f t="shared" ref="P218:P275" si="42">IF(ISBLANK(E218),P217,E218)</f>
        <v>2260</v>
      </c>
      <c r="Q218" s="19">
        <f t="shared" ref="Q218:Q275" si="43">O218-P218</f>
        <v>-10</v>
      </c>
      <c r="T218">
        <v>41009</v>
      </c>
      <c r="U218">
        <v>3933</v>
      </c>
      <c r="V218">
        <v>1340.84</v>
      </c>
      <c r="W218">
        <v>1340.84</v>
      </c>
      <c r="X218">
        <v>2260</v>
      </c>
      <c r="Y218">
        <v>2250</v>
      </c>
      <c r="Z218">
        <v>89.06</v>
      </c>
    </row>
    <row r="219" spans="1:26" x14ac:dyDescent="0.25">
      <c r="A219">
        <v>41199</v>
      </c>
      <c r="B219">
        <v>3933</v>
      </c>
      <c r="C219">
        <v>1340.84</v>
      </c>
      <c r="D219">
        <v>1340.84</v>
      </c>
      <c r="E219">
        <v>2260</v>
      </c>
      <c r="F219">
        <v>2250</v>
      </c>
      <c r="G219">
        <v>89.06</v>
      </c>
      <c r="I219" s="17">
        <f t="shared" si="37"/>
        <v>41.198999999999998</v>
      </c>
      <c r="J219" s="18">
        <f t="shared" si="38"/>
        <v>3933</v>
      </c>
      <c r="K219" s="4">
        <f>J219*60*'Berechnungen 525d'!$D$9/1000</f>
        <v>199.62903829787231</v>
      </c>
      <c r="L219" s="21">
        <f>L218</f>
        <v>91.487970175573793</v>
      </c>
      <c r="M219" s="20">
        <f t="shared" si="39"/>
        <v>1340.84</v>
      </c>
      <c r="N219" s="20">
        <f t="shared" si="40"/>
        <v>1340.84</v>
      </c>
      <c r="O219" s="19">
        <f t="shared" si="41"/>
        <v>2250</v>
      </c>
      <c r="P219" s="19">
        <f t="shared" si="42"/>
        <v>2260</v>
      </c>
      <c r="Q219" s="19">
        <f t="shared" si="43"/>
        <v>-10</v>
      </c>
      <c r="T219">
        <v>41199</v>
      </c>
      <c r="U219">
        <v>3933</v>
      </c>
      <c r="V219">
        <v>1340.84</v>
      </c>
      <c r="W219">
        <v>1340.84</v>
      </c>
      <c r="X219">
        <v>2260</v>
      </c>
      <c r="Y219">
        <v>2250</v>
      </c>
      <c r="Z219">
        <v>89.06</v>
      </c>
    </row>
    <row r="220" spans="1:26" x14ac:dyDescent="0.25">
      <c r="A220">
        <v>41389</v>
      </c>
      <c r="B220">
        <v>3933</v>
      </c>
      <c r="C220">
        <v>1340.84</v>
      </c>
      <c r="D220">
        <v>1340.84</v>
      </c>
      <c r="E220">
        <v>2255</v>
      </c>
      <c r="F220">
        <v>2250</v>
      </c>
      <c r="G220">
        <v>89.06</v>
      </c>
      <c r="I220" s="17">
        <f t="shared" si="37"/>
        <v>41.389000000000003</v>
      </c>
      <c r="J220" s="18">
        <f t="shared" si="38"/>
        <v>3933</v>
      </c>
      <c r="K220" s="4">
        <f>J220*60*'Berechnungen 525d'!$D$9/1000</f>
        <v>199.62903829787231</v>
      </c>
      <c r="L220" s="21">
        <f>L219</f>
        <v>91.487970175573793</v>
      </c>
      <c r="M220" s="20">
        <f t="shared" si="39"/>
        <v>1340.84</v>
      </c>
      <c r="N220" s="20">
        <f t="shared" si="40"/>
        <v>1340.84</v>
      </c>
      <c r="O220" s="19">
        <f t="shared" si="41"/>
        <v>2250</v>
      </c>
      <c r="P220" s="19">
        <f t="shared" si="42"/>
        <v>2255</v>
      </c>
      <c r="Q220" s="19">
        <f t="shared" si="43"/>
        <v>-5</v>
      </c>
      <c r="T220">
        <v>41389</v>
      </c>
      <c r="U220">
        <v>3933</v>
      </c>
      <c r="V220">
        <v>1340.84</v>
      </c>
      <c r="W220">
        <v>1340.84</v>
      </c>
      <c r="X220">
        <v>2255</v>
      </c>
      <c r="Y220">
        <v>2250</v>
      </c>
      <c r="Z220">
        <v>89.06</v>
      </c>
    </row>
    <row r="221" spans="1:26" x14ac:dyDescent="0.25">
      <c r="A221">
        <v>41580</v>
      </c>
      <c r="B221">
        <v>3933</v>
      </c>
      <c r="C221">
        <v>1340.84</v>
      </c>
      <c r="D221">
        <v>1340.84</v>
      </c>
      <c r="E221">
        <v>2255</v>
      </c>
      <c r="F221">
        <v>2250</v>
      </c>
      <c r="G221">
        <v>89.26</v>
      </c>
      <c r="I221" s="17">
        <f t="shared" si="37"/>
        <v>41.58</v>
      </c>
      <c r="J221" s="18">
        <f t="shared" si="38"/>
        <v>3933</v>
      </c>
      <c r="K221" s="4">
        <f>J221*60*'Berechnungen 525d'!$D$9/1000</f>
        <v>199.62903829787231</v>
      </c>
      <c r="L221" s="21">
        <f>L220</f>
        <v>91.487970175573793</v>
      </c>
      <c r="M221" s="20">
        <f t="shared" si="39"/>
        <v>1340.84</v>
      </c>
      <c r="N221" s="20">
        <f t="shared" si="40"/>
        <v>1340.84</v>
      </c>
      <c r="O221" s="19">
        <f t="shared" si="41"/>
        <v>2250</v>
      </c>
      <c r="P221" s="19">
        <f t="shared" si="42"/>
        <v>2255</v>
      </c>
      <c r="Q221" s="19">
        <f t="shared" si="43"/>
        <v>-5</v>
      </c>
      <c r="T221">
        <v>41580</v>
      </c>
      <c r="U221">
        <v>3933</v>
      </c>
      <c r="V221">
        <v>1340.84</v>
      </c>
      <c r="W221">
        <v>1340.84</v>
      </c>
      <c r="X221">
        <v>2255</v>
      </c>
      <c r="Y221">
        <v>2250</v>
      </c>
      <c r="Z221">
        <v>89.26</v>
      </c>
    </row>
    <row r="222" spans="1:26" x14ac:dyDescent="0.25">
      <c r="A222">
        <v>41760</v>
      </c>
      <c r="B222">
        <v>3946</v>
      </c>
      <c r="C222">
        <v>1340.84</v>
      </c>
      <c r="D222">
        <v>1340.84</v>
      </c>
      <c r="E222">
        <v>2255</v>
      </c>
      <c r="F222">
        <v>2250</v>
      </c>
      <c r="G222">
        <v>89.26</v>
      </c>
      <c r="I222" s="17">
        <f t="shared" si="37"/>
        <v>41.76</v>
      </c>
      <c r="J222" s="18">
        <f t="shared" si="38"/>
        <v>3946</v>
      </c>
      <c r="K222" s="4">
        <f>J222*60*'Berechnungen 525d'!$D$9/1000</f>
        <v>200.28888510638299</v>
      </c>
      <c r="L222" s="21">
        <f>'Berechnungen 525d'!$E$77*((K222-K216)/(3.6*(I222-I216)))*'Berechnungen 525d'!$B$3/(2*PI())</f>
        <v>92.215348030334567</v>
      </c>
      <c r="M222" s="20">
        <f t="shared" si="39"/>
        <v>1340.84</v>
      </c>
      <c r="N222" s="20">
        <f t="shared" si="40"/>
        <v>1340.84</v>
      </c>
      <c r="O222" s="19">
        <f t="shared" si="41"/>
        <v>2250</v>
      </c>
      <c r="P222" s="19">
        <f t="shared" si="42"/>
        <v>2255</v>
      </c>
      <c r="Q222" s="19">
        <f t="shared" si="43"/>
        <v>-5</v>
      </c>
      <c r="T222">
        <v>41760</v>
      </c>
      <c r="U222">
        <v>3946</v>
      </c>
      <c r="V222">
        <v>1340.84</v>
      </c>
      <c r="W222">
        <v>1340.84</v>
      </c>
      <c r="X222">
        <v>2255</v>
      </c>
      <c r="Y222">
        <v>2250</v>
      </c>
      <c r="Z222">
        <v>89.26</v>
      </c>
    </row>
    <row r="223" spans="1:26" x14ac:dyDescent="0.25">
      <c r="A223">
        <v>41950</v>
      </c>
      <c r="B223">
        <v>3946</v>
      </c>
      <c r="C223">
        <v>1340.84</v>
      </c>
      <c r="D223">
        <v>1340.84</v>
      </c>
      <c r="E223">
        <v>2255</v>
      </c>
      <c r="F223">
        <v>2250</v>
      </c>
      <c r="G223">
        <v>89.26</v>
      </c>
      <c r="I223" s="17">
        <f t="shared" si="37"/>
        <v>41.95</v>
      </c>
      <c r="J223" s="18">
        <f t="shared" si="38"/>
        <v>3946</v>
      </c>
      <c r="K223" s="4">
        <f>J223*60*'Berechnungen 525d'!$D$9/1000</f>
        <v>200.28888510638299</v>
      </c>
      <c r="L223" s="21">
        <f>L222</f>
        <v>92.215348030334567</v>
      </c>
      <c r="M223" s="20">
        <f t="shared" si="39"/>
        <v>1340.84</v>
      </c>
      <c r="N223" s="20">
        <f t="shared" si="40"/>
        <v>1340.84</v>
      </c>
      <c r="O223" s="19">
        <f t="shared" si="41"/>
        <v>2250</v>
      </c>
      <c r="P223" s="19">
        <f t="shared" si="42"/>
        <v>2255</v>
      </c>
      <c r="Q223" s="19">
        <f t="shared" si="43"/>
        <v>-5</v>
      </c>
      <c r="T223">
        <v>41950</v>
      </c>
      <c r="U223">
        <v>3946</v>
      </c>
      <c r="V223">
        <v>1340.84</v>
      </c>
      <c r="W223">
        <v>1340.84</v>
      </c>
      <c r="X223">
        <v>2255</v>
      </c>
      <c r="Y223">
        <v>2250</v>
      </c>
      <c r="Z223">
        <v>89.26</v>
      </c>
    </row>
    <row r="224" spans="1:26" x14ac:dyDescent="0.25">
      <c r="A224">
        <v>42140</v>
      </c>
      <c r="B224">
        <v>3946</v>
      </c>
      <c r="C224">
        <v>1330.6</v>
      </c>
      <c r="D224">
        <v>1340.84</v>
      </c>
      <c r="E224">
        <v>2255</v>
      </c>
      <c r="F224">
        <v>2250</v>
      </c>
      <c r="G224">
        <v>89.26</v>
      </c>
      <c r="I224" s="17">
        <f t="shared" si="37"/>
        <v>42.14</v>
      </c>
      <c r="J224" s="18">
        <f t="shared" si="38"/>
        <v>3946</v>
      </c>
      <c r="K224" s="4">
        <f>J224*60*'Berechnungen 525d'!$D$9/1000</f>
        <v>200.28888510638299</v>
      </c>
      <c r="L224" s="21">
        <f>L223</f>
        <v>92.215348030334567</v>
      </c>
      <c r="M224" s="20">
        <f t="shared" si="39"/>
        <v>1330.6</v>
      </c>
      <c r="N224" s="20">
        <f t="shared" si="40"/>
        <v>1340.84</v>
      </c>
      <c r="O224" s="19">
        <f t="shared" si="41"/>
        <v>2250</v>
      </c>
      <c r="P224" s="19">
        <f t="shared" si="42"/>
        <v>2255</v>
      </c>
      <c r="Q224" s="19">
        <f t="shared" si="43"/>
        <v>-5</v>
      </c>
      <c r="T224">
        <v>42140</v>
      </c>
      <c r="U224">
        <v>3946</v>
      </c>
      <c r="V224">
        <v>1330.6</v>
      </c>
      <c r="W224">
        <v>1340.84</v>
      </c>
      <c r="X224">
        <v>2255</v>
      </c>
      <c r="Y224">
        <v>2250</v>
      </c>
      <c r="Z224">
        <v>89.26</v>
      </c>
    </row>
    <row r="225" spans="1:26" x14ac:dyDescent="0.25">
      <c r="A225">
        <v>42341</v>
      </c>
      <c r="B225">
        <v>3946</v>
      </c>
      <c r="C225">
        <v>1330.6</v>
      </c>
      <c r="D225">
        <v>1340.84</v>
      </c>
      <c r="E225">
        <v>2255</v>
      </c>
      <c r="F225">
        <v>2250</v>
      </c>
      <c r="G225">
        <v>89.26</v>
      </c>
      <c r="I225" s="17">
        <f t="shared" si="37"/>
        <v>42.341000000000001</v>
      </c>
      <c r="J225" s="18">
        <f t="shared" si="38"/>
        <v>3946</v>
      </c>
      <c r="K225" s="4">
        <f>J225*60*'Berechnungen 525d'!$D$9/1000</f>
        <v>200.28888510638299</v>
      </c>
      <c r="L225" s="21">
        <f>L224</f>
        <v>92.215348030334567</v>
      </c>
      <c r="M225" s="20">
        <f t="shared" si="39"/>
        <v>1330.6</v>
      </c>
      <c r="N225" s="20">
        <f t="shared" si="40"/>
        <v>1340.84</v>
      </c>
      <c r="O225" s="19">
        <f t="shared" si="41"/>
        <v>2250</v>
      </c>
      <c r="P225" s="19">
        <f t="shared" si="42"/>
        <v>2255</v>
      </c>
      <c r="Q225" s="19">
        <f t="shared" si="43"/>
        <v>-5</v>
      </c>
      <c r="T225">
        <v>42341</v>
      </c>
      <c r="U225">
        <v>3946</v>
      </c>
      <c r="V225">
        <v>1330.6</v>
      </c>
      <c r="W225">
        <v>1340.84</v>
      </c>
      <c r="X225">
        <v>2255</v>
      </c>
      <c r="Y225">
        <v>2250</v>
      </c>
      <c r="Z225">
        <v>89.26</v>
      </c>
    </row>
    <row r="226" spans="1:26" x14ac:dyDescent="0.25">
      <c r="A226">
        <v>42531</v>
      </c>
      <c r="B226">
        <v>3946</v>
      </c>
      <c r="C226">
        <v>1330.6</v>
      </c>
      <c r="D226">
        <v>1340.84</v>
      </c>
      <c r="E226">
        <v>2254</v>
      </c>
      <c r="F226">
        <v>2250</v>
      </c>
      <c r="G226">
        <v>89.26</v>
      </c>
      <c r="I226" s="17">
        <f t="shared" si="37"/>
        <v>42.530999999999999</v>
      </c>
      <c r="J226" s="18">
        <f t="shared" si="38"/>
        <v>3946</v>
      </c>
      <c r="K226" s="4">
        <f>J226*60*'Berechnungen 525d'!$D$9/1000</f>
        <v>200.28888510638299</v>
      </c>
      <c r="L226" s="21">
        <f>L225</f>
        <v>92.215348030334567</v>
      </c>
      <c r="M226" s="20">
        <f t="shared" si="39"/>
        <v>1330.6</v>
      </c>
      <c r="N226" s="20">
        <f t="shared" si="40"/>
        <v>1340.84</v>
      </c>
      <c r="O226" s="19">
        <f t="shared" si="41"/>
        <v>2250</v>
      </c>
      <c r="P226" s="19">
        <f t="shared" si="42"/>
        <v>2254</v>
      </c>
      <c r="Q226" s="19">
        <f t="shared" si="43"/>
        <v>-4</v>
      </c>
      <c r="T226">
        <v>42531</v>
      </c>
      <c r="U226">
        <v>3946</v>
      </c>
      <c r="V226">
        <v>1330.6</v>
      </c>
      <c r="W226">
        <v>1340.84</v>
      </c>
      <c r="X226">
        <v>2254</v>
      </c>
      <c r="Y226">
        <v>2250</v>
      </c>
      <c r="Z226">
        <v>89.26</v>
      </c>
    </row>
    <row r="227" spans="1:26" x14ac:dyDescent="0.25">
      <c r="A227">
        <v>42721</v>
      </c>
      <c r="B227">
        <v>3946</v>
      </c>
      <c r="C227">
        <v>1330.6</v>
      </c>
      <c r="D227">
        <v>1340.84</v>
      </c>
      <c r="E227">
        <v>2254</v>
      </c>
      <c r="F227">
        <v>2250</v>
      </c>
      <c r="G227">
        <v>89.36</v>
      </c>
      <c r="I227" s="17">
        <f t="shared" si="37"/>
        <v>42.720999999999997</v>
      </c>
      <c r="J227" s="18">
        <f t="shared" si="38"/>
        <v>3946</v>
      </c>
      <c r="K227" s="4">
        <f>J227*60*'Berechnungen 525d'!$D$9/1000</f>
        <v>200.28888510638299</v>
      </c>
      <c r="L227" s="21">
        <f>L226</f>
        <v>92.215348030334567</v>
      </c>
      <c r="M227" s="20">
        <f t="shared" si="39"/>
        <v>1330.6</v>
      </c>
      <c r="N227" s="20">
        <f t="shared" si="40"/>
        <v>1340.84</v>
      </c>
      <c r="O227" s="19">
        <f t="shared" si="41"/>
        <v>2250</v>
      </c>
      <c r="P227" s="19">
        <f t="shared" si="42"/>
        <v>2254</v>
      </c>
      <c r="Q227" s="19">
        <f t="shared" si="43"/>
        <v>-4</v>
      </c>
      <c r="T227">
        <v>42721</v>
      </c>
      <c r="U227">
        <v>3946</v>
      </c>
      <c r="V227">
        <v>1330.6</v>
      </c>
      <c r="W227">
        <v>1340.84</v>
      </c>
      <c r="X227">
        <v>2254</v>
      </c>
      <c r="Y227">
        <v>2250</v>
      </c>
      <c r="Z227">
        <v>89.36</v>
      </c>
    </row>
    <row r="228" spans="1:26" x14ac:dyDescent="0.25">
      <c r="A228">
        <v>42912</v>
      </c>
      <c r="B228">
        <v>3989</v>
      </c>
      <c r="C228">
        <v>1330.6</v>
      </c>
      <c r="D228">
        <v>1340.84</v>
      </c>
      <c r="E228">
        <v>2254</v>
      </c>
      <c r="F228">
        <v>2250</v>
      </c>
      <c r="G228">
        <v>89.36</v>
      </c>
      <c r="I228" s="17">
        <f t="shared" si="37"/>
        <v>42.911999999999999</v>
      </c>
      <c r="J228" s="18">
        <f t="shared" si="38"/>
        <v>3989</v>
      </c>
      <c r="K228" s="4">
        <f>J228*60*'Berechnungen 525d'!$D$9/1000</f>
        <v>202.47145531914893</v>
      </c>
      <c r="L228" s="21">
        <f>'Berechnungen 525d'!$E$77*((K228-K222)/(3.6*(I228-I222)))*'Berechnungen 525d'!$B$3/(2*PI())</f>
        <v>299.72451126630864</v>
      </c>
      <c r="M228" s="20">
        <f t="shared" si="39"/>
        <v>1330.6</v>
      </c>
      <c r="N228" s="20">
        <f t="shared" si="40"/>
        <v>1340.84</v>
      </c>
      <c r="O228" s="19">
        <f t="shared" si="41"/>
        <v>2250</v>
      </c>
      <c r="P228" s="19">
        <f t="shared" si="42"/>
        <v>2254</v>
      </c>
      <c r="Q228" s="19">
        <f t="shared" si="43"/>
        <v>-4</v>
      </c>
      <c r="T228">
        <v>42912</v>
      </c>
      <c r="U228">
        <v>3989</v>
      </c>
      <c r="V228">
        <v>1330.6</v>
      </c>
      <c r="W228">
        <v>1340.84</v>
      </c>
      <c r="X228">
        <v>2254</v>
      </c>
      <c r="Y228">
        <v>2250</v>
      </c>
      <c r="Z228">
        <v>89.36</v>
      </c>
    </row>
    <row r="229" spans="1:26" x14ac:dyDescent="0.25">
      <c r="A229">
        <v>43102</v>
      </c>
      <c r="B229">
        <v>3989</v>
      </c>
      <c r="C229">
        <v>1330.6</v>
      </c>
      <c r="D229">
        <v>1340.84</v>
      </c>
      <c r="E229">
        <v>2254</v>
      </c>
      <c r="F229">
        <v>2250</v>
      </c>
      <c r="G229">
        <v>89.36</v>
      </c>
      <c r="I229" s="17">
        <f t="shared" si="37"/>
        <v>43.101999999999997</v>
      </c>
      <c r="J229" s="18">
        <f t="shared" si="38"/>
        <v>3989</v>
      </c>
      <c r="K229" s="4">
        <f>J229*60*'Berechnungen 525d'!$D$9/1000</f>
        <v>202.47145531914893</v>
      </c>
      <c r="L229" s="21">
        <f>L228</f>
        <v>299.72451126630864</v>
      </c>
      <c r="M229" s="20">
        <f t="shared" si="39"/>
        <v>1330.6</v>
      </c>
      <c r="N229" s="20">
        <f t="shared" si="40"/>
        <v>1340.84</v>
      </c>
      <c r="O229" s="19">
        <f t="shared" si="41"/>
        <v>2250</v>
      </c>
      <c r="P229" s="19">
        <f t="shared" si="42"/>
        <v>2254</v>
      </c>
      <c r="Q229" s="19">
        <f t="shared" si="43"/>
        <v>-4</v>
      </c>
      <c r="T229">
        <v>43102</v>
      </c>
      <c r="U229">
        <v>3989</v>
      </c>
      <c r="V229">
        <v>1330.6</v>
      </c>
      <c r="W229">
        <v>1340.84</v>
      </c>
      <c r="X229">
        <v>2254</v>
      </c>
      <c r="Y229">
        <v>2250</v>
      </c>
      <c r="Z229">
        <v>89.36</v>
      </c>
    </row>
    <row r="230" spans="1:26" x14ac:dyDescent="0.25">
      <c r="A230">
        <v>43282</v>
      </c>
      <c r="B230">
        <v>3989</v>
      </c>
      <c r="C230">
        <v>1340.84</v>
      </c>
      <c r="D230">
        <v>1340.84</v>
      </c>
      <c r="E230">
        <v>2254</v>
      </c>
      <c r="F230">
        <v>2250</v>
      </c>
      <c r="G230">
        <v>89.36</v>
      </c>
      <c r="I230" s="17">
        <f t="shared" si="37"/>
        <v>43.281999999999996</v>
      </c>
      <c r="J230" s="18">
        <f t="shared" si="38"/>
        <v>3989</v>
      </c>
      <c r="K230" s="4">
        <f>J230*60*'Berechnungen 525d'!$D$9/1000</f>
        <v>202.47145531914893</v>
      </c>
      <c r="L230" s="21">
        <f>L229</f>
        <v>299.72451126630864</v>
      </c>
      <c r="M230" s="20">
        <f t="shared" si="39"/>
        <v>1340.84</v>
      </c>
      <c r="N230" s="20">
        <f t="shared" si="40"/>
        <v>1340.84</v>
      </c>
      <c r="O230" s="19">
        <f t="shared" si="41"/>
        <v>2250</v>
      </c>
      <c r="P230" s="19">
        <f t="shared" si="42"/>
        <v>2254</v>
      </c>
      <c r="Q230" s="19">
        <f t="shared" si="43"/>
        <v>-4</v>
      </c>
      <c r="T230">
        <v>43282</v>
      </c>
      <c r="U230">
        <v>3989</v>
      </c>
      <c r="V230">
        <v>1340.84</v>
      </c>
      <c r="W230">
        <v>1340.84</v>
      </c>
      <c r="X230">
        <v>2254</v>
      </c>
      <c r="Y230">
        <v>2250</v>
      </c>
      <c r="Z230">
        <v>89.36</v>
      </c>
    </row>
    <row r="231" spans="1:26" x14ac:dyDescent="0.25">
      <c r="A231">
        <v>43472</v>
      </c>
      <c r="B231">
        <v>3989</v>
      </c>
      <c r="C231">
        <v>1340.84</v>
      </c>
      <c r="D231">
        <v>1340.84</v>
      </c>
      <c r="E231">
        <v>2254</v>
      </c>
      <c r="F231">
        <v>2250</v>
      </c>
      <c r="G231">
        <v>89.36</v>
      </c>
      <c r="I231" s="17">
        <f t="shared" si="37"/>
        <v>43.472000000000001</v>
      </c>
      <c r="J231" s="18">
        <f t="shared" si="38"/>
        <v>3989</v>
      </c>
      <c r="K231" s="4">
        <f>J231*60*'Berechnungen 525d'!$D$9/1000</f>
        <v>202.47145531914893</v>
      </c>
      <c r="L231" s="21">
        <f>L230</f>
        <v>299.72451126630864</v>
      </c>
      <c r="M231" s="20">
        <f t="shared" si="39"/>
        <v>1340.84</v>
      </c>
      <c r="N231" s="20">
        <f t="shared" si="40"/>
        <v>1340.84</v>
      </c>
      <c r="O231" s="19">
        <f t="shared" si="41"/>
        <v>2250</v>
      </c>
      <c r="P231" s="19">
        <f t="shared" si="42"/>
        <v>2254</v>
      </c>
      <c r="Q231" s="19">
        <f t="shared" si="43"/>
        <v>-4</v>
      </c>
      <c r="T231">
        <v>43472</v>
      </c>
      <c r="U231">
        <v>3989</v>
      </c>
      <c r="V231">
        <v>1340.84</v>
      </c>
      <c r="W231">
        <v>1340.84</v>
      </c>
      <c r="X231">
        <v>2254</v>
      </c>
      <c r="Y231">
        <v>2250</v>
      </c>
      <c r="Z231">
        <v>89.36</v>
      </c>
    </row>
    <row r="232" spans="1:26" x14ac:dyDescent="0.25">
      <c r="A232">
        <v>43663</v>
      </c>
      <c r="B232">
        <v>3989</v>
      </c>
      <c r="C232">
        <v>1340.84</v>
      </c>
      <c r="D232">
        <v>1340.84</v>
      </c>
      <c r="E232">
        <v>2253</v>
      </c>
      <c r="F232">
        <v>2250</v>
      </c>
      <c r="G232">
        <v>89.36</v>
      </c>
      <c r="I232" s="17">
        <f t="shared" si="37"/>
        <v>43.662999999999997</v>
      </c>
      <c r="J232" s="18">
        <f t="shared" si="38"/>
        <v>3989</v>
      </c>
      <c r="K232" s="4">
        <f>J232*60*'Berechnungen 525d'!$D$9/1000</f>
        <v>202.47145531914893</v>
      </c>
      <c r="L232" s="21">
        <f>L231</f>
        <v>299.72451126630864</v>
      </c>
      <c r="M232" s="20">
        <f t="shared" si="39"/>
        <v>1340.84</v>
      </c>
      <c r="N232" s="20">
        <f t="shared" si="40"/>
        <v>1340.84</v>
      </c>
      <c r="O232" s="19">
        <f t="shared" si="41"/>
        <v>2250</v>
      </c>
      <c r="P232" s="19">
        <f t="shared" si="42"/>
        <v>2253</v>
      </c>
      <c r="Q232" s="19">
        <f t="shared" si="43"/>
        <v>-3</v>
      </c>
      <c r="T232">
        <v>43663</v>
      </c>
      <c r="U232">
        <v>3989</v>
      </c>
      <c r="V232">
        <v>1340.84</v>
      </c>
      <c r="W232">
        <v>1340.84</v>
      </c>
      <c r="X232">
        <v>2253</v>
      </c>
      <c r="Y232">
        <v>2250</v>
      </c>
      <c r="Z232">
        <v>89.36</v>
      </c>
    </row>
    <row r="233" spans="1:26" x14ac:dyDescent="0.25">
      <c r="A233">
        <v>43853</v>
      </c>
      <c r="B233">
        <v>3989</v>
      </c>
      <c r="C233">
        <v>1340.84</v>
      </c>
      <c r="D233">
        <v>1340.84</v>
      </c>
      <c r="E233">
        <v>2253</v>
      </c>
      <c r="F233">
        <v>2250</v>
      </c>
      <c r="G233">
        <v>89.66</v>
      </c>
      <c r="I233" s="17">
        <f t="shared" si="37"/>
        <v>43.853000000000002</v>
      </c>
      <c r="J233" s="18">
        <f t="shared" si="38"/>
        <v>3989</v>
      </c>
      <c r="K233" s="4">
        <f>J233*60*'Berechnungen 525d'!$D$9/1000</f>
        <v>202.47145531914893</v>
      </c>
      <c r="L233" s="21">
        <f>L232</f>
        <v>299.72451126630864</v>
      </c>
      <c r="M233" s="20">
        <f t="shared" si="39"/>
        <v>1340.84</v>
      </c>
      <c r="N233" s="20">
        <f t="shared" si="40"/>
        <v>1340.84</v>
      </c>
      <c r="O233" s="19">
        <f t="shared" si="41"/>
        <v>2250</v>
      </c>
      <c r="P233" s="19">
        <f t="shared" si="42"/>
        <v>2253</v>
      </c>
      <c r="Q233" s="19">
        <f t="shared" si="43"/>
        <v>-3</v>
      </c>
      <c r="T233">
        <v>43853</v>
      </c>
      <c r="U233">
        <v>3989</v>
      </c>
      <c r="V233">
        <v>1340.84</v>
      </c>
      <c r="W233">
        <v>1340.84</v>
      </c>
      <c r="X233">
        <v>2253</v>
      </c>
      <c r="Y233">
        <v>2250</v>
      </c>
      <c r="Z233">
        <v>89.66</v>
      </c>
    </row>
    <row r="234" spans="1:26" x14ac:dyDescent="0.25">
      <c r="A234">
        <v>44043</v>
      </c>
      <c r="B234">
        <v>4006</v>
      </c>
      <c r="C234">
        <v>1340.84</v>
      </c>
      <c r="D234">
        <v>1340.84</v>
      </c>
      <c r="E234">
        <v>2253</v>
      </c>
      <c r="F234">
        <v>2250</v>
      </c>
      <c r="G234">
        <v>89.66</v>
      </c>
      <c r="I234" s="17">
        <f t="shared" si="37"/>
        <v>44.042999999999999</v>
      </c>
      <c r="J234" s="18">
        <f t="shared" si="38"/>
        <v>4006</v>
      </c>
      <c r="K234" s="4">
        <f>J234*60*'Berechnungen 525d'!$D$9/1000</f>
        <v>203.33433191489362</v>
      </c>
      <c r="L234" s="21">
        <f>'Berechnungen 525d'!$E$77*((K234-K228)/(3.6*(I234-I228)))*'Berechnungen 525d'!$B$3/(2*PI())</f>
        <v>120.69592311063548</v>
      </c>
      <c r="M234" s="20">
        <f t="shared" si="39"/>
        <v>1340.84</v>
      </c>
      <c r="N234" s="20">
        <f t="shared" si="40"/>
        <v>1340.84</v>
      </c>
      <c r="O234" s="19">
        <f t="shared" si="41"/>
        <v>2250</v>
      </c>
      <c r="P234" s="19">
        <f t="shared" si="42"/>
        <v>2253</v>
      </c>
      <c r="Q234" s="19">
        <f t="shared" si="43"/>
        <v>-3</v>
      </c>
      <c r="T234">
        <v>44043</v>
      </c>
      <c r="U234">
        <v>4006</v>
      </c>
      <c r="V234">
        <v>1340.84</v>
      </c>
      <c r="W234">
        <v>1340.84</v>
      </c>
      <c r="X234">
        <v>2253</v>
      </c>
      <c r="Y234">
        <v>2250</v>
      </c>
      <c r="Z234">
        <v>89.66</v>
      </c>
    </row>
    <row r="235" spans="1:26" x14ac:dyDescent="0.25">
      <c r="A235">
        <v>44223</v>
      </c>
      <c r="B235">
        <v>4006</v>
      </c>
      <c r="C235">
        <v>1340.84</v>
      </c>
      <c r="D235">
        <v>1340.84</v>
      </c>
      <c r="E235">
        <v>2253</v>
      </c>
      <c r="F235">
        <v>2250</v>
      </c>
      <c r="G235">
        <v>89.66</v>
      </c>
      <c r="I235" s="17">
        <f t="shared" si="37"/>
        <v>44.222999999999999</v>
      </c>
      <c r="J235" s="18">
        <f t="shared" si="38"/>
        <v>4006</v>
      </c>
      <c r="K235" s="4">
        <f>J235*60*'Berechnungen 525d'!$D$9/1000</f>
        <v>203.33433191489362</v>
      </c>
      <c r="L235" s="21">
        <f>L234</f>
        <v>120.69592311063548</v>
      </c>
      <c r="M235" s="20">
        <f t="shared" si="39"/>
        <v>1340.84</v>
      </c>
      <c r="N235" s="20">
        <f t="shared" si="40"/>
        <v>1340.84</v>
      </c>
      <c r="O235" s="19">
        <f t="shared" si="41"/>
        <v>2250</v>
      </c>
      <c r="P235" s="19">
        <f t="shared" si="42"/>
        <v>2253</v>
      </c>
      <c r="Q235" s="19">
        <f t="shared" si="43"/>
        <v>-3</v>
      </c>
      <c r="T235">
        <v>44223</v>
      </c>
      <c r="U235">
        <v>4006</v>
      </c>
      <c r="V235">
        <v>1340.84</v>
      </c>
      <c r="W235">
        <v>1340.84</v>
      </c>
      <c r="X235">
        <v>2253</v>
      </c>
      <c r="Y235">
        <v>2250</v>
      </c>
      <c r="Z235">
        <v>89.66</v>
      </c>
    </row>
    <row r="236" spans="1:26" x14ac:dyDescent="0.25">
      <c r="A236">
        <v>44414</v>
      </c>
      <c r="B236">
        <v>4006</v>
      </c>
      <c r="C236">
        <v>1351.07</v>
      </c>
      <c r="D236">
        <v>1340.84</v>
      </c>
      <c r="E236">
        <v>2253</v>
      </c>
      <c r="F236">
        <v>2250</v>
      </c>
      <c r="G236">
        <v>89.66</v>
      </c>
      <c r="I236" s="17">
        <f t="shared" si="37"/>
        <v>44.414000000000001</v>
      </c>
      <c r="J236" s="18">
        <f t="shared" si="38"/>
        <v>4006</v>
      </c>
      <c r="K236" s="4">
        <f>J236*60*'Berechnungen 525d'!$D$9/1000</f>
        <v>203.33433191489362</v>
      </c>
      <c r="L236" s="21">
        <f>L235</f>
        <v>120.69592311063548</v>
      </c>
      <c r="M236" s="20">
        <f t="shared" si="39"/>
        <v>1351.07</v>
      </c>
      <c r="N236" s="20">
        <f t="shared" si="40"/>
        <v>1340.84</v>
      </c>
      <c r="O236" s="19">
        <f t="shared" si="41"/>
        <v>2250</v>
      </c>
      <c r="P236" s="19">
        <f t="shared" si="42"/>
        <v>2253</v>
      </c>
      <c r="Q236" s="19">
        <f t="shared" si="43"/>
        <v>-3</v>
      </c>
      <c r="T236">
        <v>44414</v>
      </c>
      <c r="U236">
        <v>4006</v>
      </c>
      <c r="V236">
        <v>1351.07</v>
      </c>
      <c r="W236">
        <v>1340.84</v>
      </c>
      <c r="X236">
        <v>2253</v>
      </c>
      <c r="Y236">
        <v>2250</v>
      </c>
      <c r="Z236">
        <v>89.66</v>
      </c>
    </row>
    <row r="237" spans="1:26" x14ac:dyDescent="0.25">
      <c r="A237">
        <v>44604</v>
      </c>
      <c r="B237">
        <v>4006</v>
      </c>
      <c r="C237">
        <v>1351.07</v>
      </c>
      <c r="D237">
        <v>1340.84</v>
      </c>
      <c r="E237">
        <v>2253</v>
      </c>
      <c r="F237">
        <v>2250</v>
      </c>
      <c r="G237">
        <v>89.66</v>
      </c>
      <c r="I237" s="17">
        <f t="shared" si="37"/>
        <v>44.603999999999999</v>
      </c>
      <c r="J237" s="18">
        <f t="shared" si="38"/>
        <v>4006</v>
      </c>
      <c r="K237" s="4">
        <f>J237*60*'Berechnungen 525d'!$D$9/1000</f>
        <v>203.33433191489362</v>
      </c>
      <c r="L237" s="21">
        <f>L236</f>
        <v>120.69592311063548</v>
      </c>
      <c r="M237" s="20">
        <f t="shared" si="39"/>
        <v>1351.07</v>
      </c>
      <c r="N237" s="20">
        <f t="shared" si="40"/>
        <v>1340.84</v>
      </c>
      <c r="O237" s="19">
        <f t="shared" si="41"/>
        <v>2250</v>
      </c>
      <c r="P237" s="19">
        <f t="shared" si="42"/>
        <v>2253</v>
      </c>
      <c r="Q237" s="19">
        <f t="shared" si="43"/>
        <v>-3</v>
      </c>
      <c r="T237">
        <v>44604</v>
      </c>
      <c r="U237">
        <v>4006</v>
      </c>
      <c r="V237">
        <v>1351.07</v>
      </c>
      <c r="W237">
        <v>1340.84</v>
      </c>
      <c r="X237">
        <v>2253</v>
      </c>
      <c r="Y237">
        <v>2250</v>
      </c>
      <c r="Z237">
        <v>89.66</v>
      </c>
    </row>
    <row r="238" spans="1:26" x14ac:dyDescent="0.25">
      <c r="A238">
        <v>44804</v>
      </c>
      <c r="B238">
        <v>4006</v>
      </c>
      <c r="C238">
        <v>1351.07</v>
      </c>
      <c r="D238">
        <v>1340.84</v>
      </c>
      <c r="E238">
        <v>2247</v>
      </c>
      <c r="F238">
        <v>2250</v>
      </c>
      <c r="G238">
        <v>89.66</v>
      </c>
      <c r="I238" s="17">
        <f t="shared" si="37"/>
        <v>44.804000000000002</v>
      </c>
      <c r="J238" s="18">
        <f t="shared" si="38"/>
        <v>4006</v>
      </c>
      <c r="K238" s="4">
        <f>J238*60*'Berechnungen 525d'!$D$9/1000</f>
        <v>203.33433191489362</v>
      </c>
      <c r="L238" s="21">
        <f>L237</f>
        <v>120.69592311063548</v>
      </c>
      <c r="M238" s="20">
        <f t="shared" si="39"/>
        <v>1351.07</v>
      </c>
      <c r="N238" s="20">
        <f t="shared" si="40"/>
        <v>1340.84</v>
      </c>
      <c r="O238" s="19">
        <f t="shared" si="41"/>
        <v>2250</v>
      </c>
      <c r="P238" s="19">
        <f t="shared" si="42"/>
        <v>2247</v>
      </c>
      <c r="Q238" s="19">
        <f t="shared" si="43"/>
        <v>3</v>
      </c>
      <c r="T238">
        <v>44804</v>
      </c>
      <c r="U238">
        <v>4006</v>
      </c>
      <c r="V238">
        <v>1351.07</v>
      </c>
      <c r="W238">
        <v>1340.84</v>
      </c>
      <c r="X238">
        <v>2247</v>
      </c>
      <c r="Y238">
        <v>2250</v>
      </c>
      <c r="Z238">
        <v>89.66</v>
      </c>
    </row>
    <row r="239" spans="1:26" x14ac:dyDescent="0.25">
      <c r="A239">
        <v>44995</v>
      </c>
      <c r="B239">
        <v>4006</v>
      </c>
      <c r="C239">
        <v>1351.07</v>
      </c>
      <c r="D239">
        <v>1340.84</v>
      </c>
      <c r="E239">
        <v>2247</v>
      </c>
      <c r="F239">
        <v>2250</v>
      </c>
      <c r="G239">
        <v>89.86</v>
      </c>
      <c r="I239" s="17">
        <f t="shared" si="37"/>
        <v>44.994999999999997</v>
      </c>
      <c r="J239" s="18">
        <f t="shared" si="38"/>
        <v>4006</v>
      </c>
      <c r="K239" s="4">
        <f>J239*60*'Berechnungen 525d'!$D$9/1000</f>
        <v>203.33433191489362</v>
      </c>
      <c r="L239" s="21">
        <f>L238</f>
        <v>120.69592311063548</v>
      </c>
      <c r="M239" s="20">
        <f t="shared" si="39"/>
        <v>1351.07</v>
      </c>
      <c r="N239" s="20">
        <f t="shared" si="40"/>
        <v>1340.84</v>
      </c>
      <c r="O239" s="19">
        <f t="shared" si="41"/>
        <v>2250</v>
      </c>
      <c r="P239" s="19">
        <f t="shared" si="42"/>
        <v>2247</v>
      </c>
      <c r="Q239" s="19">
        <f t="shared" si="43"/>
        <v>3</v>
      </c>
      <c r="T239">
        <v>44995</v>
      </c>
      <c r="U239">
        <v>4006</v>
      </c>
      <c r="V239">
        <v>1351.07</v>
      </c>
      <c r="W239">
        <v>1340.84</v>
      </c>
      <c r="X239">
        <v>2247</v>
      </c>
      <c r="Y239">
        <v>2250</v>
      </c>
      <c r="Z239">
        <v>89.86</v>
      </c>
    </row>
    <row r="240" spans="1:26" x14ac:dyDescent="0.25">
      <c r="A240">
        <v>45185</v>
      </c>
      <c r="B240">
        <v>4039</v>
      </c>
      <c r="C240">
        <v>1351.07</v>
      </c>
      <c r="D240">
        <v>1340.84</v>
      </c>
      <c r="E240">
        <v>2247</v>
      </c>
      <c r="F240">
        <v>2250</v>
      </c>
      <c r="G240">
        <v>89.86</v>
      </c>
      <c r="I240" s="17">
        <f t="shared" si="37"/>
        <v>45.185000000000002</v>
      </c>
      <c r="J240" s="18">
        <f t="shared" si="38"/>
        <v>4039</v>
      </c>
      <c r="K240" s="4">
        <f>J240*60*'Berechnungen 525d'!$D$9/1000</f>
        <v>205.00932765957447</v>
      </c>
      <c r="L240" s="21">
        <f>'Berechnungen 525d'!$E$77*((K240-K234)/(3.6*(I240-I234)))*'Berechnungen 525d'!$B$3/(2*PI())</f>
        <v>232.03533214474828</v>
      </c>
      <c r="M240" s="20">
        <f t="shared" si="39"/>
        <v>1351.07</v>
      </c>
      <c r="N240" s="20">
        <f t="shared" si="40"/>
        <v>1340.84</v>
      </c>
      <c r="O240" s="19">
        <f t="shared" si="41"/>
        <v>2250</v>
      </c>
      <c r="P240" s="19">
        <f t="shared" si="42"/>
        <v>2247</v>
      </c>
      <c r="Q240" s="19">
        <f t="shared" si="43"/>
        <v>3</v>
      </c>
      <c r="T240">
        <v>45185</v>
      </c>
      <c r="U240">
        <v>4039</v>
      </c>
      <c r="V240">
        <v>1351.07</v>
      </c>
      <c r="W240">
        <v>1340.84</v>
      </c>
      <c r="X240">
        <v>2247</v>
      </c>
      <c r="Y240">
        <v>2250</v>
      </c>
      <c r="Z240">
        <v>89.86</v>
      </c>
    </row>
    <row r="241" spans="1:26" x14ac:dyDescent="0.25">
      <c r="A241">
        <v>45375</v>
      </c>
      <c r="B241">
        <v>4039</v>
      </c>
      <c r="C241">
        <v>1351.07</v>
      </c>
      <c r="D241">
        <v>1340.84</v>
      </c>
      <c r="E241">
        <v>2247</v>
      </c>
      <c r="F241">
        <v>2250</v>
      </c>
      <c r="G241">
        <v>89.86</v>
      </c>
      <c r="I241" s="17">
        <f t="shared" si="37"/>
        <v>45.375</v>
      </c>
      <c r="J241" s="18">
        <f t="shared" si="38"/>
        <v>4039</v>
      </c>
      <c r="K241" s="4">
        <f>J241*60*'Berechnungen 525d'!$D$9/1000</f>
        <v>205.00932765957447</v>
      </c>
      <c r="L241" s="21">
        <f>L240</f>
        <v>232.03533214474828</v>
      </c>
      <c r="M241" s="20">
        <f t="shared" si="39"/>
        <v>1351.07</v>
      </c>
      <c r="N241" s="20">
        <f t="shared" si="40"/>
        <v>1340.84</v>
      </c>
      <c r="O241" s="19">
        <f t="shared" si="41"/>
        <v>2250</v>
      </c>
      <c r="P241" s="19">
        <f t="shared" si="42"/>
        <v>2247</v>
      </c>
      <c r="Q241" s="19">
        <f t="shared" si="43"/>
        <v>3</v>
      </c>
      <c r="T241">
        <v>45375</v>
      </c>
      <c r="U241">
        <v>4039</v>
      </c>
      <c r="V241">
        <v>1351.07</v>
      </c>
      <c r="W241">
        <v>1340.84</v>
      </c>
      <c r="X241">
        <v>2247</v>
      </c>
      <c r="Y241">
        <v>2250</v>
      </c>
      <c r="Z241">
        <v>89.86</v>
      </c>
    </row>
    <row r="242" spans="1:26" x14ac:dyDescent="0.25">
      <c r="A242">
        <v>45565</v>
      </c>
      <c r="B242">
        <v>4039</v>
      </c>
      <c r="C242">
        <v>1340.84</v>
      </c>
      <c r="D242">
        <v>1340.84</v>
      </c>
      <c r="E242">
        <v>2247</v>
      </c>
      <c r="F242">
        <v>2250</v>
      </c>
      <c r="G242">
        <v>89.86</v>
      </c>
      <c r="I242" s="17">
        <f t="shared" si="37"/>
        <v>45.564999999999998</v>
      </c>
      <c r="J242" s="18">
        <f t="shared" si="38"/>
        <v>4039</v>
      </c>
      <c r="K242" s="4">
        <f>J242*60*'Berechnungen 525d'!$D$9/1000</f>
        <v>205.00932765957447</v>
      </c>
      <c r="L242" s="21">
        <f>L241</f>
        <v>232.03533214474828</v>
      </c>
      <c r="M242" s="20">
        <f t="shared" si="39"/>
        <v>1340.84</v>
      </c>
      <c r="N242" s="20">
        <f t="shared" si="40"/>
        <v>1340.84</v>
      </c>
      <c r="O242" s="19">
        <f t="shared" si="41"/>
        <v>2250</v>
      </c>
      <c r="P242" s="19">
        <f t="shared" si="42"/>
        <v>2247</v>
      </c>
      <c r="Q242" s="19">
        <f t="shared" si="43"/>
        <v>3</v>
      </c>
      <c r="T242">
        <v>45565</v>
      </c>
      <c r="U242">
        <v>4039</v>
      </c>
      <c r="V242">
        <v>1340.84</v>
      </c>
      <c r="W242">
        <v>1340.84</v>
      </c>
      <c r="X242">
        <v>2247</v>
      </c>
      <c r="Y242">
        <v>2250</v>
      </c>
      <c r="Z242">
        <v>89.86</v>
      </c>
    </row>
    <row r="243" spans="1:26" x14ac:dyDescent="0.25">
      <c r="A243">
        <v>45756</v>
      </c>
      <c r="B243">
        <v>4039</v>
      </c>
      <c r="C243">
        <v>1340.84</v>
      </c>
      <c r="D243">
        <v>1340.84</v>
      </c>
      <c r="E243">
        <v>2247</v>
      </c>
      <c r="F243">
        <v>2250</v>
      </c>
      <c r="G243">
        <v>89.86</v>
      </c>
      <c r="I243" s="17">
        <f t="shared" si="37"/>
        <v>45.756</v>
      </c>
      <c r="J243" s="18">
        <f t="shared" si="38"/>
        <v>4039</v>
      </c>
      <c r="K243" s="4">
        <f>J243*60*'Berechnungen 525d'!$D$9/1000</f>
        <v>205.00932765957447</v>
      </c>
      <c r="L243" s="21">
        <f>L242</f>
        <v>232.03533214474828</v>
      </c>
      <c r="M243" s="20">
        <f t="shared" si="39"/>
        <v>1340.84</v>
      </c>
      <c r="N243" s="20">
        <f t="shared" si="40"/>
        <v>1340.84</v>
      </c>
      <c r="O243" s="19">
        <f t="shared" si="41"/>
        <v>2250</v>
      </c>
      <c r="P243" s="19">
        <f t="shared" si="42"/>
        <v>2247</v>
      </c>
      <c r="Q243" s="19">
        <f t="shared" si="43"/>
        <v>3</v>
      </c>
      <c r="T243">
        <v>45756</v>
      </c>
      <c r="U243">
        <v>4039</v>
      </c>
      <c r="V243">
        <v>1340.84</v>
      </c>
      <c r="W243">
        <v>1340.84</v>
      </c>
      <c r="X243">
        <v>2247</v>
      </c>
      <c r="Y243">
        <v>2250</v>
      </c>
      <c r="Z243">
        <v>89.86</v>
      </c>
    </row>
    <row r="244" spans="1:26" x14ac:dyDescent="0.25">
      <c r="A244">
        <v>45956</v>
      </c>
      <c r="B244">
        <v>4039</v>
      </c>
      <c r="C244">
        <v>1340.84</v>
      </c>
      <c r="D244">
        <v>1340.84</v>
      </c>
      <c r="E244">
        <v>2247</v>
      </c>
      <c r="F244">
        <v>2250</v>
      </c>
      <c r="G244">
        <v>89.86</v>
      </c>
      <c r="I244" s="17">
        <f t="shared" si="37"/>
        <v>45.956000000000003</v>
      </c>
      <c r="J244" s="18">
        <f t="shared" si="38"/>
        <v>4039</v>
      </c>
      <c r="K244" s="4">
        <f>J244*60*'Berechnungen 525d'!$D$9/1000</f>
        <v>205.00932765957447</v>
      </c>
      <c r="L244" s="21">
        <f>L243</f>
        <v>232.03533214474828</v>
      </c>
      <c r="M244" s="20">
        <f t="shared" si="39"/>
        <v>1340.84</v>
      </c>
      <c r="N244" s="20">
        <f t="shared" si="40"/>
        <v>1340.84</v>
      </c>
      <c r="O244" s="19">
        <f t="shared" si="41"/>
        <v>2250</v>
      </c>
      <c r="P244" s="19">
        <f t="shared" si="42"/>
        <v>2247</v>
      </c>
      <c r="Q244" s="19">
        <f t="shared" si="43"/>
        <v>3</v>
      </c>
      <c r="T244">
        <v>45956</v>
      </c>
      <c r="U244">
        <v>4039</v>
      </c>
      <c r="V244">
        <v>1340.84</v>
      </c>
      <c r="W244">
        <v>1340.84</v>
      </c>
      <c r="X244">
        <v>2247</v>
      </c>
      <c r="Y244">
        <v>2250</v>
      </c>
      <c r="Z244">
        <v>89.86</v>
      </c>
    </row>
    <row r="245" spans="1:26" x14ac:dyDescent="0.25">
      <c r="A245">
        <v>46146</v>
      </c>
      <c r="B245">
        <v>4039</v>
      </c>
      <c r="C245">
        <v>1340.84</v>
      </c>
      <c r="D245">
        <v>1340.84</v>
      </c>
      <c r="E245">
        <v>2247</v>
      </c>
      <c r="F245">
        <v>2250</v>
      </c>
      <c r="G245">
        <v>90.16</v>
      </c>
      <c r="I245" s="17">
        <f t="shared" si="37"/>
        <v>46.146000000000001</v>
      </c>
      <c r="J245" s="18">
        <f t="shared" si="38"/>
        <v>4039</v>
      </c>
      <c r="K245" s="4">
        <f>J245*60*'Berechnungen 525d'!$D$9/1000</f>
        <v>205.00932765957447</v>
      </c>
      <c r="L245" s="21">
        <f>L244</f>
        <v>232.03533214474828</v>
      </c>
      <c r="M245" s="20">
        <f t="shared" si="39"/>
        <v>1340.84</v>
      </c>
      <c r="N245" s="20">
        <f t="shared" si="40"/>
        <v>1340.84</v>
      </c>
      <c r="O245" s="19">
        <f t="shared" si="41"/>
        <v>2250</v>
      </c>
      <c r="P245" s="19">
        <f t="shared" si="42"/>
        <v>2247</v>
      </c>
      <c r="Q245" s="19">
        <f t="shared" si="43"/>
        <v>3</v>
      </c>
      <c r="T245">
        <v>46146</v>
      </c>
      <c r="U245">
        <v>4039</v>
      </c>
      <c r="V245">
        <v>1340.84</v>
      </c>
      <c r="W245">
        <v>1340.84</v>
      </c>
      <c r="X245">
        <v>2247</v>
      </c>
      <c r="Y245">
        <v>2250</v>
      </c>
      <c r="Z245">
        <v>90.16</v>
      </c>
    </row>
    <row r="246" spans="1:26" x14ac:dyDescent="0.25">
      <c r="A246">
        <v>46336</v>
      </c>
      <c r="B246">
        <v>4064</v>
      </c>
      <c r="C246">
        <v>1340.84</v>
      </c>
      <c r="D246">
        <v>1340.84</v>
      </c>
      <c r="E246">
        <v>2247</v>
      </c>
      <c r="F246">
        <v>2250</v>
      </c>
      <c r="G246">
        <v>90.16</v>
      </c>
      <c r="I246" s="17">
        <f t="shared" si="37"/>
        <v>46.335999999999999</v>
      </c>
      <c r="J246" s="18">
        <f t="shared" si="38"/>
        <v>4064</v>
      </c>
      <c r="K246" s="4">
        <f>J246*60*'Berechnungen 525d'!$D$9/1000</f>
        <v>206.27826382978722</v>
      </c>
      <c r="L246" s="21">
        <f>'Berechnungen 525d'!$E$77*((K246-K240)/(3.6*(I246-I240)))*'Berechnungen 525d'!$B$3/(2*PI())</f>
        <v>174.40983420826623</v>
      </c>
      <c r="M246" s="20">
        <f t="shared" si="39"/>
        <v>1340.84</v>
      </c>
      <c r="N246" s="20">
        <f t="shared" si="40"/>
        <v>1340.84</v>
      </c>
      <c r="O246" s="19">
        <f t="shared" si="41"/>
        <v>2250</v>
      </c>
      <c r="P246" s="19">
        <f t="shared" si="42"/>
        <v>2247</v>
      </c>
      <c r="Q246" s="19">
        <f t="shared" si="43"/>
        <v>3</v>
      </c>
      <c r="T246">
        <v>46336</v>
      </c>
      <c r="U246">
        <v>4064</v>
      </c>
      <c r="V246">
        <v>1340.84</v>
      </c>
      <c r="W246">
        <v>1340.84</v>
      </c>
      <c r="X246">
        <v>2247</v>
      </c>
      <c r="Y246">
        <v>2250</v>
      </c>
      <c r="Z246">
        <v>90.16</v>
      </c>
    </row>
    <row r="247" spans="1:26" x14ac:dyDescent="0.25">
      <c r="A247">
        <v>46527</v>
      </c>
      <c r="B247">
        <v>4064</v>
      </c>
      <c r="C247">
        <v>1340.84</v>
      </c>
      <c r="D247">
        <v>1340.84</v>
      </c>
      <c r="E247">
        <v>2247</v>
      </c>
      <c r="F247">
        <v>2250</v>
      </c>
      <c r="G247">
        <v>90.16</v>
      </c>
      <c r="I247" s="17">
        <f t="shared" si="37"/>
        <v>46.527000000000001</v>
      </c>
      <c r="J247" s="18">
        <f t="shared" si="38"/>
        <v>4064</v>
      </c>
      <c r="K247" s="4">
        <f>J247*60*'Berechnungen 525d'!$D$9/1000</f>
        <v>206.27826382978722</v>
      </c>
      <c r="L247" s="21">
        <f>L246</f>
        <v>174.40983420826623</v>
      </c>
      <c r="M247" s="20">
        <f t="shared" si="39"/>
        <v>1340.84</v>
      </c>
      <c r="N247" s="20">
        <f t="shared" si="40"/>
        <v>1340.84</v>
      </c>
      <c r="O247" s="19">
        <f t="shared" si="41"/>
        <v>2250</v>
      </c>
      <c r="P247" s="19">
        <f t="shared" si="42"/>
        <v>2247</v>
      </c>
      <c r="Q247" s="19">
        <f t="shared" si="43"/>
        <v>3</v>
      </c>
      <c r="T247">
        <v>46527</v>
      </c>
      <c r="U247">
        <v>4064</v>
      </c>
      <c r="V247">
        <v>1340.84</v>
      </c>
      <c r="W247">
        <v>1340.84</v>
      </c>
      <c r="X247">
        <v>2247</v>
      </c>
      <c r="Y247">
        <v>2250</v>
      </c>
      <c r="Z247">
        <v>90.16</v>
      </c>
    </row>
    <row r="248" spans="1:26" x14ac:dyDescent="0.25">
      <c r="A248">
        <v>46717</v>
      </c>
      <c r="B248">
        <v>4064</v>
      </c>
      <c r="C248">
        <v>1340.84</v>
      </c>
      <c r="D248">
        <v>1340.84</v>
      </c>
      <c r="E248">
        <v>2247</v>
      </c>
      <c r="F248">
        <v>2250</v>
      </c>
      <c r="G248">
        <v>90.16</v>
      </c>
      <c r="I248" s="17">
        <f t="shared" si="37"/>
        <v>46.716999999999999</v>
      </c>
      <c r="J248" s="18">
        <f t="shared" si="38"/>
        <v>4064</v>
      </c>
      <c r="K248" s="4">
        <f>J248*60*'Berechnungen 525d'!$D$9/1000</f>
        <v>206.27826382978722</v>
      </c>
      <c r="L248" s="21">
        <f>L247</f>
        <v>174.40983420826623</v>
      </c>
      <c r="M248" s="20">
        <f t="shared" si="39"/>
        <v>1340.84</v>
      </c>
      <c r="N248" s="20">
        <f t="shared" si="40"/>
        <v>1340.84</v>
      </c>
      <c r="O248" s="19">
        <f t="shared" si="41"/>
        <v>2250</v>
      </c>
      <c r="P248" s="19">
        <f t="shared" si="42"/>
        <v>2247</v>
      </c>
      <c r="Q248" s="19">
        <f t="shared" si="43"/>
        <v>3</v>
      </c>
      <c r="T248">
        <v>46717</v>
      </c>
      <c r="U248">
        <v>4064</v>
      </c>
      <c r="V248">
        <v>1340.84</v>
      </c>
      <c r="W248">
        <v>1340.84</v>
      </c>
      <c r="X248">
        <v>2247</v>
      </c>
      <c r="Y248">
        <v>2250</v>
      </c>
      <c r="Z248">
        <v>90.16</v>
      </c>
    </row>
    <row r="249" spans="1:26" x14ac:dyDescent="0.25">
      <c r="A249">
        <v>46907</v>
      </c>
      <c r="B249">
        <v>4064</v>
      </c>
      <c r="C249">
        <v>1340.84</v>
      </c>
      <c r="D249">
        <v>1340.84</v>
      </c>
      <c r="E249">
        <v>2247</v>
      </c>
      <c r="F249">
        <v>2250</v>
      </c>
      <c r="G249">
        <v>90.16</v>
      </c>
      <c r="I249" s="17">
        <f t="shared" si="37"/>
        <v>46.906999999999996</v>
      </c>
      <c r="J249" s="18">
        <f t="shared" si="38"/>
        <v>4064</v>
      </c>
      <c r="K249" s="4">
        <f>J249*60*'Berechnungen 525d'!$D$9/1000</f>
        <v>206.27826382978722</v>
      </c>
      <c r="L249" s="21">
        <f>L248</f>
        <v>174.40983420826623</v>
      </c>
      <c r="M249" s="20">
        <f t="shared" si="39"/>
        <v>1340.84</v>
      </c>
      <c r="N249" s="20">
        <f t="shared" si="40"/>
        <v>1340.84</v>
      </c>
      <c r="O249" s="19">
        <f t="shared" si="41"/>
        <v>2250</v>
      </c>
      <c r="P249" s="19">
        <f t="shared" si="42"/>
        <v>2247</v>
      </c>
      <c r="Q249" s="19">
        <f t="shared" si="43"/>
        <v>3</v>
      </c>
      <c r="T249">
        <v>46907</v>
      </c>
      <c r="U249">
        <v>4064</v>
      </c>
      <c r="V249">
        <v>1340.84</v>
      </c>
      <c r="W249">
        <v>1340.84</v>
      </c>
      <c r="X249">
        <v>2247</v>
      </c>
      <c r="Y249">
        <v>2250</v>
      </c>
      <c r="Z249">
        <v>90.16</v>
      </c>
    </row>
    <row r="250" spans="1:26" x14ac:dyDescent="0.25">
      <c r="A250">
        <v>47088</v>
      </c>
      <c r="B250">
        <v>4064</v>
      </c>
      <c r="C250">
        <v>1340.84</v>
      </c>
      <c r="D250">
        <v>1340.84</v>
      </c>
      <c r="E250">
        <v>2243</v>
      </c>
      <c r="F250">
        <v>2250</v>
      </c>
      <c r="G250">
        <v>90.16</v>
      </c>
      <c r="I250" s="17">
        <f t="shared" si="37"/>
        <v>47.088000000000001</v>
      </c>
      <c r="J250" s="18">
        <f t="shared" si="38"/>
        <v>4064</v>
      </c>
      <c r="K250" s="4">
        <f>J250*60*'Berechnungen 525d'!$D$9/1000</f>
        <v>206.27826382978722</v>
      </c>
      <c r="L250" s="21">
        <f>L249</f>
        <v>174.40983420826623</v>
      </c>
      <c r="M250" s="20">
        <f t="shared" si="39"/>
        <v>1340.84</v>
      </c>
      <c r="N250" s="20">
        <f t="shared" si="40"/>
        <v>1340.84</v>
      </c>
      <c r="O250" s="19">
        <f t="shared" si="41"/>
        <v>2250</v>
      </c>
      <c r="P250" s="19">
        <f t="shared" si="42"/>
        <v>2243</v>
      </c>
      <c r="Q250" s="19">
        <f t="shared" si="43"/>
        <v>7</v>
      </c>
      <c r="T250">
        <v>47088</v>
      </c>
      <c r="U250">
        <v>4064</v>
      </c>
      <c r="V250">
        <v>1340.84</v>
      </c>
      <c r="W250">
        <v>1340.84</v>
      </c>
      <c r="X250">
        <v>2243</v>
      </c>
      <c r="Y250">
        <v>2250</v>
      </c>
      <c r="Z250">
        <v>90.16</v>
      </c>
    </row>
    <row r="251" spans="1:26" x14ac:dyDescent="0.25">
      <c r="A251">
        <v>47258</v>
      </c>
      <c r="B251">
        <v>4064</v>
      </c>
      <c r="C251">
        <v>1340.84</v>
      </c>
      <c r="D251">
        <v>1340.84</v>
      </c>
      <c r="E251">
        <v>2243</v>
      </c>
      <c r="F251">
        <v>2250</v>
      </c>
      <c r="G251">
        <v>90.36</v>
      </c>
      <c r="I251" s="17">
        <f t="shared" si="37"/>
        <v>47.258000000000003</v>
      </c>
      <c r="J251" s="18">
        <f t="shared" si="38"/>
        <v>4064</v>
      </c>
      <c r="K251" s="4">
        <f>J251*60*'Berechnungen 525d'!$D$9/1000</f>
        <v>206.27826382978722</v>
      </c>
      <c r="L251" s="21">
        <f>L250</f>
        <v>174.40983420826623</v>
      </c>
      <c r="M251" s="20">
        <f t="shared" si="39"/>
        <v>1340.84</v>
      </c>
      <c r="N251" s="20">
        <f t="shared" si="40"/>
        <v>1340.84</v>
      </c>
      <c r="O251" s="19">
        <f t="shared" si="41"/>
        <v>2250</v>
      </c>
      <c r="P251" s="19">
        <f t="shared" si="42"/>
        <v>2243</v>
      </c>
      <c r="Q251" s="19">
        <f t="shared" si="43"/>
        <v>7</v>
      </c>
      <c r="T251">
        <v>47258</v>
      </c>
      <c r="U251">
        <v>4064</v>
      </c>
      <c r="V251">
        <v>1340.84</v>
      </c>
      <c r="W251">
        <v>1340.84</v>
      </c>
      <c r="X251">
        <v>2243</v>
      </c>
      <c r="Y251">
        <v>2250</v>
      </c>
      <c r="Z251">
        <v>90.36</v>
      </c>
    </row>
    <row r="252" spans="1:26" x14ac:dyDescent="0.25">
      <c r="A252">
        <v>47438</v>
      </c>
      <c r="B252">
        <v>4038</v>
      </c>
      <c r="C252">
        <v>1340.84</v>
      </c>
      <c r="D252">
        <v>1340.84</v>
      </c>
      <c r="E252">
        <v>2243</v>
      </c>
      <c r="F252">
        <v>2250</v>
      </c>
      <c r="G252">
        <v>90.36</v>
      </c>
      <c r="I252" s="17">
        <f t="shared" si="37"/>
        <v>47.438000000000002</v>
      </c>
      <c r="J252" s="18">
        <f t="shared" si="38"/>
        <v>4038</v>
      </c>
      <c r="K252" s="4">
        <f>J252*60*'Berechnungen 525d'!$D$9/1000</f>
        <v>204.95857021276595</v>
      </c>
      <c r="L252" s="21">
        <f>'Berechnungen 525d'!$E$77*((K252-K246)/(3.6*(I252-I246)))*'Berechnungen 525d'!$B$3/(2*PI())</f>
        <v>-189.45149540894994</v>
      </c>
      <c r="M252" s="20">
        <f t="shared" si="39"/>
        <v>1340.84</v>
      </c>
      <c r="N252" s="20">
        <f t="shared" si="40"/>
        <v>1340.84</v>
      </c>
      <c r="O252" s="19">
        <f t="shared" si="41"/>
        <v>2250</v>
      </c>
      <c r="P252" s="19">
        <f t="shared" si="42"/>
        <v>2243</v>
      </c>
      <c r="Q252" s="19">
        <f t="shared" si="43"/>
        <v>7</v>
      </c>
      <c r="T252">
        <v>47438</v>
      </c>
      <c r="U252">
        <v>4038</v>
      </c>
      <c r="V252">
        <v>1340.84</v>
      </c>
      <c r="W252">
        <v>1340.84</v>
      </c>
      <c r="X252">
        <v>2243</v>
      </c>
      <c r="Y252">
        <v>2250</v>
      </c>
      <c r="Z252">
        <v>90.36</v>
      </c>
    </row>
    <row r="253" spans="1:26" x14ac:dyDescent="0.25">
      <c r="A253">
        <v>47618</v>
      </c>
      <c r="B253">
        <v>4038</v>
      </c>
      <c r="C253">
        <v>1340.84</v>
      </c>
      <c r="D253">
        <v>1340.84</v>
      </c>
      <c r="E253">
        <v>2243</v>
      </c>
      <c r="F253">
        <v>1086</v>
      </c>
      <c r="G253">
        <v>90.36</v>
      </c>
      <c r="I253" s="17">
        <f t="shared" si="37"/>
        <v>47.618000000000002</v>
      </c>
      <c r="J253" s="18">
        <f t="shared" si="38"/>
        <v>4038</v>
      </c>
      <c r="K253" s="4">
        <f>J253*60*'Berechnungen 525d'!$D$9/1000</f>
        <v>204.95857021276595</v>
      </c>
      <c r="L253" s="21">
        <f>L252</f>
        <v>-189.45149540894994</v>
      </c>
      <c r="M253" s="20">
        <f t="shared" si="39"/>
        <v>1340.84</v>
      </c>
      <c r="N253" s="20">
        <f t="shared" si="40"/>
        <v>1340.84</v>
      </c>
      <c r="O253" s="19">
        <f t="shared" si="41"/>
        <v>1086</v>
      </c>
      <c r="P253" s="19">
        <f t="shared" si="42"/>
        <v>2243</v>
      </c>
      <c r="Q253" s="19">
        <f t="shared" si="43"/>
        <v>-1157</v>
      </c>
      <c r="T253">
        <v>47618</v>
      </c>
      <c r="U253">
        <v>4038</v>
      </c>
      <c r="V253">
        <v>1340.84</v>
      </c>
      <c r="W253">
        <v>1340.84</v>
      </c>
      <c r="X253">
        <v>2243</v>
      </c>
      <c r="Y253">
        <v>1086</v>
      </c>
      <c r="Z253">
        <v>90.36</v>
      </c>
    </row>
    <row r="254" spans="1:26" x14ac:dyDescent="0.25">
      <c r="A254">
        <v>47789</v>
      </c>
      <c r="B254">
        <v>4038</v>
      </c>
      <c r="C254">
        <v>624.36</v>
      </c>
      <c r="D254">
        <v>1340.84</v>
      </c>
      <c r="E254">
        <v>2243</v>
      </c>
      <c r="F254">
        <v>1086</v>
      </c>
      <c r="G254">
        <v>90.36</v>
      </c>
      <c r="I254" s="17">
        <f t="shared" si="37"/>
        <v>47.789000000000001</v>
      </c>
      <c r="J254" s="18">
        <f t="shared" si="38"/>
        <v>4038</v>
      </c>
      <c r="K254" s="4">
        <f>J254*60*'Berechnungen 525d'!$D$9/1000</f>
        <v>204.95857021276595</v>
      </c>
      <c r="L254" s="21">
        <f>L253</f>
        <v>-189.45149540894994</v>
      </c>
      <c r="M254" s="20">
        <f t="shared" si="39"/>
        <v>624.36</v>
      </c>
      <c r="N254" s="20">
        <f t="shared" si="40"/>
        <v>1340.84</v>
      </c>
      <c r="O254" s="19">
        <f t="shared" si="41"/>
        <v>1086</v>
      </c>
      <c r="P254" s="19">
        <f t="shared" si="42"/>
        <v>2243</v>
      </c>
      <c r="Q254" s="19">
        <f t="shared" si="43"/>
        <v>-1157</v>
      </c>
      <c r="T254">
        <v>47789</v>
      </c>
      <c r="U254">
        <v>4038</v>
      </c>
      <c r="V254">
        <v>624.36</v>
      </c>
      <c r="W254">
        <v>1340.84</v>
      </c>
      <c r="X254">
        <v>2243</v>
      </c>
      <c r="Y254">
        <v>1086</v>
      </c>
      <c r="Z254">
        <v>90.36</v>
      </c>
    </row>
    <row r="255" spans="1:26" x14ac:dyDescent="0.25">
      <c r="A255">
        <v>47979</v>
      </c>
      <c r="B255">
        <v>4038</v>
      </c>
      <c r="C255">
        <v>624.36</v>
      </c>
      <c r="D255">
        <v>614.125</v>
      </c>
      <c r="E255">
        <v>2243</v>
      </c>
      <c r="F255">
        <v>1086</v>
      </c>
      <c r="G255">
        <v>90.36</v>
      </c>
      <c r="I255" s="17">
        <f t="shared" si="37"/>
        <v>47.978999999999999</v>
      </c>
      <c r="J255" s="18">
        <f t="shared" si="38"/>
        <v>4038</v>
      </c>
      <c r="K255" s="4">
        <f>J255*60*'Berechnungen 525d'!$D$9/1000</f>
        <v>204.95857021276595</v>
      </c>
      <c r="L255" s="21">
        <f>L254</f>
        <v>-189.45149540894994</v>
      </c>
      <c r="M255" s="20">
        <f t="shared" si="39"/>
        <v>624.36</v>
      </c>
      <c r="N255" s="20">
        <f t="shared" si="40"/>
        <v>614.125</v>
      </c>
      <c r="O255" s="19">
        <f t="shared" si="41"/>
        <v>1086</v>
      </c>
      <c r="P255" s="19">
        <f t="shared" si="42"/>
        <v>2243</v>
      </c>
      <c r="Q255" s="19">
        <f t="shared" si="43"/>
        <v>-1157</v>
      </c>
      <c r="T255">
        <v>47979</v>
      </c>
      <c r="U255">
        <v>4038</v>
      </c>
      <c r="V255">
        <v>624.36</v>
      </c>
      <c r="W255">
        <v>614.125</v>
      </c>
      <c r="X255">
        <v>2243</v>
      </c>
      <c r="Y255">
        <v>1086</v>
      </c>
      <c r="Z255">
        <v>90.36</v>
      </c>
    </row>
    <row r="256" spans="1:26" x14ac:dyDescent="0.25">
      <c r="A256">
        <v>48179</v>
      </c>
      <c r="B256">
        <v>4038</v>
      </c>
      <c r="C256">
        <v>624.36</v>
      </c>
      <c r="D256">
        <v>614.125</v>
      </c>
      <c r="E256">
        <v>1184</v>
      </c>
      <c r="F256">
        <v>1086</v>
      </c>
      <c r="G256">
        <v>90.36</v>
      </c>
      <c r="I256" s="17">
        <f t="shared" si="37"/>
        <v>48.179000000000002</v>
      </c>
      <c r="J256" s="18">
        <f t="shared" si="38"/>
        <v>4038</v>
      </c>
      <c r="K256" s="4">
        <f>J256*60*'Berechnungen 525d'!$D$9/1000</f>
        <v>204.95857021276595</v>
      </c>
      <c r="L256" s="21">
        <f>L255</f>
        <v>-189.45149540894994</v>
      </c>
      <c r="M256" s="20">
        <f t="shared" si="39"/>
        <v>624.36</v>
      </c>
      <c r="N256" s="20">
        <f t="shared" si="40"/>
        <v>614.125</v>
      </c>
      <c r="O256" s="19">
        <f t="shared" si="41"/>
        <v>1086</v>
      </c>
      <c r="P256" s="19">
        <f t="shared" si="42"/>
        <v>1184</v>
      </c>
      <c r="Q256" s="19">
        <f t="shared" si="43"/>
        <v>-98</v>
      </c>
      <c r="T256">
        <v>48179</v>
      </c>
      <c r="U256">
        <v>4038</v>
      </c>
      <c r="V256">
        <v>624.36</v>
      </c>
      <c r="W256">
        <v>614.125</v>
      </c>
      <c r="X256">
        <v>1184</v>
      </c>
      <c r="Y256">
        <v>1086</v>
      </c>
      <c r="Z256">
        <v>90.36</v>
      </c>
    </row>
    <row r="257" spans="1:26" x14ac:dyDescent="0.25">
      <c r="A257">
        <v>48369</v>
      </c>
      <c r="B257">
        <v>4038</v>
      </c>
      <c r="C257">
        <v>624.36</v>
      </c>
      <c r="D257">
        <v>614.125</v>
      </c>
      <c r="E257">
        <v>1184</v>
      </c>
      <c r="F257">
        <v>1086</v>
      </c>
      <c r="G257">
        <v>90.56</v>
      </c>
      <c r="I257" s="17">
        <f t="shared" si="37"/>
        <v>48.369</v>
      </c>
      <c r="J257" s="18">
        <f t="shared" si="38"/>
        <v>4038</v>
      </c>
      <c r="K257" s="4">
        <f>J257*60*'Berechnungen 525d'!$D$9/1000</f>
        <v>204.95857021276595</v>
      </c>
      <c r="L257" s="21">
        <f>L256</f>
        <v>-189.45149540894994</v>
      </c>
      <c r="M257" s="20">
        <f t="shared" si="39"/>
        <v>624.36</v>
      </c>
      <c r="N257" s="20">
        <f t="shared" si="40"/>
        <v>614.125</v>
      </c>
      <c r="O257" s="19">
        <f t="shared" si="41"/>
        <v>1086</v>
      </c>
      <c r="P257" s="19">
        <f t="shared" si="42"/>
        <v>1184</v>
      </c>
      <c r="Q257" s="19">
        <f t="shared" si="43"/>
        <v>-98</v>
      </c>
      <c r="T257">
        <v>48369</v>
      </c>
      <c r="U257">
        <v>4038</v>
      </c>
      <c r="V257">
        <v>624.36</v>
      </c>
      <c r="W257">
        <v>614.125</v>
      </c>
      <c r="X257">
        <v>1184</v>
      </c>
      <c r="Y257">
        <v>1086</v>
      </c>
      <c r="Z257">
        <v>90.56</v>
      </c>
    </row>
    <row r="258" spans="1:26" x14ac:dyDescent="0.25">
      <c r="A258">
        <v>48560</v>
      </c>
      <c r="B258">
        <v>3860</v>
      </c>
      <c r="C258">
        <v>624.36</v>
      </c>
      <c r="D258">
        <v>614.125</v>
      </c>
      <c r="E258">
        <v>1184</v>
      </c>
      <c r="F258">
        <v>1086</v>
      </c>
      <c r="G258">
        <v>90.56</v>
      </c>
      <c r="I258" s="17">
        <f t="shared" si="37"/>
        <v>48.56</v>
      </c>
      <c r="J258" s="18">
        <f t="shared" si="38"/>
        <v>3860</v>
      </c>
      <c r="K258" s="4">
        <f>J258*60*'Berechnungen 525d'!$D$9/1000</f>
        <v>195.92374468085106</v>
      </c>
      <c r="L258" s="21">
        <f>'Berechnungen 525d'!$E$77*((K258-K252)/(3.6*(I258-I252)))*'Berechnungen 525d'!$B$3/(2*PI())</f>
        <v>-1273.8944033127048</v>
      </c>
      <c r="M258" s="20">
        <f t="shared" si="39"/>
        <v>624.36</v>
      </c>
      <c r="N258" s="20">
        <f t="shared" si="40"/>
        <v>614.125</v>
      </c>
      <c r="O258" s="19">
        <f t="shared" si="41"/>
        <v>1086</v>
      </c>
      <c r="P258" s="19">
        <f t="shared" si="42"/>
        <v>1184</v>
      </c>
      <c r="Q258" s="19">
        <f t="shared" si="43"/>
        <v>-98</v>
      </c>
      <c r="T258">
        <v>48560</v>
      </c>
      <c r="U258">
        <v>3860</v>
      </c>
      <c r="V258">
        <v>624.36</v>
      </c>
      <c r="W258">
        <v>614.125</v>
      </c>
      <c r="X258">
        <v>1184</v>
      </c>
      <c r="Y258">
        <v>1086</v>
      </c>
      <c r="Z258">
        <v>90.56</v>
      </c>
    </row>
    <row r="259" spans="1:26" x14ac:dyDescent="0.25">
      <c r="A259">
        <v>48750</v>
      </c>
      <c r="B259">
        <v>3860</v>
      </c>
      <c r="C259">
        <v>624.36</v>
      </c>
      <c r="D259">
        <v>614.125</v>
      </c>
      <c r="E259">
        <v>1184</v>
      </c>
      <c r="F259">
        <v>1062</v>
      </c>
      <c r="G259">
        <v>90.56</v>
      </c>
      <c r="I259" s="17">
        <f t="shared" si="37"/>
        <v>48.75</v>
      </c>
      <c r="J259" s="18">
        <f t="shared" si="38"/>
        <v>3860</v>
      </c>
      <c r="K259" s="4">
        <f>J259*60*'Berechnungen 525d'!$D$9/1000</f>
        <v>195.92374468085106</v>
      </c>
      <c r="L259" s="21">
        <f>L258</f>
        <v>-1273.8944033127048</v>
      </c>
      <c r="M259" s="20">
        <f t="shared" si="39"/>
        <v>624.36</v>
      </c>
      <c r="N259" s="20">
        <f t="shared" si="40"/>
        <v>614.125</v>
      </c>
      <c r="O259" s="19">
        <f t="shared" si="41"/>
        <v>1062</v>
      </c>
      <c r="P259" s="19">
        <f t="shared" si="42"/>
        <v>1184</v>
      </c>
      <c r="Q259" s="19">
        <f t="shared" si="43"/>
        <v>-122</v>
      </c>
      <c r="T259">
        <v>48750</v>
      </c>
      <c r="U259">
        <v>3860</v>
      </c>
      <c r="V259">
        <v>624.36</v>
      </c>
      <c r="W259">
        <v>614.125</v>
      </c>
      <c r="X259">
        <v>1184</v>
      </c>
      <c r="Y259">
        <v>1062</v>
      </c>
      <c r="Z259">
        <v>90.56</v>
      </c>
    </row>
    <row r="260" spans="1:26" x14ac:dyDescent="0.25">
      <c r="A260">
        <v>48940</v>
      </c>
      <c r="B260">
        <v>3860</v>
      </c>
      <c r="C260">
        <v>603.88900000000001</v>
      </c>
      <c r="D260">
        <v>614.125</v>
      </c>
      <c r="E260">
        <v>1184</v>
      </c>
      <c r="F260">
        <v>1062</v>
      </c>
      <c r="G260">
        <v>90.56</v>
      </c>
      <c r="I260" s="17">
        <f t="shared" si="37"/>
        <v>48.94</v>
      </c>
      <c r="J260" s="18">
        <f t="shared" si="38"/>
        <v>3860</v>
      </c>
      <c r="K260" s="4">
        <f>J260*60*'Berechnungen 525d'!$D$9/1000</f>
        <v>195.92374468085106</v>
      </c>
      <c r="L260" s="21">
        <f>L259</f>
        <v>-1273.8944033127048</v>
      </c>
      <c r="M260" s="20">
        <f t="shared" si="39"/>
        <v>603.88900000000001</v>
      </c>
      <c r="N260" s="20">
        <f t="shared" si="40"/>
        <v>614.125</v>
      </c>
      <c r="O260" s="19">
        <f t="shared" si="41"/>
        <v>1062</v>
      </c>
      <c r="P260" s="19">
        <f t="shared" si="42"/>
        <v>1184</v>
      </c>
      <c r="Q260" s="19">
        <f t="shared" si="43"/>
        <v>-122</v>
      </c>
      <c r="T260">
        <v>48940</v>
      </c>
      <c r="U260">
        <v>3860</v>
      </c>
      <c r="V260">
        <v>603.88900000000001</v>
      </c>
      <c r="W260">
        <v>614.125</v>
      </c>
      <c r="X260">
        <v>1184</v>
      </c>
      <c r="Y260">
        <v>1062</v>
      </c>
      <c r="Z260">
        <v>90.56</v>
      </c>
    </row>
    <row r="261" spans="1:26" x14ac:dyDescent="0.25">
      <c r="A261">
        <v>49131</v>
      </c>
      <c r="B261">
        <v>3860</v>
      </c>
      <c r="C261">
        <v>603.88900000000001</v>
      </c>
      <c r="D261">
        <v>603.88900000000001</v>
      </c>
      <c r="E261">
        <v>1184</v>
      </c>
      <c r="F261">
        <v>1062</v>
      </c>
      <c r="G261">
        <v>90.56</v>
      </c>
      <c r="I261" s="17">
        <f t="shared" si="37"/>
        <v>49.131</v>
      </c>
      <c r="J261" s="18">
        <f t="shared" si="38"/>
        <v>3860</v>
      </c>
      <c r="K261" s="4">
        <f>J261*60*'Berechnungen 525d'!$D$9/1000</f>
        <v>195.92374468085106</v>
      </c>
      <c r="L261" s="21">
        <f>L260</f>
        <v>-1273.8944033127048</v>
      </c>
      <c r="M261" s="20">
        <f t="shared" si="39"/>
        <v>603.88900000000001</v>
      </c>
      <c r="N261" s="20">
        <f t="shared" si="40"/>
        <v>603.88900000000001</v>
      </c>
      <c r="O261" s="19">
        <f t="shared" si="41"/>
        <v>1062</v>
      </c>
      <c r="P261" s="19">
        <f t="shared" si="42"/>
        <v>1184</v>
      </c>
      <c r="Q261" s="19">
        <f t="shared" si="43"/>
        <v>-122</v>
      </c>
      <c r="T261">
        <v>49131</v>
      </c>
      <c r="U261">
        <v>3860</v>
      </c>
      <c r="V261">
        <v>603.88900000000001</v>
      </c>
      <c r="W261">
        <v>603.88900000000001</v>
      </c>
      <c r="X261">
        <v>1184</v>
      </c>
      <c r="Y261">
        <v>1062</v>
      </c>
      <c r="Z261">
        <v>90.56</v>
      </c>
    </row>
    <row r="262" spans="1:26" x14ac:dyDescent="0.25">
      <c r="A262">
        <v>49331</v>
      </c>
      <c r="B262">
        <v>3860</v>
      </c>
      <c r="C262">
        <v>603.88900000000001</v>
      </c>
      <c r="D262">
        <v>603.88900000000001</v>
      </c>
      <c r="E262">
        <v>1075</v>
      </c>
      <c r="F262">
        <v>1062</v>
      </c>
      <c r="G262">
        <v>90.56</v>
      </c>
      <c r="I262" s="17">
        <f t="shared" si="37"/>
        <v>49.331000000000003</v>
      </c>
      <c r="J262" s="18">
        <f t="shared" si="38"/>
        <v>3860</v>
      </c>
      <c r="K262" s="4">
        <f>J262*60*'Berechnungen 525d'!$D$9/1000</f>
        <v>195.92374468085106</v>
      </c>
      <c r="L262" s="21">
        <f>L261</f>
        <v>-1273.8944033127048</v>
      </c>
      <c r="M262" s="20">
        <f t="shared" si="39"/>
        <v>603.88900000000001</v>
      </c>
      <c r="N262" s="20">
        <f t="shared" si="40"/>
        <v>603.88900000000001</v>
      </c>
      <c r="O262" s="19">
        <f t="shared" si="41"/>
        <v>1062</v>
      </c>
      <c r="P262" s="19">
        <f t="shared" si="42"/>
        <v>1075</v>
      </c>
      <c r="Q262" s="19">
        <f t="shared" si="43"/>
        <v>-13</v>
      </c>
      <c r="T262">
        <v>49331</v>
      </c>
      <c r="U262">
        <v>3860</v>
      </c>
      <c r="V262">
        <v>603.88900000000001</v>
      </c>
      <c r="W262">
        <v>603.88900000000001</v>
      </c>
      <c r="X262">
        <v>1075</v>
      </c>
      <c r="Y262">
        <v>1062</v>
      </c>
      <c r="Z262">
        <v>90.56</v>
      </c>
    </row>
    <row r="263" spans="1:26" x14ac:dyDescent="0.25">
      <c r="A263">
        <v>49521</v>
      </c>
      <c r="B263">
        <v>3860</v>
      </c>
      <c r="C263">
        <v>603.88900000000001</v>
      </c>
      <c r="D263">
        <v>603.88900000000001</v>
      </c>
      <c r="E263">
        <v>1075</v>
      </c>
      <c r="F263">
        <v>1062</v>
      </c>
      <c r="G263">
        <v>90.96</v>
      </c>
      <c r="I263" s="17">
        <f t="shared" si="37"/>
        <v>49.521000000000001</v>
      </c>
      <c r="J263" s="18">
        <f t="shared" si="38"/>
        <v>3860</v>
      </c>
      <c r="K263" s="4">
        <f>J263*60*'Berechnungen 525d'!$D$9/1000</f>
        <v>195.92374468085106</v>
      </c>
      <c r="L263" s="21">
        <f>L262</f>
        <v>-1273.8944033127048</v>
      </c>
      <c r="M263" s="20">
        <f t="shared" si="39"/>
        <v>603.88900000000001</v>
      </c>
      <c r="N263" s="20">
        <f t="shared" si="40"/>
        <v>603.88900000000001</v>
      </c>
      <c r="O263" s="19">
        <f t="shared" si="41"/>
        <v>1062</v>
      </c>
      <c r="P263" s="19">
        <f t="shared" si="42"/>
        <v>1075</v>
      </c>
      <c r="Q263" s="19">
        <f t="shared" si="43"/>
        <v>-13</v>
      </c>
      <c r="T263">
        <v>49521</v>
      </c>
      <c r="U263">
        <v>3860</v>
      </c>
      <c r="V263">
        <v>603.88900000000001</v>
      </c>
      <c r="W263">
        <v>603.88900000000001</v>
      </c>
      <c r="X263">
        <v>1075</v>
      </c>
      <c r="Y263">
        <v>1062</v>
      </c>
      <c r="Z263">
        <v>90.96</v>
      </c>
    </row>
    <row r="264" spans="1:26" x14ac:dyDescent="0.25">
      <c r="A264">
        <v>49711</v>
      </c>
      <c r="B264">
        <v>3514</v>
      </c>
      <c r="C264">
        <v>603.88900000000001</v>
      </c>
      <c r="D264">
        <v>603.88900000000001</v>
      </c>
      <c r="E264">
        <v>1075</v>
      </c>
      <c r="F264">
        <v>1062</v>
      </c>
      <c r="G264">
        <v>90.96</v>
      </c>
      <c r="I264" s="17">
        <f t="shared" si="37"/>
        <v>49.710999999999999</v>
      </c>
      <c r="J264" s="18">
        <f t="shared" si="38"/>
        <v>3514</v>
      </c>
      <c r="K264" s="4">
        <f>J264*60*'Berechnungen 525d'!$D$9/1000</f>
        <v>178.36166808510637</v>
      </c>
      <c r="L264" s="21">
        <f>'Berechnungen 525d'!$E$77*((K264-K258)/(3.6*(I264-I258)))*'Berechnungen 525d'!$B$3/(2*PI())</f>
        <v>-2413.8321054424273</v>
      </c>
      <c r="M264" s="20">
        <f t="shared" si="39"/>
        <v>603.88900000000001</v>
      </c>
      <c r="N264" s="20">
        <f t="shared" si="40"/>
        <v>603.88900000000001</v>
      </c>
      <c r="O264" s="19">
        <f t="shared" si="41"/>
        <v>1062</v>
      </c>
      <c r="P264" s="19">
        <f t="shared" si="42"/>
        <v>1075</v>
      </c>
      <c r="Q264" s="19">
        <f t="shared" si="43"/>
        <v>-13</v>
      </c>
      <c r="T264">
        <v>49711</v>
      </c>
      <c r="U264">
        <v>3514</v>
      </c>
      <c r="V264">
        <v>603.88900000000001</v>
      </c>
      <c r="W264">
        <v>603.88900000000001</v>
      </c>
      <c r="X264">
        <v>1075</v>
      </c>
      <c r="Y264">
        <v>1062</v>
      </c>
      <c r="Z264">
        <v>90.96</v>
      </c>
    </row>
    <row r="265" spans="1:26" x14ac:dyDescent="0.25">
      <c r="A265">
        <v>49902</v>
      </c>
      <c r="B265">
        <v>3514</v>
      </c>
      <c r="C265">
        <v>603.88900000000001</v>
      </c>
      <c r="D265">
        <v>603.88900000000001</v>
      </c>
      <c r="E265">
        <v>1075</v>
      </c>
      <c r="F265">
        <v>1065</v>
      </c>
      <c r="G265">
        <v>90.96</v>
      </c>
      <c r="I265" s="17">
        <f t="shared" si="37"/>
        <v>49.902000000000001</v>
      </c>
      <c r="J265" s="18">
        <f t="shared" si="38"/>
        <v>3514</v>
      </c>
      <c r="K265" s="4">
        <f>J265*60*'Berechnungen 525d'!$D$9/1000</f>
        <v>178.36166808510637</v>
      </c>
      <c r="L265" s="21">
        <f>L264</f>
        <v>-2413.8321054424273</v>
      </c>
      <c r="M265" s="20">
        <f t="shared" si="39"/>
        <v>603.88900000000001</v>
      </c>
      <c r="N265" s="20">
        <f t="shared" si="40"/>
        <v>603.88900000000001</v>
      </c>
      <c r="O265" s="19">
        <f t="shared" si="41"/>
        <v>1065</v>
      </c>
      <c r="P265" s="19">
        <f t="shared" si="42"/>
        <v>1075</v>
      </c>
      <c r="Q265" s="19">
        <f t="shared" si="43"/>
        <v>-10</v>
      </c>
      <c r="T265">
        <v>49902</v>
      </c>
      <c r="U265">
        <v>3514</v>
      </c>
      <c r="V265">
        <v>603.88900000000001</v>
      </c>
      <c r="W265">
        <v>603.88900000000001</v>
      </c>
      <c r="X265">
        <v>1075</v>
      </c>
      <c r="Y265">
        <v>1065</v>
      </c>
      <c r="Z265">
        <v>90.96</v>
      </c>
    </row>
    <row r="266" spans="1:26" x14ac:dyDescent="0.25">
      <c r="A266">
        <v>50092</v>
      </c>
      <c r="B266">
        <v>3514</v>
      </c>
      <c r="C266">
        <v>593.654</v>
      </c>
      <c r="D266">
        <v>603.88900000000001</v>
      </c>
      <c r="E266">
        <v>1075</v>
      </c>
      <c r="F266">
        <v>1065</v>
      </c>
      <c r="G266">
        <v>90.96</v>
      </c>
      <c r="I266" s="17">
        <f t="shared" si="37"/>
        <v>50.091999999999999</v>
      </c>
      <c r="J266" s="18">
        <f t="shared" si="38"/>
        <v>3514</v>
      </c>
      <c r="K266" s="4">
        <f>J266*60*'Berechnungen 525d'!$D$9/1000</f>
        <v>178.36166808510637</v>
      </c>
      <c r="L266" s="21">
        <f>L265</f>
        <v>-2413.8321054424273</v>
      </c>
      <c r="M266" s="20">
        <f t="shared" si="39"/>
        <v>593.654</v>
      </c>
      <c r="N266" s="20">
        <f t="shared" si="40"/>
        <v>603.88900000000001</v>
      </c>
      <c r="O266" s="19">
        <f t="shared" si="41"/>
        <v>1065</v>
      </c>
      <c r="P266" s="19">
        <f t="shared" si="42"/>
        <v>1075</v>
      </c>
      <c r="Q266" s="19">
        <f t="shared" si="43"/>
        <v>-10</v>
      </c>
      <c r="T266">
        <v>50092</v>
      </c>
      <c r="U266">
        <v>3514</v>
      </c>
      <c r="V266">
        <v>593.654</v>
      </c>
      <c r="W266">
        <v>603.88900000000001</v>
      </c>
      <c r="X266">
        <v>1075</v>
      </c>
      <c r="Y266">
        <v>1065</v>
      </c>
      <c r="Z266">
        <v>90.96</v>
      </c>
    </row>
    <row r="267" spans="1:26" x14ac:dyDescent="0.25">
      <c r="A267">
        <v>50282</v>
      </c>
      <c r="B267">
        <v>3514</v>
      </c>
      <c r="C267">
        <v>593.654</v>
      </c>
      <c r="D267">
        <v>593.654</v>
      </c>
      <c r="E267">
        <v>1075</v>
      </c>
      <c r="F267">
        <v>1065</v>
      </c>
      <c r="G267">
        <v>90.96</v>
      </c>
      <c r="I267" s="17">
        <f t="shared" si="37"/>
        <v>50.281999999999996</v>
      </c>
      <c r="J267" s="18">
        <f t="shared" si="38"/>
        <v>3514</v>
      </c>
      <c r="K267" s="4">
        <f>J267*60*'Berechnungen 525d'!$D$9/1000</f>
        <v>178.36166808510637</v>
      </c>
      <c r="L267" s="21">
        <f>L266</f>
        <v>-2413.8321054424273</v>
      </c>
      <c r="M267" s="20">
        <f t="shared" si="39"/>
        <v>593.654</v>
      </c>
      <c r="N267" s="20">
        <f t="shared" si="40"/>
        <v>593.654</v>
      </c>
      <c r="O267" s="19">
        <f t="shared" si="41"/>
        <v>1065</v>
      </c>
      <c r="P267" s="19">
        <f t="shared" si="42"/>
        <v>1075</v>
      </c>
      <c r="Q267" s="19">
        <f t="shared" si="43"/>
        <v>-10</v>
      </c>
      <c r="T267">
        <v>50282</v>
      </c>
      <c r="U267">
        <v>3514</v>
      </c>
      <c r="V267">
        <v>593.654</v>
      </c>
      <c r="W267">
        <v>593.654</v>
      </c>
      <c r="X267">
        <v>1075</v>
      </c>
      <c r="Y267">
        <v>1065</v>
      </c>
      <c r="Z267">
        <v>90.96</v>
      </c>
    </row>
    <row r="268" spans="1:26" x14ac:dyDescent="0.25">
      <c r="A268">
        <v>50482</v>
      </c>
      <c r="B268">
        <v>3514</v>
      </c>
      <c r="C268">
        <v>593.654</v>
      </c>
      <c r="D268">
        <v>593.654</v>
      </c>
      <c r="E268">
        <v>1079</v>
      </c>
      <c r="F268">
        <v>1065</v>
      </c>
      <c r="G268">
        <v>90.96</v>
      </c>
      <c r="I268" s="17">
        <f t="shared" si="37"/>
        <v>50.481999999999999</v>
      </c>
      <c r="J268" s="18">
        <f t="shared" si="38"/>
        <v>3514</v>
      </c>
      <c r="K268" s="4">
        <f>J268*60*'Berechnungen 525d'!$D$9/1000</f>
        <v>178.36166808510637</v>
      </c>
      <c r="L268" s="21">
        <f>L267</f>
        <v>-2413.8321054424273</v>
      </c>
      <c r="M268" s="20">
        <f t="shared" si="39"/>
        <v>593.654</v>
      </c>
      <c r="N268" s="20">
        <f t="shared" si="40"/>
        <v>593.654</v>
      </c>
      <c r="O268" s="19">
        <f t="shared" si="41"/>
        <v>1065</v>
      </c>
      <c r="P268" s="19">
        <f t="shared" si="42"/>
        <v>1079</v>
      </c>
      <c r="Q268" s="19">
        <f t="shared" si="43"/>
        <v>-14</v>
      </c>
      <c r="T268">
        <v>50482</v>
      </c>
      <c r="U268">
        <v>3514</v>
      </c>
      <c r="V268">
        <v>593.654</v>
      </c>
      <c r="W268">
        <v>593.654</v>
      </c>
      <c r="X268">
        <v>1079</v>
      </c>
      <c r="Y268">
        <v>1065</v>
      </c>
      <c r="Z268">
        <v>90.96</v>
      </c>
    </row>
    <row r="269" spans="1:26" x14ac:dyDescent="0.25">
      <c r="A269">
        <v>50673</v>
      </c>
      <c r="B269">
        <v>3514</v>
      </c>
      <c r="C269">
        <v>593.654</v>
      </c>
      <c r="D269">
        <v>593.654</v>
      </c>
      <c r="E269">
        <v>1079</v>
      </c>
      <c r="F269">
        <v>1065</v>
      </c>
      <c r="G269">
        <v>91.16</v>
      </c>
      <c r="I269" s="17">
        <f t="shared" si="37"/>
        <v>50.673000000000002</v>
      </c>
      <c r="J269" s="18">
        <f t="shared" si="38"/>
        <v>3514</v>
      </c>
      <c r="K269" s="4">
        <f>J269*60*'Berechnungen 525d'!$D$9/1000</f>
        <v>178.36166808510637</v>
      </c>
      <c r="L269" s="21">
        <f>L268</f>
        <v>-2413.8321054424273</v>
      </c>
      <c r="M269" s="20">
        <f t="shared" si="39"/>
        <v>593.654</v>
      </c>
      <c r="N269" s="20">
        <f t="shared" si="40"/>
        <v>593.654</v>
      </c>
      <c r="O269" s="19">
        <f t="shared" si="41"/>
        <v>1065</v>
      </c>
      <c r="P269" s="19">
        <f t="shared" si="42"/>
        <v>1079</v>
      </c>
      <c r="Q269" s="19">
        <f t="shared" si="43"/>
        <v>-14</v>
      </c>
      <c r="T269">
        <v>50673</v>
      </c>
      <c r="U269">
        <v>3514</v>
      </c>
      <c r="V269">
        <v>593.654</v>
      </c>
      <c r="W269">
        <v>593.654</v>
      </c>
      <c r="X269">
        <v>1079</v>
      </c>
      <c r="Y269">
        <v>1065</v>
      </c>
      <c r="Z269">
        <v>91.16</v>
      </c>
    </row>
    <row r="270" spans="1:26" x14ac:dyDescent="0.25">
      <c r="A270">
        <v>50863</v>
      </c>
      <c r="B270">
        <v>3236</v>
      </c>
      <c r="C270">
        <v>593.654</v>
      </c>
      <c r="D270">
        <v>593.654</v>
      </c>
      <c r="E270">
        <v>1079</v>
      </c>
      <c r="F270">
        <v>1065</v>
      </c>
      <c r="G270">
        <v>91.16</v>
      </c>
      <c r="I270" s="17">
        <f t="shared" si="37"/>
        <v>50.863</v>
      </c>
      <c r="J270" s="18">
        <f t="shared" si="38"/>
        <v>3236</v>
      </c>
      <c r="K270" s="4">
        <f>J270*60*'Berechnungen 525d'!$D$9/1000</f>
        <v>164.25109787234041</v>
      </c>
      <c r="L270" s="21">
        <f>'Berechnungen 525d'!$E$77*((K270-K264)/(3.6*(I270-I264)))*'Berechnungen 525d'!$B$3/(2*PI())</f>
        <v>-1937.7538170240598</v>
      </c>
      <c r="M270" s="20">
        <f t="shared" si="39"/>
        <v>593.654</v>
      </c>
      <c r="N270" s="20">
        <f t="shared" si="40"/>
        <v>593.654</v>
      </c>
      <c r="O270" s="19">
        <f t="shared" si="41"/>
        <v>1065</v>
      </c>
      <c r="P270" s="19">
        <f t="shared" si="42"/>
        <v>1079</v>
      </c>
      <c r="Q270" s="19">
        <f t="shared" si="43"/>
        <v>-14</v>
      </c>
      <c r="T270">
        <v>50863</v>
      </c>
      <c r="U270">
        <v>3236</v>
      </c>
      <c r="V270">
        <v>593.654</v>
      </c>
      <c r="W270">
        <v>593.654</v>
      </c>
      <c r="X270">
        <v>1079</v>
      </c>
      <c r="Y270">
        <v>1065</v>
      </c>
      <c r="Z270">
        <v>91.16</v>
      </c>
    </row>
    <row r="271" spans="1:26" x14ac:dyDescent="0.25">
      <c r="A271">
        <v>51053</v>
      </c>
      <c r="B271">
        <v>3236</v>
      </c>
      <c r="C271">
        <v>593.654</v>
      </c>
      <c r="D271">
        <v>593.654</v>
      </c>
      <c r="E271">
        <v>1079</v>
      </c>
      <c r="F271">
        <v>1045</v>
      </c>
      <c r="G271">
        <v>91.16</v>
      </c>
      <c r="I271" s="17">
        <f t="shared" si="37"/>
        <v>51.052999999999997</v>
      </c>
      <c r="J271" s="18">
        <f t="shared" si="38"/>
        <v>3236</v>
      </c>
      <c r="K271" s="4">
        <f>J271*60*'Berechnungen 525d'!$D$9/1000</f>
        <v>164.25109787234041</v>
      </c>
      <c r="L271" s="21">
        <f>L270</f>
        <v>-1937.7538170240598</v>
      </c>
      <c r="M271" s="20">
        <f t="shared" si="39"/>
        <v>593.654</v>
      </c>
      <c r="N271" s="20">
        <f t="shared" si="40"/>
        <v>593.654</v>
      </c>
      <c r="O271" s="19">
        <f t="shared" si="41"/>
        <v>1045</v>
      </c>
      <c r="P271" s="19">
        <f t="shared" si="42"/>
        <v>1079</v>
      </c>
      <c r="Q271" s="19">
        <f t="shared" si="43"/>
        <v>-34</v>
      </c>
      <c r="T271">
        <v>51053</v>
      </c>
      <c r="U271">
        <v>3236</v>
      </c>
      <c r="V271">
        <v>593.654</v>
      </c>
      <c r="W271">
        <v>593.654</v>
      </c>
      <c r="X271">
        <v>1079</v>
      </c>
      <c r="Y271">
        <v>1045</v>
      </c>
      <c r="Z271">
        <v>91.16</v>
      </c>
    </row>
    <row r="272" spans="1:26" x14ac:dyDescent="0.25">
      <c r="A272">
        <v>51244</v>
      </c>
      <c r="B272">
        <v>3236</v>
      </c>
      <c r="C272">
        <v>583.41899999999998</v>
      </c>
      <c r="D272">
        <v>593.654</v>
      </c>
      <c r="E272">
        <v>1079</v>
      </c>
      <c r="F272">
        <v>1045</v>
      </c>
      <c r="G272">
        <v>91.16</v>
      </c>
      <c r="I272" s="17">
        <f t="shared" si="37"/>
        <v>51.244</v>
      </c>
      <c r="J272" s="18">
        <f t="shared" si="38"/>
        <v>3236</v>
      </c>
      <c r="K272" s="4">
        <f>J272*60*'Berechnungen 525d'!$D$9/1000</f>
        <v>164.25109787234041</v>
      </c>
      <c r="L272" s="21">
        <f>L271</f>
        <v>-1937.7538170240598</v>
      </c>
      <c r="M272" s="20">
        <f t="shared" si="39"/>
        <v>583.41899999999998</v>
      </c>
      <c r="N272" s="20">
        <f t="shared" si="40"/>
        <v>593.654</v>
      </c>
      <c r="O272" s="19">
        <f t="shared" si="41"/>
        <v>1045</v>
      </c>
      <c r="P272" s="19">
        <f t="shared" si="42"/>
        <v>1079</v>
      </c>
      <c r="Q272" s="19">
        <f t="shared" si="43"/>
        <v>-34</v>
      </c>
      <c r="T272">
        <v>51244</v>
      </c>
      <c r="U272">
        <v>3236</v>
      </c>
      <c r="V272">
        <v>583.41899999999998</v>
      </c>
      <c r="W272">
        <v>593.654</v>
      </c>
      <c r="X272">
        <v>1079</v>
      </c>
      <c r="Y272">
        <v>1045</v>
      </c>
      <c r="Z272">
        <v>91.16</v>
      </c>
    </row>
    <row r="273" spans="1:26" x14ac:dyDescent="0.25">
      <c r="A273">
        <v>51434</v>
      </c>
      <c r="B273">
        <v>3236</v>
      </c>
      <c r="C273">
        <v>583.41899999999998</v>
      </c>
      <c r="D273">
        <v>583.41899999999998</v>
      </c>
      <c r="E273">
        <v>1079</v>
      </c>
      <c r="F273">
        <v>1045</v>
      </c>
      <c r="G273">
        <v>91.16</v>
      </c>
      <c r="I273" s="17">
        <f t="shared" si="37"/>
        <v>51.433999999999997</v>
      </c>
      <c r="J273" s="18">
        <f t="shared" si="38"/>
        <v>3236</v>
      </c>
      <c r="K273" s="4">
        <f>J273*60*'Berechnungen 525d'!$D$9/1000</f>
        <v>164.25109787234041</v>
      </c>
      <c r="L273" s="21">
        <f>L272</f>
        <v>-1937.7538170240598</v>
      </c>
      <c r="M273" s="20">
        <f t="shared" si="39"/>
        <v>583.41899999999998</v>
      </c>
      <c r="N273" s="20">
        <f t="shared" si="40"/>
        <v>583.41899999999998</v>
      </c>
      <c r="O273" s="19">
        <f t="shared" si="41"/>
        <v>1045</v>
      </c>
      <c r="P273" s="19">
        <f t="shared" si="42"/>
        <v>1079</v>
      </c>
      <c r="Q273" s="19">
        <f t="shared" si="43"/>
        <v>-34</v>
      </c>
      <c r="T273">
        <v>51434</v>
      </c>
      <c r="U273">
        <v>3236</v>
      </c>
      <c r="V273">
        <v>583.41899999999998</v>
      </c>
      <c r="W273">
        <v>583.41899999999998</v>
      </c>
      <c r="X273">
        <v>1079</v>
      </c>
      <c r="Y273">
        <v>1045</v>
      </c>
      <c r="Z273">
        <v>91.16</v>
      </c>
    </row>
    <row r="274" spans="1:26" x14ac:dyDescent="0.25">
      <c r="A274">
        <v>51634</v>
      </c>
      <c r="B274">
        <v>3236</v>
      </c>
      <c r="C274">
        <v>583.41899999999998</v>
      </c>
      <c r="D274">
        <v>583.41899999999998</v>
      </c>
      <c r="E274">
        <v>1078</v>
      </c>
      <c r="F274">
        <v>1045</v>
      </c>
      <c r="G274">
        <v>91.16</v>
      </c>
      <c r="I274" s="17">
        <f t="shared" si="37"/>
        <v>51.634</v>
      </c>
      <c r="J274" s="18">
        <f t="shared" si="38"/>
        <v>3236</v>
      </c>
      <c r="K274" s="4">
        <f>J274*60*'Berechnungen 525d'!$D$9/1000</f>
        <v>164.25109787234041</v>
      </c>
      <c r="L274" s="21">
        <f>L273</f>
        <v>-1937.7538170240598</v>
      </c>
      <c r="M274" s="20">
        <f t="shared" si="39"/>
        <v>583.41899999999998</v>
      </c>
      <c r="N274" s="20">
        <f t="shared" si="40"/>
        <v>583.41899999999998</v>
      </c>
      <c r="O274" s="19">
        <f t="shared" si="41"/>
        <v>1045</v>
      </c>
      <c r="P274" s="19">
        <f t="shared" si="42"/>
        <v>1078</v>
      </c>
      <c r="Q274" s="19">
        <f t="shared" si="43"/>
        <v>-33</v>
      </c>
      <c r="T274">
        <v>51634</v>
      </c>
      <c r="U274">
        <v>3236</v>
      </c>
      <c r="V274">
        <v>583.41899999999998</v>
      </c>
      <c r="W274">
        <v>583.41899999999998</v>
      </c>
      <c r="X274">
        <v>1078</v>
      </c>
      <c r="Y274">
        <v>1045</v>
      </c>
      <c r="Z274">
        <v>91.16</v>
      </c>
    </row>
    <row r="275" spans="1:26" x14ac:dyDescent="0.25">
      <c r="A275">
        <v>51824</v>
      </c>
      <c r="B275">
        <v>3236</v>
      </c>
      <c r="C275">
        <v>583.41899999999998</v>
      </c>
      <c r="D275">
        <v>583.41899999999998</v>
      </c>
      <c r="E275">
        <v>1078</v>
      </c>
      <c r="F275">
        <v>1045</v>
      </c>
      <c r="G275">
        <v>91.16</v>
      </c>
      <c r="I275" s="17">
        <f t="shared" si="37"/>
        <v>51.823999999999998</v>
      </c>
      <c r="J275" s="18">
        <f t="shared" si="38"/>
        <v>3236</v>
      </c>
      <c r="K275" s="4">
        <f>J275*60*'Berechnungen 525d'!$D$9/1000</f>
        <v>164.25109787234041</v>
      </c>
      <c r="L275" s="21">
        <f>L274</f>
        <v>-1937.7538170240598</v>
      </c>
      <c r="M275" s="20">
        <f t="shared" si="39"/>
        <v>583.41899999999998</v>
      </c>
      <c r="N275" s="20">
        <f t="shared" si="40"/>
        <v>583.41899999999998</v>
      </c>
      <c r="O275" s="19">
        <f t="shared" si="41"/>
        <v>1045</v>
      </c>
      <c r="P275" s="19">
        <f t="shared" si="42"/>
        <v>1078</v>
      </c>
      <c r="Q275" s="19">
        <f t="shared" si="43"/>
        <v>-33</v>
      </c>
      <c r="T275">
        <v>51824</v>
      </c>
      <c r="U275">
        <v>3236</v>
      </c>
      <c r="V275">
        <v>583.41899999999998</v>
      </c>
      <c r="W275">
        <v>583.41899999999998</v>
      </c>
      <c r="X275">
        <v>1078</v>
      </c>
      <c r="Y275">
        <v>1045</v>
      </c>
      <c r="Z275">
        <v>91.16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76"/>
  <sheetViews>
    <sheetView zoomScale="70" zoomScaleNormal="70" workbookViewId="0">
      <selection activeCell="M59" sqref="M59"/>
    </sheetView>
  </sheetViews>
  <sheetFormatPr baseColWidth="10" defaultRowHeight="15" x14ac:dyDescent="0.25"/>
  <cols>
    <col min="1" max="1" width="6" bestFit="1" customWidth="1"/>
    <col min="2" max="2" width="5" bestFit="1" customWidth="1"/>
    <col min="3" max="4" width="8" bestFit="1" customWidth="1"/>
    <col min="5" max="6" width="5" bestFit="1" customWidth="1"/>
    <col min="7" max="7" width="6" bestFit="1" customWidth="1"/>
    <col min="8" max="8" width="6" customWidth="1"/>
    <col min="12" max="12" width="14.28515625" bestFit="1" customWidth="1"/>
    <col min="13" max="13" width="12.85546875" bestFit="1" customWidth="1"/>
    <col min="15" max="15" width="12.85546875" bestFit="1" customWidth="1"/>
    <col min="16" max="16" width="12" bestFit="1" customWidth="1"/>
    <col min="24" max="24" width="6" customWidth="1"/>
    <col min="25" max="25" width="5" customWidth="1"/>
    <col min="26" max="27" width="8" customWidth="1"/>
    <col min="28" max="29" width="5" customWidth="1"/>
    <col min="30" max="30" width="6" customWidth="1"/>
  </cols>
  <sheetData>
    <row r="2" spans="1:20" x14ac:dyDescent="0.25">
      <c r="A2" t="s">
        <v>35</v>
      </c>
      <c r="I2" s="15" t="s">
        <v>36</v>
      </c>
      <c r="J2" s="15" t="s">
        <v>37</v>
      </c>
      <c r="K2" s="16" t="s">
        <v>43</v>
      </c>
      <c r="L2" s="15" t="s">
        <v>41</v>
      </c>
      <c r="M2" s="15" t="s">
        <v>42</v>
      </c>
      <c r="N2" s="15" t="s">
        <v>38</v>
      </c>
      <c r="O2" s="15" t="s">
        <v>39</v>
      </c>
      <c r="P2" s="15" t="s">
        <v>40</v>
      </c>
    </row>
    <row r="3" spans="1:20" x14ac:dyDescent="0.25">
      <c r="A3">
        <v>110</v>
      </c>
      <c r="B3">
        <v>0</v>
      </c>
      <c r="C3">
        <v>0</v>
      </c>
      <c r="D3">
        <v>890.48099999999999</v>
      </c>
      <c r="E3">
        <v>0</v>
      </c>
      <c r="F3">
        <v>0</v>
      </c>
      <c r="G3">
        <v>0</v>
      </c>
      <c r="I3" s="17">
        <f t="shared" ref="I3:I34" si="0">A3/1000</f>
        <v>0.11</v>
      </c>
      <c r="J3" s="18">
        <f>IF(ISBLANK(B3),J2,B3)</f>
        <v>0</v>
      </c>
      <c r="K3" s="4">
        <f>J3*60*'Berechnungen 525d'!$D$9/1000</f>
        <v>0</v>
      </c>
      <c r="L3" s="20">
        <f t="shared" ref="L3:L34" si="1">IF(ISBLANK(C3),L2,C3)</f>
        <v>0</v>
      </c>
      <c r="M3" s="20">
        <f t="shared" ref="M3:M34" si="2">IF(ISBLANK(D3),M2,D3)</f>
        <v>890.48099999999999</v>
      </c>
      <c r="N3" s="19">
        <f t="shared" ref="N3:N34" si="3">IF(ISBLANK(F3),N2,F3)</f>
        <v>0</v>
      </c>
      <c r="O3" s="19">
        <f t="shared" ref="O3:O34" si="4">IF(ISBLANK(E3),O2,E3)</f>
        <v>0</v>
      </c>
      <c r="P3" s="19">
        <f>N3-O3</f>
        <v>0</v>
      </c>
      <c r="R3" s="17"/>
      <c r="S3" s="18"/>
      <c r="T3" s="19"/>
    </row>
    <row r="4" spans="1:20" x14ac:dyDescent="0.25">
      <c r="A4">
        <v>280</v>
      </c>
      <c r="B4">
        <v>0</v>
      </c>
      <c r="C4">
        <v>0</v>
      </c>
      <c r="D4">
        <v>890.48099999999999</v>
      </c>
      <c r="E4">
        <v>1404</v>
      </c>
      <c r="F4">
        <v>0</v>
      </c>
      <c r="G4">
        <v>0</v>
      </c>
      <c r="I4" s="17">
        <f t="shared" si="0"/>
        <v>0.28000000000000003</v>
      </c>
      <c r="J4" s="18">
        <f t="shared" ref="J4:J67" si="5">IF(ISBLANK(B4),J3,B4)</f>
        <v>0</v>
      </c>
      <c r="K4" s="4">
        <f>J4*60*'Berechnungen 525d'!$D$9/1000</f>
        <v>0</v>
      </c>
      <c r="L4" s="20">
        <f t="shared" si="1"/>
        <v>0</v>
      </c>
      <c r="M4" s="20">
        <f t="shared" si="2"/>
        <v>890.48099999999999</v>
      </c>
      <c r="N4" s="19">
        <f t="shared" si="3"/>
        <v>0</v>
      </c>
      <c r="O4" s="19">
        <f t="shared" si="4"/>
        <v>1404</v>
      </c>
      <c r="P4" s="19">
        <f t="shared" ref="P4:P67" si="6">N4-O4</f>
        <v>-1404</v>
      </c>
    </row>
    <row r="5" spans="1:20" x14ac:dyDescent="0.25">
      <c r="A5">
        <v>470</v>
      </c>
      <c r="B5">
        <v>0</v>
      </c>
      <c r="C5">
        <v>0</v>
      </c>
      <c r="D5">
        <v>890.48099999999999</v>
      </c>
      <c r="E5">
        <v>1404</v>
      </c>
      <c r="F5">
        <v>0</v>
      </c>
      <c r="G5">
        <v>86.96</v>
      </c>
      <c r="I5" s="17">
        <f t="shared" si="0"/>
        <v>0.47</v>
      </c>
      <c r="J5" s="18">
        <f t="shared" si="5"/>
        <v>0</v>
      </c>
      <c r="K5" s="4">
        <f>J5*60*'Berechnungen 525d'!$D$9/1000</f>
        <v>0</v>
      </c>
      <c r="L5" s="20">
        <f t="shared" si="1"/>
        <v>0</v>
      </c>
      <c r="M5" s="20">
        <f t="shared" si="2"/>
        <v>890.48099999999999</v>
      </c>
      <c r="N5" s="19">
        <f t="shared" si="3"/>
        <v>0</v>
      </c>
      <c r="O5" s="19">
        <f t="shared" si="4"/>
        <v>1404</v>
      </c>
      <c r="P5" s="19">
        <f t="shared" si="6"/>
        <v>-1404</v>
      </c>
    </row>
    <row r="6" spans="1:20" x14ac:dyDescent="0.25">
      <c r="A6">
        <v>671</v>
      </c>
      <c r="B6">
        <v>1732</v>
      </c>
      <c r="C6">
        <v>0</v>
      </c>
      <c r="D6">
        <v>890.48099999999999</v>
      </c>
      <c r="E6">
        <v>1404</v>
      </c>
      <c r="F6">
        <v>0</v>
      </c>
      <c r="G6">
        <v>86.96</v>
      </c>
      <c r="I6" s="17">
        <f t="shared" si="0"/>
        <v>0.67100000000000004</v>
      </c>
      <c r="J6" s="18">
        <f t="shared" si="5"/>
        <v>1732</v>
      </c>
      <c r="K6" s="4">
        <f>J6*60*'Berechnungen 525d'!$D$9/1000</f>
        <v>87.911897872340418</v>
      </c>
      <c r="L6" s="20">
        <f t="shared" si="1"/>
        <v>0</v>
      </c>
      <c r="M6" s="20">
        <f t="shared" si="2"/>
        <v>890.48099999999999</v>
      </c>
      <c r="N6" s="19">
        <f t="shared" si="3"/>
        <v>0</v>
      </c>
      <c r="O6" s="19">
        <f t="shared" si="4"/>
        <v>1404</v>
      </c>
      <c r="P6" s="19">
        <f t="shared" si="6"/>
        <v>-1404</v>
      </c>
    </row>
    <row r="7" spans="1:20" x14ac:dyDescent="0.25">
      <c r="A7">
        <v>861</v>
      </c>
      <c r="B7">
        <v>1732</v>
      </c>
      <c r="C7">
        <v>0</v>
      </c>
      <c r="D7">
        <v>890.48099999999999</v>
      </c>
      <c r="E7">
        <v>1404</v>
      </c>
      <c r="F7">
        <v>2129</v>
      </c>
      <c r="G7">
        <v>86.96</v>
      </c>
      <c r="I7" s="17">
        <f t="shared" si="0"/>
        <v>0.86099999999999999</v>
      </c>
      <c r="J7" s="18">
        <f t="shared" si="5"/>
        <v>1732</v>
      </c>
      <c r="K7" s="4">
        <f>J7*60*'Berechnungen 525d'!$D$9/1000</f>
        <v>87.911897872340418</v>
      </c>
      <c r="L7" s="20">
        <f t="shared" si="1"/>
        <v>0</v>
      </c>
      <c r="M7" s="20">
        <f t="shared" si="2"/>
        <v>890.48099999999999</v>
      </c>
      <c r="N7" s="19">
        <f t="shared" si="3"/>
        <v>2129</v>
      </c>
      <c r="O7" s="19">
        <f t="shared" si="4"/>
        <v>1404</v>
      </c>
      <c r="P7" s="19">
        <f t="shared" si="6"/>
        <v>725</v>
      </c>
    </row>
    <row r="8" spans="1:20" x14ac:dyDescent="0.25">
      <c r="A8">
        <v>1051</v>
      </c>
      <c r="B8">
        <v>1732</v>
      </c>
      <c r="C8">
        <v>982.6</v>
      </c>
      <c r="D8">
        <v>890.48099999999999</v>
      </c>
      <c r="E8">
        <v>1404</v>
      </c>
      <c r="F8">
        <v>2129</v>
      </c>
      <c r="G8">
        <v>86.96</v>
      </c>
      <c r="I8" s="17">
        <f t="shared" si="0"/>
        <v>1.0509999999999999</v>
      </c>
      <c r="J8" s="18">
        <f t="shared" si="5"/>
        <v>1732</v>
      </c>
      <c r="K8" s="4">
        <f>J8*60*'Berechnungen 525d'!$D$9/1000</f>
        <v>87.911897872340418</v>
      </c>
      <c r="L8" s="20">
        <f t="shared" si="1"/>
        <v>982.6</v>
      </c>
      <c r="M8" s="20">
        <f t="shared" si="2"/>
        <v>890.48099999999999</v>
      </c>
      <c r="N8" s="19">
        <f t="shared" si="3"/>
        <v>2129</v>
      </c>
      <c r="O8" s="19">
        <f t="shared" si="4"/>
        <v>1404</v>
      </c>
      <c r="P8" s="19">
        <f t="shared" si="6"/>
        <v>725</v>
      </c>
    </row>
    <row r="9" spans="1:20" x14ac:dyDescent="0.25">
      <c r="A9">
        <v>1242</v>
      </c>
      <c r="B9">
        <v>1732</v>
      </c>
      <c r="C9">
        <v>982.6</v>
      </c>
      <c r="D9">
        <v>982.6</v>
      </c>
      <c r="E9">
        <v>1404</v>
      </c>
      <c r="F9">
        <v>2129</v>
      </c>
      <c r="G9">
        <v>86.96</v>
      </c>
      <c r="I9" s="17">
        <f t="shared" si="0"/>
        <v>1.242</v>
      </c>
      <c r="J9" s="18">
        <f t="shared" si="5"/>
        <v>1732</v>
      </c>
      <c r="K9" s="4">
        <f>J9*60*'Berechnungen 525d'!$D$9/1000</f>
        <v>87.911897872340418</v>
      </c>
      <c r="L9" s="20">
        <f t="shared" si="1"/>
        <v>982.6</v>
      </c>
      <c r="M9" s="20">
        <f t="shared" si="2"/>
        <v>982.6</v>
      </c>
      <c r="N9" s="19">
        <f t="shared" si="3"/>
        <v>2129</v>
      </c>
      <c r="O9" s="19">
        <f t="shared" si="4"/>
        <v>1404</v>
      </c>
      <c r="P9" s="19">
        <f t="shared" si="6"/>
        <v>725</v>
      </c>
    </row>
    <row r="10" spans="1:20" x14ac:dyDescent="0.25">
      <c r="A10">
        <v>1432</v>
      </c>
      <c r="B10">
        <v>1732</v>
      </c>
      <c r="C10">
        <v>982.6</v>
      </c>
      <c r="D10">
        <v>982.6</v>
      </c>
      <c r="E10">
        <v>1620</v>
      </c>
      <c r="F10">
        <v>2129</v>
      </c>
      <c r="G10">
        <v>86.96</v>
      </c>
      <c r="I10" s="17">
        <f t="shared" si="0"/>
        <v>1.4319999999999999</v>
      </c>
      <c r="J10" s="18">
        <f t="shared" si="5"/>
        <v>1732</v>
      </c>
      <c r="K10" s="4">
        <f>J10*60*'Berechnungen 525d'!$D$9/1000</f>
        <v>87.911897872340418</v>
      </c>
      <c r="L10" s="20">
        <f t="shared" si="1"/>
        <v>982.6</v>
      </c>
      <c r="M10" s="20">
        <f t="shared" si="2"/>
        <v>982.6</v>
      </c>
      <c r="N10" s="19">
        <f t="shared" si="3"/>
        <v>2129</v>
      </c>
      <c r="O10" s="19">
        <f t="shared" si="4"/>
        <v>1620</v>
      </c>
      <c r="P10" s="19">
        <f t="shared" si="6"/>
        <v>509</v>
      </c>
    </row>
    <row r="11" spans="1:20" x14ac:dyDescent="0.25">
      <c r="A11">
        <v>1622</v>
      </c>
      <c r="B11">
        <v>1732</v>
      </c>
      <c r="C11">
        <v>982.6</v>
      </c>
      <c r="D11">
        <v>982.6</v>
      </c>
      <c r="E11">
        <v>1620</v>
      </c>
      <c r="F11">
        <v>2129</v>
      </c>
      <c r="G11">
        <v>87.16</v>
      </c>
      <c r="I11" s="17">
        <f t="shared" si="0"/>
        <v>1.6220000000000001</v>
      </c>
      <c r="J11" s="18">
        <f t="shared" si="5"/>
        <v>1732</v>
      </c>
      <c r="K11" s="4">
        <f>J11*60*'Berechnungen 525d'!$D$9/1000</f>
        <v>87.911897872340418</v>
      </c>
      <c r="L11" s="20">
        <f t="shared" si="1"/>
        <v>982.6</v>
      </c>
      <c r="M11" s="20">
        <f t="shared" si="2"/>
        <v>982.6</v>
      </c>
      <c r="N11" s="19">
        <f t="shared" si="3"/>
        <v>2129</v>
      </c>
      <c r="O11" s="19">
        <f t="shared" si="4"/>
        <v>1620</v>
      </c>
      <c r="P11" s="19">
        <f t="shared" si="6"/>
        <v>509</v>
      </c>
    </row>
    <row r="12" spans="1:20" x14ac:dyDescent="0.25">
      <c r="A12">
        <v>1822</v>
      </c>
      <c r="B12">
        <v>1778</v>
      </c>
      <c r="C12">
        <v>982.6</v>
      </c>
      <c r="D12">
        <v>982.6</v>
      </c>
      <c r="E12">
        <v>1620</v>
      </c>
      <c r="F12">
        <v>2129</v>
      </c>
      <c r="G12">
        <v>87.16</v>
      </c>
      <c r="I12" s="17">
        <f t="shared" si="0"/>
        <v>1.8220000000000001</v>
      </c>
      <c r="J12" s="18">
        <f t="shared" si="5"/>
        <v>1778</v>
      </c>
      <c r="K12" s="4">
        <f>J12*60*'Berechnungen 525d'!$D$9/1000</f>
        <v>90.246740425531911</v>
      </c>
      <c r="L12" s="20">
        <f t="shared" si="1"/>
        <v>982.6</v>
      </c>
      <c r="M12" s="20">
        <f t="shared" si="2"/>
        <v>982.6</v>
      </c>
      <c r="N12" s="19">
        <f t="shared" si="3"/>
        <v>2129</v>
      </c>
      <c r="O12" s="19">
        <f t="shared" si="4"/>
        <v>1620</v>
      </c>
      <c r="P12" s="19">
        <f t="shared" si="6"/>
        <v>509</v>
      </c>
    </row>
    <row r="13" spans="1:20" x14ac:dyDescent="0.25">
      <c r="A13">
        <v>2013</v>
      </c>
      <c r="B13">
        <v>1778</v>
      </c>
      <c r="C13">
        <v>982.6</v>
      </c>
      <c r="D13">
        <v>982.6</v>
      </c>
      <c r="E13">
        <v>1620</v>
      </c>
      <c r="F13">
        <v>2171</v>
      </c>
      <c r="G13">
        <v>87.16</v>
      </c>
      <c r="I13" s="17">
        <f t="shared" si="0"/>
        <v>2.0129999999999999</v>
      </c>
      <c r="J13" s="18">
        <f t="shared" si="5"/>
        <v>1778</v>
      </c>
      <c r="K13" s="4">
        <f>J13*60*'Berechnungen 525d'!$D$9/1000</f>
        <v>90.246740425531911</v>
      </c>
      <c r="L13" s="20">
        <f t="shared" si="1"/>
        <v>982.6</v>
      </c>
      <c r="M13" s="20">
        <f t="shared" si="2"/>
        <v>982.6</v>
      </c>
      <c r="N13" s="19">
        <f t="shared" si="3"/>
        <v>2171</v>
      </c>
      <c r="O13" s="19">
        <f t="shared" si="4"/>
        <v>1620</v>
      </c>
      <c r="P13" s="19">
        <f t="shared" si="6"/>
        <v>551</v>
      </c>
    </row>
    <row r="14" spans="1:20" x14ac:dyDescent="0.25">
      <c r="A14">
        <v>2203</v>
      </c>
      <c r="B14">
        <v>1778</v>
      </c>
      <c r="C14">
        <v>982.6</v>
      </c>
      <c r="D14">
        <v>982.6</v>
      </c>
      <c r="E14">
        <v>1620</v>
      </c>
      <c r="F14">
        <v>2171</v>
      </c>
      <c r="G14">
        <v>87.16</v>
      </c>
      <c r="I14" s="17">
        <f t="shared" si="0"/>
        <v>2.2029999999999998</v>
      </c>
      <c r="J14" s="18">
        <f t="shared" si="5"/>
        <v>1778</v>
      </c>
      <c r="K14" s="4">
        <f>J14*60*'Berechnungen 525d'!$D$9/1000</f>
        <v>90.246740425531911</v>
      </c>
      <c r="L14" s="20">
        <f t="shared" si="1"/>
        <v>982.6</v>
      </c>
      <c r="M14" s="20">
        <f t="shared" si="2"/>
        <v>982.6</v>
      </c>
      <c r="N14" s="19">
        <f t="shared" si="3"/>
        <v>2171</v>
      </c>
      <c r="O14" s="19">
        <f t="shared" si="4"/>
        <v>1620</v>
      </c>
      <c r="P14" s="19">
        <f t="shared" si="6"/>
        <v>551</v>
      </c>
    </row>
    <row r="15" spans="1:20" x14ac:dyDescent="0.25">
      <c r="A15">
        <v>2393</v>
      </c>
      <c r="B15">
        <v>1778</v>
      </c>
      <c r="C15">
        <v>982.6</v>
      </c>
      <c r="D15">
        <v>992.83500000000004</v>
      </c>
      <c r="E15">
        <v>1620</v>
      </c>
      <c r="F15">
        <v>2171</v>
      </c>
      <c r="G15">
        <v>87.16</v>
      </c>
      <c r="I15" s="17">
        <f t="shared" si="0"/>
        <v>2.3929999999999998</v>
      </c>
      <c r="J15" s="18">
        <f t="shared" si="5"/>
        <v>1778</v>
      </c>
      <c r="K15" s="4">
        <f>J15*60*'Berechnungen 525d'!$D$9/1000</f>
        <v>90.246740425531911</v>
      </c>
      <c r="L15" s="20">
        <f t="shared" si="1"/>
        <v>982.6</v>
      </c>
      <c r="M15" s="20">
        <f t="shared" si="2"/>
        <v>992.83500000000004</v>
      </c>
      <c r="N15" s="19">
        <f t="shared" si="3"/>
        <v>2171</v>
      </c>
      <c r="O15" s="19">
        <f t="shared" si="4"/>
        <v>1620</v>
      </c>
      <c r="P15" s="19">
        <f t="shared" si="6"/>
        <v>551</v>
      </c>
    </row>
    <row r="16" spans="1:20" x14ac:dyDescent="0.25">
      <c r="A16">
        <v>2583</v>
      </c>
      <c r="B16">
        <v>1778</v>
      </c>
      <c r="C16">
        <v>982.6</v>
      </c>
      <c r="D16">
        <v>992.83500000000004</v>
      </c>
      <c r="E16">
        <v>1870</v>
      </c>
      <c r="F16">
        <v>2171</v>
      </c>
      <c r="G16">
        <v>87.16</v>
      </c>
      <c r="I16" s="17">
        <f t="shared" si="0"/>
        <v>2.5830000000000002</v>
      </c>
      <c r="J16" s="18">
        <f t="shared" si="5"/>
        <v>1778</v>
      </c>
      <c r="K16" s="4">
        <f>J16*60*'Berechnungen 525d'!$D$9/1000</f>
        <v>90.246740425531911</v>
      </c>
      <c r="L16" s="20">
        <f t="shared" si="1"/>
        <v>982.6</v>
      </c>
      <c r="M16" s="20">
        <f t="shared" si="2"/>
        <v>992.83500000000004</v>
      </c>
      <c r="N16" s="19">
        <f t="shared" si="3"/>
        <v>2171</v>
      </c>
      <c r="O16" s="19">
        <f t="shared" si="4"/>
        <v>1870</v>
      </c>
      <c r="P16" s="19">
        <f t="shared" si="6"/>
        <v>301</v>
      </c>
    </row>
    <row r="17" spans="1:16" x14ac:dyDescent="0.25">
      <c r="A17">
        <v>2784</v>
      </c>
      <c r="B17">
        <v>1778</v>
      </c>
      <c r="C17">
        <v>982.6</v>
      </c>
      <c r="D17">
        <v>992.83500000000004</v>
      </c>
      <c r="E17">
        <v>1870</v>
      </c>
      <c r="F17">
        <v>2171</v>
      </c>
      <c r="G17">
        <v>87.36</v>
      </c>
      <c r="I17" s="17">
        <f t="shared" si="0"/>
        <v>2.7839999999999998</v>
      </c>
      <c r="J17" s="18">
        <f t="shared" si="5"/>
        <v>1778</v>
      </c>
      <c r="K17" s="4">
        <f>J17*60*'Berechnungen 525d'!$D$9/1000</f>
        <v>90.246740425531911</v>
      </c>
      <c r="L17" s="20">
        <f t="shared" si="1"/>
        <v>982.6</v>
      </c>
      <c r="M17" s="20">
        <f t="shared" si="2"/>
        <v>992.83500000000004</v>
      </c>
      <c r="N17" s="19">
        <f t="shared" si="3"/>
        <v>2171</v>
      </c>
      <c r="O17" s="19">
        <f t="shared" si="4"/>
        <v>1870</v>
      </c>
      <c r="P17" s="19">
        <f t="shared" si="6"/>
        <v>301</v>
      </c>
    </row>
    <row r="18" spans="1:16" x14ac:dyDescent="0.25">
      <c r="A18">
        <v>2974</v>
      </c>
      <c r="B18">
        <v>1830</v>
      </c>
      <c r="C18">
        <v>982.6</v>
      </c>
      <c r="D18">
        <v>992.83500000000004</v>
      </c>
      <c r="E18">
        <v>1870</v>
      </c>
      <c r="F18">
        <v>2171</v>
      </c>
      <c r="G18">
        <v>87.36</v>
      </c>
      <c r="I18" s="17">
        <f t="shared" si="0"/>
        <v>2.9740000000000002</v>
      </c>
      <c r="J18" s="18">
        <f t="shared" si="5"/>
        <v>1830</v>
      </c>
      <c r="K18" s="4">
        <f>J18*60*'Berechnungen 525d'!$D$9/1000</f>
        <v>92.886127659574456</v>
      </c>
      <c r="L18" s="20">
        <f t="shared" si="1"/>
        <v>982.6</v>
      </c>
      <c r="M18" s="20">
        <f t="shared" si="2"/>
        <v>992.83500000000004</v>
      </c>
      <c r="N18" s="19">
        <f t="shared" si="3"/>
        <v>2171</v>
      </c>
      <c r="O18" s="19">
        <f t="shared" si="4"/>
        <v>1870</v>
      </c>
      <c r="P18" s="19">
        <f t="shared" si="6"/>
        <v>301</v>
      </c>
    </row>
    <row r="19" spans="1:16" x14ac:dyDescent="0.25">
      <c r="A19">
        <v>3164</v>
      </c>
      <c r="B19">
        <v>1830</v>
      </c>
      <c r="C19">
        <v>982.6</v>
      </c>
      <c r="D19">
        <v>992.83500000000004</v>
      </c>
      <c r="E19">
        <v>1870</v>
      </c>
      <c r="F19">
        <v>2238</v>
      </c>
      <c r="G19">
        <v>87.36</v>
      </c>
      <c r="I19" s="17">
        <f t="shared" si="0"/>
        <v>3.1640000000000001</v>
      </c>
      <c r="J19" s="18">
        <f t="shared" si="5"/>
        <v>1830</v>
      </c>
      <c r="K19" s="4">
        <f>J19*60*'Berechnungen 525d'!$D$9/1000</f>
        <v>92.886127659574456</v>
      </c>
      <c r="L19" s="20">
        <f t="shared" si="1"/>
        <v>982.6</v>
      </c>
      <c r="M19" s="20">
        <f t="shared" si="2"/>
        <v>992.83500000000004</v>
      </c>
      <c r="N19" s="19">
        <f t="shared" si="3"/>
        <v>2238</v>
      </c>
      <c r="O19" s="19">
        <f t="shared" si="4"/>
        <v>1870</v>
      </c>
      <c r="P19" s="19">
        <f t="shared" si="6"/>
        <v>368</v>
      </c>
    </row>
    <row r="20" spans="1:16" x14ac:dyDescent="0.25">
      <c r="A20">
        <v>3355</v>
      </c>
      <c r="B20">
        <v>1830</v>
      </c>
      <c r="C20">
        <v>992.83500000000004</v>
      </c>
      <c r="D20">
        <v>992.83500000000004</v>
      </c>
      <c r="E20">
        <v>1870</v>
      </c>
      <c r="F20">
        <v>2238</v>
      </c>
      <c r="G20">
        <v>87.36</v>
      </c>
      <c r="I20" s="17">
        <f t="shared" si="0"/>
        <v>3.355</v>
      </c>
      <c r="J20" s="18">
        <f t="shared" si="5"/>
        <v>1830</v>
      </c>
      <c r="K20" s="4">
        <f>J20*60*'Berechnungen 525d'!$D$9/1000</f>
        <v>92.886127659574456</v>
      </c>
      <c r="L20" s="20">
        <f t="shared" si="1"/>
        <v>992.83500000000004</v>
      </c>
      <c r="M20" s="20">
        <f t="shared" si="2"/>
        <v>992.83500000000004</v>
      </c>
      <c r="N20" s="19">
        <f t="shared" si="3"/>
        <v>2238</v>
      </c>
      <c r="O20" s="19">
        <f t="shared" si="4"/>
        <v>1870</v>
      </c>
      <c r="P20" s="19">
        <f t="shared" si="6"/>
        <v>368</v>
      </c>
    </row>
    <row r="21" spans="1:16" x14ac:dyDescent="0.25">
      <c r="A21">
        <v>3545</v>
      </c>
      <c r="B21">
        <v>1830</v>
      </c>
      <c r="C21">
        <v>992.83500000000004</v>
      </c>
      <c r="D21">
        <v>1003.07</v>
      </c>
      <c r="E21">
        <v>1870</v>
      </c>
      <c r="F21">
        <v>2238</v>
      </c>
      <c r="G21">
        <v>87.36</v>
      </c>
      <c r="I21" s="17">
        <f t="shared" si="0"/>
        <v>3.5449999999999999</v>
      </c>
      <c r="J21" s="18">
        <f t="shared" si="5"/>
        <v>1830</v>
      </c>
      <c r="K21" s="4">
        <f>J21*60*'Berechnungen 525d'!$D$9/1000</f>
        <v>92.886127659574456</v>
      </c>
      <c r="L21" s="20">
        <f t="shared" si="1"/>
        <v>992.83500000000004</v>
      </c>
      <c r="M21" s="20">
        <f t="shared" si="2"/>
        <v>1003.07</v>
      </c>
      <c r="N21" s="19">
        <f t="shared" si="3"/>
        <v>2238</v>
      </c>
      <c r="O21" s="19">
        <f t="shared" si="4"/>
        <v>1870</v>
      </c>
      <c r="P21" s="19">
        <f t="shared" si="6"/>
        <v>368</v>
      </c>
    </row>
    <row r="22" spans="1:16" x14ac:dyDescent="0.25">
      <c r="A22">
        <v>3735</v>
      </c>
      <c r="B22">
        <v>1830</v>
      </c>
      <c r="C22">
        <v>992.83500000000004</v>
      </c>
      <c r="D22">
        <v>1003.07</v>
      </c>
      <c r="E22">
        <v>2155</v>
      </c>
      <c r="F22">
        <v>2238</v>
      </c>
      <c r="G22">
        <v>87.36</v>
      </c>
      <c r="I22" s="17">
        <f t="shared" si="0"/>
        <v>3.7349999999999999</v>
      </c>
      <c r="J22" s="18">
        <f t="shared" si="5"/>
        <v>1830</v>
      </c>
      <c r="K22" s="4">
        <f>J22*60*'Berechnungen 525d'!$D$9/1000</f>
        <v>92.886127659574456</v>
      </c>
      <c r="L22" s="20">
        <f t="shared" si="1"/>
        <v>992.83500000000004</v>
      </c>
      <c r="M22" s="20">
        <f t="shared" si="2"/>
        <v>1003.07</v>
      </c>
      <c r="N22" s="19">
        <f t="shared" si="3"/>
        <v>2238</v>
      </c>
      <c r="O22" s="19">
        <f t="shared" si="4"/>
        <v>2155</v>
      </c>
      <c r="P22" s="19">
        <f t="shared" si="6"/>
        <v>83</v>
      </c>
    </row>
    <row r="23" spans="1:16" x14ac:dyDescent="0.25">
      <c r="A23">
        <v>3935</v>
      </c>
      <c r="B23">
        <v>1830</v>
      </c>
      <c r="C23">
        <v>992.83500000000004</v>
      </c>
      <c r="D23">
        <v>1003.07</v>
      </c>
      <c r="E23">
        <v>2155</v>
      </c>
      <c r="F23">
        <v>2238</v>
      </c>
      <c r="G23">
        <v>87.46</v>
      </c>
      <c r="I23" s="17">
        <f t="shared" si="0"/>
        <v>3.9350000000000001</v>
      </c>
      <c r="J23" s="18">
        <f t="shared" si="5"/>
        <v>1830</v>
      </c>
      <c r="K23" s="4">
        <f>J23*60*'Berechnungen 525d'!$D$9/1000</f>
        <v>92.886127659574456</v>
      </c>
      <c r="L23" s="20">
        <f t="shared" si="1"/>
        <v>992.83500000000004</v>
      </c>
      <c r="M23" s="20">
        <f t="shared" si="2"/>
        <v>1003.07</v>
      </c>
      <c r="N23" s="19">
        <f t="shared" si="3"/>
        <v>2238</v>
      </c>
      <c r="O23" s="19">
        <f t="shared" si="4"/>
        <v>2155</v>
      </c>
      <c r="P23" s="19">
        <f t="shared" si="6"/>
        <v>83</v>
      </c>
    </row>
    <row r="24" spans="1:16" x14ac:dyDescent="0.25">
      <c r="A24">
        <v>4126</v>
      </c>
      <c r="B24">
        <v>1918</v>
      </c>
      <c r="C24">
        <v>992.83500000000004</v>
      </c>
      <c r="D24">
        <v>1003.07</v>
      </c>
      <c r="E24">
        <v>2155</v>
      </c>
      <c r="F24">
        <v>2238</v>
      </c>
      <c r="G24">
        <v>87.46</v>
      </c>
      <c r="I24" s="17">
        <f t="shared" si="0"/>
        <v>4.1260000000000003</v>
      </c>
      <c r="J24" s="18">
        <f t="shared" si="5"/>
        <v>1918</v>
      </c>
      <c r="K24" s="4">
        <f>J24*60*'Berechnungen 525d'!$D$9/1000</f>
        <v>97.352782978723397</v>
      </c>
      <c r="L24" s="20">
        <f t="shared" si="1"/>
        <v>992.83500000000004</v>
      </c>
      <c r="M24" s="20">
        <f t="shared" si="2"/>
        <v>1003.07</v>
      </c>
      <c r="N24" s="19">
        <f t="shared" si="3"/>
        <v>2238</v>
      </c>
      <c r="O24" s="19">
        <f t="shared" si="4"/>
        <v>2155</v>
      </c>
      <c r="P24" s="19">
        <f t="shared" si="6"/>
        <v>83</v>
      </c>
    </row>
    <row r="25" spans="1:16" x14ac:dyDescent="0.25">
      <c r="A25">
        <v>4316</v>
      </c>
      <c r="B25">
        <v>1918</v>
      </c>
      <c r="C25">
        <v>992.83500000000004</v>
      </c>
      <c r="D25">
        <v>1003.07</v>
      </c>
      <c r="E25">
        <v>2155</v>
      </c>
      <c r="F25">
        <v>2250</v>
      </c>
      <c r="G25">
        <v>87.46</v>
      </c>
      <c r="I25" s="17">
        <f t="shared" si="0"/>
        <v>4.3159999999999998</v>
      </c>
      <c r="J25" s="18">
        <f t="shared" si="5"/>
        <v>1918</v>
      </c>
      <c r="K25" s="4">
        <f>J25*60*'Berechnungen 525d'!$D$9/1000</f>
        <v>97.352782978723397</v>
      </c>
      <c r="L25" s="20">
        <f t="shared" si="1"/>
        <v>992.83500000000004</v>
      </c>
      <c r="M25" s="20">
        <f t="shared" si="2"/>
        <v>1003.07</v>
      </c>
      <c r="N25" s="19">
        <f t="shared" si="3"/>
        <v>2250</v>
      </c>
      <c r="O25" s="19">
        <f t="shared" si="4"/>
        <v>2155</v>
      </c>
      <c r="P25" s="19">
        <f t="shared" si="6"/>
        <v>95</v>
      </c>
    </row>
    <row r="26" spans="1:16" x14ac:dyDescent="0.25">
      <c r="A26">
        <v>4506</v>
      </c>
      <c r="B26">
        <v>1918</v>
      </c>
      <c r="C26">
        <v>1033.78</v>
      </c>
      <c r="D26">
        <v>1003.07</v>
      </c>
      <c r="E26">
        <v>2155</v>
      </c>
      <c r="F26">
        <v>2250</v>
      </c>
      <c r="G26">
        <v>87.46</v>
      </c>
      <c r="I26" s="17">
        <f t="shared" si="0"/>
        <v>4.5060000000000002</v>
      </c>
      <c r="J26" s="18">
        <f t="shared" si="5"/>
        <v>1918</v>
      </c>
      <c r="K26" s="4">
        <f>J26*60*'Berechnungen 525d'!$D$9/1000</f>
        <v>97.352782978723397</v>
      </c>
      <c r="L26" s="20">
        <f t="shared" si="1"/>
        <v>1033.78</v>
      </c>
      <c r="M26" s="20">
        <f t="shared" si="2"/>
        <v>1003.07</v>
      </c>
      <c r="N26" s="19">
        <f t="shared" si="3"/>
        <v>2250</v>
      </c>
      <c r="O26" s="19">
        <f t="shared" si="4"/>
        <v>2155</v>
      </c>
      <c r="P26" s="19">
        <f t="shared" si="6"/>
        <v>95</v>
      </c>
    </row>
    <row r="27" spans="1:16" x14ac:dyDescent="0.25">
      <c r="A27">
        <v>4696</v>
      </c>
      <c r="B27">
        <v>1918</v>
      </c>
      <c r="C27">
        <v>1033.78</v>
      </c>
      <c r="D27">
        <v>1023.54</v>
      </c>
      <c r="E27">
        <v>2155</v>
      </c>
      <c r="F27">
        <v>2250</v>
      </c>
      <c r="G27">
        <v>87.46</v>
      </c>
      <c r="I27" s="17">
        <f t="shared" si="0"/>
        <v>4.6959999999999997</v>
      </c>
      <c r="J27" s="18">
        <f t="shared" si="5"/>
        <v>1918</v>
      </c>
      <c r="K27" s="4">
        <f>J27*60*'Berechnungen 525d'!$D$9/1000</f>
        <v>97.352782978723397</v>
      </c>
      <c r="L27" s="20">
        <f t="shared" si="1"/>
        <v>1033.78</v>
      </c>
      <c r="M27" s="20">
        <f t="shared" si="2"/>
        <v>1023.54</v>
      </c>
      <c r="N27" s="19">
        <f t="shared" si="3"/>
        <v>2250</v>
      </c>
      <c r="O27" s="19">
        <f t="shared" si="4"/>
        <v>2155</v>
      </c>
      <c r="P27" s="19">
        <f t="shared" si="6"/>
        <v>95</v>
      </c>
    </row>
    <row r="28" spans="1:16" x14ac:dyDescent="0.25">
      <c r="A28">
        <v>4887</v>
      </c>
      <c r="B28">
        <v>1918</v>
      </c>
      <c r="C28">
        <v>1033.78</v>
      </c>
      <c r="D28">
        <v>1023.54</v>
      </c>
      <c r="E28">
        <v>2332</v>
      </c>
      <c r="F28">
        <v>2250</v>
      </c>
      <c r="G28">
        <v>87.46</v>
      </c>
      <c r="I28" s="17">
        <f t="shared" si="0"/>
        <v>4.8869999999999996</v>
      </c>
      <c r="J28" s="18">
        <f t="shared" si="5"/>
        <v>1918</v>
      </c>
      <c r="K28" s="4">
        <f>J28*60*'Berechnungen 525d'!$D$9/1000</f>
        <v>97.352782978723397</v>
      </c>
      <c r="L28" s="20">
        <f t="shared" si="1"/>
        <v>1033.78</v>
      </c>
      <c r="M28" s="20">
        <f t="shared" si="2"/>
        <v>1023.54</v>
      </c>
      <c r="N28" s="19">
        <f t="shared" si="3"/>
        <v>2250</v>
      </c>
      <c r="O28" s="19">
        <f t="shared" si="4"/>
        <v>2332</v>
      </c>
      <c r="P28" s="19">
        <f t="shared" si="6"/>
        <v>-82</v>
      </c>
    </row>
    <row r="29" spans="1:16" x14ac:dyDescent="0.25">
      <c r="A29">
        <v>5087</v>
      </c>
      <c r="B29">
        <v>1918</v>
      </c>
      <c r="C29">
        <v>1033.78</v>
      </c>
      <c r="D29">
        <v>1023.54</v>
      </c>
      <c r="E29">
        <v>2332</v>
      </c>
      <c r="F29">
        <v>2250</v>
      </c>
      <c r="G29">
        <v>87.66</v>
      </c>
      <c r="I29" s="17">
        <f t="shared" si="0"/>
        <v>5.0869999999999997</v>
      </c>
      <c r="J29" s="18">
        <f t="shared" si="5"/>
        <v>1918</v>
      </c>
      <c r="K29" s="4">
        <f>J29*60*'Berechnungen 525d'!$D$9/1000</f>
        <v>97.352782978723397</v>
      </c>
      <c r="L29" s="20">
        <f t="shared" si="1"/>
        <v>1033.78</v>
      </c>
      <c r="M29" s="20">
        <f t="shared" si="2"/>
        <v>1023.54</v>
      </c>
      <c r="N29" s="19">
        <f t="shared" si="3"/>
        <v>2250</v>
      </c>
      <c r="O29" s="19">
        <f t="shared" si="4"/>
        <v>2332</v>
      </c>
      <c r="P29" s="19">
        <f t="shared" si="6"/>
        <v>-82</v>
      </c>
    </row>
    <row r="30" spans="1:16" x14ac:dyDescent="0.25">
      <c r="A30">
        <v>5277</v>
      </c>
      <c r="B30">
        <v>1986</v>
      </c>
      <c r="C30">
        <v>1033.78</v>
      </c>
      <c r="D30">
        <v>1023.54</v>
      </c>
      <c r="E30">
        <v>2332</v>
      </c>
      <c r="F30">
        <v>2250</v>
      </c>
      <c r="G30">
        <v>87.66</v>
      </c>
      <c r="I30" s="17">
        <f t="shared" si="0"/>
        <v>5.2770000000000001</v>
      </c>
      <c r="J30" s="18">
        <f t="shared" si="5"/>
        <v>1986</v>
      </c>
      <c r="K30" s="4">
        <f>J30*60*'Berechnungen 525d'!$D$9/1000</f>
        <v>100.80428936170212</v>
      </c>
      <c r="L30" s="20">
        <f t="shared" si="1"/>
        <v>1033.78</v>
      </c>
      <c r="M30" s="20">
        <f t="shared" si="2"/>
        <v>1023.54</v>
      </c>
      <c r="N30" s="19">
        <f t="shared" si="3"/>
        <v>2250</v>
      </c>
      <c r="O30" s="19">
        <f t="shared" si="4"/>
        <v>2332</v>
      </c>
      <c r="P30" s="19">
        <f t="shared" si="6"/>
        <v>-82</v>
      </c>
    </row>
    <row r="31" spans="1:16" x14ac:dyDescent="0.25">
      <c r="A31">
        <v>5468</v>
      </c>
      <c r="B31">
        <v>1986</v>
      </c>
      <c r="C31">
        <v>1033.78</v>
      </c>
      <c r="D31">
        <v>1023.54</v>
      </c>
      <c r="E31">
        <v>2332</v>
      </c>
      <c r="F31">
        <v>2250</v>
      </c>
      <c r="G31">
        <v>87.66</v>
      </c>
      <c r="I31" s="17">
        <f t="shared" si="0"/>
        <v>5.468</v>
      </c>
      <c r="J31" s="18">
        <f t="shared" si="5"/>
        <v>1986</v>
      </c>
      <c r="K31" s="4">
        <f>J31*60*'Berechnungen 525d'!$D$9/1000</f>
        <v>100.80428936170212</v>
      </c>
      <c r="L31" s="20">
        <f t="shared" si="1"/>
        <v>1033.78</v>
      </c>
      <c r="M31" s="20">
        <f t="shared" si="2"/>
        <v>1023.54</v>
      </c>
      <c r="N31" s="19">
        <f t="shared" si="3"/>
        <v>2250</v>
      </c>
      <c r="O31" s="19">
        <f t="shared" si="4"/>
        <v>2332</v>
      </c>
      <c r="P31" s="19">
        <f t="shared" si="6"/>
        <v>-82</v>
      </c>
    </row>
    <row r="32" spans="1:16" x14ac:dyDescent="0.25">
      <c r="A32">
        <v>5638</v>
      </c>
      <c r="B32">
        <v>1986</v>
      </c>
      <c r="C32">
        <v>1033.78</v>
      </c>
      <c r="D32">
        <v>1023.54</v>
      </c>
      <c r="E32">
        <v>2332</v>
      </c>
      <c r="F32">
        <v>2250</v>
      </c>
      <c r="G32">
        <v>87.66</v>
      </c>
      <c r="I32" s="17">
        <f t="shared" si="0"/>
        <v>5.6379999999999999</v>
      </c>
      <c r="J32" s="18">
        <f t="shared" si="5"/>
        <v>1986</v>
      </c>
      <c r="K32" s="4">
        <f>J32*60*'Berechnungen 525d'!$D$9/1000</f>
        <v>100.80428936170212</v>
      </c>
      <c r="L32" s="20">
        <f t="shared" si="1"/>
        <v>1033.78</v>
      </c>
      <c r="M32" s="20">
        <f t="shared" si="2"/>
        <v>1023.54</v>
      </c>
      <c r="N32" s="19">
        <f t="shared" si="3"/>
        <v>2250</v>
      </c>
      <c r="O32" s="19">
        <f t="shared" si="4"/>
        <v>2332</v>
      </c>
      <c r="P32" s="19">
        <f t="shared" si="6"/>
        <v>-82</v>
      </c>
    </row>
    <row r="33" spans="1:16" x14ac:dyDescent="0.25">
      <c r="A33">
        <v>5838</v>
      </c>
      <c r="B33">
        <v>1986</v>
      </c>
      <c r="C33">
        <v>1033.78</v>
      </c>
      <c r="D33">
        <v>1054.25</v>
      </c>
      <c r="E33">
        <v>2332</v>
      </c>
      <c r="F33">
        <v>2250</v>
      </c>
      <c r="G33">
        <v>87.66</v>
      </c>
      <c r="I33" s="17">
        <f t="shared" si="0"/>
        <v>5.8380000000000001</v>
      </c>
      <c r="J33" s="18">
        <f t="shared" si="5"/>
        <v>1986</v>
      </c>
      <c r="K33" s="4">
        <f>J33*60*'Berechnungen 525d'!$D$9/1000</f>
        <v>100.80428936170212</v>
      </c>
      <c r="L33" s="20">
        <f t="shared" si="1"/>
        <v>1033.78</v>
      </c>
      <c r="M33" s="20">
        <f t="shared" si="2"/>
        <v>1054.25</v>
      </c>
      <c r="N33" s="19">
        <f t="shared" si="3"/>
        <v>2250</v>
      </c>
      <c r="O33" s="19">
        <f t="shared" si="4"/>
        <v>2332</v>
      </c>
      <c r="P33" s="19">
        <f t="shared" si="6"/>
        <v>-82</v>
      </c>
    </row>
    <row r="34" spans="1:16" x14ac:dyDescent="0.25">
      <c r="A34">
        <v>6028</v>
      </c>
      <c r="B34">
        <v>1986</v>
      </c>
      <c r="C34">
        <v>1033.78</v>
      </c>
      <c r="D34">
        <v>1054.25</v>
      </c>
      <c r="E34">
        <v>2419</v>
      </c>
      <c r="F34">
        <v>2250</v>
      </c>
      <c r="G34">
        <v>87.66</v>
      </c>
      <c r="I34" s="17">
        <f t="shared" si="0"/>
        <v>6.0279999999999996</v>
      </c>
      <c r="J34" s="18">
        <f t="shared" si="5"/>
        <v>1986</v>
      </c>
      <c r="K34" s="4">
        <f>J34*60*'Berechnungen 525d'!$D$9/1000</f>
        <v>100.80428936170212</v>
      </c>
      <c r="L34" s="20">
        <f t="shared" si="1"/>
        <v>1033.78</v>
      </c>
      <c r="M34" s="20">
        <f t="shared" si="2"/>
        <v>1054.25</v>
      </c>
      <c r="N34" s="19">
        <f t="shared" si="3"/>
        <v>2250</v>
      </c>
      <c r="O34" s="19">
        <f t="shared" si="4"/>
        <v>2419</v>
      </c>
      <c r="P34" s="19">
        <f t="shared" si="6"/>
        <v>-169</v>
      </c>
    </row>
    <row r="35" spans="1:16" x14ac:dyDescent="0.25">
      <c r="A35">
        <v>6219</v>
      </c>
      <c r="B35">
        <v>1986</v>
      </c>
      <c r="C35">
        <v>1033.78</v>
      </c>
      <c r="D35">
        <v>1054.25</v>
      </c>
      <c r="E35">
        <v>2419</v>
      </c>
      <c r="F35">
        <v>2250</v>
      </c>
      <c r="G35">
        <v>87.76</v>
      </c>
      <c r="I35" s="17">
        <f t="shared" ref="I35:I66" si="7">A35/1000</f>
        <v>6.2190000000000003</v>
      </c>
      <c r="J35" s="18">
        <f t="shared" si="5"/>
        <v>1986</v>
      </c>
      <c r="K35" s="4">
        <f>J35*60*'Berechnungen 525d'!$D$9/1000</f>
        <v>100.80428936170212</v>
      </c>
      <c r="L35" s="20">
        <f t="shared" ref="L35:L66" si="8">IF(ISBLANK(C35),L34,C35)</f>
        <v>1033.78</v>
      </c>
      <c r="M35" s="20">
        <f t="shared" ref="M35:M66" si="9">IF(ISBLANK(D35),M34,D35)</f>
        <v>1054.25</v>
      </c>
      <c r="N35" s="19">
        <f t="shared" ref="N35:N66" si="10">IF(ISBLANK(F35),N34,F35)</f>
        <v>2250</v>
      </c>
      <c r="O35" s="19">
        <f t="shared" ref="O35:O66" si="11">IF(ISBLANK(E35),O34,E35)</f>
        <v>2419</v>
      </c>
      <c r="P35" s="19">
        <f t="shared" si="6"/>
        <v>-169</v>
      </c>
    </row>
    <row r="36" spans="1:16" x14ac:dyDescent="0.25">
      <c r="A36">
        <v>6389</v>
      </c>
      <c r="B36">
        <v>2068</v>
      </c>
      <c r="C36">
        <v>1033.78</v>
      </c>
      <c r="D36">
        <v>1054.25</v>
      </c>
      <c r="E36">
        <v>2419</v>
      </c>
      <c r="F36">
        <v>2250</v>
      </c>
      <c r="G36">
        <v>87.76</v>
      </c>
      <c r="I36" s="17">
        <f t="shared" si="7"/>
        <v>6.3890000000000002</v>
      </c>
      <c r="J36" s="18">
        <f t="shared" si="5"/>
        <v>2068</v>
      </c>
      <c r="K36" s="4">
        <f>J36*60*'Berechnungen 525d'!$D$9/1000</f>
        <v>104.96639999999999</v>
      </c>
      <c r="L36" s="20">
        <f t="shared" si="8"/>
        <v>1033.78</v>
      </c>
      <c r="M36" s="20">
        <f t="shared" si="9"/>
        <v>1054.25</v>
      </c>
      <c r="N36" s="19">
        <f t="shared" si="10"/>
        <v>2250</v>
      </c>
      <c r="O36" s="19">
        <f t="shared" si="11"/>
        <v>2419</v>
      </c>
      <c r="P36" s="19">
        <f t="shared" si="6"/>
        <v>-169</v>
      </c>
    </row>
    <row r="37" spans="1:16" x14ac:dyDescent="0.25">
      <c r="A37">
        <v>6569</v>
      </c>
      <c r="B37">
        <v>2068</v>
      </c>
      <c r="C37">
        <v>1033.78</v>
      </c>
      <c r="D37">
        <v>1054.25</v>
      </c>
      <c r="E37">
        <v>2419</v>
      </c>
      <c r="F37">
        <v>2250</v>
      </c>
      <c r="G37">
        <v>87.76</v>
      </c>
      <c r="I37" s="17">
        <f t="shared" si="7"/>
        <v>6.569</v>
      </c>
      <c r="J37" s="18">
        <f t="shared" si="5"/>
        <v>2068</v>
      </c>
      <c r="K37" s="4">
        <f>J37*60*'Berechnungen 525d'!$D$9/1000</f>
        <v>104.96639999999999</v>
      </c>
      <c r="L37" s="20">
        <f t="shared" si="8"/>
        <v>1033.78</v>
      </c>
      <c r="M37" s="20">
        <f t="shared" si="9"/>
        <v>1054.25</v>
      </c>
      <c r="N37" s="19">
        <f t="shared" si="10"/>
        <v>2250</v>
      </c>
      <c r="O37" s="19">
        <f t="shared" si="11"/>
        <v>2419</v>
      </c>
      <c r="P37" s="19">
        <f t="shared" si="6"/>
        <v>-169</v>
      </c>
    </row>
    <row r="38" spans="1:16" x14ac:dyDescent="0.25">
      <c r="A38">
        <v>6759</v>
      </c>
      <c r="B38">
        <v>2068</v>
      </c>
      <c r="C38">
        <v>1095.19</v>
      </c>
      <c r="D38">
        <v>1054.25</v>
      </c>
      <c r="E38">
        <v>2419</v>
      </c>
      <c r="F38">
        <v>2250</v>
      </c>
      <c r="G38">
        <v>87.76</v>
      </c>
      <c r="I38" s="17">
        <f t="shared" si="7"/>
        <v>6.7590000000000003</v>
      </c>
      <c r="J38" s="18">
        <f t="shared" si="5"/>
        <v>2068</v>
      </c>
      <c r="K38" s="4">
        <f>J38*60*'Berechnungen 525d'!$D$9/1000</f>
        <v>104.96639999999999</v>
      </c>
      <c r="L38" s="20">
        <f t="shared" si="8"/>
        <v>1095.19</v>
      </c>
      <c r="M38" s="20">
        <f t="shared" si="9"/>
        <v>1054.25</v>
      </c>
      <c r="N38" s="19">
        <f t="shared" si="10"/>
        <v>2250</v>
      </c>
      <c r="O38" s="19">
        <f t="shared" si="11"/>
        <v>2419</v>
      </c>
      <c r="P38" s="19">
        <f t="shared" si="6"/>
        <v>-169</v>
      </c>
    </row>
    <row r="39" spans="1:16" x14ac:dyDescent="0.25">
      <c r="A39">
        <v>6940</v>
      </c>
      <c r="B39">
        <v>2068</v>
      </c>
      <c r="C39">
        <v>1095.19</v>
      </c>
      <c r="D39">
        <v>1105.43</v>
      </c>
      <c r="E39">
        <v>2419</v>
      </c>
      <c r="F39">
        <v>2250</v>
      </c>
      <c r="G39">
        <v>87.76</v>
      </c>
      <c r="I39" s="17">
        <f t="shared" si="7"/>
        <v>6.94</v>
      </c>
      <c r="J39" s="18">
        <f t="shared" si="5"/>
        <v>2068</v>
      </c>
      <c r="K39" s="4">
        <f>J39*60*'Berechnungen 525d'!$D$9/1000</f>
        <v>104.96639999999999</v>
      </c>
      <c r="L39" s="20">
        <f t="shared" si="8"/>
        <v>1095.19</v>
      </c>
      <c r="M39" s="20">
        <f t="shared" si="9"/>
        <v>1105.43</v>
      </c>
      <c r="N39" s="19">
        <f t="shared" si="10"/>
        <v>2250</v>
      </c>
      <c r="O39" s="19">
        <f t="shared" si="11"/>
        <v>2419</v>
      </c>
      <c r="P39" s="19">
        <f t="shared" si="6"/>
        <v>-169</v>
      </c>
    </row>
    <row r="40" spans="1:16" x14ac:dyDescent="0.25">
      <c r="A40">
        <v>7130</v>
      </c>
      <c r="B40">
        <v>2068</v>
      </c>
      <c r="C40">
        <v>1095.19</v>
      </c>
      <c r="D40">
        <v>1105.43</v>
      </c>
      <c r="E40">
        <v>2369</v>
      </c>
      <c r="F40">
        <v>2250</v>
      </c>
      <c r="G40">
        <v>87.76</v>
      </c>
      <c r="I40" s="17">
        <f t="shared" si="7"/>
        <v>7.13</v>
      </c>
      <c r="J40" s="18">
        <f t="shared" si="5"/>
        <v>2068</v>
      </c>
      <c r="K40" s="4">
        <f>J40*60*'Berechnungen 525d'!$D$9/1000</f>
        <v>104.96639999999999</v>
      </c>
      <c r="L40" s="20">
        <f t="shared" si="8"/>
        <v>1095.19</v>
      </c>
      <c r="M40" s="20">
        <f t="shared" si="9"/>
        <v>1105.43</v>
      </c>
      <c r="N40" s="19">
        <f t="shared" si="10"/>
        <v>2250</v>
      </c>
      <c r="O40" s="19">
        <f t="shared" si="11"/>
        <v>2369</v>
      </c>
      <c r="P40" s="19">
        <f t="shared" si="6"/>
        <v>-119</v>
      </c>
    </row>
    <row r="41" spans="1:16" x14ac:dyDescent="0.25">
      <c r="A41">
        <v>7320</v>
      </c>
      <c r="B41">
        <v>2068</v>
      </c>
      <c r="C41">
        <v>1095.19</v>
      </c>
      <c r="D41">
        <v>1105.43</v>
      </c>
      <c r="E41">
        <v>2369</v>
      </c>
      <c r="F41">
        <v>2250</v>
      </c>
      <c r="G41">
        <v>88.06</v>
      </c>
      <c r="I41" s="17">
        <f t="shared" si="7"/>
        <v>7.32</v>
      </c>
      <c r="J41" s="18">
        <f t="shared" si="5"/>
        <v>2068</v>
      </c>
      <c r="K41" s="4">
        <f>J41*60*'Berechnungen 525d'!$D$9/1000</f>
        <v>104.96639999999999</v>
      </c>
      <c r="L41" s="20">
        <f t="shared" si="8"/>
        <v>1095.19</v>
      </c>
      <c r="M41" s="20">
        <f t="shared" si="9"/>
        <v>1105.43</v>
      </c>
      <c r="N41" s="19">
        <f t="shared" si="10"/>
        <v>2250</v>
      </c>
      <c r="O41" s="19">
        <f t="shared" si="11"/>
        <v>2369</v>
      </c>
      <c r="P41" s="19">
        <f t="shared" si="6"/>
        <v>-119</v>
      </c>
    </row>
    <row r="42" spans="1:16" x14ac:dyDescent="0.25">
      <c r="A42">
        <v>7501</v>
      </c>
      <c r="B42">
        <v>2143</v>
      </c>
      <c r="C42">
        <v>1095.19</v>
      </c>
      <c r="D42">
        <v>1105.43</v>
      </c>
      <c r="E42">
        <v>2369</v>
      </c>
      <c r="F42">
        <v>2250</v>
      </c>
      <c r="G42">
        <v>88.06</v>
      </c>
      <c r="I42" s="17">
        <f t="shared" si="7"/>
        <v>7.5010000000000003</v>
      </c>
      <c r="J42" s="18">
        <f t="shared" si="5"/>
        <v>2143</v>
      </c>
      <c r="K42" s="4">
        <f>J42*60*'Berechnungen 525d'!$D$9/1000</f>
        <v>108.77320851063828</v>
      </c>
      <c r="L42" s="20">
        <f t="shared" si="8"/>
        <v>1095.19</v>
      </c>
      <c r="M42" s="20">
        <f t="shared" si="9"/>
        <v>1105.43</v>
      </c>
      <c r="N42" s="19">
        <f t="shared" si="10"/>
        <v>2250</v>
      </c>
      <c r="O42" s="19">
        <f t="shared" si="11"/>
        <v>2369</v>
      </c>
      <c r="P42" s="19">
        <f t="shared" si="6"/>
        <v>-119</v>
      </c>
    </row>
    <row r="43" spans="1:16" x14ac:dyDescent="0.25">
      <c r="A43">
        <v>7691</v>
      </c>
      <c r="B43">
        <v>2143</v>
      </c>
      <c r="C43">
        <v>1095.19</v>
      </c>
      <c r="D43">
        <v>1105.43</v>
      </c>
      <c r="E43">
        <v>2369</v>
      </c>
      <c r="F43">
        <v>2250</v>
      </c>
      <c r="G43">
        <v>88.06</v>
      </c>
      <c r="I43" s="17">
        <f t="shared" si="7"/>
        <v>7.6909999999999998</v>
      </c>
      <c r="J43" s="18">
        <f t="shared" si="5"/>
        <v>2143</v>
      </c>
      <c r="K43" s="4">
        <f>J43*60*'Berechnungen 525d'!$D$9/1000</f>
        <v>108.77320851063828</v>
      </c>
      <c r="L43" s="20">
        <f t="shared" si="8"/>
        <v>1095.19</v>
      </c>
      <c r="M43" s="20">
        <f t="shared" si="9"/>
        <v>1105.43</v>
      </c>
      <c r="N43" s="19">
        <f t="shared" si="10"/>
        <v>2250</v>
      </c>
      <c r="O43" s="19">
        <f t="shared" si="11"/>
        <v>2369</v>
      </c>
      <c r="P43" s="19">
        <f t="shared" si="6"/>
        <v>-119</v>
      </c>
    </row>
    <row r="44" spans="1:16" x14ac:dyDescent="0.25">
      <c r="A44">
        <v>7881</v>
      </c>
      <c r="B44">
        <v>2143</v>
      </c>
      <c r="C44">
        <v>1125.9000000000001</v>
      </c>
      <c r="D44">
        <v>1105.43</v>
      </c>
      <c r="E44">
        <v>2369</v>
      </c>
      <c r="F44">
        <v>2250</v>
      </c>
      <c r="G44">
        <v>88.06</v>
      </c>
      <c r="I44" s="17">
        <f t="shared" si="7"/>
        <v>7.8810000000000002</v>
      </c>
      <c r="J44" s="18">
        <f t="shared" si="5"/>
        <v>2143</v>
      </c>
      <c r="K44" s="4">
        <f>J44*60*'Berechnungen 525d'!$D$9/1000</f>
        <v>108.77320851063828</v>
      </c>
      <c r="L44" s="20">
        <f t="shared" si="8"/>
        <v>1125.9000000000001</v>
      </c>
      <c r="M44" s="20">
        <f t="shared" si="9"/>
        <v>1105.43</v>
      </c>
      <c r="N44" s="19">
        <f t="shared" si="10"/>
        <v>2250</v>
      </c>
      <c r="O44" s="19">
        <f t="shared" si="11"/>
        <v>2369</v>
      </c>
      <c r="P44" s="19">
        <f t="shared" si="6"/>
        <v>-119</v>
      </c>
    </row>
    <row r="45" spans="1:16" x14ac:dyDescent="0.25">
      <c r="A45">
        <v>8071</v>
      </c>
      <c r="B45">
        <v>2143</v>
      </c>
      <c r="C45">
        <v>1125.9000000000001</v>
      </c>
      <c r="D45">
        <v>1146.3699999999999</v>
      </c>
      <c r="E45">
        <v>2369</v>
      </c>
      <c r="F45">
        <v>2250</v>
      </c>
      <c r="G45">
        <v>88.06</v>
      </c>
      <c r="I45" s="17">
        <f t="shared" si="7"/>
        <v>8.0709999999999997</v>
      </c>
      <c r="J45" s="18">
        <f t="shared" si="5"/>
        <v>2143</v>
      </c>
      <c r="K45" s="4">
        <f>J45*60*'Berechnungen 525d'!$D$9/1000</f>
        <v>108.77320851063828</v>
      </c>
      <c r="L45" s="20">
        <f t="shared" si="8"/>
        <v>1125.9000000000001</v>
      </c>
      <c r="M45" s="20">
        <f t="shared" si="9"/>
        <v>1146.3699999999999</v>
      </c>
      <c r="N45" s="19">
        <f t="shared" si="10"/>
        <v>2250</v>
      </c>
      <c r="O45" s="19">
        <f t="shared" si="11"/>
        <v>2369</v>
      </c>
      <c r="P45" s="19">
        <f t="shared" si="6"/>
        <v>-119</v>
      </c>
    </row>
    <row r="46" spans="1:16" x14ac:dyDescent="0.25">
      <c r="A46">
        <v>8262</v>
      </c>
      <c r="B46">
        <v>2143</v>
      </c>
      <c r="C46">
        <v>1125.9000000000001</v>
      </c>
      <c r="D46">
        <v>1146.3699999999999</v>
      </c>
      <c r="E46">
        <v>2337</v>
      </c>
      <c r="F46">
        <v>2250</v>
      </c>
      <c r="G46">
        <v>88.06</v>
      </c>
      <c r="I46" s="17">
        <f t="shared" si="7"/>
        <v>8.2620000000000005</v>
      </c>
      <c r="J46" s="18">
        <f t="shared" si="5"/>
        <v>2143</v>
      </c>
      <c r="K46" s="4">
        <f>J46*60*'Berechnungen 525d'!$D$9/1000</f>
        <v>108.77320851063828</v>
      </c>
      <c r="L46" s="20">
        <f t="shared" si="8"/>
        <v>1125.9000000000001</v>
      </c>
      <c r="M46" s="20">
        <f t="shared" si="9"/>
        <v>1146.3699999999999</v>
      </c>
      <c r="N46" s="19">
        <f t="shared" si="10"/>
        <v>2250</v>
      </c>
      <c r="O46" s="19">
        <f t="shared" si="11"/>
        <v>2337</v>
      </c>
      <c r="P46" s="19">
        <f t="shared" si="6"/>
        <v>-87</v>
      </c>
    </row>
    <row r="47" spans="1:16" x14ac:dyDescent="0.25">
      <c r="A47">
        <v>8452</v>
      </c>
      <c r="B47">
        <v>2143</v>
      </c>
      <c r="C47">
        <v>1125.9000000000001</v>
      </c>
      <c r="D47">
        <v>1146.3699999999999</v>
      </c>
      <c r="E47">
        <v>2337</v>
      </c>
      <c r="F47">
        <v>2250</v>
      </c>
      <c r="G47">
        <v>88.26</v>
      </c>
      <c r="I47" s="17">
        <f t="shared" si="7"/>
        <v>8.452</v>
      </c>
      <c r="J47" s="18">
        <f t="shared" si="5"/>
        <v>2143</v>
      </c>
      <c r="K47" s="4">
        <f>J47*60*'Berechnungen 525d'!$D$9/1000</f>
        <v>108.77320851063828</v>
      </c>
      <c r="L47" s="20">
        <f t="shared" si="8"/>
        <v>1125.9000000000001</v>
      </c>
      <c r="M47" s="20">
        <f t="shared" si="9"/>
        <v>1146.3699999999999</v>
      </c>
      <c r="N47" s="19">
        <f t="shared" si="10"/>
        <v>2250</v>
      </c>
      <c r="O47" s="19">
        <f t="shared" si="11"/>
        <v>2337</v>
      </c>
      <c r="P47" s="19">
        <f t="shared" si="6"/>
        <v>-87</v>
      </c>
    </row>
    <row r="48" spans="1:16" x14ac:dyDescent="0.25">
      <c r="A48">
        <v>8652</v>
      </c>
      <c r="B48">
        <v>2208</v>
      </c>
      <c r="C48">
        <v>1125.9000000000001</v>
      </c>
      <c r="D48">
        <v>1146.3699999999999</v>
      </c>
      <c r="E48">
        <v>2337</v>
      </c>
      <c r="F48">
        <v>2250</v>
      </c>
      <c r="G48">
        <v>88.26</v>
      </c>
      <c r="I48" s="17">
        <f t="shared" si="7"/>
        <v>8.6519999999999992</v>
      </c>
      <c r="J48" s="18">
        <f t="shared" si="5"/>
        <v>2208</v>
      </c>
      <c r="K48" s="4">
        <f>J48*60*'Berechnungen 525d'!$D$9/1000</f>
        <v>112.07244255319149</v>
      </c>
      <c r="L48" s="20">
        <f t="shared" si="8"/>
        <v>1125.9000000000001</v>
      </c>
      <c r="M48" s="20">
        <f t="shared" si="9"/>
        <v>1146.3699999999999</v>
      </c>
      <c r="N48" s="19">
        <f t="shared" si="10"/>
        <v>2250</v>
      </c>
      <c r="O48" s="19">
        <f t="shared" si="11"/>
        <v>2337</v>
      </c>
      <c r="P48" s="19">
        <f t="shared" si="6"/>
        <v>-87</v>
      </c>
    </row>
    <row r="49" spans="1:16" x14ac:dyDescent="0.25">
      <c r="A49">
        <v>8842</v>
      </c>
      <c r="B49">
        <v>2208</v>
      </c>
      <c r="C49">
        <v>1125.9000000000001</v>
      </c>
      <c r="D49">
        <v>1146.3699999999999</v>
      </c>
      <c r="E49">
        <v>2337</v>
      </c>
      <c r="F49">
        <v>2250</v>
      </c>
      <c r="G49">
        <v>88.26</v>
      </c>
      <c r="I49" s="17">
        <f t="shared" si="7"/>
        <v>8.8420000000000005</v>
      </c>
      <c r="J49" s="18">
        <f t="shared" si="5"/>
        <v>2208</v>
      </c>
      <c r="K49" s="4">
        <f>J49*60*'Berechnungen 525d'!$D$9/1000</f>
        <v>112.07244255319149</v>
      </c>
      <c r="L49" s="20">
        <f t="shared" si="8"/>
        <v>1125.9000000000001</v>
      </c>
      <c r="M49" s="20">
        <f t="shared" si="9"/>
        <v>1146.3699999999999</v>
      </c>
      <c r="N49" s="19">
        <f t="shared" si="10"/>
        <v>2250</v>
      </c>
      <c r="O49" s="19">
        <f t="shared" si="11"/>
        <v>2337</v>
      </c>
      <c r="P49" s="19">
        <f t="shared" si="6"/>
        <v>-87</v>
      </c>
    </row>
    <row r="50" spans="1:16" x14ac:dyDescent="0.25">
      <c r="A50">
        <v>9033</v>
      </c>
      <c r="B50">
        <v>2208</v>
      </c>
      <c r="C50">
        <v>1177.07</v>
      </c>
      <c r="D50">
        <v>1146.3699999999999</v>
      </c>
      <c r="E50">
        <v>2337</v>
      </c>
      <c r="F50">
        <v>2250</v>
      </c>
      <c r="G50">
        <v>88.26</v>
      </c>
      <c r="I50" s="17">
        <f t="shared" si="7"/>
        <v>9.0329999999999995</v>
      </c>
      <c r="J50" s="18">
        <f t="shared" si="5"/>
        <v>2208</v>
      </c>
      <c r="K50" s="4">
        <f>J50*60*'Berechnungen 525d'!$D$9/1000</f>
        <v>112.07244255319149</v>
      </c>
      <c r="L50" s="20">
        <f t="shared" si="8"/>
        <v>1177.07</v>
      </c>
      <c r="M50" s="20">
        <f t="shared" si="9"/>
        <v>1146.3699999999999</v>
      </c>
      <c r="N50" s="19">
        <f t="shared" si="10"/>
        <v>2250</v>
      </c>
      <c r="O50" s="19">
        <f t="shared" si="11"/>
        <v>2337</v>
      </c>
      <c r="P50" s="19">
        <f t="shared" si="6"/>
        <v>-87</v>
      </c>
    </row>
    <row r="51" spans="1:16" x14ac:dyDescent="0.25">
      <c r="A51">
        <v>9223</v>
      </c>
      <c r="B51">
        <v>2208</v>
      </c>
      <c r="C51">
        <v>1177.07</v>
      </c>
      <c r="D51">
        <v>1187.31</v>
      </c>
      <c r="E51">
        <v>2337</v>
      </c>
      <c r="F51">
        <v>2250</v>
      </c>
      <c r="G51">
        <v>88.26</v>
      </c>
      <c r="I51" s="17">
        <f t="shared" si="7"/>
        <v>9.2230000000000008</v>
      </c>
      <c r="J51" s="18">
        <f t="shared" si="5"/>
        <v>2208</v>
      </c>
      <c r="K51" s="4">
        <f>J51*60*'Berechnungen 525d'!$D$9/1000</f>
        <v>112.07244255319149</v>
      </c>
      <c r="L51" s="20">
        <f t="shared" si="8"/>
        <v>1177.07</v>
      </c>
      <c r="M51" s="20">
        <f t="shared" si="9"/>
        <v>1187.31</v>
      </c>
      <c r="N51" s="19">
        <f t="shared" si="10"/>
        <v>2250</v>
      </c>
      <c r="O51" s="19">
        <f t="shared" si="11"/>
        <v>2337</v>
      </c>
      <c r="P51" s="19">
        <f t="shared" si="6"/>
        <v>-87</v>
      </c>
    </row>
    <row r="52" spans="1:16" x14ac:dyDescent="0.25">
      <c r="A52">
        <v>9413</v>
      </c>
      <c r="B52">
        <v>2208</v>
      </c>
      <c r="C52">
        <v>1177.07</v>
      </c>
      <c r="D52">
        <v>1187.31</v>
      </c>
      <c r="E52">
        <v>2316</v>
      </c>
      <c r="F52">
        <v>2250</v>
      </c>
      <c r="G52">
        <v>88.26</v>
      </c>
      <c r="I52" s="17">
        <f t="shared" si="7"/>
        <v>9.4130000000000003</v>
      </c>
      <c r="J52" s="18">
        <f t="shared" si="5"/>
        <v>2208</v>
      </c>
      <c r="K52" s="4">
        <f>J52*60*'Berechnungen 525d'!$D$9/1000</f>
        <v>112.07244255319149</v>
      </c>
      <c r="L52" s="20">
        <f t="shared" si="8"/>
        <v>1177.07</v>
      </c>
      <c r="M52" s="20">
        <f t="shared" si="9"/>
        <v>1187.31</v>
      </c>
      <c r="N52" s="19">
        <f t="shared" si="10"/>
        <v>2250</v>
      </c>
      <c r="O52" s="19">
        <f t="shared" si="11"/>
        <v>2316</v>
      </c>
      <c r="P52" s="19">
        <f t="shared" si="6"/>
        <v>-66</v>
      </c>
    </row>
    <row r="53" spans="1:16" x14ac:dyDescent="0.25">
      <c r="A53">
        <v>9614</v>
      </c>
      <c r="B53">
        <v>2208</v>
      </c>
      <c r="C53">
        <v>1177.07</v>
      </c>
      <c r="D53">
        <v>1187.31</v>
      </c>
      <c r="E53">
        <v>2316</v>
      </c>
      <c r="F53">
        <v>2250</v>
      </c>
      <c r="G53">
        <v>88.56</v>
      </c>
      <c r="I53" s="17">
        <f t="shared" si="7"/>
        <v>9.6140000000000008</v>
      </c>
      <c r="J53" s="18">
        <f t="shared" si="5"/>
        <v>2208</v>
      </c>
      <c r="K53" s="4">
        <f>J53*60*'Berechnungen 525d'!$D$9/1000</f>
        <v>112.07244255319149</v>
      </c>
      <c r="L53" s="20">
        <f t="shared" si="8"/>
        <v>1177.07</v>
      </c>
      <c r="M53" s="20">
        <f t="shared" si="9"/>
        <v>1187.31</v>
      </c>
      <c r="N53" s="19">
        <f t="shared" si="10"/>
        <v>2250</v>
      </c>
      <c r="O53" s="19">
        <f t="shared" si="11"/>
        <v>2316</v>
      </c>
      <c r="P53" s="19">
        <f t="shared" si="6"/>
        <v>-66</v>
      </c>
    </row>
    <row r="54" spans="1:16" x14ac:dyDescent="0.25">
      <c r="A54">
        <v>9804</v>
      </c>
      <c r="B54">
        <v>2288</v>
      </c>
      <c r="C54">
        <v>1177.07</v>
      </c>
      <c r="D54">
        <v>1187.31</v>
      </c>
      <c r="E54">
        <v>2316</v>
      </c>
      <c r="F54">
        <v>2250</v>
      </c>
      <c r="G54">
        <v>88.56</v>
      </c>
      <c r="I54" s="17">
        <f t="shared" si="7"/>
        <v>9.8040000000000003</v>
      </c>
      <c r="J54" s="18">
        <f t="shared" si="5"/>
        <v>2288</v>
      </c>
      <c r="K54" s="4">
        <f>J54*60*'Berechnungen 525d'!$D$9/1000</f>
        <v>116.13303829787233</v>
      </c>
      <c r="L54" s="20">
        <f t="shared" si="8"/>
        <v>1177.07</v>
      </c>
      <c r="M54" s="20">
        <f t="shared" si="9"/>
        <v>1187.31</v>
      </c>
      <c r="N54" s="19">
        <f t="shared" si="10"/>
        <v>2250</v>
      </c>
      <c r="O54" s="19">
        <f t="shared" si="11"/>
        <v>2316</v>
      </c>
      <c r="P54" s="19">
        <f t="shared" si="6"/>
        <v>-66</v>
      </c>
    </row>
    <row r="55" spans="1:16" x14ac:dyDescent="0.25">
      <c r="A55">
        <v>9994</v>
      </c>
      <c r="B55">
        <v>2288</v>
      </c>
      <c r="C55">
        <v>1177.07</v>
      </c>
      <c r="D55">
        <v>1187.31</v>
      </c>
      <c r="E55">
        <v>2316</v>
      </c>
      <c r="F55">
        <v>2250</v>
      </c>
      <c r="G55">
        <v>88.56</v>
      </c>
      <c r="I55" s="17">
        <f t="shared" si="7"/>
        <v>9.9939999999999998</v>
      </c>
      <c r="J55" s="18">
        <f t="shared" si="5"/>
        <v>2288</v>
      </c>
      <c r="K55" s="4">
        <f>J55*60*'Berechnungen 525d'!$D$9/1000</f>
        <v>116.13303829787233</v>
      </c>
      <c r="L55" s="20">
        <f t="shared" si="8"/>
        <v>1177.07</v>
      </c>
      <c r="M55" s="20">
        <f t="shared" si="9"/>
        <v>1187.31</v>
      </c>
      <c r="N55" s="19">
        <f t="shared" si="10"/>
        <v>2250</v>
      </c>
      <c r="O55" s="19">
        <f t="shared" si="11"/>
        <v>2316</v>
      </c>
      <c r="P55" s="19">
        <f t="shared" si="6"/>
        <v>-66</v>
      </c>
    </row>
    <row r="56" spans="1:16" x14ac:dyDescent="0.25">
      <c r="A56">
        <v>10184</v>
      </c>
      <c r="B56">
        <v>2288</v>
      </c>
      <c r="C56">
        <v>1207.78</v>
      </c>
      <c r="D56">
        <v>1187.31</v>
      </c>
      <c r="E56">
        <v>2316</v>
      </c>
      <c r="F56">
        <v>2250</v>
      </c>
      <c r="G56">
        <v>88.56</v>
      </c>
      <c r="I56" s="17">
        <f t="shared" si="7"/>
        <v>10.183999999999999</v>
      </c>
      <c r="J56" s="18">
        <f t="shared" si="5"/>
        <v>2288</v>
      </c>
      <c r="K56" s="4">
        <f>J56*60*'Berechnungen 525d'!$D$9/1000</f>
        <v>116.13303829787233</v>
      </c>
      <c r="L56" s="20">
        <f t="shared" si="8"/>
        <v>1207.78</v>
      </c>
      <c r="M56" s="20">
        <f t="shared" si="9"/>
        <v>1187.31</v>
      </c>
      <c r="N56" s="19">
        <f t="shared" si="10"/>
        <v>2250</v>
      </c>
      <c r="O56" s="19">
        <f t="shared" si="11"/>
        <v>2316</v>
      </c>
      <c r="P56" s="19">
        <f t="shared" si="6"/>
        <v>-66</v>
      </c>
    </row>
    <row r="57" spans="1:16" x14ac:dyDescent="0.25">
      <c r="A57">
        <v>10375</v>
      </c>
      <c r="B57">
        <v>2288</v>
      </c>
      <c r="C57">
        <v>1207.78</v>
      </c>
      <c r="D57">
        <v>1207.78</v>
      </c>
      <c r="E57">
        <v>2316</v>
      </c>
      <c r="F57">
        <v>2250</v>
      </c>
      <c r="G57">
        <v>88.56</v>
      </c>
      <c r="I57" s="17">
        <f t="shared" si="7"/>
        <v>10.375</v>
      </c>
      <c r="J57" s="18">
        <f t="shared" si="5"/>
        <v>2288</v>
      </c>
      <c r="K57" s="4">
        <f>J57*60*'Berechnungen 525d'!$D$9/1000</f>
        <v>116.13303829787233</v>
      </c>
      <c r="L57" s="20">
        <f t="shared" si="8"/>
        <v>1207.78</v>
      </c>
      <c r="M57" s="20">
        <f t="shared" si="9"/>
        <v>1207.78</v>
      </c>
      <c r="N57" s="19">
        <f t="shared" si="10"/>
        <v>2250</v>
      </c>
      <c r="O57" s="19">
        <f t="shared" si="11"/>
        <v>2316</v>
      </c>
      <c r="P57" s="19">
        <f t="shared" si="6"/>
        <v>-66</v>
      </c>
    </row>
    <row r="58" spans="1:16" x14ac:dyDescent="0.25">
      <c r="A58">
        <v>10565</v>
      </c>
      <c r="B58">
        <v>2288</v>
      </c>
      <c r="C58">
        <v>1207.78</v>
      </c>
      <c r="D58">
        <v>1207.78</v>
      </c>
      <c r="E58">
        <v>2294</v>
      </c>
      <c r="F58">
        <v>2250</v>
      </c>
      <c r="G58">
        <v>88.56</v>
      </c>
      <c r="I58" s="17">
        <f t="shared" si="7"/>
        <v>10.565</v>
      </c>
      <c r="J58" s="18">
        <f t="shared" si="5"/>
        <v>2288</v>
      </c>
      <c r="K58" s="4">
        <f>J58*60*'Berechnungen 525d'!$D$9/1000</f>
        <v>116.13303829787233</v>
      </c>
      <c r="L58" s="20">
        <f t="shared" si="8"/>
        <v>1207.78</v>
      </c>
      <c r="M58" s="20">
        <f t="shared" si="9"/>
        <v>1207.78</v>
      </c>
      <c r="N58" s="19">
        <f t="shared" si="10"/>
        <v>2250</v>
      </c>
      <c r="O58" s="19">
        <f t="shared" si="11"/>
        <v>2294</v>
      </c>
      <c r="P58" s="19">
        <f t="shared" si="6"/>
        <v>-44</v>
      </c>
    </row>
    <row r="59" spans="1:16" x14ac:dyDescent="0.25">
      <c r="A59">
        <v>10765</v>
      </c>
      <c r="B59">
        <v>2288</v>
      </c>
      <c r="C59">
        <v>1207.78</v>
      </c>
      <c r="D59">
        <v>1207.78</v>
      </c>
      <c r="E59">
        <v>2294</v>
      </c>
      <c r="F59">
        <v>2250</v>
      </c>
      <c r="G59">
        <v>88.76</v>
      </c>
      <c r="I59" s="17">
        <f t="shared" si="7"/>
        <v>10.765000000000001</v>
      </c>
      <c r="J59" s="18">
        <f t="shared" si="5"/>
        <v>2288</v>
      </c>
      <c r="K59" s="4">
        <f>J59*60*'Berechnungen 525d'!$D$9/1000</f>
        <v>116.13303829787233</v>
      </c>
      <c r="L59" s="20">
        <f t="shared" si="8"/>
        <v>1207.78</v>
      </c>
      <c r="M59" s="20">
        <f t="shared" si="9"/>
        <v>1207.78</v>
      </c>
      <c r="N59" s="19">
        <f t="shared" si="10"/>
        <v>2250</v>
      </c>
      <c r="O59" s="19">
        <f t="shared" si="11"/>
        <v>2294</v>
      </c>
      <c r="P59" s="19">
        <f t="shared" si="6"/>
        <v>-44</v>
      </c>
    </row>
    <row r="60" spans="1:16" x14ac:dyDescent="0.25">
      <c r="A60">
        <v>10955</v>
      </c>
      <c r="B60">
        <v>2371</v>
      </c>
      <c r="C60">
        <v>1207.78</v>
      </c>
      <c r="D60">
        <v>1207.78</v>
      </c>
      <c r="E60">
        <v>2294</v>
      </c>
      <c r="F60">
        <v>2250</v>
      </c>
      <c r="G60">
        <v>88.76</v>
      </c>
      <c r="I60" s="17">
        <f t="shared" si="7"/>
        <v>10.955</v>
      </c>
      <c r="J60" s="18">
        <f t="shared" si="5"/>
        <v>2371</v>
      </c>
      <c r="K60" s="4">
        <f>J60*60*'Berechnungen 525d'!$D$9/1000</f>
        <v>120.34590638297873</v>
      </c>
      <c r="L60" s="20">
        <f t="shared" si="8"/>
        <v>1207.78</v>
      </c>
      <c r="M60" s="20">
        <f t="shared" si="9"/>
        <v>1207.78</v>
      </c>
      <c r="N60" s="19">
        <f t="shared" si="10"/>
        <v>2250</v>
      </c>
      <c r="O60" s="19">
        <f t="shared" si="11"/>
        <v>2294</v>
      </c>
      <c r="P60" s="19">
        <f t="shared" si="6"/>
        <v>-44</v>
      </c>
    </row>
    <row r="61" spans="1:16" x14ac:dyDescent="0.25">
      <c r="A61">
        <v>11146</v>
      </c>
      <c r="B61">
        <v>2371</v>
      </c>
      <c r="C61">
        <v>1207.78</v>
      </c>
      <c r="D61">
        <v>1207.78</v>
      </c>
      <c r="E61">
        <v>2294</v>
      </c>
      <c r="F61">
        <v>2250</v>
      </c>
      <c r="G61">
        <v>88.76</v>
      </c>
      <c r="I61" s="17">
        <f t="shared" si="7"/>
        <v>11.146000000000001</v>
      </c>
      <c r="J61" s="18">
        <f t="shared" si="5"/>
        <v>2371</v>
      </c>
      <c r="K61" s="4">
        <f>J61*60*'Berechnungen 525d'!$D$9/1000</f>
        <v>120.34590638297873</v>
      </c>
      <c r="L61" s="20">
        <f t="shared" si="8"/>
        <v>1207.78</v>
      </c>
      <c r="M61" s="20">
        <f t="shared" si="9"/>
        <v>1207.78</v>
      </c>
      <c r="N61" s="19">
        <f t="shared" si="10"/>
        <v>2250</v>
      </c>
      <c r="O61" s="19">
        <f t="shared" si="11"/>
        <v>2294</v>
      </c>
      <c r="P61" s="19">
        <f t="shared" si="6"/>
        <v>-44</v>
      </c>
    </row>
    <row r="62" spans="1:16" x14ac:dyDescent="0.25">
      <c r="A62">
        <v>11336</v>
      </c>
      <c r="B62">
        <v>2371</v>
      </c>
      <c r="C62">
        <v>1218.01</v>
      </c>
      <c r="D62">
        <v>1207.78</v>
      </c>
      <c r="E62">
        <v>2294</v>
      </c>
      <c r="F62">
        <v>2250</v>
      </c>
      <c r="G62">
        <v>88.76</v>
      </c>
      <c r="I62" s="17">
        <f t="shared" si="7"/>
        <v>11.336</v>
      </c>
      <c r="J62" s="18">
        <f t="shared" si="5"/>
        <v>2371</v>
      </c>
      <c r="K62" s="4">
        <f>J62*60*'Berechnungen 525d'!$D$9/1000</f>
        <v>120.34590638297873</v>
      </c>
      <c r="L62" s="20">
        <f t="shared" si="8"/>
        <v>1218.01</v>
      </c>
      <c r="M62" s="20">
        <f t="shared" si="9"/>
        <v>1207.78</v>
      </c>
      <c r="N62" s="19">
        <f t="shared" si="10"/>
        <v>2250</v>
      </c>
      <c r="O62" s="19">
        <f t="shared" si="11"/>
        <v>2294</v>
      </c>
      <c r="P62" s="19">
        <f t="shared" si="6"/>
        <v>-44</v>
      </c>
    </row>
    <row r="63" spans="1:16" x14ac:dyDescent="0.25">
      <c r="A63">
        <v>11526</v>
      </c>
      <c r="B63">
        <v>2371</v>
      </c>
      <c r="C63">
        <v>1218.01</v>
      </c>
      <c r="D63">
        <v>1228.25</v>
      </c>
      <c r="E63">
        <v>2294</v>
      </c>
      <c r="F63">
        <v>2250</v>
      </c>
      <c r="G63">
        <v>88.76</v>
      </c>
      <c r="I63" s="17">
        <f t="shared" si="7"/>
        <v>11.526</v>
      </c>
      <c r="J63" s="18">
        <f t="shared" si="5"/>
        <v>2371</v>
      </c>
      <c r="K63" s="4">
        <f>J63*60*'Berechnungen 525d'!$D$9/1000</f>
        <v>120.34590638297873</v>
      </c>
      <c r="L63" s="20">
        <f t="shared" si="8"/>
        <v>1218.01</v>
      </c>
      <c r="M63" s="20">
        <f t="shared" si="9"/>
        <v>1228.25</v>
      </c>
      <c r="N63" s="19">
        <f t="shared" si="10"/>
        <v>2250</v>
      </c>
      <c r="O63" s="19">
        <f t="shared" si="11"/>
        <v>2294</v>
      </c>
      <c r="P63" s="19">
        <f t="shared" si="6"/>
        <v>-44</v>
      </c>
    </row>
    <row r="64" spans="1:16" x14ac:dyDescent="0.25">
      <c r="A64">
        <v>11717</v>
      </c>
      <c r="B64">
        <v>2371</v>
      </c>
      <c r="C64">
        <v>1218.01</v>
      </c>
      <c r="D64">
        <v>1228.25</v>
      </c>
      <c r="E64">
        <v>2273</v>
      </c>
      <c r="F64">
        <v>2250</v>
      </c>
      <c r="G64">
        <v>88.76</v>
      </c>
      <c r="I64" s="17">
        <f t="shared" si="7"/>
        <v>11.717000000000001</v>
      </c>
      <c r="J64" s="18">
        <f t="shared" si="5"/>
        <v>2371</v>
      </c>
      <c r="K64" s="4">
        <f>J64*60*'Berechnungen 525d'!$D$9/1000</f>
        <v>120.34590638297873</v>
      </c>
      <c r="L64" s="20">
        <f t="shared" si="8"/>
        <v>1218.01</v>
      </c>
      <c r="M64" s="20">
        <f t="shared" si="9"/>
        <v>1228.25</v>
      </c>
      <c r="N64" s="19">
        <f t="shared" si="10"/>
        <v>2250</v>
      </c>
      <c r="O64" s="19">
        <f t="shared" si="11"/>
        <v>2273</v>
      </c>
      <c r="P64" s="19">
        <f t="shared" si="6"/>
        <v>-23</v>
      </c>
    </row>
    <row r="65" spans="1:16" x14ac:dyDescent="0.25">
      <c r="A65">
        <v>11897</v>
      </c>
      <c r="B65">
        <v>2371</v>
      </c>
      <c r="C65">
        <v>1218.01</v>
      </c>
      <c r="D65">
        <v>1228.25</v>
      </c>
      <c r="E65">
        <v>2273</v>
      </c>
      <c r="F65">
        <v>2250</v>
      </c>
      <c r="G65">
        <v>89.06</v>
      </c>
      <c r="I65" s="17">
        <f t="shared" si="7"/>
        <v>11.897</v>
      </c>
      <c r="J65" s="18">
        <f t="shared" si="5"/>
        <v>2371</v>
      </c>
      <c r="K65" s="4">
        <f>J65*60*'Berechnungen 525d'!$D$9/1000</f>
        <v>120.34590638297873</v>
      </c>
      <c r="L65" s="20">
        <f t="shared" si="8"/>
        <v>1218.01</v>
      </c>
      <c r="M65" s="20">
        <f t="shared" si="9"/>
        <v>1228.25</v>
      </c>
      <c r="N65" s="19">
        <f t="shared" si="10"/>
        <v>2250</v>
      </c>
      <c r="O65" s="19">
        <f t="shared" si="11"/>
        <v>2273</v>
      </c>
      <c r="P65" s="19">
        <f t="shared" si="6"/>
        <v>-23</v>
      </c>
    </row>
    <row r="66" spans="1:16" x14ac:dyDescent="0.25">
      <c r="A66">
        <v>12087</v>
      </c>
      <c r="B66">
        <v>2434</v>
      </c>
      <c r="C66">
        <v>1218.01</v>
      </c>
      <c r="D66">
        <v>1228.25</v>
      </c>
      <c r="E66">
        <v>2273</v>
      </c>
      <c r="F66">
        <v>2250</v>
      </c>
      <c r="G66">
        <v>89.06</v>
      </c>
      <c r="I66" s="17">
        <f t="shared" si="7"/>
        <v>12.087</v>
      </c>
      <c r="J66" s="18">
        <f t="shared" si="5"/>
        <v>2434</v>
      </c>
      <c r="K66" s="4">
        <f>J66*60*'Berechnungen 525d'!$D$9/1000</f>
        <v>123.5436255319149</v>
      </c>
      <c r="L66" s="20">
        <f t="shared" si="8"/>
        <v>1218.01</v>
      </c>
      <c r="M66" s="20">
        <f t="shared" si="9"/>
        <v>1228.25</v>
      </c>
      <c r="N66" s="19">
        <f t="shared" si="10"/>
        <v>2250</v>
      </c>
      <c r="O66" s="19">
        <f t="shared" si="11"/>
        <v>2273</v>
      </c>
      <c r="P66" s="19">
        <f t="shared" si="6"/>
        <v>-23</v>
      </c>
    </row>
    <row r="67" spans="1:16" x14ac:dyDescent="0.25">
      <c r="A67">
        <v>12277</v>
      </c>
      <c r="B67">
        <v>2434</v>
      </c>
      <c r="C67">
        <v>1218.01</v>
      </c>
      <c r="D67">
        <v>1228.25</v>
      </c>
      <c r="E67">
        <v>2273</v>
      </c>
      <c r="F67">
        <v>2250</v>
      </c>
      <c r="G67">
        <v>89.06</v>
      </c>
      <c r="I67" s="17">
        <f t="shared" ref="I67:I98" si="12">A67/1000</f>
        <v>12.276999999999999</v>
      </c>
      <c r="J67" s="18">
        <f t="shared" si="5"/>
        <v>2434</v>
      </c>
      <c r="K67" s="4">
        <f>J67*60*'Berechnungen 525d'!$D$9/1000</f>
        <v>123.5436255319149</v>
      </c>
      <c r="L67" s="20">
        <f t="shared" ref="L67:L98" si="13">IF(ISBLANK(C67),L66,C67)</f>
        <v>1218.01</v>
      </c>
      <c r="M67" s="20">
        <f t="shared" ref="M67:M98" si="14">IF(ISBLANK(D67),M66,D67)</f>
        <v>1228.25</v>
      </c>
      <c r="N67" s="19">
        <f t="shared" ref="N67:N98" si="15">IF(ISBLANK(F67),N66,F67)</f>
        <v>2250</v>
      </c>
      <c r="O67" s="19">
        <f t="shared" ref="O67:O98" si="16">IF(ISBLANK(E67),O66,E67)</f>
        <v>2273</v>
      </c>
      <c r="P67" s="19">
        <f t="shared" si="6"/>
        <v>-23</v>
      </c>
    </row>
    <row r="68" spans="1:16" x14ac:dyDescent="0.25">
      <c r="A68">
        <v>12458</v>
      </c>
      <c r="B68">
        <v>2434</v>
      </c>
      <c r="C68">
        <v>1238.48</v>
      </c>
      <c r="D68">
        <v>1228.25</v>
      </c>
      <c r="E68">
        <v>2273</v>
      </c>
      <c r="F68">
        <v>2250</v>
      </c>
      <c r="G68">
        <v>89.06</v>
      </c>
      <c r="I68" s="17">
        <f t="shared" si="12"/>
        <v>12.458</v>
      </c>
      <c r="J68" s="18">
        <f t="shared" ref="J68:J131" si="17">IF(ISBLANK(B68),J67,B68)</f>
        <v>2434</v>
      </c>
      <c r="K68" s="4">
        <f>J68*60*'Berechnungen 525d'!$D$9/1000</f>
        <v>123.5436255319149</v>
      </c>
      <c r="L68" s="20">
        <f t="shared" si="13"/>
        <v>1238.48</v>
      </c>
      <c r="M68" s="20">
        <f t="shared" si="14"/>
        <v>1228.25</v>
      </c>
      <c r="N68" s="19">
        <f t="shared" si="15"/>
        <v>2250</v>
      </c>
      <c r="O68" s="19">
        <f t="shared" si="16"/>
        <v>2273</v>
      </c>
      <c r="P68" s="19">
        <f t="shared" ref="P68:P131" si="18">N68-O68</f>
        <v>-23</v>
      </c>
    </row>
    <row r="69" spans="1:16" x14ac:dyDescent="0.25">
      <c r="A69">
        <v>12648</v>
      </c>
      <c r="B69">
        <v>2434</v>
      </c>
      <c r="C69">
        <v>1238.48</v>
      </c>
      <c r="D69">
        <v>1248.72</v>
      </c>
      <c r="E69">
        <v>2273</v>
      </c>
      <c r="F69">
        <v>2250</v>
      </c>
      <c r="G69">
        <v>89.06</v>
      </c>
      <c r="I69" s="17">
        <f t="shared" si="12"/>
        <v>12.648</v>
      </c>
      <c r="J69" s="18">
        <f t="shared" si="17"/>
        <v>2434</v>
      </c>
      <c r="K69" s="4">
        <f>J69*60*'Berechnungen 525d'!$D$9/1000</f>
        <v>123.5436255319149</v>
      </c>
      <c r="L69" s="20">
        <f t="shared" si="13"/>
        <v>1238.48</v>
      </c>
      <c r="M69" s="20">
        <f t="shared" si="14"/>
        <v>1248.72</v>
      </c>
      <c r="N69" s="19">
        <f t="shared" si="15"/>
        <v>2250</v>
      </c>
      <c r="O69" s="19">
        <f t="shared" si="16"/>
        <v>2273</v>
      </c>
      <c r="P69" s="19">
        <f t="shared" si="18"/>
        <v>-23</v>
      </c>
    </row>
    <row r="70" spans="1:16" x14ac:dyDescent="0.25">
      <c r="A70">
        <v>12828</v>
      </c>
      <c r="B70">
        <v>2434</v>
      </c>
      <c r="C70">
        <v>1238.48</v>
      </c>
      <c r="D70">
        <v>1248.72</v>
      </c>
      <c r="E70">
        <v>2260</v>
      </c>
      <c r="F70">
        <v>2250</v>
      </c>
      <c r="G70">
        <v>89.06</v>
      </c>
      <c r="I70" s="17">
        <f t="shared" si="12"/>
        <v>12.827999999999999</v>
      </c>
      <c r="J70" s="18">
        <f t="shared" si="17"/>
        <v>2434</v>
      </c>
      <c r="K70" s="4">
        <f>J70*60*'Berechnungen 525d'!$D$9/1000</f>
        <v>123.5436255319149</v>
      </c>
      <c r="L70" s="20">
        <f t="shared" si="13"/>
        <v>1238.48</v>
      </c>
      <c r="M70" s="20">
        <f t="shared" si="14"/>
        <v>1248.72</v>
      </c>
      <c r="N70" s="19">
        <f t="shared" si="15"/>
        <v>2250</v>
      </c>
      <c r="O70" s="19">
        <f t="shared" si="16"/>
        <v>2260</v>
      </c>
      <c r="P70" s="19">
        <f t="shared" si="18"/>
        <v>-10</v>
      </c>
    </row>
    <row r="71" spans="1:16" x14ac:dyDescent="0.25">
      <c r="A71">
        <v>13018</v>
      </c>
      <c r="B71">
        <v>2434</v>
      </c>
      <c r="C71">
        <v>1238.48</v>
      </c>
      <c r="D71">
        <v>1248.72</v>
      </c>
      <c r="E71">
        <v>2260</v>
      </c>
      <c r="F71">
        <v>2250</v>
      </c>
      <c r="G71">
        <v>89.26</v>
      </c>
      <c r="I71" s="17">
        <f t="shared" si="12"/>
        <v>13.018000000000001</v>
      </c>
      <c r="J71" s="18">
        <f t="shared" si="17"/>
        <v>2434</v>
      </c>
      <c r="K71" s="4">
        <f>J71*60*'Berechnungen 525d'!$D$9/1000</f>
        <v>123.5436255319149</v>
      </c>
      <c r="L71" s="20">
        <f t="shared" si="13"/>
        <v>1238.48</v>
      </c>
      <c r="M71" s="20">
        <f t="shared" si="14"/>
        <v>1248.72</v>
      </c>
      <c r="N71" s="19">
        <f t="shared" si="15"/>
        <v>2250</v>
      </c>
      <c r="O71" s="19">
        <f t="shared" si="16"/>
        <v>2260</v>
      </c>
      <c r="P71" s="19">
        <f t="shared" si="18"/>
        <v>-10</v>
      </c>
    </row>
    <row r="72" spans="1:16" x14ac:dyDescent="0.25">
      <c r="A72">
        <v>13209</v>
      </c>
      <c r="B72">
        <v>2506</v>
      </c>
      <c r="C72">
        <v>1238.48</v>
      </c>
      <c r="D72">
        <v>1248.72</v>
      </c>
      <c r="E72">
        <v>2260</v>
      </c>
      <c r="F72">
        <v>2250</v>
      </c>
      <c r="G72">
        <v>89.26</v>
      </c>
      <c r="I72" s="17">
        <f t="shared" si="12"/>
        <v>13.209</v>
      </c>
      <c r="J72" s="18">
        <f t="shared" si="17"/>
        <v>2506</v>
      </c>
      <c r="K72" s="4">
        <f>J72*60*'Berechnungen 525d'!$D$9/1000</f>
        <v>127.19816170212765</v>
      </c>
      <c r="L72" s="20">
        <f t="shared" si="13"/>
        <v>1238.48</v>
      </c>
      <c r="M72" s="20">
        <f t="shared" si="14"/>
        <v>1248.72</v>
      </c>
      <c r="N72" s="19">
        <f t="shared" si="15"/>
        <v>2250</v>
      </c>
      <c r="O72" s="19">
        <f t="shared" si="16"/>
        <v>2260</v>
      </c>
      <c r="P72" s="19">
        <f t="shared" si="18"/>
        <v>-10</v>
      </c>
    </row>
    <row r="73" spans="1:16" x14ac:dyDescent="0.25">
      <c r="A73">
        <v>13379</v>
      </c>
      <c r="B73">
        <v>2506</v>
      </c>
      <c r="C73">
        <v>1238.48</v>
      </c>
      <c r="D73">
        <v>1248.72</v>
      </c>
      <c r="E73">
        <v>2260</v>
      </c>
      <c r="F73">
        <v>2250</v>
      </c>
      <c r="G73">
        <v>89.26</v>
      </c>
      <c r="I73" s="17">
        <f t="shared" si="12"/>
        <v>13.379</v>
      </c>
      <c r="J73" s="18">
        <f t="shared" si="17"/>
        <v>2506</v>
      </c>
      <c r="K73" s="4">
        <f>J73*60*'Berechnungen 525d'!$D$9/1000</f>
        <v>127.19816170212765</v>
      </c>
      <c r="L73" s="20">
        <f t="shared" si="13"/>
        <v>1238.48</v>
      </c>
      <c r="M73" s="20">
        <f t="shared" si="14"/>
        <v>1248.72</v>
      </c>
      <c r="N73" s="19">
        <f t="shared" si="15"/>
        <v>2250</v>
      </c>
      <c r="O73" s="19">
        <f t="shared" si="16"/>
        <v>2260</v>
      </c>
      <c r="P73" s="19">
        <f t="shared" si="18"/>
        <v>-10</v>
      </c>
    </row>
    <row r="74" spans="1:16" x14ac:dyDescent="0.25">
      <c r="A74">
        <v>13579</v>
      </c>
      <c r="B74">
        <v>2506</v>
      </c>
      <c r="C74">
        <v>1269.19</v>
      </c>
      <c r="D74">
        <v>1248.72</v>
      </c>
      <c r="E74">
        <v>2260</v>
      </c>
      <c r="F74">
        <v>2250</v>
      </c>
      <c r="G74">
        <v>89.26</v>
      </c>
      <c r="I74" s="17">
        <f t="shared" si="12"/>
        <v>13.579000000000001</v>
      </c>
      <c r="J74" s="18">
        <f t="shared" si="17"/>
        <v>2506</v>
      </c>
      <c r="K74" s="4">
        <f>J74*60*'Berechnungen 525d'!$D$9/1000</f>
        <v>127.19816170212765</v>
      </c>
      <c r="L74" s="20">
        <f t="shared" si="13"/>
        <v>1269.19</v>
      </c>
      <c r="M74" s="20">
        <f t="shared" si="14"/>
        <v>1248.72</v>
      </c>
      <c r="N74" s="19">
        <f t="shared" si="15"/>
        <v>2250</v>
      </c>
      <c r="O74" s="19">
        <f t="shared" si="16"/>
        <v>2260</v>
      </c>
      <c r="P74" s="19">
        <f t="shared" si="18"/>
        <v>-10</v>
      </c>
    </row>
    <row r="75" spans="1:16" x14ac:dyDescent="0.25">
      <c r="A75">
        <v>13749</v>
      </c>
      <c r="B75">
        <v>2506</v>
      </c>
      <c r="C75">
        <v>1269.19</v>
      </c>
      <c r="D75">
        <v>1269.19</v>
      </c>
      <c r="E75">
        <v>2260</v>
      </c>
      <c r="F75">
        <v>2250</v>
      </c>
      <c r="G75">
        <v>89.26</v>
      </c>
      <c r="I75" s="17">
        <f t="shared" si="12"/>
        <v>13.749000000000001</v>
      </c>
      <c r="J75" s="18">
        <f t="shared" si="17"/>
        <v>2506</v>
      </c>
      <c r="K75" s="4">
        <f>J75*60*'Berechnungen 525d'!$D$9/1000</f>
        <v>127.19816170212765</v>
      </c>
      <c r="L75" s="20">
        <f t="shared" si="13"/>
        <v>1269.19</v>
      </c>
      <c r="M75" s="20">
        <f t="shared" si="14"/>
        <v>1269.19</v>
      </c>
      <c r="N75" s="19">
        <f t="shared" si="15"/>
        <v>2250</v>
      </c>
      <c r="O75" s="19">
        <f t="shared" si="16"/>
        <v>2260</v>
      </c>
      <c r="P75" s="19">
        <f t="shared" si="18"/>
        <v>-10</v>
      </c>
    </row>
    <row r="76" spans="1:16" x14ac:dyDescent="0.25">
      <c r="A76">
        <v>13940</v>
      </c>
      <c r="B76">
        <v>2506</v>
      </c>
      <c r="C76">
        <v>1269.19</v>
      </c>
      <c r="D76">
        <v>1269.19</v>
      </c>
      <c r="E76">
        <v>2259</v>
      </c>
      <c r="F76">
        <v>2250</v>
      </c>
      <c r="G76">
        <v>89.26</v>
      </c>
      <c r="I76" s="17">
        <f t="shared" si="12"/>
        <v>13.94</v>
      </c>
      <c r="J76" s="18">
        <f t="shared" si="17"/>
        <v>2506</v>
      </c>
      <c r="K76" s="4">
        <f>J76*60*'Berechnungen 525d'!$D$9/1000</f>
        <v>127.19816170212765</v>
      </c>
      <c r="L76" s="20">
        <f t="shared" si="13"/>
        <v>1269.19</v>
      </c>
      <c r="M76" s="20">
        <f t="shared" si="14"/>
        <v>1269.19</v>
      </c>
      <c r="N76" s="19">
        <f t="shared" si="15"/>
        <v>2250</v>
      </c>
      <c r="O76" s="19">
        <f t="shared" si="16"/>
        <v>2259</v>
      </c>
      <c r="P76" s="19">
        <f t="shared" si="18"/>
        <v>-9</v>
      </c>
    </row>
    <row r="77" spans="1:16" x14ac:dyDescent="0.25">
      <c r="A77">
        <v>16093</v>
      </c>
      <c r="B77">
        <v>2506</v>
      </c>
      <c r="C77">
        <v>1269.19</v>
      </c>
      <c r="D77">
        <v>1269.19</v>
      </c>
      <c r="E77">
        <v>2259</v>
      </c>
      <c r="F77">
        <v>2250</v>
      </c>
      <c r="G77">
        <v>89.66</v>
      </c>
      <c r="I77" s="17">
        <f t="shared" si="12"/>
        <v>16.093</v>
      </c>
      <c r="J77" s="18">
        <f t="shared" si="17"/>
        <v>2506</v>
      </c>
      <c r="K77" s="4">
        <f>J77*60*'Berechnungen 525d'!$D$9/1000</f>
        <v>127.19816170212765</v>
      </c>
      <c r="L77" s="20">
        <f t="shared" si="13"/>
        <v>1269.19</v>
      </c>
      <c r="M77" s="20">
        <f t="shared" si="14"/>
        <v>1269.19</v>
      </c>
      <c r="N77" s="19">
        <f t="shared" si="15"/>
        <v>2250</v>
      </c>
      <c r="O77" s="19">
        <f t="shared" si="16"/>
        <v>2259</v>
      </c>
      <c r="P77" s="19">
        <f t="shared" si="18"/>
        <v>-9</v>
      </c>
    </row>
    <row r="78" spans="1:16" x14ac:dyDescent="0.25">
      <c r="A78">
        <v>16363</v>
      </c>
      <c r="B78">
        <v>2680</v>
      </c>
      <c r="C78">
        <v>1269.19</v>
      </c>
      <c r="D78">
        <v>1269.19</v>
      </c>
      <c r="E78">
        <v>2259</v>
      </c>
      <c r="F78">
        <v>2250</v>
      </c>
      <c r="G78">
        <v>89.66</v>
      </c>
      <c r="I78" s="17">
        <f t="shared" si="12"/>
        <v>16.363</v>
      </c>
      <c r="J78" s="18">
        <f t="shared" si="17"/>
        <v>2680</v>
      </c>
      <c r="K78" s="4">
        <f>J78*60*'Berechnungen 525d'!$D$9/1000</f>
        <v>136.02995744680848</v>
      </c>
      <c r="L78" s="20">
        <f t="shared" si="13"/>
        <v>1269.19</v>
      </c>
      <c r="M78" s="20">
        <f t="shared" si="14"/>
        <v>1269.19</v>
      </c>
      <c r="N78" s="19">
        <f t="shared" si="15"/>
        <v>2250</v>
      </c>
      <c r="O78" s="19">
        <f t="shared" si="16"/>
        <v>2259</v>
      </c>
      <c r="P78" s="19">
        <f t="shared" si="18"/>
        <v>-9</v>
      </c>
    </row>
    <row r="79" spans="1:16" x14ac:dyDescent="0.25">
      <c r="A79">
        <v>16554</v>
      </c>
      <c r="B79">
        <v>2680</v>
      </c>
      <c r="C79">
        <v>1269.19</v>
      </c>
      <c r="D79">
        <v>1269.19</v>
      </c>
      <c r="E79">
        <v>2259</v>
      </c>
      <c r="F79">
        <v>2250</v>
      </c>
      <c r="G79">
        <v>89.66</v>
      </c>
      <c r="I79" s="17">
        <f t="shared" si="12"/>
        <v>16.553999999999998</v>
      </c>
      <c r="J79" s="18">
        <f t="shared" si="17"/>
        <v>2680</v>
      </c>
      <c r="K79" s="4">
        <f>J79*60*'Berechnungen 525d'!$D$9/1000</f>
        <v>136.02995744680848</v>
      </c>
      <c r="L79" s="20">
        <f t="shared" si="13"/>
        <v>1269.19</v>
      </c>
      <c r="M79" s="20">
        <f t="shared" si="14"/>
        <v>1269.19</v>
      </c>
      <c r="N79" s="19">
        <f t="shared" si="15"/>
        <v>2250</v>
      </c>
      <c r="O79" s="19">
        <f t="shared" si="16"/>
        <v>2259</v>
      </c>
      <c r="P79" s="19">
        <f t="shared" si="18"/>
        <v>-9</v>
      </c>
    </row>
    <row r="80" spans="1:16" x14ac:dyDescent="0.25">
      <c r="A80">
        <v>16744</v>
      </c>
      <c r="B80">
        <v>2680</v>
      </c>
      <c r="C80">
        <v>1310.1300000000001</v>
      </c>
      <c r="D80">
        <v>1269.19</v>
      </c>
      <c r="E80">
        <v>2259</v>
      </c>
      <c r="F80">
        <v>2250</v>
      </c>
      <c r="G80">
        <v>89.66</v>
      </c>
      <c r="I80" s="17">
        <f t="shared" si="12"/>
        <v>16.744</v>
      </c>
      <c r="J80" s="18">
        <f t="shared" si="17"/>
        <v>2680</v>
      </c>
      <c r="K80" s="4">
        <f>J80*60*'Berechnungen 525d'!$D$9/1000</f>
        <v>136.02995744680848</v>
      </c>
      <c r="L80" s="20">
        <f t="shared" si="13"/>
        <v>1310.1300000000001</v>
      </c>
      <c r="M80" s="20">
        <f t="shared" si="14"/>
        <v>1269.19</v>
      </c>
      <c r="N80" s="19">
        <f t="shared" si="15"/>
        <v>2250</v>
      </c>
      <c r="O80" s="19">
        <f t="shared" si="16"/>
        <v>2259</v>
      </c>
      <c r="P80" s="19">
        <f t="shared" si="18"/>
        <v>-9</v>
      </c>
    </row>
    <row r="81" spans="1:16" x14ac:dyDescent="0.25">
      <c r="A81">
        <v>16934</v>
      </c>
      <c r="B81">
        <v>2680</v>
      </c>
      <c r="C81">
        <v>1310.1300000000001</v>
      </c>
      <c r="D81">
        <v>1320.37</v>
      </c>
      <c r="E81">
        <v>2259</v>
      </c>
      <c r="F81">
        <v>2250</v>
      </c>
      <c r="G81">
        <v>89.66</v>
      </c>
      <c r="I81" s="17">
        <f t="shared" si="12"/>
        <v>16.934000000000001</v>
      </c>
      <c r="J81" s="18">
        <f t="shared" si="17"/>
        <v>2680</v>
      </c>
      <c r="K81" s="4">
        <f>J81*60*'Berechnungen 525d'!$D$9/1000</f>
        <v>136.02995744680848</v>
      </c>
      <c r="L81" s="20">
        <f t="shared" si="13"/>
        <v>1310.1300000000001</v>
      </c>
      <c r="M81" s="20">
        <f t="shared" si="14"/>
        <v>1320.37</v>
      </c>
      <c r="N81" s="19">
        <f t="shared" si="15"/>
        <v>2250</v>
      </c>
      <c r="O81" s="19">
        <f t="shared" si="16"/>
        <v>2259</v>
      </c>
      <c r="P81" s="19">
        <f t="shared" si="18"/>
        <v>-9</v>
      </c>
    </row>
    <row r="82" spans="1:16" x14ac:dyDescent="0.25">
      <c r="A82">
        <v>17124</v>
      </c>
      <c r="B82">
        <v>2680</v>
      </c>
      <c r="C82">
        <v>1310.1300000000001</v>
      </c>
      <c r="D82">
        <v>1320.37</v>
      </c>
      <c r="E82">
        <v>2245</v>
      </c>
      <c r="F82">
        <v>2250</v>
      </c>
      <c r="G82">
        <v>89.66</v>
      </c>
      <c r="I82" s="17">
        <f t="shared" si="12"/>
        <v>17.123999999999999</v>
      </c>
      <c r="J82" s="18">
        <f t="shared" si="17"/>
        <v>2680</v>
      </c>
      <c r="K82" s="4">
        <f>J82*60*'Berechnungen 525d'!$D$9/1000</f>
        <v>136.02995744680848</v>
      </c>
      <c r="L82" s="20">
        <f t="shared" si="13"/>
        <v>1310.1300000000001</v>
      </c>
      <c r="M82" s="20">
        <f t="shared" si="14"/>
        <v>1320.37</v>
      </c>
      <c r="N82" s="19">
        <f t="shared" si="15"/>
        <v>2250</v>
      </c>
      <c r="O82" s="19">
        <f t="shared" si="16"/>
        <v>2245</v>
      </c>
      <c r="P82" s="19">
        <f t="shared" si="18"/>
        <v>5</v>
      </c>
    </row>
    <row r="83" spans="1:16" x14ac:dyDescent="0.25">
      <c r="A83">
        <v>17315</v>
      </c>
      <c r="B83">
        <v>2680</v>
      </c>
      <c r="C83">
        <v>1310.1300000000001</v>
      </c>
      <c r="D83">
        <v>1320.37</v>
      </c>
      <c r="E83">
        <v>2245</v>
      </c>
      <c r="F83">
        <v>2250</v>
      </c>
      <c r="G83">
        <v>89.66</v>
      </c>
      <c r="I83" s="17">
        <f t="shared" si="12"/>
        <v>17.315000000000001</v>
      </c>
      <c r="J83" s="18">
        <f t="shared" si="17"/>
        <v>2680</v>
      </c>
      <c r="K83" s="4">
        <f>J83*60*'Berechnungen 525d'!$D$9/1000</f>
        <v>136.02995744680848</v>
      </c>
      <c r="L83" s="20">
        <f t="shared" si="13"/>
        <v>1310.1300000000001</v>
      </c>
      <c r="M83" s="20">
        <f t="shared" si="14"/>
        <v>1320.37</v>
      </c>
      <c r="N83" s="19">
        <f t="shared" si="15"/>
        <v>2250</v>
      </c>
      <c r="O83" s="19">
        <f t="shared" si="16"/>
        <v>2245</v>
      </c>
      <c r="P83" s="19">
        <f t="shared" si="18"/>
        <v>5</v>
      </c>
    </row>
    <row r="84" spans="1:16" x14ac:dyDescent="0.25">
      <c r="A84">
        <v>17515</v>
      </c>
      <c r="B84">
        <v>2742</v>
      </c>
      <c r="C84">
        <v>1310.1300000000001</v>
      </c>
      <c r="D84">
        <v>1320.37</v>
      </c>
      <c r="E84">
        <v>2245</v>
      </c>
      <c r="F84">
        <v>2250</v>
      </c>
      <c r="G84">
        <v>89.66</v>
      </c>
      <c r="I84" s="17">
        <f t="shared" si="12"/>
        <v>17.515000000000001</v>
      </c>
      <c r="J84" s="18">
        <f t="shared" si="17"/>
        <v>2742</v>
      </c>
      <c r="K84" s="4">
        <f>J84*60*'Berechnungen 525d'!$D$9/1000</f>
        <v>139.17691914893618</v>
      </c>
      <c r="L84" s="20">
        <f t="shared" si="13"/>
        <v>1310.1300000000001</v>
      </c>
      <c r="M84" s="20">
        <f t="shared" si="14"/>
        <v>1320.37</v>
      </c>
      <c r="N84" s="19">
        <f t="shared" si="15"/>
        <v>2250</v>
      </c>
      <c r="O84" s="19">
        <f t="shared" si="16"/>
        <v>2245</v>
      </c>
      <c r="P84" s="19">
        <f t="shared" si="18"/>
        <v>5</v>
      </c>
    </row>
    <row r="85" spans="1:16" x14ac:dyDescent="0.25">
      <c r="A85">
        <v>17705</v>
      </c>
      <c r="B85">
        <v>2742</v>
      </c>
      <c r="C85">
        <v>1310.1300000000001</v>
      </c>
      <c r="D85">
        <v>1320.37</v>
      </c>
      <c r="E85">
        <v>2245</v>
      </c>
      <c r="F85">
        <v>2250</v>
      </c>
      <c r="G85">
        <v>89.66</v>
      </c>
      <c r="I85" s="17">
        <f t="shared" si="12"/>
        <v>17.704999999999998</v>
      </c>
      <c r="J85" s="18">
        <f t="shared" si="17"/>
        <v>2742</v>
      </c>
      <c r="K85" s="4">
        <f>J85*60*'Berechnungen 525d'!$D$9/1000</f>
        <v>139.17691914893618</v>
      </c>
      <c r="L85" s="20">
        <f t="shared" si="13"/>
        <v>1310.1300000000001</v>
      </c>
      <c r="M85" s="20">
        <f t="shared" si="14"/>
        <v>1320.37</v>
      </c>
      <c r="N85" s="19">
        <f t="shared" si="15"/>
        <v>2250</v>
      </c>
      <c r="O85" s="19">
        <f t="shared" si="16"/>
        <v>2245</v>
      </c>
      <c r="P85" s="19">
        <f t="shared" si="18"/>
        <v>5</v>
      </c>
    </row>
    <row r="86" spans="1:16" x14ac:dyDescent="0.25">
      <c r="A86">
        <v>17895</v>
      </c>
      <c r="B86">
        <v>2742</v>
      </c>
      <c r="C86">
        <v>1330.6</v>
      </c>
      <c r="D86">
        <v>1320.37</v>
      </c>
      <c r="E86">
        <v>2245</v>
      </c>
      <c r="F86">
        <v>2250</v>
      </c>
      <c r="G86">
        <v>89.66</v>
      </c>
      <c r="I86" s="17">
        <f t="shared" si="12"/>
        <v>17.895</v>
      </c>
      <c r="J86" s="18">
        <f t="shared" si="17"/>
        <v>2742</v>
      </c>
      <c r="K86" s="4">
        <f>J86*60*'Berechnungen 525d'!$D$9/1000</f>
        <v>139.17691914893618</v>
      </c>
      <c r="L86" s="20">
        <f t="shared" si="13"/>
        <v>1330.6</v>
      </c>
      <c r="M86" s="20">
        <f t="shared" si="14"/>
        <v>1320.37</v>
      </c>
      <c r="N86" s="19">
        <f t="shared" si="15"/>
        <v>2250</v>
      </c>
      <c r="O86" s="19">
        <f t="shared" si="16"/>
        <v>2245</v>
      </c>
      <c r="P86" s="19">
        <f t="shared" si="18"/>
        <v>5</v>
      </c>
    </row>
    <row r="87" spans="1:16" x14ac:dyDescent="0.25">
      <c r="A87">
        <v>18086</v>
      </c>
      <c r="B87">
        <v>2742</v>
      </c>
      <c r="C87">
        <v>1330.6</v>
      </c>
      <c r="D87">
        <v>1330.6</v>
      </c>
      <c r="E87">
        <v>2245</v>
      </c>
      <c r="F87">
        <v>2250</v>
      </c>
      <c r="G87">
        <v>89.66</v>
      </c>
      <c r="I87" s="17">
        <f t="shared" si="12"/>
        <v>18.085999999999999</v>
      </c>
      <c r="J87" s="18">
        <f t="shared" si="17"/>
        <v>2742</v>
      </c>
      <c r="K87" s="4">
        <f>J87*60*'Berechnungen 525d'!$D$9/1000</f>
        <v>139.17691914893618</v>
      </c>
      <c r="L87" s="20">
        <f t="shared" si="13"/>
        <v>1330.6</v>
      </c>
      <c r="M87" s="20">
        <f t="shared" si="14"/>
        <v>1330.6</v>
      </c>
      <c r="N87" s="19">
        <f t="shared" si="15"/>
        <v>2250</v>
      </c>
      <c r="O87" s="19">
        <f t="shared" si="16"/>
        <v>2245</v>
      </c>
      <c r="P87" s="19">
        <f t="shared" si="18"/>
        <v>5</v>
      </c>
    </row>
    <row r="88" spans="1:16" x14ac:dyDescent="0.25">
      <c r="A88">
        <v>18276</v>
      </c>
      <c r="B88">
        <v>2742</v>
      </c>
      <c r="C88">
        <v>1330.6</v>
      </c>
      <c r="D88">
        <v>1330.6</v>
      </c>
      <c r="E88">
        <v>2235</v>
      </c>
      <c r="F88">
        <v>2250</v>
      </c>
      <c r="G88">
        <v>89.66</v>
      </c>
      <c r="I88" s="17">
        <f t="shared" si="12"/>
        <v>18.276</v>
      </c>
      <c r="J88" s="18">
        <f t="shared" si="17"/>
        <v>2742</v>
      </c>
      <c r="K88" s="4">
        <f>J88*60*'Berechnungen 525d'!$D$9/1000</f>
        <v>139.17691914893618</v>
      </c>
      <c r="L88" s="20">
        <f t="shared" si="13"/>
        <v>1330.6</v>
      </c>
      <c r="M88" s="20">
        <f t="shared" si="14"/>
        <v>1330.6</v>
      </c>
      <c r="N88" s="19">
        <f t="shared" si="15"/>
        <v>2250</v>
      </c>
      <c r="O88" s="19">
        <f t="shared" si="16"/>
        <v>2235</v>
      </c>
      <c r="P88" s="19">
        <f t="shared" si="18"/>
        <v>15</v>
      </c>
    </row>
    <row r="89" spans="1:16" x14ac:dyDescent="0.25">
      <c r="A89">
        <v>18456</v>
      </c>
      <c r="B89">
        <v>2742</v>
      </c>
      <c r="C89">
        <v>1330.6</v>
      </c>
      <c r="D89">
        <v>1330.6</v>
      </c>
      <c r="E89">
        <v>2235</v>
      </c>
      <c r="F89">
        <v>2250</v>
      </c>
      <c r="G89">
        <v>89.86</v>
      </c>
      <c r="I89" s="17">
        <f t="shared" si="12"/>
        <v>18.456</v>
      </c>
      <c r="J89" s="18">
        <f t="shared" si="17"/>
        <v>2742</v>
      </c>
      <c r="K89" s="4">
        <f>J89*60*'Berechnungen 525d'!$D$9/1000</f>
        <v>139.17691914893618</v>
      </c>
      <c r="L89" s="20">
        <f t="shared" si="13"/>
        <v>1330.6</v>
      </c>
      <c r="M89" s="20">
        <f t="shared" si="14"/>
        <v>1330.6</v>
      </c>
      <c r="N89" s="19">
        <f t="shared" si="15"/>
        <v>2250</v>
      </c>
      <c r="O89" s="19">
        <f t="shared" si="16"/>
        <v>2235</v>
      </c>
      <c r="P89" s="19">
        <f t="shared" si="18"/>
        <v>15</v>
      </c>
    </row>
    <row r="90" spans="1:16" x14ac:dyDescent="0.25">
      <c r="A90">
        <v>18647</v>
      </c>
      <c r="B90">
        <v>2806</v>
      </c>
      <c r="C90">
        <v>1330.6</v>
      </c>
      <c r="D90">
        <v>1330.6</v>
      </c>
      <c r="E90">
        <v>2235</v>
      </c>
      <c r="F90">
        <v>2250</v>
      </c>
      <c r="G90">
        <v>89.86</v>
      </c>
      <c r="I90" s="17">
        <f t="shared" si="12"/>
        <v>18.646999999999998</v>
      </c>
      <c r="J90" s="18">
        <f t="shared" si="17"/>
        <v>2806</v>
      </c>
      <c r="K90" s="4">
        <f>J90*60*'Berechnungen 525d'!$D$9/1000</f>
        <v>142.42539574468083</v>
      </c>
      <c r="L90" s="20">
        <f t="shared" si="13"/>
        <v>1330.6</v>
      </c>
      <c r="M90" s="20">
        <f t="shared" si="14"/>
        <v>1330.6</v>
      </c>
      <c r="N90" s="19">
        <f t="shared" si="15"/>
        <v>2250</v>
      </c>
      <c r="O90" s="19">
        <f t="shared" si="16"/>
        <v>2235</v>
      </c>
      <c r="P90" s="19">
        <f t="shared" si="18"/>
        <v>15</v>
      </c>
    </row>
    <row r="91" spans="1:16" x14ac:dyDescent="0.25">
      <c r="A91">
        <v>18837</v>
      </c>
      <c r="B91">
        <v>2806</v>
      </c>
      <c r="C91">
        <v>1330.6</v>
      </c>
      <c r="D91">
        <v>1330.6</v>
      </c>
      <c r="E91">
        <v>2235</v>
      </c>
      <c r="F91">
        <v>2250</v>
      </c>
      <c r="G91">
        <v>89.86</v>
      </c>
      <c r="I91" s="17">
        <f t="shared" si="12"/>
        <v>18.837</v>
      </c>
      <c r="J91" s="18">
        <f t="shared" si="17"/>
        <v>2806</v>
      </c>
      <c r="K91" s="4">
        <f>J91*60*'Berechnungen 525d'!$D$9/1000</f>
        <v>142.42539574468083</v>
      </c>
      <c r="L91" s="20">
        <f t="shared" si="13"/>
        <v>1330.6</v>
      </c>
      <c r="M91" s="20">
        <f t="shared" si="14"/>
        <v>1330.6</v>
      </c>
      <c r="N91" s="19">
        <f t="shared" si="15"/>
        <v>2250</v>
      </c>
      <c r="O91" s="19">
        <f t="shared" si="16"/>
        <v>2235</v>
      </c>
      <c r="P91" s="19">
        <f t="shared" si="18"/>
        <v>15</v>
      </c>
    </row>
    <row r="92" spans="1:16" x14ac:dyDescent="0.25">
      <c r="A92">
        <v>19027</v>
      </c>
      <c r="B92">
        <v>2806</v>
      </c>
      <c r="C92">
        <v>1340.84</v>
      </c>
      <c r="D92">
        <v>1330.6</v>
      </c>
      <c r="E92">
        <v>2235</v>
      </c>
      <c r="F92">
        <v>2250</v>
      </c>
      <c r="G92">
        <v>89.86</v>
      </c>
      <c r="I92" s="17">
        <f t="shared" si="12"/>
        <v>19.027000000000001</v>
      </c>
      <c r="J92" s="18">
        <f t="shared" si="17"/>
        <v>2806</v>
      </c>
      <c r="K92" s="4">
        <f>J92*60*'Berechnungen 525d'!$D$9/1000</f>
        <v>142.42539574468083</v>
      </c>
      <c r="L92" s="20">
        <f t="shared" si="13"/>
        <v>1340.84</v>
      </c>
      <c r="M92" s="20">
        <f t="shared" si="14"/>
        <v>1330.6</v>
      </c>
      <c r="N92" s="19">
        <f t="shared" si="15"/>
        <v>2250</v>
      </c>
      <c r="O92" s="19">
        <f t="shared" si="16"/>
        <v>2235</v>
      </c>
      <c r="P92" s="19">
        <f t="shared" si="18"/>
        <v>15</v>
      </c>
    </row>
    <row r="93" spans="1:16" x14ac:dyDescent="0.25">
      <c r="A93">
        <v>19217</v>
      </c>
      <c r="B93">
        <v>2806</v>
      </c>
      <c r="C93">
        <v>1340.84</v>
      </c>
      <c r="D93">
        <v>1340.84</v>
      </c>
      <c r="E93">
        <v>2235</v>
      </c>
      <c r="F93">
        <v>2250</v>
      </c>
      <c r="G93">
        <v>89.86</v>
      </c>
      <c r="I93" s="17">
        <f t="shared" si="12"/>
        <v>19.216999999999999</v>
      </c>
      <c r="J93" s="18">
        <f t="shared" si="17"/>
        <v>2806</v>
      </c>
      <c r="K93" s="4">
        <f>J93*60*'Berechnungen 525d'!$D$9/1000</f>
        <v>142.42539574468083</v>
      </c>
      <c r="L93" s="20">
        <f t="shared" si="13"/>
        <v>1340.84</v>
      </c>
      <c r="M93" s="20">
        <f t="shared" si="14"/>
        <v>1340.84</v>
      </c>
      <c r="N93" s="19">
        <f t="shared" si="15"/>
        <v>2250</v>
      </c>
      <c r="O93" s="19">
        <f t="shared" si="16"/>
        <v>2235</v>
      </c>
      <c r="P93" s="19">
        <f t="shared" si="18"/>
        <v>15</v>
      </c>
    </row>
    <row r="94" spans="1:16" x14ac:dyDescent="0.25">
      <c r="A94">
        <v>19398</v>
      </c>
      <c r="B94">
        <v>2806</v>
      </c>
      <c r="C94">
        <v>1340.84</v>
      </c>
      <c r="D94">
        <v>1340.84</v>
      </c>
      <c r="E94">
        <v>2243</v>
      </c>
      <c r="F94">
        <v>2250</v>
      </c>
      <c r="G94">
        <v>89.86</v>
      </c>
      <c r="I94" s="17">
        <f t="shared" si="12"/>
        <v>19.398</v>
      </c>
      <c r="J94" s="18">
        <f t="shared" si="17"/>
        <v>2806</v>
      </c>
      <c r="K94" s="4">
        <f>J94*60*'Berechnungen 525d'!$D$9/1000</f>
        <v>142.42539574468083</v>
      </c>
      <c r="L94" s="20">
        <f t="shared" si="13"/>
        <v>1340.84</v>
      </c>
      <c r="M94" s="20">
        <f t="shared" si="14"/>
        <v>1340.84</v>
      </c>
      <c r="N94" s="19">
        <f t="shared" si="15"/>
        <v>2250</v>
      </c>
      <c r="O94" s="19">
        <f t="shared" si="16"/>
        <v>2243</v>
      </c>
      <c r="P94" s="19">
        <f t="shared" si="18"/>
        <v>7</v>
      </c>
    </row>
    <row r="95" spans="1:16" x14ac:dyDescent="0.25">
      <c r="A95">
        <v>19588</v>
      </c>
      <c r="B95">
        <v>2806</v>
      </c>
      <c r="C95">
        <v>1340.84</v>
      </c>
      <c r="D95">
        <v>1340.84</v>
      </c>
      <c r="E95">
        <v>2243</v>
      </c>
      <c r="F95">
        <v>2250</v>
      </c>
      <c r="G95">
        <v>89.86</v>
      </c>
      <c r="I95" s="17">
        <f t="shared" si="12"/>
        <v>19.588000000000001</v>
      </c>
      <c r="J95" s="18">
        <f t="shared" si="17"/>
        <v>2806</v>
      </c>
      <c r="K95" s="4">
        <f>J95*60*'Berechnungen 525d'!$D$9/1000</f>
        <v>142.42539574468083</v>
      </c>
      <c r="L95" s="20">
        <f t="shared" si="13"/>
        <v>1340.84</v>
      </c>
      <c r="M95" s="20">
        <f t="shared" si="14"/>
        <v>1340.84</v>
      </c>
      <c r="N95" s="19">
        <f t="shared" si="15"/>
        <v>2250</v>
      </c>
      <c r="O95" s="19">
        <f t="shared" si="16"/>
        <v>2243</v>
      </c>
      <c r="P95" s="19">
        <f t="shared" si="18"/>
        <v>7</v>
      </c>
    </row>
    <row r="96" spans="1:16" x14ac:dyDescent="0.25">
      <c r="A96">
        <v>19778</v>
      </c>
      <c r="B96">
        <v>2857</v>
      </c>
      <c r="C96">
        <v>1340.84</v>
      </c>
      <c r="D96">
        <v>1340.84</v>
      </c>
      <c r="E96">
        <v>2243</v>
      </c>
      <c r="F96">
        <v>2250</v>
      </c>
      <c r="G96">
        <v>89.86</v>
      </c>
      <c r="I96" s="17">
        <f t="shared" si="12"/>
        <v>19.777999999999999</v>
      </c>
      <c r="J96" s="18">
        <f t="shared" si="17"/>
        <v>2857</v>
      </c>
      <c r="K96" s="4">
        <f>J96*60*'Berechnungen 525d'!$D$9/1000</f>
        <v>145.01402553191491</v>
      </c>
      <c r="L96" s="20">
        <f t="shared" si="13"/>
        <v>1340.84</v>
      </c>
      <c r="M96" s="20">
        <f t="shared" si="14"/>
        <v>1340.84</v>
      </c>
      <c r="N96" s="19">
        <f t="shared" si="15"/>
        <v>2250</v>
      </c>
      <c r="O96" s="19">
        <f t="shared" si="16"/>
        <v>2243</v>
      </c>
      <c r="P96" s="19">
        <f t="shared" si="18"/>
        <v>7</v>
      </c>
    </row>
    <row r="97" spans="1:16" x14ac:dyDescent="0.25">
      <c r="A97">
        <v>19978</v>
      </c>
      <c r="B97">
        <v>2857</v>
      </c>
      <c r="C97">
        <v>1340.84</v>
      </c>
      <c r="D97">
        <v>1340.84</v>
      </c>
      <c r="E97">
        <v>2243</v>
      </c>
      <c r="F97">
        <v>2250</v>
      </c>
      <c r="G97">
        <v>89.86</v>
      </c>
      <c r="I97" s="17">
        <f t="shared" si="12"/>
        <v>19.978000000000002</v>
      </c>
      <c r="J97" s="18">
        <f t="shared" si="17"/>
        <v>2857</v>
      </c>
      <c r="K97" s="4">
        <f>J97*60*'Berechnungen 525d'!$D$9/1000</f>
        <v>145.01402553191491</v>
      </c>
      <c r="L97" s="20">
        <f t="shared" si="13"/>
        <v>1340.84</v>
      </c>
      <c r="M97" s="20">
        <f t="shared" si="14"/>
        <v>1340.84</v>
      </c>
      <c r="N97" s="19">
        <f t="shared" si="15"/>
        <v>2250</v>
      </c>
      <c r="O97" s="19">
        <f t="shared" si="16"/>
        <v>2243</v>
      </c>
      <c r="P97" s="19">
        <f t="shared" si="18"/>
        <v>7</v>
      </c>
    </row>
    <row r="98" spans="1:16" x14ac:dyDescent="0.25">
      <c r="A98">
        <v>20169</v>
      </c>
      <c r="B98">
        <v>2857</v>
      </c>
      <c r="C98">
        <v>1351.07</v>
      </c>
      <c r="D98">
        <v>1340.84</v>
      </c>
      <c r="E98">
        <v>2243</v>
      </c>
      <c r="F98">
        <v>2250</v>
      </c>
      <c r="G98">
        <v>89.86</v>
      </c>
      <c r="I98" s="17">
        <f t="shared" si="12"/>
        <v>20.169</v>
      </c>
      <c r="J98" s="18">
        <f t="shared" si="17"/>
        <v>2857</v>
      </c>
      <c r="K98" s="4">
        <f>J98*60*'Berechnungen 525d'!$D$9/1000</f>
        <v>145.01402553191491</v>
      </c>
      <c r="L98" s="20">
        <f t="shared" si="13"/>
        <v>1351.07</v>
      </c>
      <c r="M98" s="20">
        <f t="shared" si="14"/>
        <v>1340.84</v>
      </c>
      <c r="N98" s="19">
        <f t="shared" si="15"/>
        <v>2250</v>
      </c>
      <c r="O98" s="19">
        <f t="shared" si="16"/>
        <v>2243</v>
      </c>
      <c r="P98" s="19">
        <f t="shared" si="18"/>
        <v>7</v>
      </c>
    </row>
    <row r="99" spans="1:16" x14ac:dyDescent="0.25">
      <c r="A99">
        <v>20339</v>
      </c>
      <c r="B99">
        <v>2857</v>
      </c>
      <c r="C99">
        <v>1351.07</v>
      </c>
      <c r="D99">
        <v>1340.84</v>
      </c>
      <c r="E99">
        <v>2243</v>
      </c>
      <c r="F99">
        <v>2250</v>
      </c>
      <c r="G99">
        <v>89.86</v>
      </c>
      <c r="I99" s="17">
        <f t="shared" ref="I99:I130" si="19">A99/1000</f>
        <v>20.338999999999999</v>
      </c>
      <c r="J99" s="18">
        <f t="shared" si="17"/>
        <v>2857</v>
      </c>
      <c r="K99" s="4">
        <f>J99*60*'Berechnungen 525d'!$D$9/1000</f>
        <v>145.01402553191491</v>
      </c>
      <c r="L99" s="20">
        <f t="shared" ref="L99:L130" si="20">IF(ISBLANK(C99),L98,C99)</f>
        <v>1351.07</v>
      </c>
      <c r="M99" s="20">
        <f t="shared" ref="M99:M130" si="21">IF(ISBLANK(D99),M98,D99)</f>
        <v>1340.84</v>
      </c>
      <c r="N99" s="19">
        <f t="shared" ref="N99:N130" si="22">IF(ISBLANK(F99),N98,F99)</f>
        <v>2250</v>
      </c>
      <c r="O99" s="19">
        <f t="shared" ref="O99:O130" si="23">IF(ISBLANK(E99),O98,E99)</f>
        <v>2243</v>
      </c>
      <c r="P99" s="19">
        <f t="shared" si="18"/>
        <v>7</v>
      </c>
    </row>
    <row r="100" spans="1:16" x14ac:dyDescent="0.25">
      <c r="A100">
        <v>20529</v>
      </c>
      <c r="B100">
        <v>2857</v>
      </c>
      <c r="C100">
        <v>1351.07</v>
      </c>
      <c r="D100">
        <v>1340.84</v>
      </c>
      <c r="E100">
        <v>2250</v>
      </c>
      <c r="F100">
        <v>2250</v>
      </c>
      <c r="G100">
        <v>89.86</v>
      </c>
      <c r="I100" s="17">
        <f t="shared" si="19"/>
        <v>20.529</v>
      </c>
      <c r="J100" s="18">
        <f t="shared" si="17"/>
        <v>2857</v>
      </c>
      <c r="K100" s="4">
        <f>J100*60*'Berechnungen 525d'!$D$9/1000</f>
        <v>145.01402553191491</v>
      </c>
      <c r="L100" s="20">
        <f t="shared" si="20"/>
        <v>1351.07</v>
      </c>
      <c r="M100" s="20">
        <f t="shared" si="21"/>
        <v>1340.84</v>
      </c>
      <c r="N100" s="19">
        <f t="shared" si="22"/>
        <v>2250</v>
      </c>
      <c r="O100" s="19">
        <f t="shared" si="23"/>
        <v>2250</v>
      </c>
      <c r="P100" s="19">
        <f t="shared" si="18"/>
        <v>0</v>
      </c>
    </row>
    <row r="101" spans="1:16" x14ac:dyDescent="0.25">
      <c r="A101">
        <v>20730</v>
      </c>
      <c r="B101">
        <v>2857</v>
      </c>
      <c r="C101">
        <v>1351.07</v>
      </c>
      <c r="D101">
        <v>1340.84</v>
      </c>
      <c r="E101">
        <v>2250</v>
      </c>
      <c r="F101">
        <v>2250</v>
      </c>
      <c r="G101">
        <v>89.86</v>
      </c>
      <c r="I101" s="17">
        <f t="shared" si="19"/>
        <v>20.73</v>
      </c>
      <c r="J101" s="18">
        <f t="shared" si="17"/>
        <v>2857</v>
      </c>
      <c r="K101" s="4">
        <f>J101*60*'Berechnungen 525d'!$D$9/1000</f>
        <v>145.01402553191491</v>
      </c>
      <c r="L101" s="20">
        <f t="shared" si="20"/>
        <v>1351.07</v>
      </c>
      <c r="M101" s="20">
        <f t="shared" si="21"/>
        <v>1340.84</v>
      </c>
      <c r="N101" s="19">
        <f t="shared" si="22"/>
        <v>2250</v>
      </c>
      <c r="O101" s="19">
        <f t="shared" si="23"/>
        <v>2250</v>
      </c>
      <c r="P101" s="19">
        <f t="shared" si="18"/>
        <v>0</v>
      </c>
    </row>
    <row r="102" spans="1:16" x14ac:dyDescent="0.25">
      <c r="A102">
        <v>20920</v>
      </c>
      <c r="B102">
        <v>2913</v>
      </c>
      <c r="C102">
        <v>1351.07</v>
      </c>
      <c r="D102">
        <v>1340.84</v>
      </c>
      <c r="E102">
        <v>2250</v>
      </c>
      <c r="F102">
        <v>2250</v>
      </c>
      <c r="G102">
        <v>89.86</v>
      </c>
      <c r="I102" s="17">
        <f t="shared" si="19"/>
        <v>20.92</v>
      </c>
      <c r="J102" s="18">
        <f t="shared" si="17"/>
        <v>2913</v>
      </c>
      <c r="K102" s="4">
        <f>J102*60*'Berechnungen 525d'!$D$9/1000</f>
        <v>147.85644255319147</v>
      </c>
      <c r="L102" s="20">
        <f t="shared" si="20"/>
        <v>1351.07</v>
      </c>
      <c r="M102" s="20">
        <f t="shared" si="21"/>
        <v>1340.84</v>
      </c>
      <c r="N102" s="19">
        <f t="shared" si="22"/>
        <v>2250</v>
      </c>
      <c r="O102" s="19">
        <f t="shared" si="23"/>
        <v>2250</v>
      </c>
      <c r="P102" s="19">
        <f t="shared" si="18"/>
        <v>0</v>
      </c>
    </row>
    <row r="103" spans="1:16" x14ac:dyDescent="0.25">
      <c r="A103">
        <v>21110</v>
      </c>
      <c r="B103">
        <v>2913</v>
      </c>
      <c r="C103">
        <v>1351.07</v>
      </c>
      <c r="D103">
        <v>1340.84</v>
      </c>
      <c r="E103">
        <v>2250</v>
      </c>
      <c r="F103">
        <v>2250</v>
      </c>
      <c r="G103">
        <v>89.86</v>
      </c>
      <c r="I103" s="17">
        <f t="shared" si="19"/>
        <v>21.11</v>
      </c>
      <c r="J103" s="18">
        <f t="shared" si="17"/>
        <v>2913</v>
      </c>
      <c r="K103" s="4">
        <f>J103*60*'Berechnungen 525d'!$D$9/1000</f>
        <v>147.85644255319147</v>
      </c>
      <c r="L103" s="20">
        <f t="shared" si="20"/>
        <v>1351.07</v>
      </c>
      <c r="M103" s="20">
        <f t="shared" si="21"/>
        <v>1340.84</v>
      </c>
      <c r="N103" s="19">
        <f t="shared" si="22"/>
        <v>2250</v>
      </c>
      <c r="O103" s="19">
        <f t="shared" si="23"/>
        <v>2250</v>
      </c>
      <c r="P103" s="19">
        <f t="shared" si="18"/>
        <v>0</v>
      </c>
    </row>
    <row r="104" spans="1:16" x14ac:dyDescent="0.25">
      <c r="A104">
        <v>21280</v>
      </c>
      <c r="B104">
        <v>2913</v>
      </c>
      <c r="C104">
        <v>1351.07</v>
      </c>
      <c r="D104">
        <v>1340.84</v>
      </c>
      <c r="E104">
        <v>2250</v>
      </c>
      <c r="F104">
        <v>2250</v>
      </c>
      <c r="G104">
        <v>89.86</v>
      </c>
      <c r="I104" s="17">
        <f t="shared" si="19"/>
        <v>21.28</v>
      </c>
      <c r="J104" s="18">
        <f t="shared" si="17"/>
        <v>2913</v>
      </c>
      <c r="K104" s="4">
        <f>J104*60*'Berechnungen 525d'!$D$9/1000</f>
        <v>147.85644255319147</v>
      </c>
      <c r="L104" s="20">
        <f t="shared" si="20"/>
        <v>1351.07</v>
      </c>
      <c r="M104" s="20">
        <f t="shared" si="21"/>
        <v>1340.84</v>
      </c>
      <c r="N104" s="19">
        <f t="shared" si="22"/>
        <v>2250</v>
      </c>
      <c r="O104" s="19">
        <f t="shared" si="23"/>
        <v>2250</v>
      </c>
      <c r="P104" s="19">
        <f t="shared" si="18"/>
        <v>0</v>
      </c>
    </row>
    <row r="105" spans="1:16" x14ac:dyDescent="0.25">
      <c r="A105">
        <v>21481</v>
      </c>
      <c r="B105">
        <v>2913</v>
      </c>
      <c r="C105">
        <v>1351.07</v>
      </c>
      <c r="D105">
        <v>1340.84</v>
      </c>
      <c r="E105">
        <v>2250</v>
      </c>
      <c r="F105">
        <v>2250</v>
      </c>
      <c r="G105">
        <v>89.86</v>
      </c>
      <c r="I105" s="17">
        <f t="shared" si="19"/>
        <v>21.481000000000002</v>
      </c>
      <c r="J105" s="18">
        <f t="shared" si="17"/>
        <v>2913</v>
      </c>
      <c r="K105" s="4">
        <f>J105*60*'Berechnungen 525d'!$D$9/1000</f>
        <v>147.85644255319147</v>
      </c>
      <c r="L105" s="20">
        <f t="shared" si="20"/>
        <v>1351.07</v>
      </c>
      <c r="M105" s="20">
        <f t="shared" si="21"/>
        <v>1340.84</v>
      </c>
      <c r="N105" s="19">
        <f t="shared" si="22"/>
        <v>2250</v>
      </c>
      <c r="O105" s="19">
        <f t="shared" si="23"/>
        <v>2250</v>
      </c>
      <c r="P105" s="19">
        <f t="shared" si="18"/>
        <v>0</v>
      </c>
    </row>
    <row r="106" spans="1:16" x14ac:dyDescent="0.25">
      <c r="A106">
        <v>21671</v>
      </c>
      <c r="B106">
        <v>2913</v>
      </c>
      <c r="C106">
        <v>1351.07</v>
      </c>
      <c r="D106">
        <v>1340.84</v>
      </c>
      <c r="E106">
        <v>2261</v>
      </c>
      <c r="F106">
        <v>2250</v>
      </c>
      <c r="G106">
        <v>89.86</v>
      </c>
      <c r="I106" s="17">
        <f t="shared" si="19"/>
        <v>21.670999999999999</v>
      </c>
      <c r="J106" s="18">
        <f t="shared" si="17"/>
        <v>2913</v>
      </c>
      <c r="K106" s="4">
        <f>J106*60*'Berechnungen 525d'!$D$9/1000</f>
        <v>147.85644255319147</v>
      </c>
      <c r="L106" s="20">
        <f t="shared" si="20"/>
        <v>1351.07</v>
      </c>
      <c r="M106" s="20">
        <f t="shared" si="21"/>
        <v>1340.84</v>
      </c>
      <c r="N106" s="19">
        <f t="shared" si="22"/>
        <v>2250</v>
      </c>
      <c r="O106" s="19">
        <f t="shared" si="23"/>
        <v>2261</v>
      </c>
      <c r="P106" s="19">
        <f t="shared" si="18"/>
        <v>-11</v>
      </c>
    </row>
    <row r="107" spans="1:16" x14ac:dyDescent="0.25">
      <c r="A107">
        <v>21861</v>
      </c>
      <c r="B107">
        <v>2913</v>
      </c>
      <c r="C107">
        <v>1351.07</v>
      </c>
      <c r="D107">
        <v>1340.84</v>
      </c>
      <c r="E107">
        <v>2261</v>
      </c>
      <c r="F107">
        <v>2250</v>
      </c>
      <c r="G107">
        <v>89.96</v>
      </c>
      <c r="I107" s="17">
        <f t="shared" si="19"/>
        <v>21.861000000000001</v>
      </c>
      <c r="J107" s="18">
        <f t="shared" si="17"/>
        <v>2913</v>
      </c>
      <c r="K107" s="4">
        <f>J107*60*'Berechnungen 525d'!$D$9/1000</f>
        <v>147.85644255319147</v>
      </c>
      <c r="L107" s="20">
        <f t="shared" si="20"/>
        <v>1351.07</v>
      </c>
      <c r="M107" s="20">
        <f t="shared" si="21"/>
        <v>1340.84</v>
      </c>
      <c r="N107" s="19">
        <f t="shared" si="22"/>
        <v>2250</v>
      </c>
      <c r="O107" s="19">
        <f t="shared" si="23"/>
        <v>2261</v>
      </c>
      <c r="P107" s="19">
        <f t="shared" si="18"/>
        <v>-11</v>
      </c>
    </row>
    <row r="108" spans="1:16" x14ac:dyDescent="0.25">
      <c r="A108">
        <v>22051</v>
      </c>
      <c r="B108">
        <v>2992</v>
      </c>
      <c r="C108">
        <v>1351.07</v>
      </c>
      <c r="D108">
        <v>1340.84</v>
      </c>
      <c r="E108">
        <v>2261</v>
      </c>
      <c r="F108">
        <v>2250</v>
      </c>
      <c r="G108">
        <v>89.96</v>
      </c>
      <c r="I108" s="17">
        <f t="shared" si="19"/>
        <v>22.050999999999998</v>
      </c>
      <c r="J108" s="18">
        <f t="shared" si="17"/>
        <v>2992</v>
      </c>
      <c r="K108" s="4">
        <f>J108*60*'Berechnungen 525d'!$D$9/1000</f>
        <v>151.86628085106381</v>
      </c>
      <c r="L108" s="20">
        <f t="shared" si="20"/>
        <v>1351.07</v>
      </c>
      <c r="M108" s="20">
        <f t="shared" si="21"/>
        <v>1340.84</v>
      </c>
      <c r="N108" s="19">
        <f t="shared" si="22"/>
        <v>2250</v>
      </c>
      <c r="O108" s="19">
        <f t="shared" si="23"/>
        <v>2261</v>
      </c>
      <c r="P108" s="19">
        <f t="shared" si="18"/>
        <v>-11</v>
      </c>
    </row>
    <row r="109" spans="1:16" x14ac:dyDescent="0.25">
      <c r="A109">
        <v>22242</v>
      </c>
      <c r="B109">
        <v>2992</v>
      </c>
      <c r="C109">
        <v>1351.07</v>
      </c>
      <c r="D109">
        <v>1340.84</v>
      </c>
      <c r="E109">
        <v>2261</v>
      </c>
      <c r="F109">
        <v>2250</v>
      </c>
      <c r="G109">
        <v>89.96</v>
      </c>
      <c r="I109" s="17">
        <f t="shared" si="19"/>
        <v>22.242000000000001</v>
      </c>
      <c r="J109" s="18">
        <f t="shared" si="17"/>
        <v>2992</v>
      </c>
      <c r="K109" s="4">
        <f>J109*60*'Berechnungen 525d'!$D$9/1000</f>
        <v>151.86628085106381</v>
      </c>
      <c r="L109" s="20">
        <f t="shared" si="20"/>
        <v>1351.07</v>
      </c>
      <c r="M109" s="20">
        <f t="shared" si="21"/>
        <v>1340.84</v>
      </c>
      <c r="N109" s="19">
        <f t="shared" si="22"/>
        <v>2250</v>
      </c>
      <c r="O109" s="19">
        <f t="shared" si="23"/>
        <v>2261</v>
      </c>
      <c r="P109" s="19">
        <f t="shared" si="18"/>
        <v>-11</v>
      </c>
    </row>
    <row r="110" spans="1:16" x14ac:dyDescent="0.25">
      <c r="A110">
        <v>22442</v>
      </c>
      <c r="B110">
        <v>2992</v>
      </c>
      <c r="C110">
        <v>1340.84</v>
      </c>
      <c r="D110">
        <v>1340.84</v>
      </c>
      <c r="E110">
        <v>2261</v>
      </c>
      <c r="F110">
        <v>2250</v>
      </c>
      <c r="G110">
        <v>89.96</v>
      </c>
      <c r="I110" s="17">
        <f t="shared" si="19"/>
        <v>22.442</v>
      </c>
      <c r="J110" s="18">
        <f t="shared" si="17"/>
        <v>2992</v>
      </c>
      <c r="K110" s="4">
        <f>J110*60*'Berechnungen 525d'!$D$9/1000</f>
        <v>151.86628085106381</v>
      </c>
      <c r="L110" s="20">
        <f t="shared" si="20"/>
        <v>1340.84</v>
      </c>
      <c r="M110" s="20">
        <f t="shared" si="21"/>
        <v>1340.84</v>
      </c>
      <c r="N110" s="19">
        <f t="shared" si="22"/>
        <v>2250</v>
      </c>
      <c r="O110" s="19">
        <f t="shared" si="23"/>
        <v>2261</v>
      </c>
      <c r="P110" s="19">
        <f t="shared" si="18"/>
        <v>-11</v>
      </c>
    </row>
    <row r="111" spans="1:16" x14ac:dyDescent="0.25">
      <c r="A111">
        <v>22632</v>
      </c>
      <c r="B111">
        <v>2992</v>
      </c>
      <c r="C111">
        <v>1340.84</v>
      </c>
      <c r="D111">
        <v>1340.84</v>
      </c>
      <c r="E111">
        <v>2261</v>
      </c>
      <c r="F111">
        <v>2250</v>
      </c>
      <c r="G111">
        <v>89.96</v>
      </c>
      <c r="I111" s="17">
        <f t="shared" si="19"/>
        <v>22.632000000000001</v>
      </c>
      <c r="J111" s="18">
        <f t="shared" si="17"/>
        <v>2992</v>
      </c>
      <c r="K111" s="4">
        <f>J111*60*'Berechnungen 525d'!$D$9/1000</f>
        <v>151.86628085106381</v>
      </c>
      <c r="L111" s="20">
        <f t="shared" si="20"/>
        <v>1340.84</v>
      </c>
      <c r="M111" s="20">
        <f t="shared" si="21"/>
        <v>1340.84</v>
      </c>
      <c r="N111" s="19">
        <f t="shared" si="22"/>
        <v>2250</v>
      </c>
      <c r="O111" s="19">
        <f t="shared" si="23"/>
        <v>2261</v>
      </c>
      <c r="P111" s="19">
        <f t="shared" si="18"/>
        <v>-11</v>
      </c>
    </row>
    <row r="112" spans="1:16" x14ac:dyDescent="0.25">
      <c r="A112">
        <v>22823</v>
      </c>
      <c r="B112">
        <v>2992</v>
      </c>
      <c r="C112">
        <v>1340.84</v>
      </c>
      <c r="D112">
        <v>1340.84</v>
      </c>
      <c r="E112">
        <v>2287</v>
      </c>
      <c r="F112">
        <v>2250</v>
      </c>
      <c r="G112">
        <v>89.96</v>
      </c>
      <c r="I112" s="17">
        <f t="shared" si="19"/>
        <v>22.823</v>
      </c>
      <c r="J112" s="18">
        <f t="shared" si="17"/>
        <v>2992</v>
      </c>
      <c r="K112" s="4">
        <f>J112*60*'Berechnungen 525d'!$D$9/1000</f>
        <v>151.86628085106381</v>
      </c>
      <c r="L112" s="20">
        <f t="shared" si="20"/>
        <v>1340.84</v>
      </c>
      <c r="M112" s="20">
        <f t="shared" si="21"/>
        <v>1340.84</v>
      </c>
      <c r="N112" s="19">
        <f t="shared" si="22"/>
        <v>2250</v>
      </c>
      <c r="O112" s="19">
        <f t="shared" si="23"/>
        <v>2287</v>
      </c>
      <c r="P112" s="19">
        <f t="shared" si="18"/>
        <v>-37</v>
      </c>
    </row>
    <row r="113" spans="1:16" x14ac:dyDescent="0.25">
      <c r="A113">
        <v>23013</v>
      </c>
      <c r="B113">
        <v>2992</v>
      </c>
      <c r="C113">
        <v>1340.84</v>
      </c>
      <c r="D113">
        <v>1340.84</v>
      </c>
      <c r="E113">
        <v>2287</v>
      </c>
      <c r="F113">
        <v>2250</v>
      </c>
      <c r="G113">
        <v>89.96</v>
      </c>
      <c r="I113" s="17">
        <f t="shared" si="19"/>
        <v>23.013000000000002</v>
      </c>
      <c r="J113" s="18">
        <f t="shared" si="17"/>
        <v>2992</v>
      </c>
      <c r="K113" s="4">
        <f>J113*60*'Berechnungen 525d'!$D$9/1000</f>
        <v>151.86628085106381</v>
      </c>
      <c r="L113" s="20">
        <f t="shared" si="20"/>
        <v>1340.84</v>
      </c>
      <c r="M113" s="20">
        <f t="shared" si="21"/>
        <v>1340.84</v>
      </c>
      <c r="N113" s="19">
        <f t="shared" si="22"/>
        <v>2250</v>
      </c>
      <c r="O113" s="19">
        <f t="shared" si="23"/>
        <v>2287</v>
      </c>
      <c r="P113" s="19">
        <f t="shared" si="18"/>
        <v>-37</v>
      </c>
    </row>
    <row r="114" spans="1:16" x14ac:dyDescent="0.25">
      <c r="A114">
        <v>23203</v>
      </c>
      <c r="B114">
        <v>3049</v>
      </c>
      <c r="C114">
        <v>1340.84</v>
      </c>
      <c r="D114">
        <v>1340.84</v>
      </c>
      <c r="E114">
        <v>2287</v>
      </c>
      <c r="F114">
        <v>2250</v>
      </c>
      <c r="G114">
        <v>89.96</v>
      </c>
      <c r="I114" s="17">
        <f t="shared" si="19"/>
        <v>23.202999999999999</v>
      </c>
      <c r="J114" s="18">
        <f t="shared" si="17"/>
        <v>3049</v>
      </c>
      <c r="K114" s="4">
        <f>J114*60*'Berechnungen 525d'!$D$9/1000</f>
        <v>154.75945531914891</v>
      </c>
      <c r="L114" s="20">
        <f t="shared" si="20"/>
        <v>1340.84</v>
      </c>
      <c r="M114" s="20">
        <f t="shared" si="21"/>
        <v>1340.84</v>
      </c>
      <c r="N114" s="19">
        <f t="shared" si="22"/>
        <v>2250</v>
      </c>
      <c r="O114" s="19">
        <f t="shared" si="23"/>
        <v>2287</v>
      </c>
      <c r="P114" s="19">
        <f t="shared" si="18"/>
        <v>-37</v>
      </c>
    </row>
    <row r="115" spans="1:16" x14ac:dyDescent="0.25">
      <c r="A115">
        <v>23393</v>
      </c>
      <c r="B115">
        <v>3049</v>
      </c>
      <c r="C115">
        <v>1340.84</v>
      </c>
      <c r="D115">
        <v>1340.84</v>
      </c>
      <c r="E115">
        <v>2287</v>
      </c>
      <c r="F115">
        <v>2250</v>
      </c>
      <c r="G115">
        <v>89.96</v>
      </c>
      <c r="I115" s="17">
        <f t="shared" si="19"/>
        <v>23.393000000000001</v>
      </c>
      <c r="J115" s="18">
        <f t="shared" si="17"/>
        <v>3049</v>
      </c>
      <c r="K115" s="4">
        <f>J115*60*'Berechnungen 525d'!$D$9/1000</f>
        <v>154.75945531914891</v>
      </c>
      <c r="L115" s="20">
        <f t="shared" si="20"/>
        <v>1340.84</v>
      </c>
      <c r="M115" s="20">
        <f t="shared" si="21"/>
        <v>1340.84</v>
      </c>
      <c r="N115" s="19">
        <f t="shared" si="22"/>
        <v>2250</v>
      </c>
      <c r="O115" s="19">
        <f t="shared" si="23"/>
        <v>2287</v>
      </c>
      <c r="P115" s="19">
        <f t="shared" si="18"/>
        <v>-37</v>
      </c>
    </row>
    <row r="116" spans="1:16" x14ac:dyDescent="0.25">
      <c r="A116">
        <v>23584</v>
      </c>
      <c r="B116">
        <v>3049</v>
      </c>
      <c r="C116">
        <v>1351.07</v>
      </c>
      <c r="D116">
        <v>1340.84</v>
      </c>
      <c r="E116">
        <v>2287</v>
      </c>
      <c r="F116">
        <v>2250</v>
      </c>
      <c r="G116">
        <v>89.96</v>
      </c>
      <c r="I116" s="17">
        <f t="shared" si="19"/>
        <v>23.584</v>
      </c>
      <c r="J116" s="18">
        <f t="shared" si="17"/>
        <v>3049</v>
      </c>
      <c r="K116" s="4">
        <f>J116*60*'Berechnungen 525d'!$D$9/1000</f>
        <v>154.75945531914891</v>
      </c>
      <c r="L116" s="20">
        <f t="shared" si="20"/>
        <v>1351.07</v>
      </c>
      <c r="M116" s="20">
        <f t="shared" si="21"/>
        <v>1340.84</v>
      </c>
      <c r="N116" s="19">
        <f t="shared" si="22"/>
        <v>2250</v>
      </c>
      <c r="O116" s="19">
        <f t="shared" si="23"/>
        <v>2287</v>
      </c>
      <c r="P116" s="19">
        <f t="shared" si="18"/>
        <v>-37</v>
      </c>
    </row>
    <row r="117" spans="1:16" x14ac:dyDescent="0.25">
      <c r="A117">
        <v>23784</v>
      </c>
      <c r="B117">
        <v>3049</v>
      </c>
      <c r="C117">
        <v>1351.07</v>
      </c>
      <c r="D117">
        <v>1340.84</v>
      </c>
      <c r="E117">
        <v>2287</v>
      </c>
      <c r="F117">
        <v>2250</v>
      </c>
      <c r="G117">
        <v>89.96</v>
      </c>
      <c r="I117" s="17">
        <f t="shared" si="19"/>
        <v>23.783999999999999</v>
      </c>
      <c r="J117" s="18">
        <f t="shared" si="17"/>
        <v>3049</v>
      </c>
      <c r="K117" s="4">
        <f>J117*60*'Berechnungen 525d'!$D$9/1000</f>
        <v>154.75945531914891</v>
      </c>
      <c r="L117" s="20">
        <f t="shared" si="20"/>
        <v>1351.07</v>
      </c>
      <c r="M117" s="20">
        <f t="shared" si="21"/>
        <v>1340.84</v>
      </c>
      <c r="N117" s="19">
        <f t="shared" si="22"/>
        <v>2250</v>
      </c>
      <c r="O117" s="19">
        <f t="shared" si="23"/>
        <v>2287</v>
      </c>
      <c r="P117" s="19">
        <f t="shared" si="18"/>
        <v>-37</v>
      </c>
    </row>
    <row r="118" spans="1:16" x14ac:dyDescent="0.25">
      <c r="A118">
        <v>23974</v>
      </c>
      <c r="B118">
        <v>3049</v>
      </c>
      <c r="C118">
        <v>1351.07</v>
      </c>
      <c r="D118">
        <v>1340.84</v>
      </c>
      <c r="E118">
        <v>2294</v>
      </c>
      <c r="F118">
        <v>2250</v>
      </c>
      <c r="G118">
        <v>89.96</v>
      </c>
      <c r="I118" s="17">
        <f t="shared" si="19"/>
        <v>23.974</v>
      </c>
      <c r="J118" s="18">
        <f t="shared" si="17"/>
        <v>3049</v>
      </c>
      <c r="K118" s="4">
        <f>J118*60*'Berechnungen 525d'!$D$9/1000</f>
        <v>154.75945531914891</v>
      </c>
      <c r="L118" s="20">
        <f t="shared" si="20"/>
        <v>1351.07</v>
      </c>
      <c r="M118" s="20">
        <f t="shared" si="21"/>
        <v>1340.84</v>
      </c>
      <c r="N118" s="19">
        <f t="shared" si="22"/>
        <v>2250</v>
      </c>
      <c r="O118" s="19">
        <f t="shared" si="23"/>
        <v>2294</v>
      </c>
      <c r="P118" s="19">
        <f t="shared" si="18"/>
        <v>-44</v>
      </c>
    </row>
    <row r="119" spans="1:16" x14ac:dyDescent="0.25">
      <c r="A119">
        <v>24164</v>
      </c>
      <c r="B119">
        <v>3049</v>
      </c>
      <c r="C119">
        <v>1351.07</v>
      </c>
      <c r="D119">
        <v>1340.84</v>
      </c>
      <c r="E119">
        <v>2294</v>
      </c>
      <c r="F119">
        <v>2250</v>
      </c>
      <c r="G119">
        <v>89.96</v>
      </c>
      <c r="I119" s="17">
        <f t="shared" si="19"/>
        <v>24.164000000000001</v>
      </c>
      <c r="J119" s="18">
        <f t="shared" si="17"/>
        <v>3049</v>
      </c>
      <c r="K119" s="4">
        <f>J119*60*'Berechnungen 525d'!$D$9/1000</f>
        <v>154.75945531914891</v>
      </c>
      <c r="L119" s="20">
        <f t="shared" si="20"/>
        <v>1351.07</v>
      </c>
      <c r="M119" s="20">
        <f t="shared" si="21"/>
        <v>1340.84</v>
      </c>
      <c r="N119" s="19">
        <f t="shared" si="22"/>
        <v>2250</v>
      </c>
      <c r="O119" s="19">
        <f t="shared" si="23"/>
        <v>2294</v>
      </c>
      <c r="P119" s="19">
        <f t="shared" si="18"/>
        <v>-44</v>
      </c>
    </row>
    <row r="120" spans="1:16" x14ac:dyDescent="0.25">
      <c r="A120">
        <v>24355</v>
      </c>
      <c r="B120">
        <v>3110</v>
      </c>
      <c r="C120">
        <v>1351.07</v>
      </c>
      <c r="D120">
        <v>1340.84</v>
      </c>
      <c r="E120">
        <v>2294</v>
      </c>
      <c r="F120">
        <v>2250</v>
      </c>
      <c r="G120">
        <v>89.96</v>
      </c>
      <c r="I120" s="17">
        <f t="shared" si="19"/>
        <v>24.355</v>
      </c>
      <c r="J120" s="18">
        <f t="shared" si="17"/>
        <v>3110</v>
      </c>
      <c r="K120" s="4">
        <f>J120*60*'Berechnungen 525d'!$D$9/1000</f>
        <v>157.85565957446806</v>
      </c>
      <c r="L120" s="20">
        <f t="shared" si="20"/>
        <v>1351.07</v>
      </c>
      <c r="M120" s="20">
        <f t="shared" si="21"/>
        <v>1340.84</v>
      </c>
      <c r="N120" s="19">
        <f t="shared" si="22"/>
        <v>2250</v>
      </c>
      <c r="O120" s="19">
        <f t="shared" si="23"/>
        <v>2294</v>
      </c>
      <c r="P120" s="19">
        <f t="shared" si="18"/>
        <v>-44</v>
      </c>
    </row>
    <row r="121" spans="1:16" x14ac:dyDescent="0.25">
      <c r="A121">
        <v>24545</v>
      </c>
      <c r="B121">
        <v>3110</v>
      </c>
      <c r="C121">
        <v>1351.07</v>
      </c>
      <c r="D121">
        <v>1340.84</v>
      </c>
      <c r="E121">
        <v>2294</v>
      </c>
      <c r="F121">
        <v>2250</v>
      </c>
      <c r="G121">
        <v>89.96</v>
      </c>
      <c r="I121" s="17">
        <f t="shared" si="19"/>
        <v>24.545000000000002</v>
      </c>
      <c r="J121" s="18">
        <f t="shared" si="17"/>
        <v>3110</v>
      </c>
      <c r="K121" s="4">
        <f>J121*60*'Berechnungen 525d'!$D$9/1000</f>
        <v>157.85565957446806</v>
      </c>
      <c r="L121" s="20">
        <f t="shared" si="20"/>
        <v>1351.07</v>
      </c>
      <c r="M121" s="20">
        <f t="shared" si="21"/>
        <v>1340.84</v>
      </c>
      <c r="N121" s="19">
        <f t="shared" si="22"/>
        <v>2250</v>
      </c>
      <c r="O121" s="19">
        <f t="shared" si="23"/>
        <v>2294</v>
      </c>
      <c r="P121" s="19">
        <f t="shared" si="18"/>
        <v>-44</v>
      </c>
    </row>
    <row r="122" spans="1:16" x14ac:dyDescent="0.25">
      <c r="A122">
        <v>24725</v>
      </c>
      <c r="B122">
        <v>3110</v>
      </c>
      <c r="C122">
        <v>1351.07</v>
      </c>
      <c r="D122">
        <v>1340.84</v>
      </c>
      <c r="E122">
        <v>2294</v>
      </c>
      <c r="F122">
        <v>2250</v>
      </c>
      <c r="G122">
        <v>89.96</v>
      </c>
      <c r="I122" s="17">
        <f t="shared" si="19"/>
        <v>24.725000000000001</v>
      </c>
      <c r="J122" s="18">
        <f t="shared" si="17"/>
        <v>3110</v>
      </c>
      <c r="K122" s="4">
        <f>J122*60*'Berechnungen 525d'!$D$9/1000</f>
        <v>157.85565957446806</v>
      </c>
      <c r="L122" s="20">
        <f t="shared" si="20"/>
        <v>1351.07</v>
      </c>
      <c r="M122" s="20">
        <f t="shared" si="21"/>
        <v>1340.84</v>
      </c>
      <c r="N122" s="19">
        <f t="shared" si="22"/>
        <v>2250</v>
      </c>
      <c r="O122" s="19">
        <f t="shared" si="23"/>
        <v>2294</v>
      </c>
      <c r="P122" s="19">
        <f t="shared" si="18"/>
        <v>-44</v>
      </c>
    </row>
    <row r="123" spans="1:16" x14ac:dyDescent="0.25">
      <c r="A123">
        <v>24916</v>
      </c>
      <c r="B123">
        <v>3110</v>
      </c>
      <c r="C123">
        <v>1351.07</v>
      </c>
      <c r="D123">
        <v>1340.84</v>
      </c>
      <c r="E123">
        <v>2294</v>
      </c>
      <c r="F123">
        <v>2250</v>
      </c>
      <c r="G123">
        <v>89.96</v>
      </c>
      <c r="I123" s="17">
        <f t="shared" si="19"/>
        <v>24.916</v>
      </c>
      <c r="J123" s="18">
        <f t="shared" si="17"/>
        <v>3110</v>
      </c>
      <c r="K123" s="4">
        <f>J123*60*'Berechnungen 525d'!$D$9/1000</f>
        <v>157.85565957446806</v>
      </c>
      <c r="L123" s="20">
        <f t="shared" si="20"/>
        <v>1351.07</v>
      </c>
      <c r="M123" s="20">
        <f t="shared" si="21"/>
        <v>1340.84</v>
      </c>
      <c r="N123" s="19">
        <f t="shared" si="22"/>
        <v>2250</v>
      </c>
      <c r="O123" s="19">
        <f t="shared" si="23"/>
        <v>2294</v>
      </c>
      <c r="P123" s="19">
        <f t="shared" si="18"/>
        <v>-44</v>
      </c>
    </row>
    <row r="124" spans="1:16" x14ac:dyDescent="0.25">
      <c r="A124">
        <v>25106</v>
      </c>
      <c r="B124">
        <v>3110</v>
      </c>
      <c r="C124">
        <v>1351.07</v>
      </c>
      <c r="D124">
        <v>1340.84</v>
      </c>
      <c r="E124">
        <v>2296</v>
      </c>
      <c r="F124">
        <v>2250</v>
      </c>
      <c r="G124">
        <v>89.96</v>
      </c>
      <c r="I124" s="17">
        <f t="shared" si="19"/>
        <v>25.106000000000002</v>
      </c>
      <c r="J124" s="18">
        <f t="shared" si="17"/>
        <v>3110</v>
      </c>
      <c r="K124" s="4">
        <f>J124*60*'Berechnungen 525d'!$D$9/1000</f>
        <v>157.85565957446806</v>
      </c>
      <c r="L124" s="20">
        <f t="shared" si="20"/>
        <v>1351.07</v>
      </c>
      <c r="M124" s="20">
        <f t="shared" si="21"/>
        <v>1340.84</v>
      </c>
      <c r="N124" s="19">
        <f t="shared" si="22"/>
        <v>2250</v>
      </c>
      <c r="O124" s="19">
        <f t="shared" si="23"/>
        <v>2296</v>
      </c>
      <c r="P124" s="19">
        <f t="shared" si="18"/>
        <v>-46</v>
      </c>
    </row>
    <row r="125" spans="1:16" x14ac:dyDescent="0.25">
      <c r="A125">
        <v>25296</v>
      </c>
      <c r="B125">
        <v>3110</v>
      </c>
      <c r="C125">
        <v>1351.07</v>
      </c>
      <c r="D125">
        <v>1340.84</v>
      </c>
      <c r="E125">
        <v>2296</v>
      </c>
      <c r="F125">
        <v>2250</v>
      </c>
      <c r="G125">
        <v>89.96</v>
      </c>
      <c r="I125" s="17">
        <f t="shared" si="19"/>
        <v>25.295999999999999</v>
      </c>
      <c r="J125" s="18">
        <f t="shared" si="17"/>
        <v>3110</v>
      </c>
      <c r="K125" s="4">
        <f>J125*60*'Berechnungen 525d'!$D$9/1000</f>
        <v>157.85565957446806</v>
      </c>
      <c r="L125" s="20">
        <f t="shared" si="20"/>
        <v>1351.07</v>
      </c>
      <c r="M125" s="20">
        <f t="shared" si="21"/>
        <v>1340.84</v>
      </c>
      <c r="N125" s="19">
        <f t="shared" si="22"/>
        <v>2250</v>
      </c>
      <c r="O125" s="19">
        <f t="shared" si="23"/>
        <v>2296</v>
      </c>
      <c r="P125" s="19">
        <f t="shared" si="18"/>
        <v>-46</v>
      </c>
    </row>
    <row r="126" spans="1:16" x14ac:dyDescent="0.25">
      <c r="A126">
        <v>25486</v>
      </c>
      <c r="B126">
        <v>3176</v>
      </c>
      <c r="C126">
        <v>1351.07</v>
      </c>
      <c r="D126">
        <v>1340.84</v>
      </c>
      <c r="E126">
        <v>2296</v>
      </c>
      <c r="F126">
        <v>2250</v>
      </c>
      <c r="G126">
        <v>89.96</v>
      </c>
      <c r="I126" s="17">
        <f t="shared" si="19"/>
        <v>25.486000000000001</v>
      </c>
      <c r="J126" s="18">
        <f t="shared" si="17"/>
        <v>3176</v>
      </c>
      <c r="K126" s="4">
        <f>J126*60*'Berechnungen 525d'!$D$9/1000</f>
        <v>161.20565106382978</v>
      </c>
      <c r="L126" s="20">
        <f t="shared" si="20"/>
        <v>1351.07</v>
      </c>
      <c r="M126" s="20">
        <f t="shared" si="21"/>
        <v>1340.84</v>
      </c>
      <c r="N126" s="19">
        <f t="shared" si="22"/>
        <v>2250</v>
      </c>
      <c r="O126" s="19">
        <f t="shared" si="23"/>
        <v>2296</v>
      </c>
      <c r="P126" s="19">
        <f t="shared" si="18"/>
        <v>-46</v>
      </c>
    </row>
    <row r="127" spans="1:16" x14ac:dyDescent="0.25">
      <c r="A127">
        <v>25667</v>
      </c>
      <c r="B127">
        <v>3176</v>
      </c>
      <c r="C127">
        <v>1351.07</v>
      </c>
      <c r="D127">
        <v>1340.84</v>
      </c>
      <c r="E127">
        <v>2296</v>
      </c>
      <c r="F127">
        <v>2250</v>
      </c>
      <c r="G127">
        <v>89.96</v>
      </c>
      <c r="I127" s="17">
        <f t="shared" si="19"/>
        <v>25.667000000000002</v>
      </c>
      <c r="J127" s="18">
        <f t="shared" si="17"/>
        <v>3176</v>
      </c>
      <c r="K127" s="4">
        <f>J127*60*'Berechnungen 525d'!$D$9/1000</f>
        <v>161.20565106382978</v>
      </c>
      <c r="L127" s="20">
        <f t="shared" si="20"/>
        <v>1351.07</v>
      </c>
      <c r="M127" s="20">
        <f t="shared" si="21"/>
        <v>1340.84</v>
      </c>
      <c r="N127" s="19">
        <f t="shared" si="22"/>
        <v>2250</v>
      </c>
      <c r="O127" s="19">
        <f t="shared" si="23"/>
        <v>2296</v>
      </c>
      <c r="P127" s="19">
        <f t="shared" si="18"/>
        <v>-46</v>
      </c>
    </row>
    <row r="128" spans="1:16" x14ac:dyDescent="0.25">
      <c r="A128">
        <v>25857</v>
      </c>
      <c r="B128">
        <v>3176</v>
      </c>
      <c r="C128">
        <v>1340.84</v>
      </c>
      <c r="D128">
        <v>1340.84</v>
      </c>
      <c r="E128">
        <v>2296</v>
      </c>
      <c r="F128">
        <v>2250</v>
      </c>
      <c r="G128">
        <v>89.96</v>
      </c>
      <c r="I128" s="17">
        <f t="shared" si="19"/>
        <v>25.856999999999999</v>
      </c>
      <c r="J128" s="18">
        <f t="shared" si="17"/>
        <v>3176</v>
      </c>
      <c r="K128" s="4">
        <f>J128*60*'Berechnungen 525d'!$D$9/1000</f>
        <v>161.20565106382978</v>
      </c>
      <c r="L128" s="20">
        <f t="shared" si="20"/>
        <v>1340.84</v>
      </c>
      <c r="M128" s="20">
        <f t="shared" si="21"/>
        <v>1340.84</v>
      </c>
      <c r="N128" s="19">
        <f t="shared" si="22"/>
        <v>2250</v>
      </c>
      <c r="O128" s="19">
        <f t="shared" si="23"/>
        <v>2296</v>
      </c>
      <c r="P128" s="19">
        <f t="shared" si="18"/>
        <v>-46</v>
      </c>
    </row>
    <row r="129" spans="1:16" x14ac:dyDescent="0.25">
      <c r="A129">
        <v>26047</v>
      </c>
      <c r="B129">
        <v>3176</v>
      </c>
      <c r="C129">
        <v>1340.84</v>
      </c>
      <c r="D129">
        <v>1340.84</v>
      </c>
      <c r="E129">
        <v>2296</v>
      </c>
      <c r="F129">
        <v>2250</v>
      </c>
      <c r="G129">
        <v>89.96</v>
      </c>
      <c r="I129" s="17">
        <f t="shared" si="19"/>
        <v>26.047000000000001</v>
      </c>
      <c r="J129" s="18">
        <f t="shared" si="17"/>
        <v>3176</v>
      </c>
      <c r="K129" s="4">
        <f>J129*60*'Berechnungen 525d'!$D$9/1000</f>
        <v>161.20565106382978</v>
      </c>
      <c r="L129" s="20">
        <f t="shared" si="20"/>
        <v>1340.84</v>
      </c>
      <c r="M129" s="20">
        <f t="shared" si="21"/>
        <v>1340.84</v>
      </c>
      <c r="N129" s="19">
        <f t="shared" si="22"/>
        <v>2250</v>
      </c>
      <c r="O129" s="19">
        <f t="shared" si="23"/>
        <v>2296</v>
      </c>
      <c r="P129" s="19">
        <f t="shared" si="18"/>
        <v>-46</v>
      </c>
    </row>
    <row r="130" spans="1:16" x14ac:dyDescent="0.25">
      <c r="A130">
        <v>26247</v>
      </c>
      <c r="B130">
        <v>3176</v>
      </c>
      <c r="C130">
        <v>1340.84</v>
      </c>
      <c r="D130">
        <v>1340.84</v>
      </c>
      <c r="E130">
        <v>2289</v>
      </c>
      <c r="F130">
        <v>2250</v>
      </c>
      <c r="G130">
        <v>89.96</v>
      </c>
      <c r="I130" s="17">
        <f t="shared" si="19"/>
        <v>26.247</v>
      </c>
      <c r="J130" s="18">
        <f t="shared" si="17"/>
        <v>3176</v>
      </c>
      <c r="K130" s="4">
        <f>J130*60*'Berechnungen 525d'!$D$9/1000</f>
        <v>161.20565106382978</v>
      </c>
      <c r="L130" s="20">
        <f t="shared" si="20"/>
        <v>1340.84</v>
      </c>
      <c r="M130" s="20">
        <f t="shared" si="21"/>
        <v>1340.84</v>
      </c>
      <c r="N130" s="19">
        <f t="shared" si="22"/>
        <v>2250</v>
      </c>
      <c r="O130" s="19">
        <f t="shared" si="23"/>
        <v>2289</v>
      </c>
      <c r="P130" s="19">
        <f t="shared" si="18"/>
        <v>-39</v>
      </c>
    </row>
    <row r="131" spans="1:16" x14ac:dyDescent="0.25">
      <c r="A131">
        <v>26438</v>
      </c>
      <c r="B131">
        <v>3176</v>
      </c>
      <c r="C131">
        <v>1340.84</v>
      </c>
      <c r="D131">
        <v>1340.84</v>
      </c>
      <c r="E131">
        <v>2289</v>
      </c>
      <c r="F131">
        <v>2250</v>
      </c>
      <c r="G131">
        <v>89.96</v>
      </c>
      <c r="I131" s="17">
        <f t="shared" ref="I131:I162" si="24">A131/1000</f>
        <v>26.437999999999999</v>
      </c>
      <c r="J131" s="18">
        <f t="shared" si="17"/>
        <v>3176</v>
      </c>
      <c r="K131" s="4">
        <f>J131*60*'Berechnungen 525d'!$D$9/1000</f>
        <v>161.20565106382978</v>
      </c>
      <c r="L131" s="20">
        <f t="shared" ref="L131:L162" si="25">IF(ISBLANK(C131),L130,C131)</f>
        <v>1340.84</v>
      </c>
      <c r="M131" s="20">
        <f t="shared" ref="M131:M162" si="26">IF(ISBLANK(D131),M130,D131)</f>
        <v>1340.84</v>
      </c>
      <c r="N131" s="19">
        <f t="shared" ref="N131:N162" si="27">IF(ISBLANK(F131),N130,F131)</f>
        <v>2250</v>
      </c>
      <c r="O131" s="19">
        <f t="shared" ref="O131:O162" si="28">IF(ISBLANK(E131),O130,E131)</f>
        <v>2289</v>
      </c>
      <c r="P131" s="19">
        <f t="shared" si="18"/>
        <v>-39</v>
      </c>
    </row>
    <row r="132" spans="1:16" x14ac:dyDescent="0.25">
      <c r="A132">
        <v>26608</v>
      </c>
      <c r="B132">
        <v>3238</v>
      </c>
      <c r="C132">
        <v>1340.84</v>
      </c>
      <c r="D132">
        <v>1340.84</v>
      </c>
      <c r="E132">
        <v>2289</v>
      </c>
      <c r="F132">
        <v>2250</v>
      </c>
      <c r="G132">
        <v>89.96</v>
      </c>
      <c r="I132" s="17">
        <f t="shared" si="24"/>
        <v>26.608000000000001</v>
      </c>
      <c r="J132" s="18">
        <f t="shared" ref="J132:J195" si="29">IF(ISBLANK(B132),J131,B132)</f>
        <v>3238</v>
      </c>
      <c r="K132" s="4">
        <f>J132*60*'Berechnungen 525d'!$D$9/1000</f>
        <v>164.35261276595742</v>
      </c>
      <c r="L132" s="20">
        <f t="shared" si="25"/>
        <v>1340.84</v>
      </c>
      <c r="M132" s="20">
        <f t="shared" si="26"/>
        <v>1340.84</v>
      </c>
      <c r="N132" s="19">
        <f t="shared" si="27"/>
        <v>2250</v>
      </c>
      <c r="O132" s="19">
        <f t="shared" si="28"/>
        <v>2289</v>
      </c>
      <c r="P132" s="19">
        <f t="shared" ref="P132:P191" si="30">N132-O132</f>
        <v>-39</v>
      </c>
    </row>
    <row r="133" spans="1:16" x14ac:dyDescent="0.25">
      <c r="A133">
        <v>26798</v>
      </c>
      <c r="B133">
        <v>3238</v>
      </c>
      <c r="C133">
        <v>1340.84</v>
      </c>
      <c r="D133">
        <v>1340.84</v>
      </c>
      <c r="E133">
        <v>2289</v>
      </c>
      <c r="F133">
        <v>2250</v>
      </c>
      <c r="G133">
        <v>89.96</v>
      </c>
      <c r="I133" s="17">
        <f t="shared" si="24"/>
        <v>26.797999999999998</v>
      </c>
      <c r="J133" s="18">
        <f t="shared" si="29"/>
        <v>3238</v>
      </c>
      <c r="K133" s="4">
        <f>J133*60*'Berechnungen 525d'!$D$9/1000</f>
        <v>164.35261276595742</v>
      </c>
      <c r="L133" s="20">
        <f t="shared" si="25"/>
        <v>1340.84</v>
      </c>
      <c r="M133" s="20">
        <f t="shared" si="26"/>
        <v>1340.84</v>
      </c>
      <c r="N133" s="19">
        <f t="shared" si="27"/>
        <v>2250</v>
      </c>
      <c r="O133" s="19">
        <f t="shared" si="28"/>
        <v>2289</v>
      </c>
      <c r="P133" s="19">
        <f t="shared" si="30"/>
        <v>-39</v>
      </c>
    </row>
    <row r="134" spans="1:16" x14ac:dyDescent="0.25">
      <c r="A134">
        <v>26999</v>
      </c>
      <c r="B134">
        <v>3238</v>
      </c>
      <c r="C134">
        <v>1351.07</v>
      </c>
      <c r="D134">
        <v>1340.84</v>
      </c>
      <c r="E134">
        <v>2289</v>
      </c>
      <c r="F134">
        <v>2250</v>
      </c>
      <c r="G134">
        <v>89.96</v>
      </c>
      <c r="I134" s="17">
        <f t="shared" si="24"/>
        <v>26.998999999999999</v>
      </c>
      <c r="J134" s="18">
        <f t="shared" si="29"/>
        <v>3238</v>
      </c>
      <c r="K134" s="4">
        <f>J134*60*'Berechnungen 525d'!$D$9/1000</f>
        <v>164.35261276595742</v>
      </c>
      <c r="L134" s="20">
        <f t="shared" si="25"/>
        <v>1351.07</v>
      </c>
      <c r="M134" s="20">
        <f t="shared" si="26"/>
        <v>1340.84</v>
      </c>
      <c r="N134" s="19">
        <f t="shared" si="27"/>
        <v>2250</v>
      </c>
      <c r="O134" s="19">
        <f t="shared" si="28"/>
        <v>2289</v>
      </c>
      <c r="P134" s="19">
        <f t="shared" si="30"/>
        <v>-39</v>
      </c>
    </row>
    <row r="135" spans="1:16" x14ac:dyDescent="0.25">
      <c r="A135">
        <v>27189</v>
      </c>
      <c r="B135">
        <v>3238</v>
      </c>
      <c r="C135">
        <v>1351.07</v>
      </c>
      <c r="D135">
        <v>1340.84</v>
      </c>
      <c r="E135">
        <v>2289</v>
      </c>
      <c r="F135">
        <v>2250</v>
      </c>
      <c r="G135">
        <v>89.96</v>
      </c>
      <c r="I135" s="17">
        <f t="shared" si="24"/>
        <v>27.189</v>
      </c>
      <c r="J135" s="18">
        <f t="shared" si="29"/>
        <v>3238</v>
      </c>
      <c r="K135" s="4">
        <f>J135*60*'Berechnungen 525d'!$D$9/1000</f>
        <v>164.35261276595742</v>
      </c>
      <c r="L135" s="20">
        <f t="shared" si="25"/>
        <v>1351.07</v>
      </c>
      <c r="M135" s="20">
        <f t="shared" si="26"/>
        <v>1340.84</v>
      </c>
      <c r="N135" s="19">
        <f t="shared" si="27"/>
        <v>2250</v>
      </c>
      <c r="O135" s="19">
        <f t="shared" si="28"/>
        <v>2289</v>
      </c>
      <c r="P135" s="19">
        <f t="shared" si="30"/>
        <v>-39</v>
      </c>
    </row>
    <row r="136" spans="1:16" x14ac:dyDescent="0.25">
      <c r="A136">
        <v>27379</v>
      </c>
      <c r="B136">
        <v>3238</v>
      </c>
      <c r="C136">
        <v>1351.07</v>
      </c>
      <c r="D136">
        <v>1340.84</v>
      </c>
      <c r="E136">
        <v>2277</v>
      </c>
      <c r="F136">
        <v>2250</v>
      </c>
      <c r="G136">
        <v>89.96</v>
      </c>
      <c r="I136" s="17">
        <f t="shared" si="24"/>
        <v>27.379000000000001</v>
      </c>
      <c r="J136" s="18">
        <f t="shared" si="29"/>
        <v>3238</v>
      </c>
      <c r="K136" s="4">
        <f>J136*60*'Berechnungen 525d'!$D$9/1000</f>
        <v>164.35261276595742</v>
      </c>
      <c r="L136" s="20">
        <f t="shared" si="25"/>
        <v>1351.07</v>
      </c>
      <c r="M136" s="20">
        <f t="shared" si="26"/>
        <v>1340.84</v>
      </c>
      <c r="N136" s="19">
        <f t="shared" si="27"/>
        <v>2250</v>
      </c>
      <c r="O136" s="19">
        <f t="shared" si="28"/>
        <v>2277</v>
      </c>
      <c r="P136" s="19">
        <f t="shared" si="30"/>
        <v>-27</v>
      </c>
    </row>
    <row r="137" spans="1:16" x14ac:dyDescent="0.25">
      <c r="A137">
        <v>27559</v>
      </c>
      <c r="B137">
        <v>3238</v>
      </c>
      <c r="C137">
        <v>1351.07</v>
      </c>
      <c r="D137">
        <v>1340.84</v>
      </c>
      <c r="E137">
        <v>2277</v>
      </c>
      <c r="F137">
        <v>2250</v>
      </c>
      <c r="G137">
        <v>89.96</v>
      </c>
      <c r="I137" s="17">
        <f t="shared" si="24"/>
        <v>27.559000000000001</v>
      </c>
      <c r="J137" s="18">
        <f t="shared" si="29"/>
        <v>3238</v>
      </c>
      <c r="K137" s="4">
        <f>J137*60*'Berechnungen 525d'!$D$9/1000</f>
        <v>164.35261276595742</v>
      </c>
      <c r="L137" s="20">
        <f t="shared" si="25"/>
        <v>1351.07</v>
      </c>
      <c r="M137" s="20">
        <f t="shared" si="26"/>
        <v>1340.84</v>
      </c>
      <c r="N137" s="19">
        <f t="shared" si="27"/>
        <v>2250</v>
      </c>
      <c r="O137" s="19">
        <f t="shared" si="28"/>
        <v>2277</v>
      </c>
      <c r="P137" s="19">
        <f t="shared" si="30"/>
        <v>-27</v>
      </c>
    </row>
    <row r="138" spans="1:16" x14ac:dyDescent="0.25">
      <c r="A138">
        <v>27750</v>
      </c>
      <c r="B138">
        <v>3325</v>
      </c>
      <c r="C138">
        <v>1351.07</v>
      </c>
      <c r="D138">
        <v>1340.84</v>
      </c>
      <c r="E138">
        <v>2277</v>
      </c>
      <c r="F138">
        <v>2250</v>
      </c>
      <c r="G138">
        <v>89.96</v>
      </c>
      <c r="I138" s="17">
        <f t="shared" si="24"/>
        <v>27.75</v>
      </c>
      <c r="J138" s="18">
        <f t="shared" si="29"/>
        <v>3325</v>
      </c>
      <c r="K138" s="4">
        <f>J138*60*'Berechnungen 525d'!$D$9/1000</f>
        <v>168.76851063829787</v>
      </c>
      <c r="L138" s="20">
        <f t="shared" si="25"/>
        <v>1351.07</v>
      </c>
      <c r="M138" s="20">
        <f t="shared" si="26"/>
        <v>1340.84</v>
      </c>
      <c r="N138" s="19">
        <f t="shared" si="27"/>
        <v>2250</v>
      </c>
      <c r="O138" s="19">
        <f t="shared" si="28"/>
        <v>2277</v>
      </c>
      <c r="P138" s="19">
        <f t="shared" si="30"/>
        <v>-27</v>
      </c>
    </row>
    <row r="139" spans="1:16" x14ac:dyDescent="0.25">
      <c r="A139">
        <v>27940</v>
      </c>
      <c r="B139">
        <v>3325</v>
      </c>
      <c r="C139">
        <v>1351.07</v>
      </c>
      <c r="D139">
        <v>1340.84</v>
      </c>
      <c r="E139">
        <v>2277</v>
      </c>
      <c r="F139">
        <v>2250</v>
      </c>
      <c r="G139">
        <v>89.96</v>
      </c>
      <c r="I139" s="17">
        <f t="shared" si="24"/>
        <v>27.94</v>
      </c>
      <c r="J139" s="18">
        <f t="shared" si="29"/>
        <v>3325</v>
      </c>
      <c r="K139" s="4">
        <f>J139*60*'Berechnungen 525d'!$D$9/1000</f>
        <v>168.76851063829787</v>
      </c>
      <c r="L139" s="20">
        <f t="shared" si="25"/>
        <v>1351.07</v>
      </c>
      <c r="M139" s="20">
        <f t="shared" si="26"/>
        <v>1340.84</v>
      </c>
      <c r="N139" s="19">
        <f t="shared" si="27"/>
        <v>2250</v>
      </c>
      <c r="O139" s="19">
        <f t="shared" si="28"/>
        <v>2277</v>
      </c>
      <c r="P139" s="19">
        <f t="shared" si="30"/>
        <v>-27</v>
      </c>
    </row>
    <row r="140" spans="1:16" x14ac:dyDescent="0.25">
      <c r="A140">
        <v>28130</v>
      </c>
      <c r="B140">
        <v>3325</v>
      </c>
      <c r="C140">
        <v>1340.84</v>
      </c>
      <c r="D140">
        <v>1340.84</v>
      </c>
      <c r="E140">
        <v>2277</v>
      </c>
      <c r="F140">
        <v>2250</v>
      </c>
      <c r="G140">
        <v>89.96</v>
      </c>
      <c r="I140" s="17">
        <f t="shared" si="24"/>
        <v>28.13</v>
      </c>
      <c r="J140" s="18">
        <f t="shared" si="29"/>
        <v>3325</v>
      </c>
      <c r="K140" s="4">
        <f>J140*60*'Berechnungen 525d'!$D$9/1000</f>
        <v>168.76851063829787</v>
      </c>
      <c r="L140" s="20">
        <f t="shared" si="25"/>
        <v>1340.84</v>
      </c>
      <c r="M140" s="20">
        <f t="shared" si="26"/>
        <v>1340.84</v>
      </c>
      <c r="N140" s="19">
        <f t="shared" si="27"/>
        <v>2250</v>
      </c>
      <c r="O140" s="19">
        <f t="shared" si="28"/>
        <v>2277</v>
      </c>
      <c r="P140" s="19">
        <f t="shared" si="30"/>
        <v>-27</v>
      </c>
    </row>
    <row r="141" spans="1:16" x14ac:dyDescent="0.25">
      <c r="A141">
        <v>28320</v>
      </c>
      <c r="B141">
        <v>3325</v>
      </c>
      <c r="C141">
        <v>1340.84</v>
      </c>
      <c r="D141">
        <v>1340.84</v>
      </c>
      <c r="E141">
        <v>2277</v>
      </c>
      <c r="F141">
        <v>2250</v>
      </c>
      <c r="G141">
        <v>89.96</v>
      </c>
      <c r="I141" s="17">
        <f t="shared" si="24"/>
        <v>28.32</v>
      </c>
      <c r="J141" s="18">
        <f t="shared" si="29"/>
        <v>3325</v>
      </c>
      <c r="K141" s="4">
        <f>J141*60*'Berechnungen 525d'!$D$9/1000</f>
        <v>168.76851063829787</v>
      </c>
      <c r="L141" s="20">
        <f t="shared" si="25"/>
        <v>1340.84</v>
      </c>
      <c r="M141" s="20">
        <f t="shared" si="26"/>
        <v>1340.84</v>
      </c>
      <c r="N141" s="19">
        <f t="shared" si="27"/>
        <v>2250</v>
      </c>
      <c r="O141" s="19">
        <f t="shared" si="28"/>
        <v>2277</v>
      </c>
      <c r="P141" s="19">
        <f t="shared" si="30"/>
        <v>-27</v>
      </c>
    </row>
    <row r="142" spans="1:16" x14ac:dyDescent="0.25">
      <c r="A142">
        <v>28511</v>
      </c>
      <c r="B142">
        <v>3325</v>
      </c>
      <c r="C142">
        <v>1340.84</v>
      </c>
      <c r="D142">
        <v>1340.84</v>
      </c>
      <c r="E142">
        <v>2271</v>
      </c>
      <c r="F142">
        <v>2250</v>
      </c>
      <c r="G142">
        <v>89.96</v>
      </c>
      <c r="I142" s="17">
        <f t="shared" si="24"/>
        <v>28.510999999999999</v>
      </c>
      <c r="J142" s="18">
        <f t="shared" si="29"/>
        <v>3325</v>
      </c>
      <c r="K142" s="4">
        <f>J142*60*'Berechnungen 525d'!$D$9/1000</f>
        <v>168.76851063829787</v>
      </c>
      <c r="L142" s="20">
        <f t="shared" si="25"/>
        <v>1340.84</v>
      </c>
      <c r="M142" s="20">
        <f t="shared" si="26"/>
        <v>1340.84</v>
      </c>
      <c r="N142" s="19">
        <f t="shared" si="27"/>
        <v>2250</v>
      </c>
      <c r="O142" s="19">
        <f t="shared" si="28"/>
        <v>2271</v>
      </c>
      <c r="P142" s="19">
        <f t="shared" si="30"/>
        <v>-21</v>
      </c>
    </row>
    <row r="143" spans="1:16" x14ac:dyDescent="0.25">
      <c r="A143">
        <v>28711</v>
      </c>
      <c r="B143">
        <v>3325</v>
      </c>
      <c r="C143">
        <v>1340.84</v>
      </c>
      <c r="D143">
        <v>1340.84</v>
      </c>
      <c r="E143">
        <v>2271</v>
      </c>
      <c r="F143">
        <v>2250</v>
      </c>
      <c r="G143">
        <v>89.96</v>
      </c>
      <c r="I143" s="17">
        <f t="shared" si="24"/>
        <v>28.710999999999999</v>
      </c>
      <c r="J143" s="18">
        <f t="shared" si="29"/>
        <v>3325</v>
      </c>
      <c r="K143" s="4">
        <f>J143*60*'Berechnungen 525d'!$D$9/1000</f>
        <v>168.76851063829787</v>
      </c>
      <c r="L143" s="20">
        <f t="shared" si="25"/>
        <v>1340.84</v>
      </c>
      <c r="M143" s="20">
        <f t="shared" si="26"/>
        <v>1340.84</v>
      </c>
      <c r="N143" s="19">
        <f t="shared" si="27"/>
        <v>2250</v>
      </c>
      <c r="O143" s="19">
        <f t="shared" si="28"/>
        <v>2271</v>
      </c>
      <c r="P143" s="19">
        <f t="shared" si="30"/>
        <v>-21</v>
      </c>
    </row>
    <row r="144" spans="1:16" x14ac:dyDescent="0.25">
      <c r="A144">
        <v>28901</v>
      </c>
      <c r="B144">
        <v>3394</v>
      </c>
      <c r="C144">
        <v>1340.84</v>
      </c>
      <c r="D144">
        <v>1340.84</v>
      </c>
      <c r="E144">
        <v>2271</v>
      </c>
      <c r="F144">
        <v>2250</v>
      </c>
      <c r="G144">
        <v>89.96</v>
      </c>
      <c r="I144" s="17">
        <f t="shared" si="24"/>
        <v>28.901</v>
      </c>
      <c r="J144" s="18">
        <f t="shared" si="29"/>
        <v>3394</v>
      </c>
      <c r="K144" s="4">
        <f>J144*60*'Berechnungen 525d'!$D$9/1000</f>
        <v>172.27077446808508</v>
      </c>
      <c r="L144" s="20">
        <f t="shared" si="25"/>
        <v>1340.84</v>
      </c>
      <c r="M144" s="20">
        <f t="shared" si="26"/>
        <v>1340.84</v>
      </c>
      <c r="N144" s="19">
        <f t="shared" si="27"/>
        <v>2250</v>
      </c>
      <c r="O144" s="19">
        <f t="shared" si="28"/>
        <v>2271</v>
      </c>
      <c r="P144" s="19">
        <f t="shared" si="30"/>
        <v>-21</v>
      </c>
    </row>
    <row r="145" spans="1:16" x14ac:dyDescent="0.25">
      <c r="A145">
        <v>29092</v>
      </c>
      <c r="B145">
        <v>3394</v>
      </c>
      <c r="C145">
        <v>1340.84</v>
      </c>
      <c r="D145">
        <v>1340.84</v>
      </c>
      <c r="E145">
        <v>2271</v>
      </c>
      <c r="F145">
        <v>2250</v>
      </c>
      <c r="G145">
        <v>89.96</v>
      </c>
      <c r="I145" s="17">
        <f t="shared" si="24"/>
        <v>29.091999999999999</v>
      </c>
      <c r="J145" s="18">
        <f t="shared" si="29"/>
        <v>3394</v>
      </c>
      <c r="K145" s="4">
        <f>J145*60*'Berechnungen 525d'!$D$9/1000</f>
        <v>172.27077446808508</v>
      </c>
      <c r="L145" s="20">
        <f t="shared" si="25"/>
        <v>1340.84</v>
      </c>
      <c r="M145" s="20">
        <f t="shared" si="26"/>
        <v>1340.84</v>
      </c>
      <c r="N145" s="19">
        <f t="shared" si="27"/>
        <v>2250</v>
      </c>
      <c r="O145" s="19">
        <f t="shared" si="28"/>
        <v>2271</v>
      </c>
      <c r="P145" s="19">
        <f t="shared" si="30"/>
        <v>-21</v>
      </c>
    </row>
    <row r="146" spans="1:16" x14ac:dyDescent="0.25">
      <c r="A146">
        <v>29262</v>
      </c>
      <c r="B146">
        <v>3394</v>
      </c>
      <c r="C146">
        <v>1340.84</v>
      </c>
      <c r="D146">
        <v>1340.84</v>
      </c>
      <c r="E146">
        <v>2271</v>
      </c>
      <c r="F146">
        <v>2250</v>
      </c>
      <c r="G146">
        <v>89.96</v>
      </c>
      <c r="I146" s="17">
        <f t="shared" si="24"/>
        <v>29.262</v>
      </c>
      <c r="J146" s="18">
        <f t="shared" si="29"/>
        <v>3394</v>
      </c>
      <c r="K146" s="4">
        <f>J146*60*'Berechnungen 525d'!$D$9/1000</f>
        <v>172.27077446808508</v>
      </c>
      <c r="L146" s="20">
        <f t="shared" si="25"/>
        <v>1340.84</v>
      </c>
      <c r="M146" s="20">
        <f t="shared" si="26"/>
        <v>1340.84</v>
      </c>
      <c r="N146" s="19">
        <f t="shared" si="27"/>
        <v>2250</v>
      </c>
      <c r="O146" s="19">
        <f t="shared" si="28"/>
        <v>2271</v>
      </c>
      <c r="P146" s="19">
        <f t="shared" si="30"/>
        <v>-21</v>
      </c>
    </row>
    <row r="147" spans="1:16" x14ac:dyDescent="0.25">
      <c r="A147">
        <v>29462</v>
      </c>
      <c r="B147">
        <v>3394</v>
      </c>
      <c r="C147">
        <v>1340.84</v>
      </c>
      <c r="D147">
        <v>1340.84</v>
      </c>
      <c r="E147">
        <v>2271</v>
      </c>
      <c r="F147">
        <v>2250</v>
      </c>
      <c r="G147">
        <v>89.96</v>
      </c>
      <c r="I147" s="17">
        <f t="shared" si="24"/>
        <v>29.462</v>
      </c>
      <c r="J147" s="18">
        <f t="shared" si="29"/>
        <v>3394</v>
      </c>
      <c r="K147" s="4">
        <f>J147*60*'Berechnungen 525d'!$D$9/1000</f>
        <v>172.27077446808508</v>
      </c>
      <c r="L147" s="20">
        <f t="shared" si="25"/>
        <v>1340.84</v>
      </c>
      <c r="M147" s="20">
        <f t="shared" si="26"/>
        <v>1340.84</v>
      </c>
      <c r="N147" s="19">
        <f t="shared" si="27"/>
        <v>2250</v>
      </c>
      <c r="O147" s="19">
        <f t="shared" si="28"/>
        <v>2271</v>
      </c>
      <c r="P147" s="19">
        <f t="shared" si="30"/>
        <v>-21</v>
      </c>
    </row>
    <row r="148" spans="1:16" x14ac:dyDescent="0.25">
      <c r="A148">
        <v>29652</v>
      </c>
      <c r="B148">
        <v>3394</v>
      </c>
      <c r="C148">
        <v>1340.84</v>
      </c>
      <c r="D148">
        <v>1340.84</v>
      </c>
      <c r="E148">
        <v>2273</v>
      </c>
      <c r="F148">
        <v>2250</v>
      </c>
      <c r="G148">
        <v>89.96</v>
      </c>
      <c r="I148" s="17">
        <f t="shared" si="24"/>
        <v>29.652000000000001</v>
      </c>
      <c r="J148" s="18">
        <f t="shared" si="29"/>
        <v>3394</v>
      </c>
      <c r="K148" s="4">
        <f>J148*60*'Berechnungen 525d'!$D$9/1000</f>
        <v>172.27077446808508</v>
      </c>
      <c r="L148" s="20">
        <f t="shared" si="25"/>
        <v>1340.84</v>
      </c>
      <c r="M148" s="20">
        <f t="shared" si="26"/>
        <v>1340.84</v>
      </c>
      <c r="N148" s="19">
        <f t="shared" si="27"/>
        <v>2250</v>
      </c>
      <c r="O148" s="19">
        <f t="shared" si="28"/>
        <v>2273</v>
      </c>
      <c r="P148" s="19">
        <f t="shared" si="30"/>
        <v>-23</v>
      </c>
    </row>
    <row r="149" spans="1:16" x14ac:dyDescent="0.25">
      <c r="A149">
        <v>29843</v>
      </c>
      <c r="B149">
        <v>3394</v>
      </c>
      <c r="C149">
        <v>1340.84</v>
      </c>
      <c r="D149">
        <v>1340.84</v>
      </c>
      <c r="E149">
        <v>2273</v>
      </c>
      <c r="F149">
        <v>2250</v>
      </c>
      <c r="G149">
        <v>90.16</v>
      </c>
      <c r="I149" s="17">
        <f t="shared" si="24"/>
        <v>29.843</v>
      </c>
      <c r="J149" s="18">
        <f t="shared" si="29"/>
        <v>3394</v>
      </c>
      <c r="K149" s="4">
        <f>J149*60*'Berechnungen 525d'!$D$9/1000</f>
        <v>172.27077446808508</v>
      </c>
      <c r="L149" s="20">
        <f t="shared" si="25"/>
        <v>1340.84</v>
      </c>
      <c r="M149" s="20">
        <f t="shared" si="26"/>
        <v>1340.84</v>
      </c>
      <c r="N149" s="19">
        <f t="shared" si="27"/>
        <v>2250</v>
      </c>
      <c r="O149" s="19">
        <f t="shared" si="28"/>
        <v>2273</v>
      </c>
      <c r="P149" s="19">
        <f t="shared" si="30"/>
        <v>-23</v>
      </c>
    </row>
    <row r="150" spans="1:16" x14ac:dyDescent="0.25">
      <c r="A150">
        <v>30033</v>
      </c>
      <c r="B150">
        <v>3465</v>
      </c>
      <c r="C150">
        <v>1340.84</v>
      </c>
      <c r="D150">
        <v>1340.84</v>
      </c>
      <c r="E150">
        <v>2273</v>
      </c>
      <c r="F150">
        <v>2250</v>
      </c>
      <c r="G150">
        <v>90.16</v>
      </c>
      <c r="I150" s="17">
        <f t="shared" si="24"/>
        <v>30.033000000000001</v>
      </c>
      <c r="J150" s="18">
        <f t="shared" si="29"/>
        <v>3465</v>
      </c>
      <c r="K150" s="4">
        <f>J150*60*'Berechnungen 525d'!$D$9/1000</f>
        <v>175.87455319148935</v>
      </c>
      <c r="L150" s="20">
        <f t="shared" si="25"/>
        <v>1340.84</v>
      </c>
      <c r="M150" s="20">
        <f t="shared" si="26"/>
        <v>1340.84</v>
      </c>
      <c r="N150" s="19">
        <f t="shared" si="27"/>
        <v>2250</v>
      </c>
      <c r="O150" s="19">
        <f t="shared" si="28"/>
        <v>2273</v>
      </c>
      <c r="P150" s="19">
        <f t="shared" si="30"/>
        <v>-23</v>
      </c>
    </row>
    <row r="151" spans="1:16" x14ac:dyDescent="0.25">
      <c r="A151">
        <v>30223</v>
      </c>
      <c r="B151">
        <v>3465</v>
      </c>
      <c r="C151">
        <v>1340.84</v>
      </c>
      <c r="D151">
        <v>1340.84</v>
      </c>
      <c r="E151">
        <v>2273</v>
      </c>
      <c r="F151">
        <v>2250</v>
      </c>
      <c r="G151">
        <v>90.16</v>
      </c>
      <c r="I151" s="17">
        <f t="shared" si="24"/>
        <v>30.222999999999999</v>
      </c>
      <c r="J151" s="18">
        <f t="shared" si="29"/>
        <v>3465</v>
      </c>
      <c r="K151" s="4">
        <f>J151*60*'Berechnungen 525d'!$D$9/1000</f>
        <v>175.87455319148935</v>
      </c>
      <c r="L151" s="20">
        <f t="shared" si="25"/>
        <v>1340.84</v>
      </c>
      <c r="M151" s="20">
        <f t="shared" si="26"/>
        <v>1340.84</v>
      </c>
      <c r="N151" s="19">
        <f t="shared" si="27"/>
        <v>2250</v>
      </c>
      <c r="O151" s="19">
        <f t="shared" si="28"/>
        <v>2273</v>
      </c>
      <c r="P151" s="19">
        <f t="shared" si="30"/>
        <v>-23</v>
      </c>
    </row>
    <row r="152" spans="1:16" x14ac:dyDescent="0.25">
      <c r="A152">
        <v>30413</v>
      </c>
      <c r="B152">
        <v>3465</v>
      </c>
      <c r="C152">
        <v>1340.84</v>
      </c>
      <c r="D152">
        <v>1340.84</v>
      </c>
      <c r="E152">
        <v>2273</v>
      </c>
      <c r="F152">
        <v>2250</v>
      </c>
      <c r="G152">
        <v>90.16</v>
      </c>
      <c r="I152" s="17">
        <f t="shared" si="24"/>
        <v>30.413</v>
      </c>
      <c r="J152" s="18">
        <f t="shared" si="29"/>
        <v>3465</v>
      </c>
      <c r="K152" s="4">
        <f>J152*60*'Berechnungen 525d'!$D$9/1000</f>
        <v>175.87455319148935</v>
      </c>
      <c r="L152" s="20">
        <f t="shared" si="25"/>
        <v>1340.84</v>
      </c>
      <c r="M152" s="20">
        <f t="shared" si="26"/>
        <v>1340.84</v>
      </c>
      <c r="N152" s="19">
        <f t="shared" si="27"/>
        <v>2250</v>
      </c>
      <c r="O152" s="19">
        <f t="shared" si="28"/>
        <v>2273</v>
      </c>
      <c r="P152" s="19">
        <f t="shared" si="30"/>
        <v>-23</v>
      </c>
    </row>
    <row r="153" spans="1:16" x14ac:dyDescent="0.25">
      <c r="A153">
        <v>30614</v>
      </c>
      <c r="B153">
        <v>3465</v>
      </c>
      <c r="C153">
        <v>1340.84</v>
      </c>
      <c r="D153">
        <v>1340.84</v>
      </c>
      <c r="E153">
        <v>2273</v>
      </c>
      <c r="F153">
        <v>2250</v>
      </c>
      <c r="G153">
        <v>90.16</v>
      </c>
      <c r="I153" s="17">
        <f t="shared" si="24"/>
        <v>30.614000000000001</v>
      </c>
      <c r="J153" s="18">
        <f t="shared" si="29"/>
        <v>3465</v>
      </c>
      <c r="K153" s="4">
        <f>J153*60*'Berechnungen 525d'!$D$9/1000</f>
        <v>175.87455319148935</v>
      </c>
      <c r="L153" s="20">
        <f t="shared" si="25"/>
        <v>1340.84</v>
      </c>
      <c r="M153" s="20">
        <f t="shared" si="26"/>
        <v>1340.84</v>
      </c>
      <c r="N153" s="19">
        <f t="shared" si="27"/>
        <v>2250</v>
      </c>
      <c r="O153" s="19">
        <f t="shared" si="28"/>
        <v>2273</v>
      </c>
      <c r="P153" s="19">
        <f t="shared" si="30"/>
        <v>-23</v>
      </c>
    </row>
    <row r="154" spans="1:16" x14ac:dyDescent="0.25">
      <c r="A154">
        <v>30804</v>
      </c>
      <c r="B154">
        <v>3465</v>
      </c>
      <c r="C154">
        <v>1340.84</v>
      </c>
      <c r="D154">
        <v>1340.84</v>
      </c>
      <c r="E154">
        <v>2273</v>
      </c>
      <c r="F154">
        <v>2250</v>
      </c>
      <c r="G154">
        <v>90.16</v>
      </c>
      <c r="I154" s="17">
        <f t="shared" si="24"/>
        <v>30.803999999999998</v>
      </c>
      <c r="J154" s="18">
        <f t="shared" si="29"/>
        <v>3465</v>
      </c>
      <c r="K154" s="4">
        <f>J154*60*'Berechnungen 525d'!$D$9/1000</f>
        <v>175.87455319148935</v>
      </c>
      <c r="L154" s="20">
        <f t="shared" si="25"/>
        <v>1340.84</v>
      </c>
      <c r="M154" s="20">
        <f t="shared" si="26"/>
        <v>1340.84</v>
      </c>
      <c r="N154" s="19">
        <f t="shared" si="27"/>
        <v>2250</v>
      </c>
      <c r="O154" s="19">
        <f t="shared" si="28"/>
        <v>2273</v>
      </c>
      <c r="P154" s="19">
        <f t="shared" si="30"/>
        <v>-23</v>
      </c>
    </row>
    <row r="155" spans="1:16" x14ac:dyDescent="0.25">
      <c r="A155">
        <v>30994</v>
      </c>
      <c r="B155">
        <v>3465</v>
      </c>
      <c r="C155">
        <v>1340.84</v>
      </c>
      <c r="D155">
        <v>1340.84</v>
      </c>
      <c r="E155">
        <v>2273</v>
      </c>
      <c r="F155">
        <v>2250</v>
      </c>
      <c r="G155">
        <v>90.16</v>
      </c>
      <c r="I155" s="17">
        <f t="shared" si="24"/>
        <v>30.994</v>
      </c>
      <c r="J155" s="18">
        <f t="shared" si="29"/>
        <v>3465</v>
      </c>
      <c r="K155" s="4">
        <f>J155*60*'Berechnungen 525d'!$D$9/1000</f>
        <v>175.87455319148935</v>
      </c>
      <c r="L155" s="20">
        <f t="shared" si="25"/>
        <v>1340.84</v>
      </c>
      <c r="M155" s="20">
        <f t="shared" si="26"/>
        <v>1340.84</v>
      </c>
      <c r="N155" s="19">
        <f t="shared" si="27"/>
        <v>2250</v>
      </c>
      <c r="O155" s="19">
        <f t="shared" si="28"/>
        <v>2273</v>
      </c>
      <c r="P155" s="19">
        <f t="shared" si="30"/>
        <v>-23</v>
      </c>
    </row>
    <row r="156" spans="1:16" x14ac:dyDescent="0.25">
      <c r="A156">
        <v>31185</v>
      </c>
      <c r="B156">
        <v>3522</v>
      </c>
      <c r="C156">
        <v>1340.84</v>
      </c>
      <c r="D156">
        <v>1340.84</v>
      </c>
      <c r="E156">
        <v>2273</v>
      </c>
      <c r="F156">
        <v>2250</v>
      </c>
      <c r="G156">
        <v>90.16</v>
      </c>
      <c r="I156" s="17">
        <f t="shared" si="24"/>
        <v>31.184999999999999</v>
      </c>
      <c r="J156" s="18">
        <f t="shared" si="29"/>
        <v>3522</v>
      </c>
      <c r="K156" s="4">
        <f>J156*60*'Berechnungen 525d'!$D$9/1000</f>
        <v>178.76772765957446</v>
      </c>
      <c r="L156" s="20">
        <f t="shared" si="25"/>
        <v>1340.84</v>
      </c>
      <c r="M156" s="20">
        <f t="shared" si="26"/>
        <v>1340.84</v>
      </c>
      <c r="N156" s="19">
        <f t="shared" si="27"/>
        <v>2250</v>
      </c>
      <c r="O156" s="19">
        <f t="shared" si="28"/>
        <v>2273</v>
      </c>
      <c r="P156" s="19">
        <f t="shared" si="30"/>
        <v>-23</v>
      </c>
    </row>
    <row r="157" spans="1:16" x14ac:dyDescent="0.25">
      <c r="A157">
        <v>31375</v>
      </c>
      <c r="B157">
        <v>3522</v>
      </c>
      <c r="C157">
        <v>1340.84</v>
      </c>
      <c r="D157">
        <v>1340.84</v>
      </c>
      <c r="E157">
        <v>2273</v>
      </c>
      <c r="F157">
        <v>2250</v>
      </c>
      <c r="G157">
        <v>90.16</v>
      </c>
      <c r="I157" s="17">
        <f t="shared" si="24"/>
        <v>31.375</v>
      </c>
      <c r="J157" s="18">
        <f t="shared" si="29"/>
        <v>3522</v>
      </c>
      <c r="K157" s="4">
        <f>J157*60*'Berechnungen 525d'!$D$9/1000</f>
        <v>178.76772765957446</v>
      </c>
      <c r="L157" s="20">
        <f t="shared" si="25"/>
        <v>1340.84</v>
      </c>
      <c r="M157" s="20">
        <f t="shared" si="26"/>
        <v>1340.84</v>
      </c>
      <c r="N157" s="19">
        <f t="shared" si="27"/>
        <v>2250</v>
      </c>
      <c r="O157" s="19">
        <f t="shared" si="28"/>
        <v>2273</v>
      </c>
      <c r="P157" s="19">
        <f t="shared" si="30"/>
        <v>-23</v>
      </c>
    </row>
    <row r="158" spans="1:16" x14ac:dyDescent="0.25">
      <c r="A158">
        <v>31565</v>
      </c>
      <c r="B158">
        <v>3522</v>
      </c>
      <c r="C158">
        <v>1340.84</v>
      </c>
      <c r="D158">
        <v>1340.84</v>
      </c>
      <c r="E158">
        <v>2273</v>
      </c>
      <c r="F158">
        <v>2250</v>
      </c>
      <c r="G158">
        <v>90.16</v>
      </c>
      <c r="I158" s="17">
        <f t="shared" si="24"/>
        <v>31.565000000000001</v>
      </c>
      <c r="J158" s="18">
        <f t="shared" si="29"/>
        <v>3522</v>
      </c>
      <c r="K158" s="4">
        <f>J158*60*'Berechnungen 525d'!$D$9/1000</f>
        <v>178.76772765957446</v>
      </c>
      <c r="L158" s="20">
        <f t="shared" si="25"/>
        <v>1340.84</v>
      </c>
      <c r="M158" s="20">
        <f t="shared" si="26"/>
        <v>1340.84</v>
      </c>
      <c r="N158" s="19">
        <f t="shared" si="27"/>
        <v>2250</v>
      </c>
      <c r="O158" s="19">
        <f t="shared" si="28"/>
        <v>2273</v>
      </c>
      <c r="P158" s="19">
        <f t="shared" si="30"/>
        <v>-23</v>
      </c>
    </row>
    <row r="159" spans="1:16" x14ac:dyDescent="0.25">
      <c r="A159">
        <v>31765</v>
      </c>
      <c r="B159">
        <v>3522</v>
      </c>
      <c r="C159">
        <v>1340.84</v>
      </c>
      <c r="D159">
        <v>1340.84</v>
      </c>
      <c r="E159">
        <v>2273</v>
      </c>
      <c r="F159">
        <v>2250</v>
      </c>
      <c r="G159">
        <v>90.16</v>
      </c>
      <c r="I159" s="17">
        <f t="shared" si="24"/>
        <v>31.765000000000001</v>
      </c>
      <c r="J159" s="18">
        <f t="shared" si="29"/>
        <v>3522</v>
      </c>
      <c r="K159" s="4">
        <f>J159*60*'Berechnungen 525d'!$D$9/1000</f>
        <v>178.76772765957446</v>
      </c>
      <c r="L159" s="20">
        <f t="shared" si="25"/>
        <v>1340.84</v>
      </c>
      <c r="M159" s="20">
        <f t="shared" si="26"/>
        <v>1340.84</v>
      </c>
      <c r="N159" s="19">
        <f t="shared" si="27"/>
        <v>2250</v>
      </c>
      <c r="O159" s="19">
        <f t="shared" si="28"/>
        <v>2273</v>
      </c>
      <c r="P159" s="19">
        <f t="shared" si="30"/>
        <v>-23</v>
      </c>
    </row>
    <row r="160" spans="1:16" x14ac:dyDescent="0.25">
      <c r="A160">
        <v>31956</v>
      </c>
      <c r="B160">
        <v>3522</v>
      </c>
      <c r="C160">
        <v>1340.84</v>
      </c>
      <c r="D160">
        <v>1340.84</v>
      </c>
      <c r="E160">
        <v>2273</v>
      </c>
      <c r="F160">
        <v>2250</v>
      </c>
      <c r="G160">
        <v>90.16</v>
      </c>
      <c r="I160" s="17">
        <f t="shared" si="24"/>
        <v>31.956</v>
      </c>
      <c r="J160" s="18">
        <f t="shared" si="29"/>
        <v>3522</v>
      </c>
      <c r="K160" s="4">
        <f>J160*60*'Berechnungen 525d'!$D$9/1000</f>
        <v>178.76772765957446</v>
      </c>
      <c r="L160" s="20">
        <f t="shared" si="25"/>
        <v>1340.84</v>
      </c>
      <c r="M160" s="20">
        <f t="shared" si="26"/>
        <v>1340.84</v>
      </c>
      <c r="N160" s="19">
        <f t="shared" si="27"/>
        <v>2250</v>
      </c>
      <c r="O160" s="19">
        <f t="shared" si="28"/>
        <v>2273</v>
      </c>
      <c r="P160" s="19">
        <f t="shared" si="30"/>
        <v>-23</v>
      </c>
    </row>
    <row r="161" spans="1:16" x14ac:dyDescent="0.25">
      <c r="A161">
        <v>32146</v>
      </c>
      <c r="B161">
        <v>3522</v>
      </c>
      <c r="C161">
        <v>1340.84</v>
      </c>
      <c r="D161">
        <v>1340.84</v>
      </c>
      <c r="E161">
        <v>2273</v>
      </c>
      <c r="F161">
        <v>2250</v>
      </c>
      <c r="G161">
        <v>90.16</v>
      </c>
      <c r="I161" s="17">
        <f t="shared" si="24"/>
        <v>32.146000000000001</v>
      </c>
      <c r="J161" s="18">
        <f t="shared" si="29"/>
        <v>3522</v>
      </c>
      <c r="K161" s="4">
        <f>J161*60*'Berechnungen 525d'!$D$9/1000</f>
        <v>178.76772765957446</v>
      </c>
      <c r="L161" s="20">
        <f t="shared" si="25"/>
        <v>1340.84</v>
      </c>
      <c r="M161" s="20">
        <f t="shared" si="26"/>
        <v>1340.84</v>
      </c>
      <c r="N161" s="19">
        <f t="shared" si="27"/>
        <v>2250</v>
      </c>
      <c r="O161" s="19">
        <f t="shared" si="28"/>
        <v>2273</v>
      </c>
      <c r="P161" s="19">
        <f t="shared" si="30"/>
        <v>-23</v>
      </c>
    </row>
    <row r="162" spans="1:16" x14ac:dyDescent="0.25">
      <c r="A162">
        <v>32336</v>
      </c>
      <c r="B162">
        <v>3594</v>
      </c>
      <c r="C162">
        <v>1340.84</v>
      </c>
      <c r="D162">
        <v>1340.84</v>
      </c>
      <c r="E162">
        <v>2273</v>
      </c>
      <c r="F162">
        <v>2250</v>
      </c>
      <c r="G162">
        <v>90.16</v>
      </c>
      <c r="I162" s="17">
        <f t="shared" si="24"/>
        <v>32.335999999999999</v>
      </c>
      <c r="J162" s="18">
        <f t="shared" si="29"/>
        <v>3594</v>
      </c>
      <c r="K162" s="4">
        <f>J162*60*'Berechnungen 525d'!$D$9/1000</f>
        <v>182.42226382978723</v>
      </c>
      <c r="L162" s="20">
        <f t="shared" si="25"/>
        <v>1340.84</v>
      </c>
      <c r="M162" s="20">
        <f t="shared" si="26"/>
        <v>1340.84</v>
      </c>
      <c r="N162" s="19">
        <f t="shared" si="27"/>
        <v>2250</v>
      </c>
      <c r="O162" s="19">
        <f t="shared" si="28"/>
        <v>2273</v>
      </c>
      <c r="P162" s="19">
        <f t="shared" si="30"/>
        <v>-23</v>
      </c>
    </row>
    <row r="163" spans="1:16" x14ac:dyDescent="0.25">
      <c r="A163">
        <v>32526</v>
      </c>
      <c r="B163">
        <v>3594</v>
      </c>
      <c r="C163">
        <v>1340.84</v>
      </c>
      <c r="D163">
        <v>1340.84</v>
      </c>
      <c r="E163">
        <v>2273</v>
      </c>
      <c r="F163">
        <v>2250</v>
      </c>
      <c r="G163">
        <v>90.16</v>
      </c>
      <c r="I163" s="17">
        <f t="shared" ref="I163:I191" si="31">A163/1000</f>
        <v>32.526000000000003</v>
      </c>
      <c r="J163" s="18">
        <f t="shared" si="29"/>
        <v>3594</v>
      </c>
      <c r="K163" s="4">
        <f>J163*60*'Berechnungen 525d'!$D$9/1000</f>
        <v>182.42226382978723</v>
      </c>
      <c r="L163" s="20">
        <f t="shared" ref="L163:L191" si="32">IF(ISBLANK(C163),L162,C163)</f>
        <v>1340.84</v>
      </c>
      <c r="M163" s="20">
        <f t="shared" ref="M163:M191" si="33">IF(ISBLANK(D163),M162,D163)</f>
        <v>1340.84</v>
      </c>
      <c r="N163" s="19">
        <f t="shared" ref="N163:N191" si="34">IF(ISBLANK(F163),N162,F163)</f>
        <v>2250</v>
      </c>
      <c r="O163" s="19">
        <f t="shared" ref="O163:O191" si="35">IF(ISBLANK(E163),O162,E163)</f>
        <v>2273</v>
      </c>
      <c r="P163" s="19">
        <f t="shared" si="30"/>
        <v>-23</v>
      </c>
    </row>
    <row r="164" spans="1:16" x14ac:dyDescent="0.25">
      <c r="A164">
        <v>32717</v>
      </c>
      <c r="B164">
        <v>3594</v>
      </c>
      <c r="C164">
        <v>1351.07</v>
      </c>
      <c r="D164">
        <v>1340.84</v>
      </c>
      <c r="E164">
        <v>2273</v>
      </c>
      <c r="F164">
        <v>2250</v>
      </c>
      <c r="G164">
        <v>90.16</v>
      </c>
      <c r="I164" s="17">
        <f t="shared" si="31"/>
        <v>32.716999999999999</v>
      </c>
      <c r="J164" s="18">
        <f t="shared" si="29"/>
        <v>3594</v>
      </c>
      <c r="K164" s="4">
        <f>J164*60*'Berechnungen 525d'!$D$9/1000</f>
        <v>182.42226382978723</v>
      </c>
      <c r="L164" s="20">
        <f t="shared" si="32"/>
        <v>1351.07</v>
      </c>
      <c r="M164" s="20">
        <f t="shared" si="33"/>
        <v>1340.84</v>
      </c>
      <c r="N164" s="19">
        <f t="shared" si="34"/>
        <v>2250</v>
      </c>
      <c r="O164" s="19">
        <f t="shared" si="35"/>
        <v>2273</v>
      </c>
      <c r="P164" s="19">
        <f t="shared" si="30"/>
        <v>-23</v>
      </c>
    </row>
    <row r="165" spans="1:16" x14ac:dyDescent="0.25">
      <c r="A165">
        <v>32917</v>
      </c>
      <c r="B165">
        <v>3594</v>
      </c>
      <c r="C165">
        <v>1351.07</v>
      </c>
      <c r="D165">
        <v>1340.84</v>
      </c>
      <c r="E165">
        <v>2273</v>
      </c>
      <c r="F165">
        <v>2250</v>
      </c>
      <c r="G165">
        <v>90.16</v>
      </c>
      <c r="I165" s="17">
        <f t="shared" si="31"/>
        <v>32.917000000000002</v>
      </c>
      <c r="J165" s="18">
        <f t="shared" si="29"/>
        <v>3594</v>
      </c>
      <c r="K165" s="4">
        <f>J165*60*'Berechnungen 525d'!$D$9/1000</f>
        <v>182.42226382978723</v>
      </c>
      <c r="L165" s="20">
        <f t="shared" si="32"/>
        <v>1351.07</v>
      </c>
      <c r="M165" s="20">
        <f t="shared" si="33"/>
        <v>1340.84</v>
      </c>
      <c r="N165" s="19">
        <f t="shared" si="34"/>
        <v>2250</v>
      </c>
      <c r="O165" s="19">
        <f t="shared" si="35"/>
        <v>2273</v>
      </c>
      <c r="P165" s="19">
        <f t="shared" si="30"/>
        <v>-23</v>
      </c>
    </row>
    <row r="166" spans="1:16" x14ac:dyDescent="0.25">
      <c r="A166">
        <v>33107</v>
      </c>
      <c r="B166">
        <v>3594</v>
      </c>
      <c r="C166">
        <v>1351.07</v>
      </c>
      <c r="D166">
        <v>1340.84</v>
      </c>
      <c r="E166">
        <v>2272</v>
      </c>
      <c r="F166">
        <v>2250</v>
      </c>
      <c r="G166">
        <v>90.16</v>
      </c>
      <c r="I166" s="17">
        <f t="shared" si="31"/>
        <v>33.106999999999999</v>
      </c>
      <c r="J166" s="18">
        <f t="shared" si="29"/>
        <v>3594</v>
      </c>
      <c r="K166" s="4">
        <f>J166*60*'Berechnungen 525d'!$D$9/1000</f>
        <v>182.42226382978723</v>
      </c>
      <c r="L166" s="20">
        <f t="shared" si="32"/>
        <v>1351.07</v>
      </c>
      <c r="M166" s="20">
        <f t="shared" si="33"/>
        <v>1340.84</v>
      </c>
      <c r="N166" s="19">
        <f t="shared" si="34"/>
        <v>2250</v>
      </c>
      <c r="O166" s="19">
        <f t="shared" si="35"/>
        <v>2272</v>
      </c>
      <c r="P166" s="19">
        <f t="shared" si="30"/>
        <v>-22</v>
      </c>
    </row>
    <row r="167" spans="1:16" x14ac:dyDescent="0.25">
      <c r="A167">
        <v>33298</v>
      </c>
      <c r="B167">
        <v>3594</v>
      </c>
      <c r="C167">
        <v>1351.07</v>
      </c>
      <c r="D167">
        <v>1340.84</v>
      </c>
      <c r="E167">
        <v>2272</v>
      </c>
      <c r="F167">
        <v>2250</v>
      </c>
      <c r="G167">
        <v>90.16</v>
      </c>
      <c r="I167" s="17">
        <f t="shared" si="31"/>
        <v>33.298000000000002</v>
      </c>
      <c r="J167" s="18">
        <f t="shared" si="29"/>
        <v>3594</v>
      </c>
      <c r="K167" s="4">
        <f>J167*60*'Berechnungen 525d'!$D$9/1000</f>
        <v>182.42226382978723</v>
      </c>
      <c r="L167" s="20">
        <f t="shared" si="32"/>
        <v>1351.07</v>
      </c>
      <c r="M167" s="20">
        <f t="shared" si="33"/>
        <v>1340.84</v>
      </c>
      <c r="N167" s="19">
        <f t="shared" si="34"/>
        <v>2250</v>
      </c>
      <c r="O167" s="19">
        <f t="shared" si="35"/>
        <v>2272</v>
      </c>
      <c r="P167" s="19">
        <f t="shared" si="30"/>
        <v>-22</v>
      </c>
    </row>
    <row r="168" spans="1:16" x14ac:dyDescent="0.25">
      <c r="A168">
        <v>33488</v>
      </c>
      <c r="B168">
        <v>3660</v>
      </c>
      <c r="C168">
        <v>1351.07</v>
      </c>
      <c r="D168">
        <v>1340.84</v>
      </c>
      <c r="E168">
        <v>2272</v>
      </c>
      <c r="F168">
        <v>2250</v>
      </c>
      <c r="G168">
        <v>90.16</v>
      </c>
      <c r="I168" s="17">
        <f t="shared" si="31"/>
        <v>33.488</v>
      </c>
      <c r="J168" s="18">
        <f t="shared" si="29"/>
        <v>3660</v>
      </c>
      <c r="K168" s="4">
        <f>J168*60*'Berechnungen 525d'!$D$9/1000</f>
        <v>185.77225531914891</v>
      </c>
      <c r="L168" s="20">
        <f t="shared" si="32"/>
        <v>1351.07</v>
      </c>
      <c r="M168" s="20">
        <f t="shared" si="33"/>
        <v>1340.84</v>
      </c>
      <c r="N168" s="19">
        <f t="shared" si="34"/>
        <v>2250</v>
      </c>
      <c r="O168" s="19">
        <f t="shared" si="35"/>
        <v>2272</v>
      </c>
      <c r="P168" s="19">
        <f t="shared" si="30"/>
        <v>-22</v>
      </c>
    </row>
    <row r="169" spans="1:16" x14ac:dyDescent="0.25">
      <c r="A169">
        <v>33678</v>
      </c>
      <c r="B169">
        <v>3660</v>
      </c>
      <c r="C169">
        <v>1351.07</v>
      </c>
      <c r="D169">
        <v>1340.84</v>
      </c>
      <c r="E169">
        <v>2272</v>
      </c>
      <c r="F169">
        <v>2250</v>
      </c>
      <c r="G169">
        <v>90.16</v>
      </c>
      <c r="I169" s="17">
        <f t="shared" si="31"/>
        <v>33.677999999999997</v>
      </c>
      <c r="J169" s="18">
        <f t="shared" si="29"/>
        <v>3660</v>
      </c>
      <c r="K169" s="4">
        <f>J169*60*'Berechnungen 525d'!$D$9/1000</f>
        <v>185.77225531914891</v>
      </c>
      <c r="L169" s="20">
        <f t="shared" si="32"/>
        <v>1351.07</v>
      </c>
      <c r="M169" s="20">
        <f t="shared" si="33"/>
        <v>1340.84</v>
      </c>
      <c r="N169" s="19">
        <f t="shared" si="34"/>
        <v>2250</v>
      </c>
      <c r="O169" s="19">
        <f t="shared" si="35"/>
        <v>2272</v>
      </c>
      <c r="P169" s="19">
        <f t="shared" si="30"/>
        <v>-22</v>
      </c>
    </row>
    <row r="170" spans="1:16" x14ac:dyDescent="0.25">
      <c r="A170">
        <v>33868</v>
      </c>
      <c r="B170">
        <v>3660</v>
      </c>
      <c r="C170">
        <v>1351.07</v>
      </c>
      <c r="D170">
        <v>1340.84</v>
      </c>
      <c r="E170">
        <v>2272</v>
      </c>
      <c r="F170">
        <v>2250</v>
      </c>
      <c r="G170">
        <v>90.16</v>
      </c>
      <c r="I170" s="17">
        <f t="shared" si="31"/>
        <v>33.868000000000002</v>
      </c>
      <c r="J170" s="18">
        <f t="shared" si="29"/>
        <v>3660</v>
      </c>
      <c r="K170" s="4">
        <f>J170*60*'Berechnungen 525d'!$D$9/1000</f>
        <v>185.77225531914891</v>
      </c>
      <c r="L170" s="20">
        <f t="shared" si="32"/>
        <v>1351.07</v>
      </c>
      <c r="M170" s="20">
        <f t="shared" si="33"/>
        <v>1340.84</v>
      </c>
      <c r="N170" s="19">
        <f t="shared" si="34"/>
        <v>2250</v>
      </c>
      <c r="O170" s="19">
        <f t="shared" si="35"/>
        <v>2272</v>
      </c>
      <c r="P170" s="19">
        <f t="shared" si="30"/>
        <v>-22</v>
      </c>
    </row>
    <row r="171" spans="1:16" x14ac:dyDescent="0.25">
      <c r="A171">
        <v>34069</v>
      </c>
      <c r="B171">
        <v>3660</v>
      </c>
      <c r="C171">
        <v>1351.07</v>
      </c>
      <c r="D171">
        <v>1340.84</v>
      </c>
      <c r="E171">
        <v>2272</v>
      </c>
      <c r="F171">
        <v>2250</v>
      </c>
      <c r="G171">
        <v>90.16</v>
      </c>
      <c r="I171" s="17">
        <f t="shared" si="31"/>
        <v>34.069000000000003</v>
      </c>
      <c r="J171" s="18">
        <f t="shared" si="29"/>
        <v>3660</v>
      </c>
      <c r="K171" s="4">
        <f>J171*60*'Berechnungen 525d'!$D$9/1000</f>
        <v>185.77225531914891</v>
      </c>
      <c r="L171" s="20">
        <f t="shared" si="32"/>
        <v>1351.07</v>
      </c>
      <c r="M171" s="20">
        <f t="shared" si="33"/>
        <v>1340.84</v>
      </c>
      <c r="N171" s="19">
        <f t="shared" si="34"/>
        <v>2250</v>
      </c>
      <c r="O171" s="19">
        <f t="shared" si="35"/>
        <v>2272</v>
      </c>
      <c r="P171" s="19">
        <f t="shared" si="30"/>
        <v>-22</v>
      </c>
    </row>
    <row r="172" spans="1:16" x14ac:dyDescent="0.25">
      <c r="A172">
        <v>34259</v>
      </c>
      <c r="B172">
        <v>3660</v>
      </c>
      <c r="C172">
        <v>1351.07</v>
      </c>
      <c r="D172">
        <v>1340.84</v>
      </c>
      <c r="E172">
        <v>2267</v>
      </c>
      <c r="F172">
        <v>2250</v>
      </c>
      <c r="G172">
        <v>90.16</v>
      </c>
      <c r="I172" s="17">
        <f t="shared" si="31"/>
        <v>34.259</v>
      </c>
      <c r="J172" s="18">
        <f t="shared" si="29"/>
        <v>3660</v>
      </c>
      <c r="K172" s="4">
        <f>J172*60*'Berechnungen 525d'!$D$9/1000</f>
        <v>185.77225531914891</v>
      </c>
      <c r="L172" s="20">
        <f t="shared" si="32"/>
        <v>1351.07</v>
      </c>
      <c r="M172" s="20">
        <f t="shared" si="33"/>
        <v>1340.84</v>
      </c>
      <c r="N172" s="19">
        <f t="shared" si="34"/>
        <v>2250</v>
      </c>
      <c r="O172" s="19">
        <f t="shared" si="35"/>
        <v>2267</v>
      </c>
      <c r="P172" s="19">
        <f t="shared" si="30"/>
        <v>-17</v>
      </c>
    </row>
    <row r="173" spans="1:16" x14ac:dyDescent="0.25">
      <c r="A173">
        <v>34449</v>
      </c>
      <c r="B173">
        <v>3660</v>
      </c>
      <c r="C173">
        <v>1351.07</v>
      </c>
      <c r="D173">
        <v>1340.84</v>
      </c>
      <c r="E173">
        <v>2267</v>
      </c>
      <c r="F173">
        <v>2250</v>
      </c>
      <c r="G173">
        <v>90.36</v>
      </c>
      <c r="I173" s="17">
        <f t="shared" si="31"/>
        <v>34.448999999999998</v>
      </c>
      <c r="J173" s="18">
        <f t="shared" si="29"/>
        <v>3660</v>
      </c>
      <c r="K173" s="4">
        <f>J173*60*'Berechnungen 525d'!$D$9/1000</f>
        <v>185.77225531914891</v>
      </c>
      <c r="L173" s="20">
        <f t="shared" si="32"/>
        <v>1351.07</v>
      </c>
      <c r="M173" s="20">
        <f t="shared" si="33"/>
        <v>1340.84</v>
      </c>
      <c r="N173" s="19">
        <f t="shared" si="34"/>
        <v>2250</v>
      </c>
      <c r="O173" s="19">
        <f t="shared" si="35"/>
        <v>2267</v>
      </c>
      <c r="P173" s="19">
        <f t="shared" si="30"/>
        <v>-17</v>
      </c>
    </row>
    <row r="174" spans="1:16" x14ac:dyDescent="0.25">
      <c r="A174">
        <v>34640</v>
      </c>
      <c r="B174">
        <v>3748</v>
      </c>
      <c r="C174">
        <v>1351.07</v>
      </c>
      <c r="D174">
        <v>1340.84</v>
      </c>
      <c r="E174">
        <v>2267</v>
      </c>
      <c r="F174">
        <v>2250</v>
      </c>
      <c r="G174">
        <v>90.36</v>
      </c>
      <c r="I174" s="17">
        <f t="shared" si="31"/>
        <v>34.64</v>
      </c>
      <c r="J174" s="18">
        <f t="shared" si="29"/>
        <v>3748</v>
      </c>
      <c r="K174" s="4">
        <f>J174*60*'Berechnungen 525d'!$D$9/1000</f>
        <v>190.23891063829785</v>
      </c>
      <c r="L174" s="20">
        <f t="shared" si="32"/>
        <v>1351.07</v>
      </c>
      <c r="M174" s="20">
        <f t="shared" si="33"/>
        <v>1340.84</v>
      </c>
      <c r="N174" s="19">
        <f t="shared" si="34"/>
        <v>2250</v>
      </c>
      <c r="O174" s="19">
        <f t="shared" si="35"/>
        <v>2267</v>
      </c>
      <c r="P174" s="19">
        <f t="shared" si="30"/>
        <v>-17</v>
      </c>
    </row>
    <row r="175" spans="1:16" x14ac:dyDescent="0.25">
      <c r="A175">
        <v>34830</v>
      </c>
      <c r="B175">
        <v>3748</v>
      </c>
      <c r="C175">
        <v>1351.07</v>
      </c>
      <c r="D175">
        <v>1340.84</v>
      </c>
      <c r="E175">
        <v>2267</v>
      </c>
      <c r="F175">
        <v>2250</v>
      </c>
      <c r="G175">
        <v>90.36</v>
      </c>
      <c r="I175" s="17">
        <f t="shared" si="31"/>
        <v>34.83</v>
      </c>
      <c r="J175" s="18">
        <f t="shared" si="29"/>
        <v>3748</v>
      </c>
      <c r="K175" s="4">
        <f>J175*60*'Berechnungen 525d'!$D$9/1000</f>
        <v>190.23891063829785</v>
      </c>
      <c r="L175" s="20">
        <f t="shared" si="32"/>
        <v>1351.07</v>
      </c>
      <c r="M175" s="20">
        <f t="shared" si="33"/>
        <v>1340.84</v>
      </c>
      <c r="N175" s="19">
        <f t="shared" si="34"/>
        <v>2250</v>
      </c>
      <c r="O175" s="19">
        <f t="shared" si="35"/>
        <v>2267</v>
      </c>
      <c r="P175" s="19">
        <f t="shared" si="30"/>
        <v>-17</v>
      </c>
    </row>
    <row r="176" spans="1:16" x14ac:dyDescent="0.25">
      <c r="A176">
        <v>35020</v>
      </c>
      <c r="B176">
        <v>3748</v>
      </c>
      <c r="C176">
        <v>1351.07</v>
      </c>
      <c r="D176">
        <v>1340.84</v>
      </c>
      <c r="E176">
        <v>2267</v>
      </c>
      <c r="F176">
        <v>2250</v>
      </c>
      <c r="G176">
        <v>90.36</v>
      </c>
      <c r="I176" s="17">
        <f t="shared" si="31"/>
        <v>35.020000000000003</v>
      </c>
      <c r="J176" s="18">
        <f t="shared" si="29"/>
        <v>3748</v>
      </c>
      <c r="K176" s="4">
        <f>J176*60*'Berechnungen 525d'!$D$9/1000</f>
        <v>190.23891063829785</v>
      </c>
      <c r="L176" s="20">
        <f t="shared" si="32"/>
        <v>1351.07</v>
      </c>
      <c r="M176" s="20">
        <f t="shared" si="33"/>
        <v>1340.84</v>
      </c>
      <c r="N176" s="19">
        <f t="shared" si="34"/>
        <v>2250</v>
      </c>
      <c r="O176" s="19">
        <f t="shared" si="35"/>
        <v>2267</v>
      </c>
      <c r="P176" s="19">
        <f t="shared" si="30"/>
        <v>-17</v>
      </c>
    </row>
    <row r="177" spans="1:16" x14ac:dyDescent="0.25">
      <c r="A177">
        <v>35200</v>
      </c>
      <c r="B177">
        <v>3748</v>
      </c>
      <c r="C177">
        <v>1351.07</v>
      </c>
      <c r="D177">
        <v>1340.84</v>
      </c>
      <c r="E177">
        <v>2267</v>
      </c>
      <c r="F177">
        <v>2250</v>
      </c>
      <c r="G177">
        <v>90.36</v>
      </c>
      <c r="I177" s="17">
        <f t="shared" si="31"/>
        <v>35.200000000000003</v>
      </c>
      <c r="J177" s="18">
        <f t="shared" si="29"/>
        <v>3748</v>
      </c>
      <c r="K177" s="4">
        <f>J177*60*'Berechnungen 525d'!$D$9/1000</f>
        <v>190.23891063829785</v>
      </c>
      <c r="L177" s="20">
        <f t="shared" si="32"/>
        <v>1351.07</v>
      </c>
      <c r="M177" s="20">
        <f t="shared" si="33"/>
        <v>1340.84</v>
      </c>
      <c r="N177" s="19">
        <f t="shared" si="34"/>
        <v>2250</v>
      </c>
      <c r="O177" s="19">
        <f t="shared" si="35"/>
        <v>2267</v>
      </c>
      <c r="P177" s="19">
        <f t="shared" si="30"/>
        <v>-17</v>
      </c>
    </row>
    <row r="178" spans="1:16" x14ac:dyDescent="0.25">
      <c r="A178">
        <v>35371</v>
      </c>
      <c r="B178">
        <v>3748</v>
      </c>
      <c r="C178">
        <v>1351.07</v>
      </c>
      <c r="D178">
        <v>1340.84</v>
      </c>
      <c r="E178">
        <v>2269</v>
      </c>
      <c r="F178">
        <v>2250</v>
      </c>
      <c r="G178">
        <v>90.36</v>
      </c>
      <c r="I178" s="17">
        <f t="shared" si="31"/>
        <v>35.371000000000002</v>
      </c>
      <c r="J178" s="18">
        <f t="shared" si="29"/>
        <v>3748</v>
      </c>
      <c r="K178" s="4">
        <f>J178*60*'Berechnungen 525d'!$D$9/1000</f>
        <v>190.23891063829785</v>
      </c>
      <c r="L178" s="20">
        <f t="shared" si="32"/>
        <v>1351.07</v>
      </c>
      <c r="M178" s="20">
        <f t="shared" si="33"/>
        <v>1340.84</v>
      </c>
      <c r="N178" s="19">
        <f t="shared" si="34"/>
        <v>2250</v>
      </c>
      <c r="O178" s="19">
        <f t="shared" si="35"/>
        <v>2269</v>
      </c>
      <c r="P178" s="19">
        <f t="shared" si="30"/>
        <v>-19</v>
      </c>
    </row>
    <row r="179" spans="1:16" x14ac:dyDescent="0.25">
      <c r="A179">
        <v>35551</v>
      </c>
      <c r="B179">
        <v>3748</v>
      </c>
      <c r="C179">
        <v>1351.07</v>
      </c>
      <c r="D179">
        <v>1340.84</v>
      </c>
      <c r="E179">
        <v>2269</v>
      </c>
      <c r="F179">
        <v>2250</v>
      </c>
      <c r="G179">
        <v>90.36</v>
      </c>
      <c r="I179" s="17">
        <f t="shared" si="31"/>
        <v>35.551000000000002</v>
      </c>
      <c r="J179" s="18">
        <f t="shared" si="29"/>
        <v>3748</v>
      </c>
      <c r="K179" s="4">
        <f>J179*60*'Berechnungen 525d'!$D$9/1000</f>
        <v>190.23891063829785</v>
      </c>
      <c r="L179" s="20">
        <f t="shared" si="32"/>
        <v>1351.07</v>
      </c>
      <c r="M179" s="20">
        <f t="shared" si="33"/>
        <v>1340.84</v>
      </c>
      <c r="N179" s="19">
        <f t="shared" si="34"/>
        <v>2250</v>
      </c>
      <c r="O179" s="19">
        <f t="shared" si="35"/>
        <v>2269</v>
      </c>
      <c r="P179" s="19">
        <f t="shared" si="30"/>
        <v>-19</v>
      </c>
    </row>
    <row r="180" spans="1:16" x14ac:dyDescent="0.25">
      <c r="A180">
        <v>35731</v>
      </c>
      <c r="B180">
        <v>3815</v>
      </c>
      <c r="C180">
        <v>1351.07</v>
      </c>
      <c r="D180">
        <v>1340.84</v>
      </c>
      <c r="E180">
        <v>2269</v>
      </c>
      <c r="F180">
        <v>2250</v>
      </c>
      <c r="G180">
        <v>90.36</v>
      </c>
      <c r="I180" s="17">
        <f t="shared" si="31"/>
        <v>35.731000000000002</v>
      </c>
      <c r="J180" s="18">
        <f t="shared" si="29"/>
        <v>3815</v>
      </c>
      <c r="K180" s="4">
        <f>J180*60*'Berechnungen 525d'!$D$9/1000</f>
        <v>193.63965957446806</v>
      </c>
      <c r="L180" s="20">
        <f t="shared" si="32"/>
        <v>1351.07</v>
      </c>
      <c r="M180" s="20">
        <f t="shared" si="33"/>
        <v>1340.84</v>
      </c>
      <c r="N180" s="19">
        <f t="shared" si="34"/>
        <v>2250</v>
      </c>
      <c r="O180" s="19">
        <f t="shared" si="35"/>
        <v>2269</v>
      </c>
      <c r="P180" s="19">
        <f t="shared" si="30"/>
        <v>-19</v>
      </c>
    </row>
    <row r="181" spans="1:16" x14ac:dyDescent="0.25">
      <c r="A181">
        <v>35921</v>
      </c>
      <c r="B181">
        <v>3815</v>
      </c>
      <c r="C181">
        <v>1351.07</v>
      </c>
      <c r="D181">
        <v>1340.84</v>
      </c>
      <c r="E181">
        <v>2269</v>
      </c>
      <c r="F181">
        <v>2250</v>
      </c>
      <c r="G181">
        <v>90.36</v>
      </c>
      <c r="I181" s="17">
        <f t="shared" si="31"/>
        <v>35.920999999999999</v>
      </c>
      <c r="J181" s="18">
        <f t="shared" si="29"/>
        <v>3815</v>
      </c>
      <c r="K181" s="4">
        <f>J181*60*'Berechnungen 525d'!$D$9/1000</f>
        <v>193.63965957446806</v>
      </c>
      <c r="L181" s="20">
        <f t="shared" si="32"/>
        <v>1351.07</v>
      </c>
      <c r="M181" s="20">
        <f t="shared" si="33"/>
        <v>1340.84</v>
      </c>
      <c r="N181" s="19">
        <f t="shared" si="34"/>
        <v>2250</v>
      </c>
      <c r="O181" s="19">
        <f t="shared" si="35"/>
        <v>2269</v>
      </c>
      <c r="P181" s="19">
        <f t="shared" si="30"/>
        <v>-19</v>
      </c>
    </row>
    <row r="182" spans="1:16" x14ac:dyDescent="0.25">
      <c r="A182">
        <v>36092</v>
      </c>
      <c r="B182">
        <v>3815</v>
      </c>
      <c r="C182">
        <v>1351.07</v>
      </c>
      <c r="D182">
        <v>1340.84</v>
      </c>
      <c r="E182">
        <v>2269</v>
      </c>
      <c r="F182">
        <v>2250</v>
      </c>
      <c r="G182">
        <v>90.36</v>
      </c>
      <c r="I182" s="17">
        <f t="shared" si="31"/>
        <v>36.091999999999999</v>
      </c>
      <c r="J182" s="18">
        <f t="shared" si="29"/>
        <v>3815</v>
      </c>
      <c r="K182" s="4">
        <f>J182*60*'Berechnungen 525d'!$D$9/1000</f>
        <v>193.63965957446806</v>
      </c>
      <c r="L182" s="20">
        <f t="shared" si="32"/>
        <v>1351.07</v>
      </c>
      <c r="M182" s="20">
        <f t="shared" si="33"/>
        <v>1340.84</v>
      </c>
      <c r="N182" s="19">
        <f t="shared" si="34"/>
        <v>2250</v>
      </c>
      <c r="O182" s="19">
        <f t="shared" si="35"/>
        <v>2269</v>
      </c>
      <c r="P182" s="19">
        <f t="shared" si="30"/>
        <v>-19</v>
      </c>
    </row>
    <row r="183" spans="1:16" x14ac:dyDescent="0.25">
      <c r="A183">
        <v>36272</v>
      </c>
      <c r="B183">
        <v>3815</v>
      </c>
      <c r="C183">
        <v>1351.07</v>
      </c>
      <c r="D183">
        <v>1340.84</v>
      </c>
      <c r="E183">
        <v>2269</v>
      </c>
      <c r="F183">
        <v>2250</v>
      </c>
      <c r="G183">
        <v>90.36</v>
      </c>
      <c r="I183" s="17">
        <f t="shared" si="31"/>
        <v>36.271999999999998</v>
      </c>
      <c r="J183" s="18">
        <f t="shared" si="29"/>
        <v>3815</v>
      </c>
      <c r="K183" s="4">
        <f>J183*60*'Berechnungen 525d'!$D$9/1000</f>
        <v>193.63965957446806</v>
      </c>
      <c r="L183" s="20">
        <f t="shared" si="32"/>
        <v>1351.07</v>
      </c>
      <c r="M183" s="20">
        <f t="shared" si="33"/>
        <v>1340.84</v>
      </c>
      <c r="N183" s="19">
        <f t="shared" si="34"/>
        <v>2250</v>
      </c>
      <c r="O183" s="19">
        <f t="shared" si="35"/>
        <v>2269</v>
      </c>
      <c r="P183" s="19">
        <f t="shared" si="30"/>
        <v>-19</v>
      </c>
    </row>
    <row r="184" spans="1:16" x14ac:dyDescent="0.25">
      <c r="A184">
        <v>36462</v>
      </c>
      <c r="B184">
        <v>3815</v>
      </c>
      <c r="C184">
        <v>1351.07</v>
      </c>
      <c r="D184">
        <v>1340.84</v>
      </c>
      <c r="E184">
        <v>2266</v>
      </c>
      <c r="F184">
        <v>2250</v>
      </c>
      <c r="G184">
        <v>90.36</v>
      </c>
      <c r="I184" s="17">
        <f t="shared" si="31"/>
        <v>36.462000000000003</v>
      </c>
      <c r="J184" s="18">
        <f t="shared" si="29"/>
        <v>3815</v>
      </c>
      <c r="K184" s="4">
        <f>J184*60*'Berechnungen 525d'!$D$9/1000</f>
        <v>193.63965957446806</v>
      </c>
      <c r="L184" s="20">
        <f t="shared" si="32"/>
        <v>1351.07</v>
      </c>
      <c r="M184" s="20">
        <f t="shared" si="33"/>
        <v>1340.84</v>
      </c>
      <c r="N184" s="19">
        <f t="shared" si="34"/>
        <v>2250</v>
      </c>
      <c r="O184" s="19">
        <f t="shared" si="35"/>
        <v>2266</v>
      </c>
      <c r="P184" s="19">
        <f t="shared" si="30"/>
        <v>-16</v>
      </c>
    </row>
    <row r="185" spans="1:16" x14ac:dyDescent="0.25">
      <c r="A185">
        <v>36642</v>
      </c>
      <c r="B185">
        <v>3815</v>
      </c>
      <c r="C185">
        <v>1351.07</v>
      </c>
      <c r="D185">
        <v>1340.84</v>
      </c>
      <c r="E185">
        <v>2266</v>
      </c>
      <c r="F185">
        <v>2250</v>
      </c>
      <c r="G185">
        <v>90.56</v>
      </c>
      <c r="I185" s="17">
        <f t="shared" si="31"/>
        <v>36.642000000000003</v>
      </c>
      <c r="J185" s="18">
        <f t="shared" si="29"/>
        <v>3815</v>
      </c>
      <c r="K185" s="4">
        <f>J185*60*'Berechnungen 525d'!$D$9/1000</f>
        <v>193.63965957446806</v>
      </c>
      <c r="L185" s="20">
        <f t="shared" si="32"/>
        <v>1351.07</v>
      </c>
      <c r="M185" s="20">
        <f t="shared" si="33"/>
        <v>1340.84</v>
      </c>
      <c r="N185" s="19">
        <f t="shared" si="34"/>
        <v>2250</v>
      </c>
      <c r="O185" s="19">
        <f t="shared" si="35"/>
        <v>2266</v>
      </c>
      <c r="P185" s="19">
        <f t="shared" si="30"/>
        <v>-16</v>
      </c>
    </row>
    <row r="186" spans="1:16" x14ac:dyDescent="0.25">
      <c r="A186">
        <v>36833</v>
      </c>
      <c r="B186">
        <v>3882</v>
      </c>
      <c r="C186">
        <v>1351.07</v>
      </c>
      <c r="D186">
        <v>1340.84</v>
      </c>
      <c r="E186">
        <v>2266</v>
      </c>
      <c r="F186">
        <v>2250</v>
      </c>
      <c r="G186">
        <v>90.56</v>
      </c>
      <c r="I186" s="17">
        <f t="shared" si="31"/>
        <v>36.832999999999998</v>
      </c>
      <c r="J186" s="18">
        <f t="shared" si="29"/>
        <v>3882</v>
      </c>
      <c r="K186" s="4">
        <f>J186*60*'Berechnungen 525d'!$D$9/1000</f>
        <v>197.04040851063829</v>
      </c>
      <c r="L186" s="20">
        <f t="shared" si="32"/>
        <v>1351.07</v>
      </c>
      <c r="M186" s="20">
        <f t="shared" si="33"/>
        <v>1340.84</v>
      </c>
      <c r="N186" s="19">
        <f t="shared" si="34"/>
        <v>2250</v>
      </c>
      <c r="O186" s="19">
        <f t="shared" si="35"/>
        <v>2266</v>
      </c>
      <c r="P186" s="19">
        <f t="shared" si="30"/>
        <v>-16</v>
      </c>
    </row>
    <row r="187" spans="1:16" x14ac:dyDescent="0.25">
      <c r="A187">
        <v>37023</v>
      </c>
      <c r="B187">
        <v>3882</v>
      </c>
      <c r="C187">
        <v>1351.07</v>
      </c>
      <c r="D187">
        <v>1340.84</v>
      </c>
      <c r="E187">
        <v>2266</v>
      </c>
      <c r="F187">
        <v>2250</v>
      </c>
      <c r="G187">
        <v>90.56</v>
      </c>
      <c r="I187" s="17">
        <f t="shared" si="31"/>
        <v>37.023000000000003</v>
      </c>
      <c r="J187" s="18">
        <f t="shared" si="29"/>
        <v>3882</v>
      </c>
      <c r="K187" s="4">
        <f>J187*60*'Berechnungen 525d'!$D$9/1000</f>
        <v>197.04040851063829</v>
      </c>
      <c r="L187" s="20">
        <f t="shared" si="32"/>
        <v>1351.07</v>
      </c>
      <c r="M187" s="20">
        <f t="shared" si="33"/>
        <v>1340.84</v>
      </c>
      <c r="N187" s="19">
        <f t="shared" si="34"/>
        <v>2250</v>
      </c>
      <c r="O187" s="19">
        <f t="shared" si="35"/>
        <v>2266</v>
      </c>
      <c r="P187" s="19">
        <f t="shared" si="30"/>
        <v>-16</v>
      </c>
    </row>
    <row r="188" spans="1:16" x14ac:dyDescent="0.25">
      <c r="A188">
        <v>37213</v>
      </c>
      <c r="B188">
        <v>3882</v>
      </c>
      <c r="C188">
        <v>1340.84</v>
      </c>
      <c r="D188">
        <v>1340.84</v>
      </c>
      <c r="E188">
        <v>2266</v>
      </c>
      <c r="F188">
        <v>2250</v>
      </c>
      <c r="G188">
        <v>90.56</v>
      </c>
      <c r="I188" s="17">
        <f t="shared" si="31"/>
        <v>37.213000000000001</v>
      </c>
      <c r="J188" s="18">
        <f t="shared" si="29"/>
        <v>3882</v>
      </c>
      <c r="K188" s="4">
        <f>J188*60*'Berechnungen 525d'!$D$9/1000</f>
        <v>197.04040851063829</v>
      </c>
      <c r="L188" s="20">
        <f t="shared" si="32"/>
        <v>1340.84</v>
      </c>
      <c r="M188" s="20">
        <f t="shared" si="33"/>
        <v>1340.84</v>
      </c>
      <c r="N188" s="19">
        <f t="shared" si="34"/>
        <v>2250</v>
      </c>
      <c r="O188" s="19">
        <f t="shared" si="35"/>
        <v>2266</v>
      </c>
      <c r="P188" s="19">
        <f t="shared" si="30"/>
        <v>-16</v>
      </c>
    </row>
    <row r="189" spans="1:16" x14ac:dyDescent="0.25">
      <c r="A189">
        <v>37404</v>
      </c>
      <c r="B189">
        <v>3882</v>
      </c>
      <c r="C189">
        <v>1340.84</v>
      </c>
      <c r="D189">
        <v>1340.84</v>
      </c>
      <c r="E189">
        <v>2266</v>
      </c>
      <c r="F189">
        <v>2250</v>
      </c>
      <c r="G189">
        <v>90.56</v>
      </c>
      <c r="I189" s="17">
        <f t="shared" si="31"/>
        <v>37.404000000000003</v>
      </c>
      <c r="J189" s="18">
        <f t="shared" si="29"/>
        <v>3882</v>
      </c>
      <c r="K189" s="4">
        <f>J189*60*'Berechnungen 525d'!$D$9/1000</f>
        <v>197.04040851063829</v>
      </c>
      <c r="L189" s="20">
        <f t="shared" si="32"/>
        <v>1340.84</v>
      </c>
      <c r="M189" s="20">
        <f t="shared" si="33"/>
        <v>1340.84</v>
      </c>
      <c r="N189" s="19">
        <f t="shared" si="34"/>
        <v>2250</v>
      </c>
      <c r="O189" s="19">
        <f t="shared" si="35"/>
        <v>2266</v>
      </c>
      <c r="P189" s="19">
        <f t="shared" si="30"/>
        <v>-16</v>
      </c>
    </row>
    <row r="190" spans="1:16" x14ac:dyDescent="0.25">
      <c r="A190">
        <v>37604</v>
      </c>
      <c r="B190">
        <v>3882</v>
      </c>
      <c r="C190">
        <v>1340.84</v>
      </c>
      <c r="D190">
        <v>1340.84</v>
      </c>
      <c r="E190">
        <v>2262</v>
      </c>
      <c r="F190">
        <v>2250</v>
      </c>
      <c r="G190">
        <v>90.56</v>
      </c>
      <c r="I190" s="17">
        <f t="shared" si="31"/>
        <v>37.603999999999999</v>
      </c>
      <c r="J190" s="18">
        <f t="shared" si="29"/>
        <v>3882</v>
      </c>
      <c r="K190" s="4">
        <f>J190*60*'Berechnungen 525d'!$D$9/1000</f>
        <v>197.04040851063829</v>
      </c>
      <c r="L190" s="20">
        <f t="shared" si="32"/>
        <v>1340.84</v>
      </c>
      <c r="M190" s="20">
        <f t="shared" si="33"/>
        <v>1340.84</v>
      </c>
      <c r="N190" s="19">
        <f t="shared" si="34"/>
        <v>2250</v>
      </c>
      <c r="O190" s="19">
        <f t="shared" si="35"/>
        <v>2262</v>
      </c>
      <c r="P190" s="19">
        <f t="shared" si="30"/>
        <v>-12</v>
      </c>
    </row>
    <row r="191" spans="1:16" x14ac:dyDescent="0.25">
      <c r="A191">
        <v>37794</v>
      </c>
      <c r="B191">
        <v>3882</v>
      </c>
      <c r="C191">
        <v>1340.84</v>
      </c>
      <c r="D191">
        <v>1340.84</v>
      </c>
      <c r="E191">
        <v>2262</v>
      </c>
      <c r="F191">
        <v>2250</v>
      </c>
      <c r="G191">
        <v>90.56</v>
      </c>
      <c r="I191" s="17">
        <f t="shared" si="31"/>
        <v>37.793999999999997</v>
      </c>
      <c r="J191" s="18">
        <f t="shared" si="29"/>
        <v>3882</v>
      </c>
      <c r="K191" s="4">
        <f>J191*60*'Berechnungen 525d'!$D$9/1000</f>
        <v>197.04040851063829</v>
      </c>
      <c r="L191" s="20">
        <f t="shared" si="32"/>
        <v>1340.84</v>
      </c>
      <c r="M191" s="20">
        <f t="shared" si="33"/>
        <v>1340.84</v>
      </c>
      <c r="N191" s="19">
        <f t="shared" si="34"/>
        <v>2250</v>
      </c>
      <c r="O191" s="19">
        <f t="shared" si="35"/>
        <v>2262</v>
      </c>
      <c r="P191" s="19">
        <f t="shared" si="30"/>
        <v>-12</v>
      </c>
    </row>
    <row r="192" spans="1:16" x14ac:dyDescent="0.25">
      <c r="A192">
        <v>37984</v>
      </c>
      <c r="B192">
        <v>3939</v>
      </c>
      <c r="C192">
        <v>1340.84</v>
      </c>
      <c r="D192">
        <v>1340.84</v>
      </c>
      <c r="E192">
        <v>2262</v>
      </c>
      <c r="F192">
        <v>2250</v>
      </c>
      <c r="G192">
        <v>90.56</v>
      </c>
      <c r="I192" s="17">
        <f t="shared" ref="I192:I218" si="36">A192/1000</f>
        <v>37.984000000000002</v>
      </c>
      <c r="J192" s="18">
        <f t="shared" si="29"/>
        <v>3939</v>
      </c>
      <c r="K192" s="4">
        <f>J192*60*'Berechnungen 525d'!$D$9/1000</f>
        <v>199.93358297872339</v>
      </c>
      <c r="L192" s="20">
        <f t="shared" ref="L192:L218" si="37">IF(ISBLANK(C192),L191,C192)</f>
        <v>1340.84</v>
      </c>
      <c r="M192" s="20">
        <f t="shared" ref="M192:M218" si="38">IF(ISBLANK(D192),M191,D192)</f>
        <v>1340.84</v>
      </c>
      <c r="N192" s="19">
        <f t="shared" ref="N192:N218" si="39">IF(ISBLANK(F192),N191,F192)</f>
        <v>2250</v>
      </c>
      <c r="O192" s="19">
        <f t="shared" ref="O192:O218" si="40">IF(ISBLANK(E192),O191,E192)</f>
        <v>2262</v>
      </c>
      <c r="P192" s="19">
        <f t="shared" ref="P192:P218" si="41">N192-O192</f>
        <v>-12</v>
      </c>
    </row>
    <row r="193" spans="1:17" x14ac:dyDescent="0.25">
      <c r="A193">
        <v>38175</v>
      </c>
      <c r="B193">
        <v>3939</v>
      </c>
      <c r="C193">
        <v>1340.84</v>
      </c>
      <c r="D193">
        <v>1340.84</v>
      </c>
      <c r="E193">
        <v>2262</v>
      </c>
      <c r="F193">
        <v>2250</v>
      </c>
      <c r="G193">
        <v>90.56</v>
      </c>
      <c r="I193" s="17">
        <f t="shared" si="36"/>
        <v>38.174999999999997</v>
      </c>
      <c r="J193" s="18">
        <f t="shared" si="29"/>
        <v>3939</v>
      </c>
      <c r="K193" s="4">
        <f>J193*60*'Berechnungen 525d'!$D$9/1000</f>
        <v>199.93358297872339</v>
      </c>
      <c r="L193" s="20">
        <f t="shared" si="37"/>
        <v>1340.84</v>
      </c>
      <c r="M193" s="20">
        <f t="shared" si="38"/>
        <v>1340.84</v>
      </c>
      <c r="N193" s="19">
        <f t="shared" si="39"/>
        <v>2250</v>
      </c>
      <c r="O193" s="19">
        <f t="shared" si="40"/>
        <v>2262</v>
      </c>
      <c r="P193" s="19">
        <f t="shared" si="41"/>
        <v>-12</v>
      </c>
    </row>
    <row r="194" spans="1:17" x14ac:dyDescent="0.25">
      <c r="A194">
        <v>38365</v>
      </c>
      <c r="B194">
        <v>3939</v>
      </c>
      <c r="C194">
        <v>1351.07</v>
      </c>
      <c r="D194">
        <v>1340.84</v>
      </c>
      <c r="E194">
        <v>2262</v>
      </c>
      <c r="F194">
        <v>2250</v>
      </c>
      <c r="G194">
        <v>90.56</v>
      </c>
      <c r="I194" s="17">
        <f t="shared" si="36"/>
        <v>38.365000000000002</v>
      </c>
      <c r="J194" s="18">
        <f t="shared" si="29"/>
        <v>3939</v>
      </c>
      <c r="K194" s="4">
        <f>J194*60*'Berechnungen 525d'!$D$9/1000</f>
        <v>199.93358297872339</v>
      </c>
      <c r="L194" s="20">
        <f t="shared" si="37"/>
        <v>1351.07</v>
      </c>
      <c r="M194" s="20">
        <f t="shared" si="38"/>
        <v>1340.84</v>
      </c>
      <c r="N194" s="19">
        <f t="shared" si="39"/>
        <v>2250</v>
      </c>
      <c r="O194" s="19">
        <f t="shared" si="40"/>
        <v>2262</v>
      </c>
      <c r="P194" s="19">
        <f t="shared" si="41"/>
        <v>-12</v>
      </c>
    </row>
    <row r="195" spans="1:17" x14ac:dyDescent="0.25">
      <c r="A195">
        <v>38555</v>
      </c>
      <c r="B195">
        <v>3939</v>
      </c>
      <c r="C195">
        <v>1351.07</v>
      </c>
      <c r="D195">
        <v>1340.84</v>
      </c>
      <c r="E195">
        <v>2262</v>
      </c>
      <c r="F195">
        <v>2250</v>
      </c>
      <c r="G195">
        <v>90.56</v>
      </c>
      <c r="I195" s="17">
        <f t="shared" si="36"/>
        <v>38.555</v>
      </c>
      <c r="J195" s="18">
        <f t="shared" si="29"/>
        <v>3939</v>
      </c>
      <c r="K195" s="4">
        <f>J195*60*'Berechnungen 525d'!$D$9/1000</f>
        <v>199.93358297872339</v>
      </c>
      <c r="L195" s="20">
        <f t="shared" si="37"/>
        <v>1351.07</v>
      </c>
      <c r="M195" s="20">
        <f t="shared" si="38"/>
        <v>1340.84</v>
      </c>
      <c r="N195" s="19">
        <f t="shared" si="39"/>
        <v>2250</v>
      </c>
      <c r="O195" s="19">
        <f t="shared" si="40"/>
        <v>2262</v>
      </c>
      <c r="P195" s="19">
        <f t="shared" si="41"/>
        <v>-12</v>
      </c>
    </row>
    <row r="196" spans="1:17" x14ac:dyDescent="0.25">
      <c r="A196">
        <v>38755</v>
      </c>
      <c r="B196">
        <v>3939</v>
      </c>
      <c r="C196">
        <v>1351.07</v>
      </c>
      <c r="D196">
        <v>1340.84</v>
      </c>
      <c r="E196">
        <v>2258</v>
      </c>
      <c r="F196">
        <v>2250</v>
      </c>
      <c r="G196">
        <v>90.56</v>
      </c>
      <c r="I196" s="17">
        <f t="shared" si="36"/>
        <v>38.755000000000003</v>
      </c>
      <c r="J196" s="18">
        <f t="shared" ref="J196:J218" si="42">IF(ISBLANK(B196),J195,B196)</f>
        <v>3939</v>
      </c>
      <c r="K196" s="4">
        <f>J196*60*'Berechnungen 525d'!$D$9/1000</f>
        <v>199.93358297872339</v>
      </c>
      <c r="L196" s="20">
        <f t="shared" si="37"/>
        <v>1351.07</v>
      </c>
      <c r="M196" s="20">
        <f t="shared" si="38"/>
        <v>1340.84</v>
      </c>
      <c r="N196" s="19">
        <f t="shared" si="39"/>
        <v>2250</v>
      </c>
      <c r="O196" s="19">
        <f t="shared" si="40"/>
        <v>2258</v>
      </c>
      <c r="P196" s="19">
        <f t="shared" si="41"/>
        <v>-8</v>
      </c>
    </row>
    <row r="197" spans="1:17" x14ac:dyDescent="0.25">
      <c r="A197">
        <v>38946</v>
      </c>
      <c r="B197">
        <v>3939</v>
      </c>
      <c r="C197">
        <v>1351.07</v>
      </c>
      <c r="D197">
        <v>1340.84</v>
      </c>
      <c r="E197">
        <v>2258</v>
      </c>
      <c r="F197">
        <v>2250</v>
      </c>
      <c r="G197">
        <v>90.76</v>
      </c>
      <c r="I197" s="17">
        <f t="shared" si="36"/>
        <v>38.945999999999998</v>
      </c>
      <c r="J197" s="18">
        <f t="shared" si="42"/>
        <v>3939</v>
      </c>
      <c r="K197" s="4">
        <f>J197*60*'Berechnungen 525d'!$D$9/1000</f>
        <v>199.93358297872339</v>
      </c>
      <c r="L197" s="20">
        <f t="shared" si="37"/>
        <v>1351.07</v>
      </c>
      <c r="M197" s="20">
        <f t="shared" si="38"/>
        <v>1340.84</v>
      </c>
      <c r="N197" s="19">
        <f t="shared" si="39"/>
        <v>2250</v>
      </c>
      <c r="O197" s="19">
        <f t="shared" si="40"/>
        <v>2258</v>
      </c>
      <c r="P197" s="19">
        <f t="shared" si="41"/>
        <v>-8</v>
      </c>
    </row>
    <row r="198" spans="1:17" x14ac:dyDescent="0.25">
      <c r="A198">
        <v>39136</v>
      </c>
      <c r="B198">
        <v>3967</v>
      </c>
      <c r="C198">
        <v>1351.07</v>
      </c>
      <c r="D198">
        <v>1340.84</v>
      </c>
      <c r="E198">
        <v>2258</v>
      </c>
      <c r="F198">
        <v>2250</v>
      </c>
      <c r="G198">
        <v>90.76</v>
      </c>
      <c r="I198" s="17">
        <f t="shared" si="36"/>
        <v>39.136000000000003</v>
      </c>
      <c r="J198" s="18">
        <f t="shared" si="42"/>
        <v>3967</v>
      </c>
      <c r="K198" s="4">
        <f>J198*60*'Berechnungen 525d'!$D$9/1000</f>
        <v>201.3547914893617</v>
      </c>
      <c r="L198" s="20">
        <f t="shared" si="37"/>
        <v>1351.07</v>
      </c>
      <c r="M198" s="20">
        <f t="shared" si="38"/>
        <v>1340.84</v>
      </c>
      <c r="N198" s="19">
        <f t="shared" si="39"/>
        <v>2250</v>
      </c>
      <c r="O198" s="19">
        <f t="shared" si="40"/>
        <v>2258</v>
      </c>
      <c r="P198" s="19">
        <f t="shared" si="41"/>
        <v>-8</v>
      </c>
    </row>
    <row r="199" spans="1:17" x14ac:dyDescent="0.25">
      <c r="A199">
        <v>39326</v>
      </c>
      <c r="B199">
        <v>3967</v>
      </c>
      <c r="C199">
        <v>1351.07</v>
      </c>
      <c r="D199">
        <v>1340.84</v>
      </c>
      <c r="E199">
        <v>2258</v>
      </c>
      <c r="F199">
        <v>2250</v>
      </c>
      <c r="G199">
        <v>90.76</v>
      </c>
      <c r="I199" s="17">
        <f t="shared" si="36"/>
        <v>39.326000000000001</v>
      </c>
      <c r="J199" s="18">
        <f t="shared" si="42"/>
        <v>3967</v>
      </c>
      <c r="K199" s="4">
        <f>J199*60*'Berechnungen 525d'!$D$9/1000</f>
        <v>201.3547914893617</v>
      </c>
      <c r="L199" s="20">
        <f t="shared" si="37"/>
        <v>1351.07</v>
      </c>
      <c r="M199" s="20">
        <f t="shared" si="38"/>
        <v>1340.84</v>
      </c>
      <c r="N199" s="19">
        <f t="shared" si="39"/>
        <v>2250</v>
      </c>
      <c r="O199" s="19">
        <f t="shared" si="40"/>
        <v>2258</v>
      </c>
      <c r="P199" s="19">
        <f t="shared" si="41"/>
        <v>-8</v>
      </c>
    </row>
    <row r="200" spans="1:17" x14ac:dyDescent="0.25">
      <c r="A200">
        <v>39517</v>
      </c>
      <c r="B200">
        <v>3967</v>
      </c>
      <c r="C200">
        <v>1340.84</v>
      </c>
      <c r="D200">
        <v>1340.84</v>
      </c>
      <c r="E200">
        <v>2258</v>
      </c>
      <c r="F200">
        <v>2250</v>
      </c>
      <c r="G200">
        <v>90.76</v>
      </c>
      <c r="I200" s="17">
        <f t="shared" si="36"/>
        <v>39.517000000000003</v>
      </c>
      <c r="J200" s="18">
        <f t="shared" si="42"/>
        <v>3967</v>
      </c>
      <c r="K200" s="4">
        <f>J200*60*'Berechnungen 525d'!$D$9/1000</f>
        <v>201.3547914893617</v>
      </c>
      <c r="L200" s="20">
        <f t="shared" si="37"/>
        <v>1340.84</v>
      </c>
      <c r="M200" s="20">
        <f t="shared" si="38"/>
        <v>1340.84</v>
      </c>
      <c r="N200" s="19">
        <f t="shared" si="39"/>
        <v>2250</v>
      </c>
      <c r="O200" s="19">
        <f t="shared" si="40"/>
        <v>2258</v>
      </c>
      <c r="P200" s="19">
        <f t="shared" si="41"/>
        <v>-8</v>
      </c>
    </row>
    <row r="201" spans="1:17" x14ac:dyDescent="0.25">
      <c r="A201">
        <v>39707</v>
      </c>
      <c r="B201">
        <v>3967</v>
      </c>
      <c r="C201">
        <v>1340.84</v>
      </c>
      <c r="D201">
        <v>1340.84</v>
      </c>
      <c r="E201">
        <v>2258</v>
      </c>
      <c r="F201">
        <v>2250</v>
      </c>
      <c r="G201">
        <v>90.76</v>
      </c>
      <c r="I201" s="17">
        <f t="shared" si="36"/>
        <v>39.707000000000001</v>
      </c>
      <c r="J201" s="18">
        <f t="shared" si="42"/>
        <v>3967</v>
      </c>
      <c r="K201" s="4">
        <f>J201*60*'Berechnungen 525d'!$D$9/1000</f>
        <v>201.3547914893617</v>
      </c>
      <c r="L201" s="20">
        <f t="shared" si="37"/>
        <v>1340.84</v>
      </c>
      <c r="M201" s="20">
        <f t="shared" si="38"/>
        <v>1340.84</v>
      </c>
      <c r="N201" s="19">
        <f t="shared" si="39"/>
        <v>2250</v>
      </c>
      <c r="O201" s="19">
        <f t="shared" si="40"/>
        <v>2258</v>
      </c>
      <c r="P201" s="19">
        <f t="shared" si="41"/>
        <v>-8</v>
      </c>
    </row>
    <row r="202" spans="1:17" x14ac:dyDescent="0.25">
      <c r="A202">
        <v>39907</v>
      </c>
      <c r="B202">
        <v>3967</v>
      </c>
      <c r="C202">
        <v>1340.84</v>
      </c>
      <c r="D202">
        <v>1340.84</v>
      </c>
      <c r="E202">
        <v>2251</v>
      </c>
      <c r="F202">
        <v>2250</v>
      </c>
      <c r="G202">
        <v>90.76</v>
      </c>
      <c r="I202" s="17">
        <f t="shared" si="36"/>
        <v>39.906999999999996</v>
      </c>
      <c r="J202" s="18">
        <f t="shared" si="42"/>
        <v>3967</v>
      </c>
      <c r="K202" s="4">
        <f>J202*60*'Berechnungen 525d'!$D$9/1000</f>
        <v>201.3547914893617</v>
      </c>
      <c r="L202" s="20">
        <f t="shared" si="37"/>
        <v>1340.84</v>
      </c>
      <c r="M202" s="20">
        <f t="shared" si="38"/>
        <v>1340.84</v>
      </c>
      <c r="N202" s="19">
        <f t="shared" si="39"/>
        <v>2250</v>
      </c>
      <c r="O202" s="19">
        <f t="shared" si="40"/>
        <v>2251</v>
      </c>
      <c r="P202" s="19">
        <f t="shared" si="41"/>
        <v>-1</v>
      </c>
    </row>
    <row r="203" spans="1:17" x14ac:dyDescent="0.25">
      <c r="A203">
        <v>40097</v>
      </c>
      <c r="B203">
        <v>3967</v>
      </c>
      <c r="C203">
        <v>1340.84</v>
      </c>
      <c r="D203">
        <v>1340.84</v>
      </c>
      <c r="E203">
        <v>2251</v>
      </c>
      <c r="F203">
        <v>2250</v>
      </c>
      <c r="G203">
        <v>90.96</v>
      </c>
      <c r="I203" s="17">
        <f t="shared" si="36"/>
        <v>40.097000000000001</v>
      </c>
      <c r="J203" s="18">
        <f t="shared" si="42"/>
        <v>3967</v>
      </c>
      <c r="K203" s="4">
        <f>J203*60*'Berechnungen 525d'!$D$9/1000</f>
        <v>201.3547914893617</v>
      </c>
      <c r="L203" s="20">
        <f t="shared" si="37"/>
        <v>1340.84</v>
      </c>
      <c r="M203" s="20">
        <f t="shared" si="38"/>
        <v>1340.84</v>
      </c>
      <c r="N203" s="19">
        <f t="shared" si="39"/>
        <v>2250</v>
      </c>
      <c r="O203" s="19">
        <f t="shared" si="40"/>
        <v>2251</v>
      </c>
      <c r="P203" s="19">
        <f t="shared" si="41"/>
        <v>-1</v>
      </c>
    </row>
    <row r="204" spans="1:17" x14ac:dyDescent="0.25">
      <c r="A204">
        <v>40288</v>
      </c>
      <c r="B204">
        <v>3971</v>
      </c>
      <c r="C204">
        <v>1340.84</v>
      </c>
      <c r="D204">
        <v>1340.84</v>
      </c>
      <c r="E204">
        <v>2251</v>
      </c>
      <c r="F204">
        <v>2250</v>
      </c>
      <c r="G204">
        <v>90.96</v>
      </c>
      <c r="I204" s="17">
        <f t="shared" si="36"/>
        <v>40.287999999999997</v>
      </c>
      <c r="J204" s="18">
        <f t="shared" si="42"/>
        <v>3971</v>
      </c>
      <c r="K204" s="4">
        <f>J204*60*'Berechnungen 525d'!$D$9/1000</f>
        <v>201.55782127659572</v>
      </c>
      <c r="L204" s="20">
        <f t="shared" si="37"/>
        <v>1340.84</v>
      </c>
      <c r="M204" s="20">
        <f t="shared" si="38"/>
        <v>1340.84</v>
      </c>
      <c r="N204" s="19">
        <f t="shared" si="39"/>
        <v>2250</v>
      </c>
      <c r="O204" s="19">
        <f t="shared" si="40"/>
        <v>2251</v>
      </c>
      <c r="P204" s="19">
        <f t="shared" si="41"/>
        <v>-1</v>
      </c>
    </row>
    <row r="205" spans="1:17" x14ac:dyDescent="0.25">
      <c r="A205">
        <v>40478</v>
      </c>
      <c r="B205">
        <v>3971</v>
      </c>
      <c r="C205">
        <v>1340.84</v>
      </c>
      <c r="D205">
        <v>1340.84</v>
      </c>
      <c r="E205">
        <v>2251</v>
      </c>
      <c r="F205">
        <v>1057</v>
      </c>
      <c r="G205">
        <v>90.96</v>
      </c>
      <c r="I205" s="17">
        <f t="shared" si="36"/>
        <v>40.478000000000002</v>
      </c>
      <c r="J205" s="18">
        <f t="shared" si="42"/>
        <v>3971</v>
      </c>
      <c r="K205" s="4">
        <f>J205*60*'Berechnungen 525d'!$D$9/1000</f>
        <v>201.55782127659572</v>
      </c>
      <c r="L205" s="20">
        <f t="shared" si="37"/>
        <v>1340.84</v>
      </c>
      <c r="M205" s="20">
        <f t="shared" si="38"/>
        <v>1340.84</v>
      </c>
      <c r="N205" s="19">
        <f t="shared" si="39"/>
        <v>1057</v>
      </c>
      <c r="O205" s="19">
        <f t="shared" si="40"/>
        <v>2251</v>
      </c>
      <c r="P205" s="19">
        <f t="shared" si="41"/>
        <v>-1194</v>
      </c>
    </row>
    <row r="206" spans="1:17" x14ac:dyDescent="0.25">
      <c r="A206">
        <v>40668</v>
      </c>
      <c r="B206">
        <v>3971</v>
      </c>
      <c r="C206">
        <v>603.88900000000001</v>
      </c>
      <c r="D206">
        <v>1340.84</v>
      </c>
      <c r="E206">
        <v>2251</v>
      </c>
      <c r="F206">
        <v>1057</v>
      </c>
      <c r="G206">
        <v>90.96</v>
      </c>
      <c r="I206" s="17">
        <f t="shared" si="36"/>
        <v>40.667999999999999</v>
      </c>
      <c r="J206" s="18">
        <f t="shared" si="42"/>
        <v>3971</v>
      </c>
      <c r="K206" s="4">
        <f>J206*60*'Berechnungen 525d'!$D$9/1000</f>
        <v>201.55782127659572</v>
      </c>
      <c r="L206" s="20">
        <f t="shared" si="37"/>
        <v>603.88900000000001</v>
      </c>
      <c r="M206" s="20">
        <f t="shared" si="38"/>
        <v>1340.84</v>
      </c>
      <c r="N206" s="19">
        <f t="shared" si="39"/>
        <v>1057</v>
      </c>
      <c r="O206" s="19">
        <f t="shared" si="40"/>
        <v>2251</v>
      </c>
      <c r="P206" s="19">
        <f t="shared" si="41"/>
        <v>-1194</v>
      </c>
    </row>
    <row r="207" spans="1:17" x14ac:dyDescent="0.25">
      <c r="A207">
        <v>40858</v>
      </c>
      <c r="B207">
        <v>3971</v>
      </c>
      <c r="C207">
        <v>603.88900000000001</v>
      </c>
      <c r="D207">
        <v>603.88900000000001</v>
      </c>
      <c r="E207">
        <v>2251</v>
      </c>
      <c r="F207">
        <v>1057</v>
      </c>
      <c r="G207">
        <v>90.96</v>
      </c>
      <c r="I207" s="17">
        <f t="shared" si="36"/>
        <v>40.857999999999997</v>
      </c>
      <c r="J207" s="18">
        <f t="shared" si="42"/>
        <v>3971</v>
      </c>
      <c r="K207" s="4">
        <f>J207*60*'Berechnungen 525d'!$D$9/1000</f>
        <v>201.55782127659572</v>
      </c>
      <c r="L207" s="20">
        <f t="shared" si="37"/>
        <v>603.88900000000001</v>
      </c>
      <c r="M207" s="20">
        <f t="shared" si="38"/>
        <v>603.88900000000001</v>
      </c>
      <c r="N207" s="19">
        <f t="shared" si="39"/>
        <v>1057</v>
      </c>
      <c r="O207" s="19">
        <f t="shared" si="40"/>
        <v>2251</v>
      </c>
      <c r="P207" s="19">
        <f t="shared" si="41"/>
        <v>-1194</v>
      </c>
      <c r="Q207" s="17"/>
    </row>
    <row r="208" spans="1:17" x14ac:dyDescent="0.25">
      <c r="A208">
        <v>41039</v>
      </c>
      <c r="B208">
        <v>3971</v>
      </c>
      <c r="C208">
        <v>603.88900000000001</v>
      </c>
      <c r="D208">
        <v>603.88900000000001</v>
      </c>
      <c r="E208">
        <v>1114</v>
      </c>
      <c r="F208">
        <v>1057</v>
      </c>
      <c r="G208">
        <v>90.96</v>
      </c>
      <c r="I208" s="17">
        <f t="shared" si="36"/>
        <v>41.039000000000001</v>
      </c>
      <c r="J208" s="18">
        <f t="shared" si="42"/>
        <v>3971</v>
      </c>
      <c r="K208" s="4">
        <f>J208*60*'Berechnungen 525d'!$D$9/1000</f>
        <v>201.55782127659572</v>
      </c>
      <c r="L208" s="20">
        <f t="shared" si="37"/>
        <v>603.88900000000001</v>
      </c>
      <c r="M208" s="20">
        <f t="shared" si="38"/>
        <v>603.88900000000001</v>
      </c>
      <c r="N208" s="19">
        <f t="shared" si="39"/>
        <v>1057</v>
      </c>
      <c r="O208" s="19">
        <f t="shared" si="40"/>
        <v>1114</v>
      </c>
      <c r="P208" s="19">
        <f t="shared" si="41"/>
        <v>-57</v>
      </c>
    </row>
    <row r="209" spans="1:16" x14ac:dyDescent="0.25">
      <c r="A209">
        <v>41229</v>
      </c>
      <c r="B209">
        <v>3971</v>
      </c>
      <c r="C209">
        <v>603.88900000000001</v>
      </c>
      <c r="D209">
        <v>603.88900000000001</v>
      </c>
      <c r="E209">
        <v>1114</v>
      </c>
      <c r="F209">
        <v>1057</v>
      </c>
      <c r="G209">
        <v>91.16</v>
      </c>
      <c r="I209" s="17">
        <f t="shared" si="36"/>
        <v>41.228999999999999</v>
      </c>
      <c r="J209" s="18">
        <f t="shared" si="42"/>
        <v>3971</v>
      </c>
      <c r="K209" s="4">
        <f>J209*60*'Berechnungen 525d'!$D$9/1000</f>
        <v>201.55782127659572</v>
      </c>
      <c r="L209" s="20">
        <f t="shared" si="37"/>
        <v>603.88900000000001</v>
      </c>
      <c r="M209" s="20">
        <f t="shared" si="38"/>
        <v>603.88900000000001</v>
      </c>
      <c r="N209" s="19">
        <f t="shared" si="39"/>
        <v>1057</v>
      </c>
      <c r="O209" s="19">
        <f t="shared" si="40"/>
        <v>1114</v>
      </c>
      <c r="P209" s="19">
        <f t="shared" si="41"/>
        <v>-57</v>
      </c>
    </row>
    <row r="210" spans="1:16" x14ac:dyDescent="0.25">
      <c r="A210">
        <v>41419</v>
      </c>
      <c r="B210">
        <v>3831</v>
      </c>
      <c r="C210">
        <v>603.88900000000001</v>
      </c>
      <c r="D210">
        <v>603.88900000000001</v>
      </c>
      <c r="E210">
        <v>1114</v>
      </c>
      <c r="F210">
        <v>1057</v>
      </c>
      <c r="G210">
        <v>91.16</v>
      </c>
      <c r="I210" s="17">
        <f t="shared" si="36"/>
        <v>41.418999999999997</v>
      </c>
      <c r="J210" s="18">
        <f t="shared" si="42"/>
        <v>3831</v>
      </c>
      <c r="K210" s="4">
        <f>J210*60*'Berechnungen 525d'!$D$9/1000</f>
        <v>194.45177872340426</v>
      </c>
      <c r="L210" s="20">
        <f t="shared" si="37"/>
        <v>603.88900000000001</v>
      </c>
      <c r="M210" s="20">
        <f t="shared" si="38"/>
        <v>603.88900000000001</v>
      </c>
      <c r="N210" s="19">
        <f t="shared" si="39"/>
        <v>1057</v>
      </c>
      <c r="O210" s="19">
        <f t="shared" si="40"/>
        <v>1114</v>
      </c>
      <c r="P210" s="19">
        <f t="shared" si="41"/>
        <v>-57</v>
      </c>
    </row>
    <row r="211" spans="1:16" x14ac:dyDescent="0.25">
      <c r="A211">
        <v>41610</v>
      </c>
      <c r="B211">
        <v>3831</v>
      </c>
      <c r="C211">
        <v>603.88900000000001</v>
      </c>
      <c r="D211">
        <v>603.88900000000001</v>
      </c>
      <c r="E211">
        <v>1114</v>
      </c>
      <c r="F211">
        <v>1061</v>
      </c>
      <c r="G211">
        <v>91.16</v>
      </c>
      <c r="I211" s="17">
        <f t="shared" si="36"/>
        <v>41.61</v>
      </c>
      <c r="J211" s="18">
        <f t="shared" si="42"/>
        <v>3831</v>
      </c>
      <c r="K211" s="4">
        <f>J211*60*'Berechnungen 525d'!$D$9/1000</f>
        <v>194.45177872340426</v>
      </c>
      <c r="L211" s="20">
        <f t="shared" si="37"/>
        <v>603.88900000000001</v>
      </c>
      <c r="M211" s="20">
        <f t="shared" si="38"/>
        <v>603.88900000000001</v>
      </c>
      <c r="N211" s="19">
        <f t="shared" si="39"/>
        <v>1061</v>
      </c>
      <c r="O211" s="19">
        <f t="shared" si="40"/>
        <v>1114</v>
      </c>
      <c r="P211" s="19">
        <f t="shared" si="41"/>
        <v>-53</v>
      </c>
    </row>
    <row r="212" spans="1:16" x14ac:dyDescent="0.25">
      <c r="A212">
        <v>41810</v>
      </c>
      <c r="B212">
        <v>3831</v>
      </c>
      <c r="C212">
        <v>603.88900000000001</v>
      </c>
      <c r="D212">
        <v>603.88900000000001</v>
      </c>
      <c r="E212">
        <v>1114</v>
      </c>
      <c r="F212">
        <v>1061</v>
      </c>
      <c r="G212">
        <v>91.16</v>
      </c>
      <c r="I212" s="17">
        <f t="shared" si="36"/>
        <v>41.81</v>
      </c>
      <c r="J212" s="18">
        <f t="shared" si="42"/>
        <v>3831</v>
      </c>
      <c r="K212" s="4">
        <f>J212*60*'Berechnungen 525d'!$D$9/1000</f>
        <v>194.45177872340426</v>
      </c>
      <c r="L212" s="20">
        <f t="shared" si="37"/>
        <v>603.88900000000001</v>
      </c>
      <c r="M212" s="20">
        <f t="shared" si="38"/>
        <v>603.88900000000001</v>
      </c>
      <c r="N212" s="19">
        <f t="shared" si="39"/>
        <v>1061</v>
      </c>
      <c r="O212" s="19">
        <f t="shared" si="40"/>
        <v>1114</v>
      </c>
      <c r="P212" s="19">
        <f t="shared" si="41"/>
        <v>-53</v>
      </c>
    </row>
    <row r="213" spans="1:16" x14ac:dyDescent="0.25">
      <c r="A213">
        <v>41980</v>
      </c>
      <c r="B213">
        <v>3831</v>
      </c>
      <c r="C213">
        <v>603.88900000000001</v>
      </c>
      <c r="D213">
        <v>603.88900000000001</v>
      </c>
      <c r="E213">
        <v>1114</v>
      </c>
      <c r="F213">
        <v>1061</v>
      </c>
      <c r="G213">
        <v>91.16</v>
      </c>
      <c r="I213" s="17">
        <f t="shared" si="36"/>
        <v>41.98</v>
      </c>
      <c r="J213" s="18">
        <f t="shared" si="42"/>
        <v>3831</v>
      </c>
      <c r="K213" s="4">
        <f>J213*60*'Berechnungen 525d'!$D$9/1000</f>
        <v>194.45177872340426</v>
      </c>
      <c r="L213" s="20">
        <f t="shared" si="37"/>
        <v>603.88900000000001</v>
      </c>
      <c r="M213" s="20">
        <f t="shared" si="38"/>
        <v>603.88900000000001</v>
      </c>
      <c r="N213" s="19">
        <f t="shared" si="39"/>
        <v>1061</v>
      </c>
      <c r="O213" s="19">
        <f t="shared" si="40"/>
        <v>1114</v>
      </c>
      <c r="P213" s="19">
        <f t="shared" si="41"/>
        <v>-53</v>
      </c>
    </row>
    <row r="214" spans="1:16" x14ac:dyDescent="0.25">
      <c r="A214">
        <v>42170</v>
      </c>
      <c r="B214">
        <v>3831</v>
      </c>
      <c r="C214">
        <v>603.88900000000001</v>
      </c>
      <c r="D214">
        <v>603.88900000000001</v>
      </c>
      <c r="E214">
        <v>1084</v>
      </c>
      <c r="F214">
        <v>1061</v>
      </c>
      <c r="G214">
        <v>91.16</v>
      </c>
      <c r="I214" s="17">
        <f t="shared" si="36"/>
        <v>42.17</v>
      </c>
      <c r="J214" s="18">
        <f t="shared" si="42"/>
        <v>3831</v>
      </c>
      <c r="K214" s="4">
        <f>J214*60*'Berechnungen 525d'!$D$9/1000</f>
        <v>194.45177872340426</v>
      </c>
      <c r="L214" s="20">
        <f t="shared" si="37"/>
        <v>603.88900000000001</v>
      </c>
      <c r="M214" s="20">
        <f t="shared" si="38"/>
        <v>603.88900000000001</v>
      </c>
      <c r="N214" s="19">
        <f t="shared" si="39"/>
        <v>1061</v>
      </c>
      <c r="O214" s="19">
        <f t="shared" si="40"/>
        <v>1084</v>
      </c>
      <c r="P214" s="19">
        <f t="shared" si="41"/>
        <v>-23</v>
      </c>
    </row>
    <row r="215" spans="1:16" x14ac:dyDescent="0.25">
      <c r="A215">
        <v>42371</v>
      </c>
      <c r="B215">
        <v>3831</v>
      </c>
      <c r="C215">
        <v>603.88900000000001</v>
      </c>
      <c r="D215">
        <v>603.88900000000001</v>
      </c>
      <c r="E215">
        <v>1084</v>
      </c>
      <c r="F215">
        <v>1061</v>
      </c>
      <c r="G215">
        <v>91.36</v>
      </c>
      <c r="I215" s="17">
        <f t="shared" si="36"/>
        <v>42.371000000000002</v>
      </c>
      <c r="J215" s="18">
        <f t="shared" si="42"/>
        <v>3831</v>
      </c>
      <c r="K215" s="4">
        <f>J215*60*'Berechnungen 525d'!$D$9/1000</f>
        <v>194.45177872340426</v>
      </c>
      <c r="L215" s="20">
        <f t="shared" si="37"/>
        <v>603.88900000000001</v>
      </c>
      <c r="M215" s="20">
        <f t="shared" si="38"/>
        <v>603.88900000000001</v>
      </c>
      <c r="N215" s="19">
        <f t="shared" si="39"/>
        <v>1061</v>
      </c>
      <c r="O215" s="19">
        <f t="shared" si="40"/>
        <v>1084</v>
      </c>
      <c r="P215" s="19">
        <f t="shared" si="41"/>
        <v>-23</v>
      </c>
    </row>
    <row r="216" spans="1:16" x14ac:dyDescent="0.25">
      <c r="A216">
        <v>42541</v>
      </c>
      <c r="B216">
        <v>3553</v>
      </c>
      <c r="C216">
        <v>603.88900000000001</v>
      </c>
      <c r="D216">
        <v>603.88900000000001</v>
      </c>
      <c r="E216">
        <v>1084</v>
      </c>
      <c r="F216">
        <v>1061</v>
      </c>
      <c r="G216">
        <v>91.36</v>
      </c>
      <c r="I216" s="17">
        <f t="shared" si="36"/>
        <v>42.540999999999997</v>
      </c>
      <c r="J216" s="18">
        <f t="shared" si="42"/>
        <v>3553</v>
      </c>
      <c r="K216" s="4">
        <f>J216*60*'Berechnungen 525d'!$D$9/1000</f>
        <v>180.3412085106383</v>
      </c>
      <c r="L216" s="20">
        <f t="shared" si="37"/>
        <v>603.88900000000001</v>
      </c>
      <c r="M216" s="20">
        <f t="shared" si="38"/>
        <v>603.88900000000001</v>
      </c>
      <c r="N216" s="19">
        <f t="shared" si="39"/>
        <v>1061</v>
      </c>
      <c r="O216" s="19">
        <f t="shared" si="40"/>
        <v>1084</v>
      </c>
      <c r="P216" s="19">
        <f t="shared" si="41"/>
        <v>-23</v>
      </c>
    </row>
    <row r="217" spans="1:16" x14ac:dyDescent="0.25">
      <c r="A217">
        <v>42731</v>
      </c>
      <c r="B217">
        <v>3553</v>
      </c>
      <c r="C217">
        <v>603.88900000000001</v>
      </c>
      <c r="D217">
        <v>603.88900000000001</v>
      </c>
      <c r="E217">
        <v>1084</v>
      </c>
      <c r="F217">
        <v>1069</v>
      </c>
      <c r="G217">
        <v>91.36</v>
      </c>
      <c r="I217" s="17">
        <f t="shared" si="36"/>
        <v>42.731000000000002</v>
      </c>
      <c r="J217" s="18">
        <f t="shared" si="42"/>
        <v>3553</v>
      </c>
      <c r="K217" s="4">
        <f>J217*60*'Berechnungen 525d'!$D$9/1000</f>
        <v>180.3412085106383</v>
      </c>
      <c r="L217" s="20">
        <f t="shared" si="37"/>
        <v>603.88900000000001</v>
      </c>
      <c r="M217" s="20">
        <f t="shared" si="38"/>
        <v>603.88900000000001</v>
      </c>
      <c r="N217" s="19">
        <f t="shared" si="39"/>
        <v>1069</v>
      </c>
      <c r="O217" s="19">
        <f t="shared" si="40"/>
        <v>1084</v>
      </c>
      <c r="P217" s="19">
        <f t="shared" si="41"/>
        <v>-15</v>
      </c>
    </row>
    <row r="218" spans="1:16" x14ac:dyDescent="0.25">
      <c r="A218">
        <v>42911</v>
      </c>
      <c r="B218">
        <v>3553</v>
      </c>
      <c r="C218">
        <v>593.654</v>
      </c>
      <c r="D218">
        <v>603.88900000000001</v>
      </c>
      <c r="E218">
        <v>1084</v>
      </c>
      <c r="F218">
        <v>1069</v>
      </c>
      <c r="G218">
        <v>91.36</v>
      </c>
      <c r="I218" s="17">
        <f t="shared" si="36"/>
        <v>42.911000000000001</v>
      </c>
      <c r="J218" s="18">
        <f t="shared" si="42"/>
        <v>3553</v>
      </c>
      <c r="K218" s="4">
        <f>J218*60*'Berechnungen 525d'!$D$9/1000</f>
        <v>180.3412085106383</v>
      </c>
      <c r="L218" s="20">
        <f t="shared" si="37"/>
        <v>593.654</v>
      </c>
      <c r="M218" s="20">
        <f t="shared" si="38"/>
        <v>603.88900000000001</v>
      </c>
      <c r="N218" s="19">
        <f t="shared" si="39"/>
        <v>1069</v>
      </c>
      <c r="O218" s="19">
        <f t="shared" si="40"/>
        <v>1084</v>
      </c>
      <c r="P218" s="19">
        <f t="shared" si="41"/>
        <v>-15</v>
      </c>
    </row>
    <row r="219" spans="1:16" x14ac:dyDescent="0.25">
      <c r="I219" s="17"/>
      <c r="J219" s="18"/>
      <c r="K219" s="4"/>
      <c r="L219" s="20"/>
      <c r="M219" s="20"/>
      <c r="N219" s="19"/>
      <c r="O219" s="19"/>
      <c r="P219" s="19"/>
    </row>
    <row r="220" spans="1:16" x14ac:dyDescent="0.25">
      <c r="I220" s="17"/>
      <c r="J220" s="18"/>
      <c r="K220" s="4"/>
      <c r="L220" s="20"/>
      <c r="M220" s="20"/>
      <c r="N220" s="19"/>
      <c r="O220" s="19"/>
      <c r="P220" s="19"/>
    </row>
    <row r="221" spans="1:16" x14ac:dyDescent="0.25">
      <c r="I221" s="17"/>
      <c r="J221" s="18"/>
      <c r="K221" s="4"/>
      <c r="L221" s="20"/>
      <c r="M221" s="20"/>
      <c r="N221" s="19"/>
      <c r="O221" s="19"/>
      <c r="P221" s="19"/>
    </row>
    <row r="222" spans="1:16" x14ac:dyDescent="0.25">
      <c r="I222" s="17"/>
      <c r="J222" s="18"/>
      <c r="K222" s="4"/>
      <c r="L222" s="20"/>
      <c r="M222" s="20"/>
      <c r="N222" s="19"/>
      <c r="O222" s="19"/>
      <c r="P222" s="19"/>
    </row>
    <row r="223" spans="1:16" x14ac:dyDescent="0.25">
      <c r="I223" s="17"/>
      <c r="J223" s="18"/>
      <c r="K223" s="4"/>
      <c r="L223" s="20"/>
      <c r="M223" s="20"/>
      <c r="N223" s="19"/>
      <c r="O223" s="19"/>
      <c r="P223" s="19"/>
    </row>
    <row r="224" spans="1:16" x14ac:dyDescent="0.25">
      <c r="I224" s="17"/>
      <c r="J224" s="18"/>
      <c r="K224" s="4"/>
      <c r="L224" s="20"/>
      <c r="M224" s="20"/>
      <c r="N224" s="19"/>
      <c r="O224" s="19"/>
      <c r="P224" s="19"/>
    </row>
    <row r="225" spans="9:16" x14ac:dyDescent="0.25">
      <c r="I225" s="17"/>
      <c r="J225" s="18"/>
      <c r="K225" s="4"/>
      <c r="L225" s="20"/>
      <c r="M225" s="20"/>
      <c r="N225" s="19"/>
      <c r="O225" s="19"/>
      <c r="P225" s="19"/>
    </row>
    <row r="226" spans="9:16" x14ac:dyDescent="0.25">
      <c r="I226" s="17"/>
      <c r="J226" s="18"/>
      <c r="K226" s="4"/>
      <c r="L226" s="20"/>
      <c r="M226" s="20"/>
      <c r="N226" s="19"/>
      <c r="O226" s="19"/>
      <c r="P226" s="19"/>
    </row>
    <row r="227" spans="9:16" x14ac:dyDescent="0.25">
      <c r="I227" s="17"/>
      <c r="J227" s="18"/>
      <c r="K227" s="4"/>
      <c r="L227" s="20"/>
      <c r="M227" s="20"/>
      <c r="N227" s="19"/>
      <c r="O227" s="19"/>
      <c r="P227" s="19"/>
    </row>
    <row r="228" spans="9:16" x14ac:dyDescent="0.25">
      <c r="I228" s="17"/>
      <c r="J228" s="18"/>
      <c r="K228" s="4"/>
      <c r="L228" s="20"/>
      <c r="M228" s="20"/>
      <c r="N228" s="19"/>
      <c r="O228" s="19"/>
      <c r="P228" s="19"/>
    </row>
    <row r="229" spans="9:16" x14ac:dyDescent="0.25">
      <c r="I229" s="17"/>
      <c r="J229" s="18"/>
      <c r="K229" s="4"/>
      <c r="L229" s="20"/>
      <c r="M229" s="20"/>
      <c r="N229" s="19"/>
      <c r="O229" s="19"/>
      <c r="P229" s="19"/>
    </row>
    <row r="230" spans="9:16" x14ac:dyDescent="0.25">
      <c r="I230" s="17"/>
      <c r="J230" s="18"/>
      <c r="K230" s="4"/>
      <c r="L230" s="20"/>
      <c r="M230" s="20"/>
      <c r="N230" s="19"/>
      <c r="O230" s="19"/>
      <c r="P230" s="19"/>
    </row>
    <row r="231" spans="9:16" x14ac:dyDescent="0.25">
      <c r="I231" s="17"/>
      <c r="J231" s="18"/>
      <c r="K231" s="4"/>
      <c r="L231" s="20"/>
      <c r="M231" s="20"/>
      <c r="N231" s="19"/>
      <c r="O231" s="19"/>
      <c r="P231" s="19"/>
    </row>
    <row r="232" spans="9:16" x14ac:dyDescent="0.25">
      <c r="I232" s="17"/>
      <c r="J232" s="18"/>
      <c r="K232" s="4"/>
      <c r="L232" s="20"/>
      <c r="M232" s="20"/>
      <c r="N232" s="19"/>
      <c r="O232" s="19"/>
      <c r="P232" s="19"/>
    </row>
    <row r="233" spans="9:16" x14ac:dyDescent="0.25">
      <c r="I233" s="17"/>
      <c r="J233" s="18"/>
      <c r="K233" s="4"/>
      <c r="L233" s="20"/>
      <c r="M233" s="20"/>
      <c r="N233" s="19"/>
      <c r="O233" s="19"/>
      <c r="P233" s="19"/>
    </row>
    <row r="234" spans="9:16" x14ac:dyDescent="0.25">
      <c r="I234" s="17"/>
      <c r="J234" s="18"/>
      <c r="K234" s="4"/>
      <c r="L234" s="20"/>
      <c r="M234" s="20"/>
      <c r="N234" s="19"/>
      <c r="O234" s="19"/>
      <c r="P234" s="19"/>
    </row>
    <row r="235" spans="9:16" x14ac:dyDescent="0.25">
      <c r="I235" s="17"/>
      <c r="J235" s="18"/>
      <c r="K235" s="4"/>
      <c r="L235" s="20"/>
      <c r="M235" s="20"/>
      <c r="N235" s="19"/>
      <c r="O235" s="19"/>
      <c r="P235" s="19"/>
    </row>
    <row r="236" spans="9:16" x14ac:dyDescent="0.25">
      <c r="I236" s="17"/>
      <c r="J236" s="18"/>
      <c r="K236" s="4"/>
      <c r="L236" s="20"/>
      <c r="M236" s="20"/>
      <c r="N236" s="19"/>
      <c r="O236" s="19"/>
      <c r="P236" s="19"/>
    </row>
    <row r="237" spans="9:16" x14ac:dyDescent="0.25">
      <c r="I237" s="17"/>
      <c r="J237" s="18"/>
      <c r="K237" s="4"/>
      <c r="L237" s="20"/>
      <c r="M237" s="20"/>
      <c r="N237" s="19"/>
      <c r="O237" s="19"/>
      <c r="P237" s="19"/>
    </row>
    <row r="238" spans="9:16" x14ac:dyDescent="0.25">
      <c r="I238" s="17"/>
      <c r="J238" s="18"/>
      <c r="K238" s="4"/>
      <c r="L238" s="20"/>
      <c r="M238" s="20"/>
      <c r="N238" s="19"/>
      <c r="O238" s="19"/>
      <c r="P238" s="19"/>
    </row>
    <row r="239" spans="9:16" x14ac:dyDescent="0.25">
      <c r="I239" s="17"/>
      <c r="J239" s="18"/>
      <c r="K239" s="4"/>
      <c r="L239" s="20"/>
      <c r="M239" s="20"/>
      <c r="N239" s="19"/>
      <c r="O239" s="19"/>
      <c r="P239" s="19"/>
    </row>
    <row r="240" spans="9:16" x14ac:dyDescent="0.25">
      <c r="I240" s="17"/>
      <c r="J240" s="18"/>
      <c r="K240" s="4"/>
      <c r="L240" s="20"/>
      <c r="M240" s="20"/>
      <c r="N240" s="19"/>
      <c r="O240" s="19"/>
      <c r="P240" s="19"/>
    </row>
    <row r="241" spans="9:16" x14ac:dyDescent="0.25">
      <c r="I241" s="17"/>
      <c r="J241" s="18"/>
      <c r="K241" s="4"/>
      <c r="L241" s="20"/>
      <c r="M241" s="20"/>
      <c r="N241" s="19"/>
      <c r="O241" s="19"/>
      <c r="P241" s="19"/>
    </row>
    <row r="242" spans="9:16" x14ac:dyDescent="0.25">
      <c r="I242" s="17"/>
      <c r="J242" s="18"/>
      <c r="K242" s="4"/>
      <c r="L242" s="20"/>
      <c r="M242" s="20"/>
      <c r="N242" s="19"/>
      <c r="O242" s="19"/>
      <c r="P242" s="19"/>
    </row>
    <row r="243" spans="9:16" x14ac:dyDescent="0.25">
      <c r="I243" s="17"/>
      <c r="J243" s="18"/>
      <c r="K243" s="4"/>
      <c r="L243" s="20"/>
      <c r="M243" s="20"/>
      <c r="N243" s="19"/>
      <c r="O243" s="19"/>
      <c r="P243" s="19"/>
    </row>
    <row r="244" spans="9:16" x14ac:dyDescent="0.25">
      <c r="I244" s="17"/>
      <c r="J244" s="18"/>
      <c r="K244" s="4"/>
      <c r="L244" s="20"/>
      <c r="M244" s="20"/>
      <c r="N244" s="19"/>
      <c r="O244" s="19"/>
      <c r="P244" s="19"/>
    </row>
    <row r="245" spans="9:16" x14ac:dyDescent="0.25">
      <c r="I245" s="17"/>
      <c r="J245" s="18"/>
      <c r="K245" s="4"/>
      <c r="L245" s="20"/>
      <c r="M245" s="20"/>
      <c r="N245" s="19"/>
      <c r="O245" s="19"/>
      <c r="P245" s="19"/>
    </row>
    <row r="246" spans="9:16" x14ac:dyDescent="0.25">
      <c r="I246" s="17"/>
      <c r="J246" s="18"/>
      <c r="K246" s="4"/>
      <c r="L246" s="20"/>
      <c r="M246" s="20"/>
      <c r="N246" s="19"/>
      <c r="O246" s="19"/>
      <c r="P246" s="19"/>
    </row>
    <row r="247" spans="9:16" x14ac:dyDescent="0.25">
      <c r="I247" s="17"/>
      <c r="J247" s="18"/>
      <c r="K247" s="4"/>
      <c r="L247" s="20"/>
      <c r="M247" s="20"/>
      <c r="N247" s="19"/>
      <c r="O247" s="19"/>
      <c r="P247" s="19"/>
    </row>
    <row r="248" spans="9:16" x14ac:dyDescent="0.25">
      <c r="I248" s="17"/>
      <c r="J248" s="18"/>
      <c r="K248" s="4"/>
      <c r="L248" s="20"/>
      <c r="M248" s="20"/>
      <c r="N248" s="19"/>
      <c r="O248" s="19"/>
      <c r="P248" s="19"/>
    </row>
    <row r="249" spans="9:16" x14ac:dyDescent="0.25">
      <c r="I249" s="17"/>
      <c r="J249" s="18"/>
      <c r="K249" s="4"/>
      <c r="L249" s="20"/>
      <c r="M249" s="20"/>
      <c r="N249" s="19"/>
      <c r="O249" s="19"/>
      <c r="P249" s="19"/>
    </row>
    <row r="250" spans="9:16" x14ac:dyDescent="0.25">
      <c r="I250" s="17"/>
      <c r="J250" s="18"/>
      <c r="K250" s="4"/>
      <c r="L250" s="20"/>
      <c r="M250" s="20"/>
      <c r="N250" s="19"/>
      <c r="O250" s="19"/>
      <c r="P250" s="19"/>
    </row>
    <row r="251" spans="9:16" x14ac:dyDescent="0.25">
      <c r="I251" s="17"/>
      <c r="J251" s="18"/>
      <c r="K251" s="4"/>
      <c r="L251" s="20"/>
      <c r="M251" s="20"/>
      <c r="N251" s="19"/>
      <c r="O251" s="19"/>
      <c r="P251" s="19"/>
    </row>
    <row r="252" spans="9:16" x14ac:dyDescent="0.25">
      <c r="I252" s="17"/>
      <c r="J252" s="18"/>
      <c r="K252" s="4"/>
      <c r="L252" s="20"/>
      <c r="M252" s="20"/>
      <c r="N252" s="19"/>
      <c r="O252" s="19"/>
      <c r="P252" s="19"/>
    </row>
    <row r="253" spans="9:16" x14ac:dyDescent="0.25">
      <c r="I253" s="17"/>
      <c r="J253" s="18"/>
      <c r="K253" s="4"/>
      <c r="L253" s="20"/>
      <c r="M253" s="20"/>
      <c r="N253" s="19"/>
      <c r="O253" s="19"/>
      <c r="P253" s="19"/>
    </row>
    <row r="254" spans="9:16" x14ac:dyDescent="0.25">
      <c r="I254" s="17"/>
      <c r="J254" s="18"/>
      <c r="K254" s="4"/>
      <c r="L254" s="20"/>
      <c r="M254" s="20"/>
      <c r="N254" s="19"/>
      <c r="O254" s="19"/>
      <c r="P254" s="19"/>
    </row>
    <row r="255" spans="9:16" x14ac:dyDescent="0.25">
      <c r="I255" s="17"/>
      <c r="J255" s="18"/>
      <c r="K255" s="4"/>
      <c r="L255" s="20"/>
      <c r="M255" s="20"/>
      <c r="N255" s="19"/>
      <c r="O255" s="19"/>
      <c r="P255" s="19"/>
    </row>
    <row r="256" spans="9:16" x14ac:dyDescent="0.25">
      <c r="I256" s="17"/>
      <c r="J256" s="18"/>
      <c r="K256" s="4"/>
      <c r="L256" s="20"/>
      <c r="M256" s="20"/>
      <c r="N256" s="19"/>
      <c r="O256" s="19"/>
      <c r="P256" s="19"/>
    </row>
    <row r="257" spans="9:16" x14ac:dyDescent="0.25">
      <c r="I257" s="17"/>
      <c r="J257" s="18"/>
      <c r="K257" s="4"/>
      <c r="L257" s="20"/>
      <c r="M257" s="20"/>
      <c r="N257" s="19"/>
      <c r="O257" s="19"/>
      <c r="P257" s="19"/>
    </row>
    <row r="258" spans="9:16" x14ac:dyDescent="0.25">
      <c r="I258" s="17"/>
      <c r="J258" s="18"/>
      <c r="K258" s="4"/>
      <c r="L258" s="20"/>
      <c r="M258" s="20"/>
      <c r="N258" s="19"/>
      <c r="O258" s="19"/>
      <c r="P258" s="19"/>
    </row>
    <row r="259" spans="9:16" x14ac:dyDescent="0.25">
      <c r="I259" s="17"/>
      <c r="J259" s="18"/>
      <c r="K259" s="4"/>
      <c r="L259" s="20"/>
      <c r="M259" s="20"/>
      <c r="N259" s="19"/>
      <c r="O259" s="19"/>
      <c r="P259" s="19"/>
    </row>
    <row r="260" spans="9:16" x14ac:dyDescent="0.25">
      <c r="I260" s="17"/>
      <c r="J260" s="18"/>
      <c r="K260" s="4"/>
      <c r="L260" s="20"/>
      <c r="M260" s="20"/>
      <c r="N260" s="19"/>
      <c r="O260" s="19"/>
      <c r="P260" s="19"/>
    </row>
    <row r="261" spans="9:16" x14ac:dyDescent="0.25">
      <c r="I261" s="17"/>
      <c r="J261" s="18"/>
      <c r="K261" s="4"/>
      <c r="L261" s="20"/>
      <c r="M261" s="20"/>
      <c r="N261" s="19"/>
      <c r="O261" s="19"/>
      <c r="P261" s="19"/>
    </row>
    <row r="262" spans="9:16" x14ac:dyDescent="0.25">
      <c r="I262" s="17"/>
      <c r="J262" s="18"/>
      <c r="K262" s="4"/>
      <c r="L262" s="20"/>
      <c r="M262" s="20"/>
      <c r="N262" s="19"/>
      <c r="O262" s="19"/>
      <c r="P262" s="19"/>
    </row>
    <row r="263" spans="9:16" x14ac:dyDescent="0.25">
      <c r="I263" s="17"/>
      <c r="J263" s="18"/>
      <c r="K263" s="4"/>
      <c r="L263" s="20"/>
      <c r="M263" s="20"/>
      <c r="N263" s="19"/>
      <c r="O263" s="19"/>
      <c r="P263" s="19"/>
    </row>
    <row r="264" spans="9:16" x14ac:dyDescent="0.25">
      <c r="I264" s="17"/>
      <c r="J264" s="18"/>
      <c r="K264" s="4"/>
      <c r="L264" s="20"/>
      <c r="M264" s="20"/>
      <c r="N264" s="19"/>
      <c r="O264" s="19"/>
      <c r="P264" s="19"/>
    </row>
    <row r="265" spans="9:16" x14ac:dyDescent="0.25">
      <c r="I265" s="17"/>
      <c r="J265" s="18"/>
      <c r="K265" s="4"/>
      <c r="L265" s="20"/>
      <c r="M265" s="20"/>
      <c r="N265" s="19"/>
      <c r="O265" s="19"/>
      <c r="P265" s="19"/>
    </row>
    <row r="266" spans="9:16" x14ac:dyDescent="0.25">
      <c r="I266" s="17"/>
      <c r="J266" s="18"/>
      <c r="K266" s="4"/>
      <c r="L266" s="20"/>
      <c r="M266" s="20"/>
      <c r="N266" s="19"/>
      <c r="O266" s="19"/>
      <c r="P266" s="19"/>
    </row>
    <row r="267" spans="9:16" x14ac:dyDescent="0.25">
      <c r="I267" s="17"/>
      <c r="J267" s="18"/>
      <c r="K267" s="4"/>
      <c r="L267" s="20"/>
      <c r="M267" s="20"/>
      <c r="N267" s="19"/>
      <c r="O267" s="19"/>
      <c r="P267" s="19"/>
    </row>
    <row r="268" spans="9:16" x14ac:dyDescent="0.25">
      <c r="I268" s="17"/>
      <c r="J268" s="18"/>
      <c r="K268" s="4"/>
      <c r="L268" s="20"/>
      <c r="M268" s="20"/>
      <c r="N268" s="19"/>
      <c r="O268" s="19"/>
      <c r="P268" s="19"/>
    </row>
    <row r="269" spans="9:16" x14ac:dyDescent="0.25">
      <c r="I269" s="17"/>
      <c r="J269" s="18"/>
      <c r="K269" s="4"/>
      <c r="L269" s="20"/>
      <c r="M269" s="20"/>
      <c r="N269" s="19"/>
      <c r="O269" s="19"/>
      <c r="P269" s="19"/>
    </row>
    <row r="270" spans="9:16" x14ac:dyDescent="0.25">
      <c r="I270" s="17"/>
      <c r="J270" s="18"/>
      <c r="K270" s="4"/>
      <c r="L270" s="20"/>
      <c r="M270" s="20"/>
      <c r="N270" s="19"/>
      <c r="O270" s="19"/>
      <c r="P270" s="19"/>
    </row>
    <row r="271" spans="9:16" x14ac:dyDescent="0.25">
      <c r="I271" s="17"/>
      <c r="J271" s="18"/>
      <c r="K271" s="4"/>
      <c r="L271" s="20"/>
      <c r="M271" s="20"/>
      <c r="N271" s="19"/>
      <c r="O271" s="19"/>
      <c r="P271" s="19"/>
    </row>
    <row r="272" spans="9:16" x14ac:dyDescent="0.25">
      <c r="I272" s="17"/>
      <c r="J272" s="18"/>
      <c r="K272" s="4"/>
      <c r="L272" s="20"/>
      <c r="M272" s="20"/>
      <c r="N272" s="19"/>
      <c r="O272" s="19"/>
      <c r="P272" s="19"/>
    </row>
    <row r="273" spans="9:16" x14ac:dyDescent="0.25">
      <c r="I273" s="17"/>
      <c r="J273" s="18"/>
      <c r="K273" s="4"/>
      <c r="L273" s="20"/>
      <c r="M273" s="20"/>
      <c r="N273" s="19"/>
      <c r="O273" s="19"/>
      <c r="P273" s="19"/>
    </row>
    <row r="274" spans="9:16" x14ac:dyDescent="0.25">
      <c r="I274" s="17"/>
      <c r="J274" s="18"/>
      <c r="K274" s="4"/>
      <c r="L274" s="20"/>
      <c r="M274" s="20"/>
      <c r="N274" s="19"/>
      <c r="O274" s="19"/>
      <c r="P274" s="19"/>
    </row>
    <row r="275" spans="9:16" x14ac:dyDescent="0.25">
      <c r="I275" s="17"/>
      <c r="J275" s="18"/>
      <c r="K275" s="4"/>
      <c r="L275" s="20"/>
      <c r="M275" s="20"/>
      <c r="N275" s="19"/>
      <c r="O275" s="19"/>
      <c r="P275" s="19"/>
    </row>
    <row r="276" spans="9:16" x14ac:dyDescent="0.25">
      <c r="I276" s="17"/>
      <c r="J276" s="18"/>
      <c r="K276" s="4"/>
      <c r="L276" s="20"/>
      <c r="M276" s="20"/>
      <c r="N276" s="19"/>
      <c r="O276" s="19"/>
      <c r="P276" s="19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3"/>
  <sheetViews>
    <sheetView workbookViewId="0">
      <selection activeCell="B82" sqref="B82"/>
    </sheetView>
  </sheetViews>
  <sheetFormatPr baseColWidth="10" defaultRowHeight="15" x14ac:dyDescent="0.25"/>
  <cols>
    <col min="1" max="1" width="10" bestFit="1" customWidth="1"/>
    <col min="2" max="2" width="11.5703125" bestFit="1" customWidth="1"/>
    <col min="4" max="4" width="11.42578125" customWidth="1"/>
    <col min="6" max="6" width="12.5703125" bestFit="1" customWidth="1"/>
    <col min="8" max="8" width="6.5703125" bestFit="1" customWidth="1"/>
  </cols>
  <sheetData>
    <row r="1" spans="1:7" ht="21" x14ac:dyDescent="0.35">
      <c r="A1" s="133" t="s">
        <v>0</v>
      </c>
      <c r="B1" s="133"/>
      <c r="C1" s="133"/>
      <c r="D1" s="133"/>
      <c r="E1" s="133"/>
      <c r="F1" s="133"/>
      <c r="G1" s="133"/>
    </row>
    <row r="2" spans="1:7" x14ac:dyDescent="0.25">
      <c r="F2" s="134" t="s">
        <v>425</v>
      </c>
      <c r="G2" s="134"/>
    </row>
    <row r="3" spans="1:7" x14ac:dyDescent="0.25">
      <c r="A3" s="5" t="s">
        <v>1</v>
      </c>
      <c r="B3">
        <v>1.988</v>
      </c>
      <c r="C3" t="s">
        <v>2</v>
      </c>
      <c r="D3" t="s">
        <v>3</v>
      </c>
      <c r="F3" s="98">
        <f>B3/PI()/2</f>
        <v>0.31640002686668794</v>
      </c>
      <c r="G3" t="s">
        <v>2</v>
      </c>
    </row>
    <row r="4" spans="1:7" ht="18" x14ac:dyDescent="0.35">
      <c r="B4" s="6" t="s">
        <v>6</v>
      </c>
      <c r="C4" s="6" t="s">
        <v>8</v>
      </c>
      <c r="D4" s="6" t="s">
        <v>7</v>
      </c>
    </row>
    <row r="5" spans="1:7" x14ac:dyDescent="0.25">
      <c r="A5" s="3">
        <v>1</v>
      </c>
      <c r="B5">
        <v>5.24</v>
      </c>
      <c r="C5" s="2">
        <f>B5*$B$11</f>
        <v>12.314000000000002</v>
      </c>
      <c r="D5" s="12">
        <f>1/C5*$B$3</f>
        <v>0.1614422608413188</v>
      </c>
    </row>
    <row r="6" spans="1:7" x14ac:dyDescent="0.25">
      <c r="A6" s="3">
        <v>2</v>
      </c>
      <c r="B6">
        <v>2.92</v>
      </c>
      <c r="C6" s="2">
        <f t="shared" ref="C6:C10" si="0">B6*$B$11</f>
        <v>6.8620000000000001</v>
      </c>
      <c r="D6" s="12">
        <f t="shared" ref="D6:D10" si="1">1/C6*$B$3</f>
        <v>0.28971145438647622</v>
      </c>
    </row>
    <row r="7" spans="1:7" x14ac:dyDescent="0.25">
      <c r="A7" s="3">
        <v>3</v>
      </c>
      <c r="B7">
        <v>1.82</v>
      </c>
      <c r="C7" s="2">
        <f t="shared" si="0"/>
        <v>4.2770000000000001</v>
      </c>
      <c r="D7" s="12">
        <f t="shared" si="1"/>
        <v>0.46481178396072009</v>
      </c>
    </row>
    <row r="8" spans="1:7" x14ac:dyDescent="0.25">
      <c r="A8" s="3">
        <v>4</v>
      </c>
      <c r="B8">
        <v>1.27</v>
      </c>
      <c r="C8" s="2">
        <f t="shared" si="0"/>
        <v>2.9845000000000002</v>
      </c>
      <c r="D8" s="12">
        <f t="shared" si="1"/>
        <v>0.66610822583347296</v>
      </c>
    </row>
    <row r="9" spans="1:7" x14ac:dyDescent="0.25">
      <c r="A9" s="3">
        <v>5</v>
      </c>
      <c r="B9" s="2">
        <v>1</v>
      </c>
      <c r="C9" s="2">
        <f t="shared" si="0"/>
        <v>2.35</v>
      </c>
      <c r="D9" s="12">
        <f t="shared" si="1"/>
        <v>0.84595744680851059</v>
      </c>
    </row>
    <row r="10" spans="1:7" x14ac:dyDescent="0.25">
      <c r="A10" t="s">
        <v>4</v>
      </c>
      <c r="B10">
        <v>4.72</v>
      </c>
      <c r="C10" s="2">
        <f t="shared" si="0"/>
        <v>11.092000000000001</v>
      </c>
      <c r="D10" s="12">
        <f t="shared" si="1"/>
        <v>0.17922827262892174</v>
      </c>
    </row>
    <row r="11" spans="1:7" x14ac:dyDescent="0.25">
      <c r="A11" t="s">
        <v>5</v>
      </c>
      <c r="B11">
        <v>2.35</v>
      </c>
    </row>
    <row r="13" spans="1:7" ht="18" x14ac:dyDescent="0.35">
      <c r="A13" s="5" t="s">
        <v>7</v>
      </c>
      <c r="B13" s="5" t="s">
        <v>9</v>
      </c>
      <c r="C13" s="5" t="s">
        <v>10</v>
      </c>
      <c r="D13" s="5" t="s">
        <v>11</v>
      </c>
      <c r="E13" s="5" t="s">
        <v>12</v>
      </c>
      <c r="F13" s="5" t="s">
        <v>13</v>
      </c>
      <c r="G13" s="5" t="s">
        <v>14</v>
      </c>
    </row>
    <row r="14" spans="1:7" hidden="1" x14ac:dyDescent="0.25">
      <c r="A14">
        <v>0</v>
      </c>
      <c r="B14" s="4">
        <f t="shared" ref="B14:B15" si="2">A14*60*$D$5/1000</f>
        <v>0</v>
      </c>
      <c r="C14" s="4">
        <f t="shared" ref="C14:C15" si="3">A14*60*$D$6/1000</f>
        <v>0</v>
      </c>
      <c r="D14" s="4">
        <f t="shared" ref="D14:D15" si="4">A14*60*$D$7/1000</f>
        <v>0</v>
      </c>
      <c r="E14" s="4">
        <f t="shared" ref="E14:E15" si="5">A14*60*$D$8/1000</f>
        <v>0</v>
      </c>
      <c r="F14" s="4">
        <f t="shared" ref="F14:F15" si="6">A14*60*$D$9/1000</f>
        <v>0</v>
      </c>
      <c r="G14" s="4">
        <f t="shared" ref="G14:G15" si="7">A14*60*$D$10/1000</f>
        <v>0</v>
      </c>
    </row>
    <row r="15" spans="1:7" hidden="1" x14ac:dyDescent="0.25">
      <c r="A15">
        <v>50</v>
      </c>
      <c r="B15" s="4">
        <f t="shared" si="2"/>
        <v>0.48432678252395639</v>
      </c>
      <c r="C15" s="4">
        <f t="shared" si="3"/>
        <v>0.8691343631594286</v>
      </c>
      <c r="D15" s="4">
        <f t="shared" si="4"/>
        <v>1.3944353518821604</v>
      </c>
      <c r="E15" s="4">
        <f t="shared" si="5"/>
        <v>1.9983246775004189</v>
      </c>
      <c r="F15" s="4">
        <f t="shared" si="6"/>
        <v>2.5378723404255319</v>
      </c>
      <c r="G15" s="4">
        <f t="shared" si="7"/>
        <v>0.53768481788676525</v>
      </c>
    </row>
    <row r="16" spans="1:7" hidden="1" x14ac:dyDescent="0.25">
      <c r="A16">
        <v>100</v>
      </c>
      <c r="B16" s="4">
        <f t="shared" ref="B16:B19" si="8">A16*60*$D$5/1000</f>
        <v>0.96865356504791278</v>
      </c>
      <c r="C16" s="4">
        <f t="shared" ref="C16:C19" si="9">A16*60*$D$6/1000</f>
        <v>1.7382687263188572</v>
      </c>
      <c r="D16" s="4">
        <f t="shared" ref="D16:D19" si="10">A16*60*$D$7/1000</f>
        <v>2.7888707037643208</v>
      </c>
      <c r="E16" s="4">
        <f t="shared" ref="E16:E19" si="11">A16*60*$D$8/1000</f>
        <v>3.9966493550008377</v>
      </c>
      <c r="F16" s="4">
        <f t="shared" ref="F16:F19" si="12">A16*60*$D$9/1000</f>
        <v>5.0757446808510638</v>
      </c>
      <c r="G16" s="4">
        <f t="shared" ref="G16:G19" si="13">A16*60*$D$10/1000</f>
        <v>1.0753696357735305</v>
      </c>
    </row>
    <row r="17" spans="1:7" hidden="1" x14ac:dyDescent="0.25">
      <c r="A17">
        <v>150</v>
      </c>
      <c r="B17" s="4">
        <f t="shared" si="8"/>
        <v>1.452980347571869</v>
      </c>
      <c r="C17" s="4">
        <f t="shared" si="9"/>
        <v>2.6074030894782858</v>
      </c>
      <c r="D17" s="4">
        <f t="shared" si="10"/>
        <v>4.1833060556464803</v>
      </c>
      <c r="E17" s="4">
        <f t="shared" si="11"/>
        <v>5.9949740325012559</v>
      </c>
      <c r="F17" s="4">
        <f t="shared" si="12"/>
        <v>7.6136170212765952</v>
      </c>
      <c r="G17" s="4">
        <f t="shared" si="13"/>
        <v>1.6130544536602955</v>
      </c>
    </row>
    <row r="18" spans="1:7" hidden="1" x14ac:dyDescent="0.25">
      <c r="A18">
        <v>200</v>
      </c>
      <c r="B18" s="4">
        <f t="shared" si="8"/>
        <v>1.9373071300958256</v>
      </c>
      <c r="C18" s="4">
        <f t="shared" si="9"/>
        <v>3.4765374526377144</v>
      </c>
      <c r="D18" s="4">
        <f t="shared" si="10"/>
        <v>5.5777414075286416</v>
      </c>
      <c r="E18" s="4">
        <f t="shared" si="11"/>
        <v>7.9932987100016755</v>
      </c>
      <c r="F18" s="4">
        <f t="shared" si="12"/>
        <v>10.151489361702128</v>
      </c>
      <c r="G18" s="4">
        <f t="shared" si="13"/>
        <v>2.150739271547061</v>
      </c>
    </row>
    <row r="19" spans="1:7" hidden="1" x14ac:dyDescent="0.25">
      <c r="A19">
        <v>250</v>
      </c>
      <c r="B19" s="4">
        <f t="shared" si="8"/>
        <v>2.4216339126197819</v>
      </c>
      <c r="C19" s="4">
        <f t="shared" si="9"/>
        <v>4.3456718157971439</v>
      </c>
      <c r="D19" s="4">
        <f t="shared" si="10"/>
        <v>6.9721767594108011</v>
      </c>
      <c r="E19" s="4">
        <f t="shared" si="11"/>
        <v>9.9916233875020932</v>
      </c>
      <c r="F19" s="4">
        <f t="shared" si="12"/>
        <v>12.689361702127659</v>
      </c>
      <c r="G19" s="4">
        <f t="shared" si="13"/>
        <v>2.6884240894338265</v>
      </c>
    </row>
    <row r="20" spans="1:7" hidden="1" x14ac:dyDescent="0.25">
      <c r="A20">
        <v>300</v>
      </c>
      <c r="B20" s="4">
        <f t="shared" ref="B20:B24" si="14">A20*60*$D$5/1000</f>
        <v>2.905960695143738</v>
      </c>
      <c r="C20" s="4">
        <f t="shared" ref="C20:C24" si="15">A20*60*$D$6/1000</f>
        <v>5.2148061789565716</v>
      </c>
      <c r="D20" s="4">
        <f t="shared" ref="D20:D24" si="16">A20*60*$D$7/1000</f>
        <v>8.3666121112929606</v>
      </c>
      <c r="E20" s="4">
        <f t="shared" ref="E20:E24" si="17">A20*60*$D$8/1000</f>
        <v>11.989948065002512</v>
      </c>
      <c r="F20" s="4">
        <f t="shared" ref="F20:F24" si="18">A20*60*$D$9/1000</f>
        <v>15.22723404255319</v>
      </c>
      <c r="G20" s="4">
        <f t="shared" ref="G20:G24" si="19">A20*60*$D$10/1000</f>
        <v>3.2261089073205911</v>
      </c>
    </row>
    <row r="21" spans="1:7" hidden="1" x14ac:dyDescent="0.25">
      <c r="A21">
        <v>350</v>
      </c>
      <c r="B21" s="4">
        <f t="shared" si="14"/>
        <v>3.390287477667695</v>
      </c>
      <c r="C21" s="4">
        <f t="shared" si="15"/>
        <v>6.0839405421160011</v>
      </c>
      <c r="D21" s="4">
        <f t="shared" si="16"/>
        <v>9.7610474631751227</v>
      </c>
      <c r="E21" s="4">
        <f t="shared" si="17"/>
        <v>13.988272742502932</v>
      </c>
      <c r="F21" s="4">
        <f t="shared" si="18"/>
        <v>17.765106382978722</v>
      </c>
      <c r="G21" s="4">
        <f t="shared" si="19"/>
        <v>3.7637937252073566</v>
      </c>
    </row>
    <row r="22" spans="1:7" hidden="1" x14ac:dyDescent="0.25">
      <c r="A22">
        <v>400</v>
      </c>
      <c r="B22" s="4">
        <f t="shared" si="14"/>
        <v>3.8746142601916511</v>
      </c>
      <c r="C22" s="4">
        <f t="shared" si="15"/>
        <v>6.9530749052754288</v>
      </c>
      <c r="D22" s="4">
        <f t="shared" si="16"/>
        <v>11.155482815057283</v>
      </c>
      <c r="E22" s="4">
        <f t="shared" si="17"/>
        <v>15.986597420003351</v>
      </c>
      <c r="F22" s="4">
        <f t="shared" si="18"/>
        <v>20.302978723404255</v>
      </c>
      <c r="G22" s="4">
        <f t="shared" si="19"/>
        <v>4.301478543094122</v>
      </c>
    </row>
    <row r="23" spans="1:7" hidden="1" x14ac:dyDescent="0.25">
      <c r="A23">
        <v>450</v>
      </c>
      <c r="B23" s="4">
        <f t="shared" si="14"/>
        <v>4.3589410427156068</v>
      </c>
      <c r="C23" s="4">
        <f t="shared" si="15"/>
        <v>7.8222092684348583</v>
      </c>
      <c r="D23" s="4">
        <f t="shared" si="16"/>
        <v>12.549918166939442</v>
      </c>
      <c r="E23" s="4">
        <f t="shared" si="17"/>
        <v>17.984922097503773</v>
      </c>
      <c r="F23" s="4">
        <f t="shared" si="18"/>
        <v>22.840851063829785</v>
      </c>
      <c r="G23" s="4">
        <f t="shared" si="19"/>
        <v>4.8391633609808871</v>
      </c>
    </row>
    <row r="24" spans="1:7" hidden="1" x14ac:dyDescent="0.25">
      <c r="A24">
        <v>500</v>
      </c>
      <c r="B24" s="4">
        <f t="shared" si="14"/>
        <v>4.8432678252395638</v>
      </c>
      <c r="C24" s="4">
        <f t="shared" si="15"/>
        <v>8.6913436315942878</v>
      </c>
      <c r="D24" s="4">
        <f t="shared" si="16"/>
        <v>13.944353518821602</v>
      </c>
      <c r="E24" s="4">
        <f t="shared" si="17"/>
        <v>19.983246775004186</v>
      </c>
      <c r="F24" s="4">
        <f t="shared" si="18"/>
        <v>25.378723404255318</v>
      </c>
      <c r="G24" s="4">
        <f t="shared" si="19"/>
        <v>5.376848178867653</v>
      </c>
    </row>
    <row r="25" spans="1:7" hidden="1" x14ac:dyDescent="0.25">
      <c r="A25">
        <v>600</v>
      </c>
      <c r="B25" s="4">
        <f t="shared" ref="B25:B67" si="20">A25*60*$D$5/1000</f>
        <v>5.811921390287476</v>
      </c>
      <c r="C25" s="4">
        <f t="shared" ref="C25:C67" si="21">A25*60*$D$6/1000</f>
        <v>10.429612357913143</v>
      </c>
      <c r="D25" s="4">
        <f t="shared" ref="D25:D67" si="22">A25*60*$D$7/1000</f>
        <v>16.733224222585921</v>
      </c>
      <c r="E25" s="4">
        <f t="shared" ref="E25:E67" si="23">A25*60*$D$8/1000</f>
        <v>23.979896130005024</v>
      </c>
      <c r="F25" s="4">
        <f t="shared" ref="F25:F67" si="24">A25*60*$D$9/1000</f>
        <v>30.454468085106381</v>
      </c>
      <c r="G25" s="4">
        <f t="shared" ref="G25:G67" si="25">A25*60*$D$10/1000</f>
        <v>6.4522178146411822</v>
      </c>
    </row>
    <row r="26" spans="1:7" x14ac:dyDescent="0.25">
      <c r="A26">
        <v>700</v>
      </c>
      <c r="B26" s="4">
        <f t="shared" si="20"/>
        <v>6.78057495533539</v>
      </c>
      <c r="C26" s="4">
        <f t="shared" si="21"/>
        <v>12.167881084232002</v>
      </c>
      <c r="D26" s="4">
        <f t="shared" si="22"/>
        <v>19.522094926350245</v>
      </c>
      <c r="E26" s="4">
        <f t="shared" si="23"/>
        <v>27.976545485005865</v>
      </c>
      <c r="F26" s="4">
        <f>A26*60*$D$9/1000</f>
        <v>35.530212765957444</v>
      </c>
      <c r="G26" s="4">
        <f t="shared" si="25"/>
        <v>7.5275874504147131</v>
      </c>
    </row>
    <row r="27" spans="1:7" x14ac:dyDescent="0.25">
      <c r="A27">
        <v>800</v>
      </c>
      <c r="B27" s="4">
        <f t="shared" si="20"/>
        <v>7.7492285203833022</v>
      </c>
      <c r="C27" s="4">
        <f t="shared" si="21"/>
        <v>13.906149810550858</v>
      </c>
      <c r="D27" s="4">
        <f t="shared" si="22"/>
        <v>22.310965630114566</v>
      </c>
      <c r="E27" s="4">
        <f t="shared" si="23"/>
        <v>31.973194840006702</v>
      </c>
      <c r="F27" s="4">
        <f t="shared" si="24"/>
        <v>40.60595744680851</v>
      </c>
      <c r="G27" s="4">
        <f t="shared" si="25"/>
        <v>8.6029570861882441</v>
      </c>
    </row>
    <row r="28" spans="1:7" x14ac:dyDescent="0.25">
      <c r="A28">
        <v>900</v>
      </c>
      <c r="B28" s="4">
        <f t="shared" si="20"/>
        <v>8.7178820854312136</v>
      </c>
      <c r="C28" s="4">
        <f t="shared" si="21"/>
        <v>15.644418536869717</v>
      </c>
      <c r="D28" s="4">
        <f t="shared" si="22"/>
        <v>25.099836333878883</v>
      </c>
      <c r="E28" s="4">
        <f t="shared" si="23"/>
        <v>35.969844195007546</v>
      </c>
      <c r="F28" s="4">
        <f t="shared" si="24"/>
        <v>45.68170212765957</v>
      </c>
      <c r="G28" s="4">
        <f t="shared" si="25"/>
        <v>9.6783267219617741</v>
      </c>
    </row>
    <row r="29" spans="1:7" x14ac:dyDescent="0.25">
      <c r="A29">
        <v>1000</v>
      </c>
      <c r="B29" s="4">
        <f t="shared" si="20"/>
        <v>9.6865356504791276</v>
      </c>
      <c r="C29" s="4">
        <f t="shared" si="21"/>
        <v>17.382687263188576</v>
      </c>
      <c r="D29" s="4">
        <f t="shared" si="22"/>
        <v>27.888707037643204</v>
      </c>
      <c r="E29" s="4">
        <f t="shared" si="23"/>
        <v>39.966493550008373</v>
      </c>
      <c r="F29" s="4">
        <f t="shared" si="24"/>
        <v>50.757446808510636</v>
      </c>
      <c r="G29" s="4">
        <f t="shared" si="25"/>
        <v>10.753696357735306</v>
      </c>
    </row>
    <row r="30" spans="1:7" x14ac:dyDescent="0.25">
      <c r="A30">
        <v>1100</v>
      </c>
      <c r="B30" s="4">
        <f t="shared" si="20"/>
        <v>10.65518921552704</v>
      </c>
      <c r="C30" s="4">
        <f t="shared" si="21"/>
        <v>19.120955989507429</v>
      </c>
      <c r="D30" s="4">
        <f t="shared" si="22"/>
        <v>30.677577741407529</v>
      </c>
      <c r="E30" s="4">
        <f t="shared" si="23"/>
        <v>43.963142905009214</v>
      </c>
      <c r="F30" s="4">
        <f t="shared" si="24"/>
        <v>55.833191489361703</v>
      </c>
      <c r="G30" s="4">
        <f t="shared" si="25"/>
        <v>11.829065993508836</v>
      </c>
    </row>
    <row r="31" spans="1:7" x14ac:dyDescent="0.25">
      <c r="A31">
        <v>1200</v>
      </c>
      <c r="B31" s="4">
        <f t="shared" si="20"/>
        <v>11.623842780574952</v>
      </c>
      <c r="C31" s="4">
        <f t="shared" si="21"/>
        <v>20.859224715826286</v>
      </c>
      <c r="D31" s="4">
        <f t="shared" si="22"/>
        <v>33.466448445171842</v>
      </c>
      <c r="E31" s="4">
        <f t="shared" si="23"/>
        <v>47.959792260010047</v>
      </c>
      <c r="F31" s="4">
        <f t="shared" si="24"/>
        <v>60.908936170212762</v>
      </c>
      <c r="G31" s="4">
        <f t="shared" si="25"/>
        <v>12.904435629282364</v>
      </c>
    </row>
    <row r="32" spans="1:7" x14ac:dyDescent="0.25">
      <c r="A32">
        <v>1300</v>
      </c>
      <c r="B32" s="4">
        <f t="shared" si="20"/>
        <v>12.592496345622868</v>
      </c>
      <c r="C32" s="4">
        <f t="shared" si="21"/>
        <v>22.597493442145144</v>
      </c>
      <c r="D32" s="4">
        <f t="shared" si="22"/>
        <v>36.255319148936174</v>
      </c>
      <c r="E32" s="4">
        <f t="shared" si="23"/>
        <v>51.956441615010888</v>
      </c>
      <c r="F32" s="4">
        <f t="shared" si="24"/>
        <v>65.984680851063828</v>
      </c>
      <c r="G32" s="4">
        <f t="shared" si="25"/>
        <v>13.979805265055896</v>
      </c>
    </row>
    <row r="33" spans="1:7" x14ac:dyDescent="0.25">
      <c r="A33">
        <v>1400</v>
      </c>
      <c r="B33" s="4">
        <f t="shared" si="20"/>
        <v>13.56114991067078</v>
      </c>
      <c r="C33" s="4">
        <f t="shared" si="21"/>
        <v>24.335762168464004</v>
      </c>
      <c r="D33" s="4">
        <f t="shared" si="22"/>
        <v>39.044189852700491</v>
      </c>
      <c r="E33" s="4">
        <f t="shared" si="23"/>
        <v>55.953090970011729</v>
      </c>
      <c r="F33" s="4">
        <f t="shared" si="24"/>
        <v>71.060425531914888</v>
      </c>
      <c r="G33" s="4">
        <f t="shared" si="25"/>
        <v>15.055174900829426</v>
      </c>
    </row>
    <row r="34" spans="1:7" x14ac:dyDescent="0.25">
      <c r="A34">
        <v>1500</v>
      </c>
      <c r="B34" s="4">
        <f t="shared" si="20"/>
        <v>14.529803475718692</v>
      </c>
      <c r="C34" s="4">
        <f t="shared" si="21"/>
        <v>26.074030894782858</v>
      </c>
      <c r="D34" s="4">
        <f t="shared" si="22"/>
        <v>41.833060556464808</v>
      </c>
      <c r="E34" s="4">
        <f t="shared" si="23"/>
        <v>59.949740325012563</v>
      </c>
      <c r="F34" s="4">
        <f t="shared" si="24"/>
        <v>76.136170212765947</v>
      </c>
      <c r="G34" s="4">
        <f t="shared" si="25"/>
        <v>16.130544536602955</v>
      </c>
    </row>
    <row r="35" spans="1:7" x14ac:dyDescent="0.25">
      <c r="A35">
        <v>1600</v>
      </c>
      <c r="B35" s="4">
        <f t="shared" si="20"/>
        <v>15.498457040766604</v>
      </c>
      <c r="C35" s="4">
        <f t="shared" si="21"/>
        <v>27.812299621101715</v>
      </c>
      <c r="D35" s="4">
        <f t="shared" si="22"/>
        <v>44.621931260229132</v>
      </c>
      <c r="E35" s="4">
        <f t="shared" si="23"/>
        <v>63.946389680013404</v>
      </c>
      <c r="F35" s="4">
        <f t="shared" si="24"/>
        <v>81.211914893617021</v>
      </c>
      <c r="G35" s="4">
        <f t="shared" si="25"/>
        <v>17.205914172376488</v>
      </c>
    </row>
    <row r="36" spans="1:7" x14ac:dyDescent="0.25">
      <c r="A36">
        <v>1700</v>
      </c>
      <c r="B36" s="4">
        <f t="shared" si="20"/>
        <v>16.467110605814515</v>
      </c>
      <c r="C36" s="4">
        <f t="shared" si="21"/>
        <v>29.550568347420576</v>
      </c>
      <c r="D36" s="4">
        <f t="shared" si="22"/>
        <v>47.41080196399345</v>
      </c>
      <c r="E36" s="4">
        <f t="shared" si="23"/>
        <v>67.943039035014237</v>
      </c>
      <c r="F36" s="4">
        <f t="shared" si="24"/>
        <v>86.28765957446808</v>
      </c>
      <c r="G36" s="4">
        <f t="shared" si="25"/>
        <v>18.281283808150018</v>
      </c>
    </row>
    <row r="37" spans="1:7" x14ac:dyDescent="0.25">
      <c r="A37">
        <v>1800</v>
      </c>
      <c r="B37" s="4">
        <f t="shared" si="20"/>
        <v>17.435764170862427</v>
      </c>
      <c r="C37" s="4">
        <f t="shared" si="21"/>
        <v>31.288837073739433</v>
      </c>
      <c r="D37" s="4">
        <f t="shared" si="22"/>
        <v>50.199672667757767</v>
      </c>
      <c r="E37" s="4">
        <f t="shared" si="23"/>
        <v>71.939688390015093</v>
      </c>
      <c r="F37" s="4">
        <f t="shared" si="24"/>
        <v>91.363404255319139</v>
      </c>
      <c r="G37" s="4">
        <f t="shared" si="25"/>
        <v>19.356653443923548</v>
      </c>
    </row>
    <row r="38" spans="1:7" x14ac:dyDescent="0.25">
      <c r="A38">
        <v>1900</v>
      </c>
      <c r="B38" s="4">
        <f t="shared" si="20"/>
        <v>18.404417735910343</v>
      </c>
      <c r="C38" s="4">
        <f t="shared" si="21"/>
        <v>33.027105800058294</v>
      </c>
      <c r="D38" s="4">
        <f t="shared" si="22"/>
        <v>52.988543371522091</v>
      </c>
      <c r="E38" s="4">
        <f t="shared" si="23"/>
        <v>75.936337745015919</v>
      </c>
      <c r="F38" s="4">
        <f t="shared" si="24"/>
        <v>96.439148936170213</v>
      </c>
      <c r="G38" s="4">
        <f t="shared" si="25"/>
        <v>20.432023079697078</v>
      </c>
    </row>
    <row r="39" spans="1:7" x14ac:dyDescent="0.25">
      <c r="A39">
        <v>2000</v>
      </c>
      <c r="B39" s="4">
        <f t="shared" si="20"/>
        <v>19.373071300958255</v>
      </c>
      <c r="C39" s="4">
        <f t="shared" si="21"/>
        <v>34.765374526377151</v>
      </c>
      <c r="D39" s="4">
        <f t="shared" si="22"/>
        <v>55.777414075286408</v>
      </c>
      <c r="E39" s="4">
        <f t="shared" si="23"/>
        <v>79.932987100016746</v>
      </c>
      <c r="F39" s="4">
        <f t="shared" si="24"/>
        <v>101.51489361702127</v>
      </c>
      <c r="G39" s="4">
        <f t="shared" si="25"/>
        <v>21.507392715470612</v>
      </c>
    </row>
    <row r="40" spans="1:7" x14ac:dyDescent="0.25">
      <c r="A40">
        <v>2100</v>
      </c>
      <c r="B40" s="4">
        <f t="shared" si="20"/>
        <v>20.341724866006167</v>
      </c>
      <c r="C40" s="4">
        <f t="shared" si="21"/>
        <v>36.503643252696008</v>
      </c>
      <c r="D40" s="4">
        <f t="shared" si="22"/>
        <v>58.566284779050733</v>
      </c>
      <c r="E40" s="4">
        <f t="shared" si="23"/>
        <v>83.929636455017587</v>
      </c>
      <c r="F40" s="4">
        <f t="shared" si="24"/>
        <v>106.59063829787235</v>
      </c>
      <c r="G40" s="4">
        <f t="shared" si="25"/>
        <v>22.582762351244138</v>
      </c>
    </row>
    <row r="41" spans="1:7" x14ac:dyDescent="0.25">
      <c r="A41">
        <v>2200</v>
      </c>
      <c r="B41" s="4">
        <f t="shared" si="20"/>
        <v>21.31037843105408</v>
      </c>
      <c r="C41" s="4">
        <f t="shared" si="21"/>
        <v>38.241911979014859</v>
      </c>
      <c r="D41" s="4">
        <f t="shared" si="22"/>
        <v>61.355155482815057</v>
      </c>
      <c r="E41" s="4">
        <f t="shared" si="23"/>
        <v>87.926285810018427</v>
      </c>
      <c r="F41" s="4">
        <f t="shared" si="24"/>
        <v>111.66638297872341</v>
      </c>
      <c r="G41" s="4">
        <f t="shared" si="25"/>
        <v>23.658131987017672</v>
      </c>
    </row>
    <row r="42" spans="1:7" x14ac:dyDescent="0.25">
      <c r="A42">
        <v>2300</v>
      </c>
      <c r="B42" s="4">
        <f t="shared" si="20"/>
        <v>22.279031996101992</v>
      </c>
      <c r="C42" s="4">
        <f t="shared" si="21"/>
        <v>39.980180705333716</v>
      </c>
      <c r="D42" s="4">
        <f t="shared" si="22"/>
        <v>64.144026186579367</v>
      </c>
      <c r="E42" s="4">
        <f t="shared" si="23"/>
        <v>91.922935165019268</v>
      </c>
      <c r="F42" s="4">
        <f t="shared" si="24"/>
        <v>116.74212765957445</v>
      </c>
      <c r="G42" s="4">
        <f t="shared" si="25"/>
        <v>24.733501622791202</v>
      </c>
    </row>
    <row r="43" spans="1:7" x14ac:dyDescent="0.25">
      <c r="A43">
        <v>2400</v>
      </c>
      <c r="B43" s="4">
        <f t="shared" si="20"/>
        <v>23.247685561149904</v>
      </c>
      <c r="C43" s="4">
        <f t="shared" si="21"/>
        <v>41.718449431652573</v>
      </c>
      <c r="D43" s="4">
        <f t="shared" si="22"/>
        <v>66.932896890343685</v>
      </c>
      <c r="E43" s="4">
        <f t="shared" si="23"/>
        <v>95.919584520020095</v>
      </c>
      <c r="F43" s="4">
        <f t="shared" si="24"/>
        <v>121.81787234042552</v>
      </c>
      <c r="G43" s="4">
        <f t="shared" si="25"/>
        <v>25.808871258564729</v>
      </c>
    </row>
    <row r="44" spans="1:7" x14ac:dyDescent="0.25">
      <c r="A44">
        <v>2500</v>
      </c>
      <c r="B44" s="4">
        <f t="shared" si="20"/>
        <v>24.216339126197816</v>
      </c>
      <c r="C44" s="4">
        <f t="shared" si="21"/>
        <v>43.45671815797143</v>
      </c>
      <c r="D44" s="4">
        <f t="shared" si="22"/>
        <v>69.721767594108002</v>
      </c>
      <c r="E44" s="4">
        <f t="shared" si="23"/>
        <v>99.91623387502095</v>
      </c>
      <c r="F44" s="4">
        <f t="shared" si="24"/>
        <v>126.89361702127658</v>
      </c>
      <c r="G44" s="4">
        <f t="shared" si="25"/>
        <v>26.884240894338262</v>
      </c>
    </row>
    <row r="45" spans="1:7" x14ac:dyDescent="0.25">
      <c r="A45">
        <v>2600</v>
      </c>
      <c r="B45" s="4">
        <f t="shared" si="20"/>
        <v>25.184992691245736</v>
      </c>
      <c r="C45" s="4">
        <f t="shared" si="21"/>
        <v>45.194986884290287</v>
      </c>
      <c r="D45" s="4">
        <f t="shared" si="22"/>
        <v>72.510638297872347</v>
      </c>
      <c r="E45" s="4">
        <f t="shared" si="23"/>
        <v>103.91288323002178</v>
      </c>
      <c r="F45" s="4">
        <f t="shared" si="24"/>
        <v>131.96936170212766</v>
      </c>
      <c r="G45" s="4">
        <f t="shared" si="25"/>
        <v>27.959610530111792</v>
      </c>
    </row>
    <row r="46" spans="1:7" x14ac:dyDescent="0.25">
      <c r="A46">
        <v>2700</v>
      </c>
      <c r="B46" s="4">
        <f t="shared" si="20"/>
        <v>26.153646256293648</v>
      </c>
      <c r="C46" s="4">
        <f t="shared" si="21"/>
        <v>46.933255610609152</v>
      </c>
      <c r="D46" s="4">
        <f t="shared" si="22"/>
        <v>75.299509001636665</v>
      </c>
      <c r="E46" s="4">
        <f t="shared" si="23"/>
        <v>107.90953258502262</v>
      </c>
      <c r="F46" s="4">
        <f t="shared" si="24"/>
        <v>137.0451063829787</v>
      </c>
      <c r="G46" s="4">
        <f t="shared" si="25"/>
        <v>29.034980165885322</v>
      </c>
    </row>
    <row r="47" spans="1:7" x14ac:dyDescent="0.25">
      <c r="A47">
        <v>2800</v>
      </c>
      <c r="B47" s="4">
        <f t="shared" si="20"/>
        <v>27.12229982134156</v>
      </c>
      <c r="C47" s="4">
        <f t="shared" si="21"/>
        <v>48.671524336928009</v>
      </c>
      <c r="D47" s="4">
        <f t="shared" si="22"/>
        <v>78.088379705400982</v>
      </c>
      <c r="E47" s="4">
        <f t="shared" si="23"/>
        <v>111.90618194002346</v>
      </c>
      <c r="F47" s="4">
        <f t="shared" si="24"/>
        <v>142.12085106382978</v>
      </c>
      <c r="G47" s="4">
        <f t="shared" si="25"/>
        <v>30.110349801658852</v>
      </c>
    </row>
    <row r="48" spans="1:7" x14ac:dyDescent="0.25">
      <c r="A48">
        <v>2900</v>
      </c>
      <c r="B48" s="4">
        <f t="shared" si="20"/>
        <v>28.090953386389472</v>
      </c>
      <c r="C48" s="4">
        <f t="shared" si="21"/>
        <v>50.409793063246866</v>
      </c>
      <c r="D48" s="4">
        <f t="shared" si="22"/>
        <v>80.877250409165299</v>
      </c>
      <c r="E48" s="4">
        <f t="shared" si="23"/>
        <v>115.9028312950243</v>
      </c>
      <c r="F48" s="4">
        <f t="shared" si="24"/>
        <v>147.19659574468085</v>
      </c>
      <c r="G48" s="4">
        <f t="shared" si="25"/>
        <v>31.185719437432386</v>
      </c>
    </row>
    <row r="49" spans="1:7" x14ac:dyDescent="0.25">
      <c r="A49">
        <v>3000</v>
      </c>
      <c r="B49" s="4">
        <f t="shared" si="20"/>
        <v>29.059606951437384</v>
      </c>
      <c r="C49" s="4">
        <f t="shared" si="21"/>
        <v>52.148061789565716</v>
      </c>
      <c r="D49" s="4">
        <f t="shared" si="22"/>
        <v>83.666121112929616</v>
      </c>
      <c r="E49" s="4">
        <f t="shared" si="23"/>
        <v>119.89948065002513</v>
      </c>
      <c r="F49" s="4">
        <f t="shared" si="24"/>
        <v>152.27234042553189</v>
      </c>
      <c r="G49" s="4">
        <f t="shared" si="25"/>
        <v>32.261089073205909</v>
      </c>
    </row>
    <row r="50" spans="1:7" x14ac:dyDescent="0.25">
      <c r="A50">
        <v>3100</v>
      </c>
      <c r="B50" s="4">
        <f t="shared" si="20"/>
        <v>30.028260516485297</v>
      </c>
      <c r="C50" s="4">
        <f t="shared" si="21"/>
        <v>53.886330515884573</v>
      </c>
      <c r="D50" s="4">
        <f t="shared" si="22"/>
        <v>86.454991816693934</v>
      </c>
      <c r="E50" s="4">
        <f t="shared" si="23"/>
        <v>123.89613000502598</v>
      </c>
      <c r="F50" s="4">
        <f t="shared" si="24"/>
        <v>157.34808510638297</v>
      </c>
      <c r="G50" s="4">
        <f t="shared" si="25"/>
        <v>33.336458708979443</v>
      </c>
    </row>
    <row r="51" spans="1:7" x14ac:dyDescent="0.25">
      <c r="A51">
        <v>3200</v>
      </c>
      <c r="B51" s="4">
        <f t="shared" si="20"/>
        <v>30.996914081533209</v>
      </c>
      <c r="C51" s="4">
        <f t="shared" si="21"/>
        <v>55.624599242203431</v>
      </c>
      <c r="D51" s="4">
        <f t="shared" si="22"/>
        <v>89.243862520458265</v>
      </c>
      <c r="E51" s="4">
        <f t="shared" si="23"/>
        <v>127.89277936002681</v>
      </c>
      <c r="F51" s="4">
        <f t="shared" si="24"/>
        <v>162.42382978723404</v>
      </c>
      <c r="G51" s="4">
        <f t="shared" si="25"/>
        <v>34.411828344752976</v>
      </c>
    </row>
    <row r="52" spans="1:7" x14ac:dyDescent="0.25">
      <c r="A52">
        <v>3300</v>
      </c>
      <c r="B52" s="4">
        <f t="shared" si="20"/>
        <v>31.965567646581125</v>
      </c>
      <c r="C52" s="4">
        <f t="shared" si="21"/>
        <v>57.362867968522288</v>
      </c>
      <c r="D52" s="4">
        <f t="shared" si="22"/>
        <v>92.032733224222582</v>
      </c>
      <c r="E52" s="4">
        <f t="shared" si="23"/>
        <v>131.88942871502763</v>
      </c>
      <c r="F52" s="4">
        <f t="shared" si="24"/>
        <v>167.49957446808511</v>
      </c>
      <c r="G52" s="4">
        <f t="shared" si="25"/>
        <v>35.48719798052651</v>
      </c>
    </row>
    <row r="53" spans="1:7" x14ac:dyDescent="0.25">
      <c r="A53">
        <v>3400</v>
      </c>
      <c r="B53" s="4">
        <f t="shared" si="20"/>
        <v>32.93422121162903</v>
      </c>
      <c r="C53" s="4">
        <f t="shared" si="21"/>
        <v>59.101136694841152</v>
      </c>
      <c r="D53" s="4">
        <f t="shared" si="22"/>
        <v>94.821603927986899</v>
      </c>
      <c r="E53" s="4">
        <f t="shared" si="23"/>
        <v>135.88607807002847</v>
      </c>
      <c r="F53" s="4">
        <f t="shared" si="24"/>
        <v>172.57531914893616</v>
      </c>
      <c r="G53" s="4">
        <f t="shared" si="25"/>
        <v>36.562567616300036</v>
      </c>
    </row>
    <row r="54" spans="1:7" x14ac:dyDescent="0.25">
      <c r="A54">
        <v>3500</v>
      </c>
      <c r="B54" s="4">
        <f t="shared" si="20"/>
        <v>33.902874776676946</v>
      </c>
      <c r="C54" s="4">
        <f t="shared" si="21"/>
        <v>60.839405421160009</v>
      </c>
      <c r="D54" s="4">
        <f t="shared" si="22"/>
        <v>97.610474631751217</v>
      </c>
      <c r="E54" s="4">
        <f t="shared" si="23"/>
        <v>139.88272742502932</v>
      </c>
      <c r="F54" s="4">
        <f t="shared" si="24"/>
        <v>177.65106382978723</v>
      </c>
      <c r="G54" s="4">
        <f t="shared" si="25"/>
        <v>37.637937252073563</v>
      </c>
    </row>
    <row r="55" spans="1:7" x14ac:dyDescent="0.25">
      <c r="A55">
        <v>3600</v>
      </c>
      <c r="B55" s="4">
        <f t="shared" si="20"/>
        <v>34.871528341724854</v>
      </c>
      <c r="C55" s="4">
        <f t="shared" si="21"/>
        <v>62.577674147478866</v>
      </c>
      <c r="D55" s="4">
        <f t="shared" si="22"/>
        <v>100.39934533551553</v>
      </c>
      <c r="E55" s="4">
        <f t="shared" si="23"/>
        <v>143.87937678003019</v>
      </c>
      <c r="F55" s="4">
        <f t="shared" si="24"/>
        <v>182.72680851063828</v>
      </c>
      <c r="G55" s="4">
        <f t="shared" si="25"/>
        <v>38.713306887847097</v>
      </c>
    </row>
    <row r="56" spans="1:7" x14ac:dyDescent="0.25">
      <c r="A56">
        <v>3700</v>
      </c>
      <c r="B56" s="4">
        <f t="shared" si="20"/>
        <v>35.84018190677277</v>
      </c>
      <c r="C56" s="4">
        <f t="shared" si="21"/>
        <v>64.315942873797724</v>
      </c>
      <c r="D56" s="4">
        <f t="shared" si="22"/>
        <v>103.18821603927985</v>
      </c>
      <c r="E56" s="4">
        <f t="shared" si="23"/>
        <v>147.876026135031</v>
      </c>
      <c r="F56" s="4">
        <f t="shared" si="24"/>
        <v>187.80255319148935</v>
      </c>
      <c r="G56" s="4">
        <f t="shared" si="25"/>
        <v>39.788676523620623</v>
      </c>
    </row>
    <row r="57" spans="1:7" x14ac:dyDescent="0.25">
      <c r="A57">
        <v>3800</v>
      </c>
      <c r="B57" s="4">
        <f t="shared" si="20"/>
        <v>36.808835471820686</v>
      </c>
      <c r="C57" s="4">
        <f t="shared" si="21"/>
        <v>66.054211600116588</v>
      </c>
      <c r="D57" s="4">
        <f t="shared" si="22"/>
        <v>105.97708674304418</v>
      </c>
      <c r="E57" s="4">
        <f t="shared" si="23"/>
        <v>151.87267549003184</v>
      </c>
      <c r="F57" s="4">
        <f t="shared" si="24"/>
        <v>192.87829787234043</v>
      </c>
      <c r="G57" s="4">
        <f t="shared" si="25"/>
        <v>40.864046159394157</v>
      </c>
    </row>
    <row r="58" spans="1:7" x14ac:dyDescent="0.25">
      <c r="A58">
        <v>3900</v>
      </c>
      <c r="B58" s="4">
        <f t="shared" si="20"/>
        <v>37.777489036868594</v>
      </c>
      <c r="C58" s="4">
        <f t="shared" si="21"/>
        <v>67.792480326435438</v>
      </c>
      <c r="D58" s="4">
        <f t="shared" si="22"/>
        <v>108.7659574468085</v>
      </c>
      <c r="E58" s="4">
        <f t="shared" si="23"/>
        <v>155.86932484503268</v>
      </c>
      <c r="F58" s="4">
        <f t="shared" si="24"/>
        <v>197.95404255319147</v>
      </c>
      <c r="G58" s="4">
        <f t="shared" si="25"/>
        <v>41.93941579516769</v>
      </c>
    </row>
    <row r="59" spans="1:7" x14ac:dyDescent="0.25">
      <c r="A59">
        <v>4000</v>
      </c>
      <c r="B59" s="4">
        <f t="shared" si="20"/>
        <v>38.74614260191651</v>
      </c>
      <c r="C59" s="4">
        <f t="shared" si="21"/>
        <v>69.530749052754302</v>
      </c>
      <c r="D59" s="4">
        <f t="shared" si="22"/>
        <v>111.55482815057282</v>
      </c>
      <c r="E59" s="4">
        <f t="shared" si="23"/>
        <v>159.86597420003349</v>
      </c>
      <c r="F59" s="4">
        <f t="shared" si="24"/>
        <v>203.02978723404254</v>
      </c>
      <c r="G59" s="4">
        <f t="shared" si="25"/>
        <v>43.014785430941224</v>
      </c>
    </row>
    <row r="60" spans="1:7" x14ac:dyDescent="0.25">
      <c r="A60">
        <v>4100</v>
      </c>
      <c r="B60" s="4">
        <f t="shared" si="20"/>
        <v>39.714796166964419</v>
      </c>
      <c r="C60" s="4">
        <f t="shared" si="21"/>
        <v>71.269017779073152</v>
      </c>
      <c r="D60" s="4">
        <f t="shared" si="22"/>
        <v>114.34369885433713</v>
      </c>
      <c r="E60" s="4">
        <f t="shared" si="23"/>
        <v>163.86262355503433</v>
      </c>
      <c r="F60" s="4">
        <f t="shared" si="24"/>
        <v>208.10553191489359</v>
      </c>
      <c r="G60" s="4">
        <f t="shared" si="25"/>
        <v>44.090155066714743</v>
      </c>
    </row>
    <row r="61" spans="1:7" x14ac:dyDescent="0.25">
      <c r="A61">
        <v>4200</v>
      </c>
      <c r="B61" s="4">
        <f t="shared" si="20"/>
        <v>40.683449732012335</v>
      </c>
      <c r="C61" s="4">
        <f t="shared" si="21"/>
        <v>73.007286505392017</v>
      </c>
      <c r="D61" s="4">
        <f t="shared" si="22"/>
        <v>117.13256955810147</v>
      </c>
      <c r="E61" s="4">
        <f t="shared" si="23"/>
        <v>167.85927291003517</v>
      </c>
      <c r="F61" s="4">
        <f t="shared" si="24"/>
        <v>213.18127659574469</v>
      </c>
      <c r="G61" s="4">
        <f t="shared" si="25"/>
        <v>45.165524702488277</v>
      </c>
    </row>
    <row r="62" spans="1:7" x14ac:dyDescent="0.25">
      <c r="A62">
        <v>4300</v>
      </c>
      <c r="B62" s="4">
        <f t="shared" si="20"/>
        <v>41.652103297060243</v>
      </c>
      <c r="C62" s="4">
        <f t="shared" si="21"/>
        <v>74.745555231710867</v>
      </c>
      <c r="D62" s="4">
        <f t="shared" si="22"/>
        <v>119.92144026186578</v>
      </c>
      <c r="E62" s="4">
        <f t="shared" si="23"/>
        <v>171.85592226503604</v>
      </c>
      <c r="F62" s="4">
        <f t="shared" si="24"/>
        <v>218.25702127659574</v>
      </c>
      <c r="G62" s="4">
        <f t="shared" si="25"/>
        <v>46.240894338261811</v>
      </c>
    </row>
    <row r="63" spans="1:7" x14ac:dyDescent="0.25">
      <c r="A63">
        <v>4400</v>
      </c>
      <c r="B63" s="4">
        <f t="shared" si="20"/>
        <v>42.620756862108159</v>
      </c>
      <c r="C63" s="4">
        <f t="shared" si="21"/>
        <v>76.483823958029717</v>
      </c>
      <c r="D63" s="4">
        <f t="shared" si="22"/>
        <v>122.71031096563011</v>
      </c>
      <c r="E63" s="4">
        <f t="shared" si="23"/>
        <v>175.85257162003685</v>
      </c>
      <c r="F63" s="4">
        <f t="shared" si="24"/>
        <v>223.33276595744681</v>
      </c>
      <c r="G63" s="4">
        <f t="shared" si="25"/>
        <v>47.316263974035344</v>
      </c>
    </row>
    <row r="64" spans="1:7" x14ac:dyDescent="0.25">
      <c r="A64">
        <v>4500</v>
      </c>
      <c r="B64" s="4">
        <f t="shared" si="20"/>
        <v>43.589410427156075</v>
      </c>
      <c r="C64" s="4">
        <f t="shared" si="21"/>
        <v>78.222092684348581</v>
      </c>
      <c r="D64" s="4">
        <f t="shared" si="22"/>
        <v>125.49918166939443</v>
      </c>
      <c r="E64" s="4">
        <f t="shared" si="23"/>
        <v>179.8492209750377</v>
      </c>
      <c r="F64" s="4">
        <f t="shared" si="24"/>
        <v>228.40851063829786</v>
      </c>
      <c r="G64" s="4">
        <f t="shared" si="25"/>
        <v>48.391633609808871</v>
      </c>
    </row>
    <row r="65" spans="1:12" x14ac:dyDescent="0.25">
      <c r="A65">
        <v>4600</v>
      </c>
      <c r="B65" s="4">
        <f t="shared" si="20"/>
        <v>44.558063992203984</v>
      </c>
      <c r="C65" s="4">
        <f t="shared" si="21"/>
        <v>79.960361410667431</v>
      </c>
      <c r="D65" s="4">
        <f t="shared" si="22"/>
        <v>128.28805237315873</v>
      </c>
      <c r="E65" s="4">
        <f t="shared" si="23"/>
        <v>183.84587033003854</v>
      </c>
      <c r="F65" s="4">
        <f t="shared" si="24"/>
        <v>233.4842553191489</v>
      </c>
      <c r="G65" s="4">
        <f t="shared" si="25"/>
        <v>49.467003245582404</v>
      </c>
    </row>
    <row r="66" spans="1:12" x14ac:dyDescent="0.25">
      <c r="A66">
        <v>4700</v>
      </c>
      <c r="B66" s="4">
        <f t="shared" si="20"/>
        <v>45.526717557251899</v>
      </c>
      <c r="C66" s="4">
        <f t="shared" si="21"/>
        <v>81.698630136986296</v>
      </c>
      <c r="D66" s="4">
        <f t="shared" si="22"/>
        <v>131.07692307692307</v>
      </c>
      <c r="E66" s="4">
        <f t="shared" si="23"/>
        <v>187.84251968503938</v>
      </c>
      <c r="F66" s="4">
        <f t="shared" si="24"/>
        <v>238.56</v>
      </c>
      <c r="G66" s="4">
        <f t="shared" si="25"/>
        <v>50.542372881355931</v>
      </c>
    </row>
    <row r="67" spans="1:12" x14ac:dyDescent="0.25">
      <c r="A67">
        <v>4800</v>
      </c>
      <c r="B67" s="4">
        <f t="shared" si="20"/>
        <v>46.495371122299808</v>
      </c>
      <c r="C67" s="4">
        <f t="shared" si="21"/>
        <v>83.436898863305146</v>
      </c>
      <c r="D67" s="4">
        <f t="shared" si="22"/>
        <v>133.86579378068737</v>
      </c>
      <c r="E67" s="4">
        <f t="shared" si="23"/>
        <v>191.83916904004019</v>
      </c>
      <c r="F67" s="4">
        <f t="shared" si="24"/>
        <v>243.63574468085105</v>
      </c>
      <c r="G67" s="4">
        <f t="shared" si="25"/>
        <v>51.617742517129457</v>
      </c>
    </row>
    <row r="68" spans="1:12" x14ac:dyDescent="0.25">
      <c r="B68" s="4"/>
      <c r="C68" s="4"/>
      <c r="D68" s="4"/>
      <c r="E68" s="4"/>
      <c r="F68" s="4"/>
      <c r="G68" s="4"/>
    </row>
    <row r="69" spans="1:12" x14ac:dyDescent="0.25">
      <c r="B69" s="13"/>
      <c r="C69" s="13"/>
      <c r="D69" s="13"/>
      <c r="E69" s="13"/>
      <c r="F69" s="13"/>
      <c r="G69" s="4"/>
    </row>
    <row r="70" spans="1:12" x14ac:dyDescent="0.25">
      <c r="B70" s="128" t="s">
        <v>437</v>
      </c>
      <c r="C70" s="128"/>
      <c r="E70" s="128" t="s">
        <v>436</v>
      </c>
      <c r="F70" s="128"/>
      <c r="G70" s="5"/>
      <c r="H70" s="72" t="s">
        <v>33</v>
      </c>
      <c r="I70" s="72"/>
    </row>
    <row r="71" spans="1:12" ht="18" x14ac:dyDescent="0.35">
      <c r="A71" t="s">
        <v>23</v>
      </c>
      <c r="B71">
        <v>476</v>
      </c>
      <c r="C71" t="s">
        <v>26</v>
      </c>
      <c r="D71" s="10">
        <f>1/H71*B71-1</f>
        <v>0.3600000000000001</v>
      </c>
      <c r="E71">
        <v>445</v>
      </c>
      <c r="F71" t="s">
        <v>26</v>
      </c>
      <c r="G71" s="10">
        <f>1/H71*E71-1</f>
        <v>0.27142857142857135</v>
      </c>
      <c r="H71">
        <v>350</v>
      </c>
      <c r="I71" t="s">
        <v>26</v>
      </c>
      <c r="K71">
        <f>E71-H71</f>
        <v>95</v>
      </c>
      <c r="L71" t="s">
        <v>26</v>
      </c>
    </row>
    <row r="72" spans="1:12" ht="18" x14ac:dyDescent="0.35">
      <c r="A72" t="s">
        <v>24</v>
      </c>
      <c r="B72" s="14">
        <v>156</v>
      </c>
      <c r="C72" t="s">
        <v>19</v>
      </c>
      <c r="D72" s="10">
        <f>1/H72*B72-1</f>
        <v>0.30000000000000004</v>
      </c>
      <c r="E72" s="14">
        <v>148.75</v>
      </c>
      <c r="F72" t="s">
        <v>19</v>
      </c>
      <c r="G72" s="10">
        <f>1/H72*E72-1</f>
        <v>0.23958333333333326</v>
      </c>
      <c r="H72">
        <v>120</v>
      </c>
      <c r="I72" t="s">
        <v>19</v>
      </c>
      <c r="K72">
        <f>E72-H72</f>
        <v>28.75</v>
      </c>
      <c r="L72" t="s">
        <v>19</v>
      </c>
    </row>
    <row r="73" spans="1:12" ht="18" x14ac:dyDescent="0.35">
      <c r="A73" t="s">
        <v>34</v>
      </c>
      <c r="B73">
        <v>138.66</v>
      </c>
      <c r="C73" t="s">
        <v>19</v>
      </c>
      <c r="D73" s="10"/>
      <c r="E73">
        <v>128</v>
      </c>
      <c r="F73" t="s">
        <v>19</v>
      </c>
      <c r="G73" s="10"/>
      <c r="H73" s="14">
        <f>H72*(1/E72*E73)</f>
        <v>103.26050420168067</v>
      </c>
      <c r="I73" t="s">
        <v>19</v>
      </c>
    </row>
    <row r="74" spans="1:12" ht="18" x14ac:dyDescent="0.35">
      <c r="A74" t="s">
        <v>25</v>
      </c>
      <c r="B74">
        <v>0.32</v>
      </c>
      <c r="E74">
        <v>0.32</v>
      </c>
      <c r="H74">
        <v>0.32</v>
      </c>
    </row>
    <row r="75" spans="1:12" x14ac:dyDescent="0.25">
      <c r="A75" t="s">
        <v>15</v>
      </c>
      <c r="B75">
        <v>2.17</v>
      </c>
      <c r="C75" t="s">
        <v>16</v>
      </c>
      <c r="E75">
        <v>2.17</v>
      </c>
      <c r="F75" t="s">
        <v>16</v>
      </c>
      <c r="H75">
        <v>2.17</v>
      </c>
      <c r="I75" t="s">
        <v>16</v>
      </c>
    </row>
    <row r="76" spans="1:12" ht="18" x14ac:dyDescent="0.4">
      <c r="A76" s="7" t="s">
        <v>17</v>
      </c>
      <c r="B76" s="8">
        <v>1.2040999999999999</v>
      </c>
      <c r="C76" t="s">
        <v>18</v>
      </c>
      <c r="E76" s="8">
        <v>1.2040999999999999</v>
      </c>
      <c r="F76" t="s">
        <v>18</v>
      </c>
      <c r="H76" s="8">
        <v>1.2040999999999999</v>
      </c>
      <c r="I76" t="s">
        <v>18</v>
      </c>
    </row>
    <row r="77" spans="1:12" x14ac:dyDescent="0.25">
      <c r="A77" t="s">
        <v>2</v>
      </c>
      <c r="B77">
        <v>1800</v>
      </c>
      <c r="C77" t="s">
        <v>31</v>
      </c>
      <c r="E77">
        <v>1800</v>
      </c>
      <c r="F77" t="s">
        <v>31</v>
      </c>
      <c r="H77">
        <v>1800</v>
      </c>
      <c r="I77" t="s">
        <v>31</v>
      </c>
    </row>
    <row r="78" spans="1:12" ht="18" x14ac:dyDescent="0.35">
      <c r="A78" s="5" t="s">
        <v>21</v>
      </c>
      <c r="B78" s="9">
        <f>(B72*1000/(B74*B75*B76/2))^(1/3)*3.6</f>
        <v>259.17708993258151</v>
      </c>
      <c r="C78" s="5" t="s">
        <v>20</v>
      </c>
      <c r="E78" s="9">
        <f>(E72*1000/(E74*E75*E76/2))^(1/3)*3.6</f>
        <v>255.09820415594973</v>
      </c>
      <c r="F78" s="5" t="s">
        <v>20</v>
      </c>
      <c r="H78" s="9">
        <f>(H72*1000/(H74*H75*H76/2))^(1/3)*3.6</f>
        <v>237.47368519176101</v>
      </c>
      <c r="I78" s="5" t="s">
        <v>20</v>
      </c>
    </row>
    <row r="79" spans="1:12" ht="18" x14ac:dyDescent="0.35">
      <c r="A79" s="5" t="s">
        <v>22</v>
      </c>
      <c r="B79" s="1">
        <f>E79*(B72/E72)^(1/3)</f>
        <v>237.9236485073211</v>
      </c>
      <c r="C79" t="s">
        <v>20</v>
      </c>
      <c r="E79" s="1">
        <f>H79*(E72/H72)^(1/3)</f>
        <v>234.17924584397883</v>
      </c>
      <c r="F79" t="s">
        <v>20</v>
      </c>
      <c r="H79" s="1">
        <v>218</v>
      </c>
      <c r="I79" t="s">
        <v>20</v>
      </c>
    </row>
    <row r="80" spans="1:12" x14ac:dyDescent="0.25">
      <c r="B80" s="1"/>
      <c r="E80" s="1"/>
    </row>
    <row r="81" spans="1:12" ht="18" x14ac:dyDescent="0.35">
      <c r="A81" t="s">
        <v>27</v>
      </c>
      <c r="B81" s="14">
        <f>B71/B72*B73</f>
        <v>423.09076923076918</v>
      </c>
      <c r="C81" t="s">
        <v>26</v>
      </c>
      <c r="E81" s="14">
        <f>E71/E72*E73</f>
        <v>382.92436974789916</v>
      </c>
      <c r="F81" t="s">
        <v>26</v>
      </c>
      <c r="H81" s="14">
        <f>H71/H72*H73</f>
        <v>301.1764705882353</v>
      </c>
      <c r="I81" t="s">
        <v>26</v>
      </c>
    </row>
    <row r="82" spans="1:12" ht="18" x14ac:dyDescent="0.35">
      <c r="A82" t="s">
        <v>28</v>
      </c>
      <c r="B82" s="11">
        <f>2*B81/($B$3/PI())</f>
        <v>1337.2020648058742</v>
      </c>
      <c r="C82" t="s">
        <v>29</v>
      </c>
      <c r="D82" s="10">
        <f>1/H82*B82-1</f>
        <v>0.40479356971153813</v>
      </c>
      <c r="E82" s="11">
        <f>2*E81/($B$3/PI())</f>
        <v>1210.253910342557</v>
      </c>
      <c r="F82" t="s">
        <v>29</v>
      </c>
      <c r="G82" s="10">
        <f>1/H82*E82-1</f>
        <v>0.27142857142857135</v>
      </c>
      <c r="H82" s="1">
        <f>2*H81/($B$3/PI())</f>
        <v>951.88509802223587</v>
      </c>
      <c r="I82" t="s">
        <v>29</v>
      </c>
      <c r="K82" s="2">
        <f>E82-H82</f>
        <v>258.36881232032113</v>
      </c>
      <c r="L82" t="s">
        <v>29</v>
      </c>
    </row>
    <row r="83" spans="1:12" x14ac:dyDescent="0.25">
      <c r="A83" t="s">
        <v>30</v>
      </c>
      <c r="B83" s="2">
        <f>B82/B77</f>
        <v>0.74289003600326342</v>
      </c>
      <c r="C83" t="s">
        <v>32</v>
      </c>
      <c r="D83" s="10">
        <f>1/H83*B83-1</f>
        <v>0.40479356971153813</v>
      </c>
      <c r="E83" s="2">
        <f>E82/E77</f>
        <v>0.67236328352364272</v>
      </c>
      <c r="F83" t="s">
        <v>32</v>
      </c>
      <c r="G83" s="10">
        <f>1/H83*E83-1</f>
        <v>0.27142857142857135</v>
      </c>
      <c r="H83" s="2">
        <f>H82/H77</f>
        <v>0.52882505445679773</v>
      </c>
      <c r="I83" t="s">
        <v>32</v>
      </c>
      <c r="K83" s="2">
        <f>E83-H83</f>
        <v>0.14353822906684499</v>
      </c>
      <c r="L83" t="s">
        <v>32</v>
      </c>
    </row>
  </sheetData>
  <mergeCells count="4">
    <mergeCell ref="E70:F70"/>
    <mergeCell ref="A1:G1"/>
    <mergeCell ref="F2:G2"/>
    <mergeCell ref="B70:C7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topLeftCell="A19" workbookViewId="0">
      <selection activeCell="P11" sqref="P11"/>
    </sheetView>
  </sheetViews>
  <sheetFormatPr baseColWidth="10" defaultRowHeight="15" x14ac:dyDescent="0.25"/>
  <sheetData>
    <row r="1" spans="1:11" x14ac:dyDescent="0.25">
      <c r="B1" s="129" t="s">
        <v>452</v>
      </c>
      <c r="C1" s="129"/>
      <c r="D1" s="129"/>
      <c r="E1" s="129"/>
      <c r="F1" s="129"/>
      <c r="G1" s="129"/>
      <c r="H1" s="129"/>
      <c r="I1" s="129"/>
      <c r="J1" s="129"/>
      <c r="K1" s="129"/>
    </row>
    <row r="2" spans="1:11" x14ac:dyDescent="0.25">
      <c r="B2" s="47">
        <v>0</v>
      </c>
      <c r="C2" s="47">
        <v>10</v>
      </c>
      <c r="D2" s="47">
        <v>12</v>
      </c>
      <c r="E2" s="47">
        <v>15</v>
      </c>
      <c r="F2" s="47">
        <v>20</v>
      </c>
      <c r="G2" s="47">
        <v>25</v>
      </c>
      <c r="H2" s="47">
        <v>35</v>
      </c>
      <c r="I2" s="47">
        <v>40</v>
      </c>
      <c r="J2" s="47">
        <v>45</v>
      </c>
      <c r="K2" s="47">
        <v>50</v>
      </c>
    </row>
    <row r="3" spans="1:11" x14ac:dyDescent="0.25">
      <c r="A3" s="18">
        <v>0</v>
      </c>
      <c r="B3" s="19">
        <v>990</v>
      </c>
      <c r="C3" s="19">
        <v>1015</v>
      </c>
      <c r="D3" s="19">
        <v>1025</v>
      </c>
      <c r="E3" s="19">
        <v>1054</v>
      </c>
      <c r="F3" s="19">
        <v>1100</v>
      </c>
      <c r="G3" s="19">
        <v>1120</v>
      </c>
      <c r="H3" s="19">
        <v>1165</v>
      </c>
      <c r="I3" s="19">
        <v>1138</v>
      </c>
      <c r="J3" s="19">
        <v>1100</v>
      </c>
      <c r="K3" s="19">
        <v>1110</v>
      </c>
    </row>
    <row r="4" spans="1:11" x14ac:dyDescent="0.25">
      <c r="A4" s="18">
        <v>850</v>
      </c>
      <c r="B4" s="19">
        <v>990</v>
      </c>
      <c r="C4" s="19">
        <v>1015</v>
      </c>
      <c r="D4" s="19">
        <v>1025</v>
      </c>
      <c r="E4" s="19">
        <v>1054</v>
      </c>
      <c r="F4" s="19">
        <v>1100</v>
      </c>
      <c r="G4" s="19">
        <v>1120</v>
      </c>
      <c r="H4" s="19">
        <v>1165</v>
      </c>
      <c r="I4" s="19">
        <v>1138</v>
      </c>
      <c r="J4" s="19">
        <v>1100</v>
      </c>
      <c r="K4" s="19">
        <v>1110</v>
      </c>
    </row>
    <row r="5" spans="1:11" x14ac:dyDescent="0.25">
      <c r="A5" s="18">
        <v>1008</v>
      </c>
      <c r="B5" s="19">
        <v>963</v>
      </c>
      <c r="C5" s="19">
        <v>1025</v>
      </c>
      <c r="D5" s="19">
        <v>1040</v>
      </c>
      <c r="E5" s="19">
        <v>1076</v>
      </c>
      <c r="F5" s="19">
        <v>1134</v>
      </c>
      <c r="G5" s="19">
        <v>1190</v>
      </c>
      <c r="H5" s="19">
        <v>1300</v>
      </c>
      <c r="I5" s="19">
        <v>1275</v>
      </c>
      <c r="J5" s="19">
        <v>1275</v>
      </c>
      <c r="K5" s="19">
        <v>1275</v>
      </c>
    </row>
    <row r="6" spans="1:11" x14ac:dyDescent="0.25">
      <c r="A6" s="18">
        <v>1250</v>
      </c>
      <c r="B6" s="19">
        <v>932</v>
      </c>
      <c r="C6" s="19">
        <v>1019</v>
      </c>
      <c r="D6" s="19">
        <v>1041</v>
      </c>
      <c r="E6" s="19">
        <v>1076</v>
      </c>
      <c r="F6" s="19">
        <v>1156</v>
      </c>
      <c r="G6" s="19">
        <v>1232</v>
      </c>
      <c r="H6" s="19">
        <v>1479</v>
      </c>
      <c r="I6" s="19">
        <v>1550</v>
      </c>
      <c r="J6" s="19">
        <v>1600</v>
      </c>
      <c r="K6" s="19">
        <v>1600</v>
      </c>
    </row>
    <row r="7" spans="1:11" x14ac:dyDescent="0.25">
      <c r="A7" s="18">
        <v>1500</v>
      </c>
      <c r="B7" s="19">
        <v>924</v>
      </c>
      <c r="C7" s="19">
        <v>1035</v>
      </c>
      <c r="D7" s="19">
        <v>1063</v>
      </c>
      <c r="E7" s="19">
        <v>1101</v>
      </c>
      <c r="F7" s="19">
        <v>1200</v>
      </c>
      <c r="G7" s="19">
        <v>1328</v>
      </c>
      <c r="H7" s="19">
        <v>1630</v>
      </c>
      <c r="I7" s="19">
        <v>1816</v>
      </c>
      <c r="J7" s="19">
        <v>1895</v>
      </c>
      <c r="K7" s="19">
        <v>1895</v>
      </c>
    </row>
    <row r="8" spans="1:11" x14ac:dyDescent="0.25">
      <c r="A8" s="18">
        <v>1750</v>
      </c>
      <c r="B8" s="19">
        <v>918</v>
      </c>
      <c r="C8" s="19">
        <v>1041</v>
      </c>
      <c r="D8" s="19">
        <v>1077</v>
      </c>
      <c r="E8" s="19">
        <v>1140</v>
      </c>
      <c r="F8" s="19">
        <v>1277</v>
      </c>
      <c r="G8" s="19">
        <v>1500</v>
      </c>
      <c r="H8" s="19">
        <v>1824</v>
      </c>
      <c r="I8" s="19">
        <v>1998</v>
      </c>
      <c r="J8" s="19">
        <v>2140</v>
      </c>
      <c r="K8" s="19">
        <v>2140</v>
      </c>
    </row>
    <row r="9" spans="1:11" x14ac:dyDescent="0.25">
      <c r="A9" s="18">
        <v>2000</v>
      </c>
      <c r="B9" s="19">
        <v>920</v>
      </c>
      <c r="C9" s="19">
        <v>1059</v>
      </c>
      <c r="D9" s="19">
        <v>1091</v>
      </c>
      <c r="E9" s="19">
        <v>1180</v>
      </c>
      <c r="F9" s="19">
        <v>1376</v>
      </c>
      <c r="G9" s="19">
        <v>1650</v>
      </c>
      <c r="H9" s="19">
        <v>1946</v>
      </c>
      <c r="I9" s="19">
        <v>2070</v>
      </c>
      <c r="J9" s="19">
        <v>2174</v>
      </c>
      <c r="K9" s="19">
        <v>2174</v>
      </c>
    </row>
    <row r="10" spans="1:11" x14ac:dyDescent="0.25">
      <c r="A10" s="18">
        <v>2250</v>
      </c>
      <c r="B10" s="19">
        <v>936</v>
      </c>
      <c r="C10" s="19">
        <v>1074</v>
      </c>
      <c r="D10" s="19">
        <v>1126</v>
      </c>
      <c r="E10" s="19">
        <v>1240</v>
      </c>
      <c r="F10" s="19">
        <v>1484</v>
      </c>
      <c r="G10" s="19">
        <v>1768</v>
      </c>
      <c r="H10" s="19">
        <v>2019</v>
      </c>
      <c r="I10" s="19">
        <v>2108</v>
      </c>
      <c r="J10" s="19">
        <v>2195</v>
      </c>
      <c r="K10" s="19">
        <v>2195</v>
      </c>
    </row>
    <row r="11" spans="1:11" x14ac:dyDescent="0.25">
      <c r="A11" s="18">
        <v>2500</v>
      </c>
      <c r="B11" s="19">
        <v>963</v>
      </c>
      <c r="C11" s="19">
        <v>1096</v>
      </c>
      <c r="D11" s="19">
        <v>1153</v>
      </c>
      <c r="E11" s="19">
        <v>1326</v>
      </c>
      <c r="F11" s="19">
        <v>1572</v>
      </c>
      <c r="G11" s="19">
        <v>1841</v>
      </c>
      <c r="H11" s="19">
        <v>2043</v>
      </c>
      <c r="I11" s="19">
        <v>2123</v>
      </c>
      <c r="J11" s="19">
        <v>2195</v>
      </c>
      <c r="K11" s="19">
        <v>2195</v>
      </c>
    </row>
    <row r="12" spans="1:11" x14ac:dyDescent="0.25">
      <c r="A12" s="18">
        <v>2750</v>
      </c>
      <c r="B12" s="19">
        <v>996</v>
      </c>
      <c r="C12" s="19">
        <v>1139</v>
      </c>
      <c r="D12" s="19">
        <v>1212</v>
      </c>
      <c r="E12" s="19">
        <v>1372</v>
      </c>
      <c r="F12" s="19">
        <v>1642</v>
      </c>
      <c r="G12" s="19">
        <v>1890</v>
      </c>
      <c r="H12" s="19">
        <v>2054</v>
      </c>
      <c r="I12" s="19">
        <v>2128</v>
      </c>
      <c r="J12" s="19">
        <v>2195</v>
      </c>
      <c r="K12" s="19">
        <v>2195</v>
      </c>
    </row>
    <row r="13" spans="1:11" x14ac:dyDescent="0.25">
      <c r="A13" s="18">
        <v>3003</v>
      </c>
      <c r="B13" s="19">
        <v>1030</v>
      </c>
      <c r="C13" s="19">
        <v>1183</v>
      </c>
      <c r="D13" s="19">
        <v>1244</v>
      </c>
      <c r="E13" s="19">
        <v>1383</v>
      </c>
      <c r="F13" s="19">
        <v>1671</v>
      </c>
      <c r="G13" s="19">
        <v>1901</v>
      </c>
      <c r="H13" s="19">
        <v>2055</v>
      </c>
      <c r="I13" s="19">
        <v>2127</v>
      </c>
      <c r="J13" s="19">
        <v>2195</v>
      </c>
      <c r="K13" s="19">
        <v>2195</v>
      </c>
    </row>
    <row r="14" spans="1:11" x14ac:dyDescent="0.25">
      <c r="A14" s="18">
        <v>3507</v>
      </c>
      <c r="B14" s="19">
        <v>1070</v>
      </c>
      <c r="C14" s="19">
        <v>1200</v>
      </c>
      <c r="D14" s="19">
        <v>1257</v>
      </c>
      <c r="E14" s="19">
        <v>1396</v>
      </c>
      <c r="F14" s="19">
        <v>1636</v>
      </c>
      <c r="G14" s="19">
        <v>1870</v>
      </c>
      <c r="H14" s="19">
        <v>2037</v>
      </c>
      <c r="I14" s="19">
        <v>2112</v>
      </c>
      <c r="J14" s="19">
        <v>2220</v>
      </c>
      <c r="K14" s="19">
        <v>2220</v>
      </c>
    </row>
    <row r="15" spans="1:11" x14ac:dyDescent="0.25">
      <c r="A15" s="18">
        <v>4000</v>
      </c>
      <c r="B15" s="19">
        <v>1055</v>
      </c>
      <c r="C15" s="19">
        <v>1177</v>
      </c>
      <c r="D15" s="19">
        <v>1236</v>
      </c>
      <c r="E15" s="19">
        <v>1341</v>
      </c>
      <c r="F15" s="19">
        <v>1541</v>
      </c>
      <c r="G15" s="19">
        <v>1792</v>
      </c>
      <c r="H15" s="19">
        <v>1986</v>
      </c>
      <c r="I15" s="19">
        <v>2083</v>
      </c>
      <c r="J15" s="19">
        <v>2139</v>
      </c>
      <c r="K15" s="19">
        <v>2146</v>
      </c>
    </row>
    <row r="16" spans="1:11" x14ac:dyDescent="0.25">
      <c r="A16" s="18">
        <v>5200</v>
      </c>
      <c r="B16" s="19">
        <v>1030</v>
      </c>
      <c r="C16" s="19">
        <v>1157</v>
      </c>
      <c r="D16" s="19">
        <v>1207</v>
      </c>
      <c r="E16" s="19">
        <v>1321</v>
      </c>
      <c r="F16" s="19">
        <v>1511</v>
      </c>
      <c r="G16" s="19">
        <v>1742</v>
      </c>
      <c r="H16" s="19">
        <v>1953</v>
      </c>
      <c r="I16" s="19">
        <v>2004</v>
      </c>
      <c r="J16" s="19">
        <v>2094</v>
      </c>
      <c r="K16" s="19">
        <v>2058</v>
      </c>
    </row>
    <row r="17" spans="1:11" x14ac:dyDescent="0.25">
      <c r="A17" s="18">
        <v>4408</v>
      </c>
      <c r="B17" s="19">
        <v>997</v>
      </c>
      <c r="C17" s="19">
        <v>1128</v>
      </c>
      <c r="D17" s="19">
        <v>1185</v>
      </c>
      <c r="E17" s="19">
        <v>1277</v>
      </c>
      <c r="F17" s="19">
        <v>1463</v>
      </c>
      <c r="G17" s="19">
        <v>1660</v>
      </c>
      <c r="H17" s="19">
        <v>1923</v>
      </c>
      <c r="I17" s="19">
        <v>1941</v>
      </c>
      <c r="J17" s="19">
        <v>2020</v>
      </c>
      <c r="K17" s="19">
        <v>1988</v>
      </c>
    </row>
    <row r="18" spans="1:11" x14ac:dyDescent="0.25">
      <c r="A18" s="18">
        <v>4600</v>
      </c>
      <c r="B18" s="19">
        <v>960</v>
      </c>
      <c r="C18" s="19">
        <v>1102</v>
      </c>
      <c r="D18" s="19">
        <v>1166</v>
      </c>
      <c r="E18" s="19">
        <v>1251</v>
      </c>
      <c r="F18" s="19">
        <v>1425</v>
      </c>
      <c r="G18" s="19">
        <v>1580</v>
      </c>
      <c r="H18" s="19">
        <v>1850</v>
      </c>
      <c r="I18" s="19">
        <v>1870</v>
      </c>
      <c r="J18" s="19">
        <v>1855</v>
      </c>
      <c r="K18" s="19">
        <v>1860</v>
      </c>
    </row>
    <row r="21" spans="1:11" x14ac:dyDescent="0.25">
      <c r="B21" s="129" t="s">
        <v>112</v>
      </c>
      <c r="C21" s="129"/>
      <c r="D21" s="129"/>
      <c r="E21" s="129"/>
      <c r="F21" s="129"/>
      <c r="G21" s="129"/>
      <c r="H21" s="129"/>
      <c r="I21" s="129"/>
      <c r="J21" s="129"/>
      <c r="K21" s="129"/>
    </row>
    <row r="22" spans="1:11" x14ac:dyDescent="0.25">
      <c r="B22" s="47">
        <v>0</v>
      </c>
      <c r="C22" s="47">
        <v>10</v>
      </c>
      <c r="D22" s="47">
        <v>12</v>
      </c>
      <c r="E22" s="47">
        <v>15</v>
      </c>
      <c r="F22" s="47">
        <v>20</v>
      </c>
      <c r="G22" s="47">
        <v>25</v>
      </c>
      <c r="H22" s="47">
        <v>35</v>
      </c>
      <c r="I22" s="47">
        <v>40</v>
      </c>
      <c r="J22" s="47">
        <v>45</v>
      </c>
      <c r="K22" s="47">
        <v>50</v>
      </c>
    </row>
    <row r="23" spans="1:11" x14ac:dyDescent="0.25">
      <c r="A23" s="18">
        <v>0</v>
      </c>
      <c r="B23" s="19">
        <v>990</v>
      </c>
      <c r="C23" s="19">
        <v>1015</v>
      </c>
      <c r="D23" s="19">
        <v>1025</v>
      </c>
      <c r="E23" s="19">
        <v>1054</v>
      </c>
      <c r="F23" s="19">
        <v>1100</v>
      </c>
      <c r="G23" s="19">
        <v>1120</v>
      </c>
      <c r="H23" s="19">
        <v>1165</v>
      </c>
      <c r="I23" s="19">
        <v>1138</v>
      </c>
      <c r="J23" s="19">
        <v>1100</v>
      </c>
      <c r="K23" s="19">
        <v>1110</v>
      </c>
    </row>
    <row r="24" spans="1:11" x14ac:dyDescent="0.25">
      <c r="A24" s="18">
        <v>850</v>
      </c>
      <c r="B24" s="19">
        <v>990</v>
      </c>
      <c r="C24" s="19">
        <v>1015</v>
      </c>
      <c r="D24" s="19">
        <v>1025</v>
      </c>
      <c r="E24" s="19">
        <v>1054</v>
      </c>
      <c r="F24" s="19">
        <v>1100</v>
      </c>
      <c r="G24" s="19">
        <v>1120</v>
      </c>
      <c r="H24" s="19">
        <v>1165</v>
      </c>
      <c r="I24" s="19">
        <v>1138</v>
      </c>
      <c r="J24" s="19">
        <v>1100</v>
      </c>
      <c r="K24" s="19">
        <v>1110</v>
      </c>
    </row>
    <row r="25" spans="1:11" x14ac:dyDescent="0.25">
      <c r="A25" s="18">
        <v>1008</v>
      </c>
      <c r="B25" s="19">
        <v>963</v>
      </c>
      <c r="C25" s="19">
        <v>1025</v>
      </c>
      <c r="D25" s="19">
        <v>1040</v>
      </c>
      <c r="E25" s="19">
        <v>1076</v>
      </c>
      <c r="F25" s="19">
        <v>1134</v>
      </c>
      <c r="G25" s="19">
        <v>1190</v>
      </c>
      <c r="H25" s="19">
        <v>1300</v>
      </c>
      <c r="I25" s="19">
        <v>1275</v>
      </c>
      <c r="J25" s="19">
        <v>1275</v>
      </c>
      <c r="K25" s="19">
        <v>1275</v>
      </c>
    </row>
    <row r="26" spans="1:11" x14ac:dyDescent="0.25">
      <c r="A26" s="18">
        <v>1250</v>
      </c>
      <c r="B26" s="19">
        <v>932</v>
      </c>
      <c r="C26" s="19">
        <v>1019</v>
      </c>
      <c r="D26" s="19">
        <v>1041</v>
      </c>
      <c r="E26" s="19">
        <v>1076</v>
      </c>
      <c r="F26" s="19">
        <v>1156</v>
      </c>
      <c r="G26" s="19">
        <v>1268</v>
      </c>
      <c r="H26" s="122">
        <v>1523</v>
      </c>
      <c r="I26" s="122">
        <v>1596</v>
      </c>
      <c r="J26" s="122">
        <v>1648</v>
      </c>
      <c r="K26" s="122">
        <v>1648</v>
      </c>
    </row>
    <row r="27" spans="1:11" x14ac:dyDescent="0.25">
      <c r="A27" s="18">
        <v>1500</v>
      </c>
      <c r="B27" s="19">
        <v>924</v>
      </c>
      <c r="C27" s="19">
        <v>1035</v>
      </c>
      <c r="D27" s="19">
        <v>1063</v>
      </c>
      <c r="E27" s="19">
        <v>1101</v>
      </c>
      <c r="F27" s="19">
        <v>1200</v>
      </c>
      <c r="G27" s="122">
        <v>1394</v>
      </c>
      <c r="H27" s="122">
        <v>1711</v>
      </c>
      <c r="I27" s="122">
        <v>1906</v>
      </c>
      <c r="J27" s="122">
        <v>1989</v>
      </c>
      <c r="K27" s="122">
        <v>1989</v>
      </c>
    </row>
    <row r="28" spans="1:11" x14ac:dyDescent="0.25">
      <c r="A28" s="18">
        <v>1750</v>
      </c>
      <c r="B28" s="19">
        <v>918</v>
      </c>
      <c r="C28" s="19">
        <v>1041</v>
      </c>
      <c r="D28" s="19">
        <v>1077</v>
      </c>
      <c r="E28" s="19">
        <v>1140</v>
      </c>
      <c r="F28" s="19">
        <v>1277</v>
      </c>
      <c r="G28" s="122">
        <v>1575</v>
      </c>
      <c r="H28" s="122">
        <v>1915</v>
      </c>
      <c r="I28" s="122">
        <v>2094</v>
      </c>
      <c r="J28" s="122">
        <v>2247</v>
      </c>
      <c r="K28" s="122">
        <v>2247</v>
      </c>
    </row>
    <row r="29" spans="1:11" x14ac:dyDescent="0.25">
      <c r="A29" s="18">
        <v>2000</v>
      </c>
      <c r="B29" s="19">
        <v>920</v>
      </c>
      <c r="C29" s="19">
        <v>1059</v>
      </c>
      <c r="D29" s="19">
        <v>1091</v>
      </c>
      <c r="E29" s="19">
        <v>1180</v>
      </c>
      <c r="F29" s="19">
        <v>1376</v>
      </c>
      <c r="G29" s="122">
        <v>1809</v>
      </c>
      <c r="H29" s="122">
        <v>2129</v>
      </c>
      <c r="I29" s="122">
        <v>2272</v>
      </c>
      <c r="J29" s="122">
        <v>2381</v>
      </c>
      <c r="K29" s="122">
        <v>2381</v>
      </c>
    </row>
    <row r="30" spans="1:11" x14ac:dyDescent="0.25">
      <c r="A30" s="18">
        <v>2250</v>
      </c>
      <c r="B30" s="19">
        <v>936</v>
      </c>
      <c r="C30" s="19">
        <v>1074</v>
      </c>
      <c r="D30" s="19">
        <v>1126</v>
      </c>
      <c r="E30" s="19">
        <v>1240</v>
      </c>
      <c r="F30" s="19">
        <v>1484</v>
      </c>
      <c r="G30" s="122">
        <v>1932</v>
      </c>
      <c r="H30" s="122">
        <v>2209</v>
      </c>
      <c r="I30" s="122">
        <v>2310</v>
      </c>
      <c r="J30" s="122">
        <v>2404</v>
      </c>
      <c r="K30" s="122">
        <v>2404</v>
      </c>
    </row>
    <row r="31" spans="1:11" x14ac:dyDescent="0.25">
      <c r="A31" s="18">
        <v>2500</v>
      </c>
      <c r="B31" s="19">
        <v>963</v>
      </c>
      <c r="C31" s="19">
        <v>1096</v>
      </c>
      <c r="D31" s="19">
        <v>1153</v>
      </c>
      <c r="E31" s="19">
        <v>1326</v>
      </c>
      <c r="F31" s="19">
        <v>1572</v>
      </c>
      <c r="G31" s="122">
        <v>2008</v>
      </c>
      <c r="H31" s="122">
        <v>2235</v>
      </c>
      <c r="I31" s="122">
        <v>2327</v>
      </c>
      <c r="J31" s="122">
        <v>2405</v>
      </c>
      <c r="K31" s="122">
        <v>2405</v>
      </c>
    </row>
    <row r="32" spans="1:11" x14ac:dyDescent="0.25">
      <c r="A32" s="18">
        <v>2750</v>
      </c>
      <c r="B32" s="19">
        <v>996</v>
      </c>
      <c r="C32" s="19">
        <v>1139</v>
      </c>
      <c r="D32" s="19">
        <v>1212</v>
      </c>
      <c r="E32" s="19">
        <v>1372</v>
      </c>
      <c r="F32" s="19">
        <v>1642</v>
      </c>
      <c r="G32" s="122">
        <v>2057</v>
      </c>
      <c r="H32" s="122">
        <v>2248</v>
      </c>
      <c r="I32" s="122">
        <v>2331</v>
      </c>
      <c r="J32" s="122">
        <v>2405</v>
      </c>
      <c r="K32" s="122">
        <v>2405</v>
      </c>
    </row>
    <row r="33" spans="1:11" x14ac:dyDescent="0.25">
      <c r="A33" s="18">
        <v>3003</v>
      </c>
      <c r="B33" s="19">
        <v>1030</v>
      </c>
      <c r="C33" s="19">
        <v>1183</v>
      </c>
      <c r="D33" s="19">
        <v>1244</v>
      </c>
      <c r="E33" s="19">
        <v>1383</v>
      </c>
      <c r="F33" s="19">
        <v>1671</v>
      </c>
      <c r="G33" s="122">
        <v>2070</v>
      </c>
      <c r="H33" s="122">
        <v>2251</v>
      </c>
      <c r="I33" s="122">
        <v>2330</v>
      </c>
      <c r="J33" s="122">
        <v>2405</v>
      </c>
      <c r="K33" s="122">
        <v>2408</v>
      </c>
    </row>
    <row r="34" spans="1:11" x14ac:dyDescent="0.25">
      <c r="A34" s="18">
        <v>3507</v>
      </c>
      <c r="B34" s="19">
        <v>1070</v>
      </c>
      <c r="C34" s="19">
        <v>1200</v>
      </c>
      <c r="D34" s="19">
        <v>1257</v>
      </c>
      <c r="E34" s="19">
        <v>1396</v>
      </c>
      <c r="F34" s="19">
        <v>1636</v>
      </c>
      <c r="G34" s="122">
        <v>2040</v>
      </c>
      <c r="H34" s="122">
        <v>2228</v>
      </c>
      <c r="I34" s="122">
        <v>2312</v>
      </c>
      <c r="J34" s="122">
        <v>2430</v>
      </c>
      <c r="K34" s="122">
        <v>2430</v>
      </c>
    </row>
    <row r="35" spans="1:11" x14ac:dyDescent="0.25">
      <c r="A35" s="18">
        <v>4000</v>
      </c>
      <c r="B35" s="19">
        <v>1055</v>
      </c>
      <c r="C35" s="19">
        <v>1177</v>
      </c>
      <c r="D35" s="19">
        <v>1236</v>
      </c>
      <c r="E35" s="19">
        <v>1341</v>
      </c>
      <c r="F35" s="19">
        <v>1541</v>
      </c>
      <c r="G35" s="122">
        <v>1964</v>
      </c>
      <c r="H35" s="122">
        <v>2180</v>
      </c>
      <c r="I35" s="122">
        <v>2287</v>
      </c>
      <c r="J35" s="122">
        <v>2343</v>
      </c>
      <c r="K35" s="122">
        <v>2350</v>
      </c>
    </row>
    <row r="36" spans="1:11" x14ac:dyDescent="0.25">
      <c r="A36" s="18">
        <v>5200</v>
      </c>
      <c r="B36" s="19">
        <v>1030</v>
      </c>
      <c r="C36" s="19">
        <v>1157</v>
      </c>
      <c r="D36" s="19">
        <v>1207</v>
      </c>
      <c r="E36" s="19">
        <v>1321</v>
      </c>
      <c r="F36" s="19">
        <v>1511</v>
      </c>
      <c r="G36" s="122">
        <v>1911</v>
      </c>
      <c r="H36" s="122">
        <v>2140</v>
      </c>
      <c r="I36" s="122">
        <v>2201</v>
      </c>
      <c r="J36" s="122">
        <v>2291</v>
      </c>
      <c r="K36" s="122">
        <v>2250</v>
      </c>
    </row>
    <row r="37" spans="1:11" x14ac:dyDescent="0.25">
      <c r="A37" s="18">
        <v>4408</v>
      </c>
      <c r="B37" s="19">
        <v>997</v>
      </c>
      <c r="C37" s="19">
        <v>1128</v>
      </c>
      <c r="D37" s="19">
        <v>1185</v>
      </c>
      <c r="E37" s="19">
        <v>1277</v>
      </c>
      <c r="F37" s="19">
        <v>1463</v>
      </c>
      <c r="G37" s="122">
        <v>1823</v>
      </c>
      <c r="H37" s="122">
        <v>2116</v>
      </c>
      <c r="I37" s="122">
        <v>2134</v>
      </c>
      <c r="J37" s="122">
        <v>2213</v>
      </c>
      <c r="K37" s="122">
        <v>2181</v>
      </c>
    </row>
    <row r="38" spans="1:11" x14ac:dyDescent="0.25">
      <c r="A38" s="18">
        <v>4600</v>
      </c>
      <c r="B38" s="19">
        <v>960</v>
      </c>
      <c r="C38" s="19">
        <v>1102</v>
      </c>
      <c r="D38" s="19">
        <v>1166</v>
      </c>
      <c r="E38" s="19">
        <v>1251</v>
      </c>
      <c r="F38" s="19">
        <v>1425</v>
      </c>
      <c r="G38" s="122">
        <v>1738</v>
      </c>
      <c r="H38" s="122">
        <v>2043</v>
      </c>
      <c r="I38" s="122">
        <v>2063</v>
      </c>
      <c r="J38" s="122">
        <v>2048</v>
      </c>
      <c r="K38" s="122">
        <v>2053</v>
      </c>
    </row>
    <row r="39" spans="1:11" x14ac:dyDescent="0.25">
      <c r="J39" s="122"/>
    </row>
    <row r="40" spans="1:11" x14ac:dyDescent="0.25">
      <c r="B40" s="129" t="s">
        <v>453</v>
      </c>
      <c r="C40" s="129"/>
      <c r="D40" s="129"/>
      <c r="E40" s="129"/>
      <c r="F40" s="129"/>
      <c r="G40" s="129"/>
      <c r="H40" s="129"/>
      <c r="I40" s="129"/>
      <c r="J40" s="129"/>
      <c r="K40" s="129"/>
    </row>
    <row r="41" spans="1:11" x14ac:dyDescent="0.25">
      <c r="B41" s="47">
        <v>0</v>
      </c>
      <c r="C41" s="47">
        <v>10</v>
      </c>
      <c r="D41" s="47">
        <v>12</v>
      </c>
      <c r="E41" s="47">
        <v>15</v>
      </c>
      <c r="F41" s="47">
        <v>20</v>
      </c>
      <c r="G41" s="47">
        <v>25</v>
      </c>
      <c r="H41" s="47">
        <v>35</v>
      </c>
      <c r="I41" s="47">
        <v>40</v>
      </c>
      <c r="J41" s="47">
        <v>45</v>
      </c>
      <c r="K41" s="47">
        <v>50</v>
      </c>
    </row>
    <row r="42" spans="1:11" x14ac:dyDescent="0.25">
      <c r="A42" s="18">
        <v>0</v>
      </c>
      <c r="B42" s="19" t="str">
        <f>IF(B23-B3=0,"",B23-B3)</f>
        <v/>
      </c>
      <c r="C42" s="19" t="str">
        <f t="shared" ref="C42:K42" si="0">IF(C23-C3=0,"",C23-C3)</f>
        <v/>
      </c>
      <c r="D42" s="19" t="str">
        <f t="shared" si="0"/>
        <v/>
      </c>
      <c r="E42" s="19" t="str">
        <f t="shared" si="0"/>
        <v/>
      </c>
      <c r="F42" s="19" t="str">
        <f t="shared" si="0"/>
        <v/>
      </c>
      <c r="G42" s="19" t="str">
        <f t="shared" si="0"/>
        <v/>
      </c>
      <c r="H42" s="19" t="str">
        <f t="shared" si="0"/>
        <v/>
      </c>
      <c r="I42" s="19" t="str">
        <f t="shared" si="0"/>
        <v/>
      </c>
      <c r="J42" s="19" t="str">
        <f t="shared" si="0"/>
        <v/>
      </c>
      <c r="K42" s="19" t="str">
        <f t="shared" si="0"/>
        <v/>
      </c>
    </row>
    <row r="43" spans="1:11" x14ac:dyDescent="0.25">
      <c r="A43" s="18">
        <v>850</v>
      </c>
      <c r="B43" s="19" t="str">
        <f t="shared" ref="B43:K57" si="1">IF(B24-B4=0,"",B24-B4)</f>
        <v/>
      </c>
      <c r="C43" s="19" t="str">
        <f t="shared" si="1"/>
        <v/>
      </c>
      <c r="D43" s="19" t="str">
        <f t="shared" si="1"/>
        <v/>
      </c>
      <c r="E43" s="19" t="str">
        <f t="shared" si="1"/>
        <v/>
      </c>
      <c r="F43" s="19" t="str">
        <f t="shared" si="1"/>
        <v/>
      </c>
      <c r="G43" s="19" t="str">
        <f t="shared" si="1"/>
        <v/>
      </c>
      <c r="H43" s="19" t="str">
        <f t="shared" si="1"/>
        <v/>
      </c>
      <c r="I43" s="19" t="str">
        <f t="shared" si="1"/>
        <v/>
      </c>
      <c r="J43" s="19" t="str">
        <f t="shared" si="1"/>
        <v/>
      </c>
      <c r="K43" s="19" t="str">
        <f t="shared" si="1"/>
        <v/>
      </c>
    </row>
    <row r="44" spans="1:11" x14ac:dyDescent="0.25">
      <c r="A44" s="18">
        <v>1008</v>
      </c>
      <c r="B44" s="19" t="str">
        <f t="shared" si="1"/>
        <v/>
      </c>
      <c r="C44" s="19" t="str">
        <f t="shared" si="1"/>
        <v/>
      </c>
      <c r="D44" s="19" t="str">
        <f t="shared" si="1"/>
        <v/>
      </c>
      <c r="E44" s="19" t="str">
        <f t="shared" si="1"/>
        <v/>
      </c>
      <c r="F44" s="19" t="str">
        <f t="shared" si="1"/>
        <v/>
      </c>
      <c r="G44" s="19" t="str">
        <f t="shared" si="1"/>
        <v/>
      </c>
      <c r="H44" s="19" t="str">
        <f t="shared" si="1"/>
        <v/>
      </c>
      <c r="I44" s="19" t="str">
        <f t="shared" si="1"/>
        <v/>
      </c>
      <c r="J44" s="19" t="str">
        <f t="shared" si="1"/>
        <v/>
      </c>
      <c r="K44" s="19" t="str">
        <f t="shared" si="1"/>
        <v/>
      </c>
    </row>
    <row r="45" spans="1:11" x14ac:dyDescent="0.25">
      <c r="A45" s="18">
        <v>1250</v>
      </c>
      <c r="B45" s="19" t="str">
        <f t="shared" si="1"/>
        <v/>
      </c>
      <c r="C45" s="19" t="str">
        <f t="shared" si="1"/>
        <v/>
      </c>
      <c r="D45" s="19" t="str">
        <f t="shared" si="1"/>
        <v/>
      </c>
      <c r="E45" s="19" t="str">
        <f t="shared" si="1"/>
        <v/>
      </c>
      <c r="F45" s="19" t="str">
        <f t="shared" si="1"/>
        <v/>
      </c>
      <c r="G45" s="19">
        <f t="shared" si="1"/>
        <v>36</v>
      </c>
      <c r="H45" s="19">
        <f t="shared" si="1"/>
        <v>44</v>
      </c>
      <c r="I45" s="19">
        <f t="shared" si="1"/>
        <v>46</v>
      </c>
      <c r="J45" s="19">
        <f t="shared" si="1"/>
        <v>48</v>
      </c>
      <c r="K45" s="19">
        <f t="shared" si="1"/>
        <v>48</v>
      </c>
    </row>
    <row r="46" spans="1:11" x14ac:dyDescent="0.25">
      <c r="A46" s="18">
        <v>1500</v>
      </c>
      <c r="B46" s="19" t="str">
        <f t="shared" si="1"/>
        <v/>
      </c>
      <c r="C46" s="19" t="str">
        <f t="shared" si="1"/>
        <v/>
      </c>
      <c r="D46" s="19" t="str">
        <f t="shared" si="1"/>
        <v/>
      </c>
      <c r="E46" s="19" t="str">
        <f t="shared" si="1"/>
        <v/>
      </c>
      <c r="F46" s="19" t="str">
        <f t="shared" si="1"/>
        <v/>
      </c>
      <c r="G46" s="19">
        <f t="shared" si="1"/>
        <v>66</v>
      </c>
      <c r="H46" s="19">
        <f t="shared" si="1"/>
        <v>81</v>
      </c>
      <c r="I46" s="19">
        <f t="shared" si="1"/>
        <v>90</v>
      </c>
      <c r="J46" s="19">
        <f t="shared" si="1"/>
        <v>94</v>
      </c>
      <c r="K46" s="19">
        <f t="shared" si="1"/>
        <v>94</v>
      </c>
    </row>
    <row r="47" spans="1:11" x14ac:dyDescent="0.25">
      <c r="A47" s="18">
        <v>1750</v>
      </c>
      <c r="B47" s="19" t="str">
        <f t="shared" si="1"/>
        <v/>
      </c>
      <c r="C47" s="19" t="str">
        <f t="shared" si="1"/>
        <v/>
      </c>
      <c r="D47" s="19" t="str">
        <f t="shared" si="1"/>
        <v/>
      </c>
      <c r="E47" s="19" t="str">
        <f t="shared" si="1"/>
        <v/>
      </c>
      <c r="F47" s="19" t="str">
        <f t="shared" si="1"/>
        <v/>
      </c>
      <c r="G47" s="19">
        <f t="shared" si="1"/>
        <v>75</v>
      </c>
      <c r="H47" s="19">
        <f t="shared" si="1"/>
        <v>91</v>
      </c>
      <c r="I47" s="19">
        <f t="shared" si="1"/>
        <v>96</v>
      </c>
      <c r="J47" s="19">
        <f t="shared" si="1"/>
        <v>107</v>
      </c>
      <c r="K47" s="19">
        <f t="shared" si="1"/>
        <v>107</v>
      </c>
    </row>
    <row r="48" spans="1:11" x14ac:dyDescent="0.25">
      <c r="A48" s="18">
        <v>2000</v>
      </c>
      <c r="B48" s="19" t="str">
        <f t="shared" si="1"/>
        <v/>
      </c>
      <c r="C48" s="19" t="str">
        <f t="shared" si="1"/>
        <v/>
      </c>
      <c r="D48" s="19" t="str">
        <f t="shared" si="1"/>
        <v/>
      </c>
      <c r="E48" s="19" t="str">
        <f t="shared" si="1"/>
        <v/>
      </c>
      <c r="F48" s="19" t="str">
        <f t="shared" si="1"/>
        <v/>
      </c>
      <c r="G48" s="19">
        <f t="shared" si="1"/>
        <v>159</v>
      </c>
      <c r="H48" s="19">
        <f t="shared" si="1"/>
        <v>183</v>
      </c>
      <c r="I48" s="19">
        <f t="shared" si="1"/>
        <v>202</v>
      </c>
      <c r="J48" s="19">
        <f t="shared" si="1"/>
        <v>207</v>
      </c>
      <c r="K48" s="19">
        <f t="shared" si="1"/>
        <v>207</v>
      </c>
    </row>
    <row r="49" spans="1:11" x14ac:dyDescent="0.25">
      <c r="A49" s="18">
        <v>2250</v>
      </c>
      <c r="B49" s="19" t="str">
        <f t="shared" si="1"/>
        <v/>
      </c>
      <c r="C49" s="19" t="str">
        <f t="shared" si="1"/>
        <v/>
      </c>
      <c r="D49" s="19" t="str">
        <f t="shared" si="1"/>
        <v/>
      </c>
      <c r="E49" s="19" t="str">
        <f t="shared" si="1"/>
        <v/>
      </c>
      <c r="F49" s="19" t="str">
        <f t="shared" si="1"/>
        <v/>
      </c>
      <c r="G49" s="19">
        <f t="shared" si="1"/>
        <v>164</v>
      </c>
      <c r="H49" s="19">
        <f t="shared" si="1"/>
        <v>190</v>
      </c>
      <c r="I49" s="19">
        <f t="shared" si="1"/>
        <v>202</v>
      </c>
      <c r="J49" s="19">
        <f t="shared" si="1"/>
        <v>209</v>
      </c>
      <c r="K49" s="19">
        <f t="shared" si="1"/>
        <v>209</v>
      </c>
    </row>
    <row r="50" spans="1:11" x14ac:dyDescent="0.25">
      <c r="A50" s="18">
        <v>2500</v>
      </c>
      <c r="B50" s="19" t="str">
        <f t="shared" si="1"/>
        <v/>
      </c>
      <c r="C50" s="19" t="str">
        <f t="shared" si="1"/>
        <v/>
      </c>
      <c r="D50" s="19" t="str">
        <f t="shared" si="1"/>
        <v/>
      </c>
      <c r="E50" s="19" t="str">
        <f t="shared" si="1"/>
        <v/>
      </c>
      <c r="F50" s="19" t="str">
        <f t="shared" si="1"/>
        <v/>
      </c>
      <c r="G50" s="19">
        <f t="shared" si="1"/>
        <v>167</v>
      </c>
      <c r="H50" s="19">
        <f t="shared" si="1"/>
        <v>192</v>
      </c>
      <c r="I50" s="19">
        <f t="shared" si="1"/>
        <v>204</v>
      </c>
      <c r="J50" s="19">
        <f t="shared" si="1"/>
        <v>210</v>
      </c>
      <c r="K50" s="19">
        <f t="shared" si="1"/>
        <v>210</v>
      </c>
    </row>
    <row r="51" spans="1:11" x14ac:dyDescent="0.25">
      <c r="A51" s="18">
        <v>2750</v>
      </c>
      <c r="B51" s="19" t="str">
        <f t="shared" si="1"/>
        <v/>
      </c>
      <c r="C51" s="19" t="str">
        <f t="shared" si="1"/>
        <v/>
      </c>
      <c r="D51" s="19" t="str">
        <f t="shared" si="1"/>
        <v/>
      </c>
      <c r="E51" s="19" t="str">
        <f t="shared" si="1"/>
        <v/>
      </c>
      <c r="F51" s="19" t="str">
        <f t="shared" si="1"/>
        <v/>
      </c>
      <c r="G51" s="19">
        <f t="shared" si="1"/>
        <v>167</v>
      </c>
      <c r="H51" s="19">
        <f t="shared" si="1"/>
        <v>194</v>
      </c>
      <c r="I51" s="19">
        <f t="shared" si="1"/>
        <v>203</v>
      </c>
      <c r="J51" s="19">
        <f t="shared" si="1"/>
        <v>210</v>
      </c>
      <c r="K51" s="19">
        <f t="shared" si="1"/>
        <v>210</v>
      </c>
    </row>
    <row r="52" spans="1:11" x14ac:dyDescent="0.25">
      <c r="A52" s="18">
        <v>3003</v>
      </c>
      <c r="B52" s="19" t="str">
        <f t="shared" si="1"/>
        <v/>
      </c>
      <c r="C52" s="19" t="str">
        <f t="shared" si="1"/>
        <v/>
      </c>
      <c r="D52" s="19" t="str">
        <f t="shared" si="1"/>
        <v/>
      </c>
      <c r="E52" s="19" t="str">
        <f t="shared" si="1"/>
        <v/>
      </c>
      <c r="F52" s="19" t="str">
        <f t="shared" si="1"/>
        <v/>
      </c>
      <c r="G52" s="19">
        <f t="shared" si="1"/>
        <v>169</v>
      </c>
      <c r="H52" s="19">
        <f t="shared" si="1"/>
        <v>196</v>
      </c>
      <c r="I52" s="19">
        <f t="shared" si="1"/>
        <v>203</v>
      </c>
      <c r="J52" s="19">
        <f t="shared" si="1"/>
        <v>210</v>
      </c>
      <c r="K52" s="19">
        <f t="shared" si="1"/>
        <v>213</v>
      </c>
    </row>
    <row r="53" spans="1:11" x14ac:dyDescent="0.25">
      <c r="A53" s="18">
        <v>3507</v>
      </c>
      <c r="B53" s="19" t="str">
        <f t="shared" si="1"/>
        <v/>
      </c>
      <c r="C53" s="19" t="str">
        <f t="shared" si="1"/>
        <v/>
      </c>
      <c r="D53" s="19" t="str">
        <f t="shared" si="1"/>
        <v/>
      </c>
      <c r="E53" s="19" t="str">
        <f t="shared" si="1"/>
        <v/>
      </c>
      <c r="F53" s="19" t="str">
        <f t="shared" si="1"/>
        <v/>
      </c>
      <c r="G53" s="19">
        <f t="shared" si="1"/>
        <v>170</v>
      </c>
      <c r="H53" s="19">
        <f t="shared" si="1"/>
        <v>191</v>
      </c>
      <c r="I53" s="19">
        <f t="shared" si="1"/>
        <v>200</v>
      </c>
      <c r="J53" s="19">
        <f t="shared" si="1"/>
        <v>210</v>
      </c>
      <c r="K53" s="19">
        <f t="shared" si="1"/>
        <v>210</v>
      </c>
    </row>
    <row r="54" spans="1:11" x14ac:dyDescent="0.25">
      <c r="A54" s="18">
        <v>4000</v>
      </c>
      <c r="B54" s="19" t="str">
        <f t="shared" si="1"/>
        <v/>
      </c>
      <c r="C54" s="19" t="str">
        <f t="shared" si="1"/>
        <v/>
      </c>
      <c r="D54" s="19" t="str">
        <f t="shared" si="1"/>
        <v/>
      </c>
      <c r="E54" s="19" t="str">
        <f t="shared" si="1"/>
        <v/>
      </c>
      <c r="F54" s="19" t="str">
        <f t="shared" si="1"/>
        <v/>
      </c>
      <c r="G54" s="19">
        <f t="shared" si="1"/>
        <v>172</v>
      </c>
      <c r="H54" s="19">
        <f t="shared" si="1"/>
        <v>194</v>
      </c>
      <c r="I54" s="19">
        <f t="shared" si="1"/>
        <v>204</v>
      </c>
      <c r="J54" s="19">
        <f t="shared" si="1"/>
        <v>204</v>
      </c>
      <c r="K54" s="19">
        <f t="shared" si="1"/>
        <v>204</v>
      </c>
    </row>
    <row r="55" spans="1:11" x14ac:dyDescent="0.25">
      <c r="A55" s="18">
        <v>5200</v>
      </c>
      <c r="B55" s="19" t="str">
        <f t="shared" si="1"/>
        <v/>
      </c>
      <c r="C55" s="19" t="str">
        <f t="shared" si="1"/>
        <v/>
      </c>
      <c r="D55" s="19" t="str">
        <f t="shared" si="1"/>
        <v/>
      </c>
      <c r="E55" s="19" t="str">
        <f t="shared" si="1"/>
        <v/>
      </c>
      <c r="F55" s="19" t="str">
        <f t="shared" si="1"/>
        <v/>
      </c>
      <c r="G55" s="19">
        <f t="shared" si="1"/>
        <v>169</v>
      </c>
      <c r="H55" s="19">
        <f t="shared" si="1"/>
        <v>187</v>
      </c>
      <c r="I55" s="19">
        <f t="shared" si="1"/>
        <v>197</v>
      </c>
      <c r="J55" s="19">
        <f t="shared" si="1"/>
        <v>197</v>
      </c>
      <c r="K55" s="19">
        <f t="shared" si="1"/>
        <v>192</v>
      </c>
    </row>
    <row r="56" spans="1:11" x14ac:dyDescent="0.25">
      <c r="A56" s="18">
        <v>4408</v>
      </c>
      <c r="B56" s="19" t="str">
        <f t="shared" si="1"/>
        <v/>
      </c>
      <c r="C56" s="19" t="str">
        <f t="shared" si="1"/>
        <v/>
      </c>
      <c r="D56" s="19" t="str">
        <f t="shared" si="1"/>
        <v/>
      </c>
      <c r="E56" s="19" t="str">
        <f t="shared" si="1"/>
        <v/>
      </c>
      <c r="F56" s="19" t="str">
        <f t="shared" si="1"/>
        <v/>
      </c>
      <c r="G56" s="19">
        <f t="shared" si="1"/>
        <v>163</v>
      </c>
      <c r="H56" s="19">
        <f t="shared" si="1"/>
        <v>193</v>
      </c>
      <c r="I56" s="19">
        <f t="shared" si="1"/>
        <v>193</v>
      </c>
      <c r="J56" s="19">
        <f t="shared" si="1"/>
        <v>193</v>
      </c>
      <c r="K56" s="19">
        <f t="shared" si="1"/>
        <v>193</v>
      </c>
    </row>
    <row r="57" spans="1:11" x14ac:dyDescent="0.25">
      <c r="A57" s="18">
        <v>4600</v>
      </c>
      <c r="B57" s="19" t="str">
        <f t="shared" si="1"/>
        <v/>
      </c>
      <c r="C57" s="19" t="str">
        <f t="shared" si="1"/>
        <v/>
      </c>
      <c r="D57" s="19" t="str">
        <f t="shared" si="1"/>
        <v/>
      </c>
      <c r="E57" s="19" t="str">
        <f t="shared" si="1"/>
        <v/>
      </c>
      <c r="F57" s="19" t="str">
        <f t="shared" si="1"/>
        <v/>
      </c>
      <c r="G57" s="19">
        <f t="shared" si="1"/>
        <v>158</v>
      </c>
      <c r="H57" s="19">
        <f t="shared" si="1"/>
        <v>193</v>
      </c>
      <c r="I57" s="19">
        <f t="shared" si="1"/>
        <v>193</v>
      </c>
      <c r="J57" s="19">
        <f t="shared" si="1"/>
        <v>193</v>
      </c>
      <c r="K57" s="19">
        <f t="shared" si="1"/>
        <v>193</v>
      </c>
    </row>
  </sheetData>
  <mergeCells count="3">
    <mergeCell ref="B1:K1"/>
    <mergeCell ref="B21:K21"/>
    <mergeCell ref="B40:K40"/>
  </mergeCells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tabSelected="1" topLeftCell="A3" workbookViewId="0">
      <selection activeCell="V27" sqref="V27"/>
    </sheetView>
  </sheetViews>
  <sheetFormatPr baseColWidth="10" defaultRowHeight="15" x14ac:dyDescent="0.25"/>
  <sheetData>
    <row r="1" spans="1:11" x14ac:dyDescent="0.25">
      <c r="B1" s="129" t="s">
        <v>452</v>
      </c>
      <c r="C1" s="129"/>
      <c r="D1" s="129"/>
      <c r="E1" s="129"/>
      <c r="F1" s="129"/>
      <c r="G1" s="129"/>
      <c r="H1" s="129"/>
      <c r="I1" s="129"/>
      <c r="J1" s="129"/>
      <c r="K1" s="129"/>
    </row>
    <row r="2" spans="1:11" x14ac:dyDescent="0.25">
      <c r="B2" s="29">
        <v>1.18E-2</v>
      </c>
      <c r="C2" s="29">
        <v>5.0999999999999997E-2</v>
      </c>
      <c r="D2" s="29">
        <v>0.10199999999999999</v>
      </c>
      <c r="E2" s="29">
        <v>0.2</v>
      </c>
      <c r="F2" s="29">
        <v>0.30199999999999999</v>
      </c>
      <c r="G2" s="29">
        <v>0.5333</v>
      </c>
      <c r="H2" s="29">
        <v>0.8</v>
      </c>
      <c r="I2" s="29">
        <v>1</v>
      </c>
      <c r="J2" s="118"/>
      <c r="K2" s="118"/>
    </row>
    <row r="3" spans="1:11" x14ac:dyDescent="0.25">
      <c r="A3" s="18">
        <v>0</v>
      </c>
      <c r="B3" s="123">
        <v>1.71</v>
      </c>
      <c r="C3" s="123">
        <v>32.659999999999997</v>
      </c>
      <c r="D3" s="123">
        <v>43.29</v>
      </c>
      <c r="E3" s="123">
        <v>45.6</v>
      </c>
      <c r="F3" s="123">
        <v>46.81</v>
      </c>
      <c r="G3" s="123">
        <v>49.47</v>
      </c>
      <c r="H3" s="123">
        <v>53.19</v>
      </c>
      <c r="I3" s="123">
        <v>55.67</v>
      </c>
      <c r="J3" s="19"/>
      <c r="K3" s="19"/>
    </row>
    <row r="4" spans="1:11" x14ac:dyDescent="0.25">
      <c r="A4" s="18">
        <v>409</v>
      </c>
      <c r="B4" s="123">
        <v>1.08</v>
      </c>
      <c r="C4" s="123">
        <v>18.989999999999998</v>
      </c>
      <c r="D4" s="123">
        <v>35.6</v>
      </c>
      <c r="E4" s="123">
        <v>40.57</v>
      </c>
      <c r="F4" s="123">
        <v>43.67</v>
      </c>
      <c r="G4" s="123">
        <v>47.23</v>
      </c>
      <c r="H4" s="123">
        <v>51.79</v>
      </c>
      <c r="I4" s="123">
        <v>55.67</v>
      </c>
      <c r="J4" s="19"/>
      <c r="K4" s="19"/>
    </row>
    <row r="5" spans="1:11" x14ac:dyDescent="0.25">
      <c r="A5" s="18">
        <v>591</v>
      </c>
      <c r="B5" s="123">
        <v>0.65</v>
      </c>
      <c r="C5" s="123">
        <v>11.31</v>
      </c>
      <c r="D5" s="123">
        <v>29.46</v>
      </c>
      <c r="E5" s="123">
        <v>37.590000000000003</v>
      </c>
      <c r="F5" s="123">
        <v>41.59</v>
      </c>
      <c r="G5" s="123">
        <v>46.26</v>
      </c>
      <c r="H5" s="123">
        <v>51.01</v>
      </c>
      <c r="I5" s="123">
        <v>55.67</v>
      </c>
      <c r="J5" s="19"/>
      <c r="K5" s="19"/>
    </row>
    <row r="6" spans="1:11" x14ac:dyDescent="0.25">
      <c r="A6" s="18">
        <v>796</v>
      </c>
      <c r="B6" s="123">
        <v>0.08</v>
      </c>
      <c r="C6" s="123">
        <v>7.47</v>
      </c>
      <c r="D6" s="123">
        <v>18.64</v>
      </c>
      <c r="E6" s="123">
        <v>31.6</v>
      </c>
      <c r="F6" s="123">
        <v>38.64</v>
      </c>
      <c r="G6" s="123">
        <v>44.7</v>
      </c>
      <c r="H6" s="123">
        <v>50.37</v>
      </c>
      <c r="I6" s="123">
        <v>56.17</v>
      </c>
      <c r="J6" s="19"/>
      <c r="K6" s="19"/>
    </row>
    <row r="7" spans="1:11" x14ac:dyDescent="0.25">
      <c r="A7" s="18">
        <v>101</v>
      </c>
      <c r="B7" s="123">
        <v>0</v>
      </c>
      <c r="C7" s="123">
        <v>5.27</v>
      </c>
      <c r="D7" s="123">
        <v>11.53</v>
      </c>
      <c r="E7" s="123">
        <v>25.96</v>
      </c>
      <c r="F7" s="123">
        <v>35.22</v>
      </c>
      <c r="G7" s="123">
        <v>42.83</v>
      </c>
      <c r="H7" s="123">
        <v>49.66</v>
      </c>
      <c r="I7" s="123">
        <v>56.67</v>
      </c>
      <c r="J7" s="19"/>
      <c r="K7" s="19"/>
    </row>
    <row r="8" spans="1:11" x14ac:dyDescent="0.25">
      <c r="A8" s="18">
        <v>1205</v>
      </c>
      <c r="B8" s="123">
        <v>0</v>
      </c>
      <c r="C8" s="123">
        <v>3.71</v>
      </c>
      <c r="D8" s="123">
        <v>7.55</v>
      </c>
      <c r="E8" s="123">
        <v>18.989999999999998</v>
      </c>
      <c r="F8" s="123">
        <v>29.34</v>
      </c>
      <c r="G8" s="123">
        <v>40.36</v>
      </c>
      <c r="H8" s="123">
        <v>48.55</v>
      </c>
      <c r="I8" s="123">
        <v>57.17</v>
      </c>
      <c r="J8" s="19"/>
      <c r="K8" s="19"/>
    </row>
    <row r="9" spans="1:11" x14ac:dyDescent="0.25">
      <c r="A9" s="18">
        <v>1502</v>
      </c>
      <c r="B9" s="123">
        <v>0</v>
      </c>
      <c r="C9" s="123">
        <v>2.85</v>
      </c>
      <c r="D9" s="123">
        <v>5.7</v>
      </c>
      <c r="E9" s="123">
        <v>12.89</v>
      </c>
      <c r="F9" s="123">
        <v>22.04</v>
      </c>
      <c r="G9" s="123">
        <v>35.83</v>
      </c>
      <c r="H9" s="123">
        <v>47.22</v>
      </c>
      <c r="I9" s="123">
        <v>57.5</v>
      </c>
      <c r="J9" s="19"/>
      <c r="K9" s="19"/>
    </row>
    <row r="10" spans="1:11" x14ac:dyDescent="0.25">
      <c r="A10" s="18">
        <v>2002</v>
      </c>
      <c r="B10" s="123">
        <v>0</v>
      </c>
      <c r="C10" s="123">
        <v>2.5</v>
      </c>
      <c r="D10" s="123">
        <v>3.89</v>
      </c>
      <c r="E10" s="123">
        <v>7.51</v>
      </c>
      <c r="F10" s="123">
        <v>13.71</v>
      </c>
      <c r="G10" s="123">
        <v>29.1</v>
      </c>
      <c r="H10" s="123">
        <v>44.63</v>
      </c>
      <c r="I10" s="123">
        <v>57.5</v>
      </c>
      <c r="J10" s="19"/>
      <c r="K10" s="19"/>
    </row>
    <row r="11" spans="1:11" x14ac:dyDescent="0.25">
      <c r="A11" s="18">
        <v>2502</v>
      </c>
      <c r="B11" s="123">
        <v>0</v>
      </c>
      <c r="C11" s="123">
        <v>2.2799999999999998</v>
      </c>
      <c r="D11" s="123">
        <v>3.29</v>
      </c>
      <c r="E11" s="123">
        <v>5.12</v>
      </c>
      <c r="F11" s="123">
        <v>9.14</v>
      </c>
      <c r="G11" s="123">
        <v>23.71</v>
      </c>
      <c r="H11" s="123">
        <v>42.86</v>
      </c>
      <c r="I11" s="123">
        <v>57.5</v>
      </c>
      <c r="J11" s="19"/>
      <c r="K11" s="19"/>
    </row>
    <row r="12" spans="1:11" x14ac:dyDescent="0.25">
      <c r="A12" s="18">
        <v>3002</v>
      </c>
      <c r="B12" s="123">
        <v>0</v>
      </c>
      <c r="C12" s="123">
        <v>2.25</v>
      </c>
      <c r="D12" s="123">
        <v>3.29</v>
      </c>
      <c r="E12" s="123">
        <v>5.12</v>
      </c>
      <c r="F12" s="123">
        <v>7.64</v>
      </c>
      <c r="G12" s="123">
        <v>20.71</v>
      </c>
      <c r="H12" s="123">
        <v>41.86</v>
      </c>
      <c r="I12" s="123">
        <v>57.5</v>
      </c>
      <c r="J12" s="19"/>
      <c r="K12" s="19"/>
    </row>
    <row r="13" spans="1:11" x14ac:dyDescent="0.25">
      <c r="A13" s="18">
        <v>4003</v>
      </c>
      <c r="B13" s="123">
        <v>0</v>
      </c>
      <c r="C13" s="123">
        <v>2.25</v>
      </c>
      <c r="D13" s="123">
        <v>3.29</v>
      </c>
      <c r="E13" s="123">
        <v>5.12</v>
      </c>
      <c r="F13" s="123">
        <v>7.64</v>
      </c>
      <c r="G13" s="123">
        <v>20.21</v>
      </c>
      <c r="H13" s="123">
        <v>41.86</v>
      </c>
      <c r="I13" s="123">
        <v>57.5</v>
      </c>
      <c r="J13" s="19"/>
      <c r="K13" s="19"/>
    </row>
    <row r="14" spans="1:11" x14ac:dyDescent="0.25">
      <c r="A14" s="18">
        <v>4845</v>
      </c>
      <c r="B14" s="123">
        <v>0</v>
      </c>
      <c r="C14" s="123">
        <v>2.25</v>
      </c>
      <c r="D14" s="123">
        <v>3.29</v>
      </c>
      <c r="E14" s="123">
        <v>5.12</v>
      </c>
      <c r="F14" s="123">
        <v>7.64</v>
      </c>
      <c r="G14" s="123">
        <v>20.21</v>
      </c>
      <c r="H14" s="123">
        <v>41.86</v>
      </c>
      <c r="I14" s="123">
        <v>57.5</v>
      </c>
      <c r="J14" s="19"/>
      <c r="K14" s="19"/>
    </row>
    <row r="15" spans="1:11" x14ac:dyDescent="0.25">
      <c r="A15" s="18"/>
      <c r="B15" s="47"/>
      <c r="C15" s="47"/>
      <c r="D15" s="47"/>
      <c r="E15" s="47"/>
      <c r="F15" s="47"/>
      <c r="G15" s="47"/>
      <c r="H15" s="47"/>
      <c r="I15" s="47"/>
      <c r="J15" s="19"/>
      <c r="K15" s="19"/>
    </row>
    <row r="16" spans="1:11" x14ac:dyDescent="0.25">
      <c r="A16" s="18"/>
      <c r="B16" s="47"/>
      <c r="C16" s="47"/>
      <c r="D16" s="47"/>
      <c r="E16" s="47"/>
      <c r="F16" s="47"/>
      <c r="G16" s="47"/>
      <c r="H16" s="47"/>
      <c r="I16" s="47"/>
      <c r="J16" s="19"/>
      <c r="K16" s="19"/>
    </row>
    <row r="17" spans="1:11" x14ac:dyDescent="0.25">
      <c r="A17" s="18"/>
      <c r="B17" s="47"/>
      <c r="C17" s="47"/>
      <c r="D17" s="47"/>
      <c r="E17" s="47"/>
      <c r="F17" s="47"/>
      <c r="G17" s="47"/>
      <c r="H17" s="47"/>
      <c r="I17" s="47"/>
      <c r="J17" s="19"/>
      <c r="K17" s="19"/>
    </row>
    <row r="18" spans="1:11" x14ac:dyDescent="0.25">
      <c r="A18" s="18"/>
      <c r="B18" s="47"/>
      <c r="C18" s="47"/>
      <c r="D18" s="47"/>
      <c r="E18" s="47"/>
      <c r="F18" s="47"/>
      <c r="G18" s="47"/>
      <c r="H18" s="47"/>
      <c r="I18" s="47"/>
      <c r="J18" s="19"/>
      <c r="K18" s="19"/>
    </row>
    <row r="21" spans="1:11" x14ac:dyDescent="0.25">
      <c r="B21" s="129" t="s">
        <v>112</v>
      </c>
      <c r="C21" s="129"/>
      <c r="D21" s="129"/>
      <c r="E21" s="129"/>
      <c r="F21" s="129"/>
      <c r="G21" s="129"/>
      <c r="H21" s="129"/>
      <c r="I21" s="129"/>
      <c r="J21" s="129"/>
      <c r="K21" s="129"/>
    </row>
    <row r="22" spans="1:11" x14ac:dyDescent="0.25">
      <c r="B22" s="29">
        <v>1.18E-2</v>
      </c>
      <c r="C22" s="29">
        <v>5.0999999999999997E-2</v>
      </c>
      <c r="D22" s="29">
        <v>0.10199999999999999</v>
      </c>
      <c r="E22" s="29">
        <v>0.2</v>
      </c>
      <c r="F22" s="29">
        <v>0.30199999999999999</v>
      </c>
      <c r="G22" s="29">
        <v>0.5333</v>
      </c>
      <c r="H22" s="29">
        <v>0.8</v>
      </c>
      <c r="I22" s="29">
        <v>1</v>
      </c>
      <c r="J22" s="47"/>
      <c r="K22" s="47"/>
    </row>
    <row r="23" spans="1:11" x14ac:dyDescent="0.25">
      <c r="A23" s="18">
        <v>0</v>
      </c>
      <c r="B23" s="123">
        <v>1.71</v>
      </c>
      <c r="C23" s="123">
        <v>32.659999999999997</v>
      </c>
      <c r="D23" s="123">
        <v>43.29</v>
      </c>
      <c r="E23" s="123">
        <v>45.6</v>
      </c>
      <c r="F23" s="123">
        <v>46.81</v>
      </c>
      <c r="G23" s="123">
        <v>49.47</v>
      </c>
      <c r="H23" s="123">
        <v>53.19</v>
      </c>
      <c r="I23" s="123">
        <v>55.67</v>
      </c>
      <c r="J23" s="19"/>
      <c r="K23" s="19"/>
    </row>
    <row r="24" spans="1:11" x14ac:dyDescent="0.25">
      <c r="A24" s="18">
        <v>409</v>
      </c>
      <c r="B24" s="123">
        <v>1.08</v>
      </c>
      <c r="C24" s="123">
        <v>18.989999999999998</v>
      </c>
      <c r="D24" s="123">
        <v>35.6</v>
      </c>
      <c r="E24" s="123">
        <v>40.57</v>
      </c>
      <c r="F24" s="123">
        <v>43.67</v>
      </c>
      <c r="G24" s="123">
        <v>47.23</v>
      </c>
      <c r="H24" s="123">
        <v>51.79</v>
      </c>
      <c r="I24" s="123">
        <v>55.67</v>
      </c>
      <c r="J24" s="19"/>
      <c r="K24" s="19"/>
    </row>
    <row r="25" spans="1:11" x14ac:dyDescent="0.25">
      <c r="A25" s="18">
        <v>591</v>
      </c>
      <c r="B25" s="123">
        <v>0.65</v>
      </c>
      <c r="C25" s="123">
        <v>11.31</v>
      </c>
      <c r="D25" s="123">
        <v>29.46</v>
      </c>
      <c r="E25" s="123">
        <v>37.590000000000003</v>
      </c>
      <c r="F25" s="123">
        <v>41.59</v>
      </c>
      <c r="G25" s="124">
        <v>49.7</v>
      </c>
      <c r="H25" s="124">
        <v>54.94</v>
      </c>
      <c r="I25" s="124">
        <v>60.12</v>
      </c>
      <c r="J25" s="19"/>
      <c r="K25" s="19"/>
    </row>
    <row r="26" spans="1:11" x14ac:dyDescent="0.25">
      <c r="A26" s="18">
        <v>796</v>
      </c>
      <c r="B26" s="123">
        <v>0.08</v>
      </c>
      <c r="C26" s="123">
        <v>7.47</v>
      </c>
      <c r="D26" s="123">
        <v>18.64</v>
      </c>
      <c r="E26" s="123">
        <v>31.6</v>
      </c>
      <c r="F26" s="123">
        <v>38.64</v>
      </c>
      <c r="G26" s="124">
        <v>50.51</v>
      </c>
      <c r="H26" s="124">
        <v>57.27</v>
      </c>
      <c r="I26" s="124">
        <v>64.150000000000006</v>
      </c>
      <c r="J26" s="122"/>
      <c r="K26" s="122"/>
    </row>
    <row r="27" spans="1:11" x14ac:dyDescent="0.25">
      <c r="A27" s="18">
        <v>101</v>
      </c>
      <c r="B27" s="123">
        <v>0</v>
      </c>
      <c r="C27" s="123">
        <v>5.27</v>
      </c>
      <c r="D27" s="123">
        <v>11.53</v>
      </c>
      <c r="E27" s="123">
        <v>25.96</v>
      </c>
      <c r="F27" s="123">
        <v>35.22</v>
      </c>
      <c r="G27" s="124">
        <v>50.88</v>
      </c>
      <c r="H27" s="124">
        <v>59.57</v>
      </c>
      <c r="I27" s="124">
        <v>68.36</v>
      </c>
      <c r="J27" s="122"/>
      <c r="K27" s="122"/>
    </row>
    <row r="28" spans="1:11" x14ac:dyDescent="0.25">
      <c r="A28" s="18">
        <v>1205</v>
      </c>
      <c r="B28" s="123">
        <v>0</v>
      </c>
      <c r="C28" s="123">
        <v>3.71</v>
      </c>
      <c r="D28" s="123">
        <v>7.55</v>
      </c>
      <c r="E28" s="123">
        <v>18.989999999999998</v>
      </c>
      <c r="F28" s="123">
        <v>29.34</v>
      </c>
      <c r="G28" s="124">
        <v>50.42</v>
      </c>
      <c r="H28" s="124">
        <v>61.47</v>
      </c>
      <c r="I28" s="124">
        <v>72.739999999999995</v>
      </c>
      <c r="J28" s="122"/>
      <c r="K28" s="122"/>
    </row>
    <row r="29" spans="1:11" x14ac:dyDescent="0.25">
      <c r="A29" s="18">
        <v>1502</v>
      </c>
      <c r="B29" s="123">
        <v>0</v>
      </c>
      <c r="C29" s="123">
        <v>2.85</v>
      </c>
      <c r="D29" s="123">
        <v>5.7</v>
      </c>
      <c r="E29" s="123">
        <v>12.89</v>
      </c>
      <c r="F29" s="123">
        <v>22.04</v>
      </c>
      <c r="G29" s="124">
        <v>46.46</v>
      </c>
      <c r="H29" s="124">
        <v>61.76</v>
      </c>
      <c r="I29" s="124">
        <v>75.58</v>
      </c>
      <c r="J29" s="122"/>
      <c r="K29" s="122"/>
    </row>
    <row r="30" spans="1:11" x14ac:dyDescent="0.25">
      <c r="A30" s="18">
        <v>2002</v>
      </c>
      <c r="B30" s="123">
        <v>0</v>
      </c>
      <c r="C30" s="123">
        <v>2.5</v>
      </c>
      <c r="D30" s="123">
        <v>3.89</v>
      </c>
      <c r="E30" s="123">
        <v>7.51</v>
      </c>
      <c r="F30" s="123">
        <v>13.71</v>
      </c>
      <c r="G30" s="124">
        <v>38.11</v>
      </c>
      <c r="H30" s="124">
        <v>58.44</v>
      </c>
      <c r="I30" s="124">
        <v>75.58</v>
      </c>
      <c r="J30" s="122"/>
      <c r="K30" s="122"/>
    </row>
    <row r="31" spans="1:11" x14ac:dyDescent="0.25">
      <c r="A31" s="18">
        <v>2502</v>
      </c>
      <c r="B31" s="123">
        <v>0</v>
      </c>
      <c r="C31" s="123">
        <v>2.2799999999999998</v>
      </c>
      <c r="D31" s="123">
        <v>3.29</v>
      </c>
      <c r="E31" s="123">
        <v>5.12</v>
      </c>
      <c r="F31" s="123">
        <v>9.14</v>
      </c>
      <c r="G31" s="124">
        <v>31.04</v>
      </c>
      <c r="H31" s="124">
        <v>56.13</v>
      </c>
      <c r="I31" s="124">
        <v>75.58</v>
      </c>
      <c r="J31" s="122"/>
      <c r="K31" s="122"/>
    </row>
    <row r="32" spans="1:11" x14ac:dyDescent="0.25">
      <c r="A32" s="18">
        <v>3002</v>
      </c>
      <c r="B32" s="123">
        <v>0</v>
      </c>
      <c r="C32" s="123">
        <v>2.25</v>
      </c>
      <c r="D32" s="123">
        <v>3.29</v>
      </c>
      <c r="E32" s="123">
        <v>5.12</v>
      </c>
      <c r="F32" s="123">
        <v>7.64</v>
      </c>
      <c r="G32" s="124">
        <v>27.18</v>
      </c>
      <c r="H32" s="124">
        <v>54.8</v>
      </c>
      <c r="I32" s="124">
        <v>75.349999999999994</v>
      </c>
      <c r="J32" s="122"/>
      <c r="K32" s="122"/>
    </row>
    <row r="33" spans="1:11" x14ac:dyDescent="0.25">
      <c r="A33" s="18">
        <v>4003</v>
      </c>
      <c r="B33" s="123">
        <v>0</v>
      </c>
      <c r="C33" s="123">
        <v>2.25</v>
      </c>
      <c r="D33" s="123">
        <v>3.29</v>
      </c>
      <c r="E33" s="123">
        <v>5.12</v>
      </c>
      <c r="F33" s="123">
        <v>7.64</v>
      </c>
      <c r="G33" s="124">
        <v>24.67</v>
      </c>
      <c r="H33" s="124">
        <v>53</v>
      </c>
      <c r="I33" s="124">
        <v>71.02</v>
      </c>
      <c r="J33" s="122"/>
      <c r="K33" s="122"/>
    </row>
    <row r="34" spans="1:11" x14ac:dyDescent="0.25">
      <c r="A34" s="18">
        <v>4845</v>
      </c>
      <c r="B34" s="123">
        <v>0</v>
      </c>
      <c r="C34" s="123">
        <v>2.25</v>
      </c>
      <c r="D34" s="123">
        <v>3.29</v>
      </c>
      <c r="E34" s="123">
        <v>5.12</v>
      </c>
      <c r="F34" s="123">
        <v>7.64</v>
      </c>
      <c r="G34" s="124">
        <v>24.67</v>
      </c>
      <c r="H34" s="124">
        <v>53</v>
      </c>
      <c r="I34" s="124">
        <v>70.69</v>
      </c>
      <c r="J34" s="122"/>
      <c r="K34" s="122"/>
    </row>
    <row r="35" spans="1:11" x14ac:dyDescent="0.25">
      <c r="A35" s="18"/>
      <c r="B35" s="19"/>
      <c r="C35" s="19"/>
      <c r="D35" s="19"/>
      <c r="E35" s="19"/>
      <c r="F35" s="19"/>
      <c r="G35" s="122"/>
      <c r="H35" s="122"/>
      <c r="I35" s="122"/>
      <c r="J35" s="122"/>
      <c r="K35" s="122"/>
    </row>
    <row r="36" spans="1:11" x14ac:dyDescent="0.25">
      <c r="A36" s="18"/>
      <c r="B36" s="19"/>
      <c r="C36" s="19"/>
      <c r="D36" s="19"/>
      <c r="E36" s="19"/>
      <c r="F36" s="19"/>
      <c r="G36" s="122"/>
      <c r="H36" s="122"/>
      <c r="I36" s="122"/>
      <c r="J36" s="122"/>
      <c r="K36" s="122"/>
    </row>
    <row r="37" spans="1:11" x14ac:dyDescent="0.25">
      <c r="A37" s="18"/>
      <c r="B37" s="19"/>
      <c r="C37" s="19"/>
      <c r="D37" s="19"/>
      <c r="E37" s="19"/>
      <c r="F37" s="19"/>
      <c r="G37" s="122"/>
      <c r="H37" s="122"/>
      <c r="I37" s="122"/>
      <c r="J37" s="122"/>
      <c r="K37" s="122"/>
    </row>
    <row r="38" spans="1:11" x14ac:dyDescent="0.25">
      <c r="A38" s="18"/>
      <c r="B38" s="19"/>
      <c r="C38" s="19"/>
      <c r="D38" s="19"/>
      <c r="E38" s="19"/>
      <c r="F38" s="19"/>
      <c r="G38" s="122"/>
      <c r="H38" s="122"/>
      <c r="I38" s="122"/>
      <c r="J38" s="122"/>
      <c r="K38" s="122"/>
    </row>
    <row r="39" spans="1:11" x14ac:dyDescent="0.25">
      <c r="J39" s="122"/>
    </row>
    <row r="40" spans="1:11" x14ac:dyDescent="0.25">
      <c r="B40" s="129" t="s">
        <v>453</v>
      </c>
      <c r="C40" s="129"/>
      <c r="D40" s="129"/>
      <c r="E40" s="129"/>
      <c r="F40" s="129"/>
      <c r="G40" s="129"/>
      <c r="H40" s="129"/>
      <c r="I40" s="129"/>
      <c r="J40" s="129"/>
      <c r="K40" s="129"/>
    </row>
    <row r="41" spans="1:11" x14ac:dyDescent="0.25">
      <c r="B41" s="29">
        <v>1.18E-2</v>
      </c>
      <c r="C41" s="29">
        <v>5.0999999999999997E-2</v>
      </c>
      <c r="D41" s="29">
        <v>0.10199999999999999</v>
      </c>
      <c r="E41" s="29">
        <v>0.2</v>
      </c>
      <c r="F41" s="29">
        <v>0.30199999999999999</v>
      </c>
      <c r="G41" s="29">
        <v>0.5333</v>
      </c>
      <c r="H41" s="29">
        <v>0.8</v>
      </c>
      <c r="I41" s="29">
        <v>1</v>
      </c>
      <c r="J41" s="47"/>
      <c r="K41" s="47"/>
    </row>
    <row r="42" spans="1:11" x14ac:dyDescent="0.25">
      <c r="A42" s="18">
        <v>0</v>
      </c>
      <c r="B42" s="125" t="str">
        <f>IF(B23-B3=0,"",B23-B3)</f>
        <v/>
      </c>
      <c r="C42" s="125" t="str">
        <f t="shared" ref="C42:I42" si="0">IF(C23-C3=0,"",C23-C3)</f>
        <v/>
      </c>
      <c r="D42" s="125" t="str">
        <f t="shared" si="0"/>
        <v/>
      </c>
      <c r="E42" s="125" t="str">
        <f t="shared" si="0"/>
        <v/>
      </c>
      <c r="F42" s="125" t="str">
        <f t="shared" si="0"/>
        <v/>
      </c>
      <c r="G42" s="125" t="str">
        <f t="shared" si="0"/>
        <v/>
      </c>
      <c r="H42" s="125" t="str">
        <f t="shared" si="0"/>
        <v/>
      </c>
      <c r="I42" s="125" t="str">
        <f t="shared" si="0"/>
        <v/>
      </c>
      <c r="J42" s="19"/>
      <c r="K42" s="19"/>
    </row>
    <row r="43" spans="1:11" x14ac:dyDescent="0.25">
      <c r="A43" s="18">
        <v>409</v>
      </c>
      <c r="B43" s="125" t="str">
        <f t="shared" ref="B43:K57" si="1">IF(B24-B4=0,"",B24-B4)</f>
        <v/>
      </c>
      <c r="C43" s="125" t="str">
        <f t="shared" si="1"/>
        <v/>
      </c>
      <c r="D43" s="125" t="str">
        <f t="shared" si="1"/>
        <v/>
      </c>
      <c r="E43" s="125" t="str">
        <f t="shared" si="1"/>
        <v/>
      </c>
      <c r="F43" s="125" t="str">
        <f t="shared" si="1"/>
        <v/>
      </c>
      <c r="G43" s="125" t="str">
        <f t="shared" si="1"/>
        <v/>
      </c>
      <c r="H43" s="125" t="str">
        <f t="shared" si="1"/>
        <v/>
      </c>
      <c r="I43" s="125" t="str">
        <f t="shared" si="1"/>
        <v/>
      </c>
      <c r="J43" s="19" t="str">
        <f t="shared" si="1"/>
        <v/>
      </c>
      <c r="K43" s="19" t="str">
        <f t="shared" si="1"/>
        <v/>
      </c>
    </row>
    <row r="44" spans="1:11" x14ac:dyDescent="0.25">
      <c r="A44" s="18">
        <v>591</v>
      </c>
      <c r="B44" s="125" t="str">
        <f t="shared" si="1"/>
        <v/>
      </c>
      <c r="C44" s="125" t="str">
        <f t="shared" si="1"/>
        <v/>
      </c>
      <c r="D44" s="125" t="str">
        <f t="shared" si="1"/>
        <v/>
      </c>
      <c r="E44" s="125" t="str">
        <f t="shared" si="1"/>
        <v/>
      </c>
      <c r="F44" s="125" t="str">
        <f t="shared" si="1"/>
        <v/>
      </c>
      <c r="G44" s="125">
        <f t="shared" si="1"/>
        <v>3.4400000000000048</v>
      </c>
      <c r="H44" s="125">
        <f t="shared" si="1"/>
        <v>3.9299999999999997</v>
      </c>
      <c r="I44" s="125">
        <f t="shared" si="1"/>
        <v>4.4499999999999957</v>
      </c>
      <c r="J44" s="19" t="str">
        <f t="shared" si="1"/>
        <v/>
      </c>
      <c r="K44" s="19" t="str">
        <f t="shared" si="1"/>
        <v/>
      </c>
    </row>
    <row r="45" spans="1:11" x14ac:dyDescent="0.25">
      <c r="A45" s="18">
        <v>796</v>
      </c>
      <c r="B45" s="125" t="str">
        <f t="shared" si="1"/>
        <v/>
      </c>
      <c r="C45" s="125" t="str">
        <f t="shared" si="1"/>
        <v/>
      </c>
      <c r="D45" s="125" t="str">
        <f t="shared" si="1"/>
        <v/>
      </c>
      <c r="E45" s="125" t="str">
        <f t="shared" si="1"/>
        <v/>
      </c>
      <c r="F45" s="125" t="str">
        <f t="shared" si="1"/>
        <v/>
      </c>
      <c r="G45" s="125">
        <f t="shared" si="1"/>
        <v>5.8099999999999952</v>
      </c>
      <c r="H45" s="125">
        <f t="shared" si="1"/>
        <v>6.9000000000000057</v>
      </c>
      <c r="I45" s="125">
        <f t="shared" si="1"/>
        <v>7.980000000000004</v>
      </c>
      <c r="J45" s="19" t="str">
        <f t="shared" si="1"/>
        <v/>
      </c>
      <c r="K45" s="19" t="str">
        <f t="shared" si="1"/>
        <v/>
      </c>
    </row>
    <row r="46" spans="1:11" x14ac:dyDescent="0.25">
      <c r="A46" s="18">
        <v>101</v>
      </c>
      <c r="B46" s="125" t="str">
        <f t="shared" si="1"/>
        <v/>
      </c>
      <c r="C46" s="125" t="str">
        <f t="shared" si="1"/>
        <v/>
      </c>
      <c r="D46" s="125" t="str">
        <f t="shared" si="1"/>
        <v/>
      </c>
      <c r="E46" s="125" t="str">
        <f t="shared" si="1"/>
        <v/>
      </c>
      <c r="F46" s="125" t="str">
        <f t="shared" si="1"/>
        <v/>
      </c>
      <c r="G46" s="125">
        <f t="shared" si="1"/>
        <v>8.0500000000000043</v>
      </c>
      <c r="H46" s="125">
        <f t="shared" si="1"/>
        <v>9.9100000000000037</v>
      </c>
      <c r="I46" s="125">
        <f t="shared" si="1"/>
        <v>11.689999999999998</v>
      </c>
      <c r="J46" s="19" t="str">
        <f t="shared" si="1"/>
        <v/>
      </c>
      <c r="K46" s="19" t="str">
        <f t="shared" si="1"/>
        <v/>
      </c>
    </row>
    <row r="47" spans="1:11" x14ac:dyDescent="0.25">
      <c r="A47" s="18">
        <v>1205</v>
      </c>
      <c r="B47" s="125" t="str">
        <f t="shared" si="1"/>
        <v/>
      </c>
      <c r="C47" s="125" t="str">
        <f t="shared" si="1"/>
        <v/>
      </c>
      <c r="D47" s="125" t="str">
        <f t="shared" si="1"/>
        <v/>
      </c>
      <c r="E47" s="125" t="str">
        <f t="shared" si="1"/>
        <v/>
      </c>
      <c r="F47" s="125" t="str">
        <f t="shared" si="1"/>
        <v/>
      </c>
      <c r="G47" s="125">
        <f t="shared" si="1"/>
        <v>10.060000000000002</v>
      </c>
      <c r="H47" s="125">
        <f t="shared" si="1"/>
        <v>12.920000000000002</v>
      </c>
      <c r="I47" s="125">
        <f t="shared" si="1"/>
        <v>15.569999999999993</v>
      </c>
      <c r="J47" s="19" t="str">
        <f t="shared" si="1"/>
        <v/>
      </c>
      <c r="K47" s="19" t="str">
        <f t="shared" si="1"/>
        <v/>
      </c>
    </row>
    <row r="48" spans="1:11" x14ac:dyDescent="0.25">
      <c r="A48" s="18">
        <v>1502</v>
      </c>
      <c r="B48" s="125" t="str">
        <f t="shared" si="1"/>
        <v/>
      </c>
      <c r="C48" s="125" t="str">
        <f t="shared" si="1"/>
        <v/>
      </c>
      <c r="D48" s="125" t="str">
        <f t="shared" si="1"/>
        <v/>
      </c>
      <c r="E48" s="125" t="str">
        <f t="shared" si="1"/>
        <v/>
      </c>
      <c r="F48" s="125" t="str">
        <f t="shared" si="1"/>
        <v/>
      </c>
      <c r="G48" s="125">
        <f t="shared" si="1"/>
        <v>10.630000000000003</v>
      </c>
      <c r="H48" s="125">
        <f t="shared" si="1"/>
        <v>14.54</v>
      </c>
      <c r="I48" s="125">
        <f t="shared" si="1"/>
        <v>18.079999999999998</v>
      </c>
      <c r="J48" s="19" t="str">
        <f t="shared" si="1"/>
        <v/>
      </c>
      <c r="K48" s="19" t="str">
        <f t="shared" si="1"/>
        <v/>
      </c>
    </row>
    <row r="49" spans="1:11" x14ac:dyDescent="0.25">
      <c r="A49" s="18">
        <v>2002</v>
      </c>
      <c r="B49" s="125" t="str">
        <f t="shared" si="1"/>
        <v/>
      </c>
      <c r="C49" s="125" t="str">
        <f t="shared" si="1"/>
        <v/>
      </c>
      <c r="D49" s="125" t="str">
        <f t="shared" si="1"/>
        <v/>
      </c>
      <c r="E49" s="125" t="str">
        <f t="shared" si="1"/>
        <v/>
      </c>
      <c r="F49" s="125" t="str">
        <f t="shared" si="1"/>
        <v/>
      </c>
      <c r="G49" s="125">
        <f t="shared" si="1"/>
        <v>9.009999999999998</v>
      </c>
      <c r="H49" s="125">
        <f t="shared" si="1"/>
        <v>13.809999999999995</v>
      </c>
      <c r="I49" s="125">
        <f t="shared" si="1"/>
        <v>18.079999999999998</v>
      </c>
      <c r="J49" s="19" t="str">
        <f t="shared" si="1"/>
        <v/>
      </c>
      <c r="K49" s="19" t="str">
        <f t="shared" si="1"/>
        <v/>
      </c>
    </row>
    <row r="50" spans="1:11" x14ac:dyDescent="0.25">
      <c r="A50" s="18">
        <v>2502</v>
      </c>
      <c r="B50" s="125" t="str">
        <f t="shared" si="1"/>
        <v/>
      </c>
      <c r="C50" s="125" t="str">
        <f t="shared" si="1"/>
        <v/>
      </c>
      <c r="D50" s="125" t="str">
        <f t="shared" si="1"/>
        <v/>
      </c>
      <c r="E50" s="125" t="str">
        <f t="shared" si="1"/>
        <v/>
      </c>
      <c r="F50" s="125" t="str">
        <f t="shared" si="1"/>
        <v/>
      </c>
      <c r="G50" s="125">
        <f t="shared" si="1"/>
        <v>7.3299999999999983</v>
      </c>
      <c r="H50" s="125">
        <f t="shared" si="1"/>
        <v>13.270000000000003</v>
      </c>
      <c r="I50" s="125">
        <f t="shared" si="1"/>
        <v>18.079999999999998</v>
      </c>
      <c r="J50" s="19" t="str">
        <f t="shared" si="1"/>
        <v/>
      </c>
      <c r="K50" s="19" t="str">
        <f t="shared" si="1"/>
        <v/>
      </c>
    </row>
    <row r="51" spans="1:11" x14ac:dyDescent="0.25">
      <c r="A51" s="18">
        <v>3002</v>
      </c>
      <c r="B51" s="125" t="str">
        <f t="shared" si="1"/>
        <v/>
      </c>
      <c r="C51" s="125" t="str">
        <f t="shared" si="1"/>
        <v/>
      </c>
      <c r="D51" s="125" t="str">
        <f t="shared" si="1"/>
        <v/>
      </c>
      <c r="E51" s="125" t="str">
        <f t="shared" si="1"/>
        <v/>
      </c>
      <c r="F51" s="125" t="str">
        <f t="shared" si="1"/>
        <v/>
      </c>
      <c r="G51" s="125">
        <f t="shared" si="1"/>
        <v>6.4699999999999989</v>
      </c>
      <c r="H51" s="125">
        <f t="shared" si="1"/>
        <v>12.939999999999998</v>
      </c>
      <c r="I51" s="125">
        <f t="shared" si="1"/>
        <v>17.849999999999994</v>
      </c>
      <c r="J51" s="19" t="str">
        <f t="shared" si="1"/>
        <v/>
      </c>
      <c r="K51" s="19" t="str">
        <f t="shared" si="1"/>
        <v/>
      </c>
    </row>
    <row r="52" spans="1:11" x14ac:dyDescent="0.25">
      <c r="A52" s="18">
        <v>4003</v>
      </c>
      <c r="B52" s="125" t="str">
        <f t="shared" si="1"/>
        <v/>
      </c>
      <c r="C52" s="125" t="str">
        <f t="shared" si="1"/>
        <v/>
      </c>
      <c r="D52" s="125" t="str">
        <f t="shared" si="1"/>
        <v/>
      </c>
      <c r="E52" s="125" t="str">
        <f t="shared" si="1"/>
        <v/>
      </c>
      <c r="F52" s="125" t="str">
        <f t="shared" si="1"/>
        <v/>
      </c>
      <c r="G52" s="125">
        <f t="shared" si="1"/>
        <v>4.4600000000000009</v>
      </c>
      <c r="H52" s="125">
        <f t="shared" si="1"/>
        <v>11.14</v>
      </c>
      <c r="I52" s="125">
        <f t="shared" si="1"/>
        <v>13.519999999999996</v>
      </c>
      <c r="J52" s="19" t="str">
        <f t="shared" si="1"/>
        <v/>
      </c>
      <c r="K52" s="19" t="str">
        <f t="shared" si="1"/>
        <v/>
      </c>
    </row>
    <row r="53" spans="1:11" x14ac:dyDescent="0.25">
      <c r="A53" s="18">
        <v>4845</v>
      </c>
      <c r="B53" s="125" t="str">
        <f t="shared" si="1"/>
        <v/>
      </c>
      <c r="C53" s="125" t="str">
        <f t="shared" si="1"/>
        <v/>
      </c>
      <c r="D53" s="125" t="str">
        <f t="shared" si="1"/>
        <v/>
      </c>
      <c r="E53" s="125" t="str">
        <f t="shared" si="1"/>
        <v/>
      </c>
      <c r="F53" s="125" t="str">
        <f t="shared" si="1"/>
        <v/>
      </c>
      <c r="G53" s="125">
        <f t="shared" si="1"/>
        <v>4.4600000000000009</v>
      </c>
      <c r="H53" s="125">
        <f t="shared" si="1"/>
        <v>11.14</v>
      </c>
      <c r="I53" s="125">
        <f t="shared" si="1"/>
        <v>13.189999999999998</v>
      </c>
      <c r="J53" s="19" t="str">
        <f t="shared" si="1"/>
        <v/>
      </c>
      <c r="K53" s="19" t="str">
        <f t="shared" si="1"/>
        <v/>
      </c>
    </row>
    <row r="54" spans="1:11" x14ac:dyDescent="0.25">
      <c r="A54" s="18"/>
      <c r="B54" s="19" t="str">
        <f t="shared" si="1"/>
        <v/>
      </c>
      <c r="C54" s="19" t="str">
        <f t="shared" si="1"/>
        <v/>
      </c>
      <c r="D54" s="19" t="str">
        <f t="shared" si="1"/>
        <v/>
      </c>
      <c r="E54" s="19" t="str">
        <f t="shared" si="1"/>
        <v/>
      </c>
      <c r="F54" s="19" t="str">
        <f t="shared" si="1"/>
        <v/>
      </c>
      <c r="G54" s="19" t="str">
        <f t="shared" si="1"/>
        <v/>
      </c>
      <c r="H54" s="19" t="str">
        <f t="shared" si="1"/>
        <v/>
      </c>
      <c r="I54" s="19" t="str">
        <f t="shared" si="1"/>
        <v/>
      </c>
      <c r="J54" s="19" t="str">
        <f t="shared" si="1"/>
        <v/>
      </c>
      <c r="K54" s="19" t="str">
        <f t="shared" si="1"/>
        <v/>
      </c>
    </row>
    <row r="55" spans="1:11" x14ac:dyDescent="0.25">
      <c r="A55" s="18"/>
      <c r="B55" s="19" t="str">
        <f t="shared" si="1"/>
        <v/>
      </c>
      <c r="C55" s="19" t="str">
        <f t="shared" si="1"/>
        <v/>
      </c>
      <c r="D55" s="19" t="str">
        <f t="shared" si="1"/>
        <v/>
      </c>
      <c r="E55" s="19" t="str">
        <f t="shared" si="1"/>
        <v/>
      </c>
      <c r="F55" s="19" t="str">
        <f t="shared" si="1"/>
        <v/>
      </c>
      <c r="G55" s="19" t="str">
        <f t="shared" si="1"/>
        <v/>
      </c>
      <c r="H55" s="19" t="str">
        <f t="shared" si="1"/>
        <v/>
      </c>
      <c r="I55" s="19" t="str">
        <f t="shared" si="1"/>
        <v/>
      </c>
      <c r="J55" s="19" t="str">
        <f t="shared" si="1"/>
        <v/>
      </c>
      <c r="K55" s="19" t="str">
        <f t="shared" si="1"/>
        <v/>
      </c>
    </row>
    <row r="56" spans="1:11" x14ac:dyDescent="0.25">
      <c r="A56" s="18"/>
      <c r="B56" s="19" t="str">
        <f t="shared" si="1"/>
        <v/>
      </c>
      <c r="C56" s="19" t="str">
        <f t="shared" si="1"/>
        <v/>
      </c>
      <c r="D56" s="19" t="str">
        <f t="shared" si="1"/>
        <v/>
      </c>
      <c r="E56" s="19" t="str">
        <f t="shared" si="1"/>
        <v/>
      </c>
      <c r="F56" s="19" t="str">
        <f t="shared" si="1"/>
        <v/>
      </c>
      <c r="G56" s="19" t="str">
        <f t="shared" si="1"/>
        <v/>
      </c>
      <c r="H56" s="19" t="str">
        <f t="shared" si="1"/>
        <v/>
      </c>
      <c r="I56" s="19" t="str">
        <f t="shared" si="1"/>
        <v/>
      </c>
      <c r="J56" s="19" t="str">
        <f t="shared" si="1"/>
        <v/>
      </c>
      <c r="K56" s="19" t="str">
        <f t="shared" si="1"/>
        <v/>
      </c>
    </row>
    <row r="57" spans="1:11" x14ac:dyDescent="0.25">
      <c r="A57" s="18"/>
      <c r="B57" s="19" t="str">
        <f t="shared" si="1"/>
        <v/>
      </c>
      <c r="C57" s="19" t="str">
        <f t="shared" si="1"/>
        <v/>
      </c>
      <c r="D57" s="19" t="str">
        <f t="shared" si="1"/>
        <v/>
      </c>
      <c r="E57" s="19" t="str">
        <f t="shared" si="1"/>
        <v/>
      </c>
      <c r="F57" s="19" t="str">
        <f t="shared" si="1"/>
        <v/>
      </c>
      <c r="G57" s="19" t="str">
        <f t="shared" si="1"/>
        <v/>
      </c>
      <c r="H57" s="19" t="str">
        <f t="shared" si="1"/>
        <v/>
      </c>
      <c r="I57" s="19" t="str">
        <f t="shared" si="1"/>
        <v/>
      </c>
      <c r="J57" s="19" t="str">
        <f t="shared" si="1"/>
        <v/>
      </c>
      <c r="K57" s="19" t="str">
        <f t="shared" si="1"/>
        <v/>
      </c>
    </row>
  </sheetData>
  <mergeCells count="3">
    <mergeCell ref="B1:K1"/>
    <mergeCell ref="B21:K21"/>
    <mergeCell ref="B40:K40"/>
  </mergeCells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0"/>
  <sheetViews>
    <sheetView workbookViewId="0">
      <selection activeCell="P11" sqref="P11"/>
    </sheetView>
  </sheetViews>
  <sheetFormatPr baseColWidth="10" defaultRowHeight="15" x14ac:dyDescent="0.25"/>
  <sheetData>
    <row r="2" spans="1:12" x14ac:dyDescent="0.25">
      <c r="B2" s="18">
        <v>0</v>
      </c>
      <c r="C2" s="18">
        <v>850</v>
      </c>
      <c r="D2" s="18">
        <v>1008</v>
      </c>
      <c r="E2" s="18">
        <v>1250</v>
      </c>
      <c r="F2" s="18">
        <v>1500</v>
      </c>
      <c r="G2" s="18">
        <v>1750</v>
      </c>
      <c r="H2" s="18">
        <v>2000</v>
      </c>
      <c r="I2" s="18">
        <v>2250</v>
      </c>
      <c r="J2" s="18">
        <v>2500</v>
      </c>
      <c r="K2" s="18">
        <v>2750</v>
      </c>
      <c r="L2" s="18">
        <v>3003</v>
      </c>
    </row>
    <row r="3" spans="1:12" x14ac:dyDescent="0.25">
      <c r="A3" s="123">
        <v>0</v>
      </c>
      <c r="B3" s="29">
        <v>0.85</v>
      </c>
      <c r="C3" s="29">
        <v>0.85</v>
      </c>
      <c r="D3" s="29">
        <v>0.85</v>
      </c>
      <c r="E3" s="29">
        <v>0.65</v>
      </c>
      <c r="F3" s="29">
        <v>0.63</v>
      </c>
      <c r="G3" s="29">
        <v>0.58420000000000005</v>
      </c>
      <c r="H3" s="29">
        <v>0.5343</v>
      </c>
      <c r="I3" s="29">
        <v>0.47899999999999998</v>
      </c>
      <c r="J3" s="29">
        <v>0.40500000000000003</v>
      </c>
      <c r="K3" s="29">
        <v>0.34210000000000002</v>
      </c>
      <c r="L3" s="29">
        <v>0.33600000000000002</v>
      </c>
    </row>
    <row r="4" spans="1:12" x14ac:dyDescent="0.25">
      <c r="A4" s="123">
        <v>2.5</v>
      </c>
      <c r="B4" s="29">
        <v>0.85</v>
      </c>
      <c r="C4" s="29">
        <v>0.85</v>
      </c>
      <c r="D4" s="29">
        <v>0.85</v>
      </c>
      <c r="E4" s="29">
        <v>0.64600000000000002</v>
      </c>
      <c r="F4" s="29">
        <v>0.62450000000000006</v>
      </c>
      <c r="G4" s="29">
        <v>0.57599999999999996</v>
      </c>
      <c r="H4" s="29">
        <v>0.53659999999999997</v>
      </c>
      <c r="I4" s="29">
        <v>0.48949999999999999</v>
      </c>
      <c r="J4" s="29">
        <v>0.42470000000000002</v>
      </c>
      <c r="K4" s="29">
        <v>0.38540000000000002</v>
      </c>
      <c r="L4" s="29">
        <v>0.38400000000000001</v>
      </c>
    </row>
    <row r="5" spans="1:12" x14ac:dyDescent="0.25">
      <c r="A5" s="123">
        <v>15</v>
      </c>
      <c r="B5" s="29">
        <v>0.85</v>
      </c>
      <c r="C5" s="29">
        <v>0.85</v>
      </c>
      <c r="D5" s="29">
        <v>0.85</v>
      </c>
      <c r="E5" s="29">
        <v>0.64400000000000002</v>
      </c>
      <c r="F5" s="29">
        <v>0.62250000000000005</v>
      </c>
      <c r="G5" s="29">
        <v>0.57789999999999997</v>
      </c>
      <c r="H5" s="29">
        <v>0.57299999999999995</v>
      </c>
      <c r="I5" s="29">
        <v>0.54500000000000004</v>
      </c>
      <c r="J5" s="29">
        <v>0.50860000000000005</v>
      </c>
      <c r="K5" s="29">
        <v>0.4854</v>
      </c>
      <c r="L5" s="29">
        <v>0.47399999999999998</v>
      </c>
    </row>
    <row r="6" spans="1:12" x14ac:dyDescent="0.25">
      <c r="A6" s="123">
        <v>20</v>
      </c>
      <c r="B6" s="29">
        <v>0.85</v>
      </c>
      <c r="C6" s="29">
        <v>0.85</v>
      </c>
      <c r="D6" s="29">
        <v>0.8</v>
      </c>
      <c r="E6" s="29">
        <v>0.64300000000000002</v>
      </c>
      <c r="F6" s="29">
        <v>0.621</v>
      </c>
      <c r="G6" s="29">
        <v>0.61</v>
      </c>
      <c r="H6" s="29">
        <v>0.61</v>
      </c>
      <c r="I6" s="29">
        <v>0.61</v>
      </c>
      <c r="J6" s="29">
        <v>0.58199999999999996</v>
      </c>
      <c r="K6" s="29">
        <v>0.53800000000000003</v>
      </c>
      <c r="L6" s="29">
        <v>0.52900000000000003</v>
      </c>
    </row>
    <row r="7" spans="1:12" x14ac:dyDescent="0.25">
      <c r="A7" s="123">
        <v>25</v>
      </c>
      <c r="B7" s="29">
        <v>0.85</v>
      </c>
      <c r="C7" s="29">
        <v>0.85</v>
      </c>
      <c r="D7" s="29">
        <v>0.75</v>
      </c>
      <c r="E7" s="29">
        <v>0.67349999999999999</v>
      </c>
      <c r="F7" s="29">
        <v>0.66500000000000004</v>
      </c>
      <c r="G7" s="29">
        <v>0.67</v>
      </c>
      <c r="H7" s="29">
        <v>0.69</v>
      </c>
      <c r="I7" s="29">
        <v>0.69</v>
      </c>
      <c r="J7" s="29">
        <v>0.63500000000000001</v>
      </c>
      <c r="K7" s="29">
        <v>0.59599999999999997</v>
      </c>
      <c r="L7" s="29">
        <v>0.54800000000000004</v>
      </c>
    </row>
    <row r="8" spans="1:12" x14ac:dyDescent="0.25">
      <c r="A8" s="123">
        <v>30</v>
      </c>
      <c r="B8" s="29">
        <v>0.85</v>
      </c>
      <c r="C8" s="29">
        <v>0.85</v>
      </c>
      <c r="D8" s="29">
        <v>0.8</v>
      </c>
      <c r="E8" s="29">
        <v>0.71499999999999997</v>
      </c>
      <c r="F8" s="29">
        <v>0.7</v>
      </c>
      <c r="G8" s="29">
        <v>0.71399999999999997</v>
      </c>
      <c r="H8" s="29">
        <v>0.71</v>
      </c>
      <c r="I8" s="29">
        <v>0.66400000000000003</v>
      </c>
      <c r="J8" s="29">
        <v>0.63200000000000001</v>
      </c>
      <c r="K8" s="29">
        <v>0.57499999999999996</v>
      </c>
      <c r="L8" s="29">
        <v>0.53400000000000003</v>
      </c>
    </row>
    <row r="9" spans="1:12" x14ac:dyDescent="0.25">
      <c r="A9" s="123">
        <v>40</v>
      </c>
      <c r="B9" s="29">
        <v>0.85</v>
      </c>
      <c r="C9" s="29">
        <v>0.85</v>
      </c>
      <c r="D9" s="29">
        <v>0.85</v>
      </c>
      <c r="E9" s="29">
        <v>0.7</v>
      </c>
      <c r="F9" s="29">
        <v>0.7</v>
      </c>
      <c r="G9" s="29">
        <v>0.67</v>
      </c>
      <c r="H9" s="29">
        <v>0.63600000000000001</v>
      </c>
      <c r="I9" s="29">
        <v>0.58499999999999996</v>
      </c>
      <c r="J9" s="29">
        <v>0.56200000000000006</v>
      </c>
      <c r="K9" s="29">
        <v>0.52100000000000002</v>
      </c>
      <c r="L9" s="29">
        <v>0.49199999999999999</v>
      </c>
    </row>
    <row r="10" spans="1:12" x14ac:dyDescent="0.25">
      <c r="A10" s="123">
        <v>50</v>
      </c>
      <c r="B10" s="29">
        <v>0.85</v>
      </c>
      <c r="C10" s="29">
        <v>0.85</v>
      </c>
      <c r="D10" s="29">
        <v>0.85</v>
      </c>
      <c r="E10" s="29">
        <v>0.71</v>
      </c>
      <c r="F10" s="29">
        <v>0.7</v>
      </c>
      <c r="G10" s="29">
        <v>0.64</v>
      </c>
      <c r="H10" s="29">
        <v>0.60199999999999998</v>
      </c>
      <c r="I10" s="29">
        <v>0.56499999999999995</v>
      </c>
      <c r="J10" s="29">
        <v>0.51200000000000001</v>
      </c>
      <c r="K10" s="29">
        <v>0.47599999999999998</v>
      </c>
      <c r="L10" s="29">
        <v>0.44</v>
      </c>
    </row>
    <row r="11" spans="1:12" x14ac:dyDescent="0.25">
      <c r="A11" s="123">
        <v>55</v>
      </c>
      <c r="B11" s="29">
        <v>0.85</v>
      </c>
      <c r="C11" s="29">
        <v>0.85</v>
      </c>
      <c r="D11" s="29">
        <v>0.85</v>
      </c>
      <c r="E11" s="29">
        <v>0.75</v>
      </c>
      <c r="F11" s="29">
        <v>0.66</v>
      </c>
      <c r="G11" s="29">
        <v>0.6</v>
      </c>
      <c r="H11" s="29">
        <v>0.56000000000000005</v>
      </c>
      <c r="I11" s="29">
        <v>0.51</v>
      </c>
      <c r="J11" s="29">
        <v>0.45</v>
      </c>
      <c r="K11" s="29">
        <v>0.41</v>
      </c>
      <c r="L11" s="29">
        <v>0.4</v>
      </c>
    </row>
    <row r="12" spans="1:12" x14ac:dyDescent="0.25">
      <c r="A12" s="123">
        <v>60</v>
      </c>
      <c r="B12" s="29">
        <v>0.85</v>
      </c>
      <c r="C12" s="29">
        <v>0.85</v>
      </c>
      <c r="D12" s="29">
        <v>0.85</v>
      </c>
      <c r="E12" s="29">
        <v>0.75</v>
      </c>
      <c r="F12" s="29">
        <v>0.66</v>
      </c>
      <c r="G12" s="29">
        <v>0.6</v>
      </c>
      <c r="H12" s="29">
        <v>0.56000000000000005</v>
      </c>
      <c r="I12" s="29">
        <v>0.51</v>
      </c>
      <c r="J12" s="29">
        <v>0.45</v>
      </c>
      <c r="K12" s="29">
        <v>0.41</v>
      </c>
      <c r="L12" s="29">
        <v>0.4</v>
      </c>
    </row>
    <row r="13" spans="1:12" x14ac:dyDescent="0.25">
      <c r="A13" s="123"/>
    </row>
    <row r="14" spans="1:12" x14ac:dyDescent="0.25">
      <c r="A14" s="123"/>
    </row>
    <row r="15" spans="1:12" x14ac:dyDescent="0.25">
      <c r="A15" s="123"/>
    </row>
    <row r="16" spans="1:12" x14ac:dyDescent="0.25">
      <c r="A16" s="123"/>
    </row>
    <row r="17" spans="1:1" x14ac:dyDescent="0.25">
      <c r="A17" s="123"/>
    </row>
    <row r="18" spans="1:1" x14ac:dyDescent="0.25">
      <c r="A18" s="123"/>
    </row>
    <row r="19" spans="1:1" x14ac:dyDescent="0.25">
      <c r="A19" s="123"/>
    </row>
    <row r="20" spans="1:1" x14ac:dyDescent="0.25">
      <c r="A20" s="123"/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41"/>
  <sheetViews>
    <sheetView zoomScale="90" zoomScaleNormal="90" workbookViewId="0">
      <selection activeCell="U5" sqref="A5:U5"/>
    </sheetView>
  </sheetViews>
  <sheetFormatPr baseColWidth="10" defaultRowHeight="15" x14ac:dyDescent="0.25"/>
  <cols>
    <col min="1" max="1" width="6.5703125" style="64" customWidth="1"/>
    <col min="2" max="2" width="4.5703125" style="56" customWidth="1"/>
    <col min="3" max="3" width="8.7109375" style="55" customWidth="1"/>
    <col min="4" max="4" width="4.5703125" style="56" customWidth="1"/>
    <col min="5" max="5" width="6.5703125" style="70" customWidth="1"/>
    <col min="6" max="6" width="7" style="71" customWidth="1"/>
    <col min="7" max="7" width="5.5703125" style="55" customWidth="1"/>
    <col min="8" max="8" width="4.5703125" style="56" customWidth="1"/>
    <col min="9" max="9" width="6.5703125" style="55" customWidth="1"/>
    <col min="10" max="10" width="7.140625" style="56" customWidth="1"/>
    <col min="11" max="11" width="8.7109375" style="55" customWidth="1"/>
    <col min="12" max="12" width="6.28515625" style="56" customWidth="1"/>
    <col min="13" max="13" width="5.5703125" style="55" customWidth="1"/>
    <col min="14" max="14" width="6.28515625" style="56" customWidth="1"/>
    <col min="15" max="15" width="5.5703125" style="55" customWidth="1"/>
    <col min="16" max="16" width="4.5703125" style="56" customWidth="1"/>
    <col min="17" max="17" width="4.5703125" style="52" customWidth="1"/>
    <col min="18" max="18" width="7" style="52" customWidth="1"/>
    <col min="19" max="19" width="6.5703125" style="55" customWidth="1"/>
    <col min="20" max="20" width="4.5703125" style="56" customWidth="1"/>
    <col min="21" max="22" width="8.7109375" style="52" customWidth="1"/>
    <col min="23" max="23" width="15.5703125" style="80" customWidth="1"/>
    <col min="25" max="25" width="12" bestFit="1" customWidth="1"/>
    <col min="26" max="26" width="12.28515625" bestFit="1" customWidth="1"/>
    <col min="27" max="29" width="14.28515625" customWidth="1"/>
    <col min="30" max="30" width="5" bestFit="1" customWidth="1"/>
    <col min="31" max="31" width="10.7109375" bestFit="1" customWidth="1"/>
    <col min="32" max="32" width="8.85546875" customWidth="1"/>
    <col min="33" max="33" width="14.5703125" customWidth="1"/>
    <col min="34" max="34" width="11.7109375" customWidth="1"/>
    <col min="35" max="35" width="12" customWidth="1"/>
    <col min="36" max="36" width="11.7109375" customWidth="1"/>
    <col min="42" max="42" width="6" customWidth="1"/>
    <col min="43" max="43" width="5" customWidth="1"/>
    <col min="44" max="45" width="8" customWidth="1"/>
    <col min="46" max="47" width="5" customWidth="1"/>
    <col min="48" max="48" width="6" customWidth="1"/>
  </cols>
  <sheetData>
    <row r="1" spans="1:41" x14ac:dyDescent="0.25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X1" s="128" t="s">
        <v>60</v>
      </c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</row>
    <row r="2" spans="1:41" x14ac:dyDescent="0.25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115" t="s">
        <v>450</v>
      </c>
      <c r="X2" s="17">
        <f>MIN(X6:X68)</f>
        <v>0.27600000000000002</v>
      </c>
      <c r="Y2" s="95">
        <f t="shared" ref="Y2:AJ2" si="0">MIN(Y6:Y68)</f>
        <v>1020</v>
      </c>
      <c r="Z2" s="4">
        <f t="shared" si="0"/>
        <v>51.772595744680849</v>
      </c>
      <c r="AA2" s="19">
        <f t="shared" si="0"/>
        <v>1052</v>
      </c>
      <c r="AB2" s="19">
        <f t="shared" si="0"/>
        <v>1293</v>
      </c>
      <c r="AC2" s="19">
        <f t="shared" si="0"/>
        <v>-301</v>
      </c>
      <c r="AD2" s="118">
        <f t="shared" si="0"/>
        <v>0.35590000000000005</v>
      </c>
      <c r="AE2" s="117">
        <f t="shared" si="0"/>
        <v>8.4777500000000006E-2</v>
      </c>
      <c r="AF2" s="52">
        <f t="shared" si="0"/>
        <v>5</v>
      </c>
      <c r="AG2" s="48">
        <f t="shared" si="0"/>
        <v>3.7090000000000001</v>
      </c>
      <c r="AH2" s="20">
        <f t="shared" si="0"/>
        <v>491.3</v>
      </c>
      <c r="AI2" s="20">
        <f t="shared" si="0"/>
        <v>419.65199999999999</v>
      </c>
      <c r="AJ2" s="20">
        <f t="shared" si="0"/>
        <v>-10.240000000000009</v>
      </c>
    </row>
    <row r="3" spans="1:41" x14ac:dyDescent="0.25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115" t="s">
        <v>451</v>
      </c>
      <c r="X3" s="17">
        <f>MAX(X6:X68)</f>
        <v>17.951000000000001</v>
      </c>
      <c r="Y3" s="95">
        <f t="shared" ref="Y3:AJ3" si="1">MAX(Y6:Y68)</f>
        <v>2538</v>
      </c>
      <c r="Z3" s="4">
        <f t="shared" si="1"/>
        <v>128.82239999999999</v>
      </c>
      <c r="AA3" s="19">
        <f t="shared" si="1"/>
        <v>2485</v>
      </c>
      <c r="AB3" s="19">
        <f t="shared" si="1"/>
        <v>2405</v>
      </c>
      <c r="AC3" s="19">
        <f t="shared" si="1"/>
        <v>165</v>
      </c>
      <c r="AD3" s="118">
        <f t="shared" si="1"/>
        <v>0.84260000000000002</v>
      </c>
      <c r="AE3" s="117">
        <f t="shared" si="1"/>
        <v>1.69543</v>
      </c>
      <c r="AF3" s="52">
        <f t="shared" si="1"/>
        <v>5</v>
      </c>
      <c r="AG3" s="48">
        <f t="shared" si="1"/>
        <v>3.863</v>
      </c>
      <c r="AH3" s="20">
        <f t="shared" si="1"/>
        <v>1269.19</v>
      </c>
      <c r="AI3" s="20">
        <f t="shared" si="1"/>
        <v>1269.19</v>
      </c>
      <c r="AJ3" s="20">
        <f t="shared" si="1"/>
        <v>71.648000000000025</v>
      </c>
    </row>
    <row r="4" spans="1:41" x14ac:dyDescent="0.25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 t="s">
        <v>441</v>
      </c>
      <c r="X4" s="17">
        <f>AVERAGE(X6:X68)</f>
        <v>9.0881587301587334</v>
      </c>
      <c r="Y4" s="95">
        <f t="shared" ref="Y4:AJ4" si="2">AVERAGE(Y6:Y68)</f>
        <v>1652.7460317460318</v>
      </c>
      <c r="Z4" s="4">
        <f t="shared" si="2"/>
        <v>83.889168794326253</v>
      </c>
      <c r="AA4" s="19">
        <f t="shared" si="2"/>
        <v>1896.1746031746031</v>
      </c>
      <c r="AB4" s="19">
        <f t="shared" si="2"/>
        <v>1980.015873015873</v>
      </c>
      <c r="AC4" s="19">
        <f t="shared" si="2"/>
        <v>-83.841269841269835</v>
      </c>
      <c r="AD4" s="118">
        <f t="shared" si="2"/>
        <v>0.64172539682539675</v>
      </c>
      <c r="AE4" s="117">
        <f t="shared" si="2"/>
        <v>1.1262520873015867</v>
      </c>
      <c r="AF4" s="52">
        <f t="shared" si="2"/>
        <v>5</v>
      </c>
      <c r="AG4" s="48">
        <f t="shared" si="2"/>
        <v>3.7886031746031752</v>
      </c>
      <c r="AH4" s="20">
        <f t="shared" si="2"/>
        <v>952.38084126984143</v>
      </c>
      <c r="AI4" s="20">
        <f t="shared" si="2"/>
        <v>945.55750793650793</v>
      </c>
      <c r="AJ4" s="20">
        <f t="shared" si="2"/>
        <v>6.8233333333333386</v>
      </c>
    </row>
    <row r="5" spans="1:41" ht="125.25" x14ac:dyDescent="0.25">
      <c r="A5" s="65" t="s">
        <v>35</v>
      </c>
      <c r="B5" s="57" t="s">
        <v>88</v>
      </c>
      <c r="C5" s="58" t="s">
        <v>106</v>
      </c>
      <c r="D5" s="57" t="s">
        <v>94</v>
      </c>
      <c r="E5" s="58" t="s">
        <v>74</v>
      </c>
      <c r="F5" s="68" t="s">
        <v>89</v>
      </c>
      <c r="G5" s="69" t="s">
        <v>87</v>
      </c>
      <c r="H5" s="57" t="s">
        <v>442</v>
      </c>
      <c r="I5" s="116" t="s">
        <v>448</v>
      </c>
      <c r="J5" s="57" t="s">
        <v>443</v>
      </c>
      <c r="K5" s="116" t="s">
        <v>449</v>
      </c>
      <c r="L5" s="57" t="s">
        <v>96</v>
      </c>
      <c r="M5" s="58" t="s">
        <v>62</v>
      </c>
      <c r="N5" s="57" t="s">
        <v>97</v>
      </c>
      <c r="O5" s="58" t="s">
        <v>105</v>
      </c>
      <c r="P5" s="57" t="s">
        <v>98</v>
      </c>
      <c r="Q5" s="58" t="s">
        <v>111</v>
      </c>
      <c r="R5" s="57" t="s">
        <v>99</v>
      </c>
      <c r="S5" s="58" t="s">
        <v>108</v>
      </c>
      <c r="T5" s="57" t="s">
        <v>90</v>
      </c>
      <c r="U5" s="58" t="s">
        <v>107</v>
      </c>
      <c r="V5" s="120"/>
      <c r="W5" s="75"/>
      <c r="X5" s="42" t="s">
        <v>36</v>
      </c>
      <c r="Y5" s="42" t="s">
        <v>103</v>
      </c>
      <c r="Z5" s="42" t="s">
        <v>43</v>
      </c>
      <c r="AA5" s="42" t="str">
        <f>M5</f>
        <v>akt. Ladedruck</v>
      </c>
      <c r="AB5" s="42" t="str">
        <f>O5</f>
        <v>Soll Ladedruck</v>
      </c>
      <c r="AC5" s="42" t="s">
        <v>65</v>
      </c>
      <c r="AD5" s="119" t="str">
        <f>I5</f>
        <v>Ansteuerung VTG</v>
      </c>
      <c r="AE5" s="119" t="str">
        <f>K5</f>
        <v>Beschleunigung</v>
      </c>
      <c r="AF5" s="119" t="str">
        <f>Q5</f>
        <v>Fahrstufe</v>
      </c>
      <c r="AG5" s="42" t="str">
        <f>E5</f>
        <v>Vorförderdruck</v>
      </c>
      <c r="AH5" s="42" t="str">
        <f>U5</f>
        <v>Raildruck Sollwert</v>
      </c>
      <c r="AI5" s="42" t="str">
        <f>C5</f>
        <v>Raildruck</v>
      </c>
      <c r="AJ5" s="42" t="s">
        <v>66</v>
      </c>
      <c r="AK5" s="42"/>
      <c r="AN5">
        <f>Y6*60*'Berechnungen 525d'!$D$7/1000</f>
        <v>28.44648117839607</v>
      </c>
      <c r="AO5">
        <f>IF(OR(ISBLANK(Q6),VALUE(Q6)=0),"",Y6*60*VLOOKUP(AF6,'Berechnungen 525d'!A5:D10,4)/1000)</f>
        <v>51.772595744680849</v>
      </c>
    </row>
    <row r="6" spans="1:41" x14ac:dyDescent="0.25">
      <c r="A6">
        <v>276</v>
      </c>
      <c r="B6" t="s">
        <v>91</v>
      </c>
      <c r="C6" s="90">
        <v>419.65199999999999</v>
      </c>
      <c r="D6" t="s">
        <v>91</v>
      </c>
      <c r="E6" s="90">
        <v>3.8460000000000001</v>
      </c>
      <c r="F6" t="s">
        <v>92</v>
      </c>
      <c r="G6" s="90">
        <v>1020</v>
      </c>
      <c r="H6" t="s">
        <v>444</v>
      </c>
      <c r="I6" s="90">
        <v>82.5</v>
      </c>
      <c r="J6" t="s">
        <v>446</v>
      </c>
      <c r="K6" s="90">
        <v>8.4777500000000006E-2</v>
      </c>
      <c r="L6" t="s">
        <v>101</v>
      </c>
      <c r="M6" s="90">
        <v>1052</v>
      </c>
      <c r="N6" t="s">
        <v>101</v>
      </c>
      <c r="O6" s="90">
        <v>1293</v>
      </c>
      <c r="P6" t="s">
        <v>102</v>
      </c>
      <c r="Q6" s="90">
        <v>5</v>
      </c>
      <c r="R6" t="s">
        <v>93</v>
      </c>
      <c r="S6" s="90">
        <v>31.33</v>
      </c>
      <c r="T6" t="s">
        <v>91</v>
      </c>
      <c r="U6" s="90">
        <v>491.3</v>
      </c>
      <c r="V6" s="90"/>
      <c r="W6" s="82"/>
      <c r="X6" s="17">
        <f t="shared" ref="X6:X68" si="3">A6/1000</f>
        <v>0.27600000000000002</v>
      </c>
      <c r="Y6" s="95">
        <f>VALUE(G6)</f>
        <v>1020</v>
      </c>
      <c r="Z6" s="4">
        <f>IF(OR(ISBLANK(Q6),VALUE(Q6)=0)," ",VALUE(G6)*60*VLOOKUP(VALUE(Q6),'Berechnungen 525d'!$A$5:$D$9,4)/1000)</f>
        <v>51.772595744680849</v>
      </c>
      <c r="AA6" s="19">
        <f>VALUE(M6)</f>
        <v>1052</v>
      </c>
      <c r="AB6" s="19">
        <f>VALUE(O6)</f>
        <v>1293</v>
      </c>
      <c r="AC6" s="19">
        <f t="shared" ref="AC6:AC68" si="4">AA6-AB6</f>
        <v>-241</v>
      </c>
      <c r="AD6" s="118">
        <f>VALUE(I6)/100</f>
        <v>0.82499999999999996</v>
      </c>
      <c r="AE6" s="117">
        <f>VALUE(K6)</f>
        <v>8.4777500000000006E-2</v>
      </c>
      <c r="AF6" s="52">
        <f>Q6</f>
        <v>5</v>
      </c>
      <c r="AG6" s="48">
        <f t="shared" ref="AG6:AG68" si="5">VALUE(E6)</f>
        <v>3.8460000000000001</v>
      </c>
      <c r="AH6" s="20">
        <f t="shared" ref="AH6:AH68" si="6">VALUE(U6)</f>
        <v>491.3</v>
      </c>
      <c r="AI6" s="20">
        <f t="shared" ref="AI6:AI68" si="7">VALUE(C6)</f>
        <v>419.65199999999999</v>
      </c>
      <c r="AJ6" s="20">
        <f>AH6-AI6</f>
        <v>71.648000000000025</v>
      </c>
      <c r="AK6" s="48"/>
    </row>
    <row r="7" spans="1:41" x14ac:dyDescent="0.25">
      <c r="A7">
        <v>441</v>
      </c>
      <c r="B7" t="s">
        <v>91</v>
      </c>
      <c r="C7" s="90">
        <v>583.41899999999998</v>
      </c>
      <c r="D7" t="s">
        <v>91</v>
      </c>
      <c r="E7" s="90">
        <v>3.8410000000000002</v>
      </c>
      <c r="F7" t="s">
        <v>92</v>
      </c>
      <c r="G7" s="90">
        <v>1024</v>
      </c>
      <c r="H7" t="s">
        <v>444</v>
      </c>
      <c r="I7" s="90">
        <v>83.16</v>
      </c>
      <c r="J7" t="s">
        <v>446</v>
      </c>
      <c r="K7" s="90">
        <v>0.33909099999999998</v>
      </c>
      <c r="L7" t="s">
        <v>101</v>
      </c>
      <c r="M7" s="90">
        <v>1083</v>
      </c>
      <c r="N7" t="s">
        <v>101</v>
      </c>
      <c r="O7" s="90">
        <v>1299</v>
      </c>
      <c r="P7" t="s">
        <v>102</v>
      </c>
      <c r="Q7" s="90">
        <v>5</v>
      </c>
      <c r="R7" t="s">
        <v>93</v>
      </c>
      <c r="S7" s="90">
        <v>35.840000000000003</v>
      </c>
      <c r="T7" t="s">
        <v>91</v>
      </c>
      <c r="U7" s="90">
        <v>624.36</v>
      </c>
      <c r="V7" s="90"/>
      <c r="W7" s="82"/>
      <c r="X7" s="17">
        <f t="shared" si="3"/>
        <v>0.441</v>
      </c>
      <c r="Y7" s="95">
        <f t="shared" ref="Y7:Y68" si="8">VALUE(G7)</f>
        <v>1024</v>
      </c>
      <c r="Z7" s="4">
        <f>IF(OR(ISBLANK(Q7),VALUE(Q7)=0)," ",VALUE(G7)*60*VLOOKUP(VALUE(Q7),'Berechnungen 525d'!$A$5:$D$9,4)/1000)</f>
        <v>51.975625531914893</v>
      </c>
      <c r="AA7" s="19">
        <f t="shared" ref="AA7:AA68" si="9">VALUE(M7)</f>
        <v>1083</v>
      </c>
      <c r="AB7" s="19">
        <f t="shared" ref="AB7:AB68" si="10">VALUE(O7)</f>
        <v>1299</v>
      </c>
      <c r="AC7" s="19">
        <f t="shared" si="4"/>
        <v>-216</v>
      </c>
      <c r="AD7" s="118">
        <f t="shared" ref="AD7:AD68" si="11">VALUE(I7)/100</f>
        <v>0.83160000000000001</v>
      </c>
      <c r="AE7" s="117">
        <f t="shared" ref="AE7:AE68" si="12">VALUE(K7)</f>
        <v>0.33909099999999998</v>
      </c>
      <c r="AF7" s="52">
        <f t="shared" ref="AF7:AF68" si="13">Q7</f>
        <v>5</v>
      </c>
      <c r="AG7" s="48">
        <f t="shared" si="5"/>
        <v>3.8410000000000002</v>
      </c>
      <c r="AH7" s="20">
        <f t="shared" si="6"/>
        <v>624.36</v>
      </c>
      <c r="AI7" s="20">
        <f t="shared" si="7"/>
        <v>583.41899999999998</v>
      </c>
      <c r="AJ7" s="20">
        <f t="shared" ref="AJ7:AJ68" si="14">AH7-AI7</f>
        <v>40.941000000000031</v>
      </c>
      <c r="AK7" s="48"/>
    </row>
    <row r="8" spans="1:41" x14ac:dyDescent="0.25">
      <c r="A8">
        <v>848</v>
      </c>
      <c r="B8" t="s">
        <v>91</v>
      </c>
      <c r="C8" s="90">
        <v>696.00800000000004</v>
      </c>
      <c r="D8" t="s">
        <v>91</v>
      </c>
      <c r="E8" s="90">
        <v>3.8580000000000001</v>
      </c>
      <c r="F8" t="s">
        <v>92</v>
      </c>
      <c r="G8" s="90">
        <v>1034</v>
      </c>
      <c r="H8" t="s">
        <v>444</v>
      </c>
      <c r="I8" s="90">
        <v>84.09</v>
      </c>
      <c r="J8" t="s">
        <v>446</v>
      </c>
      <c r="K8" s="90">
        <v>0.25431999999999999</v>
      </c>
      <c r="L8" t="s">
        <v>101</v>
      </c>
      <c r="M8" s="90">
        <v>1109</v>
      </c>
      <c r="N8" t="s">
        <v>101</v>
      </c>
      <c r="O8" s="90">
        <v>1315</v>
      </c>
      <c r="P8" t="s">
        <v>102</v>
      </c>
      <c r="Q8" s="90">
        <v>5</v>
      </c>
      <c r="R8" t="s">
        <v>93</v>
      </c>
      <c r="S8" s="90">
        <v>37.08</v>
      </c>
      <c r="T8" t="s">
        <v>91</v>
      </c>
      <c r="U8" s="90">
        <v>706.24400000000003</v>
      </c>
      <c r="V8" s="90"/>
      <c r="W8" s="82"/>
      <c r="X8" s="17">
        <f t="shared" si="3"/>
        <v>0.84799999999999998</v>
      </c>
      <c r="Y8" s="95">
        <f t="shared" si="8"/>
        <v>1034</v>
      </c>
      <c r="Z8" s="4">
        <f>IF(OR(ISBLANK(Q8),VALUE(Q8)=0)," ",VALUE(G8)*60*VLOOKUP(VALUE(Q8),'Berechnungen 525d'!$A$5:$D$9,4)/1000)</f>
        <v>52.483199999999997</v>
      </c>
      <c r="AA8" s="19">
        <f t="shared" si="9"/>
        <v>1109</v>
      </c>
      <c r="AB8" s="19">
        <f t="shared" si="10"/>
        <v>1315</v>
      </c>
      <c r="AC8" s="19">
        <f t="shared" si="4"/>
        <v>-206</v>
      </c>
      <c r="AD8" s="118">
        <f t="shared" si="11"/>
        <v>0.84089999999999998</v>
      </c>
      <c r="AE8" s="117">
        <f t="shared" si="12"/>
        <v>0.25431999999999999</v>
      </c>
      <c r="AF8" s="52">
        <f t="shared" si="13"/>
        <v>5</v>
      </c>
      <c r="AG8" s="48">
        <f t="shared" si="5"/>
        <v>3.8580000000000001</v>
      </c>
      <c r="AH8" s="20">
        <f t="shared" si="6"/>
        <v>706.24400000000003</v>
      </c>
      <c r="AI8" s="20">
        <f t="shared" si="7"/>
        <v>696.00800000000004</v>
      </c>
      <c r="AJ8" s="20">
        <f t="shared" si="14"/>
        <v>10.23599999999999</v>
      </c>
      <c r="AK8" s="48"/>
    </row>
    <row r="9" spans="1:41" x14ac:dyDescent="0.25">
      <c r="A9">
        <v>1139</v>
      </c>
      <c r="B9" t="s">
        <v>91</v>
      </c>
      <c r="C9" s="90">
        <v>726.71400000000006</v>
      </c>
      <c r="D9" t="s">
        <v>91</v>
      </c>
      <c r="E9" s="90">
        <v>3.8580000000000001</v>
      </c>
      <c r="F9" t="s">
        <v>92</v>
      </c>
      <c r="G9" s="90">
        <v>1044</v>
      </c>
      <c r="H9" t="s">
        <v>444</v>
      </c>
      <c r="I9" s="90">
        <v>83.93</v>
      </c>
      <c r="J9" t="s">
        <v>446</v>
      </c>
      <c r="K9" s="90">
        <v>0.42386200000000002</v>
      </c>
      <c r="L9" t="s">
        <v>101</v>
      </c>
      <c r="M9" s="90">
        <v>1133</v>
      </c>
      <c r="N9" t="s">
        <v>101</v>
      </c>
      <c r="O9" s="90">
        <v>1330</v>
      </c>
      <c r="P9" t="s">
        <v>102</v>
      </c>
      <c r="Q9" s="90">
        <v>5</v>
      </c>
      <c r="R9" t="s">
        <v>93</v>
      </c>
      <c r="S9" s="90">
        <v>37.82</v>
      </c>
      <c r="T9" t="s">
        <v>91</v>
      </c>
      <c r="U9" s="90">
        <v>716.47900000000004</v>
      </c>
      <c r="V9" s="90"/>
      <c r="W9" s="82"/>
      <c r="X9" s="17">
        <f t="shared" si="3"/>
        <v>1.139</v>
      </c>
      <c r="Y9" s="95">
        <f t="shared" si="8"/>
        <v>1044</v>
      </c>
      <c r="Z9" s="4">
        <f>IF(OR(ISBLANK(Q9),VALUE(Q9)=0)," ",VALUE(G9)*60*VLOOKUP(VALUE(Q9),'Berechnungen 525d'!$A$5:$D$9,4)/1000)</f>
        <v>52.9907744680851</v>
      </c>
      <c r="AA9" s="19">
        <f t="shared" si="9"/>
        <v>1133</v>
      </c>
      <c r="AB9" s="19">
        <f t="shared" si="10"/>
        <v>1330</v>
      </c>
      <c r="AC9" s="19">
        <f t="shared" si="4"/>
        <v>-197</v>
      </c>
      <c r="AD9" s="118">
        <f t="shared" si="11"/>
        <v>0.83930000000000005</v>
      </c>
      <c r="AE9" s="117">
        <f t="shared" si="12"/>
        <v>0.42386200000000002</v>
      </c>
      <c r="AF9" s="52">
        <f t="shared" si="13"/>
        <v>5</v>
      </c>
      <c r="AG9" s="48">
        <f t="shared" si="5"/>
        <v>3.8580000000000001</v>
      </c>
      <c r="AH9" s="20">
        <f t="shared" si="6"/>
        <v>716.47900000000004</v>
      </c>
      <c r="AI9" s="20">
        <f t="shared" si="7"/>
        <v>726.71400000000006</v>
      </c>
      <c r="AJ9" s="20">
        <f t="shared" si="14"/>
        <v>-10.235000000000014</v>
      </c>
      <c r="AK9" s="48"/>
    </row>
    <row r="10" spans="1:41" x14ac:dyDescent="0.25">
      <c r="A10">
        <v>1420</v>
      </c>
      <c r="B10" t="s">
        <v>91</v>
      </c>
      <c r="C10" s="90">
        <v>726.71400000000006</v>
      </c>
      <c r="D10" t="s">
        <v>91</v>
      </c>
      <c r="E10" s="90">
        <v>3.863</v>
      </c>
      <c r="F10" t="s">
        <v>92</v>
      </c>
      <c r="G10" s="90">
        <v>1055</v>
      </c>
      <c r="H10" t="s">
        <v>444</v>
      </c>
      <c r="I10" s="90">
        <v>83.55</v>
      </c>
      <c r="J10" t="s">
        <v>446</v>
      </c>
      <c r="K10" s="90">
        <v>0.508633</v>
      </c>
      <c r="L10" t="s">
        <v>101</v>
      </c>
      <c r="M10" s="90">
        <v>1151</v>
      </c>
      <c r="N10" t="s">
        <v>101</v>
      </c>
      <c r="O10" s="90">
        <v>1347</v>
      </c>
      <c r="P10" t="s">
        <v>102</v>
      </c>
      <c r="Q10" s="90">
        <v>5</v>
      </c>
      <c r="R10" t="s">
        <v>93</v>
      </c>
      <c r="S10" s="90">
        <v>37.93</v>
      </c>
      <c r="T10" t="s">
        <v>91</v>
      </c>
      <c r="U10" s="90">
        <v>726.71400000000006</v>
      </c>
      <c r="V10" s="90"/>
      <c r="W10" s="82"/>
      <c r="X10" s="17">
        <f t="shared" si="3"/>
        <v>1.42</v>
      </c>
      <c r="Y10" s="95">
        <f t="shared" si="8"/>
        <v>1055</v>
      </c>
      <c r="Z10" s="4">
        <f>IF(OR(ISBLANK(Q10),VALUE(Q10)=0)," ",VALUE(G10)*60*VLOOKUP(VALUE(Q10),'Berechnungen 525d'!$A$5:$D$9,4)/1000)</f>
        <v>53.549106382978721</v>
      </c>
      <c r="AA10" s="19">
        <f t="shared" si="9"/>
        <v>1151</v>
      </c>
      <c r="AB10" s="19">
        <f t="shared" si="10"/>
        <v>1347</v>
      </c>
      <c r="AC10" s="19">
        <f t="shared" si="4"/>
        <v>-196</v>
      </c>
      <c r="AD10" s="118">
        <f t="shared" si="11"/>
        <v>0.83550000000000002</v>
      </c>
      <c r="AE10" s="117">
        <f t="shared" si="12"/>
        <v>0.508633</v>
      </c>
      <c r="AF10" s="52">
        <f t="shared" si="13"/>
        <v>5</v>
      </c>
      <c r="AG10" s="48">
        <f t="shared" si="5"/>
        <v>3.863</v>
      </c>
      <c r="AH10" s="20">
        <f t="shared" si="6"/>
        <v>726.71400000000006</v>
      </c>
      <c r="AI10" s="20">
        <f t="shared" si="7"/>
        <v>726.71400000000006</v>
      </c>
      <c r="AJ10" s="20">
        <f t="shared" si="14"/>
        <v>0</v>
      </c>
      <c r="AK10" s="48"/>
    </row>
    <row r="11" spans="1:41" x14ac:dyDescent="0.25">
      <c r="A11">
        <v>1706</v>
      </c>
      <c r="B11" t="s">
        <v>91</v>
      </c>
      <c r="C11" s="90">
        <v>736.95</v>
      </c>
      <c r="D11" t="s">
        <v>91</v>
      </c>
      <c r="E11" s="90">
        <v>3.8540000000000001</v>
      </c>
      <c r="F11" t="s">
        <v>92</v>
      </c>
      <c r="G11" s="90">
        <v>1071</v>
      </c>
      <c r="H11" t="s">
        <v>444</v>
      </c>
      <c r="I11" s="90">
        <v>84.26</v>
      </c>
      <c r="J11" t="s">
        <v>446</v>
      </c>
      <c r="K11" s="90">
        <v>0.59340400000000004</v>
      </c>
      <c r="L11" t="s">
        <v>101</v>
      </c>
      <c r="M11" s="90">
        <v>1169</v>
      </c>
      <c r="N11" t="s">
        <v>101</v>
      </c>
      <c r="O11" s="90">
        <v>1372</v>
      </c>
      <c r="P11" t="s">
        <v>102</v>
      </c>
      <c r="Q11" s="90">
        <v>5</v>
      </c>
      <c r="R11" t="s">
        <v>93</v>
      </c>
      <c r="S11" s="90">
        <v>39.04</v>
      </c>
      <c r="T11" t="s">
        <v>91</v>
      </c>
      <c r="U11" s="90">
        <v>736.95</v>
      </c>
      <c r="V11" s="90"/>
      <c r="W11" s="82"/>
      <c r="X11" s="17">
        <f t="shared" si="3"/>
        <v>1.706</v>
      </c>
      <c r="Y11" s="95">
        <f t="shared" si="8"/>
        <v>1071</v>
      </c>
      <c r="Z11" s="4">
        <f>IF(OR(ISBLANK(Q11),VALUE(Q11)=0)," ",VALUE(G11)*60*VLOOKUP(VALUE(Q11),'Berechnungen 525d'!$A$5:$D$9,4)/1000)</f>
        <v>54.36122553191489</v>
      </c>
      <c r="AA11" s="19">
        <f t="shared" si="9"/>
        <v>1169</v>
      </c>
      <c r="AB11" s="19">
        <f t="shared" si="10"/>
        <v>1372</v>
      </c>
      <c r="AC11" s="19">
        <f t="shared" si="4"/>
        <v>-203</v>
      </c>
      <c r="AD11" s="118">
        <f t="shared" si="11"/>
        <v>0.84260000000000002</v>
      </c>
      <c r="AE11" s="117">
        <f t="shared" si="12"/>
        <v>0.59340400000000004</v>
      </c>
      <c r="AF11" s="52">
        <f t="shared" si="13"/>
        <v>5</v>
      </c>
      <c r="AG11" s="48">
        <f t="shared" si="5"/>
        <v>3.8540000000000001</v>
      </c>
      <c r="AH11" s="20">
        <f t="shared" si="6"/>
        <v>736.95</v>
      </c>
      <c r="AI11" s="20">
        <f t="shared" si="7"/>
        <v>736.95</v>
      </c>
      <c r="AJ11" s="20">
        <f t="shared" si="14"/>
        <v>0</v>
      </c>
      <c r="AK11" s="48"/>
    </row>
    <row r="12" spans="1:41" x14ac:dyDescent="0.25">
      <c r="A12">
        <v>1992</v>
      </c>
      <c r="B12" t="s">
        <v>91</v>
      </c>
      <c r="C12" s="90">
        <v>736.95</v>
      </c>
      <c r="D12" t="s">
        <v>91</v>
      </c>
      <c r="E12" s="90">
        <v>3.8460000000000001</v>
      </c>
      <c r="F12" t="s">
        <v>92</v>
      </c>
      <c r="G12" s="90">
        <v>1087</v>
      </c>
      <c r="H12" t="s">
        <v>444</v>
      </c>
      <c r="I12" s="90">
        <v>84.07</v>
      </c>
      <c r="J12" t="s">
        <v>446</v>
      </c>
      <c r="K12" s="90">
        <v>0.59340400000000004</v>
      </c>
      <c r="L12" t="s">
        <v>101</v>
      </c>
      <c r="M12" s="90">
        <v>1185</v>
      </c>
      <c r="N12" t="s">
        <v>101</v>
      </c>
      <c r="O12" s="90">
        <v>1396</v>
      </c>
      <c r="P12" t="s">
        <v>102</v>
      </c>
      <c r="Q12" s="90">
        <v>5</v>
      </c>
      <c r="R12" t="s">
        <v>93</v>
      </c>
      <c r="S12" s="90">
        <v>38.86</v>
      </c>
      <c r="T12" t="s">
        <v>91</v>
      </c>
      <c r="U12" s="90">
        <v>736.95</v>
      </c>
      <c r="V12" s="90"/>
      <c r="W12" s="82"/>
      <c r="X12" s="17">
        <f t="shared" si="3"/>
        <v>1.992</v>
      </c>
      <c r="Y12" s="95">
        <f t="shared" si="8"/>
        <v>1087</v>
      </c>
      <c r="Z12" s="4">
        <f>IF(OR(ISBLANK(Q12),VALUE(Q12)=0)," ",VALUE(G12)*60*VLOOKUP(VALUE(Q12),'Berechnungen 525d'!$A$5:$D$9,4)/1000)</f>
        <v>55.173344680851066</v>
      </c>
      <c r="AA12" s="19">
        <f t="shared" si="9"/>
        <v>1185</v>
      </c>
      <c r="AB12" s="19">
        <f t="shared" si="10"/>
        <v>1396</v>
      </c>
      <c r="AC12" s="19">
        <f t="shared" si="4"/>
        <v>-211</v>
      </c>
      <c r="AD12" s="118">
        <f t="shared" si="11"/>
        <v>0.84069999999999989</v>
      </c>
      <c r="AE12" s="117">
        <f t="shared" si="12"/>
        <v>0.59340400000000004</v>
      </c>
      <c r="AF12" s="52">
        <f t="shared" si="13"/>
        <v>5</v>
      </c>
      <c r="AG12" s="48">
        <f t="shared" si="5"/>
        <v>3.8460000000000001</v>
      </c>
      <c r="AH12" s="20">
        <f t="shared" si="6"/>
        <v>736.95</v>
      </c>
      <c r="AI12" s="20">
        <f t="shared" si="7"/>
        <v>736.95</v>
      </c>
      <c r="AJ12" s="20">
        <f t="shared" si="14"/>
        <v>0</v>
      </c>
      <c r="AK12" s="48"/>
    </row>
    <row r="13" spans="1:41" x14ac:dyDescent="0.25">
      <c r="A13">
        <v>2178</v>
      </c>
      <c r="B13" t="s">
        <v>91</v>
      </c>
      <c r="C13" s="90">
        <v>747.18499999999995</v>
      </c>
      <c r="D13" t="s">
        <v>91</v>
      </c>
      <c r="E13" s="90">
        <v>3.8370000000000002</v>
      </c>
      <c r="F13" t="s">
        <v>92</v>
      </c>
      <c r="G13" s="90">
        <v>1102</v>
      </c>
      <c r="H13" t="s">
        <v>444</v>
      </c>
      <c r="I13" s="90">
        <v>83.85</v>
      </c>
      <c r="J13" t="s">
        <v>446</v>
      </c>
      <c r="K13" s="90">
        <v>0.67817499999999997</v>
      </c>
      <c r="L13" t="s">
        <v>101</v>
      </c>
      <c r="M13" s="90">
        <v>1200</v>
      </c>
      <c r="N13" t="s">
        <v>101</v>
      </c>
      <c r="O13" s="90">
        <v>1419</v>
      </c>
      <c r="P13" t="s">
        <v>102</v>
      </c>
      <c r="Q13" s="90">
        <v>5</v>
      </c>
      <c r="R13" t="s">
        <v>93</v>
      </c>
      <c r="S13" s="90">
        <v>38.71</v>
      </c>
      <c r="T13" t="s">
        <v>91</v>
      </c>
      <c r="U13" s="90">
        <v>747.18499999999995</v>
      </c>
      <c r="V13" s="90"/>
      <c r="W13" s="82"/>
      <c r="X13" s="17">
        <f t="shared" si="3"/>
        <v>2.1779999999999999</v>
      </c>
      <c r="Y13" s="95">
        <f t="shared" si="8"/>
        <v>1102</v>
      </c>
      <c r="Z13" s="4">
        <f>IF(OR(ISBLANK(Q13),VALUE(Q13)=0)," ",VALUE(G13)*60*VLOOKUP(VALUE(Q13),'Berechnungen 525d'!$A$5:$D$9,4)/1000)</f>
        <v>55.934706382978725</v>
      </c>
      <c r="AA13" s="19">
        <f t="shared" si="9"/>
        <v>1200</v>
      </c>
      <c r="AB13" s="19">
        <f t="shared" si="10"/>
        <v>1419</v>
      </c>
      <c r="AC13" s="19">
        <f t="shared" si="4"/>
        <v>-219</v>
      </c>
      <c r="AD13" s="118">
        <f t="shared" si="11"/>
        <v>0.83849999999999991</v>
      </c>
      <c r="AE13" s="117">
        <f t="shared" si="12"/>
        <v>0.67817499999999997</v>
      </c>
      <c r="AF13" s="52">
        <f t="shared" si="13"/>
        <v>5</v>
      </c>
      <c r="AG13" s="48">
        <f t="shared" si="5"/>
        <v>3.8370000000000002</v>
      </c>
      <c r="AH13" s="20">
        <f t="shared" si="6"/>
        <v>747.18499999999995</v>
      </c>
      <c r="AI13" s="20">
        <f t="shared" si="7"/>
        <v>747.18499999999995</v>
      </c>
      <c r="AJ13" s="20">
        <f t="shared" si="14"/>
        <v>0</v>
      </c>
      <c r="AK13" s="48"/>
    </row>
    <row r="14" spans="1:41" x14ac:dyDescent="0.25">
      <c r="A14">
        <v>2569</v>
      </c>
      <c r="B14" t="s">
        <v>91</v>
      </c>
      <c r="C14" s="90">
        <v>747.18499999999995</v>
      </c>
      <c r="D14" t="s">
        <v>91</v>
      </c>
      <c r="E14" s="90">
        <v>3.8370000000000002</v>
      </c>
      <c r="F14" t="s">
        <v>92</v>
      </c>
      <c r="G14" s="90">
        <v>1118</v>
      </c>
      <c r="H14" t="s">
        <v>444</v>
      </c>
      <c r="I14" s="90">
        <v>83.74</v>
      </c>
      <c r="J14" t="s">
        <v>446</v>
      </c>
      <c r="K14" s="90">
        <v>0.59340400000000004</v>
      </c>
      <c r="L14" t="s">
        <v>101</v>
      </c>
      <c r="M14" s="90">
        <v>1215</v>
      </c>
      <c r="N14" t="s">
        <v>101</v>
      </c>
      <c r="O14" s="90">
        <v>1444</v>
      </c>
      <c r="P14" t="s">
        <v>102</v>
      </c>
      <c r="Q14" s="90">
        <v>5</v>
      </c>
      <c r="R14" t="s">
        <v>93</v>
      </c>
      <c r="S14" s="90">
        <v>39.299999999999997</v>
      </c>
      <c r="T14" t="s">
        <v>91</v>
      </c>
      <c r="U14" s="90">
        <v>757.42100000000005</v>
      </c>
      <c r="V14" s="90"/>
      <c r="W14" s="82"/>
      <c r="X14" s="17">
        <f t="shared" si="3"/>
        <v>2.569</v>
      </c>
      <c r="Y14" s="95">
        <f t="shared" si="8"/>
        <v>1118</v>
      </c>
      <c r="Z14" s="4">
        <f>IF(OR(ISBLANK(Q14),VALUE(Q14)=0)," ",VALUE(G14)*60*VLOOKUP(VALUE(Q14),'Berechnungen 525d'!$A$5:$D$9,4)/1000)</f>
        <v>56.746825531914887</v>
      </c>
      <c r="AA14" s="19">
        <f t="shared" si="9"/>
        <v>1215</v>
      </c>
      <c r="AB14" s="19">
        <f t="shared" si="10"/>
        <v>1444</v>
      </c>
      <c r="AC14" s="19">
        <f t="shared" si="4"/>
        <v>-229</v>
      </c>
      <c r="AD14" s="118">
        <f t="shared" si="11"/>
        <v>0.83739999999999992</v>
      </c>
      <c r="AE14" s="117">
        <f t="shared" si="12"/>
        <v>0.59340400000000004</v>
      </c>
      <c r="AF14" s="52">
        <f t="shared" si="13"/>
        <v>5</v>
      </c>
      <c r="AG14" s="48">
        <f t="shared" si="5"/>
        <v>3.8370000000000002</v>
      </c>
      <c r="AH14" s="20">
        <f t="shared" si="6"/>
        <v>757.42100000000005</v>
      </c>
      <c r="AI14" s="20">
        <f t="shared" si="7"/>
        <v>747.18499999999995</v>
      </c>
      <c r="AJ14" s="20">
        <f t="shared" si="14"/>
        <v>10.236000000000104</v>
      </c>
      <c r="AK14" s="48"/>
    </row>
    <row r="15" spans="1:41" x14ac:dyDescent="0.25">
      <c r="A15">
        <v>2852</v>
      </c>
      <c r="B15" t="s">
        <v>91</v>
      </c>
      <c r="C15" s="90">
        <v>757.42100000000005</v>
      </c>
      <c r="D15" t="s">
        <v>91</v>
      </c>
      <c r="E15" s="90">
        <v>3.8460000000000001</v>
      </c>
      <c r="F15" t="s">
        <v>92</v>
      </c>
      <c r="G15" s="90">
        <v>1121</v>
      </c>
      <c r="H15" t="s">
        <v>444</v>
      </c>
      <c r="I15" s="90">
        <v>82.21</v>
      </c>
      <c r="J15" t="s">
        <v>446</v>
      </c>
      <c r="K15" s="90">
        <v>0.59340400000000004</v>
      </c>
      <c r="L15" t="s">
        <v>101</v>
      </c>
      <c r="M15" s="90">
        <v>1230</v>
      </c>
      <c r="N15" t="s">
        <v>101</v>
      </c>
      <c r="O15" s="90">
        <v>1449</v>
      </c>
      <c r="P15" t="s">
        <v>102</v>
      </c>
      <c r="Q15" s="90">
        <v>5</v>
      </c>
      <c r="R15" t="s">
        <v>93</v>
      </c>
      <c r="S15" s="90">
        <v>40.06</v>
      </c>
      <c r="T15" t="s">
        <v>91</v>
      </c>
      <c r="U15" s="90">
        <v>757.42100000000005</v>
      </c>
      <c r="V15" s="90"/>
      <c r="W15" s="82"/>
      <c r="X15" s="17">
        <f t="shared" si="3"/>
        <v>2.8519999999999999</v>
      </c>
      <c r="Y15" s="95">
        <f t="shared" si="8"/>
        <v>1121</v>
      </c>
      <c r="Z15" s="4">
        <f>IF(OR(ISBLANK(Q15),VALUE(Q15)=0)," ",VALUE(G15)*60*VLOOKUP(VALUE(Q15),'Berechnungen 525d'!$A$5:$D$9,4)/1000)</f>
        <v>56.899097872340427</v>
      </c>
      <c r="AA15" s="19">
        <f t="shared" si="9"/>
        <v>1230</v>
      </c>
      <c r="AB15" s="19">
        <f t="shared" si="10"/>
        <v>1449</v>
      </c>
      <c r="AC15" s="19">
        <f t="shared" si="4"/>
        <v>-219</v>
      </c>
      <c r="AD15" s="118">
        <f t="shared" si="11"/>
        <v>0.82209999999999994</v>
      </c>
      <c r="AE15" s="117">
        <f t="shared" si="12"/>
        <v>0.59340400000000004</v>
      </c>
      <c r="AF15" s="52">
        <f t="shared" si="13"/>
        <v>5</v>
      </c>
      <c r="AG15" s="48">
        <f t="shared" si="5"/>
        <v>3.8460000000000001</v>
      </c>
      <c r="AH15" s="20">
        <f t="shared" si="6"/>
        <v>757.42100000000005</v>
      </c>
      <c r="AI15" s="20">
        <f t="shared" si="7"/>
        <v>757.42100000000005</v>
      </c>
      <c r="AJ15" s="20">
        <f t="shared" si="14"/>
        <v>0</v>
      </c>
      <c r="AK15" s="48"/>
    </row>
    <row r="16" spans="1:41" x14ac:dyDescent="0.25">
      <c r="A16">
        <v>3086</v>
      </c>
      <c r="B16" t="s">
        <v>91</v>
      </c>
      <c r="C16" s="90">
        <v>767.65599999999995</v>
      </c>
      <c r="D16" t="s">
        <v>91</v>
      </c>
      <c r="E16" s="90">
        <v>3.8290000000000002</v>
      </c>
      <c r="F16" t="s">
        <v>92</v>
      </c>
      <c r="G16" s="90">
        <v>1150</v>
      </c>
      <c r="H16" t="s">
        <v>444</v>
      </c>
      <c r="I16" s="90">
        <v>83.47</v>
      </c>
      <c r="J16" t="s">
        <v>446</v>
      </c>
      <c r="K16" s="90">
        <v>0.93248900000000001</v>
      </c>
      <c r="L16" t="s">
        <v>101</v>
      </c>
      <c r="M16" s="90">
        <v>1243</v>
      </c>
      <c r="N16" t="s">
        <v>101</v>
      </c>
      <c r="O16" s="90">
        <v>1493</v>
      </c>
      <c r="P16" t="s">
        <v>102</v>
      </c>
      <c r="Q16" s="90">
        <v>5</v>
      </c>
      <c r="R16" t="s">
        <v>93</v>
      </c>
      <c r="S16" s="90">
        <v>39.81</v>
      </c>
      <c r="T16" t="s">
        <v>91</v>
      </c>
      <c r="U16" s="90">
        <v>777.89099999999996</v>
      </c>
      <c r="V16" s="90"/>
      <c r="W16" s="82"/>
      <c r="X16" s="17">
        <f t="shared" si="3"/>
        <v>3.0859999999999999</v>
      </c>
      <c r="Y16" s="95">
        <f t="shared" si="8"/>
        <v>1150</v>
      </c>
      <c r="Z16" s="4">
        <f>IF(OR(ISBLANK(Q16),VALUE(Q16)=0)," ",VALUE(G16)*60*VLOOKUP(VALUE(Q16),'Berechnungen 525d'!$A$5:$D$9,4)/1000)</f>
        <v>58.371063829787225</v>
      </c>
      <c r="AA16" s="19">
        <f t="shared" si="9"/>
        <v>1243</v>
      </c>
      <c r="AB16" s="19">
        <f t="shared" si="10"/>
        <v>1493</v>
      </c>
      <c r="AC16" s="19">
        <f t="shared" si="4"/>
        <v>-250</v>
      </c>
      <c r="AD16" s="118">
        <f t="shared" si="11"/>
        <v>0.8347</v>
      </c>
      <c r="AE16" s="117">
        <f t="shared" si="12"/>
        <v>0.93248900000000001</v>
      </c>
      <c r="AF16" s="52">
        <f t="shared" si="13"/>
        <v>5</v>
      </c>
      <c r="AG16" s="48">
        <f t="shared" si="5"/>
        <v>3.8290000000000002</v>
      </c>
      <c r="AH16" s="20">
        <f t="shared" si="6"/>
        <v>777.89099999999996</v>
      </c>
      <c r="AI16" s="20">
        <f t="shared" si="7"/>
        <v>767.65599999999995</v>
      </c>
      <c r="AJ16" s="20">
        <f t="shared" si="14"/>
        <v>10.235000000000014</v>
      </c>
      <c r="AK16" s="48"/>
    </row>
    <row r="17" spans="1:37" x14ac:dyDescent="0.25">
      <c r="A17">
        <v>3372</v>
      </c>
      <c r="B17" t="s">
        <v>91</v>
      </c>
      <c r="C17" s="90">
        <v>777.89099999999996</v>
      </c>
      <c r="D17" t="s">
        <v>91</v>
      </c>
      <c r="E17" s="90">
        <v>3.8410000000000002</v>
      </c>
      <c r="F17" t="s">
        <v>92</v>
      </c>
      <c r="G17" s="90">
        <v>1170</v>
      </c>
      <c r="H17" t="s">
        <v>444</v>
      </c>
      <c r="I17" s="90">
        <v>83.4</v>
      </c>
      <c r="J17" t="s">
        <v>446</v>
      </c>
      <c r="K17" s="90">
        <v>0.42386200000000002</v>
      </c>
      <c r="L17" t="s">
        <v>101</v>
      </c>
      <c r="M17" s="90">
        <v>1259</v>
      </c>
      <c r="N17" t="s">
        <v>101</v>
      </c>
      <c r="O17" s="90">
        <v>1524</v>
      </c>
      <c r="P17" t="s">
        <v>102</v>
      </c>
      <c r="Q17" s="90">
        <v>5</v>
      </c>
      <c r="R17" t="s">
        <v>93</v>
      </c>
      <c r="S17" s="90">
        <v>39.85</v>
      </c>
      <c r="T17" t="s">
        <v>91</v>
      </c>
      <c r="U17" s="90">
        <v>788.12699999999995</v>
      </c>
      <c r="V17" s="90"/>
      <c r="W17" s="82"/>
      <c r="X17" s="17">
        <f t="shared" si="3"/>
        <v>3.3719999999999999</v>
      </c>
      <c r="Y17" s="95">
        <f t="shared" si="8"/>
        <v>1170</v>
      </c>
      <c r="Z17" s="4">
        <f>IF(OR(ISBLANK(Q17),VALUE(Q17)=0)," ",VALUE(G17)*60*VLOOKUP(VALUE(Q17),'Berechnungen 525d'!$A$5:$D$9,4)/1000)</f>
        <v>59.386212765957445</v>
      </c>
      <c r="AA17" s="19">
        <f t="shared" si="9"/>
        <v>1259</v>
      </c>
      <c r="AB17" s="19">
        <f t="shared" si="10"/>
        <v>1524</v>
      </c>
      <c r="AC17" s="19">
        <f t="shared" si="4"/>
        <v>-265</v>
      </c>
      <c r="AD17" s="118">
        <f t="shared" si="11"/>
        <v>0.83400000000000007</v>
      </c>
      <c r="AE17" s="117">
        <f t="shared" si="12"/>
        <v>0.42386200000000002</v>
      </c>
      <c r="AF17" s="52">
        <f t="shared" si="13"/>
        <v>5</v>
      </c>
      <c r="AG17" s="48">
        <f t="shared" si="5"/>
        <v>3.8410000000000002</v>
      </c>
      <c r="AH17" s="20">
        <f t="shared" si="6"/>
        <v>788.12699999999995</v>
      </c>
      <c r="AI17" s="20">
        <f t="shared" si="7"/>
        <v>777.89099999999996</v>
      </c>
      <c r="AJ17" s="20">
        <f t="shared" si="14"/>
        <v>10.23599999999999</v>
      </c>
      <c r="AK17" s="48"/>
    </row>
    <row r="18" spans="1:37" x14ac:dyDescent="0.25">
      <c r="A18">
        <v>3648</v>
      </c>
      <c r="B18" t="s">
        <v>91</v>
      </c>
      <c r="C18" s="90">
        <v>798.36199999999997</v>
      </c>
      <c r="D18" t="s">
        <v>91</v>
      </c>
      <c r="E18" s="90">
        <v>3.8330000000000002</v>
      </c>
      <c r="F18" t="s">
        <v>92</v>
      </c>
      <c r="G18" s="90">
        <v>1170</v>
      </c>
      <c r="H18" t="s">
        <v>444</v>
      </c>
      <c r="I18" s="90">
        <v>82.39</v>
      </c>
      <c r="J18" t="s">
        <v>446</v>
      </c>
      <c r="K18" s="90">
        <v>0.76294600000000001</v>
      </c>
      <c r="L18" t="s">
        <v>101</v>
      </c>
      <c r="M18" s="90">
        <v>1274</v>
      </c>
      <c r="N18" t="s">
        <v>101</v>
      </c>
      <c r="O18" s="90">
        <v>1524</v>
      </c>
      <c r="P18" t="s">
        <v>102</v>
      </c>
      <c r="Q18" s="90">
        <v>5</v>
      </c>
      <c r="R18" t="s">
        <v>93</v>
      </c>
      <c r="S18" s="90">
        <v>40.85</v>
      </c>
      <c r="T18" t="s">
        <v>91</v>
      </c>
      <c r="U18" s="90">
        <v>788.12699999999995</v>
      </c>
      <c r="V18" s="90"/>
      <c r="W18" s="82"/>
      <c r="X18" s="17">
        <f t="shared" si="3"/>
        <v>3.6480000000000001</v>
      </c>
      <c r="Y18" s="95">
        <f t="shared" si="8"/>
        <v>1170</v>
      </c>
      <c r="Z18" s="4">
        <f>IF(OR(ISBLANK(Q18),VALUE(Q18)=0)," ",VALUE(G18)*60*VLOOKUP(VALUE(Q18),'Berechnungen 525d'!$A$5:$D$9,4)/1000)</f>
        <v>59.386212765957445</v>
      </c>
      <c r="AA18" s="19">
        <f t="shared" si="9"/>
        <v>1274</v>
      </c>
      <c r="AB18" s="19">
        <f t="shared" si="10"/>
        <v>1524</v>
      </c>
      <c r="AC18" s="19">
        <f t="shared" si="4"/>
        <v>-250</v>
      </c>
      <c r="AD18" s="118">
        <f t="shared" si="11"/>
        <v>0.82389999999999997</v>
      </c>
      <c r="AE18" s="117">
        <f t="shared" si="12"/>
        <v>0.76294600000000001</v>
      </c>
      <c r="AF18" s="52">
        <f t="shared" si="13"/>
        <v>5</v>
      </c>
      <c r="AG18" s="48">
        <f t="shared" si="5"/>
        <v>3.8330000000000002</v>
      </c>
      <c r="AH18" s="20">
        <f t="shared" si="6"/>
        <v>788.12699999999995</v>
      </c>
      <c r="AI18" s="20">
        <f t="shared" si="7"/>
        <v>798.36199999999997</v>
      </c>
      <c r="AJ18" s="20">
        <f t="shared" si="14"/>
        <v>-10.235000000000014</v>
      </c>
      <c r="AK18" s="48"/>
    </row>
    <row r="19" spans="1:37" x14ac:dyDescent="0.25">
      <c r="A19">
        <v>3914</v>
      </c>
      <c r="B19" t="s">
        <v>91</v>
      </c>
      <c r="C19" s="90">
        <v>808.59799999999996</v>
      </c>
      <c r="D19" t="s">
        <v>91</v>
      </c>
      <c r="E19" s="90">
        <v>3.8330000000000002</v>
      </c>
      <c r="F19" t="s">
        <v>92</v>
      </c>
      <c r="G19" s="90">
        <v>1198</v>
      </c>
      <c r="H19" t="s">
        <v>444</v>
      </c>
      <c r="I19" s="90">
        <v>83.3</v>
      </c>
      <c r="J19" t="s">
        <v>446</v>
      </c>
      <c r="K19" s="90">
        <v>0.67817499999999997</v>
      </c>
      <c r="L19" t="s">
        <v>101</v>
      </c>
      <c r="M19" s="90">
        <v>1292</v>
      </c>
      <c r="N19" t="s">
        <v>101</v>
      </c>
      <c r="O19" s="90">
        <v>1563</v>
      </c>
      <c r="P19" t="s">
        <v>102</v>
      </c>
      <c r="Q19" s="90">
        <v>5</v>
      </c>
      <c r="R19" t="s">
        <v>93</v>
      </c>
      <c r="S19" s="90">
        <v>40.75</v>
      </c>
      <c r="T19" t="s">
        <v>91</v>
      </c>
      <c r="U19" s="90">
        <v>808.59799999999996</v>
      </c>
      <c r="V19" s="90"/>
      <c r="W19" s="82"/>
      <c r="X19" s="17">
        <f t="shared" si="3"/>
        <v>3.9140000000000001</v>
      </c>
      <c r="Y19" s="95">
        <f t="shared" si="8"/>
        <v>1198</v>
      </c>
      <c r="Z19" s="4">
        <f>IF(OR(ISBLANK(Q19),VALUE(Q19)=0)," ",VALUE(G19)*60*VLOOKUP(VALUE(Q19),'Berechnungen 525d'!$A$5:$D$9,4)/1000)</f>
        <v>60.80742127659574</v>
      </c>
      <c r="AA19" s="19">
        <f t="shared" si="9"/>
        <v>1292</v>
      </c>
      <c r="AB19" s="19">
        <f t="shared" si="10"/>
        <v>1563</v>
      </c>
      <c r="AC19" s="19">
        <f t="shared" si="4"/>
        <v>-271</v>
      </c>
      <c r="AD19" s="118">
        <f t="shared" si="11"/>
        <v>0.83299999999999996</v>
      </c>
      <c r="AE19" s="117">
        <f t="shared" si="12"/>
        <v>0.67817499999999997</v>
      </c>
      <c r="AF19" s="52">
        <f t="shared" si="13"/>
        <v>5</v>
      </c>
      <c r="AG19" s="48">
        <f t="shared" si="5"/>
        <v>3.8330000000000002</v>
      </c>
      <c r="AH19" s="20">
        <f t="shared" si="6"/>
        <v>808.59799999999996</v>
      </c>
      <c r="AI19" s="20">
        <f t="shared" si="7"/>
        <v>808.59799999999996</v>
      </c>
      <c r="AJ19" s="20">
        <f t="shared" si="14"/>
        <v>0</v>
      </c>
      <c r="AK19" s="48"/>
    </row>
    <row r="20" spans="1:37" x14ac:dyDescent="0.25">
      <c r="A20">
        <v>4200</v>
      </c>
      <c r="B20" t="s">
        <v>91</v>
      </c>
      <c r="C20" s="90">
        <v>808.59799999999996</v>
      </c>
      <c r="D20" t="s">
        <v>91</v>
      </c>
      <c r="E20" s="90">
        <v>3.8330000000000002</v>
      </c>
      <c r="F20" t="s">
        <v>92</v>
      </c>
      <c r="G20" s="90">
        <v>1205</v>
      </c>
      <c r="H20" t="s">
        <v>444</v>
      </c>
      <c r="I20" s="90">
        <v>82.1</v>
      </c>
      <c r="J20" t="s">
        <v>446</v>
      </c>
      <c r="K20" s="90">
        <v>0.67817499999999997</v>
      </c>
      <c r="L20" t="s">
        <v>101</v>
      </c>
      <c r="M20" s="90">
        <v>1309</v>
      </c>
      <c r="N20" t="s">
        <v>101</v>
      </c>
      <c r="O20" s="90">
        <v>1578</v>
      </c>
      <c r="P20" t="s">
        <v>102</v>
      </c>
      <c r="Q20" s="90">
        <v>5</v>
      </c>
      <c r="R20" t="s">
        <v>93</v>
      </c>
      <c r="S20" s="90">
        <v>41.83</v>
      </c>
      <c r="T20" t="s">
        <v>91</v>
      </c>
      <c r="U20" s="90">
        <v>818.83299999999997</v>
      </c>
      <c r="V20" s="90"/>
      <c r="W20" s="82"/>
      <c r="X20" s="17">
        <f t="shared" si="3"/>
        <v>4.2</v>
      </c>
      <c r="Y20" s="95">
        <f t="shared" si="8"/>
        <v>1205</v>
      </c>
      <c r="Z20" s="4">
        <f>IF(OR(ISBLANK(Q20),VALUE(Q20)=0)," ",VALUE(G20)*60*VLOOKUP(VALUE(Q20),'Berechnungen 525d'!$A$5:$D$9,4)/1000)</f>
        <v>61.162723404255317</v>
      </c>
      <c r="AA20" s="19">
        <f t="shared" si="9"/>
        <v>1309</v>
      </c>
      <c r="AB20" s="19">
        <f t="shared" si="10"/>
        <v>1578</v>
      </c>
      <c r="AC20" s="19">
        <f t="shared" si="4"/>
        <v>-269</v>
      </c>
      <c r="AD20" s="118">
        <f t="shared" si="11"/>
        <v>0.82099999999999995</v>
      </c>
      <c r="AE20" s="117">
        <f t="shared" si="12"/>
        <v>0.67817499999999997</v>
      </c>
      <c r="AF20" s="52">
        <f t="shared" si="13"/>
        <v>5</v>
      </c>
      <c r="AG20" s="48">
        <f t="shared" si="5"/>
        <v>3.8330000000000002</v>
      </c>
      <c r="AH20" s="20">
        <f t="shared" si="6"/>
        <v>818.83299999999997</v>
      </c>
      <c r="AI20" s="20">
        <f t="shared" si="7"/>
        <v>808.59799999999996</v>
      </c>
      <c r="AJ20" s="20">
        <f t="shared" si="14"/>
        <v>10.235000000000014</v>
      </c>
      <c r="AK20" s="48"/>
    </row>
    <row r="21" spans="1:37" x14ac:dyDescent="0.25">
      <c r="A21">
        <v>4456</v>
      </c>
      <c r="B21" t="s">
        <v>91</v>
      </c>
      <c r="C21" s="90">
        <v>829.06799999999998</v>
      </c>
      <c r="D21" t="s">
        <v>91</v>
      </c>
      <c r="E21" s="90">
        <v>3.8239999999999998</v>
      </c>
      <c r="F21" t="s">
        <v>92</v>
      </c>
      <c r="G21" s="90">
        <v>1223</v>
      </c>
      <c r="H21" t="s">
        <v>444</v>
      </c>
      <c r="I21" s="90">
        <v>82.81</v>
      </c>
      <c r="J21" t="s">
        <v>446</v>
      </c>
      <c r="K21" s="90">
        <v>0.84771700000000005</v>
      </c>
      <c r="L21" t="s">
        <v>101</v>
      </c>
      <c r="M21" s="90">
        <v>1327</v>
      </c>
      <c r="N21" t="s">
        <v>101</v>
      </c>
      <c r="O21" s="90">
        <v>1606</v>
      </c>
      <c r="P21" t="s">
        <v>102</v>
      </c>
      <c r="Q21" s="90">
        <v>5</v>
      </c>
      <c r="R21" t="s">
        <v>93</v>
      </c>
      <c r="S21" s="90">
        <v>42.03</v>
      </c>
      <c r="T21" t="s">
        <v>91</v>
      </c>
      <c r="U21" s="90">
        <v>829.06799999999998</v>
      </c>
      <c r="V21" s="90"/>
      <c r="W21" s="82"/>
      <c r="X21" s="17">
        <f t="shared" si="3"/>
        <v>4.4560000000000004</v>
      </c>
      <c r="Y21" s="95">
        <f t="shared" si="8"/>
        <v>1223</v>
      </c>
      <c r="Z21" s="4">
        <f>IF(OR(ISBLANK(Q21),VALUE(Q21)=0)," ",VALUE(G21)*60*VLOOKUP(VALUE(Q21),'Berechnungen 525d'!$A$5:$D$9,4)/1000)</f>
        <v>62.076357446808508</v>
      </c>
      <c r="AA21" s="19">
        <f t="shared" si="9"/>
        <v>1327</v>
      </c>
      <c r="AB21" s="19">
        <f t="shared" si="10"/>
        <v>1606</v>
      </c>
      <c r="AC21" s="19">
        <f t="shared" si="4"/>
        <v>-279</v>
      </c>
      <c r="AD21" s="118">
        <f t="shared" si="11"/>
        <v>0.82810000000000006</v>
      </c>
      <c r="AE21" s="117">
        <f t="shared" si="12"/>
        <v>0.84771700000000005</v>
      </c>
      <c r="AF21" s="52">
        <f t="shared" si="13"/>
        <v>5</v>
      </c>
      <c r="AG21" s="48">
        <f t="shared" si="5"/>
        <v>3.8239999999999998</v>
      </c>
      <c r="AH21" s="20">
        <f t="shared" si="6"/>
        <v>829.06799999999998</v>
      </c>
      <c r="AI21" s="20">
        <f t="shared" si="7"/>
        <v>829.06799999999998</v>
      </c>
      <c r="AJ21" s="20">
        <f t="shared" si="14"/>
        <v>0</v>
      </c>
      <c r="AK21" s="48"/>
    </row>
    <row r="22" spans="1:37" x14ac:dyDescent="0.25">
      <c r="A22">
        <v>4822</v>
      </c>
      <c r="B22" t="s">
        <v>91</v>
      </c>
      <c r="C22" s="90">
        <v>849.53899999999999</v>
      </c>
      <c r="D22" t="s">
        <v>91</v>
      </c>
      <c r="E22" s="90">
        <v>3.8290000000000002</v>
      </c>
      <c r="F22" t="s">
        <v>92</v>
      </c>
      <c r="G22" s="90">
        <v>1237</v>
      </c>
      <c r="H22" t="s">
        <v>444</v>
      </c>
      <c r="I22" s="90">
        <v>81.97</v>
      </c>
      <c r="J22" t="s">
        <v>446</v>
      </c>
      <c r="K22" s="90">
        <v>0.67817499999999997</v>
      </c>
      <c r="L22" t="s">
        <v>101</v>
      </c>
      <c r="M22" s="90">
        <v>1349</v>
      </c>
      <c r="N22" t="s">
        <v>101</v>
      </c>
      <c r="O22" s="90">
        <v>1627</v>
      </c>
      <c r="P22" t="s">
        <v>102</v>
      </c>
      <c r="Q22" s="90">
        <v>5</v>
      </c>
      <c r="R22" t="s">
        <v>93</v>
      </c>
      <c r="S22" s="90">
        <v>42.1</v>
      </c>
      <c r="T22" t="s">
        <v>91</v>
      </c>
      <c r="U22" s="90">
        <v>839.30399999999997</v>
      </c>
      <c r="V22" s="90"/>
      <c r="W22" s="82"/>
      <c r="X22" s="17">
        <f t="shared" si="3"/>
        <v>4.8220000000000001</v>
      </c>
      <c r="Y22" s="95">
        <f t="shared" si="8"/>
        <v>1237</v>
      </c>
      <c r="Z22" s="4">
        <f>IF(OR(ISBLANK(Q22),VALUE(Q22)=0)," ",VALUE(G22)*60*VLOOKUP(VALUE(Q22),'Berechnungen 525d'!$A$5:$D$9,4)/1000)</f>
        <v>62.786961702127655</v>
      </c>
      <c r="AA22" s="19">
        <f t="shared" si="9"/>
        <v>1349</v>
      </c>
      <c r="AB22" s="19">
        <f t="shared" si="10"/>
        <v>1627</v>
      </c>
      <c r="AC22" s="19">
        <f t="shared" si="4"/>
        <v>-278</v>
      </c>
      <c r="AD22" s="118">
        <f t="shared" si="11"/>
        <v>0.81969999999999998</v>
      </c>
      <c r="AE22" s="117">
        <f t="shared" si="12"/>
        <v>0.67817499999999997</v>
      </c>
      <c r="AF22" s="52">
        <f t="shared" si="13"/>
        <v>5</v>
      </c>
      <c r="AG22" s="48">
        <f t="shared" si="5"/>
        <v>3.8290000000000002</v>
      </c>
      <c r="AH22" s="20">
        <f t="shared" si="6"/>
        <v>839.30399999999997</v>
      </c>
      <c r="AI22" s="20">
        <f t="shared" si="7"/>
        <v>849.53899999999999</v>
      </c>
      <c r="AJ22" s="20">
        <f t="shared" si="14"/>
        <v>-10.235000000000014</v>
      </c>
      <c r="AK22" s="48"/>
    </row>
    <row r="23" spans="1:37" x14ac:dyDescent="0.25">
      <c r="A23">
        <v>5065</v>
      </c>
      <c r="B23" t="s">
        <v>91</v>
      </c>
      <c r="C23" s="90">
        <v>849.53899999999999</v>
      </c>
      <c r="D23" t="s">
        <v>91</v>
      </c>
      <c r="E23" s="90">
        <v>3.8330000000000002</v>
      </c>
      <c r="F23" t="s">
        <v>92</v>
      </c>
      <c r="G23" s="90">
        <v>1263</v>
      </c>
      <c r="H23" t="s">
        <v>444</v>
      </c>
      <c r="I23" s="90">
        <v>82.89</v>
      </c>
      <c r="J23" t="s">
        <v>446</v>
      </c>
      <c r="K23" s="90">
        <v>0.67817499999999997</v>
      </c>
      <c r="L23" t="s">
        <v>101</v>
      </c>
      <c r="M23" s="90">
        <v>1369</v>
      </c>
      <c r="N23" t="s">
        <v>101</v>
      </c>
      <c r="O23" s="90">
        <v>1661</v>
      </c>
      <c r="P23" t="s">
        <v>102</v>
      </c>
      <c r="Q23" s="90">
        <v>5</v>
      </c>
      <c r="R23" t="s">
        <v>93</v>
      </c>
      <c r="S23" s="90">
        <v>43.18</v>
      </c>
      <c r="T23" t="s">
        <v>91</v>
      </c>
      <c r="U23" s="90">
        <v>849.53899999999999</v>
      </c>
      <c r="V23" s="90"/>
      <c r="W23" s="82"/>
      <c r="X23" s="17">
        <f t="shared" si="3"/>
        <v>5.0650000000000004</v>
      </c>
      <c r="Y23" s="95">
        <f t="shared" si="8"/>
        <v>1263</v>
      </c>
      <c r="Z23" s="4">
        <f>IF(OR(ISBLANK(Q23),VALUE(Q23)=0)," ",VALUE(G23)*60*VLOOKUP(VALUE(Q23),'Berechnungen 525d'!$A$5:$D$9,4)/1000)</f>
        <v>64.106655319148928</v>
      </c>
      <c r="AA23" s="19">
        <f t="shared" si="9"/>
        <v>1369</v>
      </c>
      <c r="AB23" s="19">
        <f t="shared" si="10"/>
        <v>1661</v>
      </c>
      <c r="AC23" s="19">
        <f t="shared" si="4"/>
        <v>-292</v>
      </c>
      <c r="AD23" s="118">
        <f t="shared" si="11"/>
        <v>0.82889999999999997</v>
      </c>
      <c r="AE23" s="117">
        <f t="shared" si="12"/>
        <v>0.67817499999999997</v>
      </c>
      <c r="AF23" s="52">
        <f t="shared" si="13"/>
        <v>5</v>
      </c>
      <c r="AG23" s="48">
        <f t="shared" si="5"/>
        <v>3.8330000000000002</v>
      </c>
      <c r="AH23" s="20">
        <f t="shared" si="6"/>
        <v>849.53899999999999</v>
      </c>
      <c r="AI23" s="20">
        <f t="shared" si="7"/>
        <v>849.53899999999999</v>
      </c>
      <c r="AJ23" s="20">
        <f t="shared" si="14"/>
        <v>0</v>
      </c>
      <c r="AK23" s="48"/>
    </row>
    <row r="24" spans="1:37" x14ac:dyDescent="0.25">
      <c r="A24">
        <v>5345</v>
      </c>
      <c r="B24" t="s">
        <v>91</v>
      </c>
      <c r="C24" s="90">
        <v>849.53899999999999</v>
      </c>
      <c r="D24" t="s">
        <v>91</v>
      </c>
      <c r="E24" s="90">
        <v>3.8239999999999998</v>
      </c>
      <c r="F24" t="s">
        <v>92</v>
      </c>
      <c r="G24" s="90">
        <v>1273</v>
      </c>
      <c r="H24" t="s">
        <v>444</v>
      </c>
      <c r="I24" s="90">
        <v>82.57</v>
      </c>
      <c r="J24" t="s">
        <v>446</v>
      </c>
      <c r="K24" s="90">
        <v>0.93248900000000001</v>
      </c>
      <c r="L24" t="s">
        <v>101</v>
      </c>
      <c r="M24" s="90">
        <v>1393</v>
      </c>
      <c r="N24" t="s">
        <v>101</v>
      </c>
      <c r="O24" s="90">
        <v>1679</v>
      </c>
      <c r="P24" t="s">
        <v>102</v>
      </c>
      <c r="Q24" s="90">
        <v>5</v>
      </c>
      <c r="R24" t="s">
        <v>93</v>
      </c>
      <c r="S24" s="90">
        <v>44.26</v>
      </c>
      <c r="T24" t="s">
        <v>91</v>
      </c>
      <c r="U24" s="90">
        <v>859.77499999999998</v>
      </c>
      <c r="V24" s="90"/>
      <c r="W24" s="82"/>
      <c r="X24" s="17">
        <f t="shared" si="3"/>
        <v>5.3449999999999998</v>
      </c>
      <c r="Y24" s="95">
        <f t="shared" si="8"/>
        <v>1273</v>
      </c>
      <c r="Z24" s="4">
        <f>IF(OR(ISBLANK(Q24),VALUE(Q24)=0)," ",VALUE(G24)*60*VLOOKUP(VALUE(Q24),'Berechnungen 525d'!$A$5:$D$9,4)/1000)</f>
        <v>64.614229787234038</v>
      </c>
      <c r="AA24" s="19">
        <f t="shared" si="9"/>
        <v>1393</v>
      </c>
      <c r="AB24" s="19">
        <f t="shared" si="10"/>
        <v>1679</v>
      </c>
      <c r="AC24" s="19">
        <f t="shared" si="4"/>
        <v>-286</v>
      </c>
      <c r="AD24" s="118">
        <f t="shared" si="11"/>
        <v>0.82569999999999988</v>
      </c>
      <c r="AE24" s="117">
        <f t="shared" si="12"/>
        <v>0.93248900000000001</v>
      </c>
      <c r="AF24" s="52">
        <f t="shared" si="13"/>
        <v>5</v>
      </c>
      <c r="AG24" s="48">
        <f t="shared" si="5"/>
        <v>3.8239999999999998</v>
      </c>
      <c r="AH24" s="20">
        <f t="shared" si="6"/>
        <v>859.77499999999998</v>
      </c>
      <c r="AI24" s="20">
        <f t="shared" si="7"/>
        <v>849.53899999999999</v>
      </c>
      <c r="AJ24" s="20">
        <f t="shared" si="14"/>
        <v>10.23599999999999</v>
      </c>
      <c r="AK24" s="48"/>
    </row>
    <row r="25" spans="1:37" x14ac:dyDescent="0.25">
      <c r="A25">
        <v>5600</v>
      </c>
      <c r="B25" t="s">
        <v>91</v>
      </c>
      <c r="C25" s="90">
        <v>870.01</v>
      </c>
      <c r="D25" t="s">
        <v>91</v>
      </c>
      <c r="E25" s="90">
        <v>3.8290000000000002</v>
      </c>
      <c r="F25" t="s">
        <v>92</v>
      </c>
      <c r="G25" s="90">
        <v>1304</v>
      </c>
      <c r="H25" t="s">
        <v>444</v>
      </c>
      <c r="I25" s="90">
        <v>82.55</v>
      </c>
      <c r="J25" t="s">
        <v>446</v>
      </c>
      <c r="K25" s="90">
        <v>0.76294600000000001</v>
      </c>
      <c r="L25" t="s">
        <v>101</v>
      </c>
      <c r="M25" s="90">
        <v>1420</v>
      </c>
      <c r="N25" t="s">
        <v>101</v>
      </c>
      <c r="O25" s="90">
        <v>1721</v>
      </c>
      <c r="P25" t="s">
        <v>102</v>
      </c>
      <c r="Q25" s="90">
        <v>5</v>
      </c>
      <c r="R25" t="s">
        <v>93</v>
      </c>
      <c r="S25" s="90">
        <v>44.57</v>
      </c>
      <c r="T25" t="s">
        <v>91</v>
      </c>
      <c r="U25" s="90">
        <v>870.01</v>
      </c>
      <c r="V25" s="90"/>
      <c r="W25" s="82"/>
      <c r="X25" s="17">
        <f t="shared" si="3"/>
        <v>5.6</v>
      </c>
      <c r="Y25" s="95">
        <f t="shared" si="8"/>
        <v>1304</v>
      </c>
      <c r="Z25" s="4">
        <f>IF(OR(ISBLANK(Q25),VALUE(Q25)=0)," ",VALUE(G25)*60*VLOOKUP(VALUE(Q25),'Berechnungen 525d'!$A$5:$D$9,4)/1000)</f>
        <v>66.187710638297872</v>
      </c>
      <c r="AA25" s="19">
        <f t="shared" si="9"/>
        <v>1420</v>
      </c>
      <c r="AB25" s="19">
        <f t="shared" si="10"/>
        <v>1721</v>
      </c>
      <c r="AC25" s="19">
        <f t="shared" si="4"/>
        <v>-301</v>
      </c>
      <c r="AD25" s="118">
        <f t="shared" si="11"/>
        <v>0.82550000000000001</v>
      </c>
      <c r="AE25" s="117">
        <f t="shared" si="12"/>
        <v>0.76294600000000001</v>
      </c>
      <c r="AF25" s="52">
        <f t="shared" si="13"/>
        <v>5</v>
      </c>
      <c r="AG25" s="48">
        <f t="shared" si="5"/>
        <v>3.8290000000000002</v>
      </c>
      <c r="AH25" s="20">
        <f t="shared" si="6"/>
        <v>870.01</v>
      </c>
      <c r="AI25" s="20">
        <f t="shared" si="7"/>
        <v>870.01</v>
      </c>
      <c r="AJ25" s="20">
        <f t="shared" si="14"/>
        <v>0</v>
      </c>
      <c r="AK25" s="48"/>
    </row>
    <row r="26" spans="1:37" x14ac:dyDescent="0.25">
      <c r="A26">
        <v>5906</v>
      </c>
      <c r="B26" t="s">
        <v>91</v>
      </c>
      <c r="C26" s="90">
        <v>870.01</v>
      </c>
      <c r="D26" t="s">
        <v>91</v>
      </c>
      <c r="E26" s="90">
        <v>3.8239999999999998</v>
      </c>
      <c r="F26" t="s">
        <v>92</v>
      </c>
      <c r="G26" s="90">
        <v>1307</v>
      </c>
      <c r="H26" t="s">
        <v>444</v>
      </c>
      <c r="I26" s="90">
        <v>81.88</v>
      </c>
      <c r="J26" t="s">
        <v>446</v>
      </c>
      <c r="K26" s="90">
        <v>0.93248900000000001</v>
      </c>
      <c r="L26" t="s">
        <v>101</v>
      </c>
      <c r="M26" s="90">
        <v>1447</v>
      </c>
      <c r="N26" t="s">
        <v>101</v>
      </c>
      <c r="O26" s="90">
        <v>1725</v>
      </c>
      <c r="P26" t="s">
        <v>102</v>
      </c>
      <c r="Q26" s="90">
        <v>5</v>
      </c>
      <c r="R26" t="s">
        <v>93</v>
      </c>
      <c r="S26" s="90">
        <v>46.32</v>
      </c>
      <c r="T26" t="s">
        <v>91</v>
      </c>
      <c r="U26" s="90">
        <v>870.01</v>
      </c>
      <c r="V26" s="90"/>
      <c r="W26" s="82"/>
      <c r="X26" s="17">
        <f t="shared" si="3"/>
        <v>5.9059999999999997</v>
      </c>
      <c r="Y26" s="95">
        <f t="shared" si="8"/>
        <v>1307</v>
      </c>
      <c r="Z26" s="4">
        <f>IF(OR(ISBLANK(Q26),VALUE(Q26)=0)," ",VALUE(G26)*60*VLOOKUP(VALUE(Q26),'Berechnungen 525d'!$A$5:$D$9,4)/1000)</f>
        <v>66.339982978723398</v>
      </c>
      <c r="AA26" s="19">
        <f t="shared" si="9"/>
        <v>1447</v>
      </c>
      <c r="AB26" s="19">
        <f t="shared" si="10"/>
        <v>1725</v>
      </c>
      <c r="AC26" s="19">
        <f t="shared" si="4"/>
        <v>-278</v>
      </c>
      <c r="AD26" s="118">
        <f t="shared" si="11"/>
        <v>0.81879999999999997</v>
      </c>
      <c r="AE26" s="117">
        <f t="shared" si="12"/>
        <v>0.93248900000000001</v>
      </c>
      <c r="AF26" s="52">
        <f t="shared" si="13"/>
        <v>5</v>
      </c>
      <c r="AG26" s="48">
        <f t="shared" si="5"/>
        <v>3.8239999999999998</v>
      </c>
      <c r="AH26" s="20">
        <f t="shared" si="6"/>
        <v>870.01</v>
      </c>
      <c r="AI26" s="20">
        <f t="shared" si="7"/>
        <v>870.01</v>
      </c>
      <c r="AJ26" s="20">
        <f t="shared" si="14"/>
        <v>0</v>
      </c>
      <c r="AK26" s="48"/>
    </row>
    <row r="27" spans="1:37" x14ac:dyDescent="0.25">
      <c r="A27">
        <v>6192</v>
      </c>
      <c r="B27" t="s">
        <v>91</v>
      </c>
      <c r="C27" s="90">
        <v>880.24599999999998</v>
      </c>
      <c r="D27" t="s">
        <v>91</v>
      </c>
      <c r="E27" s="90">
        <v>3.8239999999999998</v>
      </c>
      <c r="F27" t="s">
        <v>92</v>
      </c>
      <c r="G27" s="90">
        <v>1338</v>
      </c>
      <c r="H27" t="s">
        <v>444</v>
      </c>
      <c r="I27" s="90">
        <v>82.18</v>
      </c>
      <c r="J27" t="s">
        <v>446</v>
      </c>
      <c r="K27" s="90">
        <v>0.76294600000000001</v>
      </c>
      <c r="L27" t="s">
        <v>101</v>
      </c>
      <c r="M27" s="90">
        <v>1480</v>
      </c>
      <c r="N27" t="s">
        <v>101</v>
      </c>
      <c r="O27" s="90">
        <v>1765</v>
      </c>
      <c r="P27" t="s">
        <v>102</v>
      </c>
      <c r="Q27" s="90">
        <v>5</v>
      </c>
      <c r="R27" t="s">
        <v>93</v>
      </c>
      <c r="S27" s="90">
        <v>47.55</v>
      </c>
      <c r="T27" t="s">
        <v>91</v>
      </c>
      <c r="U27" s="90">
        <v>870.01</v>
      </c>
      <c r="V27" s="90"/>
      <c r="W27" s="82"/>
      <c r="X27" s="17">
        <f t="shared" si="3"/>
        <v>6.1920000000000002</v>
      </c>
      <c r="Y27" s="95">
        <f t="shared" si="8"/>
        <v>1338</v>
      </c>
      <c r="Z27" s="4">
        <f>IF(OR(ISBLANK(Q27),VALUE(Q27)=0)," ",VALUE(G27)*60*VLOOKUP(VALUE(Q27),'Berechnungen 525d'!$A$5:$D$9,4)/1000)</f>
        <v>67.913463829787233</v>
      </c>
      <c r="AA27" s="19">
        <f t="shared" si="9"/>
        <v>1480</v>
      </c>
      <c r="AB27" s="19">
        <f t="shared" si="10"/>
        <v>1765</v>
      </c>
      <c r="AC27" s="19">
        <f t="shared" si="4"/>
        <v>-285</v>
      </c>
      <c r="AD27" s="118">
        <f t="shared" si="11"/>
        <v>0.82180000000000009</v>
      </c>
      <c r="AE27" s="117">
        <f t="shared" si="12"/>
        <v>0.76294600000000001</v>
      </c>
      <c r="AF27" s="52">
        <f t="shared" si="13"/>
        <v>5</v>
      </c>
      <c r="AG27" s="48">
        <f t="shared" si="5"/>
        <v>3.8239999999999998</v>
      </c>
      <c r="AH27" s="20">
        <f t="shared" si="6"/>
        <v>870.01</v>
      </c>
      <c r="AI27" s="20">
        <f t="shared" si="7"/>
        <v>880.24599999999998</v>
      </c>
      <c r="AJ27" s="20">
        <f t="shared" si="14"/>
        <v>-10.23599999999999</v>
      </c>
      <c r="AK27" s="48"/>
    </row>
    <row r="28" spans="1:37" x14ac:dyDescent="0.25">
      <c r="A28">
        <v>6489</v>
      </c>
      <c r="B28" t="s">
        <v>91</v>
      </c>
      <c r="C28" s="90">
        <v>870.01</v>
      </c>
      <c r="D28" t="s">
        <v>91</v>
      </c>
      <c r="E28" s="90">
        <v>3.82</v>
      </c>
      <c r="F28" t="s">
        <v>92</v>
      </c>
      <c r="G28" s="90">
        <v>1361</v>
      </c>
      <c r="H28" t="s">
        <v>444</v>
      </c>
      <c r="I28" s="90">
        <v>81.900000000000006</v>
      </c>
      <c r="J28" t="s">
        <v>446</v>
      </c>
      <c r="K28" s="90">
        <v>0.84771700000000005</v>
      </c>
      <c r="L28" t="s">
        <v>101</v>
      </c>
      <c r="M28" s="90">
        <v>1517</v>
      </c>
      <c r="N28" t="s">
        <v>101</v>
      </c>
      <c r="O28" s="90">
        <v>1799</v>
      </c>
      <c r="P28" t="s">
        <v>102</v>
      </c>
      <c r="Q28" s="90">
        <v>5</v>
      </c>
      <c r="R28" t="s">
        <v>93</v>
      </c>
      <c r="S28" s="90">
        <v>49.14</v>
      </c>
      <c r="T28" t="s">
        <v>91</v>
      </c>
      <c r="U28" s="90">
        <v>880.24599999999998</v>
      </c>
      <c r="V28" s="90"/>
      <c r="W28" s="82"/>
      <c r="X28" s="17">
        <f t="shared" si="3"/>
        <v>6.4889999999999999</v>
      </c>
      <c r="Y28" s="95">
        <f t="shared" si="8"/>
        <v>1361</v>
      </c>
      <c r="Z28" s="4">
        <f>IF(OR(ISBLANK(Q28),VALUE(Q28)=0)," ",VALUE(G28)*60*VLOOKUP(VALUE(Q28),'Berechnungen 525d'!$A$5:$D$9,4)/1000)</f>
        <v>69.080885106382979</v>
      </c>
      <c r="AA28" s="19">
        <f t="shared" si="9"/>
        <v>1517</v>
      </c>
      <c r="AB28" s="19">
        <f t="shared" si="10"/>
        <v>1799</v>
      </c>
      <c r="AC28" s="19">
        <f t="shared" si="4"/>
        <v>-282</v>
      </c>
      <c r="AD28" s="118">
        <f t="shared" si="11"/>
        <v>0.81900000000000006</v>
      </c>
      <c r="AE28" s="117">
        <f t="shared" si="12"/>
        <v>0.84771700000000005</v>
      </c>
      <c r="AF28" s="52">
        <f t="shared" si="13"/>
        <v>5</v>
      </c>
      <c r="AG28" s="48">
        <f t="shared" si="5"/>
        <v>3.82</v>
      </c>
      <c r="AH28" s="20">
        <f t="shared" si="6"/>
        <v>880.24599999999998</v>
      </c>
      <c r="AI28" s="20">
        <f t="shared" si="7"/>
        <v>870.01</v>
      </c>
      <c r="AJ28" s="20">
        <f t="shared" si="14"/>
        <v>10.23599999999999</v>
      </c>
      <c r="AK28" s="48"/>
    </row>
    <row r="29" spans="1:37" x14ac:dyDescent="0.25">
      <c r="A29">
        <v>6764</v>
      </c>
      <c r="B29" t="s">
        <v>91</v>
      </c>
      <c r="C29" s="90">
        <v>890.48099999999999</v>
      </c>
      <c r="D29" t="s">
        <v>91</v>
      </c>
      <c r="E29" s="90">
        <v>3.82</v>
      </c>
      <c r="F29" t="s">
        <v>92</v>
      </c>
      <c r="G29" s="90">
        <v>1370</v>
      </c>
      <c r="H29" t="s">
        <v>444</v>
      </c>
      <c r="I29" s="90">
        <v>79.86</v>
      </c>
      <c r="J29" t="s">
        <v>446</v>
      </c>
      <c r="K29" s="90">
        <v>0.93248900000000001</v>
      </c>
      <c r="L29" t="s">
        <v>101</v>
      </c>
      <c r="M29" s="90">
        <v>1562</v>
      </c>
      <c r="N29" t="s">
        <v>101</v>
      </c>
      <c r="O29" s="90">
        <v>1811</v>
      </c>
      <c r="P29" t="s">
        <v>102</v>
      </c>
      <c r="Q29" s="90">
        <v>5</v>
      </c>
      <c r="R29" t="s">
        <v>93</v>
      </c>
      <c r="S29" s="90">
        <v>51.32</v>
      </c>
      <c r="T29" t="s">
        <v>91</v>
      </c>
      <c r="U29" s="90">
        <v>880.24599999999998</v>
      </c>
      <c r="V29" s="90"/>
      <c r="W29" s="82"/>
      <c r="X29" s="17">
        <f t="shared" si="3"/>
        <v>6.7640000000000002</v>
      </c>
      <c r="Y29" s="95">
        <f t="shared" si="8"/>
        <v>1370</v>
      </c>
      <c r="Z29" s="4">
        <f>IF(OR(ISBLANK(Q29),VALUE(Q29)=0)," ",VALUE(G29)*60*VLOOKUP(VALUE(Q29),'Berechnungen 525d'!$A$5:$D$9,4)/1000)</f>
        <v>69.537702127659571</v>
      </c>
      <c r="AA29" s="19">
        <f t="shared" si="9"/>
        <v>1562</v>
      </c>
      <c r="AB29" s="19">
        <f t="shared" si="10"/>
        <v>1811</v>
      </c>
      <c r="AC29" s="19">
        <f t="shared" si="4"/>
        <v>-249</v>
      </c>
      <c r="AD29" s="118">
        <f t="shared" si="11"/>
        <v>0.79859999999999998</v>
      </c>
      <c r="AE29" s="117">
        <f t="shared" si="12"/>
        <v>0.93248900000000001</v>
      </c>
      <c r="AF29" s="52">
        <f t="shared" si="13"/>
        <v>5</v>
      </c>
      <c r="AG29" s="48">
        <f t="shared" si="5"/>
        <v>3.82</v>
      </c>
      <c r="AH29" s="20">
        <f t="shared" si="6"/>
        <v>880.24599999999998</v>
      </c>
      <c r="AI29" s="20">
        <f t="shared" si="7"/>
        <v>890.48099999999999</v>
      </c>
      <c r="AJ29" s="20">
        <f t="shared" si="14"/>
        <v>-10.235000000000014</v>
      </c>
      <c r="AK29" s="48"/>
    </row>
    <row r="30" spans="1:37" x14ac:dyDescent="0.25">
      <c r="A30">
        <v>7030</v>
      </c>
      <c r="B30" t="s">
        <v>91</v>
      </c>
      <c r="C30" s="90">
        <v>880.24599999999998</v>
      </c>
      <c r="D30" t="s">
        <v>91</v>
      </c>
      <c r="E30" s="90">
        <v>3.8069999999999999</v>
      </c>
      <c r="F30" t="s">
        <v>92</v>
      </c>
      <c r="G30" s="90">
        <v>1392</v>
      </c>
      <c r="H30" t="s">
        <v>444</v>
      </c>
      <c r="I30" s="90">
        <v>78.58</v>
      </c>
      <c r="J30" t="s">
        <v>446</v>
      </c>
      <c r="K30" s="90">
        <v>1.0172600000000001</v>
      </c>
      <c r="L30" t="s">
        <v>101</v>
      </c>
      <c r="M30" s="90">
        <v>1610</v>
      </c>
      <c r="N30" t="s">
        <v>101</v>
      </c>
      <c r="O30" s="90">
        <v>1841</v>
      </c>
      <c r="P30" t="s">
        <v>102</v>
      </c>
      <c r="Q30" s="90">
        <v>5</v>
      </c>
      <c r="R30" t="s">
        <v>93</v>
      </c>
      <c r="S30" s="90">
        <v>54.15</v>
      </c>
      <c r="T30" t="s">
        <v>91</v>
      </c>
      <c r="U30" s="90">
        <v>890.48099999999999</v>
      </c>
      <c r="V30" s="90"/>
      <c r="W30" s="82"/>
      <c r="X30" s="17">
        <f t="shared" si="3"/>
        <v>7.03</v>
      </c>
      <c r="Y30" s="95">
        <f t="shared" si="8"/>
        <v>1392</v>
      </c>
      <c r="Z30" s="4">
        <f>IF(OR(ISBLANK(Q30),VALUE(Q30)=0)," ",VALUE(G30)*60*VLOOKUP(VALUE(Q30),'Berechnungen 525d'!$A$5:$D$9,4)/1000)</f>
        <v>70.654365957446799</v>
      </c>
      <c r="AA30" s="19">
        <f t="shared" si="9"/>
        <v>1610</v>
      </c>
      <c r="AB30" s="19">
        <f t="shared" si="10"/>
        <v>1841</v>
      </c>
      <c r="AC30" s="19">
        <f t="shared" si="4"/>
        <v>-231</v>
      </c>
      <c r="AD30" s="118">
        <f t="shared" si="11"/>
        <v>0.78579999999999994</v>
      </c>
      <c r="AE30" s="117">
        <f t="shared" si="12"/>
        <v>1.0172600000000001</v>
      </c>
      <c r="AF30" s="52">
        <f t="shared" si="13"/>
        <v>5</v>
      </c>
      <c r="AG30" s="48">
        <f t="shared" si="5"/>
        <v>3.8069999999999999</v>
      </c>
      <c r="AH30" s="20">
        <f t="shared" si="6"/>
        <v>890.48099999999999</v>
      </c>
      <c r="AI30" s="20">
        <f t="shared" si="7"/>
        <v>880.24599999999998</v>
      </c>
      <c r="AJ30" s="20">
        <f t="shared" si="14"/>
        <v>10.235000000000014</v>
      </c>
      <c r="AK30" s="48"/>
    </row>
    <row r="31" spans="1:37" x14ac:dyDescent="0.25">
      <c r="A31">
        <v>7426</v>
      </c>
      <c r="B31" t="s">
        <v>91</v>
      </c>
      <c r="C31" s="90">
        <v>890.48099999999999</v>
      </c>
      <c r="D31" t="s">
        <v>91</v>
      </c>
      <c r="E31" s="90">
        <v>3.8109999999999999</v>
      </c>
      <c r="F31" t="s">
        <v>92</v>
      </c>
      <c r="G31" s="90">
        <v>1417</v>
      </c>
      <c r="H31" t="s">
        <v>444</v>
      </c>
      <c r="I31" s="90">
        <v>79.099999999999994</v>
      </c>
      <c r="J31" t="s">
        <v>446</v>
      </c>
      <c r="K31" s="90">
        <v>0.84771700000000005</v>
      </c>
      <c r="L31" t="s">
        <v>101</v>
      </c>
      <c r="M31" s="90">
        <v>1667</v>
      </c>
      <c r="N31" t="s">
        <v>101</v>
      </c>
      <c r="O31" s="90">
        <v>1875</v>
      </c>
      <c r="P31" t="s">
        <v>102</v>
      </c>
      <c r="Q31" s="90">
        <v>5</v>
      </c>
      <c r="R31" t="s">
        <v>93</v>
      </c>
      <c r="S31" s="90">
        <v>57.24</v>
      </c>
      <c r="T31" t="s">
        <v>91</v>
      </c>
      <c r="U31" s="90">
        <v>890.48099999999999</v>
      </c>
      <c r="V31" s="90"/>
      <c r="W31" s="82"/>
      <c r="X31" s="17">
        <f t="shared" si="3"/>
        <v>7.4260000000000002</v>
      </c>
      <c r="Y31" s="95">
        <f t="shared" si="8"/>
        <v>1417</v>
      </c>
      <c r="Z31" s="4">
        <f>IF(OR(ISBLANK(Q31),VALUE(Q31)=0)," ",VALUE(G31)*60*VLOOKUP(VALUE(Q31),'Berechnungen 525d'!$A$5:$D$9,4)/1000)</f>
        <v>71.923302127659568</v>
      </c>
      <c r="AA31" s="19">
        <f t="shared" si="9"/>
        <v>1667</v>
      </c>
      <c r="AB31" s="19">
        <f t="shared" si="10"/>
        <v>1875</v>
      </c>
      <c r="AC31" s="19">
        <f t="shared" si="4"/>
        <v>-208</v>
      </c>
      <c r="AD31" s="118">
        <f t="shared" si="11"/>
        <v>0.79099999999999993</v>
      </c>
      <c r="AE31" s="117">
        <f t="shared" si="12"/>
        <v>0.84771700000000005</v>
      </c>
      <c r="AF31" s="52">
        <f t="shared" si="13"/>
        <v>5</v>
      </c>
      <c r="AG31" s="48">
        <f t="shared" si="5"/>
        <v>3.8109999999999999</v>
      </c>
      <c r="AH31" s="20">
        <f t="shared" si="6"/>
        <v>890.48099999999999</v>
      </c>
      <c r="AI31" s="20">
        <f t="shared" si="7"/>
        <v>890.48099999999999</v>
      </c>
      <c r="AJ31" s="20">
        <f t="shared" si="14"/>
        <v>0</v>
      </c>
      <c r="AK31" s="48"/>
    </row>
    <row r="32" spans="1:37" x14ac:dyDescent="0.25">
      <c r="A32">
        <v>7672</v>
      </c>
      <c r="B32" t="s">
        <v>91</v>
      </c>
      <c r="C32" s="90">
        <v>890.48099999999999</v>
      </c>
      <c r="D32" t="s">
        <v>91</v>
      </c>
      <c r="E32" s="90">
        <v>3.7989999999999999</v>
      </c>
      <c r="F32" t="s">
        <v>92</v>
      </c>
      <c r="G32" s="90">
        <v>1438</v>
      </c>
      <c r="H32" t="s">
        <v>444</v>
      </c>
      <c r="I32" s="90">
        <v>76</v>
      </c>
      <c r="J32" t="s">
        <v>446</v>
      </c>
      <c r="K32" s="90">
        <v>1.0172600000000001</v>
      </c>
      <c r="L32" t="s">
        <v>101</v>
      </c>
      <c r="M32" s="90">
        <v>1736</v>
      </c>
      <c r="N32" t="s">
        <v>101</v>
      </c>
      <c r="O32" s="90">
        <v>1904</v>
      </c>
      <c r="P32" t="s">
        <v>102</v>
      </c>
      <c r="Q32" s="90">
        <v>5</v>
      </c>
      <c r="R32" t="s">
        <v>93</v>
      </c>
      <c r="S32" s="90">
        <v>60.23</v>
      </c>
      <c r="T32" t="s">
        <v>91</v>
      </c>
      <c r="U32" s="90">
        <v>900.71600000000001</v>
      </c>
      <c r="V32" s="90"/>
      <c r="W32" s="82"/>
      <c r="X32" s="17">
        <f t="shared" si="3"/>
        <v>7.6719999999999997</v>
      </c>
      <c r="Y32" s="95">
        <f t="shared" si="8"/>
        <v>1438</v>
      </c>
      <c r="Z32" s="4">
        <f>IF(OR(ISBLANK(Q32),VALUE(Q32)=0)," ",VALUE(G32)*60*VLOOKUP(VALUE(Q32),'Berechnungen 525d'!$A$5:$D$9,4)/1000)</f>
        <v>72.989208510638292</v>
      </c>
      <c r="AA32" s="19">
        <f t="shared" si="9"/>
        <v>1736</v>
      </c>
      <c r="AB32" s="19">
        <f t="shared" si="10"/>
        <v>1904</v>
      </c>
      <c r="AC32" s="19">
        <f t="shared" si="4"/>
        <v>-168</v>
      </c>
      <c r="AD32" s="118">
        <f t="shared" si="11"/>
        <v>0.76</v>
      </c>
      <c r="AE32" s="117">
        <f t="shared" si="12"/>
        <v>1.0172600000000001</v>
      </c>
      <c r="AF32" s="52">
        <f t="shared" si="13"/>
        <v>5</v>
      </c>
      <c r="AG32" s="48">
        <f t="shared" si="5"/>
        <v>3.7989999999999999</v>
      </c>
      <c r="AH32" s="20">
        <f t="shared" si="6"/>
        <v>900.71600000000001</v>
      </c>
      <c r="AI32" s="20">
        <f t="shared" si="7"/>
        <v>890.48099999999999</v>
      </c>
      <c r="AJ32" s="20">
        <f t="shared" si="14"/>
        <v>10.235000000000014</v>
      </c>
      <c r="AK32" s="48"/>
    </row>
    <row r="33" spans="1:37" x14ac:dyDescent="0.25">
      <c r="A33">
        <v>7995</v>
      </c>
      <c r="B33" t="s">
        <v>91</v>
      </c>
      <c r="C33" s="90">
        <v>910.952</v>
      </c>
      <c r="D33" t="s">
        <v>91</v>
      </c>
      <c r="E33" s="90">
        <v>3.7989999999999999</v>
      </c>
      <c r="F33" t="s">
        <v>92</v>
      </c>
      <c r="G33" s="90">
        <v>1461</v>
      </c>
      <c r="H33" t="s">
        <v>444</v>
      </c>
      <c r="I33" s="90">
        <v>75.84</v>
      </c>
      <c r="J33" t="s">
        <v>446</v>
      </c>
      <c r="K33" s="90">
        <v>1.1020300000000001</v>
      </c>
      <c r="L33" t="s">
        <v>101</v>
      </c>
      <c r="M33" s="90">
        <v>1810</v>
      </c>
      <c r="N33" t="s">
        <v>101</v>
      </c>
      <c r="O33" s="90">
        <v>1935</v>
      </c>
      <c r="P33" t="s">
        <v>102</v>
      </c>
      <c r="Q33" s="90">
        <v>5</v>
      </c>
      <c r="R33" t="s">
        <v>93</v>
      </c>
      <c r="S33" s="90">
        <v>62.36</v>
      </c>
      <c r="T33" t="s">
        <v>91</v>
      </c>
      <c r="U33" s="90">
        <v>900.71600000000001</v>
      </c>
      <c r="V33" s="90"/>
      <c r="W33" s="82"/>
      <c r="X33" s="17">
        <f t="shared" si="3"/>
        <v>7.9950000000000001</v>
      </c>
      <c r="Y33" s="95">
        <f t="shared" si="8"/>
        <v>1461</v>
      </c>
      <c r="Z33" s="4">
        <f>IF(OR(ISBLANK(Q33),VALUE(Q33)=0)," ",VALUE(G33)*60*VLOOKUP(VALUE(Q33),'Berechnungen 525d'!$A$5:$D$9,4)/1000)</f>
        <v>74.156629787234039</v>
      </c>
      <c r="AA33" s="19">
        <f t="shared" si="9"/>
        <v>1810</v>
      </c>
      <c r="AB33" s="19">
        <f t="shared" si="10"/>
        <v>1935</v>
      </c>
      <c r="AC33" s="19">
        <f t="shared" si="4"/>
        <v>-125</v>
      </c>
      <c r="AD33" s="118">
        <f t="shared" si="11"/>
        <v>0.75840000000000007</v>
      </c>
      <c r="AE33" s="117">
        <f t="shared" si="12"/>
        <v>1.1020300000000001</v>
      </c>
      <c r="AF33" s="52">
        <f t="shared" si="13"/>
        <v>5</v>
      </c>
      <c r="AG33" s="48">
        <f t="shared" si="5"/>
        <v>3.7989999999999999</v>
      </c>
      <c r="AH33" s="20">
        <f t="shared" si="6"/>
        <v>900.71600000000001</v>
      </c>
      <c r="AI33" s="20">
        <f t="shared" si="7"/>
        <v>910.952</v>
      </c>
      <c r="AJ33" s="20">
        <f t="shared" si="14"/>
        <v>-10.23599999999999</v>
      </c>
      <c r="AK33" s="48"/>
    </row>
    <row r="34" spans="1:37" x14ac:dyDescent="0.25">
      <c r="A34">
        <v>8283</v>
      </c>
      <c r="B34" t="s">
        <v>91</v>
      </c>
      <c r="C34" s="90">
        <v>900.71600000000001</v>
      </c>
      <c r="D34" t="s">
        <v>91</v>
      </c>
      <c r="E34" s="90">
        <v>3.786</v>
      </c>
      <c r="F34" t="s">
        <v>92</v>
      </c>
      <c r="G34" s="90">
        <v>1491</v>
      </c>
      <c r="H34" t="s">
        <v>444</v>
      </c>
      <c r="I34" s="90">
        <v>71.28</v>
      </c>
      <c r="J34" t="s">
        <v>446</v>
      </c>
      <c r="K34" s="90">
        <v>1.3563400000000001</v>
      </c>
      <c r="L34" t="s">
        <v>101</v>
      </c>
      <c r="M34" s="90">
        <v>1891</v>
      </c>
      <c r="N34" t="s">
        <v>101</v>
      </c>
      <c r="O34" s="90">
        <v>1976</v>
      </c>
      <c r="P34" t="s">
        <v>102</v>
      </c>
      <c r="Q34" s="90">
        <v>5</v>
      </c>
      <c r="R34" t="s">
        <v>93</v>
      </c>
      <c r="S34" s="90">
        <v>64.81</v>
      </c>
      <c r="T34" t="s">
        <v>91</v>
      </c>
      <c r="U34" s="90">
        <v>910.952</v>
      </c>
      <c r="V34" s="90"/>
      <c r="W34" s="82"/>
      <c r="X34" s="17">
        <f t="shared" si="3"/>
        <v>8.2829999999999995</v>
      </c>
      <c r="Y34" s="95">
        <f t="shared" si="8"/>
        <v>1491</v>
      </c>
      <c r="Z34" s="4">
        <f>IF(OR(ISBLANK(Q34),VALUE(Q34)=0)," ",VALUE(G34)*60*VLOOKUP(VALUE(Q34),'Berechnungen 525d'!$A$5:$D$9,4)/1000)</f>
        <v>75.679353191489355</v>
      </c>
      <c r="AA34" s="19">
        <f t="shared" si="9"/>
        <v>1891</v>
      </c>
      <c r="AB34" s="19">
        <f t="shared" si="10"/>
        <v>1976</v>
      </c>
      <c r="AC34" s="19">
        <f t="shared" si="4"/>
        <v>-85</v>
      </c>
      <c r="AD34" s="118">
        <f t="shared" si="11"/>
        <v>0.71279999999999999</v>
      </c>
      <c r="AE34" s="117">
        <f t="shared" si="12"/>
        <v>1.3563400000000001</v>
      </c>
      <c r="AF34" s="52">
        <f t="shared" si="13"/>
        <v>5</v>
      </c>
      <c r="AG34" s="48">
        <f t="shared" si="5"/>
        <v>3.786</v>
      </c>
      <c r="AH34" s="20">
        <f t="shared" si="6"/>
        <v>910.952</v>
      </c>
      <c r="AI34" s="20">
        <f t="shared" si="7"/>
        <v>900.71600000000001</v>
      </c>
      <c r="AJ34" s="20">
        <f t="shared" si="14"/>
        <v>10.23599999999999</v>
      </c>
      <c r="AK34" s="48"/>
    </row>
    <row r="35" spans="1:37" x14ac:dyDescent="0.25">
      <c r="A35">
        <v>8570</v>
      </c>
      <c r="B35" t="s">
        <v>91</v>
      </c>
      <c r="C35" s="90">
        <v>910.952</v>
      </c>
      <c r="D35" t="s">
        <v>91</v>
      </c>
      <c r="E35" s="90">
        <v>3.79</v>
      </c>
      <c r="F35" t="s">
        <v>92</v>
      </c>
      <c r="G35" s="90">
        <v>1515</v>
      </c>
      <c r="H35" t="s">
        <v>444</v>
      </c>
      <c r="I35" s="90">
        <v>63.6</v>
      </c>
      <c r="J35" t="s">
        <v>446</v>
      </c>
      <c r="K35" s="90">
        <v>1.1020300000000001</v>
      </c>
      <c r="L35" t="s">
        <v>101</v>
      </c>
      <c r="M35" s="90">
        <v>1984</v>
      </c>
      <c r="N35" t="s">
        <v>101</v>
      </c>
      <c r="O35" s="90">
        <v>2004</v>
      </c>
      <c r="P35" t="s">
        <v>102</v>
      </c>
      <c r="Q35" s="90">
        <v>5</v>
      </c>
      <c r="R35" t="s">
        <v>93</v>
      </c>
      <c r="S35" s="90">
        <v>66.31</v>
      </c>
      <c r="T35" t="s">
        <v>91</v>
      </c>
      <c r="U35" s="90">
        <v>921.18700000000001</v>
      </c>
      <c r="V35" s="90"/>
      <c r="W35" s="82"/>
      <c r="X35" s="17">
        <f t="shared" si="3"/>
        <v>8.57</v>
      </c>
      <c r="Y35" s="95">
        <f t="shared" si="8"/>
        <v>1515</v>
      </c>
      <c r="Z35" s="4">
        <f>IF(OR(ISBLANK(Q35),VALUE(Q35)=0)," ",VALUE(G35)*60*VLOOKUP(VALUE(Q35),'Berechnungen 525d'!$A$5:$D$9,4)/1000)</f>
        <v>76.897531914893605</v>
      </c>
      <c r="AA35" s="19">
        <f t="shared" si="9"/>
        <v>1984</v>
      </c>
      <c r="AB35" s="19">
        <f t="shared" si="10"/>
        <v>2004</v>
      </c>
      <c r="AC35" s="19">
        <f t="shared" si="4"/>
        <v>-20</v>
      </c>
      <c r="AD35" s="118">
        <f t="shared" si="11"/>
        <v>0.63600000000000001</v>
      </c>
      <c r="AE35" s="117">
        <f t="shared" si="12"/>
        <v>1.1020300000000001</v>
      </c>
      <c r="AF35" s="52">
        <f t="shared" si="13"/>
        <v>5</v>
      </c>
      <c r="AG35" s="48">
        <f t="shared" si="5"/>
        <v>3.79</v>
      </c>
      <c r="AH35" s="20">
        <f t="shared" si="6"/>
        <v>921.18700000000001</v>
      </c>
      <c r="AI35" s="20">
        <f t="shared" si="7"/>
        <v>910.952</v>
      </c>
      <c r="AJ35" s="20">
        <f t="shared" si="14"/>
        <v>10.235000000000014</v>
      </c>
      <c r="AK35" s="48"/>
    </row>
    <row r="36" spans="1:37" x14ac:dyDescent="0.25">
      <c r="A36">
        <v>8801</v>
      </c>
      <c r="B36" t="s">
        <v>91</v>
      </c>
      <c r="C36" s="90">
        <v>910.952</v>
      </c>
      <c r="D36" t="s">
        <v>91</v>
      </c>
      <c r="E36" s="90">
        <v>3.79</v>
      </c>
      <c r="F36" t="s">
        <v>92</v>
      </c>
      <c r="G36" s="90">
        <v>1537</v>
      </c>
      <c r="H36" t="s">
        <v>444</v>
      </c>
      <c r="I36" s="90">
        <v>53.26</v>
      </c>
      <c r="J36" t="s">
        <v>446</v>
      </c>
      <c r="K36" s="90">
        <v>1.3563400000000001</v>
      </c>
      <c r="L36" t="s">
        <v>101</v>
      </c>
      <c r="M36" s="90">
        <v>2094</v>
      </c>
      <c r="N36" t="s">
        <v>101</v>
      </c>
      <c r="O36" s="90">
        <v>2027</v>
      </c>
      <c r="P36" t="s">
        <v>102</v>
      </c>
      <c r="Q36" s="90">
        <v>5</v>
      </c>
      <c r="R36" t="s">
        <v>93</v>
      </c>
      <c r="S36" s="90">
        <v>68.28</v>
      </c>
      <c r="T36" t="s">
        <v>91</v>
      </c>
      <c r="U36" s="90">
        <v>921.18700000000001</v>
      </c>
      <c r="V36" s="90"/>
      <c r="W36" s="82"/>
      <c r="X36" s="17">
        <f t="shared" si="3"/>
        <v>8.8010000000000002</v>
      </c>
      <c r="Y36" s="95">
        <f t="shared" si="8"/>
        <v>1537</v>
      </c>
      <c r="Z36" s="4">
        <f>IF(OR(ISBLANK(Q36),VALUE(Q36)=0)," ",VALUE(G36)*60*VLOOKUP(VALUE(Q36),'Berechnungen 525d'!$A$5:$D$9,4)/1000)</f>
        <v>78.014195744680848</v>
      </c>
      <c r="AA36" s="19">
        <f t="shared" si="9"/>
        <v>2094</v>
      </c>
      <c r="AB36" s="19">
        <f t="shared" si="10"/>
        <v>2027</v>
      </c>
      <c r="AC36" s="19">
        <f t="shared" si="4"/>
        <v>67</v>
      </c>
      <c r="AD36" s="118">
        <f t="shared" si="11"/>
        <v>0.53259999999999996</v>
      </c>
      <c r="AE36" s="117">
        <f t="shared" si="12"/>
        <v>1.3563400000000001</v>
      </c>
      <c r="AF36" s="52">
        <f t="shared" si="13"/>
        <v>5</v>
      </c>
      <c r="AG36" s="48">
        <f t="shared" si="5"/>
        <v>3.79</v>
      </c>
      <c r="AH36" s="20">
        <f t="shared" si="6"/>
        <v>921.18700000000001</v>
      </c>
      <c r="AI36" s="20">
        <f t="shared" si="7"/>
        <v>910.952</v>
      </c>
      <c r="AJ36" s="20">
        <f t="shared" si="14"/>
        <v>10.235000000000014</v>
      </c>
      <c r="AK36" s="48"/>
    </row>
    <row r="37" spans="1:37" x14ac:dyDescent="0.25">
      <c r="A37">
        <v>9138</v>
      </c>
      <c r="B37" t="s">
        <v>91</v>
      </c>
      <c r="C37" s="90">
        <v>921.18700000000001</v>
      </c>
      <c r="D37" t="s">
        <v>91</v>
      </c>
      <c r="E37" s="90">
        <v>3.7770000000000001</v>
      </c>
      <c r="F37" t="s">
        <v>92</v>
      </c>
      <c r="G37" s="90">
        <v>1566</v>
      </c>
      <c r="H37" t="s">
        <v>444</v>
      </c>
      <c r="I37" s="90">
        <v>44.83</v>
      </c>
      <c r="J37" t="s">
        <v>446</v>
      </c>
      <c r="K37" s="90">
        <v>1.3563400000000001</v>
      </c>
      <c r="L37" t="s">
        <v>101</v>
      </c>
      <c r="M37" s="90">
        <v>2188</v>
      </c>
      <c r="N37" t="s">
        <v>101</v>
      </c>
      <c r="O37" s="90">
        <v>2057</v>
      </c>
      <c r="P37" t="s">
        <v>102</v>
      </c>
      <c r="Q37" s="90">
        <v>5</v>
      </c>
      <c r="R37" t="s">
        <v>93</v>
      </c>
      <c r="S37" s="90">
        <v>69.78</v>
      </c>
      <c r="T37" t="s">
        <v>91</v>
      </c>
      <c r="U37" s="90">
        <v>931.423</v>
      </c>
      <c r="V37" s="90"/>
      <c r="W37" s="82"/>
      <c r="X37" s="17">
        <f t="shared" si="3"/>
        <v>9.1379999999999999</v>
      </c>
      <c r="Y37" s="95">
        <f t="shared" si="8"/>
        <v>1566</v>
      </c>
      <c r="Z37" s="4">
        <f>IF(OR(ISBLANK(Q37),VALUE(Q37)=0)," ",VALUE(G37)*60*VLOOKUP(VALUE(Q37),'Berechnungen 525d'!$A$5:$D$9,4)/1000)</f>
        <v>79.48616170212766</v>
      </c>
      <c r="AA37" s="19">
        <f t="shared" si="9"/>
        <v>2188</v>
      </c>
      <c r="AB37" s="19">
        <f t="shared" si="10"/>
        <v>2057</v>
      </c>
      <c r="AC37" s="19">
        <f t="shared" si="4"/>
        <v>131</v>
      </c>
      <c r="AD37" s="118">
        <f t="shared" si="11"/>
        <v>0.44829999999999998</v>
      </c>
      <c r="AE37" s="117">
        <f t="shared" si="12"/>
        <v>1.3563400000000001</v>
      </c>
      <c r="AF37" s="52">
        <f t="shared" si="13"/>
        <v>5</v>
      </c>
      <c r="AG37" s="48">
        <f t="shared" si="5"/>
        <v>3.7770000000000001</v>
      </c>
      <c r="AH37" s="20">
        <f t="shared" si="6"/>
        <v>931.423</v>
      </c>
      <c r="AI37" s="20">
        <f t="shared" si="7"/>
        <v>921.18700000000001</v>
      </c>
      <c r="AJ37" s="20">
        <f t="shared" si="14"/>
        <v>10.23599999999999</v>
      </c>
      <c r="AK37" s="48"/>
    </row>
    <row r="38" spans="1:37" x14ac:dyDescent="0.25">
      <c r="A38">
        <v>9422</v>
      </c>
      <c r="B38" t="s">
        <v>91</v>
      </c>
      <c r="C38" s="90">
        <v>941.65800000000002</v>
      </c>
      <c r="D38" t="s">
        <v>91</v>
      </c>
      <c r="E38" s="90">
        <v>3.7770000000000001</v>
      </c>
      <c r="F38" t="s">
        <v>92</v>
      </c>
      <c r="G38" s="90">
        <v>1606</v>
      </c>
      <c r="H38" t="s">
        <v>444</v>
      </c>
      <c r="I38" s="90">
        <v>44.78</v>
      </c>
      <c r="J38" t="s">
        <v>446</v>
      </c>
      <c r="K38" s="90">
        <v>1.3563400000000001</v>
      </c>
      <c r="L38" t="s">
        <v>101</v>
      </c>
      <c r="M38" s="90">
        <v>2257</v>
      </c>
      <c r="N38" t="s">
        <v>101</v>
      </c>
      <c r="O38" s="90">
        <v>2092</v>
      </c>
      <c r="P38" t="s">
        <v>102</v>
      </c>
      <c r="Q38" s="90">
        <v>5</v>
      </c>
      <c r="R38" t="s">
        <v>93</v>
      </c>
      <c r="S38" s="90">
        <v>69.89</v>
      </c>
      <c r="T38" t="s">
        <v>91</v>
      </c>
      <c r="U38" s="90">
        <v>941.65800000000002</v>
      </c>
      <c r="V38" s="90"/>
      <c r="W38" s="82"/>
      <c r="X38" s="17">
        <f t="shared" si="3"/>
        <v>9.4220000000000006</v>
      </c>
      <c r="Y38" s="95">
        <f t="shared" si="8"/>
        <v>1606</v>
      </c>
      <c r="Z38" s="4">
        <f>IF(OR(ISBLANK(Q38),VALUE(Q38)=0)," ",VALUE(G38)*60*VLOOKUP(VALUE(Q38),'Berechnungen 525d'!$A$5:$D$9,4)/1000)</f>
        <v>81.516459574468087</v>
      </c>
      <c r="AA38" s="19">
        <f t="shared" si="9"/>
        <v>2257</v>
      </c>
      <c r="AB38" s="19">
        <f t="shared" si="10"/>
        <v>2092</v>
      </c>
      <c r="AC38" s="19">
        <f t="shared" si="4"/>
        <v>165</v>
      </c>
      <c r="AD38" s="118">
        <f t="shared" si="11"/>
        <v>0.44780000000000003</v>
      </c>
      <c r="AE38" s="117">
        <f t="shared" si="12"/>
        <v>1.3563400000000001</v>
      </c>
      <c r="AF38" s="52">
        <f t="shared" si="13"/>
        <v>5</v>
      </c>
      <c r="AG38" s="48">
        <f t="shared" si="5"/>
        <v>3.7770000000000001</v>
      </c>
      <c r="AH38" s="20">
        <f t="shared" si="6"/>
        <v>941.65800000000002</v>
      </c>
      <c r="AI38" s="20">
        <f t="shared" si="7"/>
        <v>941.65800000000002</v>
      </c>
      <c r="AJ38" s="20">
        <f t="shared" si="14"/>
        <v>0</v>
      </c>
      <c r="AK38" s="48"/>
    </row>
    <row r="39" spans="1:37" x14ac:dyDescent="0.25">
      <c r="A39">
        <v>9623</v>
      </c>
      <c r="B39" t="s">
        <v>91</v>
      </c>
      <c r="C39" s="90">
        <v>931.423</v>
      </c>
      <c r="D39" t="s">
        <v>91</v>
      </c>
      <c r="E39" s="90">
        <v>3.786</v>
      </c>
      <c r="F39" t="s">
        <v>92</v>
      </c>
      <c r="G39" s="90">
        <v>1628</v>
      </c>
      <c r="H39" t="s">
        <v>444</v>
      </c>
      <c r="I39" s="90">
        <v>53.72</v>
      </c>
      <c r="J39" t="s">
        <v>446</v>
      </c>
      <c r="K39" s="90">
        <v>1.44112</v>
      </c>
      <c r="L39" t="s">
        <v>101</v>
      </c>
      <c r="M39" s="90">
        <v>2239</v>
      </c>
      <c r="N39" t="s">
        <v>101</v>
      </c>
      <c r="O39" s="90">
        <v>2121</v>
      </c>
      <c r="P39" t="s">
        <v>102</v>
      </c>
      <c r="Q39" s="90">
        <v>5</v>
      </c>
      <c r="R39" t="s">
        <v>93</v>
      </c>
      <c r="S39" s="90">
        <v>70.12</v>
      </c>
      <c r="T39" t="s">
        <v>91</v>
      </c>
      <c r="U39" s="90">
        <v>951.89300000000003</v>
      </c>
      <c r="V39" s="90"/>
      <c r="W39" s="82"/>
      <c r="X39" s="17">
        <f t="shared" si="3"/>
        <v>9.6229999999999993</v>
      </c>
      <c r="Y39" s="95">
        <f t="shared" si="8"/>
        <v>1628</v>
      </c>
      <c r="Z39" s="4">
        <f>IF(OR(ISBLANK(Q39),VALUE(Q39)=0)," ",VALUE(G39)*60*VLOOKUP(VALUE(Q39),'Berechnungen 525d'!$A$5:$D$9,4)/1000)</f>
        <v>82.633123404255315</v>
      </c>
      <c r="AA39" s="19">
        <f t="shared" si="9"/>
        <v>2239</v>
      </c>
      <c r="AB39" s="19">
        <f t="shared" si="10"/>
        <v>2121</v>
      </c>
      <c r="AC39" s="19">
        <f t="shared" si="4"/>
        <v>118</v>
      </c>
      <c r="AD39" s="118">
        <f t="shared" si="11"/>
        <v>0.53720000000000001</v>
      </c>
      <c r="AE39" s="117">
        <f t="shared" si="12"/>
        <v>1.44112</v>
      </c>
      <c r="AF39" s="52">
        <f t="shared" si="13"/>
        <v>5</v>
      </c>
      <c r="AG39" s="48">
        <f t="shared" si="5"/>
        <v>3.786</v>
      </c>
      <c r="AH39" s="20">
        <f t="shared" si="6"/>
        <v>951.89300000000003</v>
      </c>
      <c r="AI39" s="20">
        <f t="shared" si="7"/>
        <v>931.423</v>
      </c>
      <c r="AJ39" s="20">
        <f t="shared" si="14"/>
        <v>20.470000000000027</v>
      </c>
      <c r="AK39" s="48"/>
    </row>
    <row r="40" spans="1:37" x14ac:dyDescent="0.25">
      <c r="A40">
        <v>9868</v>
      </c>
      <c r="B40" t="s">
        <v>91</v>
      </c>
      <c r="C40" s="90">
        <v>941.65800000000002</v>
      </c>
      <c r="D40" t="s">
        <v>91</v>
      </c>
      <c r="E40" s="90">
        <v>3.7770000000000001</v>
      </c>
      <c r="F40" t="s">
        <v>92</v>
      </c>
      <c r="G40" s="90">
        <v>1661</v>
      </c>
      <c r="H40" t="s">
        <v>444</v>
      </c>
      <c r="I40" s="90">
        <v>62.46</v>
      </c>
      <c r="J40" t="s">
        <v>446</v>
      </c>
      <c r="K40" s="90">
        <v>1.52589</v>
      </c>
      <c r="L40" t="s">
        <v>101</v>
      </c>
      <c r="M40" s="90">
        <v>2184</v>
      </c>
      <c r="N40" t="s">
        <v>101</v>
      </c>
      <c r="O40" s="90">
        <v>2155</v>
      </c>
      <c r="P40" t="s">
        <v>102</v>
      </c>
      <c r="Q40" s="90">
        <v>5</v>
      </c>
      <c r="R40" t="s">
        <v>93</v>
      </c>
      <c r="S40" s="90">
        <v>69.81</v>
      </c>
      <c r="T40" t="s">
        <v>91</v>
      </c>
      <c r="U40" s="90">
        <v>951.89300000000003</v>
      </c>
      <c r="V40" s="90"/>
      <c r="W40" s="82"/>
      <c r="X40" s="17">
        <f t="shared" si="3"/>
        <v>9.8680000000000003</v>
      </c>
      <c r="Y40" s="95">
        <f t="shared" si="8"/>
        <v>1661</v>
      </c>
      <c r="Z40" s="4">
        <f>IF(OR(ISBLANK(Q40),VALUE(Q40)=0)," ",VALUE(G40)*60*VLOOKUP(VALUE(Q40),'Berechnungen 525d'!$A$5:$D$9,4)/1000)</f>
        <v>84.308119148936171</v>
      </c>
      <c r="AA40" s="19">
        <f t="shared" si="9"/>
        <v>2184</v>
      </c>
      <c r="AB40" s="19">
        <f t="shared" si="10"/>
        <v>2155</v>
      </c>
      <c r="AC40" s="19">
        <f t="shared" si="4"/>
        <v>29</v>
      </c>
      <c r="AD40" s="118">
        <f t="shared" si="11"/>
        <v>0.62460000000000004</v>
      </c>
      <c r="AE40" s="117">
        <f t="shared" si="12"/>
        <v>1.52589</v>
      </c>
      <c r="AF40" s="52">
        <f t="shared" si="13"/>
        <v>5</v>
      </c>
      <c r="AG40" s="48">
        <f t="shared" si="5"/>
        <v>3.7770000000000001</v>
      </c>
      <c r="AH40" s="20">
        <f t="shared" si="6"/>
        <v>951.89300000000003</v>
      </c>
      <c r="AI40" s="20">
        <f t="shared" si="7"/>
        <v>941.65800000000002</v>
      </c>
      <c r="AJ40" s="20">
        <f t="shared" si="14"/>
        <v>10.235000000000014</v>
      </c>
      <c r="AK40" s="48"/>
    </row>
    <row r="41" spans="1:37" x14ac:dyDescent="0.25">
      <c r="A41">
        <v>10221</v>
      </c>
      <c r="B41" t="s">
        <v>91</v>
      </c>
      <c r="C41" s="90">
        <v>951.89300000000003</v>
      </c>
      <c r="D41" t="s">
        <v>91</v>
      </c>
      <c r="E41" s="90">
        <v>3.782</v>
      </c>
      <c r="F41" t="s">
        <v>92</v>
      </c>
      <c r="G41" s="90">
        <v>1691</v>
      </c>
      <c r="H41" t="s">
        <v>444</v>
      </c>
      <c r="I41" s="90">
        <v>62.59</v>
      </c>
      <c r="J41" t="s">
        <v>446</v>
      </c>
      <c r="K41" s="90">
        <v>1.2715700000000001</v>
      </c>
      <c r="L41" t="s">
        <v>101</v>
      </c>
      <c r="M41" s="90">
        <v>2162</v>
      </c>
      <c r="N41" t="s">
        <v>101</v>
      </c>
      <c r="O41" s="90">
        <v>2186</v>
      </c>
      <c r="P41" t="s">
        <v>102</v>
      </c>
      <c r="Q41" s="90">
        <v>5</v>
      </c>
      <c r="R41" t="s">
        <v>93</v>
      </c>
      <c r="S41" s="90">
        <v>69.930000000000007</v>
      </c>
      <c r="T41" t="s">
        <v>91</v>
      </c>
      <c r="U41" s="90">
        <v>962.12900000000002</v>
      </c>
      <c r="V41" s="90"/>
      <c r="W41" s="82"/>
      <c r="X41" s="17">
        <f t="shared" si="3"/>
        <v>10.221</v>
      </c>
      <c r="Y41" s="95">
        <f t="shared" si="8"/>
        <v>1691</v>
      </c>
      <c r="Z41" s="4">
        <f>IF(OR(ISBLANK(Q41),VALUE(Q41)=0)," ",VALUE(G41)*60*VLOOKUP(VALUE(Q41),'Berechnungen 525d'!$A$5:$D$9,4)/1000)</f>
        <v>85.830842553191488</v>
      </c>
      <c r="AA41" s="19">
        <f t="shared" si="9"/>
        <v>2162</v>
      </c>
      <c r="AB41" s="19">
        <f t="shared" si="10"/>
        <v>2186</v>
      </c>
      <c r="AC41" s="19">
        <f t="shared" si="4"/>
        <v>-24</v>
      </c>
      <c r="AD41" s="118">
        <f t="shared" si="11"/>
        <v>0.62590000000000001</v>
      </c>
      <c r="AE41" s="117">
        <f t="shared" si="12"/>
        <v>1.2715700000000001</v>
      </c>
      <c r="AF41" s="52">
        <f t="shared" si="13"/>
        <v>5</v>
      </c>
      <c r="AG41" s="48">
        <f t="shared" si="5"/>
        <v>3.782</v>
      </c>
      <c r="AH41" s="20">
        <f t="shared" si="6"/>
        <v>962.12900000000002</v>
      </c>
      <c r="AI41" s="20">
        <f t="shared" si="7"/>
        <v>951.89300000000003</v>
      </c>
      <c r="AJ41" s="20">
        <f t="shared" si="14"/>
        <v>10.23599999999999</v>
      </c>
      <c r="AK41" s="48"/>
    </row>
    <row r="42" spans="1:37" x14ac:dyDescent="0.25">
      <c r="A42">
        <v>10560</v>
      </c>
      <c r="B42" t="s">
        <v>91</v>
      </c>
      <c r="C42" s="90">
        <v>962.12900000000002</v>
      </c>
      <c r="D42" t="s">
        <v>91</v>
      </c>
      <c r="E42" s="90">
        <v>3.782</v>
      </c>
      <c r="F42" t="s">
        <v>92</v>
      </c>
      <c r="G42" s="90">
        <v>1718</v>
      </c>
      <c r="H42" t="s">
        <v>444</v>
      </c>
      <c r="I42" s="90">
        <v>60.72</v>
      </c>
      <c r="J42" t="s">
        <v>446</v>
      </c>
      <c r="K42" s="90">
        <v>1.3563400000000001</v>
      </c>
      <c r="L42" t="s">
        <v>101</v>
      </c>
      <c r="M42" s="90">
        <v>2179</v>
      </c>
      <c r="N42" t="s">
        <v>101</v>
      </c>
      <c r="O42" s="90">
        <v>2213</v>
      </c>
      <c r="P42" t="s">
        <v>102</v>
      </c>
      <c r="Q42" s="90">
        <v>5</v>
      </c>
      <c r="R42" t="s">
        <v>93</v>
      </c>
      <c r="S42" s="90">
        <v>70.260000000000005</v>
      </c>
      <c r="T42" t="s">
        <v>91</v>
      </c>
      <c r="U42" s="90">
        <v>972.36400000000003</v>
      </c>
      <c r="V42" s="90"/>
      <c r="W42" s="82"/>
      <c r="X42" s="17">
        <f t="shared" si="3"/>
        <v>10.56</v>
      </c>
      <c r="Y42" s="95">
        <f t="shared" si="8"/>
        <v>1718</v>
      </c>
      <c r="Z42" s="4">
        <f>IF(OR(ISBLANK(Q42),VALUE(Q42)=0)," ",VALUE(G42)*60*VLOOKUP(VALUE(Q42),'Berechnungen 525d'!$A$5:$D$9,4)/1000)</f>
        <v>87.201293617021278</v>
      </c>
      <c r="AA42" s="19">
        <f t="shared" si="9"/>
        <v>2179</v>
      </c>
      <c r="AB42" s="19">
        <f t="shared" si="10"/>
        <v>2213</v>
      </c>
      <c r="AC42" s="19">
        <f t="shared" si="4"/>
        <v>-34</v>
      </c>
      <c r="AD42" s="118">
        <f t="shared" si="11"/>
        <v>0.60719999999999996</v>
      </c>
      <c r="AE42" s="117">
        <f t="shared" si="12"/>
        <v>1.3563400000000001</v>
      </c>
      <c r="AF42" s="52">
        <f t="shared" si="13"/>
        <v>5</v>
      </c>
      <c r="AG42" s="48">
        <f t="shared" si="5"/>
        <v>3.782</v>
      </c>
      <c r="AH42" s="20">
        <f t="shared" si="6"/>
        <v>972.36400000000003</v>
      </c>
      <c r="AI42" s="20">
        <f t="shared" si="7"/>
        <v>962.12900000000002</v>
      </c>
      <c r="AJ42" s="20">
        <f t="shared" si="14"/>
        <v>10.235000000000014</v>
      </c>
      <c r="AK42" s="48"/>
    </row>
    <row r="43" spans="1:37" x14ac:dyDescent="0.25">
      <c r="A43">
        <v>10791</v>
      </c>
      <c r="B43" t="s">
        <v>91</v>
      </c>
      <c r="C43" s="90">
        <v>982.6</v>
      </c>
      <c r="D43" t="s">
        <v>91</v>
      </c>
      <c r="E43" s="90">
        <v>3.7730000000000001</v>
      </c>
      <c r="F43" t="s">
        <v>92</v>
      </c>
      <c r="G43" s="90">
        <v>1746</v>
      </c>
      <c r="H43" t="s">
        <v>444</v>
      </c>
      <c r="I43" s="90">
        <v>58.25</v>
      </c>
      <c r="J43" t="s">
        <v>446</v>
      </c>
      <c r="K43" s="90">
        <v>1.3563400000000001</v>
      </c>
      <c r="L43" t="s">
        <v>101</v>
      </c>
      <c r="M43" s="90">
        <v>2215</v>
      </c>
      <c r="N43" t="s">
        <v>101</v>
      </c>
      <c r="O43" s="90">
        <v>2242</v>
      </c>
      <c r="P43" t="s">
        <v>102</v>
      </c>
      <c r="Q43" s="90">
        <v>5</v>
      </c>
      <c r="R43" t="s">
        <v>93</v>
      </c>
      <c r="S43" s="90">
        <v>70.739999999999995</v>
      </c>
      <c r="T43" t="s">
        <v>91</v>
      </c>
      <c r="U43" s="90">
        <v>982.6</v>
      </c>
      <c r="V43" s="90"/>
      <c r="W43" s="82"/>
      <c r="X43" s="17">
        <f t="shared" si="3"/>
        <v>10.791</v>
      </c>
      <c r="Y43" s="95">
        <f t="shared" si="8"/>
        <v>1746</v>
      </c>
      <c r="Z43" s="4">
        <f>IF(OR(ISBLANK(Q43),VALUE(Q43)=0)," ",VALUE(G43)*60*VLOOKUP(VALUE(Q43),'Berechnungen 525d'!$A$5:$D$9,4)/1000)</f>
        <v>88.622502127659558</v>
      </c>
      <c r="AA43" s="19">
        <f t="shared" si="9"/>
        <v>2215</v>
      </c>
      <c r="AB43" s="19">
        <f t="shared" si="10"/>
        <v>2242</v>
      </c>
      <c r="AC43" s="19">
        <f t="shared" si="4"/>
        <v>-27</v>
      </c>
      <c r="AD43" s="118">
        <f t="shared" si="11"/>
        <v>0.58250000000000002</v>
      </c>
      <c r="AE43" s="117">
        <f t="shared" si="12"/>
        <v>1.3563400000000001</v>
      </c>
      <c r="AF43" s="52">
        <f t="shared" si="13"/>
        <v>5</v>
      </c>
      <c r="AG43" s="48">
        <f t="shared" si="5"/>
        <v>3.7730000000000001</v>
      </c>
      <c r="AH43" s="20">
        <f t="shared" si="6"/>
        <v>982.6</v>
      </c>
      <c r="AI43" s="20">
        <f t="shared" si="7"/>
        <v>982.6</v>
      </c>
      <c r="AJ43" s="20">
        <f t="shared" si="14"/>
        <v>0</v>
      </c>
      <c r="AK43" s="48"/>
    </row>
    <row r="44" spans="1:37" x14ac:dyDescent="0.25">
      <c r="A44">
        <v>11132</v>
      </c>
      <c r="B44" t="s">
        <v>91</v>
      </c>
      <c r="C44" s="90">
        <v>982.6</v>
      </c>
      <c r="D44" t="s">
        <v>91</v>
      </c>
      <c r="E44" s="90">
        <v>3.7690000000000001</v>
      </c>
      <c r="F44" t="s">
        <v>92</v>
      </c>
      <c r="G44" s="90">
        <v>1784</v>
      </c>
      <c r="H44" t="s">
        <v>444</v>
      </c>
      <c r="I44" s="90">
        <v>57.06</v>
      </c>
      <c r="J44" t="s">
        <v>446</v>
      </c>
      <c r="K44" s="90">
        <v>1.52589</v>
      </c>
      <c r="L44" t="s">
        <v>101</v>
      </c>
      <c r="M44" s="90">
        <v>2262</v>
      </c>
      <c r="N44" t="s">
        <v>101</v>
      </c>
      <c r="O44" s="90">
        <v>2265</v>
      </c>
      <c r="P44" t="s">
        <v>102</v>
      </c>
      <c r="Q44" s="90">
        <v>5</v>
      </c>
      <c r="R44" t="s">
        <v>93</v>
      </c>
      <c r="S44" s="90">
        <v>70.58</v>
      </c>
      <c r="T44" t="s">
        <v>91</v>
      </c>
      <c r="U44" s="90">
        <v>982.6</v>
      </c>
      <c r="V44" s="90"/>
      <c r="W44" s="82"/>
      <c r="X44" s="17">
        <f t="shared" si="3"/>
        <v>11.132</v>
      </c>
      <c r="Y44" s="95">
        <f t="shared" si="8"/>
        <v>1784</v>
      </c>
      <c r="Z44" s="4">
        <f>IF(OR(ISBLANK(Q44),VALUE(Q44)=0)," ",VALUE(G44)*60*VLOOKUP(VALUE(Q44),'Berechnungen 525d'!$A$5:$D$9,4)/1000)</f>
        <v>90.551285106382977</v>
      </c>
      <c r="AA44" s="19">
        <f t="shared" si="9"/>
        <v>2262</v>
      </c>
      <c r="AB44" s="19">
        <f t="shared" si="10"/>
        <v>2265</v>
      </c>
      <c r="AC44" s="19">
        <f t="shared" si="4"/>
        <v>-3</v>
      </c>
      <c r="AD44" s="118">
        <f t="shared" si="11"/>
        <v>0.5706</v>
      </c>
      <c r="AE44" s="117">
        <f t="shared" si="12"/>
        <v>1.52589</v>
      </c>
      <c r="AF44" s="52">
        <f t="shared" si="13"/>
        <v>5</v>
      </c>
      <c r="AG44" s="48">
        <f t="shared" si="5"/>
        <v>3.7690000000000001</v>
      </c>
      <c r="AH44" s="20">
        <f t="shared" si="6"/>
        <v>982.6</v>
      </c>
      <c r="AI44" s="20">
        <f t="shared" si="7"/>
        <v>982.6</v>
      </c>
      <c r="AJ44" s="20">
        <f t="shared" si="14"/>
        <v>0</v>
      </c>
      <c r="AK44" s="48"/>
    </row>
    <row r="45" spans="1:37" x14ac:dyDescent="0.25">
      <c r="A45">
        <v>11418</v>
      </c>
      <c r="B45" t="s">
        <v>91</v>
      </c>
      <c r="C45" s="90">
        <v>982.6</v>
      </c>
      <c r="D45" t="s">
        <v>91</v>
      </c>
      <c r="E45" s="90">
        <v>3.7690000000000001</v>
      </c>
      <c r="F45" t="s">
        <v>92</v>
      </c>
      <c r="G45" s="90">
        <v>1815</v>
      </c>
      <c r="H45" t="s">
        <v>444</v>
      </c>
      <c r="I45" s="90">
        <v>53.99</v>
      </c>
      <c r="J45" t="s">
        <v>446</v>
      </c>
      <c r="K45" s="90">
        <v>1.61066</v>
      </c>
      <c r="L45" t="s">
        <v>101</v>
      </c>
      <c r="M45" s="90">
        <v>2312</v>
      </c>
      <c r="N45" t="s">
        <v>101</v>
      </c>
      <c r="O45" s="90">
        <v>2281</v>
      </c>
      <c r="P45" t="s">
        <v>102</v>
      </c>
      <c r="Q45" s="90">
        <v>5</v>
      </c>
      <c r="R45" t="s">
        <v>93</v>
      </c>
      <c r="S45" s="90">
        <v>70.45</v>
      </c>
      <c r="T45" t="s">
        <v>91</v>
      </c>
      <c r="U45" s="90">
        <v>992.83500000000004</v>
      </c>
      <c r="V45" s="90"/>
      <c r="W45" s="82"/>
      <c r="X45" s="17">
        <f t="shared" si="3"/>
        <v>11.417999999999999</v>
      </c>
      <c r="Y45" s="95">
        <f t="shared" si="8"/>
        <v>1815</v>
      </c>
      <c r="Z45" s="4">
        <f>IF(OR(ISBLANK(Q45),VALUE(Q45)=0)," ",VALUE(G45)*60*VLOOKUP(VALUE(Q45),'Berechnungen 525d'!$A$5:$D$9,4)/1000)</f>
        <v>92.124765957446797</v>
      </c>
      <c r="AA45" s="19">
        <f t="shared" si="9"/>
        <v>2312</v>
      </c>
      <c r="AB45" s="19">
        <f t="shared" si="10"/>
        <v>2281</v>
      </c>
      <c r="AC45" s="19">
        <f t="shared" si="4"/>
        <v>31</v>
      </c>
      <c r="AD45" s="118">
        <f t="shared" si="11"/>
        <v>0.53990000000000005</v>
      </c>
      <c r="AE45" s="117">
        <f t="shared" si="12"/>
        <v>1.61066</v>
      </c>
      <c r="AF45" s="52">
        <f t="shared" si="13"/>
        <v>5</v>
      </c>
      <c r="AG45" s="48">
        <f t="shared" si="5"/>
        <v>3.7690000000000001</v>
      </c>
      <c r="AH45" s="20">
        <f t="shared" si="6"/>
        <v>992.83500000000004</v>
      </c>
      <c r="AI45" s="20">
        <f t="shared" si="7"/>
        <v>982.6</v>
      </c>
      <c r="AJ45" s="20">
        <f t="shared" si="14"/>
        <v>10.235000000000014</v>
      </c>
      <c r="AK45" s="48"/>
    </row>
    <row r="46" spans="1:37" x14ac:dyDescent="0.25">
      <c r="A46">
        <v>11649</v>
      </c>
      <c r="B46" t="s">
        <v>91</v>
      </c>
      <c r="C46" s="90">
        <v>1003.07</v>
      </c>
      <c r="D46" t="s">
        <v>91</v>
      </c>
      <c r="E46" s="90">
        <v>3.7519999999999998</v>
      </c>
      <c r="F46" t="s">
        <v>92</v>
      </c>
      <c r="G46" s="90">
        <v>1840</v>
      </c>
      <c r="H46" t="s">
        <v>444</v>
      </c>
      <c r="I46" s="90">
        <v>51.03</v>
      </c>
      <c r="J46" t="s">
        <v>446</v>
      </c>
      <c r="K46" s="90">
        <v>1.52589</v>
      </c>
      <c r="L46" t="s">
        <v>101</v>
      </c>
      <c r="M46" s="90">
        <v>2356</v>
      </c>
      <c r="N46" t="s">
        <v>101</v>
      </c>
      <c r="O46" s="90">
        <v>2295</v>
      </c>
      <c r="P46" t="s">
        <v>102</v>
      </c>
      <c r="Q46" s="90">
        <v>5</v>
      </c>
      <c r="R46" t="s">
        <v>93</v>
      </c>
      <c r="S46" s="90">
        <v>70.709999999999994</v>
      </c>
      <c r="T46" t="s">
        <v>91</v>
      </c>
      <c r="U46" s="90">
        <v>1003.07</v>
      </c>
      <c r="V46" s="90"/>
      <c r="W46" s="82"/>
      <c r="X46" s="17">
        <f t="shared" si="3"/>
        <v>11.648999999999999</v>
      </c>
      <c r="Y46" s="95">
        <f t="shared" si="8"/>
        <v>1840</v>
      </c>
      <c r="Z46" s="4">
        <f>IF(OR(ISBLANK(Q46),VALUE(Q46)=0)," ",VALUE(G46)*60*VLOOKUP(VALUE(Q46),'Berechnungen 525d'!$A$5:$D$9,4)/1000)</f>
        <v>93.393702127659566</v>
      </c>
      <c r="AA46" s="19">
        <f t="shared" si="9"/>
        <v>2356</v>
      </c>
      <c r="AB46" s="19">
        <f t="shared" si="10"/>
        <v>2295</v>
      </c>
      <c r="AC46" s="19">
        <f t="shared" si="4"/>
        <v>61</v>
      </c>
      <c r="AD46" s="118">
        <f t="shared" si="11"/>
        <v>0.51029999999999998</v>
      </c>
      <c r="AE46" s="117">
        <f t="shared" si="12"/>
        <v>1.52589</v>
      </c>
      <c r="AF46" s="52">
        <f t="shared" si="13"/>
        <v>5</v>
      </c>
      <c r="AG46" s="48">
        <f t="shared" si="5"/>
        <v>3.7519999999999998</v>
      </c>
      <c r="AH46" s="20">
        <f t="shared" si="6"/>
        <v>1003.07</v>
      </c>
      <c r="AI46" s="20">
        <f t="shared" si="7"/>
        <v>1003.07</v>
      </c>
      <c r="AJ46" s="20">
        <f t="shared" si="14"/>
        <v>0</v>
      </c>
      <c r="AK46" s="48"/>
    </row>
    <row r="47" spans="1:37" x14ac:dyDescent="0.25">
      <c r="A47">
        <v>11906</v>
      </c>
      <c r="B47" t="s">
        <v>91</v>
      </c>
      <c r="C47" s="90">
        <v>1013.31</v>
      </c>
      <c r="D47" t="s">
        <v>91</v>
      </c>
      <c r="E47" s="90">
        <v>3.7639999999999998</v>
      </c>
      <c r="F47" t="s">
        <v>92</v>
      </c>
      <c r="G47" s="90">
        <v>1880</v>
      </c>
      <c r="H47" t="s">
        <v>444</v>
      </c>
      <c r="I47" s="90">
        <v>49.82</v>
      </c>
      <c r="J47" t="s">
        <v>446</v>
      </c>
      <c r="K47" s="90">
        <v>1.52589</v>
      </c>
      <c r="L47" t="s">
        <v>101</v>
      </c>
      <c r="M47" s="90">
        <v>2401</v>
      </c>
      <c r="N47" t="s">
        <v>101</v>
      </c>
      <c r="O47" s="90">
        <v>2316</v>
      </c>
      <c r="P47" t="s">
        <v>102</v>
      </c>
      <c r="Q47" s="90">
        <v>5</v>
      </c>
      <c r="R47" t="s">
        <v>93</v>
      </c>
      <c r="S47" s="90">
        <v>70.31</v>
      </c>
      <c r="T47" t="s">
        <v>91</v>
      </c>
      <c r="U47" s="90">
        <v>1013.31</v>
      </c>
      <c r="V47" s="90"/>
      <c r="W47" s="82"/>
      <c r="X47" s="17">
        <f t="shared" si="3"/>
        <v>11.906000000000001</v>
      </c>
      <c r="Y47" s="95">
        <f t="shared" si="8"/>
        <v>1880</v>
      </c>
      <c r="Z47" s="4">
        <f>IF(OR(ISBLANK(Q47),VALUE(Q47)=0)," ",VALUE(G47)*60*VLOOKUP(VALUE(Q47),'Berechnungen 525d'!$A$5:$D$9,4)/1000)</f>
        <v>95.424000000000007</v>
      </c>
      <c r="AA47" s="19">
        <f t="shared" si="9"/>
        <v>2401</v>
      </c>
      <c r="AB47" s="19">
        <f t="shared" si="10"/>
        <v>2316</v>
      </c>
      <c r="AC47" s="19">
        <f t="shared" si="4"/>
        <v>85</v>
      </c>
      <c r="AD47" s="118">
        <f t="shared" si="11"/>
        <v>0.49819999999999998</v>
      </c>
      <c r="AE47" s="117">
        <f t="shared" si="12"/>
        <v>1.52589</v>
      </c>
      <c r="AF47" s="52">
        <f t="shared" si="13"/>
        <v>5</v>
      </c>
      <c r="AG47" s="48">
        <f t="shared" si="5"/>
        <v>3.7639999999999998</v>
      </c>
      <c r="AH47" s="20">
        <f t="shared" si="6"/>
        <v>1013.31</v>
      </c>
      <c r="AI47" s="20">
        <f t="shared" si="7"/>
        <v>1013.31</v>
      </c>
      <c r="AJ47" s="20">
        <f t="shared" si="14"/>
        <v>0</v>
      </c>
      <c r="AK47" s="48"/>
    </row>
    <row r="48" spans="1:37" x14ac:dyDescent="0.25">
      <c r="A48">
        <v>12276</v>
      </c>
      <c r="B48" t="s">
        <v>91</v>
      </c>
      <c r="C48" s="90">
        <v>1003.07</v>
      </c>
      <c r="D48" t="s">
        <v>91</v>
      </c>
      <c r="E48" s="90">
        <v>3.7639999999999998</v>
      </c>
      <c r="F48" t="s">
        <v>92</v>
      </c>
      <c r="G48" s="90">
        <v>1907</v>
      </c>
      <c r="H48" t="s">
        <v>444</v>
      </c>
      <c r="I48" s="90">
        <v>48.91</v>
      </c>
      <c r="J48" t="s">
        <v>446</v>
      </c>
      <c r="K48" s="90">
        <v>1.52589</v>
      </c>
      <c r="L48" t="s">
        <v>101</v>
      </c>
      <c r="M48" s="90">
        <v>2434</v>
      </c>
      <c r="N48" t="s">
        <v>101</v>
      </c>
      <c r="O48" s="90">
        <v>2331</v>
      </c>
      <c r="P48" t="s">
        <v>102</v>
      </c>
      <c r="Q48" s="90">
        <v>5</v>
      </c>
      <c r="R48" t="s">
        <v>93</v>
      </c>
      <c r="S48" s="90">
        <v>70.569999999999993</v>
      </c>
      <c r="T48" t="s">
        <v>91</v>
      </c>
      <c r="U48" s="90">
        <v>1013.31</v>
      </c>
      <c r="V48" s="90"/>
      <c r="W48" s="82"/>
      <c r="X48" s="17">
        <f t="shared" si="3"/>
        <v>12.276</v>
      </c>
      <c r="Y48" s="95">
        <f t="shared" si="8"/>
        <v>1907</v>
      </c>
      <c r="Z48" s="4">
        <f>IF(OR(ISBLANK(Q48),VALUE(Q48)=0)," ",VALUE(G48)*60*VLOOKUP(VALUE(Q48),'Berechnungen 525d'!$A$5:$D$9,4)/1000)</f>
        <v>96.794451063829783</v>
      </c>
      <c r="AA48" s="19">
        <f t="shared" si="9"/>
        <v>2434</v>
      </c>
      <c r="AB48" s="19">
        <f t="shared" si="10"/>
        <v>2331</v>
      </c>
      <c r="AC48" s="19">
        <f t="shared" si="4"/>
        <v>103</v>
      </c>
      <c r="AD48" s="118">
        <f t="shared" si="11"/>
        <v>0.48909999999999998</v>
      </c>
      <c r="AE48" s="117">
        <f t="shared" si="12"/>
        <v>1.52589</v>
      </c>
      <c r="AF48" s="52">
        <f t="shared" si="13"/>
        <v>5</v>
      </c>
      <c r="AG48" s="48">
        <f t="shared" si="5"/>
        <v>3.7639999999999998</v>
      </c>
      <c r="AH48" s="20">
        <f t="shared" si="6"/>
        <v>1013.31</v>
      </c>
      <c r="AI48" s="20">
        <f t="shared" si="7"/>
        <v>1003.07</v>
      </c>
      <c r="AJ48" s="20">
        <f t="shared" si="14"/>
        <v>10.239999999999895</v>
      </c>
      <c r="AK48" s="48"/>
    </row>
    <row r="49" spans="1:37" x14ac:dyDescent="0.25">
      <c r="A49">
        <v>12507</v>
      </c>
      <c r="B49" t="s">
        <v>91</v>
      </c>
      <c r="C49" s="90">
        <v>1013.31</v>
      </c>
      <c r="D49" t="s">
        <v>91</v>
      </c>
      <c r="E49" s="90">
        <v>3.76</v>
      </c>
      <c r="F49" t="s">
        <v>92</v>
      </c>
      <c r="G49" s="90">
        <v>1936</v>
      </c>
      <c r="H49" t="s">
        <v>444</v>
      </c>
      <c r="I49" s="90">
        <v>51.7</v>
      </c>
      <c r="J49" t="s">
        <v>446</v>
      </c>
      <c r="K49" s="90">
        <v>1.44112</v>
      </c>
      <c r="L49" t="s">
        <v>101</v>
      </c>
      <c r="M49" s="90">
        <v>2426</v>
      </c>
      <c r="N49" t="s">
        <v>101</v>
      </c>
      <c r="O49" s="90">
        <v>2346</v>
      </c>
      <c r="P49" t="s">
        <v>102</v>
      </c>
      <c r="Q49" s="90">
        <v>5</v>
      </c>
      <c r="R49" t="s">
        <v>93</v>
      </c>
      <c r="S49" s="90">
        <v>70.989999999999995</v>
      </c>
      <c r="T49" t="s">
        <v>91</v>
      </c>
      <c r="U49" s="90">
        <v>1023.54</v>
      </c>
      <c r="V49" s="90"/>
      <c r="W49" s="82"/>
      <c r="X49" s="17">
        <f t="shared" si="3"/>
        <v>12.507</v>
      </c>
      <c r="Y49" s="95">
        <f t="shared" si="8"/>
        <v>1936</v>
      </c>
      <c r="Z49" s="4">
        <f>IF(OR(ISBLANK(Q49),VALUE(Q49)=0)," ",VALUE(G49)*60*VLOOKUP(VALUE(Q49),'Berechnungen 525d'!$A$5:$D$9,4)/1000)</f>
        <v>98.266417021276595</v>
      </c>
      <c r="AA49" s="19">
        <f t="shared" si="9"/>
        <v>2426</v>
      </c>
      <c r="AB49" s="19">
        <f t="shared" si="10"/>
        <v>2346</v>
      </c>
      <c r="AC49" s="19">
        <f t="shared" si="4"/>
        <v>80</v>
      </c>
      <c r="AD49" s="118">
        <f t="shared" si="11"/>
        <v>0.51700000000000002</v>
      </c>
      <c r="AE49" s="117">
        <f t="shared" si="12"/>
        <v>1.44112</v>
      </c>
      <c r="AF49" s="52">
        <f t="shared" si="13"/>
        <v>5</v>
      </c>
      <c r="AG49" s="48">
        <f t="shared" si="5"/>
        <v>3.76</v>
      </c>
      <c r="AH49" s="20">
        <f t="shared" si="6"/>
        <v>1023.54</v>
      </c>
      <c r="AI49" s="20">
        <f t="shared" si="7"/>
        <v>1013.31</v>
      </c>
      <c r="AJ49" s="20">
        <f t="shared" si="14"/>
        <v>10.230000000000018</v>
      </c>
      <c r="AK49" s="48"/>
    </row>
    <row r="50" spans="1:37" x14ac:dyDescent="0.25">
      <c r="A50">
        <v>12763</v>
      </c>
      <c r="B50" t="s">
        <v>91</v>
      </c>
      <c r="C50" s="90">
        <v>1033.78</v>
      </c>
      <c r="D50" t="s">
        <v>91</v>
      </c>
      <c r="E50" s="90">
        <v>3.7559999999999998</v>
      </c>
      <c r="F50" t="s">
        <v>92</v>
      </c>
      <c r="G50" s="90">
        <v>1974</v>
      </c>
      <c r="H50" t="s">
        <v>444</v>
      </c>
      <c r="I50" s="90">
        <v>53.67</v>
      </c>
      <c r="J50" t="s">
        <v>446</v>
      </c>
      <c r="K50" s="90">
        <v>1.44112</v>
      </c>
      <c r="L50" t="s">
        <v>101</v>
      </c>
      <c r="M50" s="90">
        <v>2412</v>
      </c>
      <c r="N50" t="s">
        <v>101</v>
      </c>
      <c r="O50" s="90">
        <v>2367</v>
      </c>
      <c r="P50" t="s">
        <v>102</v>
      </c>
      <c r="Q50" s="90">
        <v>5</v>
      </c>
      <c r="R50" t="s">
        <v>93</v>
      </c>
      <c r="S50" s="90">
        <v>70.599999999999994</v>
      </c>
      <c r="T50" t="s">
        <v>91</v>
      </c>
      <c r="U50" s="90">
        <v>1033.78</v>
      </c>
      <c r="V50" s="90"/>
      <c r="W50" s="82"/>
      <c r="X50" s="17">
        <f t="shared" si="3"/>
        <v>12.763</v>
      </c>
      <c r="Y50" s="95">
        <f t="shared" si="8"/>
        <v>1974</v>
      </c>
      <c r="Z50" s="4">
        <f>IF(OR(ISBLANK(Q50),VALUE(Q50)=0)," ",VALUE(G50)*60*VLOOKUP(VALUE(Q50),'Berechnungen 525d'!$A$5:$D$9,4)/1000)</f>
        <v>100.1952</v>
      </c>
      <c r="AA50" s="19">
        <f t="shared" si="9"/>
        <v>2412</v>
      </c>
      <c r="AB50" s="19">
        <f t="shared" si="10"/>
        <v>2367</v>
      </c>
      <c r="AC50" s="19">
        <f t="shared" si="4"/>
        <v>45</v>
      </c>
      <c r="AD50" s="118">
        <f t="shared" si="11"/>
        <v>0.53670000000000007</v>
      </c>
      <c r="AE50" s="117">
        <f t="shared" si="12"/>
        <v>1.44112</v>
      </c>
      <c r="AF50" s="52">
        <f t="shared" si="13"/>
        <v>5</v>
      </c>
      <c r="AG50" s="48">
        <f t="shared" si="5"/>
        <v>3.7559999999999998</v>
      </c>
      <c r="AH50" s="20">
        <f t="shared" si="6"/>
        <v>1033.78</v>
      </c>
      <c r="AI50" s="20">
        <f t="shared" si="7"/>
        <v>1033.78</v>
      </c>
      <c r="AJ50" s="20">
        <f t="shared" si="14"/>
        <v>0</v>
      </c>
      <c r="AK50" s="48"/>
    </row>
    <row r="51" spans="1:37" x14ac:dyDescent="0.25">
      <c r="A51">
        <v>13134</v>
      </c>
      <c r="B51" t="s">
        <v>91</v>
      </c>
      <c r="C51" s="90">
        <v>1033.78</v>
      </c>
      <c r="D51" t="s">
        <v>91</v>
      </c>
      <c r="E51" s="90">
        <v>3.76</v>
      </c>
      <c r="F51" t="s">
        <v>92</v>
      </c>
      <c r="G51" s="90">
        <v>2002</v>
      </c>
      <c r="H51" t="s">
        <v>444</v>
      </c>
      <c r="I51" s="90">
        <v>52.45</v>
      </c>
      <c r="J51" t="s">
        <v>446</v>
      </c>
      <c r="K51" s="90">
        <v>1.52589</v>
      </c>
      <c r="L51" t="s">
        <v>101</v>
      </c>
      <c r="M51" s="90">
        <v>2401</v>
      </c>
      <c r="N51" t="s">
        <v>101</v>
      </c>
      <c r="O51" s="90">
        <v>2381</v>
      </c>
      <c r="P51" t="s">
        <v>102</v>
      </c>
      <c r="Q51" s="90">
        <v>5</v>
      </c>
      <c r="R51" t="s">
        <v>93</v>
      </c>
      <c r="S51" s="90">
        <v>71.260000000000005</v>
      </c>
      <c r="T51" t="s">
        <v>91</v>
      </c>
      <c r="U51" s="90">
        <v>1044.01</v>
      </c>
      <c r="V51" s="90"/>
      <c r="W51" s="82"/>
      <c r="X51" s="17">
        <f t="shared" si="3"/>
        <v>13.134</v>
      </c>
      <c r="Y51" s="95">
        <f t="shared" si="8"/>
        <v>2002</v>
      </c>
      <c r="Z51" s="4">
        <f>IF(OR(ISBLANK(Q51),VALUE(Q51)=0)," ",VALUE(G51)*60*VLOOKUP(VALUE(Q51),'Berechnungen 525d'!$A$5:$D$9,4)/1000)</f>
        <v>101.61640851063829</v>
      </c>
      <c r="AA51" s="19">
        <f t="shared" si="9"/>
        <v>2401</v>
      </c>
      <c r="AB51" s="19">
        <f t="shared" si="10"/>
        <v>2381</v>
      </c>
      <c r="AC51" s="19">
        <f t="shared" si="4"/>
        <v>20</v>
      </c>
      <c r="AD51" s="118">
        <f t="shared" si="11"/>
        <v>0.52450000000000008</v>
      </c>
      <c r="AE51" s="117">
        <f t="shared" si="12"/>
        <v>1.52589</v>
      </c>
      <c r="AF51" s="52">
        <f t="shared" si="13"/>
        <v>5</v>
      </c>
      <c r="AG51" s="48">
        <f t="shared" si="5"/>
        <v>3.76</v>
      </c>
      <c r="AH51" s="20">
        <f t="shared" si="6"/>
        <v>1044.01</v>
      </c>
      <c r="AI51" s="20">
        <f t="shared" si="7"/>
        <v>1033.78</v>
      </c>
      <c r="AJ51" s="20">
        <f t="shared" si="14"/>
        <v>10.230000000000018</v>
      </c>
      <c r="AK51" s="48"/>
    </row>
    <row r="52" spans="1:37" x14ac:dyDescent="0.25">
      <c r="A52">
        <v>13415</v>
      </c>
      <c r="B52" t="s">
        <v>91</v>
      </c>
      <c r="C52" s="90">
        <v>1054.25</v>
      </c>
      <c r="D52" t="s">
        <v>91</v>
      </c>
      <c r="E52" s="90">
        <v>3.7469999999999999</v>
      </c>
      <c r="F52" t="s">
        <v>92</v>
      </c>
      <c r="G52" s="90">
        <v>2036</v>
      </c>
      <c r="H52" t="s">
        <v>444</v>
      </c>
      <c r="I52" s="90">
        <v>50.64</v>
      </c>
      <c r="J52" t="s">
        <v>446</v>
      </c>
      <c r="K52" s="90">
        <v>1.61066</v>
      </c>
      <c r="L52" t="s">
        <v>101</v>
      </c>
      <c r="M52" s="90">
        <v>2405</v>
      </c>
      <c r="N52" t="s">
        <v>101</v>
      </c>
      <c r="O52" s="90">
        <v>2384</v>
      </c>
      <c r="P52" t="s">
        <v>102</v>
      </c>
      <c r="Q52" s="90">
        <v>5</v>
      </c>
      <c r="R52" t="s">
        <v>93</v>
      </c>
      <c r="S52" s="90">
        <v>71.41</v>
      </c>
      <c r="T52" t="s">
        <v>91</v>
      </c>
      <c r="U52" s="90">
        <v>1064.48</v>
      </c>
      <c r="V52" s="90"/>
      <c r="W52" s="82"/>
      <c r="X52" s="17">
        <f t="shared" si="3"/>
        <v>13.414999999999999</v>
      </c>
      <c r="Y52" s="95">
        <f t="shared" si="8"/>
        <v>2036</v>
      </c>
      <c r="Z52" s="4">
        <f>IF(OR(ISBLANK(Q52),VALUE(Q52)=0)," ",VALUE(G52)*60*VLOOKUP(VALUE(Q52),'Berechnungen 525d'!$A$5:$D$9,4)/1000)</f>
        <v>103.34216170212764</v>
      </c>
      <c r="AA52" s="19">
        <f t="shared" si="9"/>
        <v>2405</v>
      </c>
      <c r="AB52" s="19">
        <f t="shared" si="10"/>
        <v>2384</v>
      </c>
      <c r="AC52" s="19">
        <f t="shared" si="4"/>
        <v>21</v>
      </c>
      <c r="AD52" s="118">
        <f t="shared" si="11"/>
        <v>0.50639999999999996</v>
      </c>
      <c r="AE52" s="117">
        <f t="shared" si="12"/>
        <v>1.61066</v>
      </c>
      <c r="AF52" s="52">
        <f t="shared" si="13"/>
        <v>5</v>
      </c>
      <c r="AG52" s="48">
        <f t="shared" si="5"/>
        <v>3.7469999999999999</v>
      </c>
      <c r="AH52" s="20">
        <f t="shared" si="6"/>
        <v>1064.48</v>
      </c>
      <c r="AI52" s="20">
        <f t="shared" si="7"/>
        <v>1054.25</v>
      </c>
      <c r="AJ52" s="20">
        <f t="shared" si="14"/>
        <v>10.230000000000018</v>
      </c>
      <c r="AK52" s="48"/>
    </row>
    <row r="53" spans="1:37" x14ac:dyDescent="0.25">
      <c r="A53">
        <v>13582</v>
      </c>
      <c r="B53" t="s">
        <v>91</v>
      </c>
      <c r="C53" s="90">
        <v>1064.48</v>
      </c>
      <c r="D53" t="s">
        <v>91</v>
      </c>
      <c r="E53" s="90">
        <v>3.7559999999999998</v>
      </c>
      <c r="F53" t="s">
        <v>92</v>
      </c>
      <c r="G53" s="90">
        <v>2062</v>
      </c>
      <c r="H53" t="s">
        <v>444</v>
      </c>
      <c r="I53" s="90">
        <v>49.33</v>
      </c>
      <c r="J53" t="s">
        <v>446</v>
      </c>
      <c r="K53" s="90">
        <v>1.3563400000000001</v>
      </c>
      <c r="L53" t="s">
        <v>101</v>
      </c>
      <c r="M53" s="90">
        <v>2419</v>
      </c>
      <c r="N53" t="s">
        <v>101</v>
      </c>
      <c r="O53" s="90">
        <v>2386</v>
      </c>
      <c r="P53" t="s">
        <v>102</v>
      </c>
      <c r="Q53" s="90">
        <v>5</v>
      </c>
      <c r="R53" t="s">
        <v>93</v>
      </c>
      <c r="S53" s="90">
        <v>71.86</v>
      </c>
      <c r="T53" t="s">
        <v>91</v>
      </c>
      <c r="U53" s="90">
        <v>1074.72</v>
      </c>
      <c r="V53" s="90"/>
      <c r="W53" s="82"/>
      <c r="X53" s="17">
        <f t="shared" si="3"/>
        <v>13.582000000000001</v>
      </c>
      <c r="Y53" s="95">
        <f t="shared" si="8"/>
        <v>2062</v>
      </c>
      <c r="Z53" s="4">
        <f>IF(OR(ISBLANK(Q53),VALUE(Q53)=0)," ",VALUE(G53)*60*VLOOKUP(VALUE(Q53),'Berechnungen 525d'!$A$5:$D$9,4)/1000)</f>
        <v>104.66185531914893</v>
      </c>
      <c r="AA53" s="19">
        <f t="shared" si="9"/>
        <v>2419</v>
      </c>
      <c r="AB53" s="19">
        <f t="shared" si="10"/>
        <v>2386</v>
      </c>
      <c r="AC53" s="19">
        <f t="shared" si="4"/>
        <v>33</v>
      </c>
      <c r="AD53" s="118">
        <f t="shared" si="11"/>
        <v>0.49329999999999996</v>
      </c>
      <c r="AE53" s="117">
        <f t="shared" si="12"/>
        <v>1.3563400000000001</v>
      </c>
      <c r="AF53" s="52">
        <f t="shared" si="13"/>
        <v>5</v>
      </c>
      <c r="AG53" s="48">
        <f t="shared" si="5"/>
        <v>3.7559999999999998</v>
      </c>
      <c r="AH53" s="20">
        <f t="shared" si="6"/>
        <v>1074.72</v>
      </c>
      <c r="AI53" s="20">
        <f t="shared" si="7"/>
        <v>1064.48</v>
      </c>
      <c r="AJ53" s="20">
        <f t="shared" si="14"/>
        <v>10.240000000000009</v>
      </c>
      <c r="AK53" s="48"/>
    </row>
    <row r="54" spans="1:37" x14ac:dyDescent="0.25">
      <c r="A54">
        <v>13937</v>
      </c>
      <c r="B54" t="s">
        <v>91</v>
      </c>
      <c r="C54" s="90">
        <v>1084.95</v>
      </c>
      <c r="D54" t="s">
        <v>91</v>
      </c>
      <c r="E54" s="90">
        <v>3.7469999999999999</v>
      </c>
      <c r="F54" t="s">
        <v>92</v>
      </c>
      <c r="G54" s="90">
        <v>2101</v>
      </c>
      <c r="H54" t="s">
        <v>444</v>
      </c>
      <c r="I54" s="90">
        <v>48.89</v>
      </c>
      <c r="J54" t="s">
        <v>446</v>
      </c>
      <c r="K54" s="90">
        <v>1.69543</v>
      </c>
      <c r="L54" t="s">
        <v>101</v>
      </c>
      <c r="M54" s="90">
        <v>2427</v>
      </c>
      <c r="N54" t="s">
        <v>101</v>
      </c>
      <c r="O54" s="90">
        <v>2390</v>
      </c>
      <c r="P54" t="s">
        <v>102</v>
      </c>
      <c r="Q54" s="90">
        <v>5</v>
      </c>
      <c r="R54" t="s">
        <v>93</v>
      </c>
      <c r="S54" s="90">
        <v>71.739999999999995</v>
      </c>
      <c r="T54" t="s">
        <v>91</v>
      </c>
      <c r="U54" s="90">
        <v>1105.43</v>
      </c>
      <c r="V54" s="90"/>
      <c r="W54" s="82"/>
      <c r="X54" s="17">
        <f t="shared" si="3"/>
        <v>13.936999999999999</v>
      </c>
      <c r="Y54" s="95">
        <f t="shared" si="8"/>
        <v>2101</v>
      </c>
      <c r="Z54" s="4">
        <f>IF(OR(ISBLANK(Q54),VALUE(Q54)=0)," ",VALUE(G54)*60*VLOOKUP(VALUE(Q54),'Berechnungen 525d'!$A$5:$D$9,4)/1000)</f>
        <v>106.64139574468085</v>
      </c>
      <c r="AA54" s="19">
        <f t="shared" si="9"/>
        <v>2427</v>
      </c>
      <c r="AB54" s="19">
        <f t="shared" si="10"/>
        <v>2390</v>
      </c>
      <c r="AC54" s="19">
        <f t="shared" si="4"/>
        <v>37</v>
      </c>
      <c r="AD54" s="118">
        <f t="shared" si="11"/>
        <v>0.4889</v>
      </c>
      <c r="AE54" s="117">
        <f t="shared" si="12"/>
        <v>1.69543</v>
      </c>
      <c r="AF54" s="52">
        <f t="shared" si="13"/>
        <v>5</v>
      </c>
      <c r="AG54" s="48">
        <f t="shared" si="5"/>
        <v>3.7469999999999999</v>
      </c>
      <c r="AH54" s="20">
        <f t="shared" si="6"/>
        <v>1105.43</v>
      </c>
      <c r="AI54" s="20">
        <f t="shared" si="7"/>
        <v>1084.95</v>
      </c>
      <c r="AJ54" s="20">
        <f t="shared" si="14"/>
        <v>20.480000000000018</v>
      </c>
      <c r="AK54" s="48"/>
    </row>
    <row r="55" spans="1:37" x14ac:dyDescent="0.25">
      <c r="A55">
        <v>14278</v>
      </c>
      <c r="B55" t="s">
        <v>91</v>
      </c>
      <c r="C55" s="90">
        <v>1105.43</v>
      </c>
      <c r="D55" t="s">
        <v>91</v>
      </c>
      <c r="E55" s="90">
        <v>3.7519999999999998</v>
      </c>
      <c r="F55" t="s">
        <v>92</v>
      </c>
      <c r="G55" s="90">
        <v>2134</v>
      </c>
      <c r="H55" t="s">
        <v>444</v>
      </c>
      <c r="I55" s="90">
        <v>48.37</v>
      </c>
      <c r="J55" t="s">
        <v>446</v>
      </c>
      <c r="K55" s="90">
        <v>1.61066</v>
      </c>
      <c r="L55" t="s">
        <v>101</v>
      </c>
      <c r="M55" s="90">
        <v>2431</v>
      </c>
      <c r="N55" t="s">
        <v>101</v>
      </c>
      <c r="O55" s="90">
        <v>2393</v>
      </c>
      <c r="P55" t="s">
        <v>102</v>
      </c>
      <c r="Q55" s="90">
        <v>5</v>
      </c>
      <c r="R55" t="s">
        <v>93</v>
      </c>
      <c r="S55" s="90">
        <v>71.97</v>
      </c>
      <c r="T55" t="s">
        <v>91</v>
      </c>
      <c r="U55" s="90">
        <v>1115.6600000000001</v>
      </c>
      <c r="V55" s="90"/>
      <c r="W55" s="82"/>
      <c r="X55" s="17">
        <f t="shared" si="3"/>
        <v>14.278</v>
      </c>
      <c r="Y55" s="95">
        <f t="shared" si="8"/>
        <v>2134</v>
      </c>
      <c r="Z55" s="4">
        <f>IF(OR(ISBLANK(Q55),VALUE(Q55)=0)," ",VALUE(G55)*60*VLOOKUP(VALUE(Q55),'Berechnungen 525d'!$A$5:$D$9,4)/1000)</f>
        <v>108.31639148936169</v>
      </c>
      <c r="AA55" s="19">
        <f t="shared" si="9"/>
        <v>2431</v>
      </c>
      <c r="AB55" s="19">
        <f t="shared" si="10"/>
        <v>2393</v>
      </c>
      <c r="AC55" s="19">
        <f t="shared" si="4"/>
        <v>38</v>
      </c>
      <c r="AD55" s="118">
        <f t="shared" si="11"/>
        <v>0.48369999999999996</v>
      </c>
      <c r="AE55" s="117">
        <f t="shared" si="12"/>
        <v>1.61066</v>
      </c>
      <c r="AF55" s="52">
        <f t="shared" si="13"/>
        <v>5</v>
      </c>
      <c r="AG55" s="48">
        <f t="shared" si="5"/>
        <v>3.7519999999999998</v>
      </c>
      <c r="AH55" s="20">
        <f t="shared" si="6"/>
        <v>1115.6600000000001</v>
      </c>
      <c r="AI55" s="20">
        <f t="shared" si="7"/>
        <v>1105.43</v>
      </c>
      <c r="AJ55" s="20">
        <f t="shared" si="14"/>
        <v>10.230000000000018</v>
      </c>
      <c r="AK55" s="48"/>
    </row>
    <row r="56" spans="1:37" x14ac:dyDescent="0.25">
      <c r="A56">
        <v>14479</v>
      </c>
      <c r="B56" t="s">
        <v>91</v>
      </c>
      <c r="C56" s="90">
        <v>1115.6600000000001</v>
      </c>
      <c r="D56" t="s">
        <v>91</v>
      </c>
      <c r="E56" s="90">
        <v>3.7519999999999998</v>
      </c>
      <c r="F56" t="s">
        <v>92</v>
      </c>
      <c r="G56" s="90">
        <v>2165</v>
      </c>
      <c r="H56" t="s">
        <v>444</v>
      </c>
      <c r="I56" s="90">
        <v>48.18</v>
      </c>
      <c r="J56" t="s">
        <v>446</v>
      </c>
      <c r="K56" s="90">
        <v>1.44112</v>
      </c>
      <c r="L56" t="s">
        <v>101</v>
      </c>
      <c r="M56" s="90">
        <v>2424</v>
      </c>
      <c r="N56" t="s">
        <v>101</v>
      </c>
      <c r="O56" s="90">
        <v>2396</v>
      </c>
      <c r="P56" t="s">
        <v>102</v>
      </c>
      <c r="Q56" s="90">
        <v>5</v>
      </c>
      <c r="R56" t="s">
        <v>93</v>
      </c>
      <c r="S56" s="90">
        <v>72.12</v>
      </c>
      <c r="T56" t="s">
        <v>91</v>
      </c>
      <c r="U56" s="90">
        <v>1136.1300000000001</v>
      </c>
      <c r="V56" s="90"/>
      <c r="W56" s="82"/>
      <c r="X56" s="17">
        <f t="shared" si="3"/>
        <v>14.478999999999999</v>
      </c>
      <c r="Y56" s="95">
        <f t="shared" si="8"/>
        <v>2165</v>
      </c>
      <c r="Z56" s="4">
        <f>IF(OR(ISBLANK(Q56),VALUE(Q56)=0)," ",VALUE(G56)*60*VLOOKUP(VALUE(Q56),'Berechnungen 525d'!$A$5:$D$9,4)/1000)</f>
        <v>109.88987234042553</v>
      </c>
      <c r="AA56" s="19">
        <f t="shared" si="9"/>
        <v>2424</v>
      </c>
      <c r="AB56" s="19">
        <f t="shared" si="10"/>
        <v>2396</v>
      </c>
      <c r="AC56" s="19">
        <f t="shared" si="4"/>
        <v>28</v>
      </c>
      <c r="AD56" s="118">
        <f t="shared" si="11"/>
        <v>0.48180000000000001</v>
      </c>
      <c r="AE56" s="117">
        <f t="shared" si="12"/>
        <v>1.44112</v>
      </c>
      <c r="AF56" s="52">
        <f t="shared" si="13"/>
        <v>5</v>
      </c>
      <c r="AG56" s="48">
        <f t="shared" si="5"/>
        <v>3.7519999999999998</v>
      </c>
      <c r="AH56" s="20">
        <f t="shared" si="6"/>
        <v>1136.1300000000001</v>
      </c>
      <c r="AI56" s="20">
        <f t="shared" si="7"/>
        <v>1115.6600000000001</v>
      </c>
      <c r="AJ56" s="20">
        <f t="shared" si="14"/>
        <v>20.470000000000027</v>
      </c>
      <c r="AK56" s="48"/>
    </row>
    <row r="57" spans="1:37" x14ac:dyDescent="0.25">
      <c r="A57">
        <v>14725</v>
      </c>
      <c r="B57" t="s">
        <v>91</v>
      </c>
      <c r="C57" s="90">
        <v>1146.3699999999999</v>
      </c>
      <c r="D57" t="s">
        <v>91</v>
      </c>
      <c r="E57" s="90">
        <v>3.7389999999999999</v>
      </c>
      <c r="F57" t="s">
        <v>92</v>
      </c>
      <c r="G57" s="90">
        <v>2195</v>
      </c>
      <c r="H57" t="s">
        <v>444</v>
      </c>
      <c r="I57" s="90">
        <v>48</v>
      </c>
      <c r="J57" t="s">
        <v>446</v>
      </c>
      <c r="K57" s="90">
        <v>1.44112</v>
      </c>
      <c r="L57" t="s">
        <v>101</v>
      </c>
      <c r="M57" s="90">
        <v>2411</v>
      </c>
      <c r="N57" t="s">
        <v>101</v>
      </c>
      <c r="O57" s="90">
        <v>2398</v>
      </c>
      <c r="P57" t="s">
        <v>102</v>
      </c>
      <c r="Q57" s="90">
        <v>5</v>
      </c>
      <c r="R57" t="s">
        <v>93</v>
      </c>
      <c r="S57" s="90">
        <v>72.489999999999995</v>
      </c>
      <c r="T57" t="s">
        <v>91</v>
      </c>
      <c r="U57" s="90">
        <v>1156.5999999999999</v>
      </c>
      <c r="V57" s="90"/>
      <c r="W57" s="82"/>
      <c r="X57" s="17">
        <f t="shared" si="3"/>
        <v>14.725</v>
      </c>
      <c r="Y57" s="95">
        <f t="shared" si="8"/>
        <v>2195</v>
      </c>
      <c r="Z57" s="4">
        <f>IF(OR(ISBLANK(Q57),VALUE(Q57)=0)," ",VALUE(G57)*60*VLOOKUP(VALUE(Q57),'Berechnungen 525d'!$A$5:$D$9,4)/1000)</f>
        <v>111.41259574468084</v>
      </c>
      <c r="AA57" s="19">
        <f t="shared" si="9"/>
        <v>2411</v>
      </c>
      <c r="AB57" s="19">
        <f t="shared" si="10"/>
        <v>2398</v>
      </c>
      <c r="AC57" s="19">
        <f t="shared" si="4"/>
        <v>13</v>
      </c>
      <c r="AD57" s="118">
        <f t="shared" si="11"/>
        <v>0.48</v>
      </c>
      <c r="AE57" s="117">
        <f t="shared" si="12"/>
        <v>1.44112</v>
      </c>
      <c r="AF57" s="52">
        <f t="shared" si="13"/>
        <v>5</v>
      </c>
      <c r="AG57" s="48">
        <f t="shared" si="5"/>
        <v>3.7389999999999999</v>
      </c>
      <c r="AH57" s="20">
        <f t="shared" si="6"/>
        <v>1156.5999999999999</v>
      </c>
      <c r="AI57" s="20">
        <f t="shared" si="7"/>
        <v>1146.3699999999999</v>
      </c>
      <c r="AJ57" s="20">
        <f t="shared" si="14"/>
        <v>10.230000000000018</v>
      </c>
      <c r="AK57" s="48"/>
    </row>
    <row r="58" spans="1:37" x14ac:dyDescent="0.25">
      <c r="A58">
        <v>15011</v>
      </c>
      <c r="B58" t="s">
        <v>91</v>
      </c>
      <c r="C58" s="90">
        <v>1156.5999999999999</v>
      </c>
      <c r="D58" t="s">
        <v>91</v>
      </c>
      <c r="E58" s="90">
        <v>3.7389999999999999</v>
      </c>
      <c r="F58" t="s">
        <v>92</v>
      </c>
      <c r="G58" s="90">
        <v>2234</v>
      </c>
      <c r="H58" t="s">
        <v>444</v>
      </c>
      <c r="I58" s="90">
        <v>47.15</v>
      </c>
      <c r="J58" t="s">
        <v>446</v>
      </c>
      <c r="K58" s="90">
        <v>1.44112</v>
      </c>
      <c r="L58" t="s">
        <v>101</v>
      </c>
      <c r="M58" s="90">
        <v>2410</v>
      </c>
      <c r="N58" t="s">
        <v>101</v>
      </c>
      <c r="O58" s="90">
        <v>2402</v>
      </c>
      <c r="P58" t="s">
        <v>102</v>
      </c>
      <c r="Q58" s="90">
        <v>5</v>
      </c>
      <c r="R58" t="s">
        <v>93</v>
      </c>
      <c r="S58" s="90">
        <v>72.31</v>
      </c>
      <c r="T58" t="s">
        <v>91</v>
      </c>
      <c r="U58" s="90">
        <v>1177.07</v>
      </c>
      <c r="V58" s="90"/>
      <c r="W58" s="82"/>
      <c r="X58" s="17">
        <f t="shared" si="3"/>
        <v>15.010999999999999</v>
      </c>
      <c r="Y58" s="95">
        <f t="shared" si="8"/>
        <v>2234</v>
      </c>
      <c r="Z58" s="4">
        <f>IF(OR(ISBLANK(Q58),VALUE(Q58)=0)," ",VALUE(G58)*60*VLOOKUP(VALUE(Q58),'Berechnungen 525d'!$A$5:$D$9,4)/1000)</f>
        <v>113.39213617021277</v>
      </c>
      <c r="AA58" s="19">
        <f t="shared" si="9"/>
        <v>2410</v>
      </c>
      <c r="AB58" s="19">
        <f t="shared" si="10"/>
        <v>2402</v>
      </c>
      <c r="AC58" s="19">
        <f t="shared" si="4"/>
        <v>8</v>
      </c>
      <c r="AD58" s="118">
        <f t="shared" si="11"/>
        <v>0.47149999999999997</v>
      </c>
      <c r="AE58" s="117">
        <f t="shared" si="12"/>
        <v>1.44112</v>
      </c>
      <c r="AF58" s="52">
        <f t="shared" si="13"/>
        <v>5</v>
      </c>
      <c r="AG58" s="48">
        <f t="shared" si="5"/>
        <v>3.7389999999999999</v>
      </c>
      <c r="AH58" s="20">
        <f t="shared" si="6"/>
        <v>1177.07</v>
      </c>
      <c r="AI58" s="20">
        <f t="shared" si="7"/>
        <v>1156.5999999999999</v>
      </c>
      <c r="AJ58" s="20">
        <f t="shared" si="14"/>
        <v>20.470000000000027</v>
      </c>
      <c r="AK58" s="48"/>
    </row>
    <row r="59" spans="1:37" x14ac:dyDescent="0.25">
      <c r="A59">
        <v>15367</v>
      </c>
      <c r="B59" t="s">
        <v>91</v>
      </c>
      <c r="C59" s="90">
        <v>1177.07</v>
      </c>
      <c r="D59" t="s">
        <v>91</v>
      </c>
      <c r="E59" s="90">
        <v>3.7389999999999999</v>
      </c>
      <c r="F59" t="s">
        <v>92</v>
      </c>
      <c r="G59" s="90">
        <v>2255</v>
      </c>
      <c r="H59" t="s">
        <v>444</v>
      </c>
      <c r="I59" s="90">
        <v>46.6</v>
      </c>
      <c r="J59" t="s">
        <v>446</v>
      </c>
      <c r="K59" s="90">
        <v>1.52589</v>
      </c>
      <c r="L59" t="s">
        <v>101</v>
      </c>
      <c r="M59" s="90">
        <v>2414</v>
      </c>
      <c r="N59" t="s">
        <v>101</v>
      </c>
      <c r="O59" s="90">
        <v>2404</v>
      </c>
      <c r="P59" t="s">
        <v>102</v>
      </c>
      <c r="Q59" s="90">
        <v>5</v>
      </c>
      <c r="R59" t="s">
        <v>93</v>
      </c>
      <c r="S59" s="90">
        <v>73.03</v>
      </c>
      <c r="T59" t="s">
        <v>91</v>
      </c>
      <c r="U59" s="90">
        <v>1187.31</v>
      </c>
      <c r="V59" s="90"/>
      <c r="W59" s="82"/>
      <c r="X59" s="17">
        <f t="shared" si="3"/>
        <v>15.367000000000001</v>
      </c>
      <c r="Y59" s="95">
        <f t="shared" si="8"/>
        <v>2255</v>
      </c>
      <c r="Z59" s="4">
        <f>IF(OR(ISBLANK(Q59),VALUE(Q59)=0)," ",VALUE(G59)*60*VLOOKUP(VALUE(Q59),'Berechnungen 525d'!$A$5:$D$9,4)/1000)</f>
        <v>114.45804255319148</v>
      </c>
      <c r="AA59" s="19">
        <f t="shared" si="9"/>
        <v>2414</v>
      </c>
      <c r="AB59" s="19">
        <f t="shared" si="10"/>
        <v>2404</v>
      </c>
      <c r="AC59" s="19">
        <f t="shared" si="4"/>
        <v>10</v>
      </c>
      <c r="AD59" s="118">
        <f t="shared" si="11"/>
        <v>0.46600000000000003</v>
      </c>
      <c r="AE59" s="117">
        <f t="shared" si="12"/>
        <v>1.52589</v>
      </c>
      <c r="AF59" s="52">
        <f t="shared" si="13"/>
        <v>5</v>
      </c>
      <c r="AG59" s="48">
        <f t="shared" si="5"/>
        <v>3.7389999999999999</v>
      </c>
      <c r="AH59" s="20">
        <f t="shared" si="6"/>
        <v>1187.31</v>
      </c>
      <c r="AI59" s="20">
        <f t="shared" si="7"/>
        <v>1177.07</v>
      </c>
      <c r="AJ59" s="20">
        <f t="shared" si="14"/>
        <v>10.240000000000009</v>
      </c>
      <c r="AK59" s="48"/>
    </row>
    <row r="60" spans="1:37" x14ac:dyDescent="0.25">
      <c r="A60">
        <v>15708</v>
      </c>
      <c r="B60" t="s">
        <v>91</v>
      </c>
      <c r="C60" s="90">
        <v>1187.31</v>
      </c>
      <c r="D60" t="s">
        <v>91</v>
      </c>
      <c r="E60" s="90">
        <v>3.7349999999999999</v>
      </c>
      <c r="F60" t="s">
        <v>92</v>
      </c>
      <c r="G60" s="90">
        <v>2280</v>
      </c>
      <c r="H60" t="s">
        <v>444</v>
      </c>
      <c r="I60" s="90">
        <v>45.44</v>
      </c>
      <c r="J60" t="s">
        <v>446</v>
      </c>
      <c r="K60" s="90">
        <v>1.52589</v>
      </c>
      <c r="L60" t="s">
        <v>101</v>
      </c>
      <c r="M60" s="90">
        <v>2420</v>
      </c>
      <c r="N60" t="s">
        <v>101</v>
      </c>
      <c r="O60" s="90">
        <v>2404</v>
      </c>
      <c r="P60" t="s">
        <v>102</v>
      </c>
      <c r="Q60" s="90">
        <v>5</v>
      </c>
      <c r="R60" t="s">
        <v>93</v>
      </c>
      <c r="S60" s="90">
        <v>73.12</v>
      </c>
      <c r="T60" t="s">
        <v>91</v>
      </c>
      <c r="U60" s="90">
        <v>1197.54</v>
      </c>
      <c r="V60" s="90"/>
      <c r="W60" s="82"/>
      <c r="X60" s="17">
        <f t="shared" si="3"/>
        <v>15.708</v>
      </c>
      <c r="Y60" s="95">
        <f t="shared" si="8"/>
        <v>2280</v>
      </c>
      <c r="Z60" s="4">
        <f>IF(OR(ISBLANK(Q60),VALUE(Q60)=0)," ",VALUE(G60)*60*VLOOKUP(VALUE(Q60),'Berechnungen 525d'!$A$5:$D$9,4)/1000)</f>
        <v>115.72697872340424</v>
      </c>
      <c r="AA60" s="19">
        <f t="shared" si="9"/>
        <v>2420</v>
      </c>
      <c r="AB60" s="19">
        <f t="shared" si="10"/>
        <v>2404</v>
      </c>
      <c r="AC60" s="19">
        <f t="shared" si="4"/>
        <v>16</v>
      </c>
      <c r="AD60" s="118">
        <f t="shared" si="11"/>
        <v>0.45439999999999997</v>
      </c>
      <c r="AE60" s="117">
        <f t="shared" si="12"/>
        <v>1.52589</v>
      </c>
      <c r="AF60" s="52">
        <f t="shared" si="13"/>
        <v>5</v>
      </c>
      <c r="AG60" s="48">
        <f t="shared" si="5"/>
        <v>3.7349999999999999</v>
      </c>
      <c r="AH60" s="20">
        <f t="shared" si="6"/>
        <v>1197.54</v>
      </c>
      <c r="AI60" s="20">
        <f t="shared" si="7"/>
        <v>1187.31</v>
      </c>
      <c r="AJ60" s="20">
        <f t="shared" si="14"/>
        <v>10.230000000000018</v>
      </c>
      <c r="AK60" s="48"/>
    </row>
    <row r="61" spans="1:37" x14ac:dyDescent="0.25">
      <c r="A61">
        <v>15994</v>
      </c>
      <c r="B61" t="s">
        <v>91</v>
      </c>
      <c r="C61" s="90">
        <v>1197.54</v>
      </c>
      <c r="D61" t="s">
        <v>91</v>
      </c>
      <c r="E61" s="90">
        <v>3.73</v>
      </c>
      <c r="F61" t="s">
        <v>92</v>
      </c>
      <c r="G61" s="90">
        <v>2313</v>
      </c>
      <c r="H61" t="s">
        <v>444</v>
      </c>
      <c r="I61" s="90">
        <v>44.76</v>
      </c>
      <c r="J61" t="s">
        <v>446</v>
      </c>
      <c r="K61" s="90">
        <v>1.44112</v>
      </c>
      <c r="L61" t="s">
        <v>101</v>
      </c>
      <c r="M61" s="90">
        <v>2423</v>
      </c>
      <c r="N61" t="s">
        <v>101</v>
      </c>
      <c r="O61" s="90">
        <v>2404</v>
      </c>
      <c r="P61" t="s">
        <v>102</v>
      </c>
      <c r="Q61" s="90">
        <v>5</v>
      </c>
      <c r="R61" t="s">
        <v>93</v>
      </c>
      <c r="S61" s="90">
        <v>73.209999999999994</v>
      </c>
      <c r="T61" t="s">
        <v>91</v>
      </c>
      <c r="U61" s="90">
        <v>1207.78</v>
      </c>
      <c r="V61" s="90"/>
      <c r="W61" s="82"/>
      <c r="X61" s="17">
        <f t="shared" si="3"/>
        <v>15.994</v>
      </c>
      <c r="Y61" s="95">
        <f t="shared" si="8"/>
        <v>2313</v>
      </c>
      <c r="Z61" s="4">
        <f>IF(OR(ISBLANK(Q61),VALUE(Q61)=0)," ",VALUE(G61)*60*VLOOKUP(VALUE(Q61),'Berechnungen 525d'!$A$5:$D$9,4)/1000)</f>
        <v>117.4019744680851</v>
      </c>
      <c r="AA61" s="19">
        <f t="shared" si="9"/>
        <v>2423</v>
      </c>
      <c r="AB61" s="19">
        <f t="shared" si="10"/>
        <v>2404</v>
      </c>
      <c r="AC61" s="19">
        <f t="shared" si="4"/>
        <v>19</v>
      </c>
      <c r="AD61" s="118">
        <f t="shared" si="11"/>
        <v>0.4476</v>
      </c>
      <c r="AE61" s="117">
        <f t="shared" si="12"/>
        <v>1.44112</v>
      </c>
      <c r="AF61" s="52">
        <f t="shared" si="13"/>
        <v>5</v>
      </c>
      <c r="AG61" s="48">
        <f t="shared" si="5"/>
        <v>3.73</v>
      </c>
      <c r="AH61" s="20">
        <f t="shared" si="6"/>
        <v>1207.78</v>
      </c>
      <c r="AI61" s="20">
        <f t="shared" si="7"/>
        <v>1197.54</v>
      </c>
      <c r="AJ61" s="20">
        <f t="shared" si="14"/>
        <v>10.240000000000009</v>
      </c>
      <c r="AK61" s="48"/>
    </row>
    <row r="62" spans="1:37" x14ac:dyDescent="0.25">
      <c r="A62">
        <v>16205</v>
      </c>
      <c r="B62" t="s">
        <v>91</v>
      </c>
      <c r="C62" s="90">
        <v>1207.78</v>
      </c>
      <c r="D62" t="s">
        <v>91</v>
      </c>
      <c r="E62" s="90">
        <v>3.726</v>
      </c>
      <c r="F62" t="s">
        <v>92</v>
      </c>
      <c r="G62" s="90">
        <v>2342</v>
      </c>
      <c r="H62" t="s">
        <v>444</v>
      </c>
      <c r="I62" s="90">
        <v>43.49</v>
      </c>
      <c r="J62" t="s">
        <v>446</v>
      </c>
      <c r="K62" s="90">
        <v>1.44112</v>
      </c>
      <c r="L62" t="s">
        <v>101</v>
      </c>
      <c r="M62" s="90">
        <v>2431</v>
      </c>
      <c r="N62" t="s">
        <v>101</v>
      </c>
      <c r="O62" s="90">
        <v>2404</v>
      </c>
      <c r="P62" t="s">
        <v>102</v>
      </c>
      <c r="Q62" s="90">
        <v>5</v>
      </c>
      <c r="R62" t="s">
        <v>93</v>
      </c>
      <c r="S62" s="90">
        <v>73.33</v>
      </c>
      <c r="T62" t="s">
        <v>91</v>
      </c>
      <c r="U62" s="90">
        <v>1218.01</v>
      </c>
      <c r="V62" s="90"/>
      <c r="W62" s="82"/>
      <c r="X62" s="17">
        <f t="shared" si="3"/>
        <v>16.204999999999998</v>
      </c>
      <c r="Y62" s="95">
        <f t="shared" si="8"/>
        <v>2342</v>
      </c>
      <c r="Z62" s="4">
        <f>IF(OR(ISBLANK(Q62),VALUE(Q62)=0)," ",VALUE(G62)*60*VLOOKUP(VALUE(Q62),'Berechnungen 525d'!$A$5:$D$9,4)/1000)</f>
        <v>118.87394042553191</v>
      </c>
      <c r="AA62" s="19">
        <f t="shared" si="9"/>
        <v>2431</v>
      </c>
      <c r="AB62" s="19">
        <f t="shared" si="10"/>
        <v>2404</v>
      </c>
      <c r="AC62" s="19">
        <f t="shared" si="4"/>
        <v>27</v>
      </c>
      <c r="AD62" s="118">
        <f t="shared" si="11"/>
        <v>0.43490000000000001</v>
      </c>
      <c r="AE62" s="117">
        <f t="shared" si="12"/>
        <v>1.44112</v>
      </c>
      <c r="AF62" s="52">
        <f t="shared" si="13"/>
        <v>5</v>
      </c>
      <c r="AG62" s="48">
        <f t="shared" si="5"/>
        <v>3.726</v>
      </c>
      <c r="AH62" s="20">
        <f t="shared" si="6"/>
        <v>1218.01</v>
      </c>
      <c r="AI62" s="20">
        <f t="shared" si="7"/>
        <v>1207.78</v>
      </c>
      <c r="AJ62" s="20">
        <f t="shared" si="14"/>
        <v>10.230000000000018</v>
      </c>
      <c r="AK62" s="48"/>
    </row>
    <row r="63" spans="1:37" x14ac:dyDescent="0.25">
      <c r="A63">
        <v>16481</v>
      </c>
      <c r="B63" t="s">
        <v>91</v>
      </c>
      <c r="C63" s="90">
        <v>1228.25</v>
      </c>
      <c r="D63" t="s">
        <v>91</v>
      </c>
      <c r="E63" s="90">
        <v>3.726</v>
      </c>
      <c r="F63" t="s">
        <v>92</v>
      </c>
      <c r="G63" s="90">
        <v>2373</v>
      </c>
      <c r="H63" t="s">
        <v>444</v>
      </c>
      <c r="I63" s="90">
        <v>42.35</v>
      </c>
      <c r="J63" t="s">
        <v>446</v>
      </c>
      <c r="K63" s="90">
        <v>1.52589</v>
      </c>
      <c r="L63" t="s">
        <v>101</v>
      </c>
      <c r="M63" s="90">
        <v>2442</v>
      </c>
      <c r="N63" t="s">
        <v>101</v>
      </c>
      <c r="O63" s="90">
        <v>2404</v>
      </c>
      <c r="P63" t="s">
        <v>102</v>
      </c>
      <c r="Q63" s="90">
        <v>5</v>
      </c>
      <c r="R63" t="s">
        <v>93</v>
      </c>
      <c r="S63" s="90">
        <v>73.45</v>
      </c>
      <c r="T63" t="s">
        <v>91</v>
      </c>
      <c r="U63" s="90">
        <v>1228.25</v>
      </c>
      <c r="V63" s="90"/>
      <c r="W63" s="82"/>
      <c r="X63" s="17">
        <f t="shared" si="3"/>
        <v>16.481000000000002</v>
      </c>
      <c r="Y63" s="95">
        <f t="shared" si="8"/>
        <v>2373</v>
      </c>
      <c r="Z63" s="4">
        <f>IF(OR(ISBLANK(Q63),VALUE(Q63)=0)," ",VALUE(G63)*60*VLOOKUP(VALUE(Q63),'Berechnungen 525d'!$A$5:$D$9,4)/1000)</f>
        <v>120.44742127659573</v>
      </c>
      <c r="AA63" s="19">
        <f t="shared" si="9"/>
        <v>2442</v>
      </c>
      <c r="AB63" s="19">
        <f t="shared" si="10"/>
        <v>2404</v>
      </c>
      <c r="AC63" s="19">
        <f t="shared" si="4"/>
        <v>38</v>
      </c>
      <c r="AD63" s="118">
        <f t="shared" si="11"/>
        <v>0.42349999999999999</v>
      </c>
      <c r="AE63" s="117">
        <f t="shared" si="12"/>
        <v>1.52589</v>
      </c>
      <c r="AF63" s="52">
        <f t="shared" si="13"/>
        <v>5</v>
      </c>
      <c r="AG63" s="48">
        <f t="shared" si="5"/>
        <v>3.726</v>
      </c>
      <c r="AH63" s="20">
        <f t="shared" si="6"/>
        <v>1228.25</v>
      </c>
      <c r="AI63" s="20">
        <f t="shared" si="7"/>
        <v>1228.25</v>
      </c>
      <c r="AJ63" s="20">
        <f t="shared" si="14"/>
        <v>0</v>
      </c>
      <c r="AK63" s="48"/>
    </row>
    <row r="64" spans="1:37" x14ac:dyDescent="0.25">
      <c r="A64">
        <v>16797</v>
      </c>
      <c r="B64" t="s">
        <v>91</v>
      </c>
      <c r="C64" s="90">
        <v>1228.25</v>
      </c>
      <c r="D64" t="s">
        <v>91</v>
      </c>
      <c r="E64" s="90">
        <v>3.726</v>
      </c>
      <c r="F64" t="s">
        <v>92</v>
      </c>
      <c r="G64" s="90">
        <v>2409</v>
      </c>
      <c r="H64" t="s">
        <v>444</v>
      </c>
      <c r="I64" s="90">
        <v>39.06</v>
      </c>
      <c r="J64" t="s">
        <v>446</v>
      </c>
      <c r="K64" s="90">
        <v>1.69543</v>
      </c>
      <c r="L64" t="s">
        <v>101</v>
      </c>
      <c r="M64" s="90">
        <v>2475</v>
      </c>
      <c r="N64" t="s">
        <v>101</v>
      </c>
      <c r="O64" s="90">
        <v>2404</v>
      </c>
      <c r="P64" t="s">
        <v>102</v>
      </c>
      <c r="Q64" s="90">
        <v>5</v>
      </c>
      <c r="R64" t="s">
        <v>93</v>
      </c>
      <c r="S64" s="90">
        <v>73.55</v>
      </c>
      <c r="T64" t="s">
        <v>91</v>
      </c>
      <c r="U64" s="90">
        <v>1238.48</v>
      </c>
      <c r="V64" s="90"/>
      <c r="W64" s="82"/>
      <c r="X64" s="17">
        <f t="shared" si="3"/>
        <v>16.797000000000001</v>
      </c>
      <c r="Y64" s="95">
        <f t="shared" si="8"/>
        <v>2409</v>
      </c>
      <c r="Z64" s="4">
        <f>IF(OR(ISBLANK(Q64),VALUE(Q64)=0)," ",VALUE(G64)*60*VLOOKUP(VALUE(Q64),'Berechnungen 525d'!$A$5:$D$9,4)/1000)</f>
        <v>122.27468936170213</v>
      </c>
      <c r="AA64" s="19">
        <f t="shared" si="9"/>
        <v>2475</v>
      </c>
      <c r="AB64" s="19">
        <f t="shared" si="10"/>
        <v>2404</v>
      </c>
      <c r="AC64" s="19">
        <f t="shared" si="4"/>
        <v>71</v>
      </c>
      <c r="AD64" s="118">
        <f t="shared" si="11"/>
        <v>0.3906</v>
      </c>
      <c r="AE64" s="117">
        <f t="shared" si="12"/>
        <v>1.69543</v>
      </c>
      <c r="AF64" s="52">
        <f t="shared" si="13"/>
        <v>5</v>
      </c>
      <c r="AG64" s="48">
        <f t="shared" si="5"/>
        <v>3.726</v>
      </c>
      <c r="AH64" s="20">
        <f t="shared" si="6"/>
        <v>1238.48</v>
      </c>
      <c r="AI64" s="20">
        <f t="shared" si="7"/>
        <v>1228.25</v>
      </c>
      <c r="AJ64" s="20">
        <f t="shared" si="14"/>
        <v>10.230000000000018</v>
      </c>
      <c r="AK64" s="48"/>
    </row>
    <row r="65" spans="1:37" x14ac:dyDescent="0.25">
      <c r="A65">
        <v>17083</v>
      </c>
      <c r="B65" t="s">
        <v>91</v>
      </c>
      <c r="C65" s="90">
        <v>1238.48</v>
      </c>
      <c r="D65" t="s">
        <v>91</v>
      </c>
      <c r="E65" s="90">
        <v>3.7170000000000001</v>
      </c>
      <c r="F65" t="s">
        <v>92</v>
      </c>
      <c r="G65" s="90">
        <v>2448</v>
      </c>
      <c r="H65" t="s">
        <v>444</v>
      </c>
      <c r="I65" s="90">
        <v>38.700000000000003</v>
      </c>
      <c r="J65" t="s">
        <v>446</v>
      </c>
      <c r="K65" s="90">
        <v>1.52589</v>
      </c>
      <c r="L65" t="s">
        <v>101</v>
      </c>
      <c r="M65" s="90">
        <v>2484</v>
      </c>
      <c r="N65" t="s">
        <v>101</v>
      </c>
      <c r="O65" s="90">
        <v>2404</v>
      </c>
      <c r="P65" t="s">
        <v>102</v>
      </c>
      <c r="Q65" s="90">
        <v>5</v>
      </c>
      <c r="R65" t="s">
        <v>93</v>
      </c>
      <c r="S65" s="90">
        <v>73.459999999999994</v>
      </c>
      <c r="T65" t="s">
        <v>91</v>
      </c>
      <c r="U65" s="90">
        <v>1248.72</v>
      </c>
      <c r="V65" s="90"/>
      <c r="W65" s="82"/>
      <c r="X65" s="17">
        <f t="shared" si="3"/>
        <v>17.082999999999998</v>
      </c>
      <c r="Y65" s="95">
        <f t="shared" si="8"/>
        <v>2448</v>
      </c>
      <c r="Z65" s="4">
        <f>IF(OR(ISBLANK(Q65),VALUE(Q65)=0)," ",VALUE(G65)*60*VLOOKUP(VALUE(Q65),'Berechnungen 525d'!$A$5:$D$9,4)/1000)</f>
        <v>124.25422978723404</v>
      </c>
      <c r="AA65" s="19">
        <f t="shared" si="9"/>
        <v>2484</v>
      </c>
      <c r="AB65" s="19">
        <f t="shared" si="10"/>
        <v>2404</v>
      </c>
      <c r="AC65" s="19">
        <f t="shared" si="4"/>
        <v>80</v>
      </c>
      <c r="AD65" s="118">
        <f t="shared" si="11"/>
        <v>0.38700000000000001</v>
      </c>
      <c r="AE65" s="117">
        <f t="shared" si="12"/>
        <v>1.52589</v>
      </c>
      <c r="AF65" s="52">
        <f t="shared" si="13"/>
        <v>5</v>
      </c>
      <c r="AG65" s="48">
        <f t="shared" si="5"/>
        <v>3.7170000000000001</v>
      </c>
      <c r="AH65" s="20">
        <f t="shared" si="6"/>
        <v>1248.72</v>
      </c>
      <c r="AI65" s="20">
        <f t="shared" si="7"/>
        <v>1238.48</v>
      </c>
      <c r="AJ65" s="20">
        <f t="shared" si="14"/>
        <v>10.240000000000009</v>
      </c>
      <c r="AK65" s="48"/>
    </row>
    <row r="66" spans="1:37" x14ac:dyDescent="0.25">
      <c r="A66">
        <v>17369</v>
      </c>
      <c r="B66" t="s">
        <v>91</v>
      </c>
      <c r="C66" s="90">
        <v>1258.96</v>
      </c>
      <c r="D66" t="s">
        <v>91</v>
      </c>
      <c r="E66" s="90">
        <v>3.7170000000000001</v>
      </c>
      <c r="F66" t="s">
        <v>92</v>
      </c>
      <c r="G66" s="90">
        <v>2476</v>
      </c>
      <c r="H66" t="s">
        <v>444</v>
      </c>
      <c r="I66" s="90">
        <v>37.57</v>
      </c>
      <c r="J66" t="s">
        <v>446</v>
      </c>
      <c r="K66" s="90">
        <v>1.44112</v>
      </c>
      <c r="L66" t="s">
        <v>101</v>
      </c>
      <c r="M66" s="90">
        <v>2485</v>
      </c>
      <c r="N66" t="s">
        <v>101</v>
      </c>
      <c r="O66" s="90">
        <v>2404</v>
      </c>
      <c r="P66" t="s">
        <v>102</v>
      </c>
      <c r="Q66" s="90">
        <v>5</v>
      </c>
      <c r="R66" t="s">
        <v>93</v>
      </c>
      <c r="S66" s="90">
        <v>73.8</v>
      </c>
      <c r="T66" t="s">
        <v>91</v>
      </c>
      <c r="U66" s="90">
        <v>1248.72</v>
      </c>
      <c r="V66" s="90"/>
      <c r="W66" s="82"/>
      <c r="X66" s="17">
        <f t="shared" si="3"/>
        <v>17.369</v>
      </c>
      <c r="Y66" s="95">
        <f t="shared" si="8"/>
        <v>2476</v>
      </c>
      <c r="Z66" s="4">
        <f>IF(OR(ISBLANK(Q66),VALUE(Q66)=0)," ",VALUE(G66)*60*VLOOKUP(VALUE(Q66),'Berechnungen 525d'!$A$5:$D$9,4)/1000)</f>
        <v>125.67543829787233</v>
      </c>
      <c r="AA66" s="19">
        <f t="shared" si="9"/>
        <v>2485</v>
      </c>
      <c r="AB66" s="19">
        <f t="shared" si="10"/>
        <v>2404</v>
      </c>
      <c r="AC66" s="19">
        <f t="shared" si="4"/>
        <v>81</v>
      </c>
      <c r="AD66" s="118">
        <f t="shared" si="11"/>
        <v>0.37569999999999998</v>
      </c>
      <c r="AE66" s="117">
        <f t="shared" si="12"/>
        <v>1.44112</v>
      </c>
      <c r="AF66" s="52">
        <f t="shared" si="13"/>
        <v>5</v>
      </c>
      <c r="AG66" s="48">
        <f t="shared" si="5"/>
        <v>3.7170000000000001</v>
      </c>
      <c r="AH66" s="20">
        <f t="shared" si="6"/>
        <v>1248.72</v>
      </c>
      <c r="AI66" s="20">
        <f t="shared" si="7"/>
        <v>1258.96</v>
      </c>
      <c r="AJ66" s="20">
        <f t="shared" si="14"/>
        <v>-10.240000000000009</v>
      </c>
      <c r="AK66" s="48"/>
    </row>
    <row r="67" spans="1:37" x14ac:dyDescent="0.25">
      <c r="A67">
        <v>17707</v>
      </c>
      <c r="B67" t="s">
        <v>91</v>
      </c>
      <c r="C67" s="90">
        <v>1258.96</v>
      </c>
      <c r="D67" t="s">
        <v>91</v>
      </c>
      <c r="E67" s="90">
        <v>3.7130000000000001</v>
      </c>
      <c r="F67" t="s">
        <v>92</v>
      </c>
      <c r="G67" s="90">
        <v>2512</v>
      </c>
      <c r="H67" t="s">
        <v>444</v>
      </c>
      <c r="I67" s="90">
        <v>36.479999999999997</v>
      </c>
      <c r="J67" t="s">
        <v>446</v>
      </c>
      <c r="K67" s="90">
        <v>1.52589</v>
      </c>
      <c r="L67" t="s">
        <v>101</v>
      </c>
      <c r="M67" s="90">
        <v>2485</v>
      </c>
      <c r="N67" t="s">
        <v>101</v>
      </c>
      <c r="O67" s="90">
        <v>2405</v>
      </c>
      <c r="P67" t="s">
        <v>102</v>
      </c>
      <c r="Q67" s="90">
        <v>5</v>
      </c>
      <c r="R67" t="s">
        <v>93</v>
      </c>
      <c r="S67" s="90">
        <v>73.680000000000007</v>
      </c>
      <c r="T67" t="s">
        <v>91</v>
      </c>
      <c r="U67" s="90">
        <v>1258.96</v>
      </c>
      <c r="V67" s="90"/>
      <c r="W67" s="82"/>
      <c r="X67" s="17">
        <f t="shared" si="3"/>
        <v>17.707000000000001</v>
      </c>
      <c r="Y67" s="95">
        <f t="shared" si="8"/>
        <v>2512</v>
      </c>
      <c r="Z67" s="4">
        <f>IF(OR(ISBLANK(Q67),VALUE(Q67)=0)," ",VALUE(G67)*60*VLOOKUP(VALUE(Q67),'Berechnungen 525d'!$A$5:$D$9,4)/1000)</f>
        <v>127.50270638297872</v>
      </c>
      <c r="AA67" s="19">
        <f t="shared" si="9"/>
        <v>2485</v>
      </c>
      <c r="AB67" s="19">
        <f t="shared" si="10"/>
        <v>2405</v>
      </c>
      <c r="AC67" s="19">
        <f t="shared" si="4"/>
        <v>80</v>
      </c>
      <c r="AD67" s="118">
        <f t="shared" si="11"/>
        <v>0.36479999999999996</v>
      </c>
      <c r="AE67" s="117">
        <f t="shared" si="12"/>
        <v>1.52589</v>
      </c>
      <c r="AF67" s="52">
        <f t="shared" si="13"/>
        <v>5</v>
      </c>
      <c r="AG67" s="48">
        <f t="shared" si="5"/>
        <v>3.7130000000000001</v>
      </c>
      <c r="AH67" s="20">
        <f t="shared" si="6"/>
        <v>1258.96</v>
      </c>
      <c r="AI67" s="20">
        <f t="shared" si="7"/>
        <v>1258.96</v>
      </c>
      <c r="AJ67" s="20">
        <f t="shared" si="14"/>
        <v>0</v>
      </c>
      <c r="AK67" s="48"/>
    </row>
    <row r="68" spans="1:37" x14ac:dyDescent="0.25">
      <c r="A68">
        <v>17951</v>
      </c>
      <c r="B68" t="s">
        <v>91</v>
      </c>
      <c r="C68" s="90">
        <v>1269.19</v>
      </c>
      <c r="D68" t="s">
        <v>91</v>
      </c>
      <c r="E68" s="90">
        <v>3.7090000000000001</v>
      </c>
      <c r="F68" t="s">
        <v>92</v>
      </c>
      <c r="G68" s="90">
        <v>2538</v>
      </c>
      <c r="H68" t="s">
        <v>444</v>
      </c>
      <c r="I68" s="90">
        <v>35.590000000000003</v>
      </c>
      <c r="J68" t="s">
        <v>446</v>
      </c>
      <c r="K68" s="90">
        <v>1.61066</v>
      </c>
      <c r="L68" t="s">
        <v>101</v>
      </c>
      <c r="M68" s="90">
        <v>2485</v>
      </c>
      <c r="N68" t="s">
        <v>101</v>
      </c>
      <c r="O68" s="90">
        <v>2405</v>
      </c>
      <c r="P68" t="s">
        <v>102</v>
      </c>
      <c r="Q68" s="90">
        <v>5</v>
      </c>
      <c r="R68" t="s">
        <v>93</v>
      </c>
      <c r="S68" s="90">
        <v>74.12</v>
      </c>
      <c r="T68" t="s">
        <v>91</v>
      </c>
      <c r="U68" s="90">
        <v>1269.19</v>
      </c>
      <c r="V68" s="90"/>
      <c r="W68" s="82"/>
      <c r="X68" s="17">
        <f t="shared" si="3"/>
        <v>17.951000000000001</v>
      </c>
      <c r="Y68" s="95">
        <f t="shared" si="8"/>
        <v>2538</v>
      </c>
      <c r="Z68" s="4">
        <f>IF(OR(ISBLANK(Q68),VALUE(Q68)=0)," ",VALUE(G68)*60*VLOOKUP(VALUE(Q68),'Berechnungen 525d'!$A$5:$D$9,4)/1000)</f>
        <v>128.82239999999999</v>
      </c>
      <c r="AA68" s="19">
        <f t="shared" si="9"/>
        <v>2485</v>
      </c>
      <c r="AB68" s="19">
        <f t="shared" si="10"/>
        <v>2405</v>
      </c>
      <c r="AC68" s="19">
        <f t="shared" si="4"/>
        <v>80</v>
      </c>
      <c r="AD68" s="118">
        <f t="shared" si="11"/>
        <v>0.35590000000000005</v>
      </c>
      <c r="AE68" s="117">
        <f t="shared" si="12"/>
        <v>1.61066</v>
      </c>
      <c r="AF68" s="52">
        <f t="shared" si="13"/>
        <v>5</v>
      </c>
      <c r="AG68" s="48">
        <f t="shared" si="5"/>
        <v>3.7090000000000001</v>
      </c>
      <c r="AH68" s="20">
        <f t="shared" si="6"/>
        <v>1269.19</v>
      </c>
      <c r="AI68" s="20">
        <f t="shared" si="7"/>
        <v>1269.19</v>
      </c>
      <c r="AJ68" s="20">
        <f t="shared" si="14"/>
        <v>0</v>
      </c>
      <c r="AK68" s="48"/>
    </row>
    <row r="69" spans="1:37" x14ac:dyDescent="0.25">
      <c r="A69">
        <v>18218</v>
      </c>
      <c r="B69" t="s">
        <v>91</v>
      </c>
      <c r="C69" s="90">
        <v>1279.43</v>
      </c>
      <c r="D69" t="s">
        <v>91</v>
      </c>
      <c r="E69" s="90">
        <v>3.7090000000000001</v>
      </c>
      <c r="F69" t="s">
        <v>92</v>
      </c>
      <c r="G69" s="90">
        <v>2568</v>
      </c>
      <c r="H69" t="s">
        <v>444</v>
      </c>
      <c r="I69" s="90">
        <v>34.69</v>
      </c>
      <c r="J69" t="s">
        <v>446</v>
      </c>
      <c r="K69" s="90">
        <v>1.69543</v>
      </c>
      <c r="L69" t="s">
        <v>101</v>
      </c>
      <c r="M69" s="90">
        <v>2485</v>
      </c>
      <c r="N69" t="s">
        <v>101</v>
      </c>
      <c r="O69" s="90">
        <v>2405</v>
      </c>
      <c r="P69" t="s">
        <v>102</v>
      </c>
      <c r="Q69" s="90">
        <v>5</v>
      </c>
      <c r="R69" t="s">
        <v>93</v>
      </c>
      <c r="S69" s="90">
        <v>74.31</v>
      </c>
      <c r="T69" t="s">
        <v>91</v>
      </c>
      <c r="U69" s="90">
        <v>1279.43</v>
      </c>
      <c r="V69"/>
      <c r="W69" s="82"/>
      <c r="X69" s="17">
        <f t="shared" ref="X69:X70" si="15">A69/1000</f>
        <v>18.218</v>
      </c>
      <c r="Y69" s="95">
        <f t="shared" ref="Y69:Y70" si="16">VALUE(G69)</f>
        <v>2568</v>
      </c>
      <c r="Z69" s="4">
        <f>IF(OR(ISBLANK(Q69),VALUE(Q69)=0)," ",VALUE(G69)*60*VLOOKUP(VALUE(Q69),'Berechnungen 525d'!$A$5:$D$9,4)/1000)</f>
        <v>130.3451234042553</v>
      </c>
      <c r="AA69" s="19">
        <f t="shared" ref="AA69:AA70" si="17">VALUE(M69)</f>
        <v>2485</v>
      </c>
      <c r="AB69" s="19">
        <f t="shared" ref="AB69:AB70" si="18">VALUE(O69)</f>
        <v>2405</v>
      </c>
      <c r="AC69" s="19">
        <f t="shared" ref="AC69:AC70" si="19">AA69-AB69</f>
        <v>80</v>
      </c>
      <c r="AD69" s="118">
        <f t="shared" ref="AD69:AD70" si="20">VALUE(I69)/100</f>
        <v>0.34689999999999999</v>
      </c>
      <c r="AE69" s="117">
        <f t="shared" ref="AE69:AE70" si="21">VALUE(K69)</f>
        <v>1.69543</v>
      </c>
      <c r="AF69" s="52">
        <f t="shared" ref="AF69:AF70" si="22">Q69</f>
        <v>5</v>
      </c>
      <c r="AG69" s="48">
        <f t="shared" ref="AG69:AG70" si="23">VALUE(E69)</f>
        <v>3.7090000000000001</v>
      </c>
      <c r="AH69" s="20">
        <f t="shared" ref="AH69:AH70" si="24">VALUE(U69)</f>
        <v>1279.43</v>
      </c>
      <c r="AI69" s="20">
        <f t="shared" ref="AI69:AI70" si="25">VALUE(C69)</f>
        <v>1279.43</v>
      </c>
      <c r="AJ69" s="20">
        <f t="shared" ref="AJ69:AJ70" si="26">AH69-AI69</f>
        <v>0</v>
      </c>
      <c r="AK69" s="48"/>
    </row>
    <row r="70" spans="1:37" x14ac:dyDescent="0.25">
      <c r="A70">
        <v>18465</v>
      </c>
      <c r="B70" t="s">
        <v>91</v>
      </c>
      <c r="C70" s="90">
        <v>1320.37</v>
      </c>
      <c r="D70" t="s">
        <v>91</v>
      </c>
      <c r="E70" s="90">
        <v>3.722</v>
      </c>
      <c r="F70" t="s">
        <v>92</v>
      </c>
      <c r="G70" s="90">
        <v>2567</v>
      </c>
      <c r="H70" t="s">
        <v>444</v>
      </c>
      <c r="I70" s="90">
        <v>21.32</v>
      </c>
      <c r="J70" t="s">
        <v>446</v>
      </c>
      <c r="K70" s="90">
        <v>1.44112</v>
      </c>
      <c r="L70" t="s">
        <v>101</v>
      </c>
      <c r="M70" s="90">
        <v>2485</v>
      </c>
      <c r="N70" t="s">
        <v>101</v>
      </c>
      <c r="O70" s="90">
        <v>2219</v>
      </c>
      <c r="P70" t="s">
        <v>102</v>
      </c>
      <c r="Q70" s="90">
        <v>5</v>
      </c>
      <c r="R70" t="s">
        <v>93</v>
      </c>
      <c r="S70" s="90">
        <v>41.98</v>
      </c>
      <c r="T70" t="s">
        <v>91</v>
      </c>
      <c r="U70" s="90">
        <v>1258.96</v>
      </c>
      <c r="V70"/>
      <c r="W70" s="82"/>
      <c r="X70" s="17">
        <f t="shared" si="15"/>
        <v>18.465</v>
      </c>
      <c r="Y70" s="95">
        <f t="shared" si="16"/>
        <v>2567</v>
      </c>
      <c r="Z70" s="4">
        <f>IF(OR(ISBLANK(Q70),VALUE(Q70)=0)," ",VALUE(G70)*60*VLOOKUP(VALUE(Q70),'Berechnungen 525d'!$A$5:$D$9,4)/1000)</f>
        <v>130.29436595744681</v>
      </c>
      <c r="AA70" s="19">
        <f t="shared" si="17"/>
        <v>2485</v>
      </c>
      <c r="AB70" s="19">
        <f t="shared" si="18"/>
        <v>2219</v>
      </c>
      <c r="AC70" s="19">
        <f t="shared" si="19"/>
        <v>266</v>
      </c>
      <c r="AD70" s="118">
        <f t="shared" si="20"/>
        <v>0.2132</v>
      </c>
      <c r="AE70" s="117">
        <f t="shared" si="21"/>
        <v>1.44112</v>
      </c>
      <c r="AF70" s="52">
        <f t="shared" si="22"/>
        <v>5</v>
      </c>
      <c r="AG70" s="48">
        <f t="shared" si="23"/>
        <v>3.722</v>
      </c>
      <c r="AH70" s="20">
        <f t="shared" si="24"/>
        <v>1258.96</v>
      </c>
      <c r="AI70" s="20">
        <f t="shared" si="25"/>
        <v>1320.37</v>
      </c>
      <c r="AJ70" s="20">
        <f t="shared" si="26"/>
        <v>-61.409999999999854</v>
      </c>
      <c r="AK70" s="48"/>
    </row>
    <row r="71" spans="1:37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 s="82"/>
      <c r="X71" s="17"/>
      <c r="Y71" s="95"/>
      <c r="Z71" s="4"/>
      <c r="AA71" s="19"/>
      <c r="AB71" s="19"/>
      <c r="AC71" s="19"/>
      <c r="AD71" s="118"/>
      <c r="AE71" s="117"/>
      <c r="AF71" s="47"/>
      <c r="AG71" s="48"/>
      <c r="AH71" s="20"/>
      <c r="AI71" s="20"/>
      <c r="AJ71" s="20"/>
      <c r="AK71" s="48"/>
    </row>
    <row r="72" spans="1:37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 s="82"/>
      <c r="X72" s="17"/>
      <c r="Y72" s="95"/>
      <c r="Z72" s="4"/>
      <c r="AA72" s="19"/>
      <c r="AB72" s="19"/>
      <c r="AC72" s="19"/>
      <c r="AD72" s="118"/>
      <c r="AE72" s="117"/>
      <c r="AF72" s="47"/>
      <c r="AG72" s="48"/>
      <c r="AH72" s="20"/>
      <c r="AI72" s="20"/>
      <c r="AJ72" s="20"/>
      <c r="AK72" s="48"/>
    </row>
    <row r="73" spans="1:37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 s="82"/>
      <c r="X73" s="17"/>
      <c r="Y73" s="95"/>
      <c r="Z73" s="4"/>
      <c r="AA73" s="19"/>
      <c r="AB73" s="19"/>
      <c r="AC73" s="19"/>
      <c r="AD73" s="118"/>
      <c r="AE73" s="117"/>
      <c r="AF73" s="47"/>
      <c r="AG73" s="48"/>
      <c r="AH73" s="20"/>
      <c r="AI73" s="20"/>
      <c r="AJ73" s="20"/>
      <c r="AK73" s="48"/>
    </row>
    <row r="74" spans="1:37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 s="82"/>
      <c r="X74" s="17"/>
      <c r="Y74" s="95"/>
      <c r="Z74" s="4"/>
      <c r="AA74" s="19"/>
      <c r="AB74" s="19"/>
      <c r="AC74" s="19"/>
      <c r="AD74" s="118"/>
      <c r="AE74" s="117"/>
      <c r="AF74" s="47"/>
      <c r="AG74" s="48"/>
      <c r="AH74" s="20"/>
      <c r="AI74" s="20"/>
      <c r="AJ74" s="20"/>
      <c r="AK74" s="48"/>
    </row>
    <row r="75" spans="1:37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 s="82"/>
      <c r="X75" s="17"/>
      <c r="Y75" s="95"/>
      <c r="Z75" s="4"/>
      <c r="AA75" s="19"/>
      <c r="AB75" s="19"/>
      <c r="AC75" s="19"/>
      <c r="AD75" s="118"/>
      <c r="AE75" s="117"/>
      <c r="AF75" s="47"/>
      <c r="AG75" s="48"/>
      <c r="AH75" s="20"/>
      <c r="AI75" s="20"/>
      <c r="AJ75" s="20"/>
      <c r="AK75" s="48"/>
    </row>
    <row r="76" spans="1:37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 s="82"/>
      <c r="X76" s="17"/>
      <c r="Y76" s="95"/>
      <c r="Z76" s="4"/>
      <c r="AA76" s="19"/>
      <c r="AB76" s="19"/>
      <c r="AC76" s="19"/>
      <c r="AD76" s="118"/>
      <c r="AE76" s="117"/>
      <c r="AF76" s="47"/>
      <c r="AG76" s="48"/>
      <c r="AH76" s="20"/>
      <c r="AI76" s="20"/>
      <c r="AJ76" s="20"/>
      <c r="AK76" s="48"/>
    </row>
    <row r="77" spans="1:37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 s="82"/>
      <c r="X77" s="17"/>
      <c r="Y77" s="95"/>
      <c r="Z77" s="4"/>
      <c r="AA77" s="19"/>
      <c r="AB77" s="19"/>
      <c r="AC77" s="19"/>
      <c r="AD77" s="118"/>
      <c r="AE77" s="117"/>
      <c r="AF77" s="47"/>
      <c r="AG77" s="48"/>
      <c r="AH77" s="20"/>
      <c r="AI77" s="20"/>
      <c r="AJ77" s="20"/>
      <c r="AK77" s="48"/>
    </row>
    <row r="78" spans="1:37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 s="82"/>
      <c r="X78" s="17"/>
      <c r="Y78" s="95"/>
      <c r="Z78" s="4"/>
      <c r="AA78" s="19"/>
      <c r="AB78" s="19"/>
      <c r="AC78" s="19"/>
      <c r="AD78" s="118"/>
      <c r="AE78" s="117"/>
      <c r="AF78" s="47"/>
      <c r="AG78" s="48"/>
      <c r="AH78" s="20"/>
      <c r="AI78" s="20"/>
      <c r="AJ78" s="20"/>
      <c r="AK78" s="48"/>
    </row>
    <row r="79" spans="1:37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 s="82"/>
      <c r="X79" s="17"/>
      <c r="Y79" s="95"/>
      <c r="Z79" s="4"/>
      <c r="AA79" s="19"/>
      <c r="AB79" s="19"/>
      <c r="AC79" s="19"/>
      <c r="AD79" s="118"/>
      <c r="AE79" s="117"/>
      <c r="AF79" s="47"/>
      <c r="AG79" s="48"/>
      <c r="AH79" s="20"/>
      <c r="AI79" s="20"/>
      <c r="AJ79" s="20"/>
      <c r="AK79" s="48"/>
    </row>
    <row r="80" spans="1:37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 s="82"/>
      <c r="X80" s="17"/>
      <c r="Y80" s="95"/>
      <c r="Z80" s="4"/>
      <c r="AA80" s="19"/>
      <c r="AB80" s="19"/>
      <c r="AC80" s="19"/>
      <c r="AD80" s="118"/>
      <c r="AE80" s="117"/>
      <c r="AF80" s="47"/>
      <c r="AG80" s="48"/>
      <c r="AH80" s="20"/>
      <c r="AI80" s="20"/>
      <c r="AJ80" s="20"/>
      <c r="AK80" s="48"/>
    </row>
    <row r="81" spans="1:37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 s="82"/>
      <c r="X81" s="17"/>
      <c r="Y81" s="95"/>
      <c r="Z81" s="4"/>
      <c r="AA81" s="19"/>
      <c r="AB81" s="19"/>
      <c r="AC81" s="19"/>
      <c r="AD81" s="118"/>
      <c r="AE81" s="117"/>
      <c r="AF81" s="47"/>
      <c r="AG81" s="48"/>
      <c r="AH81" s="20"/>
      <c r="AI81" s="20"/>
      <c r="AJ81" s="20"/>
      <c r="AK81" s="48"/>
    </row>
    <row r="82" spans="1:37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 s="82"/>
      <c r="X82" s="17"/>
      <c r="Y82" s="95"/>
      <c r="Z82" s="4"/>
      <c r="AA82" s="19"/>
      <c r="AB82" s="19"/>
      <c r="AC82" s="19"/>
      <c r="AD82" s="118"/>
      <c r="AE82" s="117"/>
      <c r="AF82" s="47"/>
      <c r="AG82" s="48"/>
      <c r="AH82" s="20"/>
      <c r="AI82" s="20"/>
      <c r="AJ82" s="20"/>
      <c r="AK82" s="48"/>
    </row>
    <row r="83" spans="1:37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 s="82"/>
      <c r="X83" s="17"/>
      <c r="Y83" s="95"/>
      <c r="Z83" s="4"/>
      <c r="AA83" s="19"/>
      <c r="AB83" s="19"/>
      <c r="AC83" s="19"/>
      <c r="AD83" s="118"/>
      <c r="AE83" s="117"/>
      <c r="AF83" s="47"/>
      <c r="AG83" s="48"/>
      <c r="AH83" s="20"/>
      <c r="AI83" s="20"/>
      <c r="AJ83" s="20"/>
      <c r="AK83" s="48"/>
    </row>
    <row r="84" spans="1:37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 s="82"/>
      <c r="X84" s="17"/>
      <c r="Y84" s="95"/>
      <c r="Z84" s="4"/>
      <c r="AA84" s="19"/>
      <c r="AB84" s="19"/>
      <c r="AC84" s="19"/>
      <c r="AD84" s="118"/>
      <c r="AE84" s="117"/>
      <c r="AF84" s="47"/>
      <c r="AG84" s="48"/>
      <c r="AH84" s="20"/>
      <c r="AI84" s="20"/>
      <c r="AJ84" s="20"/>
      <c r="AK84" s="48"/>
    </row>
    <row r="85" spans="1:37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 s="82"/>
      <c r="X85" s="17"/>
      <c r="Y85" s="95"/>
      <c r="Z85" s="4"/>
      <c r="AA85" s="19"/>
      <c r="AB85" s="19"/>
      <c r="AC85" s="19"/>
      <c r="AD85" s="118"/>
      <c r="AE85" s="117"/>
      <c r="AF85" s="47"/>
      <c r="AG85" s="48"/>
      <c r="AH85" s="20"/>
      <c r="AI85" s="20"/>
      <c r="AJ85" s="20"/>
      <c r="AK85" s="48"/>
    </row>
    <row r="86" spans="1:37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 s="82"/>
      <c r="X86" s="17"/>
      <c r="Y86" s="95"/>
      <c r="Z86" s="4"/>
      <c r="AA86" s="19"/>
      <c r="AB86" s="19"/>
      <c r="AC86" s="19"/>
      <c r="AD86" s="118"/>
      <c r="AE86" s="117"/>
      <c r="AF86" s="47"/>
      <c r="AG86" s="48"/>
      <c r="AH86" s="20"/>
      <c r="AI86" s="20"/>
      <c r="AJ86" s="20"/>
      <c r="AK86" s="48"/>
    </row>
    <row r="87" spans="1:37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 s="82"/>
      <c r="X87" s="17"/>
      <c r="Y87" s="95"/>
      <c r="Z87" s="4"/>
      <c r="AA87" s="19"/>
      <c r="AB87" s="19"/>
      <c r="AC87" s="19"/>
      <c r="AD87" s="118"/>
      <c r="AE87" s="117"/>
      <c r="AF87" s="47"/>
      <c r="AG87" s="48"/>
      <c r="AH87" s="20"/>
      <c r="AI87" s="20"/>
      <c r="AJ87" s="20"/>
      <c r="AK87" s="48"/>
    </row>
    <row r="88" spans="1:37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 s="82"/>
      <c r="X88" s="17"/>
      <c r="Y88" s="95"/>
      <c r="Z88" s="4"/>
      <c r="AA88" s="19"/>
      <c r="AB88" s="19"/>
      <c r="AC88" s="19"/>
      <c r="AD88" s="118"/>
      <c r="AE88" s="117"/>
      <c r="AF88" s="47"/>
      <c r="AG88" s="48"/>
      <c r="AH88" s="20"/>
      <c r="AI88" s="20"/>
      <c r="AJ88" s="20"/>
      <c r="AK88" s="48"/>
    </row>
    <row r="89" spans="1:37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 s="82"/>
      <c r="X89" s="17"/>
      <c r="Y89" s="95"/>
      <c r="Z89" s="4"/>
      <c r="AA89" s="19"/>
      <c r="AB89" s="19"/>
      <c r="AC89" s="19"/>
      <c r="AD89" s="118"/>
      <c r="AE89" s="117"/>
      <c r="AF89" s="47"/>
      <c r="AG89" s="48"/>
      <c r="AH89" s="20"/>
      <c r="AI89" s="20"/>
      <c r="AJ89" s="20"/>
      <c r="AK89" s="48"/>
    </row>
    <row r="90" spans="1:37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 s="82"/>
      <c r="X90" s="17"/>
      <c r="Y90" s="95"/>
      <c r="Z90" s="4"/>
      <c r="AA90" s="19"/>
      <c r="AB90" s="19"/>
      <c r="AC90" s="19"/>
      <c r="AD90" s="118"/>
      <c r="AE90" s="117"/>
      <c r="AF90" s="47"/>
      <c r="AG90" s="48"/>
      <c r="AH90" s="20"/>
      <c r="AI90" s="20"/>
      <c r="AJ90" s="20"/>
      <c r="AK90" s="48"/>
    </row>
    <row r="91" spans="1:37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 s="82"/>
      <c r="X91" s="17"/>
      <c r="Y91" s="95"/>
      <c r="Z91" s="4"/>
      <c r="AA91" s="19"/>
      <c r="AB91" s="19"/>
      <c r="AC91" s="19"/>
      <c r="AD91" s="118"/>
      <c r="AE91" s="117"/>
      <c r="AF91" s="47"/>
      <c r="AG91" s="48"/>
      <c r="AH91" s="20"/>
      <c r="AI91" s="20"/>
      <c r="AJ91" s="20"/>
      <c r="AK91" s="48"/>
    </row>
    <row r="92" spans="1:37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 s="82"/>
      <c r="X92" s="17"/>
      <c r="Y92" s="95"/>
      <c r="Z92" s="4"/>
      <c r="AA92" s="19"/>
      <c r="AB92" s="19"/>
      <c r="AC92" s="19"/>
      <c r="AD92" s="118"/>
      <c r="AE92" s="117"/>
      <c r="AF92" s="47"/>
      <c r="AG92" s="48"/>
      <c r="AH92" s="20"/>
      <c r="AI92" s="20"/>
      <c r="AJ92" s="20"/>
      <c r="AK92" s="48"/>
    </row>
    <row r="93" spans="1:37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 s="82"/>
      <c r="X93" s="17"/>
      <c r="Y93" s="95"/>
      <c r="Z93" s="4"/>
      <c r="AA93" s="19"/>
      <c r="AB93" s="19"/>
      <c r="AC93" s="19"/>
      <c r="AD93" s="118"/>
      <c r="AE93" s="117"/>
      <c r="AF93" s="47"/>
      <c r="AG93" s="48"/>
      <c r="AH93" s="20"/>
      <c r="AI93" s="20"/>
      <c r="AJ93" s="20"/>
      <c r="AK93" s="48"/>
    </row>
    <row r="94" spans="1:37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 s="82"/>
      <c r="X94" s="17"/>
      <c r="Y94" s="95"/>
      <c r="Z94" s="4"/>
      <c r="AA94" s="19"/>
      <c r="AB94" s="19"/>
      <c r="AC94" s="19"/>
      <c r="AD94" s="118"/>
      <c r="AE94" s="117"/>
      <c r="AF94" s="47"/>
      <c r="AG94" s="48"/>
      <c r="AH94" s="20"/>
      <c r="AI94" s="20"/>
      <c r="AJ94" s="20"/>
      <c r="AK94" s="48"/>
    </row>
    <row r="95" spans="1:37" x14ac:dyDescent="0.25">
      <c r="B95" s="91"/>
      <c r="C95" s="88"/>
      <c r="D95" s="91"/>
      <c r="F95" s="93"/>
      <c r="H95" s="89"/>
      <c r="J95" s="89"/>
      <c r="L95" s="89"/>
      <c r="N95" s="89"/>
      <c r="P95" s="91"/>
      <c r="R95" s="90"/>
      <c r="T95" s="91"/>
      <c r="W95" s="82"/>
      <c r="X95" s="17"/>
      <c r="Y95" s="95"/>
      <c r="Z95" s="4"/>
      <c r="AA95" s="19"/>
      <c r="AB95" s="19"/>
      <c r="AC95" s="19"/>
      <c r="AD95" s="19"/>
      <c r="AE95" s="19"/>
      <c r="AF95" s="47"/>
      <c r="AG95" s="48"/>
      <c r="AH95" s="20"/>
      <c r="AI95" s="20"/>
      <c r="AJ95" s="20"/>
      <c r="AK95" s="48"/>
    </row>
    <row r="96" spans="1:37" x14ac:dyDescent="0.25">
      <c r="B96" s="91"/>
      <c r="C96" s="88"/>
      <c r="D96" s="91"/>
      <c r="F96" s="93"/>
      <c r="H96" s="89"/>
      <c r="J96" s="89"/>
      <c r="L96" s="89"/>
      <c r="N96" s="89"/>
      <c r="P96" s="91"/>
      <c r="R96" s="90"/>
      <c r="T96" s="91"/>
      <c r="W96" s="82"/>
      <c r="X96" s="17"/>
      <c r="Y96" s="95"/>
      <c r="Z96" s="4"/>
      <c r="AA96" s="19"/>
      <c r="AB96" s="19"/>
      <c r="AC96" s="19"/>
      <c r="AD96" s="19"/>
      <c r="AE96" s="19"/>
      <c r="AF96" s="47"/>
      <c r="AG96" s="48"/>
      <c r="AH96" s="20"/>
      <c r="AI96" s="20"/>
      <c r="AJ96" s="20"/>
      <c r="AK96" s="48"/>
    </row>
    <row r="97" spans="2:37" x14ac:dyDescent="0.25">
      <c r="B97" s="91"/>
      <c r="C97" s="88"/>
      <c r="D97" s="91"/>
      <c r="F97" s="93"/>
      <c r="H97" s="89"/>
      <c r="J97" s="89"/>
      <c r="L97" s="89"/>
      <c r="N97" s="89"/>
      <c r="P97" s="91"/>
      <c r="R97" s="90"/>
      <c r="T97" s="91"/>
      <c r="W97" s="82"/>
      <c r="X97" s="17"/>
      <c r="Y97" s="95"/>
      <c r="Z97" s="4"/>
      <c r="AA97" s="19"/>
      <c r="AB97" s="19"/>
      <c r="AC97" s="19"/>
      <c r="AD97" s="19"/>
      <c r="AE97" s="19"/>
      <c r="AF97" s="47"/>
      <c r="AG97" s="48"/>
      <c r="AH97" s="20"/>
      <c r="AI97" s="20"/>
      <c r="AJ97" s="20"/>
      <c r="AK97" s="48"/>
    </row>
    <row r="98" spans="2:37" x14ac:dyDescent="0.25">
      <c r="B98" s="91"/>
      <c r="C98" s="88"/>
      <c r="D98" s="91"/>
      <c r="F98" s="93"/>
      <c r="H98" s="89"/>
      <c r="J98" s="89"/>
      <c r="L98" s="89"/>
      <c r="N98" s="89"/>
      <c r="P98" s="91"/>
      <c r="R98" s="90"/>
      <c r="T98" s="91"/>
      <c r="W98" s="82"/>
      <c r="X98" s="17"/>
      <c r="Y98" s="95"/>
      <c r="Z98" s="4"/>
      <c r="AA98" s="19"/>
      <c r="AB98" s="19"/>
      <c r="AC98" s="19"/>
      <c r="AD98" s="19"/>
      <c r="AE98" s="19"/>
      <c r="AF98" s="47"/>
      <c r="AG98" s="48"/>
      <c r="AH98" s="20"/>
      <c r="AI98" s="20"/>
      <c r="AJ98" s="20"/>
      <c r="AK98" s="48"/>
    </row>
    <row r="99" spans="2:37" x14ac:dyDescent="0.25">
      <c r="B99" s="91"/>
      <c r="C99" s="88"/>
      <c r="D99" s="91"/>
      <c r="F99" s="93"/>
      <c r="H99" s="89"/>
      <c r="J99" s="89"/>
      <c r="L99" s="89"/>
      <c r="N99" s="89"/>
      <c r="P99" s="91"/>
      <c r="R99" s="90"/>
      <c r="T99" s="91"/>
      <c r="W99" s="82"/>
      <c r="X99" s="17"/>
      <c r="Y99" s="95"/>
      <c r="Z99" s="4"/>
      <c r="AA99" s="19"/>
      <c r="AB99" s="19"/>
      <c r="AC99" s="19"/>
      <c r="AD99" s="19"/>
      <c r="AE99" s="19"/>
      <c r="AF99" s="47"/>
      <c r="AG99" s="48"/>
      <c r="AH99" s="20"/>
      <c r="AI99" s="20"/>
      <c r="AJ99" s="20"/>
      <c r="AK99" s="48"/>
    </row>
    <row r="100" spans="2:37" x14ac:dyDescent="0.25">
      <c r="B100" s="91"/>
      <c r="C100" s="88"/>
      <c r="D100" s="91"/>
      <c r="F100" s="93"/>
      <c r="H100" s="89"/>
      <c r="J100" s="89"/>
      <c r="L100" s="89"/>
      <c r="N100" s="89"/>
      <c r="P100" s="91"/>
      <c r="R100" s="90"/>
      <c r="T100" s="91"/>
      <c r="W100" s="82"/>
      <c r="X100" s="17"/>
      <c r="Y100" s="95"/>
      <c r="Z100" s="4"/>
      <c r="AA100" s="19"/>
      <c r="AB100" s="19"/>
      <c r="AC100" s="19"/>
      <c r="AD100" s="19"/>
      <c r="AE100" s="19"/>
      <c r="AF100" s="47"/>
      <c r="AG100" s="48"/>
      <c r="AH100" s="20"/>
      <c r="AI100" s="20"/>
      <c r="AJ100" s="20"/>
      <c r="AK100" s="48"/>
    </row>
    <row r="101" spans="2:37" x14ac:dyDescent="0.25">
      <c r="B101" s="91"/>
      <c r="C101" s="88"/>
      <c r="D101" s="91"/>
      <c r="F101" s="93"/>
      <c r="H101" s="89"/>
      <c r="J101" s="89"/>
      <c r="L101" s="89"/>
      <c r="N101" s="89"/>
      <c r="P101" s="91"/>
      <c r="R101" s="90"/>
      <c r="T101" s="91"/>
      <c r="W101" s="82"/>
      <c r="X101" s="17"/>
      <c r="Y101" s="95"/>
      <c r="Z101" s="4"/>
      <c r="AA101" s="19"/>
      <c r="AB101" s="19"/>
      <c r="AC101" s="19"/>
      <c r="AD101" s="19"/>
      <c r="AE101" s="19"/>
      <c r="AF101" s="47"/>
      <c r="AG101" s="48"/>
      <c r="AH101" s="20"/>
      <c r="AI101" s="20"/>
      <c r="AJ101" s="20"/>
      <c r="AK101" s="48"/>
    </row>
    <row r="102" spans="2:37" x14ac:dyDescent="0.25">
      <c r="B102" s="91"/>
      <c r="C102" s="88"/>
      <c r="D102" s="91"/>
      <c r="F102" s="93"/>
      <c r="H102" s="89"/>
      <c r="J102" s="89"/>
      <c r="L102" s="89"/>
      <c r="N102" s="89"/>
      <c r="P102" s="91"/>
      <c r="R102" s="90"/>
      <c r="T102" s="91"/>
      <c r="W102" s="82"/>
      <c r="X102" s="17"/>
      <c r="Y102" s="95"/>
      <c r="Z102" s="4"/>
      <c r="AA102" s="19"/>
      <c r="AB102" s="19"/>
      <c r="AC102" s="19"/>
      <c r="AD102" s="19"/>
      <c r="AE102" s="19"/>
      <c r="AF102" s="47"/>
      <c r="AG102" s="48"/>
      <c r="AH102" s="20"/>
      <c r="AI102" s="20"/>
      <c r="AJ102" s="20"/>
      <c r="AK102" s="48"/>
    </row>
    <row r="103" spans="2:37" x14ac:dyDescent="0.25">
      <c r="B103" s="91"/>
      <c r="C103" s="88"/>
      <c r="D103" s="91"/>
      <c r="F103" s="93"/>
      <c r="H103" s="89"/>
      <c r="J103" s="89"/>
      <c r="L103" s="89"/>
      <c r="N103" s="89"/>
      <c r="P103" s="91"/>
      <c r="R103" s="90"/>
      <c r="T103" s="91"/>
      <c r="W103" s="82"/>
      <c r="X103" s="17"/>
      <c r="Y103" s="95"/>
      <c r="Z103" s="4"/>
      <c r="AA103" s="19"/>
      <c r="AB103" s="19"/>
      <c r="AC103" s="19"/>
      <c r="AD103" s="19"/>
      <c r="AE103" s="19"/>
      <c r="AF103" s="47"/>
      <c r="AG103" s="48"/>
      <c r="AH103" s="20"/>
      <c r="AI103" s="20"/>
      <c r="AJ103" s="20"/>
      <c r="AK103" s="48"/>
    </row>
    <row r="104" spans="2:37" x14ac:dyDescent="0.25">
      <c r="B104" s="91"/>
      <c r="C104" s="88"/>
      <c r="D104" s="91"/>
      <c r="F104" s="93"/>
      <c r="H104" s="89"/>
      <c r="J104" s="89"/>
      <c r="L104" s="89"/>
      <c r="N104" s="89"/>
      <c r="P104" s="91"/>
      <c r="R104" s="90"/>
      <c r="T104" s="91"/>
      <c r="W104" s="82"/>
      <c r="X104" s="17"/>
      <c r="Y104" s="95"/>
      <c r="Z104" s="4"/>
      <c r="AA104" s="19"/>
      <c r="AB104" s="19"/>
      <c r="AC104" s="19"/>
      <c r="AD104" s="19"/>
      <c r="AE104" s="19"/>
      <c r="AF104" s="47"/>
      <c r="AG104" s="48"/>
      <c r="AH104" s="20"/>
      <c r="AI104" s="20"/>
      <c r="AJ104" s="20"/>
      <c r="AK104" s="48"/>
    </row>
    <row r="105" spans="2:37" x14ac:dyDescent="0.25">
      <c r="B105" s="91"/>
      <c r="C105" s="88"/>
      <c r="D105" s="91"/>
      <c r="F105" s="93"/>
      <c r="H105" s="89"/>
      <c r="J105" s="89"/>
      <c r="L105" s="89"/>
      <c r="N105" s="89"/>
      <c r="P105" s="91"/>
      <c r="R105" s="90"/>
      <c r="T105" s="91"/>
      <c r="W105" s="82"/>
      <c r="X105" s="17"/>
      <c r="Y105" s="95"/>
      <c r="Z105" s="4"/>
      <c r="AA105" s="19"/>
      <c r="AB105" s="19"/>
      <c r="AC105" s="19"/>
      <c r="AD105" s="19"/>
      <c r="AE105" s="19"/>
      <c r="AF105" s="47"/>
      <c r="AG105" s="48"/>
      <c r="AH105" s="20"/>
      <c r="AI105" s="20"/>
      <c r="AJ105" s="20"/>
      <c r="AK105" s="48"/>
    </row>
    <row r="106" spans="2:37" x14ac:dyDescent="0.25">
      <c r="B106" s="91"/>
      <c r="C106" s="88"/>
      <c r="D106" s="91"/>
      <c r="F106" s="93"/>
      <c r="H106" s="89"/>
      <c r="J106" s="89"/>
      <c r="L106" s="89"/>
      <c r="N106" s="89"/>
      <c r="P106" s="91"/>
      <c r="R106" s="90"/>
      <c r="T106" s="91"/>
      <c r="W106" s="82"/>
      <c r="X106" s="17"/>
      <c r="Y106" s="95"/>
      <c r="Z106" s="4"/>
      <c r="AA106" s="19"/>
      <c r="AB106" s="19"/>
      <c r="AC106" s="19"/>
      <c r="AD106" s="19"/>
      <c r="AE106" s="19"/>
      <c r="AF106" s="47"/>
      <c r="AG106" s="48"/>
      <c r="AH106" s="20"/>
      <c r="AI106" s="20"/>
      <c r="AJ106" s="20"/>
      <c r="AK106" s="48"/>
    </row>
    <row r="107" spans="2:37" x14ac:dyDescent="0.25">
      <c r="B107" s="91"/>
      <c r="C107" s="88"/>
      <c r="D107" s="91"/>
      <c r="F107" s="93"/>
      <c r="H107" s="89"/>
      <c r="J107" s="89"/>
      <c r="L107" s="89"/>
      <c r="N107" s="89"/>
      <c r="P107" s="91"/>
      <c r="R107" s="90"/>
      <c r="T107" s="91"/>
      <c r="W107" s="82"/>
      <c r="X107" s="17"/>
      <c r="Y107" s="95"/>
      <c r="Z107" s="4"/>
      <c r="AA107" s="19"/>
      <c r="AB107" s="19"/>
      <c r="AC107" s="19"/>
      <c r="AD107" s="19"/>
      <c r="AE107" s="19"/>
      <c r="AF107" s="47"/>
      <c r="AG107" s="48"/>
      <c r="AH107" s="20"/>
      <c r="AI107" s="20"/>
      <c r="AJ107" s="20"/>
      <c r="AK107" s="48"/>
    </row>
    <row r="108" spans="2:37" x14ac:dyDescent="0.25">
      <c r="B108" s="91"/>
      <c r="C108" s="88"/>
      <c r="D108" s="91"/>
      <c r="F108" s="93"/>
      <c r="H108" s="89"/>
      <c r="J108" s="89"/>
      <c r="L108" s="89"/>
      <c r="N108" s="89"/>
      <c r="P108" s="91"/>
      <c r="R108" s="90"/>
      <c r="T108" s="91"/>
      <c r="W108" s="82"/>
      <c r="X108" s="17"/>
      <c r="Y108" s="95"/>
      <c r="Z108" s="4"/>
      <c r="AA108" s="19"/>
      <c r="AB108" s="19"/>
      <c r="AC108" s="19"/>
      <c r="AD108" s="19"/>
      <c r="AE108" s="19"/>
      <c r="AF108" s="47"/>
      <c r="AG108" s="48"/>
      <c r="AH108" s="20"/>
      <c r="AI108" s="20"/>
      <c r="AJ108" s="20"/>
      <c r="AK108" s="48"/>
    </row>
    <row r="109" spans="2:37" x14ac:dyDescent="0.25">
      <c r="B109" s="91"/>
      <c r="C109" s="88"/>
      <c r="D109" s="91"/>
      <c r="F109" s="93"/>
      <c r="H109" s="89"/>
      <c r="J109" s="89"/>
      <c r="L109" s="89"/>
      <c r="N109" s="89"/>
      <c r="P109" s="91"/>
      <c r="R109" s="90"/>
      <c r="T109" s="91"/>
      <c r="W109" s="82"/>
      <c r="X109" s="17"/>
      <c r="Y109" s="95"/>
      <c r="Z109" s="4"/>
      <c r="AA109" s="19"/>
      <c r="AB109" s="19"/>
      <c r="AC109" s="19"/>
      <c r="AD109" s="19"/>
      <c r="AE109" s="19"/>
      <c r="AF109" s="47"/>
      <c r="AG109" s="48"/>
      <c r="AH109" s="20"/>
      <c r="AI109" s="20"/>
      <c r="AJ109" s="20"/>
      <c r="AK109" s="48"/>
    </row>
    <row r="110" spans="2:37" x14ac:dyDescent="0.25">
      <c r="B110" s="91"/>
      <c r="C110" s="88"/>
      <c r="D110" s="91"/>
      <c r="F110" s="93"/>
      <c r="H110" s="89"/>
      <c r="J110" s="89"/>
      <c r="L110" s="89"/>
      <c r="N110" s="89"/>
      <c r="P110" s="91"/>
      <c r="R110" s="90"/>
      <c r="T110" s="91"/>
      <c r="W110" s="82"/>
      <c r="X110" s="17"/>
      <c r="Y110" s="95"/>
      <c r="Z110" s="4"/>
      <c r="AA110" s="19"/>
      <c r="AB110" s="19"/>
      <c r="AC110" s="19"/>
      <c r="AD110" s="19"/>
      <c r="AE110" s="19"/>
      <c r="AF110" s="47"/>
      <c r="AG110" s="48"/>
      <c r="AH110" s="20"/>
      <c r="AI110" s="20"/>
      <c r="AJ110" s="20"/>
      <c r="AK110" s="48"/>
    </row>
    <row r="111" spans="2:37" x14ac:dyDescent="0.25">
      <c r="B111" s="91"/>
      <c r="C111" s="88"/>
      <c r="D111" s="91"/>
      <c r="F111" s="93"/>
      <c r="H111" s="89"/>
      <c r="J111" s="89"/>
      <c r="L111" s="89"/>
      <c r="N111" s="89"/>
      <c r="P111" s="91"/>
      <c r="R111" s="90"/>
      <c r="T111" s="91"/>
      <c r="W111" s="82"/>
      <c r="X111" s="17"/>
      <c r="Y111" s="95"/>
      <c r="Z111" s="4"/>
      <c r="AA111" s="19"/>
      <c r="AB111" s="19"/>
      <c r="AC111" s="19"/>
      <c r="AD111" s="19"/>
      <c r="AE111" s="19"/>
      <c r="AF111" s="47"/>
      <c r="AG111" s="48"/>
      <c r="AH111" s="20"/>
      <c r="AI111" s="20"/>
      <c r="AJ111" s="20"/>
      <c r="AK111" s="48"/>
    </row>
    <row r="112" spans="2:37" x14ac:dyDescent="0.25">
      <c r="B112" s="91"/>
      <c r="C112" s="88"/>
      <c r="D112" s="91"/>
      <c r="F112" s="93"/>
      <c r="H112" s="89"/>
      <c r="J112" s="89"/>
      <c r="L112" s="89"/>
      <c r="N112" s="89"/>
      <c r="P112" s="91"/>
      <c r="R112" s="90"/>
      <c r="T112" s="91"/>
      <c r="W112" s="82"/>
      <c r="X112" s="17"/>
      <c r="Y112" s="95"/>
      <c r="Z112" s="4"/>
      <c r="AA112" s="19"/>
      <c r="AB112" s="19"/>
      <c r="AC112" s="19"/>
      <c r="AD112" s="19"/>
      <c r="AE112" s="19"/>
      <c r="AF112" s="47"/>
      <c r="AG112" s="48"/>
      <c r="AH112" s="20"/>
      <c r="AI112" s="20"/>
      <c r="AJ112" s="20"/>
      <c r="AK112" s="48"/>
    </row>
    <row r="113" spans="2:37" x14ac:dyDescent="0.25">
      <c r="B113" s="91"/>
      <c r="C113" s="88"/>
      <c r="D113" s="91"/>
      <c r="F113" s="93"/>
      <c r="H113" s="89"/>
      <c r="J113" s="89"/>
      <c r="L113" s="89"/>
      <c r="N113" s="89"/>
      <c r="P113" s="91"/>
      <c r="R113" s="90"/>
      <c r="T113" s="91"/>
      <c r="W113" s="82"/>
      <c r="X113" s="17"/>
      <c r="Y113" s="95"/>
      <c r="Z113" s="4"/>
      <c r="AA113" s="19"/>
      <c r="AB113" s="19"/>
      <c r="AC113" s="19"/>
      <c r="AD113" s="19"/>
      <c r="AE113" s="19"/>
      <c r="AF113" s="47"/>
      <c r="AG113" s="48"/>
      <c r="AH113" s="20"/>
      <c r="AI113" s="20"/>
      <c r="AJ113" s="20"/>
      <c r="AK113" s="48"/>
    </row>
    <row r="114" spans="2:37" x14ac:dyDescent="0.25">
      <c r="B114" s="91"/>
      <c r="C114" s="88"/>
      <c r="D114" s="91"/>
      <c r="F114" s="93"/>
      <c r="H114" s="89"/>
      <c r="J114" s="89"/>
      <c r="L114" s="89"/>
      <c r="N114" s="89"/>
      <c r="P114" s="91"/>
      <c r="R114" s="90"/>
      <c r="T114" s="91"/>
      <c r="W114" s="82"/>
      <c r="X114" s="17"/>
      <c r="Y114" s="95"/>
      <c r="Z114" s="4"/>
      <c r="AA114" s="19"/>
      <c r="AB114" s="19"/>
      <c r="AC114" s="19"/>
      <c r="AD114" s="19"/>
      <c r="AE114" s="19"/>
      <c r="AF114" s="47"/>
      <c r="AG114" s="48"/>
      <c r="AH114" s="20"/>
      <c r="AI114" s="20"/>
      <c r="AJ114" s="20"/>
      <c r="AK114" s="48"/>
    </row>
    <row r="115" spans="2:37" x14ac:dyDescent="0.25">
      <c r="B115" s="91"/>
      <c r="C115" s="88"/>
      <c r="D115" s="91"/>
      <c r="F115" s="93"/>
      <c r="H115" s="89"/>
      <c r="J115" s="89"/>
      <c r="L115" s="89"/>
      <c r="N115" s="89"/>
      <c r="P115" s="91"/>
      <c r="R115" s="90"/>
      <c r="T115" s="91"/>
      <c r="W115" s="82"/>
      <c r="X115" s="17"/>
      <c r="Y115" s="95"/>
      <c r="Z115" s="4"/>
      <c r="AA115" s="19"/>
      <c r="AB115" s="19"/>
      <c r="AC115" s="19"/>
      <c r="AD115" s="19"/>
      <c r="AE115" s="19"/>
      <c r="AF115" s="47"/>
      <c r="AG115" s="48"/>
      <c r="AH115" s="20"/>
      <c r="AI115" s="20"/>
      <c r="AJ115" s="20"/>
      <c r="AK115" s="48"/>
    </row>
    <row r="116" spans="2:37" x14ac:dyDescent="0.25">
      <c r="B116" s="91"/>
      <c r="C116" s="88"/>
      <c r="D116" s="91"/>
      <c r="F116" s="93"/>
      <c r="H116" s="89"/>
      <c r="J116" s="89"/>
      <c r="L116" s="89"/>
      <c r="N116" s="89"/>
      <c r="P116" s="91"/>
      <c r="R116" s="90"/>
      <c r="T116" s="91"/>
      <c r="W116" s="82"/>
      <c r="X116" s="17"/>
      <c r="Y116" s="95"/>
      <c r="Z116" s="4"/>
      <c r="AA116" s="19"/>
      <c r="AB116" s="19"/>
      <c r="AC116" s="19"/>
      <c r="AD116" s="19"/>
      <c r="AE116" s="19"/>
      <c r="AF116" s="47"/>
      <c r="AG116" s="48"/>
      <c r="AH116" s="20"/>
      <c r="AI116" s="20"/>
      <c r="AJ116" s="20"/>
      <c r="AK116" s="48"/>
    </row>
    <row r="117" spans="2:37" x14ac:dyDescent="0.25">
      <c r="B117" s="91"/>
      <c r="C117" s="88"/>
      <c r="D117" s="91"/>
      <c r="F117" s="93"/>
      <c r="H117" s="89"/>
      <c r="J117" s="89"/>
      <c r="L117" s="89"/>
      <c r="N117" s="89"/>
      <c r="P117" s="91"/>
      <c r="R117" s="90"/>
      <c r="T117" s="91"/>
      <c r="W117" s="82"/>
      <c r="X117" s="17"/>
      <c r="Y117" s="95"/>
      <c r="Z117" s="4"/>
      <c r="AA117" s="19"/>
      <c r="AB117" s="19"/>
      <c r="AC117" s="19"/>
      <c r="AD117" s="19"/>
      <c r="AE117" s="19"/>
      <c r="AF117" s="47"/>
      <c r="AG117" s="48"/>
      <c r="AH117" s="20"/>
      <c r="AI117" s="20"/>
      <c r="AJ117" s="20"/>
      <c r="AK117" s="48"/>
    </row>
    <row r="118" spans="2:37" x14ac:dyDescent="0.25">
      <c r="B118" s="91"/>
      <c r="C118" s="88"/>
      <c r="D118" s="91"/>
      <c r="F118" s="93"/>
      <c r="H118" s="89"/>
      <c r="J118" s="89"/>
      <c r="L118" s="89"/>
      <c r="N118" s="89"/>
      <c r="P118" s="91"/>
      <c r="R118" s="90"/>
      <c r="T118" s="91"/>
      <c r="W118" s="82"/>
      <c r="X118" s="17"/>
      <c r="Y118" s="95"/>
      <c r="Z118" s="4"/>
      <c r="AA118" s="19"/>
      <c r="AB118" s="19"/>
      <c r="AC118" s="19"/>
      <c r="AD118" s="19"/>
      <c r="AE118" s="19"/>
      <c r="AF118" s="47"/>
      <c r="AG118" s="48"/>
      <c r="AH118" s="20"/>
      <c r="AI118" s="20"/>
      <c r="AJ118" s="20"/>
      <c r="AK118" s="48"/>
    </row>
    <row r="119" spans="2:37" x14ac:dyDescent="0.25">
      <c r="B119" s="91"/>
      <c r="C119" s="88"/>
      <c r="D119" s="91"/>
      <c r="F119" s="93"/>
      <c r="H119" s="89"/>
      <c r="J119" s="89"/>
      <c r="L119" s="89"/>
      <c r="N119" s="89"/>
      <c r="P119" s="91"/>
      <c r="R119" s="90"/>
      <c r="T119" s="91"/>
      <c r="W119" s="82"/>
      <c r="X119" s="17"/>
      <c r="Y119" s="95"/>
      <c r="Z119" s="4"/>
      <c r="AA119" s="19"/>
      <c r="AB119" s="19"/>
      <c r="AC119" s="19"/>
      <c r="AD119" s="19"/>
      <c r="AE119" s="19"/>
      <c r="AF119" s="47"/>
      <c r="AG119" s="48"/>
      <c r="AH119" s="20"/>
      <c r="AI119" s="20"/>
      <c r="AJ119" s="20"/>
      <c r="AK119" s="48"/>
    </row>
    <row r="120" spans="2:37" x14ac:dyDescent="0.25">
      <c r="B120" s="91"/>
      <c r="C120" s="88"/>
      <c r="D120" s="91"/>
      <c r="F120" s="93"/>
      <c r="H120" s="89"/>
      <c r="J120" s="89"/>
      <c r="L120" s="89"/>
      <c r="N120" s="89"/>
      <c r="P120" s="91"/>
      <c r="R120" s="90"/>
      <c r="T120" s="91"/>
      <c r="W120" s="82"/>
      <c r="X120" s="17"/>
      <c r="Y120" s="95"/>
      <c r="Z120" s="4"/>
      <c r="AA120" s="19"/>
      <c r="AB120" s="19"/>
      <c r="AC120" s="19"/>
      <c r="AD120" s="19"/>
      <c r="AE120" s="19"/>
      <c r="AF120" s="47"/>
      <c r="AG120" s="48"/>
      <c r="AH120" s="20"/>
      <c r="AI120" s="20"/>
      <c r="AJ120" s="20"/>
      <c r="AK120" s="48"/>
    </row>
    <row r="121" spans="2:37" x14ac:dyDescent="0.25">
      <c r="B121" s="91"/>
      <c r="C121" s="88"/>
      <c r="D121" s="91"/>
      <c r="F121" s="93"/>
      <c r="H121" s="89"/>
      <c r="J121" s="89"/>
      <c r="L121" s="89"/>
      <c r="N121" s="89"/>
      <c r="P121" s="91"/>
      <c r="R121" s="90"/>
      <c r="T121" s="91"/>
      <c r="W121" s="82"/>
      <c r="X121" s="17"/>
      <c r="Y121" s="95"/>
      <c r="Z121" s="4"/>
      <c r="AA121" s="19"/>
      <c r="AB121" s="19"/>
      <c r="AC121" s="19"/>
      <c r="AD121" s="19"/>
      <c r="AE121" s="19"/>
      <c r="AF121" s="47"/>
      <c r="AG121" s="48"/>
      <c r="AH121" s="20"/>
      <c r="AI121" s="20"/>
      <c r="AJ121" s="20"/>
      <c r="AK121" s="48"/>
    </row>
    <row r="122" spans="2:37" x14ac:dyDescent="0.25">
      <c r="B122" s="91"/>
      <c r="C122" s="88"/>
      <c r="D122" s="91"/>
      <c r="F122" s="93"/>
      <c r="H122" s="89"/>
      <c r="J122" s="89"/>
      <c r="L122" s="89"/>
      <c r="N122" s="89"/>
      <c r="P122" s="91"/>
      <c r="R122" s="90"/>
      <c r="T122" s="91"/>
      <c r="W122" s="82"/>
      <c r="X122" s="17"/>
      <c r="Y122" s="95"/>
      <c r="Z122" s="4"/>
      <c r="AA122" s="19"/>
      <c r="AB122" s="19"/>
      <c r="AC122" s="19"/>
      <c r="AD122" s="19"/>
      <c r="AE122" s="19"/>
      <c r="AF122" s="47"/>
      <c r="AG122" s="48"/>
      <c r="AH122" s="20"/>
      <c r="AI122" s="20"/>
      <c r="AJ122" s="20"/>
      <c r="AK122" s="48"/>
    </row>
    <row r="123" spans="2:37" x14ac:dyDescent="0.25">
      <c r="B123" s="91"/>
      <c r="C123" s="88"/>
      <c r="D123" s="91"/>
      <c r="F123" s="93"/>
      <c r="H123" s="89"/>
      <c r="J123" s="89"/>
      <c r="L123" s="89"/>
      <c r="N123" s="89"/>
      <c r="P123" s="91"/>
      <c r="R123" s="90"/>
      <c r="T123" s="91"/>
      <c r="W123" s="82"/>
      <c r="X123" s="17"/>
      <c r="Y123" s="95"/>
      <c r="Z123" s="4"/>
      <c r="AA123" s="19"/>
      <c r="AB123" s="19"/>
      <c r="AC123" s="19"/>
      <c r="AD123" s="19"/>
      <c r="AE123" s="19"/>
      <c r="AF123" s="47"/>
      <c r="AG123" s="48"/>
      <c r="AH123" s="20"/>
      <c r="AI123" s="20"/>
      <c r="AJ123" s="20"/>
      <c r="AK123" s="48"/>
    </row>
    <row r="124" spans="2:37" x14ac:dyDescent="0.25">
      <c r="B124" s="91"/>
      <c r="C124" s="88"/>
      <c r="D124" s="91"/>
      <c r="F124" s="93"/>
      <c r="H124" s="89"/>
      <c r="J124" s="89"/>
      <c r="L124" s="89"/>
      <c r="N124" s="89"/>
      <c r="P124" s="91"/>
      <c r="R124" s="90"/>
      <c r="T124" s="91"/>
      <c r="W124" s="82"/>
      <c r="X124" s="17"/>
      <c r="Y124" s="95"/>
      <c r="Z124" s="4"/>
      <c r="AA124" s="19"/>
      <c r="AB124" s="19"/>
      <c r="AC124" s="19"/>
      <c r="AD124" s="19"/>
      <c r="AE124" s="19"/>
      <c r="AF124" s="47"/>
      <c r="AG124" s="48"/>
      <c r="AH124" s="20"/>
      <c r="AI124" s="20"/>
      <c r="AJ124" s="20"/>
      <c r="AK124" s="48"/>
    </row>
    <row r="125" spans="2:37" x14ac:dyDescent="0.25">
      <c r="B125" s="91"/>
      <c r="C125" s="88"/>
      <c r="D125" s="91"/>
      <c r="F125" s="93"/>
      <c r="H125" s="89"/>
      <c r="J125" s="89"/>
      <c r="L125" s="89"/>
      <c r="N125" s="89"/>
      <c r="P125" s="91"/>
      <c r="R125" s="90"/>
      <c r="T125" s="91"/>
      <c r="W125" s="82"/>
      <c r="X125" s="17"/>
      <c r="Y125" s="95"/>
      <c r="Z125" s="4"/>
      <c r="AA125" s="19"/>
      <c r="AB125" s="19"/>
      <c r="AC125" s="19"/>
      <c r="AD125" s="19"/>
      <c r="AE125" s="19"/>
      <c r="AF125" s="47"/>
      <c r="AG125" s="48"/>
      <c r="AH125" s="20"/>
      <c r="AI125" s="20"/>
      <c r="AJ125" s="20"/>
      <c r="AK125" s="48"/>
    </row>
    <row r="126" spans="2:37" x14ac:dyDescent="0.25">
      <c r="B126" s="91"/>
      <c r="C126" s="88"/>
      <c r="D126" s="91"/>
      <c r="F126" s="93"/>
      <c r="H126" s="89"/>
      <c r="J126" s="89"/>
      <c r="L126" s="89"/>
      <c r="N126" s="89"/>
      <c r="P126" s="91"/>
      <c r="R126" s="90"/>
      <c r="T126" s="91"/>
      <c r="W126" s="82"/>
      <c r="X126" s="17"/>
      <c r="Y126" s="95"/>
      <c r="Z126" s="4"/>
      <c r="AA126" s="19"/>
      <c r="AB126" s="19"/>
      <c r="AC126" s="19"/>
      <c r="AD126" s="19"/>
      <c r="AE126" s="19"/>
      <c r="AF126" s="47"/>
      <c r="AG126" s="48"/>
      <c r="AH126" s="20"/>
      <c r="AI126" s="20"/>
      <c r="AJ126" s="20"/>
      <c r="AK126" s="48"/>
    </row>
    <row r="127" spans="2:37" x14ac:dyDescent="0.25">
      <c r="B127" s="91"/>
      <c r="C127" s="88"/>
      <c r="D127" s="91"/>
      <c r="F127" s="93"/>
      <c r="H127" s="89"/>
      <c r="J127" s="89"/>
      <c r="L127" s="89"/>
      <c r="N127" s="89"/>
      <c r="P127" s="91"/>
      <c r="R127" s="90"/>
      <c r="T127" s="91"/>
      <c r="W127" s="82"/>
      <c r="X127" s="17"/>
      <c r="Y127" s="95"/>
      <c r="Z127" s="4"/>
      <c r="AA127" s="19"/>
      <c r="AB127" s="19"/>
      <c r="AC127" s="19"/>
      <c r="AD127" s="19"/>
      <c r="AE127" s="19"/>
      <c r="AF127" s="47"/>
      <c r="AG127" s="48"/>
      <c r="AH127" s="20"/>
      <c r="AI127" s="20"/>
      <c r="AJ127" s="20"/>
      <c r="AK127" s="48"/>
    </row>
    <row r="128" spans="2:37" x14ac:dyDescent="0.25">
      <c r="B128" s="91"/>
      <c r="C128" s="88"/>
      <c r="D128" s="91"/>
      <c r="F128" s="93"/>
      <c r="H128" s="89"/>
      <c r="J128" s="89"/>
      <c r="L128" s="89"/>
      <c r="N128" s="89"/>
      <c r="P128" s="91"/>
      <c r="R128" s="90"/>
      <c r="T128" s="91"/>
      <c r="W128" s="82"/>
      <c r="X128" s="17"/>
      <c r="Y128" s="95"/>
      <c r="Z128" s="4"/>
      <c r="AA128" s="19"/>
      <c r="AB128" s="19"/>
      <c r="AC128" s="19"/>
      <c r="AD128" s="19"/>
      <c r="AE128" s="19"/>
      <c r="AF128" s="47"/>
      <c r="AG128" s="48"/>
      <c r="AH128" s="20"/>
      <c r="AI128" s="20"/>
      <c r="AJ128" s="20"/>
      <c r="AK128" s="48"/>
    </row>
    <row r="129" spans="2:37" x14ac:dyDescent="0.25">
      <c r="B129" s="91"/>
      <c r="C129" s="88"/>
      <c r="D129" s="91"/>
      <c r="F129" s="93"/>
      <c r="H129" s="89"/>
      <c r="J129" s="89"/>
      <c r="L129" s="89"/>
      <c r="N129" s="89"/>
      <c r="P129" s="91"/>
      <c r="R129" s="90"/>
      <c r="T129" s="91"/>
      <c r="W129" s="82"/>
      <c r="X129" s="17"/>
      <c r="Y129" s="95"/>
      <c r="Z129" s="4"/>
      <c r="AA129" s="19"/>
      <c r="AB129" s="19"/>
      <c r="AC129" s="19"/>
      <c r="AD129" s="19"/>
      <c r="AE129" s="19"/>
      <c r="AF129" s="47"/>
      <c r="AG129" s="48"/>
      <c r="AH129" s="20"/>
      <c r="AI129" s="20"/>
      <c r="AJ129" s="20"/>
      <c r="AK129" s="48"/>
    </row>
    <row r="130" spans="2:37" x14ac:dyDescent="0.25">
      <c r="B130" s="91"/>
      <c r="C130" s="88"/>
      <c r="D130" s="91"/>
      <c r="F130" s="93"/>
      <c r="H130" s="89"/>
      <c r="J130" s="89"/>
      <c r="L130" s="89"/>
      <c r="N130" s="89"/>
      <c r="P130" s="91"/>
      <c r="R130" s="90"/>
      <c r="T130" s="91"/>
      <c r="W130" s="82"/>
      <c r="X130" s="17"/>
      <c r="Y130" s="95"/>
      <c r="Z130" s="4"/>
      <c r="AA130" s="19"/>
      <c r="AB130" s="19"/>
      <c r="AC130" s="19"/>
      <c r="AD130" s="19"/>
      <c r="AE130" s="19"/>
      <c r="AF130" s="47"/>
      <c r="AG130" s="48"/>
      <c r="AH130" s="20"/>
      <c r="AI130" s="20"/>
      <c r="AJ130" s="20"/>
      <c r="AK130" s="48"/>
    </row>
    <row r="131" spans="2:37" x14ac:dyDescent="0.25">
      <c r="B131" s="91"/>
      <c r="C131" s="88"/>
      <c r="D131" s="91"/>
      <c r="F131" s="93"/>
      <c r="H131" s="89"/>
      <c r="J131" s="89"/>
      <c r="L131" s="89"/>
      <c r="N131" s="89"/>
      <c r="P131" s="91"/>
      <c r="R131" s="90"/>
      <c r="T131" s="91"/>
      <c r="W131" s="82"/>
      <c r="X131" s="17"/>
      <c r="Y131" s="95"/>
      <c r="Z131" s="4"/>
      <c r="AA131" s="19"/>
      <c r="AB131" s="19"/>
      <c r="AC131" s="19"/>
      <c r="AD131" s="19"/>
      <c r="AE131" s="19"/>
      <c r="AF131" s="47"/>
      <c r="AG131" s="48"/>
      <c r="AH131" s="20"/>
      <c r="AI131" s="20"/>
      <c r="AJ131" s="20"/>
      <c r="AK131" s="48"/>
    </row>
    <row r="132" spans="2:37" x14ac:dyDescent="0.25">
      <c r="B132" s="91"/>
      <c r="C132" s="88"/>
      <c r="D132" s="91"/>
      <c r="F132" s="93"/>
      <c r="H132" s="89"/>
      <c r="J132" s="89"/>
      <c r="L132" s="89"/>
      <c r="N132" s="89"/>
      <c r="P132" s="91"/>
      <c r="R132" s="90"/>
      <c r="T132" s="91"/>
      <c r="W132" s="82"/>
      <c r="X132" s="17"/>
      <c r="Y132" s="95"/>
      <c r="Z132" s="4"/>
      <c r="AA132" s="19"/>
      <c r="AB132" s="19"/>
      <c r="AC132" s="19"/>
      <c r="AD132" s="19"/>
      <c r="AE132" s="19"/>
      <c r="AF132" s="47"/>
      <c r="AG132" s="48"/>
      <c r="AH132" s="20"/>
      <c r="AI132" s="20"/>
      <c r="AJ132" s="20"/>
      <c r="AK132" s="48"/>
    </row>
    <row r="133" spans="2:37" x14ac:dyDescent="0.25">
      <c r="B133" s="91"/>
      <c r="C133" s="88"/>
      <c r="D133" s="91"/>
      <c r="F133" s="93"/>
      <c r="H133" s="89"/>
      <c r="J133" s="89"/>
      <c r="L133" s="89"/>
      <c r="N133" s="89"/>
      <c r="P133" s="91"/>
      <c r="R133" s="90"/>
      <c r="T133" s="91"/>
      <c r="W133" s="82"/>
      <c r="X133" s="17"/>
      <c r="Y133" s="95"/>
      <c r="Z133" s="4"/>
      <c r="AA133" s="19"/>
      <c r="AB133" s="19"/>
      <c r="AC133" s="19"/>
      <c r="AD133" s="19"/>
      <c r="AE133" s="19"/>
      <c r="AF133" s="47"/>
      <c r="AG133" s="48"/>
      <c r="AH133" s="20"/>
      <c r="AI133" s="20"/>
      <c r="AJ133" s="20"/>
      <c r="AK133" s="48"/>
    </row>
    <row r="134" spans="2:37" x14ac:dyDescent="0.25">
      <c r="B134" s="91"/>
      <c r="C134" s="88"/>
      <c r="D134" s="91"/>
      <c r="F134" s="93"/>
      <c r="H134" s="89"/>
      <c r="J134" s="89"/>
      <c r="L134" s="89"/>
      <c r="N134" s="89"/>
      <c r="P134" s="91"/>
      <c r="R134" s="90"/>
      <c r="T134" s="91"/>
      <c r="W134" s="82"/>
      <c r="X134" s="83"/>
      <c r="Y134" s="95"/>
      <c r="Z134" s="84"/>
      <c r="AA134" s="85"/>
      <c r="AB134" s="85"/>
      <c r="AC134" s="85"/>
      <c r="AD134" s="85"/>
      <c r="AE134" s="85"/>
      <c r="AF134" s="47"/>
      <c r="AG134" s="48"/>
      <c r="AH134" s="20"/>
      <c r="AI134" s="20"/>
      <c r="AJ134" s="20"/>
      <c r="AK134" s="48"/>
    </row>
    <row r="135" spans="2:37" x14ac:dyDescent="0.25">
      <c r="B135" s="91"/>
      <c r="C135" s="88"/>
      <c r="D135" s="91"/>
      <c r="F135" s="93"/>
      <c r="H135" s="89"/>
      <c r="J135" s="89"/>
      <c r="L135" s="89"/>
      <c r="N135" s="89"/>
      <c r="P135" s="91"/>
      <c r="R135" s="90"/>
      <c r="T135" s="91"/>
      <c r="W135" s="82"/>
      <c r="X135" s="17"/>
      <c r="Y135" s="95"/>
      <c r="Z135" s="4"/>
      <c r="AA135" s="19"/>
      <c r="AB135" s="19"/>
      <c r="AC135" s="19"/>
      <c r="AD135" s="19"/>
      <c r="AE135" s="19"/>
      <c r="AF135" s="47"/>
      <c r="AG135" s="48"/>
      <c r="AH135" s="20"/>
      <c r="AI135" s="20"/>
      <c r="AJ135" s="20"/>
      <c r="AK135" s="48"/>
    </row>
    <row r="136" spans="2:37" x14ac:dyDescent="0.25">
      <c r="B136" s="91"/>
      <c r="C136" s="88"/>
      <c r="D136" s="91"/>
      <c r="F136" s="93"/>
      <c r="H136" s="89"/>
      <c r="J136" s="89"/>
      <c r="L136" s="89"/>
      <c r="N136" s="89"/>
      <c r="P136" s="91"/>
      <c r="R136" s="90"/>
      <c r="T136" s="91"/>
      <c r="W136" s="82"/>
      <c r="X136" s="17"/>
      <c r="Y136" s="95"/>
      <c r="Z136" s="4"/>
      <c r="AA136" s="19"/>
      <c r="AB136" s="19"/>
      <c r="AC136" s="19"/>
      <c r="AD136" s="19"/>
      <c r="AE136" s="19"/>
      <c r="AF136" s="47"/>
      <c r="AG136" s="48"/>
      <c r="AH136" s="20"/>
      <c r="AI136" s="20"/>
      <c r="AJ136" s="20"/>
      <c r="AK136" s="48"/>
    </row>
    <row r="137" spans="2:37" x14ac:dyDescent="0.25">
      <c r="B137" s="91"/>
      <c r="C137" s="88"/>
      <c r="D137" s="91"/>
      <c r="F137" s="93"/>
      <c r="H137" s="89"/>
      <c r="J137" s="89"/>
      <c r="L137" s="89"/>
      <c r="N137" s="89"/>
      <c r="P137" s="91"/>
      <c r="R137" s="90"/>
      <c r="T137" s="91"/>
      <c r="W137" s="82"/>
      <c r="X137" s="17"/>
      <c r="Y137" s="95"/>
      <c r="Z137" s="4"/>
      <c r="AA137" s="19"/>
      <c r="AB137" s="19"/>
      <c r="AC137" s="19"/>
      <c r="AD137" s="19"/>
      <c r="AE137" s="19"/>
      <c r="AF137" s="47"/>
      <c r="AG137" s="48"/>
      <c r="AH137" s="20"/>
      <c r="AI137" s="20"/>
      <c r="AJ137" s="20"/>
      <c r="AK137" s="48"/>
    </row>
    <row r="138" spans="2:37" x14ac:dyDescent="0.25">
      <c r="B138" s="91"/>
      <c r="C138" s="88"/>
      <c r="D138" s="91"/>
      <c r="F138" s="93"/>
      <c r="H138" s="89"/>
      <c r="J138" s="89"/>
      <c r="L138" s="89"/>
      <c r="N138" s="89"/>
      <c r="P138" s="91"/>
      <c r="R138" s="90"/>
      <c r="T138" s="91"/>
      <c r="W138" s="82"/>
      <c r="X138" s="17"/>
      <c r="Y138" s="95"/>
      <c r="Z138" s="4"/>
      <c r="AA138" s="19"/>
      <c r="AB138" s="19"/>
      <c r="AC138" s="19"/>
      <c r="AD138" s="19"/>
      <c r="AE138" s="19"/>
      <c r="AF138" s="47"/>
      <c r="AG138" s="48"/>
      <c r="AH138" s="20"/>
      <c r="AI138" s="20"/>
      <c r="AJ138" s="20"/>
      <c r="AK138" s="48"/>
    </row>
    <row r="139" spans="2:37" x14ac:dyDescent="0.25">
      <c r="B139" s="91"/>
      <c r="C139" s="88"/>
      <c r="D139" s="91"/>
      <c r="F139" s="93"/>
      <c r="H139" s="89"/>
      <c r="J139" s="89"/>
      <c r="L139" s="89"/>
      <c r="N139" s="89"/>
      <c r="P139" s="91"/>
      <c r="R139" s="90"/>
      <c r="T139" s="91"/>
      <c r="W139" s="82"/>
      <c r="X139" s="17"/>
      <c r="Y139" s="95"/>
      <c r="Z139" s="4"/>
      <c r="AA139" s="19"/>
      <c r="AB139" s="19"/>
      <c r="AC139" s="19"/>
      <c r="AD139" s="19"/>
      <c r="AE139" s="19"/>
      <c r="AF139" s="47"/>
      <c r="AG139" s="48"/>
      <c r="AH139" s="20"/>
      <c r="AI139" s="20"/>
      <c r="AJ139" s="20"/>
      <c r="AK139" s="48"/>
    </row>
    <row r="140" spans="2:37" x14ac:dyDescent="0.25">
      <c r="B140" s="91"/>
      <c r="C140" s="88"/>
      <c r="D140" s="91"/>
      <c r="F140" s="93"/>
      <c r="H140" s="89"/>
      <c r="J140" s="89"/>
      <c r="L140" s="89"/>
      <c r="N140" s="89"/>
      <c r="P140" s="91"/>
      <c r="R140" s="90"/>
      <c r="T140" s="91"/>
      <c r="W140" s="82"/>
      <c r="X140" s="17"/>
      <c r="Y140" s="95"/>
      <c r="Z140" s="4"/>
      <c r="AA140" s="19"/>
      <c r="AB140" s="19"/>
      <c r="AC140" s="19"/>
      <c r="AD140" s="19"/>
      <c r="AE140" s="19"/>
      <c r="AF140" s="47"/>
      <c r="AG140" s="48"/>
      <c r="AH140" s="20"/>
      <c r="AI140" s="20"/>
      <c r="AJ140" s="20"/>
      <c r="AK140" s="48"/>
    </row>
    <row r="141" spans="2:37" x14ac:dyDescent="0.25">
      <c r="B141" s="91"/>
      <c r="C141" s="88"/>
      <c r="D141" s="91"/>
      <c r="F141" s="93"/>
      <c r="H141" s="89"/>
      <c r="J141" s="89"/>
      <c r="L141" s="89"/>
      <c r="N141" s="89"/>
      <c r="P141" s="91"/>
      <c r="R141" s="90"/>
      <c r="T141" s="91"/>
      <c r="W141" s="82"/>
      <c r="X141" s="17"/>
      <c r="Y141" s="95"/>
      <c r="Z141" s="4"/>
      <c r="AA141" s="19"/>
      <c r="AB141" s="19"/>
      <c r="AC141" s="19"/>
      <c r="AD141" s="19"/>
      <c r="AE141" s="19"/>
      <c r="AF141" s="47"/>
      <c r="AG141" s="48"/>
      <c r="AH141" s="20"/>
      <c r="AI141" s="20"/>
      <c r="AJ141" s="20"/>
      <c r="AK141" s="48"/>
    </row>
    <row r="142" spans="2:37" x14ac:dyDescent="0.25">
      <c r="B142" s="91"/>
      <c r="C142" s="88"/>
      <c r="D142" s="91"/>
      <c r="F142" s="93"/>
      <c r="H142" s="89"/>
      <c r="J142" s="89"/>
      <c r="L142" s="89"/>
      <c r="N142" s="89"/>
      <c r="P142" s="91"/>
      <c r="R142" s="90"/>
      <c r="T142" s="91"/>
      <c r="W142" s="82"/>
      <c r="X142" s="17"/>
      <c r="Y142" s="95"/>
      <c r="Z142" s="4"/>
      <c r="AA142" s="19"/>
      <c r="AB142" s="19"/>
      <c r="AC142" s="19"/>
      <c r="AD142" s="19"/>
      <c r="AE142" s="19"/>
      <c r="AF142" s="47"/>
      <c r="AG142" s="48"/>
      <c r="AH142" s="20"/>
      <c r="AI142" s="20"/>
      <c r="AJ142" s="20"/>
      <c r="AK142" s="48"/>
    </row>
    <row r="143" spans="2:37" x14ac:dyDescent="0.25">
      <c r="B143" s="91"/>
      <c r="C143" s="88"/>
      <c r="D143" s="91"/>
      <c r="F143" s="93"/>
      <c r="H143" s="89"/>
      <c r="J143" s="89"/>
      <c r="L143" s="89"/>
      <c r="N143" s="89"/>
      <c r="P143" s="91"/>
      <c r="R143" s="90"/>
      <c r="T143" s="91"/>
      <c r="W143" s="82"/>
      <c r="X143" s="17"/>
      <c r="Y143" s="95"/>
      <c r="Z143" s="4"/>
      <c r="AA143" s="19"/>
      <c r="AB143" s="19"/>
      <c r="AC143" s="19"/>
      <c r="AD143" s="19"/>
      <c r="AE143" s="19"/>
      <c r="AF143" s="47"/>
      <c r="AG143" s="48"/>
      <c r="AH143" s="20"/>
      <c r="AI143" s="20"/>
      <c r="AJ143" s="20"/>
      <c r="AK143" s="48"/>
    </row>
    <row r="144" spans="2:37" x14ac:dyDescent="0.25">
      <c r="B144" s="91"/>
      <c r="C144" s="88"/>
      <c r="D144" s="91"/>
      <c r="F144" s="93"/>
      <c r="H144" s="89"/>
      <c r="J144" s="89"/>
      <c r="L144" s="89"/>
      <c r="N144" s="89"/>
      <c r="P144" s="91"/>
      <c r="R144" s="90"/>
      <c r="T144" s="91"/>
      <c r="W144" s="82"/>
      <c r="X144" s="17"/>
      <c r="Y144" s="95"/>
      <c r="Z144" s="4"/>
      <c r="AA144" s="19"/>
      <c r="AB144" s="19"/>
      <c r="AC144" s="19"/>
      <c r="AD144" s="19"/>
      <c r="AE144" s="19"/>
      <c r="AF144" s="47"/>
      <c r="AG144" s="48"/>
      <c r="AH144" s="20"/>
      <c r="AI144" s="20"/>
      <c r="AJ144" s="20"/>
      <c r="AK144" s="48"/>
    </row>
    <row r="145" spans="2:37" x14ac:dyDescent="0.25">
      <c r="B145" s="91"/>
      <c r="C145" s="88"/>
      <c r="D145" s="91"/>
      <c r="F145" s="93"/>
      <c r="H145" s="89"/>
      <c r="J145" s="89"/>
      <c r="L145" s="89"/>
      <c r="N145" s="89"/>
      <c r="P145" s="91"/>
      <c r="R145" s="90"/>
      <c r="T145" s="91"/>
      <c r="W145" s="82"/>
      <c r="X145" s="17"/>
      <c r="Y145" s="95"/>
      <c r="Z145" s="4"/>
      <c r="AA145" s="19"/>
      <c r="AB145" s="19"/>
      <c r="AC145" s="19"/>
      <c r="AD145" s="19"/>
      <c r="AE145" s="19"/>
      <c r="AF145" s="47"/>
      <c r="AG145" s="48"/>
      <c r="AH145" s="20"/>
      <c r="AI145" s="20"/>
      <c r="AJ145" s="20"/>
      <c r="AK145" s="48"/>
    </row>
    <row r="146" spans="2:37" x14ac:dyDescent="0.25">
      <c r="B146" s="91"/>
      <c r="C146" s="88"/>
      <c r="D146" s="91"/>
      <c r="F146" s="93"/>
      <c r="H146" s="89"/>
      <c r="J146" s="89"/>
      <c r="L146" s="89"/>
      <c r="N146" s="89"/>
      <c r="P146" s="91"/>
      <c r="R146" s="90"/>
      <c r="T146" s="91"/>
      <c r="W146" s="82"/>
      <c r="X146" s="17"/>
      <c r="Y146" s="95"/>
      <c r="Z146" s="4"/>
      <c r="AA146" s="19"/>
      <c r="AB146" s="19"/>
      <c r="AC146" s="19"/>
      <c r="AD146" s="19"/>
      <c r="AE146" s="19"/>
      <c r="AF146" s="47"/>
      <c r="AG146" s="48"/>
      <c r="AH146" s="20"/>
      <c r="AI146" s="20"/>
      <c r="AJ146" s="20"/>
      <c r="AK146" s="48"/>
    </row>
    <row r="147" spans="2:37" x14ac:dyDescent="0.25">
      <c r="B147" s="91"/>
      <c r="C147" s="88"/>
      <c r="D147" s="91"/>
      <c r="F147" s="93"/>
      <c r="H147" s="89"/>
      <c r="J147" s="89"/>
      <c r="L147" s="89"/>
      <c r="N147" s="89"/>
      <c r="P147" s="91"/>
      <c r="R147" s="90"/>
      <c r="T147" s="91"/>
      <c r="W147" s="82"/>
      <c r="X147" s="17"/>
      <c r="Y147" s="95"/>
      <c r="Z147" s="4"/>
      <c r="AA147" s="19"/>
      <c r="AB147" s="19"/>
      <c r="AC147" s="19"/>
      <c r="AD147" s="19"/>
      <c r="AE147" s="19"/>
      <c r="AF147" s="47"/>
      <c r="AG147" s="48"/>
      <c r="AH147" s="20"/>
      <c r="AI147" s="20"/>
      <c r="AJ147" s="20"/>
      <c r="AK147" s="48"/>
    </row>
    <row r="148" spans="2:37" x14ac:dyDescent="0.25">
      <c r="B148" s="91"/>
      <c r="C148" s="88"/>
      <c r="D148" s="91"/>
      <c r="F148" s="93"/>
      <c r="H148" s="89"/>
      <c r="J148" s="89"/>
      <c r="L148" s="89"/>
      <c r="N148" s="89"/>
      <c r="P148" s="91"/>
      <c r="R148" s="90"/>
      <c r="T148" s="91"/>
      <c r="W148" s="82"/>
      <c r="X148" s="17"/>
      <c r="Y148" s="95"/>
      <c r="Z148" s="4"/>
      <c r="AA148" s="19"/>
      <c r="AB148" s="19"/>
      <c r="AC148" s="19"/>
      <c r="AD148" s="19"/>
      <c r="AE148" s="19"/>
      <c r="AF148" s="47"/>
      <c r="AG148" s="48"/>
      <c r="AH148" s="20"/>
      <c r="AI148" s="20"/>
      <c r="AJ148" s="20"/>
      <c r="AK148" s="48"/>
    </row>
    <row r="149" spans="2:37" x14ac:dyDescent="0.25">
      <c r="B149" s="91"/>
      <c r="C149" s="88"/>
      <c r="D149" s="91"/>
      <c r="F149" s="93"/>
      <c r="H149" s="89"/>
      <c r="J149" s="89"/>
      <c r="L149" s="89"/>
      <c r="N149" s="89"/>
      <c r="P149" s="91"/>
      <c r="R149" s="90"/>
      <c r="T149" s="91"/>
      <c r="W149" s="82"/>
      <c r="X149" s="17"/>
      <c r="Y149" s="95"/>
      <c r="Z149" s="4"/>
      <c r="AA149" s="19"/>
      <c r="AB149" s="19"/>
      <c r="AC149" s="19"/>
      <c r="AD149" s="19"/>
      <c r="AE149" s="19"/>
      <c r="AF149" s="47"/>
      <c r="AG149" s="48"/>
      <c r="AH149" s="20"/>
      <c r="AI149" s="20"/>
      <c r="AJ149" s="20"/>
      <c r="AK149" s="48"/>
    </row>
    <row r="150" spans="2:37" x14ac:dyDescent="0.25">
      <c r="B150" s="91"/>
      <c r="C150" s="88"/>
      <c r="D150" s="91"/>
      <c r="F150" s="93"/>
      <c r="H150" s="89"/>
      <c r="J150" s="89"/>
      <c r="L150" s="89"/>
      <c r="N150" s="89"/>
      <c r="P150" s="91"/>
      <c r="R150" s="90"/>
      <c r="T150" s="91"/>
      <c r="W150" s="82"/>
      <c r="X150" s="17"/>
      <c r="Y150" s="95"/>
      <c r="Z150" s="4"/>
      <c r="AA150" s="19"/>
      <c r="AB150" s="19"/>
      <c r="AC150" s="19"/>
      <c r="AD150" s="19"/>
      <c r="AE150" s="19"/>
      <c r="AF150" s="47"/>
      <c r="AG150" s="48"/>
      <c r="AH150" s="20"/>
      <c r="AI150" s="20"/>
      <c r="AJ150" s="20"/>
      <c r="AK150" s="48"/>
    </row>
    <row r="151" spans="2:37" x14ac:dyDescent="0.25">
      <c r="B151" s="91"/>
      <c r="C151" s="88"/>
      <c r="D151" s="91"/>
      <c r="F151" s="93"/>
      <c r="H151" s="89"/>
      <c r="J151" s="89"/>
      <c r="L151" s="89"/>
      <c r="N151" s="89"/>
      <c r="P151" s="91"/>
      <c r="R151" s="90"/>
      <c r="T151" s="91"/>
      <c r="W151" s="82"/>
      <c r="X151" s="17"/>
      <c r="Y151" s="95"/>
      <c r="Z151" s="4"/>
      <c r="AA151" s="19"/>
      <c r="AB151" s="19"/>
      <c r="AC151" s="19"/>
      <c r="AD151" s="19"/>
      <c r="AE151" s="19"/>
      <c r="AF151" s="47"/>
      <c r="AG151" s="48"/>
      <c r="AH151" s="20"/>
      <c r="AI151" s="20"/>
      <c r="AJ151" s="20"/>
      <c r="AK151" s="48"/>
    </row>
    <row r="152" spans="2:37" x14ac:dyDescent="0.25">
      <c r="B152" s="91"/>
      <c r="C152" s="88"/>
      <c r="D152" s="91"/>
      <c r="F152" s="93"/>
      <c r="H152" s="89"/>
      <c r="J152" s="89"/>
      <c r="L152" s="89"/>
      <c r="N152" s="89"/>
      <c r="P152" s="91"/>
      <c r="R152" s="90"/>
      <c r="T152" s="91"/>
      <c r="W152" s="82"/>
      <c r="X152" s="17"/>
      <c r="Y152" s="95"/>
      <c r="Z152" s="4"/>
      <c r="AA152" s="19"/>
      <c r="AB152" s="19"/>
      <c r="AC152" s="19"/>
      <c r="AD152" s="19"/>
      <c r="AE152" s="19"/>
      <c r="AF152" s="47"/>
      <c r="AG152" s="48"/>
      <c r="AH152" s="20"/>
      <c r="AI152" s="20"/>
      <c r="AJ152" s="20"/>
      <c r="AK152" s="48"/>
    </row>
    <row r="153" spans="2:37" x14ac:dyDescent="0.25">
      <c r="B153" s="91"/>
      <c r="C153" s="88"/>
      <c r="D153" s="91"/>
      <c r="F153" s="93"/>
      <c r="H153" s="89"/>
      <c r="J153" s="89"/>
      <c r="L153" s="89"/>
      <c r="N153" s="89"/>
      <c r="P153" s="91"/>
      <c r="R153" s="90"/>
      <c r="T153" s="91"/>
      <c r="W153" s="82"/>
      <c r="X153" s="17"/>
      <c r="Y153" s="95"/>
      <c r="Z153" s="4"/>
      <c r="AA153" s="19"/>
      <c r="AB153" s="19"/>
      <c r="AC153" s="19"/>
      <c r="AD153" s="19"/>
      <c r="AE153" s="19"/>
      <c r="AF153" s="47"/>
      <c r="AG153" s="48"/>
      <c r="AH153" s="20"/>
      <c r="AI153" s="20"/>
      <c r="AJ153" s="20"/>
      <c r="AK153" s="48"/>
    </row>
    <row r="154" spans="2:37" x14ac:dyDescent="0.25">
      <c r="B154" s="91"/>
      <c r="C154" s="88"/>
      <c r="D154" s="91"/>
      <c r="F154" s="93"/>
      <c r="H154" s="89"/>
      <c r="J154" s="89"/>
      <c r="L154" s="89"/>
      <c r="N154" s="89"/>
      <c r="P154" s="91"/>
      <c r="R154" s="90"/>
      <c r="T154" s="91"/>
      <c r="W154" s="82"/>
      <c r="X154" s="17"/>
      <c r="Y154" s="95"/>
      <c r="Z154" s="4"/>
      <c r="AA154" s="19"/>
      <c r="AB154" s="19"/>
      <c r="AC154" s="19"/>
      <c r="AD154" s="19"/>
      <c r="AE154" s="19"/>
      <c r="AF154" s="47"/>
      <c r="AG154" s="48"/>
      <c r="AH154" s="20"/>
      <c r="AI154" s="20"/>
      <c r="AJ154" s="20"/>
      <c r="AK154" s="48"/>
    </row>
    <row r="155" spans="2:37" x14ac:dyDescent="0.25">
      <c r="B155" s="91"/>
      <c r="C155" s="88"/>
      <c r="D155" s="91"/>
      <c r="F155" s="93"/>
      <c r="H155" s="89"/>
      <c r="J155" s="89"/>
      <c r="L155" s="89"/>
      <c r="N155" s="89"/>
      <c r="P155" s="91"/>
      <c r="R155" s="90"/>
      <c r="T155" s="91"/>
      <c r="W155" s="82"/>
      <c r="X155" s="17"/>
      <c r="Y155" s="95"/>
      <c r="Z155" s="4"/>
      <c r="AA155" s="19"/>
      <c r="AB155" s="19"/>
      <c r="AC155" s="19"/>
      <c r="AD155" s="19"/>
      <c r="AE155" s="19"/>
      <c r="AF155" s="47"/>
      <c r="AG155" s="48"/>
      <c r="AH155" s="20"/>
      <c r="AI155" s="20"/>
      <c r="AJ155" s="20"/>
      <c r="AK155" s="48"/>
    </row>
    <row r="156" spans="2:37" x14ac:dyDescent="0.25">
      <c r="B156" s="91"/>
      <c r="C156" s="88"/>
      <c r="D156" s="91"/>
      <c r="F156" s="93"/>
      <c r="H156" s="89"/>
      <c r="J156" s="89"/>
      <c r="L156" s="89"/>
      <c r="N156" s="89"/>
      <c r="P156" s="91"/>
      <c r="R156" s="90"/>
      <c r="T156" s="91"/>
      <c r="W156" s="82"/>
      <c r="X156" s="17"/>
      <c r="Y156" s="95"/>
      <c r="Z156" s="4"/>
      <c r="AA156" s="19"/>
      <c r="AB156" s="19"/>
      <c r="AC156" s="19"/>
      <c r="AD156" s="19"/>
      <c r="AE156" s="19"/>
      <c r="AF156" s="47"/>
      <c r="AG156" s="48"/>
      <c r="AH156" s="20"/>
      <c r="AI156" s="20"/>
      <c r="AJ156" s="20"/>
      <c r="AK156" s="48"/>
    </row>
    <row r="157" spans="2:37" x14ac:dyDescent="0.25">
      <c r="B157" s="91"/>
      <c r="C157" s="88"/>
      <c r="D157" s="91"/>
      <c r="F157" s="93"/>
      <c r="H157" s="89"/>
      <c r="J157" s="89"/>
      <c r="L157" s="89"/>
      <c r="N157" s="89"/>
      <c r="P157" s="91"/>
      <c r="R157" s="90"/>
      <c r="T157" s="91"/>
      <c r="W157" s="82"/>
      <c r="X157" s="17"/>
      <c r="Y157" s="95"/>
      <c r="Z157" s="4"/>
      <c r="AA157" s="19"/>
      <c r="AB157" s="19"/>
      <c r="AC157" s="19"/>
      <c r="AD157" s="19"/>
      <c r="AE157" s="19"/>
      <c r="AF157" s="47"/>
      <c r="AG157" s="48"/>
      <c r="AH157" s="20"/>
      <c r="AI157" s="20"/>
      <c r="AJ157" s="20"/>
      <c r="AK157" s="48"/>
    </row>
    <row r="158" spans="2:37" x14ac:dyDescent="0.25">
      <c r="B158" s="91"/>
      <c r="C158" s="88"/>
      <c r="D158" s="91"/>
      <c r="F158" s="93"/>
      <c r="H158" s="89"/>
      <c r="J158" s="89"/>
      <c r="L158" s="89"/>
      <c r="N158" s="89"/>
      <c r="P158" s="91"/>
      <c r="R158" s="90"/>
      <c r="T158" s="91"/>
      <c r="W158" s="82"/>
      <c r="X158" s="17"/>
      <c r="Y158" s="95"/>
      <c r="Z158" s="4"/>
      <c r="AA158" s="19"/>
      <c r="AB158" s="19"/>
      <c r="AC158" s="19"/>
      <c r="AD158" s="19"/>
      <c r="AE158" s="19"/>
      <c r="AF158" s="47"/>
      <c r="AG158" s="48"/>
      <c r="AH158" s="20"/>
      <c r="AI158" s="20"/>
      <c r="AJ158" s="20"/>
      <c r="AK158" s="48"/>
    </row>
    <row r="159" spans="2:37" x14ac:dyDescent="0.25">
      <c r="B159" s="91"/>
      <c r="C159" s="88"/>
      <c r="D159" s="91"/>
      <c r="F159" s="93"/>
      <c r="H159" s="89"/>
      <c r="J159" s="89"/>
      <c r="L159" s="89"/>
      <c r="N159" s="89"/>
      <c r="P159" s="91"/>
      <c r="R159" s="90"/>
      <c r="T159" s="91"/>
      <c r="W159" s="82"/>
      <c r="X159" s="17"/>
      <c r="Y159" s="95"/>
      <c r="Z159" s="4"/>
      <c r="AA159" s="19"/>
      <c r="AB159" s="19"/>
      <c r="AC159" s="19"/>
      <c r="AD159" s="19"/>
      <c r="AE159" s="19"/>
      <c r="AF159" s="47"/>
      <c r="AG159" s="48"/>
      <c r="AH159" s="20"/>
      <c r="AI159" s="20"/>
      <c r="AJ159" s="20"/>
      <c r="AK159" s="48"/>
    </row>
    <row r="160" spans="2:37" x14ac:dyDescent="0.25">
      <c r="B160" s="91"/>
      <c r="C160" s="88"/>
      <c r="D160" s="91"/>
      <c r="F160" s="93"/>
      <c r="H160" s="89"/>
      <c r="J160" s="89"/>
      <c r="L160" s="89"/>
      <c r="N160" s="89"/>
      <c r="P160" s="91"/>
      <c r="R160" s="90"/>
      <c r="T160" s="91"/>
      <c r="W160" s="82"/>
      <c r="X160" s="17"/>
      <c r="Y160" s="95"/>
      <c r="Z160" s="4"/>
      <c r="AA160" s="19"/>
      <c r="AB160" s="19"/>
      <c r="AC160" s="19"/>
      <c r="AD160" s="19"/>
      <c r="AE160" s="19"/>
      <c r="AF160" s="47"/>
      <c r="AG160" s="48"/>
      <c r="AH160" s="20"/>
      <c r="AI160" s="20"/>
      <c r="AJ160" s="20"/>
      <c r="AK160" s="48"/>
    </row>
    <row r="161" spans="2:37" x14ac:dyDescent="0.25">
      <c r="B161" s="91"/>
      <c r="C161" s="88"/>
      <c r="D161" s="91"/>
      <c r="F161" s="93"/>
      <c r="H161" s="89"/>
      <c r="J161" s="89"/>
      <c r="L161" s="89"/>
      <c r="N161" s="89"/>
      <c r="P161" s="91"/>
      <c r="R161" s="90"/>
      <c r="T161" s="91"/>
      <c r="W161" s="82"/>
      <c r="X161" s="17"/>
      <c r="Y161" s="95"/>
      <c r="Z161" s="4"/>
      <c r="AA161" s="19"/>
      <c r="AB161" s="19"/>
      <c r="AC161" s="19"/>
      <c r="AD161" s="19"/>
      <c r="AE161" s="19"/>
      <c r="AF161" s="47"/>
      <c r="AG161" s="48"/>
      <c r="AH161" s="20"/>
      <c r="AI161" s="20"/>
      <c r="AJ161" s="20"/>
      <c r="AK161" s="48"/>
    </row>
    <row r="162" spans="2:37" x14ac:dyDescent="0.25">
      <c r="B162" s="91"/>
      <c r="C162" s="88"/>
      <c r="D162" s="91"/>
      <c r="F162" s="93"/>
      <c r="H162" s="89"/>
      <c r="J162" s="89"/>
      <c r="L162" s="89"/>
      <c r="N162" s="89"/>
      <c r="P162" s="91"/>
      <c r="R162" s="90"/>
      <c r="T162" s="91"/>
      <c r="W162" s="82"/>
      <c r="X162" s="17"/>
      <c r="Y162" s="95"/>
      <c r="Z162" s="4"/>
      <c r="AA162" s="19"/>
      <c r="AB162" s="19"/>
      <c r="AC162" s="19"/>
      <c r="AD162" s="19"/>
      <c r="AE162" s="19"/>
      <c r="AF162" s="47"/>
      <c r="AG162" s="48"/>
      <c r="AH162" s="20"/>
      <c r="AI162" s="20"/>
      <c r="AJ162" s="20"/>
      <c r="AK162" s="48"/>
    </row>
    <row r="163" spans="2:37" x14ac:dyDescent="0.25">
      <c r="B163" s="91"/>
      <c r="C163" s="88"/>
      <c r="D163" s="91"/>
      <c r="F163" s="93"/>
      <c r="H163" s="89"/>
      <c r="J163" s="89"/>
      <c r="L163" s="89"/>
      <c r="N163" s="89"/>
      <c r="P163" s="91"/>
      <c r="R163" s="90"/>
      <c r="T163" s="91"/>
      <c r="W163" s="82"/>
      <c r="X163" s="17"/>
      <c r="Y163" s="95"/>
      <c r="Z163" s="4"/>
      <c r="AA163" s="19"/>
      <c r="AB163" s="19"/>
      <c r="AC163" s="19"/>
      <c r="AD163" s="19"/>
      <c r="AE163" s="19"/>
      <c r="AF163" s="47"/>
      <c r="AG163" s="48"/>
      <c r="AH163" s="20"/>
      <c r="AI163" s="20"/>
      <c r="AJ163" s="20"/>
      <c r="AK163" s="48"/>
    </row>
    <row r="164" spans="2:37" x14ac:dyDescent="0.25">
      <c r="B164" s="91"/>
      <c r="C164" s="88"/>
      <c r="D164" s="91"/>
      <c r="F164" s="93"/>
      <c r="H164" s="89"/>
      <c r="J164" s="89"/>
      <c r="L164" s="89"/>
      <c r="N164" s="89"/>
      <c r="P164" s="91"/>
      <c r="R164" s="90"/>
      <c r="T164" s="91"/>
      <c r="W164" s="82"/>
      <c r="X164" s="17"/>
      <c r="Y164" s="95"/>
      <c r="Z164" s="4"/>
      <c r="AA164" s="19"/>
      <c r="AB164" s="19"/>
      <c r="AC164" s="19"/>
      <c r="AD164" s="19"/>
      <c r="AE164" s="19"/>
      <c r="AF164" s="47"/>
      <c r="AG164" s="48"/>
      <c r="AH164" s="20"/>
      <c r="AI164" s="20"/>
      <c r="AJ164" s="20"/>
      <c r="AK164" s="48"/>
    </row>
    <row r="165" spans="2:37" x14ac:dyDescent="0.25">
      <c r="B165" s="91"/>
      <c r="C165" s="88"/>
      <c r="D165" s="91"/>
      <c r="F165" s="93"/>
      <c r="H165" s="89"/>
      <c r="J165" s="89"/>
      <c r="L165" s="89"/>
      <c r="N165" s="89"/>
      <c r="P165" s="91"/>
      <c r="R165" s="90"/>
      <c r="T165" s="91"/>
      <c r="W165" s="82"/>
      <c r="X165" s="17"/>
      <c r="Y165" s="95"/>
      <c r="Z165" s="4"/>
      <c r="AA165" s="19"/>
      <c r="AB165" s="19"/>
      <c r="AC165" s="19"/>
      <c r="AD165" s="19"/>
      <c r="AE165" s="19"/>
      <c r="AF165" s="47"/>
      <c r="AG165" s="48"/>
      <c r="AH165" s="20"/>
      <c r="AI165" s="20"/>
      <c r="AJ165" s="20"/>
      <c r="AK165" s="48"/>
    </row>
    <row r="166" spans="2:37" x14ac:dyDescent="0.25">
      <c r="B166" s="91"/>
      <c r="C166" s="88"/>
      <c r="D166" s="91"/>
      <c r="F166" s="93"/>
      <c r="H166" s="89"/>
      <c r="J166" s="89"/>
      <c r="L166" s="89"/>
      <c r="N166" s="89"/>
      <c r="P166" s="91"/>
      <c r="R166" s="90"/>
      <c r="T166" s="91"/>
      <c r="W166" s="82"/>
      <c r="X166" s="17"/>
      <c r="Y166" s="95"/>
      <c r="Z166" s="4"/>
      <c r="AA166" s="19"/>
      <c r="AB166" s="19"/>
      <c r="AC166" s="19"/>
      <c r="AD166" s="19"/>
      <c r="AE166" s="19"/>
      <c r="AF166" s="47"/>
      <c r="AG166" s="48"/>
      <c r="AH166" s="20"/>
      <c r="AI166" s="20"/>
      <c r="AJ166" s="20"/>
    </row>
    <row r="167" spans="2:37" x14ac:dyDescent="0.25">
      <c r="B167" s="91"/>
      <c r="C167" s="88"/>
      <c r="D167" s="91"/>
      <c r="F167" s="93"/>
      <c r="H167" s="89"/>
      <c r="J167" s="89"/>
      <c r="L167" s="89"/>
      <c r="N167" s="89"/>
      <c r="P167" s="91"/>
      <c r="R167" s="90"/>
      <c r="T167" s="91"/>
      <c r="W167" s="82"/>
      <c r="X167" s="17"/>
      <c r="Y167" s="95"/>
      <c r="Z167" s="4"/>
      <c r="AA167" s="19"/>
      <c r="AB167" s="19"/>
      <c r="AC167" s="19"/>
      <c r="AD167" s="19"/>
      <c r="AE167" s="19"/>
      <c r="AF167" s="47"/>
      <c r="AG167" s="48"/>
      <c r="AH167" s="20"/>
      <c r="AI167" s="20"/>
      <c r="AJ167" s="20"/>
    </row>
    <row r="168" spans="2:37" x14ac:dyDescent="0.25">
      <c r="B168" s="91"/>
      <c r="C168" s="88"/>
      <c r="D168" s="91"/>
      <c r="F168" s="93"/>
      <c r="H168" s="89"/>
      <c r="J168" s="89"/>
      <c r="L168" s="89"/>
      <c r="N168" s="89"/>
      <c r="P168" s="91"/>
      <c r="R168" s="90"/>
      <c r="T168" s="91"/>
      <c r="W168" s="82"/>
      <c r="X168" s="17"/>
      <c r="Y168" s="95"/>
      <c r="Z168" s="4"/>
      <c r="AA168" s="19"/>
      <c r="AB168" s="19"/>
      <c r="AC168" s="19"/>
      <c r="AD168" s="19"/>
      <c r="AE168" s="19"/>
      <c r="AF168" s="47"/>
      <c r="AG168" s="48"/>
      <c r="AH168" s="20"/>
      <c r="AI168" s="20"/>
      <c r="AJ168" s="20"/>
    </row>
    <row r="169" spans="2:37" x14ac:dyDescent="0.25">
      <c r="B169" s="91"/>
      <c r="C169" s="88"/>
      <c r="D169" s="91"/>
      <c r="F169" s="93"/>
      <c r="H169" s="89"/>
      <c r="J169" s="89"/>
      <c r="L169" s="89"/>
      <c r="N169" s="89"/>
      <c r="P169" s="91"/>
      <c r="R169" s="90"/>
      <c r="T169" s="91"/>
      <c r="W169" s="82"/>
      <c r="X169" s="17"/>
      <c r="Y169" s="95"/>
      <c r="Z169" s="4"/>
      <c r="AA169" s="19"/>
      <c r="AB169" s="19"/>
      <c r="AC169" s="19"/>
      <c r="AD169" s="19"/>
      <c r="AE169" s="19"/>
      <c r="AF169" s="47"/>
      <c r="AG169" s="48"/>
      <c r="AH169" s="20"/>
      <c r="AI169" s="20"/>
      <c r="AJ169" s="20"/>
    </row>
    <row r="170" spans="2:37" x14ac:dyDescent="0.25">
      <c r="B170" s="91"/>
      <c r="C170" s="88"/>
      <c r="D170" s="91"/>
      <c r="F170" s="93"/>
      <c r="H170" s="89"/>
      <c r="J170" s="89"/>
      <c r="L170" s="89"/>
      <c r="N170" s="89"/>
      <c r="P170" s="91"/>
      <c r="R170" s="90"/>
      <c r="T170" s="91"/>
      <c r="W170" s="82"/>
      <c r="X170" s="17"/>
      <c r="Y170" s="95"/>
      <c r="Z170" s="4"/>
      <c r="AA170" s="19"/>
      <c r="AB170" s="19"/>
      <c r="AC170" s="19"/>
      <c r="AD170" s="19"/>
      <c r="AE170" s="19"/>
      <c r="AF170" s="47"/>
      <c r="AG170" s="48"/>
      <c r="AH170" s="20"/>
      <c r="AI170" s="20"/>
      <c r="AJ170" s="20"/>
    </row>
    <row r="171" spans="2:37" x14ac:dyDescent="0.25">
      <c r="B171" s="91"/>
      <c r="C171" s="88"/>
      <c r="D171" s="91"/>
      <c r="F171" s="93"/>
      <c r="H171" s="89"/>
      <c r="J171" s="89"/>
      <c r="L171" s="89"/>
      <c r="N171" s="89"/>
      <c r="P171" s="91"/>
      <c r="R171" s="90"/>
      <c r="T171" s="91"/>
      <c r="W171" s="82"/>
      <c r="X171" s="17"/>
      <c r="Y171" s="95"/>
      <c r="Z171" s="4"/>
      <c r="AA171" s="19"/>
      <c r="AB171" s="19"/>
      <c r="AC171" s="19"/>
      <c r="AD171" s="19"/>
      <c r="AE171" s="19"/>
      <c r="AF171" s="47"/>
      <c r="AG171" s="48"/>
      <c r="AH171" s="20"/>
      <c r="AI171" s="20"/>
      <c r="AJ171" s="20"/>
    </row>
    <row r="172" spans="2:37" x14ac:dyDescent="0.25">
      <c r="B172" s="91"/>
      <c r="C172" s="88"/>
      <c r="D172" s="91"/>
      <c r="F172" s="93"/>
      <c r="H172" s="89"/>
      <c r="J172" s="89"/>
      <c r="L172" s="89"/>
      <c r="N172" s="89"/>
      <c r="P172" s="91"/>
      <c r="R172" s="90"/>
      <c r="T172" s="91"/>
      <c r="W172" s="82"/>
      <c r="X172" s="17"/>
      <c r="Y172" s="95"/>
      <c r="Z172" s="4"/>
      <c r="AA172" s="19"/>
      <c r="AB172" s="19"/>
      <c r="AC172" s="19"/>
      <c r="AD172" s="19"/>
      <c r="AE172" s="19"/>
      <c r="AF172" s="47"/>
      <c r="AG172" s="48"/>
      <c r="AH172" s="20"/>
      <c r="AI172" s="20"/>
      <c r="AJ172" s="20"/>
    </row>
    <row r="173" spans="2:37" x14ac:dyDescent="0.25">
      <c r="B173" s="91"/>
      <c r="C173" s="88"/>
      <c r="D173" s="91"/>
      <c r="F173" s="93"/>
      <c r="H173" s="89"/>
      <c r="J173" s="89"/>
      <c r="L173" s="89"/>
      <c r="N173" s="89"/>
      <c r="P173" s="91"/>
      <c r="R173" s="90"/>
      <c r="T173" s="91"/>
      <c r="W173" s="82"/>
      <c r="X173" s="17"/>
      <c r="Y173" s="95"/>
      <c r="Z173" s="4"/>
      <c r="AA173" s="19"/>
      <c r="AB173" s="19"/>
      <c r="AC173" s="19"/>
      <c r="AD173" s="19"/>
      <c r="AE173" s="19"/>
      <c r="AF173" s="47"/>
      <c r="AG173" s="48"/>
      <c r="AH173" s="20"/>
      <c r="AI173" s="20"/>
      <c r="AJ173" s="20"/>
    </row>
    <row r="174" spans="2:37" x14ac:dyDescent="0.25">
      <c r="B174" s="91"/>
      <c r="C174" s="88"/>
      <c r="D174" s="91"/>
      <c r="F174" s="93"/>
      <c r="H174" s="89"/>
      <c r="J174" s="89"/>
      <c r="L174" s="89"/>
      <c r="N174" s="89"/>
      <c r="P174" s="91"/>
      <c r="R174" s="90"/>
      <c r="T174" s="91"/>
      <c r="W174" s="82"/>
      <c r="X174" s="83"/>
      <c r="Y174" s="95"/>
      <c r="Z174" s="84"/>
      <c r="AA174" s="85"/>
      <c r="AB174" s="85"/>
      <c r="AC174" s="85"/>
      <c r="AD174" s="85"/>
      <c r="AE174" s="85"/>
      <c r="AF174" s="47"/>
      <c r="AG174" s="48"/>
      <c r="AH174" s="20"/>
      <c r="AI174" s="20"/>
      <c r="AJ174" s="20"/>
    </row>
    <row r="175" spans="2:37" x14ac:dyDescent="0.25">
      <c r="B175" s="91"/>
      <c r="C175" s="88"/>
      <c r="D175" s="91"/>
      <c r="F175" s="93"/>
      <c r="H175" s="89"/>
      <c r="J175" s="89"/>
      <c r="L175" s="89"/>
      <c r="N175" s="89"/>
      <c r="P175" s="91"/>
      <c r="R175" s="90"/>
      <c r="T175" s="91"/>
      <c r="W175" s="82"/>
      <c r="X175" s="17"/>
      <c r="Y175" s="95"/>
      <c r="Z175" s="4"/>
      <c r="AA175" s="19"/>
      <c r="AB175" s="19"/>
      <c r="AC175" s="19"/>
      <c r="AD175" s="19"/>
      <c r="AE175" s="19"/>
      <c r="AF175" s="47"/>
      <c r="AG175" s="48"/>
      <c r="AH175" s="20"/>
      <c r="AI175" s="20"/>
      <c r="AJ175" s="20"/>
    </row>
    <row r="176" spans="2:37" x14ac:dyDescent="0.25">
      <c r="B176" s="91"/>
      <c r="C176" s="88"/>
      <c r="D176" s="91"/>
      <c r="F176" s="93"/>
      <c r="H176" s="89"/>
      <c r="J176" s="89"/>
      <c r="L176" s="89"/>
      <c r="N176" s="89"/>
      <c r="P176" s="91"/>
      <c r="R176" s="90"/>
      <c r="T176" s="91"/>
      <c r="W176" s="82"/>
      <c r="X176" s="17"/>
      <c r="Y176" s="95"/>
      <c r="Z176" s="4"/>
      <c r="AA176" s="19"/>
      <c r="AB176" s="19"/>
      <c r="AC176" s="19"/>
      <c r="AD176" s="19"/>
      <c r="AE176" s="19"/>
      <c r="AF176" s="47"/>
      <c r="AG176" s="48"/>
      <c r="AH176" s="20"/>
      <c r="AI176" s="20"/>
      <c r="AJ176" s="20"/>
    </row>
    <row r="177" spans="2:36" x14ac:dyDescent="0.25">
      <c r="B177" s="91"/>
      <c r="C177" s="88"/>
      <c r="D177" s="91"/>
      <c r="F177" s="93"/>
      <c r="H177" s="89"/>
      <c r="J177" s="89"/>
      <c r="L177" s="89"/>
      <c r="N177" s="89"/>
      <c r="P177" s="91"/>
      <c r="R177" s="90"/>
      <c r="T177" s="91"/>
      <c r="W177" s="82"/>
      <c r="X177" s="17"/>
      <c r="Y177" s="95"/>
      <c r="Z177" s="4"/>
      <c r="AA177" s="19"/>
      <c r="AB177" s="19"/>
      <c r="AC177" s="19"/>
      <c r="AD177" s="19"/>
      <c r="AE177" s="19"/>
      <c r="AF177" s="47"/>
      <c r="AG177" s="48"/>
      <c r="AH177" s="20"/>
      <c r="AI177" s="20"/>
      <c r="AJ177" s="20"/>
    </row>
    <row r="178" spans="2:36" x14ac:dyDescent="0.25">
      <c r="B178" s="91"/>
      <c r="C178" s="88"/>
      <c r="D178" s="91"/>
      <c r="F178" s="93"/>
      <c r="H178" s="89"/>
      <c r="J178" s="89"/>
      <c r="L178" s="89"/>
      <c r="N178" s="89"/>
      <c r="P178" s="91"/>
      <c r="R178" s="90"/>
      <c r="T178" s="91"/>
      <c r="W178" s="82"/>
      <c r="X178" s="17"/>
      <c r="Y178" s="95"/>
      <c r="Z178" s="4"/>
      <c r="AA178" s="19"/>
      <c r="AB178" s="19"/>
      <c r="AC178" s="19"/>
      <c r="AD178" s="19"/>
      <c r="AE178" s="19"/>
      <c r="AF178" s="47"/>
      <c r="AG178" s="48"/>
      <c r="AH178" s="20"/>
      <c r="AI178" s="20"/>
      <c r="AJ178" s="20"/>
    </row>
    <row r="179" spans="2:36" x14ac:dyDescent="0.25">
      <c r="B179" s="91"/>
      <c r="C179" s="88"/>
      <c r="D179" s="91"/>
      <c r="F179" s="93"/>
      <c r="H179" s="89"/>
      <c r="J179" s="89"/>
      <c r="L179" s="89"/>
      <c r="N179" s="89"/>
      <c r="P179" s="91"/>
      <c r="R179" s="90"/>
      <c r="T179" s="91"/>
      <c r="W179" s="82"/>
      <c r="X179" s="17"/>
      <c r="Y179" s="95"/>
      <c r="Z179" s="4"/>
      <c r="AA179" s="19"/>
      <c r="AB179" s="19"/>
      <c r="AC179" s="19"/>
      <c r="AD179" s="19"/>
      <c r="AE179" s="19"/>
      <c r="AF179" s="47"/>
      <c r="AG179" s="48"/>
      <c r="AH179" s="20"/>
      <c r="AI179" s="20"/>
      <c r="AJ179" s="20"/>
    </row>
    <row r="180" spans="2:36" x14ac:dyDescent="0.25">
      <c r="B180" s="91"/>
      <c r="C180" s="88"/>
      <c r="D180" s="91"/>
      <c r="F180" s="93"/>
      <c r="H180" s="89"/>
      <c r="J180" s="89"/>
      <c r="L180" s="89"/>
      <c r="N180" s="89"/>
      <c r="P180" s="91"/>
      <c r="R180" s="90"/>
      <c r="T180" s="91"/>
      <c r="W180" s="82"/>
      <c r="X180" s="17"/>
      <c r="Y180" s="95"/>
      <c r="Z180" s="4"/>
      <c r="AA180" s="19"/>
      <c r="AB180" s="19"/>
      <c r="AC180" s="19"/>
      <c r="AD180" s="19"/>
      <c r="AE180" s="19"/>
      <c r="AF180" s="47"/>
      <c r="AG180" s="48"/>
      <c r="AH180" s="20"/>
      <c r="AI180" s="20"/>
      <c r="AJ180" s="20"/>
    </row>
    <row r="181" spans="2:36" x14ac:dyDescent="0.25">
      <c r="B181" s="91"/>
      <c r="C181" s="88"/>
      <c r="D181" s="91"/>
      <c r="F181" s="93"/>
      <c r="H181" s="89"/>
      <c r="J181" s="89"/>
      <c r="L181" s="89"/>
      <c r="N181" s="89"/>
      <c r="P181" s="91"/>
      <c r="R181" s="90"/>
      <c r="T181" s="91"/>
      <c r="W181" s="82"/>
      <c r="X181" s="17"/>
      <c r="Y181" s="95"/>
      <c r="Z181" s="4"/>
      <c r="AA181" s="19"/>
      <c r="AB181" s="19"/>
      <c r="AC181" s="19"/>
      <c r="AD181" s="19"/>
      <c r="AE181" s="19"/>
      <c r="AF181" s="47"/>
      <c r="AG181" s="48"/>
      <c r="AH181" s="20"/>
      <c r="AI181" s="20"/>
      <c r="AJ181" s="20"/>
    </row>
    <row r="182" spans="2:36" x14ac:dyDescent="0.25">
      <c r="B182" s="91"/>
      <c r="C182" s="88"/>
      <c r="D182" s="91"/>
      <c r="F182" s="93"/>
      <c r="H182" s="89"/>
      <c r="J182" s="89"/>
      <c r="L182" s="89"/>
      <c r="N182" s="89"/>
      <c r="P182" s="91"/>
      <c r="R182" s="90"/>
      <c r="T182" s="91"/>
      <c r="W182" s="82"/>
      <c r="X182" s="17"/>
      <c r="Y182" s="95"/>
      <c r="Z182" s="4"/>
      <c r="AA182" s="19"/>
      <c r="AB182" s="19"/>
      <c r="AC182" s="19"/>
      <c r="AD182" s="19"/>
      <c r="AE182" s="19"/>
      <c r="AF182" s="47"/>
      <c r="AG182" s="48"/>
      <c r="AH182" s="20"/>
      <c r="AI182" s="20"/>
      <c r="AJ182" s="20"/>
    </row>
    <row r="183" spans="2:36" x14ac:dyDescent="0.25">
      <c r="B183" s="91"/>
      <c r="C183" s="88"/>
      <c r="D183" s="91"/>
      <c r="F183" s="93"/>
      <c r="H183" s="89"/>
      <c r="J183" s="89"/>
      <c r="L183" s="89"/>
      <c r="N183" s="89"/>
      <c r="P183" s="91"/>
      <c r="R183" s="90"/>
      <c r="T183" s="91"/>
      <c r="W183" s="82"/>
      <c r="X183" s="17"/>
      <c r="Y183" s="95"/>
      <c r="Z183" s="4"/>
      <c r="AA183" s="19"/>
      <c r="AB183" s="19"/>
      <c r="AC183" s="19"/>
      <c r="AD183" s="19"/>
      <c r="AE183" s="19"/>
      <c r="AF183" s="47"/>
      <c r="AG183" s="48"/>
      <c r="AH183" s="20"/>
      <c r="AI183" s="20"/>
      <c r="AJ183" s="20"/>
    </row>
    <row r="184" spans="2:36" x14ac:dyDescent="0.25">
      <c r="B184" s="91"/>
      <c r="C184" s="88"/>
      <c r="D184" s="91"/>
      <c r="F184" s="93"/>
      <c r="H184" s="89"/>
      <c r="J184" s="89"/>
      <c r="L184" s="89"/>
      <c r="N184" s="89"/>
      <c r="P184" s="91"/>
      <c r="R184" s="90"/>
      <c r="T184" s="91"/>
      <c r="W184" s="82"/>
      <c r="X184" s="17"/>
      <c r="Y184" s="95"/>
      <c r="Z184" s="4"/>
      <c r="AA184" s="19"/>
      <c r="AB184" s="19"/>
      <c r="AC184" s="19"/>
      <c r="AD184" s="19"/>
      <c r="AE184" s="19"/>
      <c r="AF184" s="47"/>
      <c r="AG184" s="48"/>
      <c r="AH184" s="20"/>
      <c r="AI184" s="20"/>
      <c r="AJ184" s="20"/>
    </row>
    <row r="185" spans="2:36" x14ac:dyDescent="0.25">
      <c r="B185" s="91"/>
      <c r="C185" s="88"/>
      <c r="D185" s="91"/>
      <c r="F185" s="93"/>
      <c r="H185" s="89"/>
      <c r="J185" s="89"/>
      <c r="L185" s="89"/>
      <c r="N185" s="89"/>
      <c r="P185" s="91"/>
      <c r="R185" s="90"/>
      <c r="T185" s="91"/>
      <c r="W185" s="82"/>
      <c r="X185" s="17"/>
      <c r="Y185" s="95"/>
      <c r="Z185" s="4"/>
      <c r="AA185" s="19"/>
      <c r="AB185" s="19"/>
      <c r="AC185" s="19"/>
      <c r="AD185" s="19"/>
      <c r="AE185" s="19"/>
      <c r="AF185" s="47"/>
      <c r="AG185" s="48"/>
      <c r="AH185" s="20"/>
      <c r="AI185" s="20"/>
      <c r="AJ185" s="20"/>
    </row>
    <row r="186" spans="2:36" x14ac:dyDescent="0.25">
      <c r="B186" s="91"/>
      <c r="C186" s="88"/>
      <c r="D186" s="91"/>
      <c r="F186" s="93"/>
      <c r="H186" s="89"/>
      <c r="J186" s="89"/>
      <c r="L186" s="89"/>
      <c r="N186" s="89"/>
      <c r="P186" s="91"/>
      <c r="R186" s="90"/>
      <c r="T186" s="91"/>
      <c r="W186" s="82"/>
      <c r="X186" s="17"/>
      <c r="Y186" s="95"/>
      <c r="Z186" s="4"/>
      <c r="AA186" s="19"/>
      <c r="AB186" s="19"/>
      <c r="AC186" s="19"/>
      <c r="AD186" s="19"/>
      <c r="AE186" s="19"/>
      <c r="AF186" s="47"/>
      <c r="AG186" s="48"/>
      <c r="AH186" s="20"/>
      <c r="AI186" s="20"/>
      <c r="AJ186" s="20"/>
    </row>
    <row r="187" spans="2:36" x14ac:dyDescent="0.25">
      <c r="B187" s="91"/>
      <c r="C187" s="88"/>
      <c r="D187" s="91"/>
      <c r="F187" s="93"/>
      <c r="H187" s="89"/>
      <c r="J187" s="89"/>
      <c r="L187" s="89"/>
      <c r="N187" s="89"/>
      <c r="P187" s="91"/>
      <c r="R187" s="90"/>
      <c r="T187" s="91"/>
      <c r="W187" s="82"/>
      <c r="X187" s="17"/>
      <c r="Y187" s="95"/>
      <c r="Z187" s="4"/>
      <c r="AA187" s="19"/>
      <c r="AB187" s="19"/>
      <c r="AC187" s="19"/>
      <c r="AD187" s="19"/>
      <c r="AE187" s="19"/>
      <c r="AF187" s="47"/>
      <c r="AG187" s="48"/>
      <c r="AH187" s="20"/>
      <c r="AI187" s="20"/>
      <c r="AJ187" s="20"/>
    </row>
    <row r="188" spans="2:36" x14ac:dyDescent="0.25">
      <c r="B188" s="91"/>
      <c r="C188" s="88"/>
      <c r="D188" s="91"/>
      <c r="F188" s="93"/>
      <c r="H188" s="89"/>
      <c r="J188" s="89"/>
      <c r="L188" s="89"/>
      <c r="N188" s="89"/>
      <c r="P188" s="91"/>
      <c r="R188" s="90"/>
      <c r="T188" s="91"/>
      <c r="W188" s="82"/>
      <c r="X188" s="17"/>
      <c r="Y188" s="95"/>
      <c r="Z188" s="4"/>
      <c r="AA188" s="19"/>
      <c r="AB188" s="19"/>
      <c r="AC188" s="19"/>
      <c r="AD188" s="19"/>
      <c r="AE188" s="19"/>
      <c r="AF188" s="47"/>
      <c r="AG188" s="48"/>
      <c r="AH188" s="20"/>
      <c r="AI188" s="20"/>
      <c r="AJ188" s="20"/>
    </row>
    <row r="189" spans="2:36" x14ac:dyDescent="0.25">
      <c r="B189" s="91"/>
      <c r="C189" s="88"/>
      <c r="D189" s="91"/>
      <c r="F189" s="93"/>
      <c r="H189" s="89"/>
      <c r="J189" s="89"/>
      <c r="L189" s="89"/>
      <c r="N189" s="89"/>
      <c r="P189" s="91"/>
      <c r="R189" s="90"/>
      <c r="T189" s="91"/>
      <c r="W189" s="82"/>
      <c r="X189" s="17"/>
      <c r="Y189" s="95"/>
      <c r="Z189" s="4"/>
      <c r="AA189" s="19"/>
      <c r="AB189" s="19"/>
      <c r="AC189" s="19"/>
      <c r="AD189" s="19"/>
      <c r="AE189" s="19"/>
      <c r="AF189" s="47"/>
      <c r="AG189" s="48"/>
      <c r="AH189" s="20"/>
      <c r="AI189" s="20"/>
      <c r="AJ189" s="20"/>
    </row>
    <row r="190" spans="2:36" x14ac:dyDescent="0.25">
      <c r="B190" s="91"/>
      <c r="C190" s="88"/>
      <c r="D190" s="91"/>
      <c r="F190" s="93"/>
      <c r="H190" s="89"/>
      <c r="J190" s="89"/>
      <c r="L190" s="89"/>
      <c r="N190" s="89"/>
      <c r="P190" s="91"/>
      <c r="R190" s="90"/>
      <c r="T190" s="91"/>
      <c r="W190" s="82"/>
      <c r="X190" s="17"/>
      <c r="Y190" s="95"/>
      <c r="Z190" s="4"/>
      <c r="AA190" s="19"/>
      <c r="AB190" s="19"/>
      <c r="AC190" s="19"/>
      <c r="AD190" s="19"/>
      <c r="AE190" s="19"/>
      <c r="AF190" s="47"/>
      <c r="AG190" s="48"/>
      <c r="AH190" s="20"/>
      <c r="AI190" s="20"/>
      <c r="AJ190" s="20"/>
    </row>
    <row r="191" spans="2:36" x14ac:dyDescent="0.25">
      <c r="B191" s="91"/>
      <c r="C191" s="88"/>
      <c r="D191" s="91"/>
      <c r="F191" s="93"/>
      <c r="H191" s="89"/>
      <c r="J191" s="89"/>
      <c r="L191" s="89"/>
      <c r="N191" s="89"/>
      <c r="P191" s="91"/>
      <c r="R191" s="90"/>
      <c r="T191" s="91"/>
      <c r="W191" s="82"/>
      <c r="X191" s="17"/>
      <c r="Y191" s="95"/>
      <c r="Z191" s="4"/>
      <c r="AA191" s="19"/>
      <c r="AB191" s="19"/>
      <c r="AC191" s="19"/>
      <c r="AD191" s="19"/>
      <c r="AE191" s="19"/>
      <c r="AF191" s="47"/>
      <c r="AG191" s="48"/>
      <c r="AH191" s="20"/>
      <c r="AI191" s="20"/>
      <c r="AJ191" s="20"/>
    </row>
    <row r="192" spans="2:36" x14ac:dyDescent="0.25">
      <c r="B192" s="91"/>
      <c r="C192" s="88"/>
      <c r="D192" s="91"/>
      <c r="F192" s="93"/>
      <c r="H192" s="89"/>
      <c r="J192" s="89"/>
      <c r="L192" s="89"/>
      <c r="N192" s="89"/>
      <c r="P192" s="91"/>
      <c r="R192" s="90"/>
      <c r="T192" s="91"/>
      <c r="W192" s="82"/>
      <c r="X192" s="17"/>
      <c r="Y192" s="95"/>
      <c r="Z192" s="4"/>
      <c r="AA192" s="19"/>
      <c r="AB192" s="19"/>
      <c r="AC192" s="19"/>
      <c r="AD192" s="19"/>
      <c r="AE192" s="19"/>
      <c r="AF192" s="47"/>
      <c r="AG192" s="48"/>
      <c r="AH192" s="20"/>
      <c r="AI192" s="20"/>
      <c r="AJ192" s="20"/>
    </row>
    <row r="193" spans="2:36" x14ac:dyDescent="0.25">
      <c r="B193" s="91"/>
      <c r="C193" s="88"/>
      <c r="D193" s="91"/>
      <c r="F193" s="93"/>
      <c r="H193" s="89"/>
      <c r="J193" s="89"/>
      <c r="L193" s="89"/>
      <c r="N193" s="89"/>
      <c r="P193" s="91"/>
      <c r="R193" s="90"/>
      <c r="T193" s="91"/>
      <c r="W193" s="82"/>
      <c r="X193" s="17"/>
      <c r="Y193" s="95"/>
      <c r="Z193" s="4"/>
      <c r="AA193" s="19"/>
      <c r="AB193" s="19"/>
      <c r="AC193" s="19"/>
      <c r="AD193" s="19"/>
      <c r="AE193" s="19"/>
      <c r="AF193" s="47"/>
      <c r="AG193" s="48"/>
      <c r="AH193" s="20"/>
      <c r="AI193" s="20"/>
      <c r="AJ193" s="20"/>
    </row>
    <row r="194" spans="2:36" x14ac:dyDescent="0.25">
      <c r="B194" s="91"/>
      <c r="C194" s="88"/>
      <c r="D194" s="91"/>
      <c r="F194" s="93"/>
      <c r="H194" s="89"/>
      <c r="J194" s="89"/>
      <c r="L194" s="89"/>
      <c r="N194" s="89"/>
      <c r="P194" s="91"/>
      <c r="R194" s="90"/>
      <c r="T194" s="91"/>
      <c r="W194" s="82"/>
      <c r="X194" s="17"/>
      <c r="Y194" s="95"/>
      <c r="Z194" s="4"/>
      <c r="AA194" s="19"/>
      <c r="AB194" s="19"/>
      <c r="AC194" s="19"/>
      <c r="AD194" s="19"/>
      <c r="AE194" s="19"/>
      <c r="AF194" s="47"/>
      <c r="AG194" s="48"/>
      <c r="AH194" s="20"/>
      <c r="AI194" s="20"/>
      <c r="AJ194" s="20"/>
    </row>
    <row r="195" spans="2:36" x14ac:dyDescent="0.25">
      <c r="B195" s="91"/>
      <c r="C195" s="88"/>
      <c r="D195" s="91"/>
      <c r="F195" s="93"/>
      <c r="H195" s="89"/>
      <c r="J195" s="89"/>
      <c r="L195" s="89"/>
      <c r="N195" s="89"/>
      <c r="P195" s="91"/>
      <c r="R195" s="90"/>
      <c r="T195" s="91"/>
      <c r="W195" s="82"/>
      <c r="X195" s="17"/>
      <c r="Y195" s="95"/>
      <c r="Z195" s="4"/>
      <c r="AA195" s="19"/>
      <c r="AB195" s="19"/>
      <c r="AC195" s="19"/>
      <c r="AD195" s="19"/>
      <c r="AE195" s="19"/>
      <c r="AF195" s="47"/>
      <c r="AG195" s="48"/>
      <c r="AH195" s="20"/>
      <c r="AI195" s="20"/>
      <c r="AJ195" s="20"/>
    </row>
    <row r="196" spans="2:36" x14ac:dyDescent="0.25">
      <c r="B196" s="91"/>
      <c r="C196" s="88"/>
      <c r="D196" s="91"/>
      <c r="F196" s="93"/>
      <c r="H196" s="89"/>
      <c r="J196" s="89"/>
      <c r="L196" s="89"/>
      <c r="N196" s="89"/>
      <c r="P196" s="91"/>
      <c r="R196" s="90"/>
      <c r="T196" s="91"/>
      <c r="W196" s="82"/>
      <c r="X196" s="17"/>
      <c r="Y196" s="95"/>
      <c r="Z196" s="4"/>
      <c r="AA196" s="19"/>
      <c r="AB196" s="19"/>
      <c r="AC196" s="19"/>
      <c r="AD196" s="19"/>
      <c r="AE196" s="19"/>
      <c r="AF196" s="47"/>
      <c r="AG196" s="48"/>
      <c r="AH196" s="20"/>
      <c r="AI196" s="20"/>
      <c r="AJ196" s="20"/>
    </row>
    <row r="197" spans="2:36" x14ac:dyDescent="0.25">
      <c r="B197" s="91"/>
      <c r="C197" s="88"/>
      <c r="D197" s="91"/>
      <c r="F197" s="93"/>
      <c r="H197" s="89"/>
      <c r="J197" s="89"/>
      <c r="L197" s="89"/>
      <c r="N197" s="89"/>
      <c r="P197" s="91"/>
      <c r="R197" s="90"/>
      <c r="T197" s="91"/>
      <c r="W197" s="82"/>
      <c r="X197" s="17"/>
      <c r="Y197" s="95"/>
      <c r="Z197" s="4"/>
      <c r="AA197" s="19"/>
      <c r="AB197" s="19"/>
      <c r="AC197" s="19"/>
      <c r="AD197" s="19"/>
      <c r="AE197" s="19"/>
      <c r="AF197" s="47"/>
      <c r="AG197" s="48"/>
      <c r="AH197" s="20"/>
      <c r="AI197" s="20"/>
      <c r="AJ197" s="20"/>
    </row>
    <row r="198" spans="2:36" x14ac:dyDescent="0.25">
      <c r="B198" s="91"/>
      <c r="C198" s="88"/>
      <c r="D198" s="91"/>
      <c r="F198" s="93"/>
      <c r="H198" s="89"/>
      <c r="J198" s="89"/>
      <c r="L198" s="89"/>
      <c r="N198" s="89"/>
      <c r="P198" s="91"/>
      <c r="R198" s="90"/>
      <c r="T198" s="91"/>
      <c r="W198" s="82"/>
      <c r="X198" s="17"/>
      <c r="Y198" s="95"/>
      <c r="Z198" s="4"/>
      <c r="AA198" s="19"/>
      <c r="AB198" s="19"/>
      <c r="AC198" s="19"/>
      <c r="AD198" s="19"/>
      <c r="AE198" s="19"/>
      <c r="AF198" s="47"/>
      <c r="AG198" s="48"/>
      <c r="AH198" s="20"/>
      <c r="AI198" s="20"/>
      <c r="AJ198" s="20"/>
    </row>
    <row r="199" spans="2:36" x14ac:dyDescent="0.25">
      <c r="B199" s="91"/>
      <c r="C199" s="88"/>
      <c r="D199" s="91"/>
      <c r="F199" s="93"/>
      <c r="H199" s="89"/>
      <c r="J199" s="89"/>
      <c r="L199" s="89"/>
      <c r="N199" s="89"/>
      <c r="P199" s="91"/>
      <c r="R199" s="90"/>
      <c r="T199" s="91"/>
      <c r="W199" s="82"/>
      <c r="X199" s="17"/>
      <c r="Y199" s="95"/>
      <c r="Z199" s="4"/>
      <c r="AA199" s="19"/>
      <c r="AB199" s="19"/>
      <c r="AC199" s="19"/>
      <c r="AD199" s="19"/>
      <c r="AE199" s="19"/>
      <c r="AF199" s="47"/>
      <c r="AG199" s="48"/>
      <c r="AH199" s="20"/>
      <c r="AI199" s="20"/>
      <c r="AJ199" s="20"/>
    </row>
    <row r="200" spans="2:36" x14ac:dyDescent="0.25">
      <c r="B200" s="91"/>
      <c r="C200" s="88"/>
      <c r="D200" s="91"/>
      <c r="F200" s="93"/>
      <c r="H200" s="89"/>
      <c r="J200" s="89"/>
      <c r="L200" s="89"/>
      <c r="N200" s="89"/>
      <c r="P200" s="91"/>
      <c r="R200" s="90"/>
      <c r="T200" s="91"/>
      <c r="W200" s="82"/>
      <c r="X200" s="17"/>
      <c r="Y200" s="95"/>
      <c r="Z200" s="4"/>
      <c r="AA200" s="19"/>
      <c r="AB200" s="19"/>
      <c r="AC200" s="19"/>
      <c r="AD200" s="19"/>
      <c r="AE200" s="19"/>
      <c r="AF200" s="47"/>
      <c r="AG200" s="48"/>
      <c r="AH200" s="20"/>
      <c r="AI200" s="20"/>
      <c r="AJ200" s="20"/>
    </row>
    <row r="201" spans="2:36" x14ac:dyDescent="0.25">
      <c r="B201" s="91"/>
      <c r="C201" s="88"/>
      <c r="D201" s="91"/>
      <c r="F201" s="93"/>
      <c r="H201" s="89"/>
      <c r="J201" s="89"/>
      <c r="L201" s="89"/>
      <c r="N201" s="89"/>
      <c r="P201" s="91"/>
      <c r="R201" s="90"/>
      <c r="T201" s="91"/>
      <c r="W201" s="82"/>
      <c r="X201" s="17"/>
      <c r="Y201" s="95"/>
      <c r="Z201" s="4"/>
      <c r="AA201" s="19"/>
      <c r="AB201" s="19"/>
      <c r="AC201" s="19"/>
      <c r="AD201" s="19"/>
      <c r="AE201" s="19"/>
      <c r="AF201" s="47"/>
      <c r="AG201" s="48"/>
      <c r="AH201" s="20"/>
      <c r="AI201" s="20"/>
      <c r="AJ201" s="20"/>
    </row>
    <row r="202" spans="2:36" x14ac:dyDescent="0.25">
      <c r="B202" s="91"/>
      <c r="C202" s="88"/>
      <c r="D202" s="91"/>
      <c r="F202" s="93"/>
      <c r="H202" s="89"/>
      <c r="J202" s="89"/>
      <c r="L202" s="89"/>
      <c r="N202" s="89"/>
      <c r="P202" s="91"/>
      <c r="R202" s="90"/>
      <c r="T202" s="91"/>
      <c r="W202" s="82"/>
      <c r="X202" s="17"/>
      <c r="Y202" s="95"/>
      <c r="Z202" s="4"/>
      <c r="AA202" s="19"/>
      <c r="AB202" s="19"/>
      <c r="AC202" s="19"/>
      <c r="AD202" s="19"/>
      <c r="AE202" s="19"/>
      <c r="AF202" s="47"/>
      <c r="AG202" s="48"/>
      <c r="AH202" s="20"/>
      <c r="AI202" s="20"/>
      <c r="AJ202" s="20"/>
    </row>
    <row r="203" spans="2:36" x14ac:dyDescent="0.25">
      <c r="B203" s="91"/>
      <c r="C203" s="88"/>
      <c r="D203" s="91"/>
      <c r="F203" s="93"/>
      <c r="H203" s="89"/>
      <c r="J203" s="89"/>
      <c r="L203" s="89"/>
      <c r="N203" s="89"/>
      <c r="P203" s="91"/>
      <c r="R203" s="90"/>
      <c r="T203" s="91"/>
      <c r="W203" s="82"/>
      <c r="X203" s="17"/>
      <c r="Y203" s="95"/>
      <c r="Z203" s="4"/>
      <c r="AA203" s="19"/>
      <c r="AB203" s="19"/>
      <c r="AC203" s="19"/>
      <c r="AD203" s="19"/>
      <c r="AE203" s="19"/>
      <c r="AF203" s="47"/>
      <c r="AG203" s="48"/>
      <c r="AH203" s="20"/>
      <c r="AI203" s="20"/>
      <c r="AJ203" s="20"/>
    </row>
    <row r="204" spans="2:36" x14ac:dyDescent="0.25">
      <c r="B204" s="91"/>
      <c r="C204" s="88"/>
      <c r="D204" s="91"/>
      <c r="F204" s="93"/>
      <c r="H204" s="89"/>
      <c r="J204" s="89"/>
      <c r="L204" s="89"/>
      <c r="N204" s="89"/>
      <c r="P204" s="91"/>
      <c r="R204" s="90"/>
      <c r="T204" s="91"/>
      <c r="W204" s="82"/>
      <c r="X204" s="17"/>
      <c r="Y204" s="95"/>
      <c r="Z204" s="4"/>
      <c r="AA204" s="19"/>
      <c r="AB204" s="19"/>
      <c r="AC204" s="19"/>
      <c r="AD204" s="19"/>
      <c r="AE204" s="19"/>
      <c r="AF204" s="47"/>
      <c r="AG204" s="48"/>
      <c r="AH204" s="20"/>
      <c r="AI204" s="20"/>
      <c r="AJ204" s="20"/>
    </row>
    <row r="205" spans="2:36" x14ac:dyDescent="0.25">
      <c r="B205" s="91"/>
      <c r="C205" s="88"/>
      <c r="D205" s="91"/>
      <c r="F205" s="93"/>
      <c r="H205" s="89"/>
      <c r="J205" s="89"/>
      <c r="L205" s="89"/>
      <c r="N205" s="89"/>
      <c r="P205" s="91"/>
      <c r="R205" s="90"/>
      <c r="T205" s="91"/>
      <c r="W205" s="82"/>
      <c r="X205" s="17"/>
      <c r="Y205" s="95"/>
      <c r="Z205" s="4"/>
      <c r="AA205" s="19"/>
      <c r="AB205" s="19"/>
      <c r="AC205" s="19"/>
      <c r="AD205" s="19"/>
      <c r="AE205" s="19"/>
      <c r="AF205" s="47"/>
      <c r="AG205" s="48"/>
      <c r="AH205" s="20"/>
      <c r="AI205" s="20"/>
      <c r="AJ205" s="20"/>
    </row>
    <row r="206" spans="2:36" x14ac:dyDescent="0.25">
      <c r="B206" s="91"/>
      <c r="C206" s="88"/>
      <c r="D206" s="91"/>
      <c r="F206" s="93"/>
      <c r="H206" s="89"/>
      <c r="J206" s="89"/>
      <c r="L206" s="89"/>
      <c r="N206" s="89"/>
      <c r="P206" s="91"/>
      <c r="R206" s="90"/>
      <c r="T206" s="91"/>
      <c r="W206" s="82"/>
      <c r="X206" s="17"/>
      <c r="Y206" s="95"/>
      <c r="Z206" s="4"/>
      <c r="AA206" s="19"/>
      <c r="AB206" s="19"/>
      <c r="AC206" s="19"/>
      <c r="AD206" s="19"/>
      <c r="AE206" s="19"/>
      <c r="AF206" s="47"/>
      <c r="AG206" s="48"/>
      <c r="AH206" s="20"/>
      <c r="AI206" s="20"/>
      <c r="AJ206" s="20"/>
    </row>
    <row r="207" spans="2:36" x14ac:dyDescent="0.25">
      <c r="B207" s="91"/>
      <c r="C207" s="88"/>
      <c r="D207" s="91"/>
      <c r="F207" s="93"/>
      <c r="H207" s="89"/>
      <c r="J207" s="89"/>
      <c r="L207" s="89"/>
      <c r="N207" s="89"/>
      <c r="P207" s="91"/>
      <c r="R207" s="90"/>
      <c r="T207" s="91"/>
      <c r="W207" s="82"/>
      <c r="X207" s="17"/>
      <c r="Y207" s="95"/>
      <c r="Z207" s="4"/>
      <c r="AA207" s="19"/>
      <c r="AB207" s="19"/>
      <c r="AC207" s="19"/>
      <c r="AD207" s="19"/>
      <c r="AE207" s="19"/>
      <c r="AF207" s="47"/>
      <c r="AG207" s="48"/>
      <c r="AH207" s="20"/>
      <c r="AI207" s="20"/>
      <c r="AJ207" s="20"/>
    </row>
    <row r="208" spans="2:36" x14ac:dyDescent="0.25">
      <c r="B208" s="91"/>
      <c r="C208" s="88"/>
      <c r="D208" s="91"/>
      <c r="F208" s="93"/>
      <c r="H208" s="89"/>
      <c r="J208" s="89"/>
      <c r="L208" s="89"/>
      <c r="N208" s="89"/>
      <c r="P208" s="91"/>
      <c r="R208" s="90"/>
      <c r="T208" s="91"/>
      <c r="W208" s="82"/>
      <c r="X208" s="17"/>
      <c r="Y208" s="95"/>
      <c r="Z208" s="4"/>
      <c r="AA208" s="19"/>
      <c r="AB208" s="19"/>
      <c r="AC208" s="19"/>
      <c r="AD208" s="19"/>
      <c r="AE208" s="19"/>
      <c r="AF208" s="47"/>
      <c r="AG208" s="48"/>
      <c r="AH208" s="20"/>
      <c r="AI208" s="20"/>
      <c r="AJ208" s="20"/>
    </row>
    <row r="209" spans="2:36" x14ac:dyDescent="0.25">
      <c r="B209" s="91"/>
      <c r="C209" s="88"/>
      <c r="D209" s="91"/>
      <c r="F209" s="93"/>
      <c r="H209" s="89"/>
      <c r="J209" s="89"/>
      <c r="L209" s="89"/>
      <c r="N209" s="89"/>
      <c r="P209" s="91"/>
      <c r="R209" s="90"/>
      <c r="T209" s="91"/>
      <c r="W209" s="82"/>
      <c r="X209" s="17"/>
      <c r="Y209" s="95"/>
      <c r="Z209" s="4"/>
      <c r="AA209" s="19"/>
      <c r="AB209" s="19"/>
      <c r="AC209" s="19"/>
      <c r="AD209" s="19"/>
      <c r="AE209" s="19"/>
      <c r="AF209" s="47"/>
      <c r="AG209" s="48"/>
      <c r="AH209" s="20"/>
      <c r="AI209" s="20"/>
      <c r="AJ209" s="20"/>
    </row>
    <row r="210" spans="2:36" x14ac:dyDescent="0.25">
      <c r="B210" s="91"/>
      <c r="C210" s="88"/>
      <c r="D210" s="91"/>
      <c r="F210" s="93"/>
      <c r="H210" s="89"/>
      <c r="J210" s="89"/>
      <c r="L210" s="89"/>
      <c r="N210" s="89"/>
      <c r="P210" s="91"/>
      <c r="R210" s="90"/>
      <c r="T210" s="91"/>
      <c r="W210" s="82"/>
      <c r="X210" s="17"/>
      <c r="Y210" s="95"/>
      <c r="Z210" s="4"/>
      <c r="AA210" s="19"/>
      <c r="AB210" s="19"/>
      <c r="AC210" s="19"/>
      <c r="AD210" s="19"/>
      <c r="AE210" s="19"/>
      <c r="AF210" s="47"/>
      <c r="AG210" s="48"/>
      <c r="AH210" s="20"/>
      <c r="AI210" s="20"/>
      <c r="AJ210" s="20"/>
    </row>
    <row r="211" spans="2:36" x14ac:dyDescent="0.25">
      <c r="B211" s="91"/>
      <c r="C211" s="88"/>
      <c r="D211" s="91"/>
      <c r="F211" s="93"/>
      <c r="H211" s="89"/>
      <c r="J211" s="89"/>
      <c r="L211" s="89"/>
      <c r="N211" s="89"/>
      <c r="P211" s="91"/>
      <c r="R211" s="90"/>
      <c r="T211" s="91"/>
      <c r="W211" s="82"/>
      <c r="X211" s="17"/>
      <c r="Y211" s="95"/>
      <c r="Z211" s="4"/>
      <c r="AA211" s="19"/>
      <c r="AB211" s="19"/>
      <c r="AC211" s="19"/>
      <c r="AD211" s="19"/>
      <c r="AE211" s="19"/>
      <c r="AF211" s="47"/>
      <c r="AG211" s="48"/>
      <c r="AH211" s="20"/>
      <c r="AI211" s="20"/>
      <c r="AJ211" s="20"/>
    </row>
    <row r="212" spans="2:36" x14ac:dyDescent="0.25">
      <c r="B212" s="91"/>
      <c r="C212" s="88"/>
      <c r="D212" s="91"/>
      <c r="F212" s="93"/>
      <c r="H212" s="89"/>
      <c r="J212" s="89"/>
      <c r="L212" s="89"/>
      <c r="N212" s="89"/>
      <c r="P212" s="91"/>
      <c r="R212" s="90"/>
      <c r="T212" s="91"/>
      <c r="W212" s="82"/>
      <c r="X212" s="83"/>
      <c r="Y212" s="95"/>
      <c r="Z212" s="84"/>
      <c r="AA212" s="85"/>
      <c r="AB212" s="85"/>
      <c r="AC212" s="85"/>
      <c r="AD212" s="85"/>
      <c r="AE212" s="85"/>
      <c r="AF212" s="47"/>
      <c r="AG212" s="48"/>
      <c r="AH212" s="20"/>
      <c r="AI212" s="20"/>
      <c r="AJ212" s="20"/>
    </row>
    <row r="213" spans="2:36" x14ac:dyDescent="0.25">
      <c r="B213" s="91"/>
      <c r="C213" s="88"/>
      <c r="D213" s="91"/>
      <c r="F213" s="93"/>
      <c r="H213" s="89"/>
      <c r="J213" s="89"/>
      <c r="L213" s="89"/>
      <c r="N213" s="89"/>
      <c r="P213" s="91"/>
      <c r="R213" s="90"/>
      <c r="T213" s="91"/>
      <c r="W213" s="82"/>
      <c r="X213" s="17"/>
      <c r="Y213" s="95"/>
      <c r="Z213" s="4"/>
      <c r="AA213" s="19"/>
      <c r="AB213" s="19"/>
      <c r="AC213" s="19"/>
      <c r="AD213" s="19"/>
      <c r="AE213" s="19"/>
      <c r="AF213" s="47"/>
      <c r="AG213" s="48"/>
      <c r="AH213" s="20"/>
      <c r="AI213" s="20"/>
      <c r="AJ213" s="20"/>
    </row>
    <row r="214" spans="2:36" x14ac:dyDescent="0.25">
      <c r="B214" s="91"/>
      <c r="C214" s="88"/>
      <c r="D214" s="91"/>
      <c r="F214" s="93"/>
      <c r="H214" s="89"/>
      <c r="J214" s="89"/>
      <c r="L214" s="89"/>
      <c r="N214" s="89"/>
      <c r="P214" s="91"/>
      <c r="R214" s="90"/>
      <c r="T214" s="91"/>
      <c r="W214" s="82"/>
      <c r="X214" s="17"/>
      <c r="Y214" s="95"/>
      <c r="Z214" s="4"/>
      <c r="AA214" s="19"/>
      <c r="AB214" s="19"/>
      <c r="AC214" s="19"/>
      <c r="AD214" s="19"/>
      <c r="AE214" s="19"/>
      <c r="AF214" s="47"/>
      <c r="AG214" s="48"/>
      <c r="AH214" s="20"/>
      <c r="AI214" s="20"/>
      <c r="AJ214" s="20"/>
    </row>
    <row r="215" spans="2:36" x14ac:dyDescent="0.25">
      <c r="B215" s="91"/>
      <c r="C215" s="88"/>
      <c r="D215" s="91"/>
      <c r="F215" s="93"/>
      <c r="H215" s="89"/>
      <c r="J215" s="89"/>
      <c r="L215" s="89"/>
      <c r="N215" s="89"/>
      <c r="P215" s="91"/>
      <c r="R215" s="90"/>
      <c r="T215" s="91"/>
      <c r="W215" s="82"/>
      <c r="X215" s="17"/>
      <c r="Y215" s="95"/>
      <c r="Z215" s="4"/>
      <c r="AA215" s="19"/>
      <c r="AB215" s="19"/>
      <c r="AC215" s="19"/>
      <c r="AD215" s="19"/>
      <c r="AE215" s="19"/>
      <c r="AF215" s="47"/>
      <c r="AG215" s="48"/>
      <c r="AH215" s="20"/>
      <c r="AI215" s="20"/>
      <c r="AJ215" s="20"/>
    </row>
    <row r="216" spans="2:36" x14ac:dyDescent="0.25">
      <c r="B216" s="91"/>
      <c r="C216" s="88"/>
      <c r="D216" s="91"/>
      <c r="F216" s="93"/>
      <c r="H216" s="89"/>
      <c r="J216" s="89"/>
      <c r="L216" s="89"/>
      <c r="N216" s="89"/>
      <c r="P216" s="91"/>
      <c r="R216" s="90"/>
      <c r="T216" s="91"/>
      <c r="W216" s="82"/>
      <c r="X216" s="17"/>
      <c r="Y216" s="95"/>
      <c r="Z216" s="4"/>
      <c r="AA216" s="19"/>
      <c r="AB216" s="19"/>
      <c r="AC216" s="19"/>
      <c r="AD216" s="19"/>
      <c r="AE216" s="19"/>
      <c r="AF216" s="47"/>
      <c r="AG216" s="48"/>
      <c r="AH216" s="20"/>
      <c r="AI216" s="20"/>
      <c r="AJ216" s="20"/>
    </row>
    <row r="217" spans="2:36" x14ac:dyDescent="0.25">
      <c r="B217" s="91"/>
      <c r="C217" s="88"/>
      <c r="D217" s="91"/>
      <c r="F217" s="93"/>
      <c r="H217" s="89"/>
      <c r="J217" s="89"/>
      <c r="L217" s="89"/>
      <c r="N217" s="89"/>
      <c r="P217" s="91"/>
      <c r="R217" s="90"/>
      <c r="T217" s="91"/>
      <c r="W217" s="82"/>
      <c r="X217" s="17"/>
      <c r="Y217" s="95"/>
      <c r="Z217" s="4"/>
      <c r="AA217" s="19"/>
      <c r="AB217" s="19"/>
      <c r="AC217" s="19"/>
      <c r="AD217" s="19"/>
      <c r="AE217" s="19"/>
      <c r="AF217" s="47"/>
      <c r="AG217" s="48"/>
      <c r="AH217" s="20"/>
      <c r="AI217" s="20"/>
      <c r="AJ217" s="20"/>
    </row>
    <row r="218" spans="2:36" x14ac:dyDescent="0.25">
      <c r="B218" s="91"/>
      <c r="C218" s="88"/>
      <c r="D218" s="91"/>
      <c r="F218" s="93"/>
      <c r="H218" s="89"/>
      <c r="J218" s="89"/>
      <c r="L218" s="89"/>
      <c r="N218" s="89"/>
      <c r="P218" s="91"/>
      <c r="R218" s="90"/>
      <c r="T218" s="91"/>
      <c r="W218" s="82"/>
      <c r="X218" s="17"/>
      <c r="Y218" s="95"/>
      <c r="Z218" s="4"/>
      <c r="AA218" s="19"/>
      <c r="AB218" s="19"/>
      <c r="AC218" s="19"/>
      <c r="AD218" s="19"/>
      <c r="AE218" s="19"/>
      <c r="AF218" s="47"/>
      <c r="AG218" s="48"/>
      <c r="AH218" s="20"/>
      <c r="AI218" s="20"/>
      <c r="AJ218" s="20"/>
    </row>
    <row r="219" spans="2:36" x14ac:dyDescent="0.25">
      <c r="B219" s="91"/>
      <c r="C219" s="88"/>
      <c r="D219" s="91"/>
      <c r="F219" s="93"/>
      <c r="H219" s="89"/>
      <c r="J219" s="89"/>
      <c r="L219" s="89"/>
      <c r="N219" s="89"/>
      <c r="P219" s="91"/>
      <c r="R219" s="90"/>
      <c r="T219" s="91"/>
      <c r="W219" s="82"/>
      <c r="X219" s="17"/>
      <c r="Y219" s="95"/>
      <c r="Z219" s="4"/>
      <c r="AA219" s="19"/>
      <c r="AB219" s="19"/>
      <c r="AC219" s="19"/>
      <c r="AD219" s="19"/>
      <c r="AE219" s="19"/>
      <c r="AF219" s="47"/>
      <c r="AG219" s="48"/>
      <c r="AH219" s="20"/>
      <c r="AI219" s="20"/>
      <c r="AJ219" s="20"/>
    </row>
    <row r="220" spans="2:36" x14ac:dyDescent="0.25">
      <c r="B220" s="91"/>
      <c r="C220" s="88"/>
      <c r="D220" s="91"/>
      <c r="F220" s="93"/>
      <c r="H220" s="89"/>
      <c r="J220" s="89"/>
      <c r="L220" s="89"/>
      <c r="N220" s="89"/>
      <c r="P220" s="91"/>
      <c r="R220" s="90"/>
      <c r="T220" s="91"/>
      <c r="W220" s="82"/>
      <c r="X220" s="17"/>
      <c r="Y220" s="95"/>
      <c r="Z220" s="4"/>
      <c r="AA220" s="19"/>
      <c r="AB220" s="19"/>
      <c r="AC220" s="19"/>
      <c r="AD220" s="19"/>
      <c r="AE220" s="19"/>
      <c r="AF220" s="47"/>
      <c r="AG220" s="48"/>
      <c r="AH220" s="20"/>
      <c r="AI220" s="20"/>
      <c r="AJ220" s="20"/>
    </row>
    <row r="221" spans="2:36" x14ac:dyDescent="0.25">
      <c r="B221" s="91"/>
      <c r="C221" s="88"/>
      <c r="D221" s="91"/>
      <c r="F221" s="93"/>
      <c r="H221" s="89"/>
      <c r="J221" s="89"/>
      <c r="L221" s="89"/>
      <c r="N221" s="89"/>
      <c r="P221" s="91"/>
      <c r="R221" s="90"/>
      <c r="T221" s="91"/>
      <c r="W221" s="82"/>
      <c r="X221" s="17"/>
      <c r="Y221" s="95"/>
      <c r="Z221" s="4"/>
      <c r="AA221" s="19"/>
      <c r="AB221" s="19"/>
      <c r="AC221" s="19"/>
      <c r="AD221" s="19"/>
      <c r="AE221" s="19"/>
      <c r="AF221" s="47"/>
      <c r="AG221" s="48"/>
      <c r="AH221" s="20"/>
      <c r="AI221" s="20"/>
      <c r="AJ221" s="20"/>
    </row>
    <row r="222" spans="2:36" x14ac:dyDescent="0.25">
      <c r="B222" s="91"/>
      <c r="C222" s="88"/>
      <c r="D222" s="91"/>
      <c r="F222" s="93"/>
      <c r="H222" s="89"/>
      <c r="J222" s="89"/>
      <c r="L222" s="89"/>
      <c r="N222" s="89"/>
      <c r="P222" s="91"/>
      <c r="R222" s="90"/>
      <c r="T222" s="91"/>
      <c r="W222" s="82"/>
      <c r="X222" s="17"/>
      <c r="Y222" s="95"/>
      <c r="Z222" s="4"/>
      <c r="AA222" s="19"/>
      <c r="AB222" s="19"/>
      <c r="AC222" s="19"/>
      <c r="AD222" s="19"/>
      <c r="AE222" s="19"/>
      <c r="AF222" s="47"/>
      <c r="AG222" s="48"/>
      <c r="AH222" s="20"/>
      <c r="AI222" s="20"/>
      <c r="AJ222" s="20"/>
    </row>
    <row r="223" spans="2:36" x14ac:dyDescent="0.25">
      <c r="B223" s="91"/>
      <c r="C223" s="88"/>
      <c r="D223" s="91"/>
      <c r="F223" s="93"/>
      <c r="H223" s="89"/>
      <c r="J223" s="89"/>
      <c r="L223" s="89"/>
      <c r="N223" s="89"/>
      <c r="P223" s="91"/>
      <c r="R223" s="90"/>
      <c r="T223" s="91"/>
      <c r="W223" s="82"/>
      <c r="X223" s="17"/>
      <c r="Y223" s="95"/>
      <c r="Z223" s="4"/>
      <c r="AA223" s="19"/>
      <c r="AB223" s="19"/>
      <c r="AC223" s="19"/>
      <c r="AD223" s="19"/>
      <c r="AE223" s="19"/>
      <c r="AF223" s="47"/>
      <c r="AG223" s="48"/>
      <c r="AH223" s="20"/>
      <c r="AI223" s="20"/>
      <c r="AJ223" s="20"/>
    </row>
    <row r="224" spans="2:36" x14ac:dyDescent="0.25">
      <c r="B224" s="91"/>
      <c r="C224" s="88"/>
      <c r="D224" s="91"/>
      <c r="F224" s="93"/>
      <c r="H224" s="89"/>
      <c r="J224" s="89"/>
      <c r="L224" s="89"/>
      <c r="N224" s="89"/>
      <c r="P224" s="91"/>
      <c r="R224" s="90"/>
      <c r="T224" s="91"/>
      <c r="W224" s="82"/>
      <c r="X224" s="17"/>
      <c r="Y224" s="95"/>
      <c r="Z224" s="4"/>
      <c r="AA224" s="19"/>
      <c r="AB224" s="19"/>
      <c r="AC224" s="19"/>
      <c r="AD224" s="19"/>
      <c r="AE224" s="19"/>
      <c r="AF224" s="47"/>
      <c r="AG224" s="48"/>
      <c r="AH224" s="20"/>
      <c r="AI224" s="20"/>
      <c r="AJ224" s="20"/>
    </row>
    <row r="225" spans="2:36" x14ac:dyDescent="0.25">
      <c r="B225" s="91"/>
      <c r="C225" s="88"/>
      <c r="D225" s="91"/>
      <c r="F225" s="93"/>
      <c r="H225" s="89"/>
      <c r="J225" s="89"/>
      <c r="L225" s="89"/>
      <c r="N225" s="89"/>
      <c r="P225" s="91"/>
      <c r="R225" s="90"/>
      <c r="T225" s="91"/>
      <c r="W225" s="82"/>
      <c r="X225" s="17"/>
      <c r="Y225" s="95"/>
      <c r="Z225" s="4"/>
      <c r="AA225" s="19"/>
      <c r="AB225" s="19"/>
      <c r="AC225" s="19"/>
      <c r="AD225" s="19"/>
      <c r="AE225" s="19"/>
      <c r="AF225" s="47"/>
      <c r="AG225" s="48"/>
      <c r="AH225" s="20"/>
      <c r="AI225" s="20"/>
      <c r="AJ225" s="20"/>
    </row>
    <row r="226" spans="2:36" x14ac:dyDescent="0.25">
      <c r="B226" s="91"/>
      <c r="C226" s="88"/>
      <c r="D226" s="91"/>
      <c r="F226" s="93"/>
      <c r="H226" s="89"/>
      <c r="J226" s="89"/>
      <c r="L226" s="89"/>
      <c r="N226" s="89"/>
      <c r="P226" s="91"/>
      <c r="R226" s="90"/>
      <c r="T226" s="91"/>
      <c r="W226" s="82"/>
      <c r="X226" s="17"/>
      <c r="Y226" s="95"/>
      <c r="Z226" s="4"/>
      <c r="AA226" s="19"/>
      <c r="AB226" s="19"/>
      <c r="AC226" s="19"/>
      <c r="AD226" s="19"/>
      <c r="AE226" s="19"/>
      <c r="AF226" s="47"/>
      <c r="AG226" s="48"/>
      <c r="AH226" s="20"/>
      <c r="AI226" s="20"/>
      <c r="AJ226" s="20"/>
    </row>
    <row r="227" spans="2:36" x14ac:dyDescent="0.25">
      <c r="B227" s="91"/>
      <c r="C227" s="88"/>
      <c r="D227" s="91"/>
      <c r="F227" s="93"/>
      <c r="H227" s="89"/>
      <c r="J227" s="89"/>
      <c r="L227" s="89"/>
      <c r="N227" s="89"/>
      <c r="P227" s="91"/>
      <c r="R227" s="90"/>
      <c r="T227" s="91"/>
      <c r="W227" s="82"/>
      <c r="X227" s="17"/>
      <c r="Y227" s="95"/>
      <c r="Z227" s="4"/>
      <c r="AA227" s="19"/>
      <c r="AB227" s="19"/>
      <c r="AC227" s="19"/>
      <c r="AD227" s="19"/>
      <c r="AE227" s="19"/>
      <c r="AF227" s="47"/>
      <c r="AG227" s="48"/>
      <c r="AH227" s="20"/>
      <c r="AI227" s="20"/>
      <c r="AJ227" s="20"/>
    </row>
    <row r="228" spans="2:36" x14ac:dyDescent="0.25">
      <c r="B228" s="91"/>
      <c r="C228" s="88"/>
      <c r="D228" s="91"/>
      <c r="F228" s="93"/>
      <c r="H228" s="89"/>
      <c r="J228" s="89"/>
      <c r="L228" s="89"/>
      <c r="N228" s="89"/>
      <c r="P228" s="91"/>
      <c r="R228" s="90"/>
      <c r="T228" s="91"/>
      <c r="W228" s="82"/>
      <c r="X228" s="17"/>
      <c r="Y228" s="95"/>
      <c r="Z228" s="4"/>
      <c r="AA228" s="19"/>
      <c r="AB228" s="19"/>
      <c r="AC228" s="19"/>
      <c r="AD228" s="19"/>
      <c r="AE228" s="19"/>
      <c r="AF228" s="47"/>
      <c r="AG228" s="48"/>
      <c r="AH228" s="20"/>
      <c r="AI228" s="20"/>
      <c r="AJ228" s="20"/>
    </row>
    <row r="229" spans="2:36" x14ac:dyDescent="0.25">
      <c r="B229" s="91"/>
      <c r="C229" s="88"/>
      <c r="D229" s="91"/>
      <c r="F229" s="93"/>
      <c r="H229" s="89"/>
      <c r="J229" s="89"/>
      <c r="L229" s="89"/>
      <c r="N229" s="89"/>
      <c r="P229" s="91"/>
      <c r="R229" s="90"/>
      <c r="T229" s="91"/>
      <c r="W229" s="82"/>
      <c r="X229" s="17"/>
      <c r="Y229" s="95"/>
      <c r="Z229" s="4"/>
      <c r="AA229" s="19"/>
      <c r="AB229" s="19"/>
      <c r="AC229" s="19"/>
      <c r="AD229" s="19"/>
      <c r="AE229" s="19"/>
      <c r="AF229" s="47"/>
      <c r="AG229" s="48"/>
      <c r="AH229" s="20"/>
      <c r="AI229" s="20"/>
      <c r="AJ229" s="20"/>
    </row>
    <row r="230" spans="2:36" x14ac:dyDescent="0.25">
      <c r="B230" s="91"/>
      <c r="C230" s="88"/>
      <c r="D230" s="91"/>
      <c r="F230" s="93"/>
      <c r="H230" s="89"/>
      <c r="J230" s="89"/>
      <c r="L230" s="89"/>
      <c r="N230" s="89"/>
      <c r="P230" s="91"/>
      <c r="R230" s="90"/>
      <c r="T230" s="91"/>
      <c r="W230" s="82"/>
      <c r="X230" s="17"/>
      <c r="Y230" s="95"/>
      <c r="Z230" s="4"/>
      <c r="AA230" s="19"/>
      <c r="AB230" s="19"/>
      <c r="AC230" s="19"/>
      <c r="AD230" s="19"/>
      <c r="AE230" s="19"/>
      <c r="AF230" s="47"/>
      <c r="AG230" s="48"/>
      <c r="AH230" s="20"/>
      <c r="AI230" s="20"/>
      <c r="AJ230" s="20"/>
    </row>
    <row r="231" spans="2:36" x14ac:dyDescent="0.25">
      <c r="B231" s="91"/>
      <c r="C231" s="88"/>
      <c r="D231" s="91"/>
      <c r="F231" s="93"/>
      <c r="H231" s="89"/>
      <c r="J231" s="89"/>
      <c r="L231" s="89"/>
      <c r="N231" s="89"/>
      <c r="P231" s="91"/>
      <c r="R231" s="90"/>
      <c r="T231" s="91"/>
      <c r="W231" s="82"/>
      <c r="X231" s="17"/>
      <c r="Y231" s="95"/>
      <c r="Z231" s="4"/>
      <c r="AA231" s="19"/>
      <c r="AB231" s="19"/>
      <c r="AC231" s="19"/>
      <c r="AD231" s="19"/>
      <c r="AE231" s="19"/>
      <c r="AF231" s="47"/>
      <c r="AG231" s="48"/>
      <c r="AH231" s="20"/>
      <c r="AI231" s="20"/>
      <c r="AJ231" s="20"/>
    </row>
    <row r="232" spans="2:36" x14ac:dyDescent="0.25">
      <c r="B232" s="91"/>
      <c r="C232" s="88"/>
      <c r="D232" s="91"/>
      <c r="F232" s="93"/>
      <c r="H232" s="89"/>
      <c r="J232" s="89"/>
      <c r="L232" s="89"/>
      <c r="N232" s="89"/>
      <c r="P232" s="91"/>
      <c r="R232" s="90"/>
      <c r="T232" s="91"/>
      <c r="W232" s="82"/>
      <c r="X232" s="17"/>
      <c r="Y232" s="95"/>
      <c r="Z232" s="4"/>
      <c r="AA232" s="19"/>
      <c r="AB232" s="19"/>
      <c r="AC232" s="19"/>
      <c r="AD232" s="19"/>
      <c r="AE232" s="19"/>
      <c r="AF232" s="47"/>
      <c r="AG232" s="48"/>
      <c r="AH232" s="20"/>
      <c r="AI232" s="20"/>
      <c r="AJ232" s="20"/>
    </row>
    <row r="233" spans="2:36" x14ac:dyDescent="0.25">
      <c r="B233" s="91"/>
      <c r="C233" s="88"/>
      <c r="D233" s="91"/>
      <c r="F233" s="93"/>
      <c r="H233" s="89"/>
      <c r="J233" s="89"/>
      <c r="L233" s="89"/>
      <c r="N233" s="89"/>
      <c r="P233" s="91"/>
      <c r="R233" s="90"/>
      <c r="T233" s="91"/>
      <c r="W233" s="82"/>
      <c r="X233" s="17"/>
      <c r="Y233" s="95"/>
      <c r="Z233" s="4"/>
      <c r="AA233" s="19"/>
      <c r="AB233" s="19"/>
      <c r="AC233" s="19"/>
      <c r="AD233" s="19"/>
      <c r="AE233" s="19"/>
      <c r="AF233" s="47"/>
      <c r="AG233" s="48"/>
      <c r="AH233" s="20"/>
      <c r="AI233" s="20"/>
      <c r="AJ233" s="20"/>
    </row>
    <row r="234" spans="2:36" x14ac:dyDescent="0.25">
      <c r="B234" s="91"/>
      <c r="C234" s="88"/>
      <c r="D234" s="91"/>
      <c r="F234" s="93"/>
      <c r="H234" s="89"/>
      <c r="J234" s="89"/>
      <c r="L234" s="89"/>
      <c r="N234" s="89"/>
      <c r="P234" s="91"/>
      <c r="R234" s="90"/>
      <c r="T234" s="91"/>
      <c r="W234" s="82"/>
      <c r="X234" s="17"/>
      <c r="Y234" s="95"/>
      <c r="Z234" s="4"/>
      <c r="AA234" s="19"/>
      <c r="AB234" s="19"/>
      <c r="AC234" s="19"/>
      <c r="AD234" s="19"/>
      <c r="AE234" s="19"/>
      <c r="AF234" s="47"/>
      <c r="AG234" s="48"/>
      <c r="AH234" s="20"/>
      <c r="AI234" s="20"/>
      <c r="AJ234" s="20"/>
    </row>
    <row r="235" spans="2:36" x14ac:dyDescent="0.25">
      <c r="B235" s="91"/>
      <c r="C235" s="88"/>
      <c r="D235" s="91"/>
      <c r="F235" s="93"/>
      <c r="H235" s="89"/>
      <c r="J235" s="89"/>
      <c r="L235" s="89"/>
      <c r="N235" s="89"/>
      <c r="P235" s="91"/>
      <c r="R235" s="90"/>
      <c r="T235" s="91"/>
      <c r="W235" s="82"/>
      <c r="X235" s="17"/>
      <c r="Y235" s="95"/>
      <c r="Z235" s="4"/>
      <c r="AA235" s="19"/>
      <c r="AB235" s="19"/>
      <c r="AC235" s="19"/>
      <c r="AD235" s="19"/>
      <c r="AE235" s="19"/>
      <c r="AF235" s="47"/>
      <c r="AG235" s="48"/>
      <c r="AH235" s="20"/>
      <c r="AI235" s="20"/>
      <c r="AJ235" s="20"/>
    </row>
    <row r="236" spans="2:36" x14ac:dyDescent="0.25">
      <c r="B236" s="91"/>
      <c r="C236" s="88"/>
      <c r="D236" s="91"/>
      <c r="F236" s="93"/>
      <c r="H236" s="89"/>
      <c r="J236" s="89"/>
      <c r="L236" s="89"/>
      <c r="N236" s="89"/>
      <c r="P236" s="91"/>
      <c r="R236" s="90"/>
      <c r="T236" s="91"/>
      <c r="W236" s="82"/>
      <c r="X236" s="17"/>
      <c r="Y236" s="95"/>
      <c r="Z236" s="4"/>
      <c r="AA236" s="19"/>
      <c r="AB236" s="19"/>
      <c r="AC236" s="19"/>
      <c r="AD236" s="19"/>
      <c r="AE236" s="19"/>
      <c r="AF236" s="47"/>
      <c r="AG236" s="48"/>
      <c r="AH236" s="20"/>
      <c r="AI236" s="20"/>
      <c r="AJ236" s="20"/>
    </row>
    <row r="237" spans="2:36" x14ac:dyDescent="0.25">
      <c r="B237" s="91"/>
      <c r="C237" s="88"/>
      <c r="D237" s="91"/>
      <c r="F237" s="93"/>
      <c r="H237" s="89"/>
      <c r="J237" s="89"/>
      <c r="L237" s="89"/>
      <c r="N237" s="89"/>
      <c r="P237" s="91"/>
      <c r="R237" s="90"/>
      <c r="T237" s="91"/>
      <c r="W237" s="82"/>
      <c r="X237" s="17"/>
      <c r="Y237" s="95"/>
      <c r="Z237" s="4"/>
      <c r="AA237" s="19"/>
      <c r="AB237" s="19"/>
      <c r="AC237" s="19"/>
      <c r="AD237" s="19"/>
      <c r="AE237" s="19"/>
      <c r="AF237" s="47"/>
      <c r="AG237" s="48"/>
      <c r="AH237" s="20"/>
      <c r="AI237" s="20"/>
      <c r="AJ237" s="20"/>
    </row>
    <row r="238" spans="2:36" x14ac:dyDescent="0.25">
      <c r="B238" s="91"/>
      <c r="C238" s="88"/>
      <c r="D238" s="91"/>
      <c r="F238" s="93"/>
      <c r="H238" s="89"/>
      <c r="J238" s="89"/>
      <c r="L238" s="89"/>
      <c r="N238" s="89"/>
      <c r="P238" s="91"/>
      <c r="R238" s="90"/>
      <c r="T238" s="91"/>
      <c r="W238" s="82"/>
      <c r="X238" s="17"/>
      <c r="Y238" s="95"/>
      <c r="Z238" s="4"/>
      <c r="AA238" s="19"/>
      <c r="AB238" s="19"/>
      <c r="AC238" s="19"/>
      <c r="AD238" s="19"/>
      <c r="AE238" s="19"/>
      <c r="AF238" s="47"/>
      <c r="AG238" s="48"/>
      <c r="AH238" s="20"/>
      <c r="AI238" s="20"/>
      <c r="AJ238" s="20"/>
    </row>
    <row r="239" spans="2:36" x14ac:dyDescent="0.25">
      <c r="B239" s="91"/>
      <c r="C239" s="88"/>
      <c r="D239" s="91"/>
      <c r="F239" s="93"/>
      <c r="H239" s="89"/>
      <c r="J239" s="89"/>
      <c r="L239" s="89"/>
      <c r="N239" s="89"/>
      <c r="P239" s="91"/>
      <c r="R239" s="90"/>
      <c r="T239" s="91"/>
      <c r="W239" s="82"/>
      <c r="X239" s="17"/>
      <c r="Y239" s="95"/>
      <c r="Z239" s="4"/>
      <c r="AA239" s="19"/>
      <c r="AB239" s="19"/>
      <c r="AC239" s="19"/>
      <c r="AD239" s="19"/>
      <c r="AE239" s="19"/>
      <c r="AF239" s="47"/>
      <c r="AG239" s="48"/>
      <c r="AH239" s="20"/>
      <c r="AI239" s="20"/>
      <c r="AJ239" s="20"/>
    </row>
    <row r="240" spans="2:36" x14ac:dyDescent="0.25">
      <c r="B240" s="91"/>
      <c r="C240" s="88"/>
      <c r="D240" s="91"/>
      <c r="F240" s="93"/>
      <c r="H240" s="89"/>
      <c r="J240" s="89"/>
      <c r="L240" s="89"/>
      <c r="N240" s="89"/>
      <c r="P240" s="91"/>
      <c r="R240" s="90"/>
      <c r="T240" s="91"/>
      <c r="W240" s="82"/>
      <c r="X240" s="17"/>
      <c r="Y240" s="95"/>
      <c r="Z240" s="4"/>
      <c r="AA240" s="19"/>
      <c r="AB240" s="19"/>
      <c r="AC240" s="19"/>
      <c r="AD240" s="19"/>
      <c r="AE240" s="19"/>
      <c r="AF240" s="47"/>
      <c r="AG240" s="48"/>
      <c r="AH240" s="20"/>
      <c r="AI240" s="20"/>
      <c r="AJ240" s="20"/>
    </row>
    <row r="241" spans="2:36" x14ac:dyDescent="0.25">
      <c r="B241" s="91"/>
      <c r="C241" s="88"/>
      <c r="D241" s="91"/>
      <c r="F241" s="93"/>
      <c r="H241" s="89"/>
      <c r="J241" s="89"/>
      <c r="L241" s="89"/>
      <c r="N241" s="89"/>
      <c r="P241" s="91"/>
      <c r="R241" s="90"/>
      <c r="T241" s="91"/>
      <c r="W241" s="82"/>
      <c r="X241" s="17"/>
      <c r="Y241" s="95"/>
      <c r="Z241" s="4"/>
      <c r="AA241" s="19"/>
      <c r="AB241" s="19"/>
      <c r="AC241" s="19"/>
      <c r="AD241" s="19"/>
      <c r="AE241" s="19"/>
      <c r="AF241" s="47"/>
      <c r="AG241" s="48"/>
      <c r="AH241" s="20"/>
      <c r="AI241" s="20"/>
      <c r="AJ241" s="20"/>
    </row>
    <row r="242" spans="2:36" x14ac:dyDescent="0.25">
      <c r="B242" s="91"/>
      <c r="C242" s="88"/>
      <c r="D242" s="91"/>
      <c r="F242" s="93"/>
      <c r="H242" s="89"/>
      <c r="J242" s="89"/>
      <c r="L242" s="89"/>
      <c r="N242" s="89"/>
      <c r="P242" s="91"/>
      <c r="R242" s="90"/>
      <c r="T242" s="91"/>
      <c r="W242" s="82"/>
      <c r="X242" s="17"/>
      <c r="Y242" s="95"/>
      <c r="Z242" s="4"/>
      <c r="AA242" s="19"/>
      <c r="AB242" s="19"/>
      <c r="AC242" s="19"/>
      <c r="AD242" s="19"/>
      <c r="AE242" s="19"/>
      <c r="AF242" s="47"/>
      <c r="AG242" s="48"/>
      <c r="AH242" s="20"/>
      <c r="AI242" s="20"/>
      <c r="AJ242" s="20"/>
    </row>
    <row r="243" spans="2:36" x14ac:dyDescent="0.25">
      <c r="B243" s="91"/>
      <c r="C243" s="88"/>
      <c r="D243" s="91"/>
      <c r="F243" s="93"/>
      <c r="H243" s="89"/>
      <c r="J243" s="89"/>
      <c r="L243" s="89"/>
      <c r="N243" s="89"/>
      <c r="P243" s="91"/>
      <c r="R243" s="90"/>
      <c r="T243" s="91"/>
      <c r="W243" s="82"/>
      <c r="X243" s="17"/>
      <c r="Y243" s="95"/>
      <c r="Z243" s="4"/>
      <c r="AA243" s="19"/>
      <c r="AB243" s="19"/>
      <c r="AC243" s="19"/>
      <c r="AD243" s="19"/>
      <c r="AE243" s="19"/>
      <c r="AF243" s="47"/>
      <c r="AG243" s="48"/>
      <c r="AH243" s="20"/>
      <c r="AI243" s="20"/>
      <c r="AJ243" s="20"/>
    </row>
    <row r="244" spans="2:36" x14ac:dyDescent="0.25">
      <c r="B244" s="91"/>
      <c r="C244" s="88"/>
      <c r="D244" s="91"/>
      <c r="F244" s="93"/>
      <c r="H244" s="89"/>
      <c r="J244" s="89"/>
      <c r="L244" s="89"/>
      <c r="N244" s="89"/>
      <c r="P244" s="91"/>
      <c r="R244" s="90"/>
      <c r="T244" s="91"/>
      <c r="W244" s="82"/>
      <c r="X244" s="17"/>
      <c r="Y244" s="95"/>
      <c r="Z244" s="4"/>
      <c r="AA244" s="19"/>
      <c r="AB244" s="19"/>
      <c r="AC244" s="19"/>
      <c r="AD244" s="19"/>
      <c r="AE244" s="19"/>
      <c r="AF244" s="47"/>
      <c r="AG244" s="48"/>
      <c r="AH244" s="20"/>
      <c r="AI244" s="20"/>
      <c r="AJ244" s="20"/>
    </row>
    <row r="245" spans="2:36" x14ac:dyDescent="0.25">
      <c r="B245" s="91"/>
      <c r="C245" s="88"/>
      <c r="D245" s="91"/>
      <c r="F245" s="93"/>
      <c r="H245" s="89"/>
      <c r="J245" s="89"/>
      <c r="L245" s="89"/>
      <c r="N245" s="89"/>
      <c r="P245" s="91"/>
      <c r="R245" s="90"/>
      <c r="T245" s="91"/>
      <c r="W245" s="82"/>
      <c r="X245" s="17"/>
      <c r="Y245" s="95"/>
      <c r="Z245" s="4"/>
      <c r="AA245" s="19"/>
      <c r="AB245" s="19"/>
      <c r="AC245" s="19"/>
      <c r="AD245" s="19"/>
      <c r="AE245" s="19"/>
      <c r="AF245" s="47"/>
      <c r="AG245" s="48"/>
      <c r="AH245" s="20"/>
      <c r="AI245" s="20"/>
      <c r="AJ245" s="20"/>
    </row>
    <row r="246" spans="2:36" x14ac:dyDescent="0.25">
      <c r="B246" s="91"/>
      <c r="C246" s="88"/>
      <c r="D246" s="91"/>
      <c r="F246" s="93"/>
      <c r="H246" s="89"/>
      <c r="J246" s="89"/>
      <c r="L246" s="89"/>
      <c r="N246" s="89"/>
      <c r="P246" s="91"/>
      <c r="R246" s="90"/>
      <c r="T246" s="91"/>
      <c r="W246" s="82"/>
      <c r="X246" s="17"/>
      <c r="Y246" s="95"/>
      <c r="Z246" s="4"/>
      <c r="AA246" s="19"/>
      <c r="AB246" s="19"/>
      <c r="AC246" s="19"/>
      <c r="AD246" s="19"/>
      <c r="AE246" s="19"/>
      <c r="AF246" s="47"/>
      <c r="AG246" s="48"/>
      <c r="AH246" s="20"/>
      <c r="AI246" s="20"/>
      <c r="AJ246" s="20"/>
    </row>
    <row r="247" spans="2:36" x14ac:dyDescent="0.25">
      <c r="B247" s="91"/>
      <c r="C247" s="88"/>
      <c r="D247" s="91"/>
      <c r="F247" s="93"/>
      <c r="H247" s="89"/>
      <c r="J247" s="89"/>
      <c r="L247" s="89"/>
      <c r="N247" s="89"/>
      <c r="P247" s="91"/>
      <c r="R247" s="90"/>
      <c r="T247" s="91"/>
      <c r="W247" s="82"/>
      <c r="X247" s="17"/>
      <c r="Y247" s="95"/>
      <c r="Z247" s="4"/>
      <c r="AA247" s="19"/>
      <c r="AB247" s="19"/>
      <c r="AC247" s="19"/>
      <c r="AD247" s="19"/>
      <c r="AE247" s="19"/>
      <c r="AF247" s="47"/>
      <c r="AG247" s="48"/>
      <c r="AH247" s="20"/>
      <c r="AI247" s="20"/>
      <c r="AJ247" s="20"/>
    </row>
    <row r="248" spans="2:36" x14ac:dyDescent="0.25">
      <c r="B248" s="91"/>
      <c r="C248" s="88"/>
      <c r="D248" s="91"/>
      <c r="F248" s="93"/>
      <c r="H248" s="89"/>
      <c r="J248" s="89"/>
      <c r="L248" s="89"/>
      <c r="N248" s="89"/>
      <c r="P248" s="91"/>
      <c r="R248" s="90"/>
      <c r="T248" s="91"/>
      <c r="W248" s="82"/>
      <c r="X248" s="17"/>
      <c r="Y248" s="95"/>
      <c r="Z248" s="4"/>
      <c r="AA248" s="19"/>
      <c r="AB248" s="19"/>
      <c r="AC248" s="19"/>
      <c r="AD248" s="19"/>
      <c r="AE248" s="19"/>
      <c r="AF248" s="47"/>
      <c r="AG248" s="48"/>
      <c r="AH248" s="20"/>
      <c r="AI248" s="20"/>
      <c r="AJ248" s="20"/>
    </row>
    <row r="249" spans="2:36" x14ac:dyDescent="0.25">
      <c r="B249" s="91"/>
      <c r="C249" s="88"/>
      <c r="D249" s="91"/>
      <c r="F249" s="93"/>
      <c r="H249" s="89"/>
      <c r="J249" s="89"/>
      <c r="L249" s="89"/>
      <c r="N249" s="89"/>
      <c r="P249" s="91"/>
      <c r="R249" s="90"/>
      <c r="T249" s="91"/>
      <c r="W249" s="82"/>
      <c r="X249" s="17"/>
      <c r="Y249" s="95"/>
      <c r="Z249" s="4"/>
      <c r="AA249" s="19"/>
      <c r="AB249" s="19"/>
      <c r="AC249" s="19"/>
      <c r="AD249" s="19"/>
      <c r="AE249" s="19"/>
      <c r="AF249" s="47"/>
      <c r="AG249" s="48"/>
      <c r="AH249" s="20"/>
      <c r="AI249" s="20"/>
      <c r="AJ249" s="20"/>
    </row>
    <row r="250" spans="2:36" x14ac:dyDescent="0.25">
      <c r="B250" s="91"/>
      <c r="C250" s="88"/>
      <c r="D250" s="91"/>
      <c r="F250" s="93"/>
      <c r="H250" s="89"/>
      <c r="J250" s="89"/>
      <c r="L250" s="89"/>
      <c r="N250" s="89"/>
      <c r="P250" s="91"/>
      <c r="R250" s="90"/>
      <c r="T250" s="91"/>
      <c r="W250" s="82"/>
      <c r="X250" s="17"/>
      <c r="Y250" s="95"/>
      <c r="Z250" s="4"/>
      <c r="AA250" s="19"/>
      <c r="AB250" s="19"/>
      <c r="AC250" s="19"/>
      <c r="AD250" s="19"/>
      <c r="AE250" s="19"/>
      <c r="AF250" s="47"/>
      <c r="AG250" s="48"/>
      <c r="AH250" s="20"/>
      <c r="AI250" s="20"/>
      <c r="AJ250" s="20"/>
    </row>
    <row r="251" spans="2:36" x14ac:dyDescent="0.25">
      <c r="B251" s="91"/>
      <c r="C251" s="88"/>
      <c r="D251" s="91"/>
      <c r="F251" s="93"/>
      <c r="H251" s="89"/>
      <c r="J251" s="89"/>
      <c r="L251" s="89"/>
      <c r="N251" s="89"/>
      <c r="P251" s="91"/>
      <c r="R251" s="90"/>
      <c r="T251" s="91"/>
      <c r="W251" s="82"/>
      <c r="X251" s="17"/>
      <c r="Y251" s="95"/>
      <c r="Z251" s="4"/>
      <c r="AA251" s="19"/>
      <c r="AB251" s="19"/>
      <c r="AC251" s="19"/>
      <c r="AD251" s="19"/>
      <c r="AE251" s="19"/>
      <c r="AF251" s="47"/>
      <c r="AG251" s="48"/>
      <c r="AH251" s="20"/>
      <c r="AI251" s="20"/>
      <c r="AJ251" s="20"/>
    </row>
    <row r="252" spans="2:36" x14ac:dyDescent="0.25">
      <c r="B252" s="91"/>
      <c r="C252" s="88"/>
      <c r="D252" s="91"/>
      <c r="F252" s="93"/>
      <c r="H252" s="89"/>
      <c r="J252" s="89"/>
      <c r="L252" s="89"/>
      <c r="N252" s="89"/>
      <c r="P252" s="91"/>
      <c r="R252" s="90"/>
      <c r="T252" s="91"/>
      <c r="W252" s="82"/>
      <c r="X252" s="17"/>
      <c r="Y252" s="95"/>
      <c r="Z252" s="4"/>
      <c r="AA252" s="19"/>
      <c r="AB252" s="19"/>
      <c r="AC252" s="19"/>
      <c r="AD252" s="19"/>
      <c r="AE252" s="19"/>
      <c r="AF252" s="47"/>
      <c r="AG252" s="48"/>
      <c r="AH252" s="20"/>
      <c r="AI252" s="20"/>
      <c r="AJ252" s="20"/>
    </row>
    <row r="253" spans="2:36" x14ac:dyDescent="0.25">
      <c r="B253" s="91"/>
      <c r="C253" s="88"/>
      <c r="D253" s="91"/>
      <c r="F253" s="93"/>
      <c r="H253" s="89"/>
      <c r="J253" s="89"/>
      <c r="L253" s="89"/>
      <c r="N253" s="89"/>
      <c r="P253" s="91"/>
      <c r="R253" s="90"/>
      <c r="T253" s="91"/>
      <c r="W253" s="82"/>
      <c r="X253" s="17"/>
      <c r="Y253" s="95"/>
      <c r="Z253" s="4"/>
      <c r="AA253" s="19"/>
      <c r="AB253" s="19"/>
      <c r="AC253" s="19"/>
      <c r="AD253" s="19"/>
      <c r="AE253" s="19"/>
      <c r="AF253" s="47"/>
      <c r="AG253" s="48"/>
      <c r="AH253" s="20"/>
      <c r="AI253" s="20"/>
      <c r="AJ253" s="20"/>
    </row>
    <row r="254" spans="2:36" x14ac:dyDescent="0.25">
      <c r="B254" s="91"/>
      <c r="C254" s="88"/>
      <c r="D254" s="91"/>
      <c r="F254" s="93"/>
      <c r="H254" s="89"/>
      <c r="J254" s="89"/>
      <c r="L254" s="89"/>
      <c r="N254" s="89"/>
      <c r="P254" s="91"/>
      <c r="R254" s="90"/>
      <c r="T254" s="91"/>
      <c r="W254" s="82"/>
      <c r="X254" s="17"/>
      <c r="Y254" s="95"/>
      <c r="Z254" s="4"/>
      <c r="AA254" s="19"/>
      <c r="AB254" s="19"/>
      <c r="AC254" s="19"/>
      <c r="AD254" s="19"/>
      <c r="AE254" s="19"/>
      <c r="AF254" s="47"/>
      <c r="AG254" s="48"/>
      <c r="AH254" s="20"/>
      <c r="AI254" s="20"/>
      <c r="AJ254" s="20"/>
    </row>
    <row r="255" spans="2:36" x14ac:dyDescent="0.25">
      <c r="B255" s="91"/>
      <c r="C255" s="88"/>
      <c r="D255" s="91"/>
      <c r="F255" s="93"/>
      <c r="H255" s="89"/>
      <c r="J255" s="89"/>
      <c r="L255" s="89"/>
      <c r="N255" s="89"/>
      <c r="P255" s="91"/>
      <c r="R255" s="90"/>
      <c r="T255" s="91"/>
      <c r="W255" s="82"/>
      <c r="X255" s="17"/>
      <c r="Y255" s="95"/>
      <c r="Z255" s="4"/>
      <c r="AA255" s="19"/>
      <c r="AB255" s="19"/>
      <c r="AC255" s="19"/>
      <c r="AD255" s="19"/>
      <c r="AE255" s="19"/>
      <c r="AF255" s="47"/>
      <c r="AG255" s="48"/>
      <c r="AH255" s="20"/>
      <c r="AI255" s="20"/>
      <c r="AJ255" s="20"/>
    </row>
    <row r="256" spans="2:36" x14ac:dyDescent="0.25">
      <c r="B256" s="91"/>
      <c r="C256" s="88"/>
      <c r="D256" s="91"/>
      <c r="F256" s="93"/>
      <c r="H256" s="89"/>
      <c r="J256" s="89"/>
      <c r="L256" s="89"/>
      <c r="N256" s="89"/>
      <c r="P256" s="91"/>
      <c r="R256" s="90"/>
      <c r="T256" s="91"/>
      <c r="W256" s="82"/>
      <c r="X256" s="17"/>
      <c r="Y256" s="95"/>
      <c r="Z256" s="4"/>
      <c r="AA256" s="19"/>
      <c r="AB256" s="19"/>
      <c r="AC256" s="19"/>
      <c r="AD256" s="19"/>
      <c r="AE256" s="19"/>
      <c r="AF256" s="47"/>
      <c r="AG256" s="48"/>
      <c r="AH256" s="20"/>
      <c r="AI256" s="20"/>
      <c r="AJ256" s="20"/>
    </row>
    <row r="257" spans="2:36" x14ac:dyDescent="0.25">
      <c r="B257" s="91"/>
      <c r="C257" s="88"/>
      <c r="D257" s="91"/>
      <c r="F257" s="93"/>
      <c r="H257" s="89"/>
      <c r="J257" s="89"/>
      <c r="L257" s="89"/>
      <c r="N257" s="89"/>
      <c r="P257" s="91"/>
      <c r="R257" s="90"/>
      <c r="T257" s="91"/>
      <c r="W257" s="82"/>
      <c r="X257" s="17"/>
      <c r="Y257" s="95"/>
      <c r="Z257" s="4"/>
      <c r="AA257" s="19"/>
      <c r="AB257" s="19"/>
      <c r="AC257" s="19"/>
      <c r="AD257" s="19"/>
      <c r="AE257" s="19"/>
      <c r="AF257" s="47"/>
      <c r="AG257" s="48"/>
      <c r="AH257" s="20"/>
      <c r="AI257" s="20"/>
      <c r="AJ257" s="20"/>
    </row>
    <row r="258" spans="2:36" x14ac:dyDescent="0.25">
      <c r="B258" s="91"/>
      <c r="C258" s="88"/>
      <c r="D258" s="91"/>
      <c r="F258" s="93"/>
      <c r="H258" s="89"/>
      <c r="J258" s="89"/>
      <c r="L258" s="89"/>
      <c r="N258" s="89"/>
      <c r="P258" s="91"/>
      <c r="R258" s="90"/>
      <c r="T258" s="91"/>
      <c r="W258" s="82"/>
      <c r="X258" s="17"/>
      <c r="Y258" s="95"/>
      <c r="Z258" s="4"/>
      <c r="AA258" s="19"/>
      <c r="AB258" s="19"/>
      <c r="AC258" s="19"/>
      <c r="AD258" s="19"/>
      <c r="AE258" s="19"/>
      <c r="AF258" s="47"/>
      <c r="AG258" s="48"/>
      <c r="AH258" s="20"/>
      <c r="AI258" s="20"/>
      <c r="AJ258" s="20"/>
    </row>
    <row r="259" spans="2:36" x14ac:dyDescent="0.25">
      <c r="B259" s="91"/>
      <c r="C259" s="88"/>
      <c r="D259" s="91"/>
      <c r="F259" s="93"/>
      <c r="H259" s="89"/>
      <c r="J259" s="89"/>
      <c r="L259" s="89"/>
      <c r="N259" s="89"/>
      <c r="P259" s="91"/>
      <c r="R259" s="90"/>
      <c r="T259" s="91"/>
      <c r="W259" s="82"/>
      <c r="X259" s="17"/>
      <c r="Y259" s="95"/>
      <c r="Z259" s="4"/>
      <c r="AA259" s="19"/>
      <c r="AB259" s="19"/>
      <c r="AC259" s="19"/>
      <c r="AD259" s="19"/>
      <c r="AE259" s="19"/>
      <c r="AF259" s="47"/>
      <c r="AG259" s="48"/>
      <c r="AH259" s="20"/>
      <c r="AI259" s="20"/>
      <c r="AJ259" s="20"/>
    </row>
    <row r="260" spans="2:36" x14ac:dyDescent="0.25">
      <c r="B260" s="91"/>
      <c r="C260" s="88"/>
      <c r="D260" s="91"/>
      <c r="F260" s="93"/>
      <c r="H260" s="89"/>
      <c r="J260" s="89"/>
      <c r="L260" s="89"/>
      <c r="N260" s="89"/>
      <c r="P260" s="91"/>
      <c r="R260" s="90"/>
      <c r="T260" s="91"/>
      <c r="W260" s="82"/>
      <c r="X260" s="17"/>
      <c r="Y260" s="95"/>
      <c r="Z260" s="4"/>
      <c r="AA260" s="19"/>
      <c r="AB260" s="19"/>
      <c r="AC260" s="19"/>
      <c r="AD260" s="19"/>
      <c r="AE260" s="19"/>
      <c r="AF260" s="47"/>
      <c r="AG260" s="48"/>
      <c r="AH260" s="20"/>
      <c r="AI260" s="20"/>
      <c r="AJ260" s="20"/>
    </row>
    <row r="261" spans="2:36" x14ac:dyDescent="0.25">
      <c r="B261" s="91"/>
      <c r="C261" s="88"/>
      <c r="D261" s="91"/>
      <c r="F261" s="93"/>
      <c r="H261" s="89"/>
      <c r="J261" s="89"/>
      <c r="L261" s="89"/>
      <c r="N261" s="89"/>
      <c r="P261" s="91"/>
      <c r="R261" s="90"/>
      <c r="T261" s="91"/>
      <c r="W261" s="82"/>
      <c r="X261" s="17"/>
      <c r="Y261" s="95"/>
      <c r="Z261" s="4"/>
      <c r="AA261" s="19"/>
      <c r="AB261" s="19"/>
      <c r="AC261" s="19"/>
      <c r="AD261" s="19"/>
      <c r="AE261" s="19"/>
      <c r="AF261" s="47"/>
      <c r="AG261" s="48"/>
      <c r="AH261" s="20"/>
      <c r="AI261" s="20"/>
      <c r="AJ261" s="20"/>
    </row>
    <row r="262" spans="2:36" x14ac:dyDescent="0.25">
      <c r="B262" s="91"/>
      <c r="C262" s="88"/>
      <c r="D262" s="91"/>
      <c r="F262" s="93"/>
      <c r="H262" s="89"/>
      <c r="J262" s="89"/>
      <c r="L262" s="89"/>
      <c r="N262" s="89"/>
      <c r="P262" s="91"/>
      <c r="R262" s="90"/>
      <c r="T262" s="91"/>
      <c r="W262" s="82"/>
      <c r="X262" s="17"/>
      <c r="Y262" s="95"/>
      <c r="Z262" s="4"/>
      <c r="AA262" s="19"/>
      <c r="AB262" s="19"/>
      <c r="AC262" s="19"/>
      <c r="AD262" s="19"/>
      <c r="AE262" s="19"/>
      <c r="AF262" s="47"/>
      <c r="AG262" s="48"/>
      <c r="AH262" s="20"/>
      <c r="AI262" s="20"/>
      <c r="AJ262" s="20"/>
    </row>
    <row r="263" spans="2:36" x14ac:dyDescent="0.25">
      <c r="B263" s="91"/>
      <c r="C263" s="88"/>
      <c r="D263" s="91"/>
      <c r="F263" s="93"/>
      <c r="H263" s="89"/>
      <c r="J263" s="89"/>
      <c r="L263" s="89"/>
      <c r="N263" s="89"/>
      <c r="P263" s="91"/>
      <c r="R263" s="90"/>
      <c r="T263" s="91"/>
      <c r="W263" s="82"/>
      <c r="X263" s="17"/>
      <c r="Y263" s="95"/>
      <c r="Z263" s="4"/>
      <c r="AA263" s="19"/>
      <c r="AB263" s="19"/>
      <c r="AC263" s="19"/>
      <c r="AD263" s="19"/>
      <c r="AE263" s="19"/>
      <c r="AF263" s="47"/>
      <c r="AG263" s="48"/>
      <c r="AH263" s="20"/>
      <c r="AI263" s="20"/>
      <c r="AJ263" s="20"/>
    </row>
    <row r="264" spans="2:36" x14ac:dyDescent="0.25">
      <c r="B264" s="91"/>
      <c r="C264" s="88"/>
      <c r="D264" s="91"/>
      <c r="F264" s="93"/>
      <c r="H264" s="89"/>
      <c r="J264" s="89"/>
      <c r="L264" s="89"/>
      <c r="N264" s="89"/>
      <c r="P264" s="91"/>
      <c r="R264" s="90"/>
      <c r="T264" s="91"/>
      <c r="W264" s="82"/>
      <c r="X264" s="17"/>
      <c r="Y264" s="95"/>
      <c r="Z264" s="4"/>
      <c r="AA264" s="19"/>
      <c r="AB264" s="19"/>
      <c r="AC264" s="19"/>
      <c r="AD264" s="19"/>
      <c r="AE264" s="19"/>
      <c r="AF264" s="47"/>
      <c r="AG264" s="48"/>
      <c r="AH264" s="20"/>
      <c r="AI264" s="20"/>
      <c r="AJ264" s="20"/>
    </row>
    <row r="265" spans="2:36" x14ac:dyDescent="0.25">
      <c r="B265" s="91"/>
      <c r="C265" s="88"/>
      <c r="D265" s="91"/>
      <c r="F265" s="93"/>
      <c r="H265" s="89"/>
      <c r="J265" s="89"/>
      <c r="L265" s="89"/>
      <c r="N265" s="89"/>
      <c r="P265" s="91"/>
      <c r="R265" s="90"/>
      <c r="T265" s="91"/>
      <c r="W265" s="82"/>
      <c r="X265" s="17"/>
      <c r="Y265" s="95"/>
      <c r="Z265" s="4"/>
      <c r="AA265" s="19"/>
      <c r="AB265" s="19"/>
      <c r="AC265" s="19"/>
      <c r="AD265" s="19"/>
      <c r="AE265" s="19"/>
      <c r="AF265" s="47"/>
      <c r="AG265" s="48"/>
      <c r="AH265" s="20"/>
      <c r="AI265" s="20"/>
      <c r="AJ265" s="20"/>
    </row>
    <row r="266" spans="2:36" x14ac:dyDescent="0.25">
      <c r="B266" s="91"/>
      <c r="C266" s="88"/>
      <c r="D266" s="91"/>
      <c r="F266" s="93"/>
      <c r="H266" s="89"/>
      <c r="J266" s="89"/>
      <c r="L266" s="89"/>
      <c r="N266" s="89"/>
      <c r="P266" s="91"/>
      <c r="R266" s="90"/>
      <c r="T266" s="91"/>
      <c r="W266" s="82"/>
      <c r="X266" s="17"/>
      <c r="Y266" s="95"/>
      <c r="Z266" s="4"/>
      <c r="AA266" s="19"/>
      <c r="AB266" s="19"/>
      <c r="AC266" s="19"/>
      <c r="AD266" s="19"/>
      <c r="AE266" s="19"/>
      <c r="AF266" s="47"/>
      <c r="AG266" s="48"/>
      <c r="AH266" s="20"/>
      <c r="AI266" s="20"/>
      <c r="AJ266" s="20"/>
    </row>
    <row r="267" spans="2:36" x14ac:dyDescent="0.25">
      <c r="B267" s="91"/>
      <c r="C267" s="88"/>
      <c r="D267" s="91"/>
      <c r="F267" s="93"/>
      <c r="H267" s="89"/>
      <c r="J267" s="89"/>
      <c r="L267" s="89"/>
      <c r="N267" s="89"/>
      <c r="P267" s="91"/>
      <c r="R267" s="90"/>
      <c r="T267" s="91"/>
      <c r="W267" s="82"/>
      <c r="X267" s="17"/>
      <c r="Y267" s="95"/>
      <c r="Z267" s="4"/>
      <c r="AA267" s="19"/>
      <c r="AB267" s="19"/>
      <c r="AC267" s="19"/>
      <c r="AD267" s="19"/>
      <c r="AE267" s="19"/>
      <c r="AF267" s="47"/>
      <c r="AG267" s="48"/>
      <c r="AH267" s="20"/>
      <c r="AI267" s="20"/>
      <c r="AJ267" s="20"/>
    </row>
    <row r="268" spans="2:36" x14ac:dyDescent="0.25">
      <c r="B268" s="91"/>
      <c r="C268" s="88"/>
      <c r="D268" s="91"/>
      <c r="F268" s="93"/>
      <c r="H268" s="89"/>
      <c r="J268" s="89"/>
      <c r="L268" s="89"/>
      <c r="N268" s="89"/>
      <c r="P268" s="91"/>
      <c r="R268" s="90"/>
      <c r="T268" s="91"/>
      <c r="W268" s="82"/>
      <c r="X268" s="17"/>
      <c r="Y268" s="95"/>
      <c r="Z268" s="4"/>
      <c r="AA268" s="19"/>
      <c r="AB268" s="19"/>
      <c r="AC268" s="19"/>
      <c r="AD268" s="19"/>
      <c r="AE268" s="19"/>
      <c r="AF268" s="47"/>
      <c r="AG268" s="48"/>
      <c r="AH268" s="20"/>
      <c r="AI268" s="20"/>
      <c r="AJ268" s="20"/>
    </row>
    <row r="269" spans="2:36" x14ac:dyDescent="0.25">
      <c r="B269" s="91"/>
      <c r="C269" s="88"/>
      <c r="D269" s="91"/>
      <c r="F269" s="93"/>
      <c r="H269" s="89"/>
      <c r="J269" s="89"/>
      <c r="L269" s="89"/>
      <c r="N269" s="89"/>
      <c r="P269" s="91"/>
      <c r="R269" s="90"/>
      <c r="T269" s="91"/>
      <c r="W269" s="82"/>
      <c r="X269" s="17"/>
      <c r="Y269" s="95"/>
      <c r="Z269" s="4"/>
      <c r="AA269" s="19"/>
      <c r="AB269" s="19"/>
      <c r="AC269" s="19"/>
      <c r="AD269" s="19"/>
      <c r="AE269" s="19"/>
      <c r="AF269" s="47"/>
      <c r="AG269" s="48"/>
      <c r="AH269" s="20"/>
      <c r="AI269" s="20"/>
      <c r="AJ269" s="20"/>
    </row>
    <row r="270" spans="2:36" x14ac:dyDescent="0.25">
      <c r="B270" s="91"/>
      <c r="C270" s="88"/>
      <c r="D270" s="91"/>
      <c r="F270" s="93"/>
      <c r="H270" s="89"/>
      <c r="J270" s="89"/>
      <c r="L270" s="89"/>
      <c r="N270" s="89"/>
      <c r="P270" s="91"/>
      <c r="R270" s="90"/>
      <c r="T270" s="91"/>
      <c r="W270" s="82"/>
      <c r="X270" s="17"/>
      <c r="Y270" s="95"/>
      <c r="Z270" s="4"/>
      <c r="AA270" s="19"/>
      <c r="AB270" s="19"/>
      <c r="AC270" s="19"/>
      <c r="AD270" s="19"/>
      <c r="AE270" s="19"/>
      <c r="AF270" s="47"/>
      <c r="AG270" s="48"/>
      <c r="AH270" s="20"/>
      <c r="AI270" s="20"/>
      <c r="AJ270" s="20"/>
    </row>
    <row r="271" spans="2:36" x14ac:dyDescent="0.25">
      <c r="B271" s="91"/>
      <c r="C271" s="88"/>
      <c r="D271" s="91"/>
      <c r="F271" s="93"/>
      <c r="H271" s="89"/>
      <c r="J271" s="89"/>
      <c r="L271" s="89"/>
      <c r="N271" s="89"/>
      <c r="P271" s="91"/>
      <c r="R271" s="90"/>
      <c r="T271" s="91"/>
      <c r="W271" s="82"/>
      <c r="X271" s="17"/>
      <c r="Y271" s="95"/>
      <c r="Z271" s="4"/>
      <c r="AA271" s="19"/>
      <c r="AB271" s="19"/>
      <c r="AC271" s="19"/>
      <c r="AD271" s="19"/>
      <c r="AE271" s="19"/>
      <c r="AF271" s="47"/>
      <c r="AG271" s="48"/>
      <c r="AH271" s="20"/>
      <c r="AI271" s="20"/>
      <c r="AJ271" s="20"/>
    </row>
    <row r="272" spans="2:36" x14ac:dyDescent="0.25">
      <c r="B272" s="91"/>
      <c r="C272" s="88"/>
      <c r="D272" s="91"/>
      <c r="F272" s="93"/>
      <c r="H272" s="89"/>
      <c r="J272" s="89"/>
      <c r="L272" s="89"/>
      <c r="N272" s="89"/>
      <c r="P272" s="91"/>
      <c r="R272" s="90"/>
      <c r="T272" s="91"/>
      <c r="W272" s="82"/>
      <c r="X272" s="17"/>
      <c r="Y272" s="95"/>
      <c r="Z272" s="4"/>
      <c r="AA272" s="19"/>
      <c r="AB272" s="19"/>
      <c r="AC272" s="19"/>
      <c r="AD272" s="19"/>
      <c r="AE272" s="19"/>
      <c r="AF272" s="47"/>
      <c r="AG272" s="48"/>
      <c r="AH272" s="20"/>
      <c r="AI272" s="20"/>
      <c r="AJ272" s="20"/>
    </row>
    <row r="273" spans="2:36" x14ac:dyDescent="0.25">
      <c r="B273" s="91"/>
      <c r="C273" s="88"/>
      <c r="D273" s="91"/>
      <c r="F273" s="93"/>
      <c r="H273" s="89"/>
      <c r="J273" s="89"/>
      <c r="L273" s="89"/>
      <c r="N273" s="89"/>
      <c r="P273" s="91"/>
      <c r="R273" s="90"/>
      <c r="T273" s="91"/>
      <c r="W273" s="82"/>
      <c r="X273" s="17"/>
      <c r="Y273" s="95"/>
      <c r="Z273" s="4"/>
      <c r="AA273" s="19"/>
      <c r="AB273" s="19"/>
      <c r="AC273" s="19"/>
      <c r="AD273" s="19"/>
      <c r="AE273" s="19"/>
      <c r="AF273" s="47"/>
      <c r="AG273" s="48"/>
      <c r="AH273" s="20"/>
      <c r="AI273" s="20"/>
      <c r="AJ273" s="20"/>
    </row>
    <row r="274" spans="2:36" x14ac:dyDescent="0.25">
      <c r="B274" s="91"/>
      <c r="C274" s="88"/>
      <c r="D274" s="91"/>
      <c r="F274" s="93"/>
      <c r="H274" s="89"/>
      <c r="J274" s="89"/>
      <c r="L274" s="89"/>
      <c r="N274" s="89"/>
      <c r="P274" s="91"/>
      <c r="R274" s="90"/>
      <c r="T274" s="91"/>
      <c r="W274" s="82"/>
      <c r="X274" s="17"/>
      <c r="Y274" s="95"/>
      <c r="Z274" s="4"/>
      <c r="AA274" s="19"/>
      <c r="AB274" s="19"/>
      <c r="AC274" s="19"/>
      <c r="AD274" s="19"/>
      <c r="AE274" s="19"/>
      <c r="AF274" s="47"/>
      <c r="AG274" s="48"/>
      <c r="AH274" s="20"/>
      <c r="AI274" s="20"/>
      <c r="AJ274" s="20"/>
    </row>
    <row r="275" spans="2:36" x14ac:dyDescent="0.25">
      <c r="B275" s="91"/>
      <c r="C275" s="88"/>
      <c r="D275" s="91"/>
      <c r="F275" s="93"/>
      <c r="H275" s="89"/>
      <c r="J275" s="89"/>
      <c r="L275" s="89"/>
      <c r="N275" s="89"/>
      <c r="P275" s="91"/>
      <c r="R275" s="90"/>
      <c r="T275" s="91"/>
      <c r="W275" s="82"/>
      <c r="X275" s="17"/>
      <c r="Y275" s="95"/>
      <c r="Z275" s="4"/>
      <c r="AA275" s="19"/>
      <c r="AB275" s="19"/>
      <c r="AC275" s="19"/>
      <c r="AD275" s="19"/>
      <c r="AE275" s="19"/>
      <c r="AF275" s="47"/>
      <c r="AG275" s="48"/>
      <c r="AH275" s="20"/>
      <c r="AI275" s="20"/>
      <c r="AJ275" s="20"/>
    </row>
    <row r="276" spans="2:36" x14ac:dyDescent="0.25">
      <c r="B276" s="91"/>
      <c r="C276" s="88"/>
      <c r="D276" s="91"/>
      <c r="F276" s="93"/>
      <c r="H276" s="89"/>
      <c r="J276" s="89"/>
      <c r="L276" s="89"/>
      <c r="N276" s="89"/>
      <c r="P276" s="91"/>
      <c r="R276" s="90"/>
      <c r="T276" s="91"/>
      <c r="W276" s="82"/>
      <c r="X276" s="17"/>
      <c r="Y276" s="95"/>
      <c r="Z276" s="4"/>
      <c r="AA276" s="19"/>
      <c r="AB276" s="19"/>
      <c r="AC276" s="19"/>
      <c r="AD276" s="19"/>
      <c r="AE276" s="19"/>
      <c r="AF276" s="47"/>
      <c r="AG276" s="48"/>
      <c r="AH276" s="20"/>
      <c r="AI276" s="20"/>
      <c r="AJ276" s="20"/>
    </row>
    <row r="277" spans="2:36" x14ac:dyDescent="0.25">
      <c r="B277" s="91"/>
      <c r="C277" s="88"/>
      <c r="D277" s="91"/>
      <c r="F277" s="93"/>
      <c r="H277" s="89"/>
      <c r="J277" s="89"/>
      <c r="L277" s="89"/>
      <c r="N277" s="89"/>
      <c r="P277" s="91"/>
      <c r="R277" s="90"/>
      <c r="T277" s="91"/>
      <c r="W277" s="82"/>
      <c r="X277" s="17"/>
      <c r="Y277" s="95"/>
      <c r="Z277" s="4"/>
      <c r="AA277" s="19"/>
      <c r="AB277" s="19"/>
      <c r="AC277" s="19"/>
      <c r="AD277" s="19"/>
      <c r="AE277" s="19"/>
      <c r="AF277" s="47"/>
      <c r="AG277" s="48"/>
      <c r="AH277" s="20"/>
      <c r="AI277" s="20"/>
      <c r="AJ277" s="20"/>
    </row>
    <row r="278" spans="2:36" x14ac:dyDescent="0.25">
      <c r="B278" s="91"/>
      <c r="C278" s="88"/>
      <c r="D278" s="91"/>
      <c r="F278" s="93"/>
      <c r="H278" s="89"/>
      <c r="J278" s="89"/>
      <c r="L278" s="89"/>
      <c r="N278" s="89"/>
      <c r="P278" s="91"/>
      <c r="R278" s="90"/>
      <c r="T278" s="91"/>
      <c r="W278" s="82"/>
      <c r="X278" s="17"/>
      <c r="Y278" s="95"/>
      <c r="Z278" s="4"/>
      <c r="AA278" s="19"/>
      <c r="AB278" s="19"/>
      <c r="AC278" s="19"/>
      <c r="AD278" s="19"/>
      <c r="AE278" s="19"/>
      <c r="AF278" s="47"/>
      <c r="AG278" s="48"/>
      <c r="AH278" s="20"/>
      <c r="AI278" s="20"/>
      <c r="AJ278" s="20"/>
    </row>
    <row r="279" spans="2:36" x14ac:dyDescent="0.25">
      <c r="B279" s="91"/>
      <c r="C279" s="88"/>
      <c r="D279" s="91"/>
      <c r="F279" s="93"/>
      <c r="H279" s="89"/>
      <c r="J279" s="89"/>
      <c r="L279" s="89"/>
      <c r="N279" s="89"/>
      <c r="P279" s="91"/>
      <c r="R279" s="90"/>
      <c r="T279" s="91"/>
      <c r="W279" s="82"/>
      <c r="X279" s="17"/>
      <c r="Y279" s="95"/>
      <c r="Z279" s="4"/>
      <c r="AA279" s="19"/>
      <c r="AB279" s="19"/>
      <c r="AC279" s="19"/>
      <c r="AD279" s="19"/>
      <c r="AE279" s="19"/>
      <c r="AF279" s="47"/>
      <c r="AG279" s="48"/>
      <c r="AH279" s="20"/>
      <c r="AI279" s="20"/>
      <c r="AJ279" s="20"/>
    </row>
    <row r="280" spans="2:36" x14ac:dyDescent="0.25">
      <c r="B280" s="91"/>
      <c r="C280" s="88"/>
      <c r="D280" s="91"/>
      <c r="F280" s="93"/>
      <c r="H280" s="89"/>
      <c r="J280" s="89"/>
      <c r="L280" s="89"/>
      <c r="N280" s="89"/>
      <c r="P280" s="91"/>
      <c r="R280" s="90"/>
      <c r="T280" s="91"/>
      <c r="W280" s="82"/>
      <c r="X280" s="17"/>
      <c r="Y280" s="95"/>
      <c r="Z280" s="4"/>
      <c r="AA280" s="19"/>
      <c r="AB280" s="19"/>
      <c r="AC280" s="19"/>
      <c r="AD280" s="19"/>
      <c r="AE280" s="19"/>
      <c r="AF280" s="47"/>
      <c r="AG280" s="48"/>
      <c r="AH280" s="20"/>
      <c r="AI280" s="20"/>
      <c r="AJ280" s="20"/>
    </row>
    <row r="281" spans="2:36" x14ac:dyDescent="0.25">
      <c r="B281" s="91"/>
      <c r="C281" s="88"/>
      <c r="D281" s="91"/>
      <c r="F281" s="93"/>
      <c r="H281" s="89"/>
      <c r="J281" s="89"/>
      <c r="L281" s="89"/>
      <c r="N281" s="89"/>
      <c r="P281" s="91"/>
      <c r="R281" s="90"/>
      <c r="T281" s="91"/>
      <c r="W281" s="82"/>
      <c r="X281" s="17"/>
      <c r="Y281" s="95"/>
      <c r="Z281" s="4"/>
      <c r="AA281" s="19"/>
      <c r="AB281" s="19"/>
      <c r="AC281" s="19"/>
      <c r="AD281" s="19"/>
      <c r="AE281" s="19"/>
      <c r="AF281" s="47"/>
      <c r="AG281" s="48"/>
      <c r="AH281" s="20"/>
      <c r="AI281" s="20"/>
      <c r="AJ281" s="20"/>
    </row>
    <row r="282" spans="2:36" x14ac:dyDescent="0.25">
      <c r="B282" s="91"/>
      <c r="C282" s="88"/>
      <c r="D282" s="91"/>
      <c r="F282" s="93"/>
      <c r="H282" s="89"/>
      <c r="J282" s="89"/>
      <c r="L282" s="89"/>
      <c r="N282" s="89"/>
      <c r="P282" s="91"/>
      <c r="R282" s="90"/>
      <c r="T282" s="91"/>
      <c r="W282" s="82"/>
      <c r="X282" s="17"/>
      <c r="Y282" s="95"/>
      <c r="Z282" s="4"/>
      <c r="AA282" s="19"/>
      <c r="AB282" s="19"/>
      <c r="AC282" s="19"/>
      <c r="AD282" s="19"/>
      <c r="AE282" s="19"/>
      <c r="AF282" s="47"/>
      <c r="AG282" s="48"/>
      <c r="AH282" s="20"/>
      <c r="AI282" s="20"/>
      <c r="AJ282" s="20"/>
    </row>
    <row r="283" spans="2:36" x14ac:dyDescent="0.25">
      <c r="B283" s="91"/>
      <c r="C283" s="88"/>
      <c r="D283" s="91"/>
      <c r="F283" s="93"/>
      <c r="H283" s="89"/>
      <c r="J283" s="89"/>
      <c r="L283" s="89"/>
      <c r="N283" s="89"/>
      <c r="P283" s="91"/>
      <c r="R283" s="90"/>
      <c r="T283" s="91"/>
      <c r="W283" s="82"/>
      <c r="X283" s="17"/>
      <c r="Y283" s="95"/>
      <c r="Z283" s="4"/>
      <c r="AA283" s="19"/>
      <c r="AB283" s="19"/>
      <c r="AC283" s="19"/>
      <c r="AD283" s="19"/>
      <c r="AE283" s="19"/>
      <c r="AF283" s="47"/>
      <c r="AG283" s="48"/>
      <c r="AH283" s="20"/>
      <c r="AI283" s="20"/>
      <c r="AJ283" s="20"/>
    </row>
    <row r="284" spans="2:36" x14ac:dyDescent="0.25">
      <c r="B284" s="91"/>
      <c r="C284" s="88"/>
      <c r="D284" s="91"/>
      <c r="F284" s="93"/>
      <c r="H284" s="89"/>
      <c r="J284" s="89"/>
      <c r="L284" s="89"/>
      <c r="N284" s="89"/>
      <c r="P284" s="91"/>
      <c r="R284" s="90"/>
      <c r="T284" s="91"/>
      <c r="W284" s="82"/>
      <c r="X284" s="17"/>
      <c r="Y284" s="95"/>
      <c r="Z284" s="4"/>
      <c r="AA284" s="19"/>
      <c r="AB284" s="19"/>
      <c r="AC284" s="19"/>
      <c r="AD284" s="19"/>
      <c r="AE284" s="19"/>
      <c r="AF284" s="47"/>
      <c r="AG284" s="48"/>
      <c r="AH284" s="20"/>
      <c r="AI284" s="20"/>
      <c r="AJ284" s="20"/>
    </row>
    <row r="285" spans="2:36" x14ac:dyDescent="0.25">
      <c r="B285" s="91"/>
      <c r="C285" s="88"/>
      <c r="D285" s="91"/>
      <c r="F285" s="93"/>
      <c r="H285" s="89"/>
      <c r="J285" s="89"/>
      <c r="L285" s="89"/>
      <c r="N285" s="89"/>
      <c r="P285" s="91"/>
      <c r="R285" s="90"/>
      <c r="T285" s="91"/>
      <c r="W285" s="82"/>
      <c r="X285" s="17"/>
      <c r="Y285" s="95"/>
      <c r="Z285" s="4"/>
      <c r="AA285" s="19"/>
      <c r="AB285" s="19"/>
      <c r="AC285" s="19"/>
      <c r="AD285" s="19"/>
      <c r="AE285" s="19"/>
      <c r="AF285" s="47"/>
      <c r="AG285" s="48"/>
      <c r="AH285" s="20"/>
      <c r="AI285" s="20"/>
      <c r="AJ285" s="20"/>
    </row>
    <row r="286" spans="2:36" x14ac:dyDescent="0.25">
      <c r="B286" s="91"/>
      <c r="C286" s="88"/>
      <c r="D286" s="91"/>
      <c r="F286" s="93"/>
      <c r="H286" s="89"/>
      <c r="J286" s="89"/>
      <c r="L286" s="89"/>
      <c r="N286" s="89"/>
      <c r="P286" s="91"/>
      <c r="R286" s="90"/>
      <c r="T286" s="91"/>
      <c r="W286" s="82"/>
      <c r="X286" s="17"/>
      <c r="Y286" s="95"/>
      <c r="Z286" s="4"/>
      <c r="AA286" s="19"/>
      <c r="AB286" s="19"/>
      <c r="AC286" s="19"/>
      <c r="AD286" s="19"/>
      <c r="AE286" s="19"/>
      <c r="AF286" s="47"/>
      <c r="AG286" s="48"/>
      <c r="AH286" s="20"/>
      <c r="AI286" s="20"/>
      <c r="AJ286" s="20"/>
    </row>
    <row r="287" spans="2:36" x14ac:dyDescent="0.25">
      <c r="B287" s="91"/>
      <c r="C287" s="88"/>
      <c r="D287" s="91"/>
      <c r="F287" s="93"/>
      <c r="H287" s="89"/>
      <c r="J287" s="89"/>
      <c r="L287" s="89"/>
      <c r="N287" s="89"/>
      <c r="P287" s="91"/>
      <c r="R287" s="90"/>
      <c r="T287" s="91"/>
      <c r="W287" s="82"/>
      <c r="X287" s="17"/>
      <c r="Y287" s="95"/>
      <c r="Z287" s="4"/>
      <c r="AA287" s="19"/>
      <c r="AB287" s="19"/>
      <c r="AC287" s="19"/>
      <c r="AD287" s="19"/>
      <c r="AE287" s="19"/>
      <c r="AF287" s="47"/>
      <c r="AG287" s="48"/>
      <c r="AH287" s="20"/>
      <c r="AI287" s="20"/>
      <c r="AJ287" s="20"/>
    </row>
    <row r="288" spans="2:36" x14ac:dyDescent="0.25">
      <c r="B288" s="91"/>
      <c r="C288" s="88"/>
      <c r="D288" s="91"/>
      <c r="F288" s="93"/>
      <c r="H288" s="89"/>
      <c r="J288" s="89"/>
      <c r="L288" s="89"/>
      <c r="N288" s="89"/>
      <c r="P288" s="91"/>
      <c r="R288" s="90"/>
      <c r="T288" s="91"/>
      <c r="W288" s="82"/>
      <c r="X288" s="17"/>
      <c r="Y288" s="95"/>
      <c r="Z288" s="4"/>
      <c r="AA288" s="19"/>
      <c r="AB288" s="19"/>
      <c r="AC288" s="19"/>
      <c r="AD288" s="19"/>
      <c r="AE288" s="19"/>
      <c r="AF288" s="47"/>
      <c r="AG288" s="48"/>
      <c r="AH288" s="20"/>
      <c r="AI288" s="20"/>
      <c r="AJ288" s="20"/>
    </row>
    <row r="289" spans="2:36" x14ac:dyDescent="0.25">
      <c r="B289" s="91"/>
      <c r="C289" s="88"/>
      <c r="D289" s="91"/>
      <c r="F289" s="93"/>
      <c r="H289" s="89"/>
      <c r="J289" s="89"/>
      <c r="L289" s="89"/>
      <c r="N289" s="89"/>
      <c r="P289" s="91"/>
      <c r="R289" s="90"/>
      <c r="T289" s="91"/>
      <c r="W289" s="82"/>
      <c r="X289" s="17"/>
      <c r="Y289" s="95"/>
      <c r="Z289" s="4"/>
      <c r="AA289" s="19"/>
      <c r="AB289" s="19"/>
      <c r="AC289" s="19"/>
      <c r="AD289" s="19"/>
      <c r="AE289" s="19"/>
      <c r="AF289" s="47"/>
      <c r="AG289" s="48"/>
      <c r="AH289" s="20"/>
      <c r="AI289" s="20"/>
      <c r="AJ289" s="20"/>
    </row>
    <row r="290" spans="2:36" x14ac:dyDescent="0.25">
      <c r="B290" s="91"/>
      <c r="C290" s="88"/>
      <c r="D290" s="91"/>
      <c r="F290" s="93"/>
      <c r="H290" s="89"/>
      <c r="J290" s="89"/>
      <c r="L290" s="89"/>
      <c r="N290" s="89"/>
      <c r="P290" s="91"/>
      <c r="R290" s="90"/>
      <c r="T290" s="91"/>
      <c r="W290" s="82"/>
      <c r="X290" s="17"/>
      <c r="Y290" s="95"/>
      <c r="Z290" s="4"/>
      <c r="AA290" s="19"/>
      <c r="AB290" s="19"/>
      <c r="AC290" s="19"/>
      <c r="AD290" s="19"/>
      <c r="AE290" s="19"/>
      <c r="AF290" s="47"/>
      <c r="AG290" s="48"/>
      <c r="AH290" s="20"/>
      <c r="AI290" s="20"/>
      <c r="AJ290" s="20"/>
    </row>
    <row r="291" spans="2:36" x14ac:dyDescent="0.25">
      <c r="B291" s="91"/>
      <c r="C291" s="88"/>
      <c r="D291" s="91"/>
      <c r="F291" s="93"/>
      <c r="H291" s="89"/>
      <c r="J291" s="89"/>
      <c r="L291" s="89"/>
      <c r="N291" s="89"/>
      <c r="P291" s="91"/>
      <c r="R291" s="90"/>
      <c r="T291" s="91"/>
      <c r="W291" s="82"/>
      <c r="X291" s="17"/>
      <c r="Y291" s="95"/>
      <c r="Z291" s="4"/>
      <c r="AA291" s="19"/>
      <c r="AB291" s="19"/>
      <c r="AC291" s="19"/>
      <c r="AD291" s="19"/>
      <c r="AE291" s="19"/>
      <c r="AF291" s="47"/>
      <c r="AG291" s="48"/>
      <c r="AH291" s="20"/>
      <c r="AI291" s="20"/>
      <c r="AJ291" s="20"/>
    </row>
    <row r="292" spans="2:36" x14ac:dyDescent="0.25">
      <c r="B292" s="91"/>
      <c r="C292" s="88"/>
      <c r="D292" s="91"/>
      <c r="F292" s="93"/>
      <c r="H292" s="89"/>
      <c r="J292" s="89"/>
      <c r="L292" s="89"/>
      <c r="N292" s="89"/>
      <c r="P292" s="91"/>
      <c r="R292" s="90"/>
      <c r="T292" s="91"/>
      <c r="W292" s="82"/>
      <c r="X292" s="17"/>
      <c r="Y292" s="95"/>
      <c r="Z292" s="4"/>
      <c r="AA292" s="19"/>
      <c r="AB292" s="19"/>
      <c r="AC292" s="19"/>
      <c r="AD292" s="19"/>
      <c r="AE292" s="19"/>
      <c r="AF292" s="47"/>
      <c r="AG292" s="48"/>
      <c r="AH292" s="20"/>
      <c r="AI292" s="20"/>
      <c r="AJ292" s="20"/>
    </row>
    <row r="293" spans="2:36" x14ac:dyDescent="0.25">
      <c r="B293" s="91"/>
      <c r="C293" s="88"/>
      <c r="D293" s="91"/>
      <c r="F293" s="93"/>
      <c r="H293" s="89"/>
      <c r="J293" s="89"/>
      <c r="L293" s="89"/>
      <c r="N293" s="89"/>
      <c r="P293" s="91"/>
      <c r="R293" s="90"/>
      <c r="T293" s="91"/>
      <c r="W293" s="82"/>
      <c r="X293" s="17"/>
      <c r="Y293" s="95"/>
      <c r="Z293" s="4"/>
      <c r="AA293" s="19"/>
      <c r="AB293" s="19"/>
      <c r="AC293" s="19"/>
      <c r="AD293" s="19"/>
      <c r="AE293" s="19"/>
      <c r="AF293" s="47"/>
      <c r="AG293" s="48"/>
      <c r="AH293" s="20"/>
      <c r="AI293" s="20"/>
      <c r="AJ293" s="20"/>
    </row>
    <row r="294" spans="2:36" x14ac:dyDescent="0.25">
      <c r="B294" s="91"/>
      <c r="C294" s="88"/>
      <c r="D294" s="91"/>
      <c r="F294" s="93"/>
      <c r="H294" s="89"/>
      <c r="J294" s="89"/>
      <c r="L294" s="89"/>
      <c r="N294" s="89"/>
      <c r="P294" s="91"/>
      <c r="R294" s="90"/>
      <c r="T294" s="91"/>
      <c r="W294" s="82"/>
      <c r="X294" s="17"/>
      <c r="Y294" s="95"/>
      <c r="Z294" s="4"/>
      <c r="AA294" s="19"/>
      <c r="AB294" s="19"/>
      <c r="AC294" s="19"/>
      <c r="AD294" s="19"/>
      <c r="AE294" s="19"/>
      <c r="AF294" s="47"/>
      <c r="AG294" s="48"/>
      <c r="AH294" s="20"/>
      <c r="AI294" s="20"/>
      <c r="AJ294" s="20"/>
    </row>
    <row r="295" spans="2:36" x14ac:dyDescent="0.25">
      <c r="B295" s="91"/>
      <c r="C295" s="88"/>
      <c r="D295" s="91"/>
      <c r="F295" s="93"/>
      <c r="H295" s="89"/>
      <c r="J295" s="89"/>
      <c r="L295" s="89"/>
      <c r="N295" s="89"/>
      <c r="P295" s="91"/>
      <c r="R295" s="90"/>
      <c r="T295" s="91"/>
      <c r="W295" s="82"/>
      <c r="X295" s="17"/>
      <c r="Y295" s="95"/>
      <c r="Z295" s="4"/>
      <c r="AA295" s="19"/>
      <c r="AB295" s="19"/>
      <c r="AC295" s="19"/>
      <c r="AD295" s="19"/>
      <c r="AE295" s="19"/>
      <c r="AF295" s="47"/>
      <c r="AG295" s="48"/>
      <c r="AH295" s="20"/>
      <c r="AI295" s="20"/>
      <c r="AJ295" s="20"/>
    </row>
    <row r="296" spans="2:36" x14ac:dyDescent="0.25">
      <c r="B296" s="91"/>
      <c r="C296" s="88"/>
      <c r="D296" s="91"/>
      <c r="F296" s="93"/>
      <c r="H296" s="89"/>
      <c r="J296" s="89"/>
      <c r="L296" s="89"/>
      <c r="N296" s="89"/>
      <c r="P296" s="91"/>
      <c r="R296" s="90"/>
      <c r="T296" s="91"/>
      <c r="W296" s="82"/>
      <c r="X296" s="17"/>
      <c r="Y296" s="95"/>
      <c r="Z296" s="4"/>
      <c r="AA296" s="19"/>
      <c r="AB296" s="19"/>
      <c r="AC296" s="19"/>
      <c r="AD296" s="19"/>
      <c r="AE296" s="19"/>
      <c r="AF296" s="47"/>
      <c r="AG296" s="48"/>
      <c r="AH296" s="20"/>
      <c r="AI296" s="20"/>
      <c r="AJ296" s="20"/>
    </row>
    <row r="297" spans="2:36" x14ac:dyDescent="0.25">
      <c r="B297" s="91"/>
      <c r="C297" s="88"/>
      <c r="D297" s="91"/>
      <c r="F297" s="93"/>
      <c r="H297" s="89"/>
      <c r="J297" s="89"/>
      <c r="L297" s="89"/>
      <c r="N297" s="89"/>
      <c r="P297" s="91"/>
      <c r="R297" s="90"/>
      <c r="T297" s="91"/>
      <c r="W297" s="82"/>
      <c r="X297" s="17"/>
      <c r="Y297" s="95"/>
      <c r="Z297" s="4"/>
      <c r="AA297" s="19"/>
      <c r="AB297" s="19"/>
      <c r="AC297" s="19"/>
      <c r="AD297" s="19"/>
      <c r="AE297" s="19"/>
      <c r="AF297" s="47"/>
      <c r="AG297" s="48"/>
      <c r="AH297" s="20"/>
      <c r="AI297" s="20"/>
      <c r="AJ297" s="20"/>
    </row>
    <row r="298" spans="2:36" x14ac:dyDescent="0.25">
      <c r="B298" s="91"/>
      <c r="C298" s="88"/>
      <c r="D298" s="91"/>
      <c r="F298" s="93"/>
      <c r="H298" s="89"/>
      <c r="J298" s="89"/>
      <c r="L298" s="89"/>
      <c r="N298" s="89"/>
      <c r="P298" s="91"/>
      <c r="R298" s="90"/>
      <c r="T298" s="91"/>
      <c r="W298" s="82"/>
      <c r="X298" s="17"/>
      <c r="Y298" s="95"/>
      <c r="Z298" s="4"/>
      <c r="AA298" s="19"/>
      <c r="AB298" s="19"/>
      <c r="AC298" s="19"/>
      <c r="AD298" s="19"/>
      <c r="AE298" s="19"/>
      <c r="AF298" s="47"/>
      <c r="AG298" s="48"/>
      <c r="AH298" s="20"/>
      <c r="AI298" s="20"/>
      <c r="AJ298" s="20"/>
    </row>
    <row r="299" spans="2:36" x14ac:dyDescent="0.25">
      <c r="B299" s="91"/>
      <c r="C299" s="88"/>
      <c r="D299" s="91"/>
      <c r="F299" s="93"/>
      <c r="H299" s="89"/>
      <c r="J299" s="89"/>
      <c r="L299" s="89"/>
      <c r="N299" s="89"/>
      <c r="P299" s="91"/>
      <c r="R299" s="90"/>
      <c r="T299" s="91"/>
      <c r="W299" s="82"/>
      <c r="X299" s="17"/>
      <c r="Y299" s="95"/>
      <c r="Z299" s="4"/>
      <c r="AA299" s="19"/>
      <c r="AB299" s="19"/>
      <c r="AC299" s="19"/>
      <c r="AD299" s="19"/>
      <c r="AE299" s="19"/>
      <c r="AF299" s="47"/>
      <c r="AG299" s="48"/>
      <c r="AH299" s="20"/>
      <c r="AI299" s="20"/>
      <c r="AJ299" s="20"/>
    </row>
    <row r="300" spans="2:36" x14ac:dyDescent="0.25">
      <c r="B300" s="91"/>
      <c r="C300" s="88"/>
      <c r="D300" s="91"/>
      <c r="F300" s="93"/>
      <c r="H300" s="89"/>
      <c r="J300" s="89"/>
      <c r="L300" s="89"/>
      <c r="N300" s="89"/>
      <c r="P300" s="91"/>
      <c r="R300" s="90"/>
      <c r="T300" s="91"/>
      <c r="W300" s="82"/>
      <c r="X300" s="17"/>
      <c r="Y300" s="95"/>
      <c r="Z300" s="4"/>
      <c r="AA300" s="19"/>
      <c r="AB300" s="19"/>
      <c r="AC300" s="19"/>
      <c r="AD300" s="19"/>
      <c r="AE300" s="19"/>
      <c r="AF300" s="47"/>
      <c r="AG300" s="48"/>
      <c r="AH300" s="20"/>
      <c r="AI300" s="20"/>
      <c r="AJ300" s="20"/>
    </row>
    <row r="301" spans="2:36" x14ac:dyDescent="0.25">
      <c r="B301" s="91"/>
      <c r="C301" s="88"/>
      <c r="D301" s="91"/>
      <c r="F301" s="93"/>
      <c r="H301" s="89"/>
      <c r="J301" s="89"/>
      <c r="L301" s="89"/>
      <c r="N301" s="89"/>
      <c r="P301" s="91"/>
      <c r="R301" s="90"/>
      <c r="T301" s="91"/>
      <c r="W301" s="82"/>
      <c r="X301" s="17"/>
      <c r="Y301" s="95"/>
      <c r="Z301" s="4"/>
      <c r="AA301" s="19"/>
      <c r="AB301" s="19"/>
      <c r="AC301" s="19"/>
      <c r="AD301" s="19"/>
      <c r="AE301" s="19"/>
      <c r="AF301" s="47"/>
      <c r="AG301" s="48"/>
      <c r="AH301" s="20"/>
      <c r="AI301" s="20"/>
      <c r="AJ301" s="20"/>
    </row>
    <row r="302" spans="2:36" x14ac:dyDescent="0.25">
      <c r="B302" s="91"/>
      <c r="C302" s="88"/>
      <c r="D302" s="91"/>
      <c r="F302" s="93"/>
      <c r="H302" s="89"/>
      <c r="J302" s="89"/>
      <c r="L302" s="89"/>
      <c r="N302" s="89"/>
      <c r="P302" s="91"/>
      <c r="R302" s="90"/>
      <c r="T302" s="91"/>
      <c r="W302" s="82"/>
      <c r="X302" s="17"/>
      <c r="Y302" s="95"/>
      <c r="Z302" s="4"/>
      <c r="AA302" s="19"/>
      <c r="AB302" s="19"/>
      <c r="AC302" s="19"/>
      <c r="AD302" s="19"/>
      <c r="AE302" s="19"/>
      <c r="AF302" s="47"/>
      <c r="AG302" s="48"/>
      <c r="AH302" s="20"/>
      <c r="AI302" s="20"/>
      <c r="AJ302" s="20"/>
    </row>
    <row r="303" spans="2:36" x14ac:dyDescent="0.25">
      <c r="B303" s="91"/>
      <c r="C303" s="88"/>
      <c r="D303" s="91"/>
      <c r="F303" s="93"/>
      <c r="H303" s="89"/>
      <c r="J303" s="89"/>
      <c r="L303" s="89"/>
      <c r="N303" s="89"/>
      <c r="P303" s="91"/>
      <c r="R303" s="90"/>
      <c r="T303" s="91"/>
      <c r="W303" s="82"/>
      <c r="X303" s="17"/>
      <c r="Y303" s="95"/>
      <c r="Z303" s="4"/>
      <c r="AA303" s="19"/>
      <c r="AB303" s="19"/>
      <c r="AC303" s="19"/>
      <c r="AD303" s="19"/>
      <c r="AE303" s="19"/>
      <c r="AF303" s="47"/>
      <c r="AG303" s="48"/>
      <c r="AH303" s="20"/>
      <c r="AI303" s="20"/>
      <c r="AJ303" s="20"/>
    </row>
    <row r="304" spans="2:36" x14ac:dyDescent="0.25">
      <c r="T304" s="59"/>
      <c r="W304" s="82"/>
      <c r="X304" s="17"/>
      <c r="Y304" s="18"/>
      <c r="Z304" s="4"/>
      <c r="AA304" s="19"/>
      <c r="AB304" s="19"/>
      <c r="AC304" s="19"/>
      <c r="AD304" s="19"/>
      <c r="AE304" s="19"/>
      <c r="AF304" s="47"/>
      <c r="AG304" s="48"/>
      <c r="AH304" s="48"/>
      <c r="AI304" s="48"/>
      <c r="AJ304" s="48"/>
    </row>
    <row r="305" spans="20:36" x14ac:dyDescent="0.25">
      <c r="T305" s="59"/>
      <c r="W305" s="82"/>
      <c r="X305" s="17"/>
      <c r="Y305" s="18"/>
      <c r="Z305" s="4"/>
      <c r="AA305" s="19"/>
      <c r="AB305" s="19"/>
      <c r="AC305" s="19"/>
      <c r="AD305" s="19"/>
      <c r="AE305" s="19"/>
      <c r="AF305" s="47"/>
      <c r="AG305" s="48"/>
      <c r="AH305" s="48"/>
      <c r="AI305" s="48"/>
      <c r="AJ305" s="48"/>
    </row>
    <row r="306" spans="20:36" x14ac:dyDescent="0.25">
      <c r="T306" s="59"/>
      <c r="W306" s="82"/>
      <c r="X306" s="17"/>
      <c r="Y306" s="18"/>
      <c r="Z306" s="4"/>
      <c r="AA306" s="19"/>
      <c r="AB306" s="19"/>
      <c r="AC306" s="19"/>
      <c r="AD306" s="19"/>
      <c r="AE306" s="19"/>
      <c r="AF306" s="47"/>
      <c r="AG306" s="48"/>
      <c r="AH306" s="48"/>
      <c r="AI306" s="48"/>
      <c r="AJ306" s="48"/>
    </row>
    <row r="307" spans="20:36" x14ac:dyDescent="0.25">
      <c r="T307" s="59"/>
      <c r="W307" s="82"/>
      <c r="X307" s="17"/>
      <c r="Y307" s="18"/>
      <c r="Z307" s="4"/>
      <c r="AA307" s="19"/>
      <c r="AB307" s="19"/>
      <c r="AC307" s="19"/>
      <c r="AD307" s="19"/>
      <c r="AE307" s="19"/>
      <c r="AF307" s="47"/>
      <c r="AG307" s="48"/>
      <c r="AH307" s="48"/>
      <c r="AI307" s="48"/>
      <c r="AJ307" s="48"/>
    </row>
    <row r="308" spans="20:36" x14ac:dyDescent="0.25">
      <c r="T308" s="59"/>
      <c r="W308" s="82"/>
      <c r="X308" s="17"/>
      <c r="Y308" s="18"/>
      <c r="Z308" s="4"/>
      <c r="AA308" s="19"/>
      <c r="AB308" s="19"/>
      <c r="AC308" s="19"/>
      <c r="AD308" s="19"/>
      <c r="AE308" s="19"/>
      <c r="AF308" s="47"/>
      <c r="AG308" s="48"/>
      <c r="AH308" s="48"/>
      <c r="AI308" s="48"/>
      <c r="AJ308" s="48"/>
    </row>
    <row r="309" spans="20:36" x14ac:dyDescent="0.25">
      <c r="T309" s="59"/>
      <c r="W309" s="82"/>
      <c r="X309" s="17"/>
      <c r="Y309" s="18"/>
      <c r="Z309" s="4"/>
      <c r="AA309" s="19"/>
      <c r="AB309" s="19"/>
      <c r="AC309" s="19"/>
      <c r="AD309" s="19"/>
      <c r="AE309" s="19"/>
      <c r="AF309" s="47"/>
      <c r="AG309" s="48"/>
      <c r="AH309" s="48"/>
      <c r="AI309" s="48"/>
      <c r="AJ309" s="48"/>
    </row>
    <row r="310" spans="20:36" x14ac:dyDescent="0.25">
      <c r="T310" s="59"/>
      <c r="W310" s="82"/>
      <c r="X310" s="17"/>
      <c r="Y310" s="18"/>
      <c r="Z310" s="4"/>
      <c r="AA310" s="19"/>
      <c r="AB310" s="19"/>
      <c r="AC310" s="19"/>
      <c r="AD310" s="19"/>
      <c r="AE310" s="19"/>
      <c r="AF310" s="47"/>
      <c r="AG310" s="48"/>
      <c r="AH310" s="48"/>
      <c r="AI310" s="48"/>
      <c r="AJ310" s="48"/>
    </row>
    <row r="311" spans="20:36" x14ac:dyDescent="0.25">
      <c r="T311" s="59"/>
      <c r="W311" s="82"/>
      <c r="X311" s="17"/>
      <c r="Y311" s="18"/>
      <c r="Z311" s="4"/>
      <c r="AA311" s="19"/>
      <c r="AB311" s="19"/>
      <c r="AC311" s="19"/>
      <c r="AD311" s="19"/>
      <c r="AE311" s="19"/>
      <c r="AF311" s="47"/>
      <c r="AG311" s="48"/>
      <c r="AH311" s="48"/>
      <c r="AI311" s="48"/>
      <c r="AJ311" s="48"/>
    </row>
    <row r="312" spans="20:36" x14ac:dyDescent="0.25">
      <c r="T312" s="59"/>
      <c r="W312" s="82"/>
      <c r="X312" s="17"/>
      <c r="Y312" s="18"/>
      <c r="Z312" s="4"/>
      <c r="AA312" s="19"/>
      <c r="AB312" s="19"/>
      <c r="AC312" s="19"/>
      <c r="AD312" s="19"/>
      <c r="AE312" s="19"/>
      <c r="AF312" s="47"/>
      <c r="AG312" s="48"/>
      <c r="AH312" s="48"/>
      <c r="AI312" s="48"/>
      <c r="AJ312" s="48"/>
    </row>
    <row r="313" spans="20:36" x14ac:dyDescent="0.25">
      <c r="T313" s="59"/>
      <c r="W313" s="82"/>
      <c r="X313" s="17"/>
      <c r="Y313" s="18"/>
      <c r="Z313" s="4"/>
      <c r="AA313" s="19"/>
      <c r="AB313" s="19"/>
      <c r="AC313" s="19"/>
      <c r="AD313" s="19"/>
      <c r="AE313" s="19"/>
      <c r="AF313" s="47"/>
      <c r="AG313" s="48"/>
      <c r="AH313" s="48"/>
      <c r="AI313" s="48"/>
      <c r="AJ313" s="48"/>
    </row>
    <row r="314" spans="20:36" x14ac:dyDescent="0.25">
      <c r="T314" s="59"/>
      <c r="W314" s="82"/>
      <c r="X314" s="17"/>
      <c r="Y314" s="18"/>
      <c r="Z314" s="4"/>
      <c r="AA314" s="19"/>
      <c r="AB314" s="19"/>
      <c r="AC314" s="19"/>
      <c r="AD314" s="19"/>
      <c r="AE314" s="19"/>
      <c r="AF314" s="47"/>
      <c r="AG314" s="48"/>
      <c r="AH314" s="48"/>
      <c r="AI314" s="48"/>
      <c r="AJ314" s="48"/>
    </row>
    <row r="315" spans="20:36" x14ac:dyDescent="0.25">
      <c r="T315" s="59"/>
      <c r="W315" s="82"/>
      <c r="X315" s="17"/>
      <c r="Y315" s="18"/>
      <c r="Z315" s="4"/>
      <c r="AA315" s="19"/>
      <c r="AB315" s="19"/>
      <c r="AC315" s="19"/>
      <c r="AD315" s="19"/>
      <c r="AE315" s="19"/>
      <c r="AF315" s="47"/>
      <c r="AG315" s="48"/>
      <c r="AH315" s="48"/>
      <c r="AI315" s="48"/>
      <c r="AJ315" s="48"/>
    </row>
    <row r="316" spans="20:36" x14ac:dyDescent="0.25">
      <c r="T316" s="59"/>
      <c r="W316" s="82"/>
      <c r="X316" s="17"/>
      <c r="Y316" s="18"/>
      <c r="Z316" s="4"/>
      <c r="AA316" s="19"/>
      <c r="AB316" s="19"/>
      <c r="AC316" s="19"/>
      <c r="AD316" s="19"/>
      <c r="AE316" s="19"/>
      <c r="AF316" s="47"/>
      <c r="AG316" s="48"/>
      <c r="AH316" s="48"/>
      <c r="AI316" s="48"/>
      <c r="AJ316" s="48"/>
    </row>
    <row r="317" spans="20:36" x14ac:dyDescent="0.25">
      <c r="T317" s="59"/>
      <c r="W317" s="82"/>
      <c r="X317" s="17"/>
      <c r="Y317" s="18"/>
      <c r="Z317" s="4"/>
      <c r="AA317" s="19"/>
      <c r="AB317" s="19"/>
      <c r="AC317" s="19"/>
      <c r="AD317" s="19"/>
      <c r="AE317" s="19"/>
      <c r="AF317" s="47"/>
      <c r="AG317" s="48"/>
      <c r="AH317" s="48"/>
      <c r="AI317" s="48"/>
      <c r="AJ317" s="48"/>
    </row>
    <row r="318" spans="20:36" x14ac:dyDescent="0.25">
      <c r="T318" s="59"/>
      <c r="W318" s="82"/>
      <c r="X318" s="17"/>
      <c r="Y318" s="18"/>
      <c r="Z318" s="4"/>
      <c r="AA318" s="19"/>
      <c r="AB318" s="19"/>
      <c r="AC318" s="19"/>
      <c r="AD318" s="19"/>
      <c r="AE318" s="19"/>
      <c r="AF318" s="47"/>
      <c r="AG318" s="48"/>
      <c r="AH318" s="48"/>
      <c r="AI318" s="48"/>
      <c r="AJ318" s="48"/>
    </row>
    <row r="319" spans="20:36" x14ac:dyDescent="0.25">
      <c r="T319" s="59"/>
      <c r="W319" s="82"/>
      <c r="X319" s="17"/>
      <c r="Y319" s="18"/>
      <c r="Z319" s="4"/>
      <c r="AA319" s="19"/>
      <c r="AB319" s="19"/>
      <c r="AC319" s="19"/>
      <c r="AD319" s="19"/>
      <c r="AE319" s="19"/>
      <c r="AF319" s="47"/>
      <c r="AG319" s="48"/>
      <c r="AH319" s="48"/>
      <c r="AI319" s="48"/>
      <c r="AJ319" s="48"/>
    </row>
    <row r="320" spans="20:36" x14ac:dyDescent="0.25">
      <c r="T320" s="59"/>
      <c r="W320" s="82"/>
      <c r="X320" s="17"/>
      <c r="Y320" s="18"/>
      <c r="Z320" s="4"/>
      <c r="AA320" s="19"/>
      <c r="AB320" s="19"/>
      <c r="AC320" s="19"/>
      <c r="AD320" s="19"/>
      <c r="AE320" s="19"/>
      <c r="AF320" s="47"/>
      <c r="AG320" s="48"/>
      <c r="AH320" s="48"/>
      <c r="AI320" s="48"/>
      <c r="AJ320" s="48"/>
    </row>
    <row r="321" spans="20:36" x14ac:dyDescent="0.25">
      <c r="T321" s="59"/>
      <c r="W321" s="82"/>
      <c r="X321" s="17"/>
      <c r="Y321" s="18"/>
      <c r="Z321" s="4"/>
      <c r="AA321" s="19"/>
      <c r="AB321" s="19"/>
      <c r="AC321" s="19"/>
      <c r="AD321" s="19"/>
      <c r="AE321" s="19"/>
      <c r="AF321" s="47"/>
      <c r="AG321" s="48"/>
      <c r="AH321" s="48"/>
      <c r="AI321" s="48"/>
      <c r="AJ321" s="48"/>
    </row>
    <row r="322" spans="20:36" x14ac:dyDescent="0.25">
      <c r="T322" s="59"/>
      <c r="W322" s="82"/>
      <c r="X322" s="17"/>
      <c r="Y322" s="18"/>
      <c r="Z322" s="4"/>
      <c r="AA322" s="19"/>
      <c r="AB322" s="19"/>
      <c r="AC322" s="19"/>
      <c r="AD322" s="19"/>
      <c r="AE322" s="19"/>
      <c r="AF322" s="47"/>
      <c r="AG322" s="48"/>
      <c r="AH322" s="48"/>
      <c r="AI322" s="48"/>
      <c r="AJ322" s="48"/>
    </row>
    <row r="323" spans="20:36" x14ac:dyDescent="0.25">
      <c r="T323" s="59"/>
      <c r="W323" s="82"/>
      <c r="X323" s="17"/>
      <c r="Y323" s="18"/>
      <c r="Z323" s="4"/>
      <c r="AA323" s="19"/>
      <c r="AB323" s="19"/>
      <c r="AC323" s="19"/>
      <c r="AD323" s="19"/>
      <c r="AE323" s="19"/>
      <c r="AF323" s="47"/>
      <c r="AG323" s="48"/>
      <c r="AH323" s="48"/>
      <c r="AI323" s="48"/>
      <c r="AJ323" s="48"/>
    </row>
    <row r="324" spans="20:36" x14ac:dyDescent="0.25">
      <c r="W324" s="82"/>
      <c r="X324" s="17"/>
      <c r="Y324" s="18"/>
      <c r="Z324" s="4"/>
      <c r="AA324" s="19"/>
      <c r="AB324" s="19"/>
      <c r="AC324" s="19"/>
      <c r="AD324" s="19"/>
      <c r="AE324" s="19"/>
      <c r="AF324" s="47"/>
      <c r="AG324" s="48"/>
      <c r="AH324" s="48"/>
      <c r="AI324" s="48"/>
      <c r="AJ324" s="48"/>
    </row>
    <row r="325" spans="20:36" x14ac:dyDescent="0.25">
      <c r="T325" s="59"/>
      <c r="W325" s="82"/>
      <c r="X325" s="17"/>
      <c r="Y325" s="18"/>
      <c r="Z325" s="4"/>
      <c r="AA325" s="19"/>
      <c r="AB325" s="19"/>
      <c r="AC325" s="19"/>
      <c r="AD325" s="19"/>
      <c r="AE325" s="19"/>
      <c r="AF325" s="47"/>
      <c r="AG325" s="48"/>
      <c r="AH325" s="48"/>
      <c r="AI325" s="48"/>
      <c r="AJ325" s="48"/>
    </row>
    <row r="326" spans="20:36" x14ac:dyDescent="0.25">
      <c r="T326" s="59"/>
      <c r="W326" s="82"/>
      <c r="X326" s="17"/>
      <c r="Y326" s="18"/>
      <c r="Z326" s="4"/>
      <c r="AA326" s="19"/>
      <c r="AB326" s="19"/>
      <c r="AC326" s="19"/>
      <c r="AD326" s="19"/>
      <c r="AE326" s="19"/>
      <c r="AF326" s="47"/>
      <c r="AG326" s="48"/>
      <c r="AH326" s="48"/>
      <c r="AI326" s="48"/>
      <c r="AJ326" s="48"/>
    </row>
    <row r="327" spans="20:36" x14ac:dyDescent="0.25">
      <c r="T327" s="59"/>
      <c r="W327" s="82"/>
      <c r="X327" s="17"/>
      <c r="Y327" s="18"/>
      <c r="Z327" s="4"/>
      <c r="AA327" s="19"/>
      <c r="AB327" s="19"/>
      <c r="AC327" s="19"/>
      <c r="AD327" s="19"/>
      <c r="AE327" s="19"/>
      <c r="AF327" s="47"/>
      <c r="AG327" s="48"/>
      <c r="AH327" s="48"/>
      <c r="AI327" s="48"/>
      <c r="AJ327" s="48"/>
    </row>
    <row r="328" spans="20:36" x14ac:dyDescent="0.25">
      <c r="T328" s="59"/>
      <c r="W328" s="82"/>
      <c r="X328" s="17"/>
      <c r="Y328" s="18"/>
      <c r="Z328" s="4"/>
      <c r="AA328" s="19"/>
      <c r="AB328" s="19"/>
      <c r="AC328" s="19"/>
      <c r="AD328" s="19"/>
      <c r="AE328" s="19"/>
      <c r="AF328" s="47"/>
      <c r="AG328" s="48"/>
      <c r="AH328" s="48"/>
      <c r="AI328" s="48"/>
      <c r="AJ328" s="48"/>
    </row>
    <row r="329" spans="20:36" x14ac:dyDescent="0.25">
      <c r="T329" s="59"/>
      <c r="W329" s="82"/>
      <c r="X329" s="17"/>
      <c r="Y329" s="18"/>
      <c r="Z329" s="4"/>
      <c r="AA329" s="19"/>
      <c r="AB329" s="19"/>
      <c r="AC329" s="19"/>
      <c r="AD329" s="19"/>
      <c r="AE329" s="19"/>
      <c r="AF329" s="47"/>
      <c r="AG329" s="48"/>
      <c r="AH329" s="48"/>
      <c r="AI329" s="48"/>
      <c r="AJ329" s="48"/>
    </row>
    <row r="330" spans="20:36" x14ac:dyDescent="0.25">
      <c r="W330" s="82"/>
      <c r="X330" s="17"/>
      <c r="Y330" s="18"/>
      <c r="Z330" s="4"/>
      <c r="AA330" s="19"/>
      <c r="AB330" s="19"/>
      <c r="AC330" s="19"/>
      <c r="AD330" s="19"/>
      <c r="AE330" s="19"/>
      <c r="AF330" s="47"/>
      <c r="AG330" s="48"/>
      <c r="AH330" s="48"/>
      <c r="AI330" s="48"/>
      <c r="AJ330" s="48"/>
    </row>
    <row r="331" spans="20:36" x14ac:dyDescent="0.25">
      <c r="T331" s="59"/>
      <c r="W331" s="82"/>
      <c r="X331" s="17"/>
      <c r="Y331" s="18"/>
      <c r="Z331" s="4"/>
      <c r="AA331" s="19"/>
      <c r="AB331" s="19"/>
      <c r="AC331" s="19"/>
      <c r="AD331" s="19"/>
      <c r="AE331" s="19"/>
      <c r="AF331" s="47"/>
      <c r="AG331" s="48"/>
      <c r="AH331" s="48"/>
      <c r="AI331" s="48"/>
      <c r="AJ331" s="48"/>
    </row>
    <row r="332" spans="20:36" x14ac:dyDescent="0.25">
      <c r="T332" s="59"/>
      <c r="W332" s="82"/>
      <c r="X332" s="17"/>
      <c r="Y332" s="18"/>
      <c r="Z332" s="4"/>
      <c r="AA332" s="19"/>
      <c r="AB332" s="19"/>
      <c r="AC332" s="19"/>
      <c r="AD332" s="19"/>
      <c r="AE332" s="19"/>
      <c r="AF332" s="47"/>
      <c r="AG332" s="48"/>
      <c r="AH332" s="48"/>
      <c r="AI332" s="48"/>
      <c r="AJ332" s="48"/>
    </row>
    <row r="333" spans="20:36" x14ac:dyDescent="0.25">
      <c r="T333" s="59"/>
      <c r="W333" s="82"/>
      <c r="X333" s="17"/>
      <c r="Y333" s="18"/>
      <c r="Z333" s="4"/>
      <c r="AA333" s="19"/>
      <c r="AB333" s="19"/>
      <c r="AC333" s="19"/>
      <c r="AD333" s="19"/>
      <c r="AE333" s="19"/>
      <c r="AF333" s="47"/>
      <c r="AG333" s="48"/>
      <c r="AH333" s="48"/>
      <c r="AI333" s="48"/>
      <c r="AJ333" s="48"/>
    </row>
    <row r="334" spans="20:36" x14ac:dyDescent="0.25">
      <c r="T334" s="59"/>
      <c r="W334" s="82"/>
      <c r="X334" s="17"/>
      <c r="Y334" s="18"/>
      <c r="Z334" s="4"/>
      <c r="AA334" s="19"/>
      <c r="AB334" s="19"/>
      <c r="AC334" s="19"/>
      <c r="AD334" s="19"/>
      <c r="AE334" s="19"/>
      <c r="AF334" s="47"/>
      <c r="AG334" s="48"/>
      <c r="AH334" s="48"/>
      <c r="AI334" s="48"/>
      <c r="AJ334" s="48"/>
    </row>
    <row r="335" spans="20:36" x14ac:dyDescent="0.25">
      <c r="T335" s="59"/>
      <c r="W335" s="82"/>
      <c r="X335" s="17"/>
      <c r="Y335" s="18"/>
      <c r="Z335" s="4"/>
      <c r="AA335" s="19"/>
      <c r="AB335" s="19"/>
      <c r="AC335" s="19"/>
      <c r="AD335" s="19"/>
      <c r="AE335" s="19"/>
      <c r="AF335" s="47"/>
      <c r="AG335" s="48"/>
      <c r="AH335" s="48"/>
      <c r="AI335" s="48"/>
      <c r="AJ335" s="48"/>
    </row>
    <row r="336" spans="20:36" x14ac:dyDescent="0.25">
      <c r="T336" s="59"/>
      <c r="W336" s="82"/>
      <c r="X336" s="17"/>
      <c r="Y336" s="18"/>
      <c r="Z336" s="4"/>
      <c r="AA336" s="19"/>
      <c r="AB336" s="19"/>
      <c r="AC336" s="19"/>
      <c r="AD336" s="19"/>
      <c r="AE336" s="19"/>
      <c r="AF336" s="47"/>
      <c r="AG336" s="48"/>
      <c r="AH336" s="48"/>
      <c r="AI336" s="48"/>
      <c r="AJ336" s="48"/>
    </row>
    <row r="337" spans="20:36" x14ac:dyDescent="0.25">
      <c r="T337" s="59"/>
      <c r="W337" s="82"/>
      <c r="X337" s="17"/>
      <c r="Y337" s="18"/>
      <c r="Z337" s="4"/>
      <c r="AA337" s="19"/>
      <c r="AB337" s="19"/>
      <c r="AC337" s="19"/>
      <c r="AD337" s="19"/>
      <c r="AE337" s="19"/>
      <c r="AF337" s="47"/>
      <c r="AG337" s="48"/>
      <c r="AH337" s="48"/>
      <c r="AI337" s="48"/>
      <c r="AJ337" s="48"/>
    </row>
    <row r="338" spans="20:36" x14ac:dyDescent="0.25">
      <c r="W338" s="82"/>
      <c r="X338" s="17"/>
      <c r="Y338" s="18"/>
      <c r="Z338" s="4"/>
      <c r="AA338" s="19"/>
      <c r="AB338" s="19"/>
      <c r="AC338" s="19"/>
      <c r="AD338" s="19"/>
      <c r="AE338" s="19"/>
      <c r="AF338" s="47"/>
      <c r="AG338" s="48"/>
      <c r="AH338" s="48"/>
      <c r="AI338" s="48"/>
      <c r="AJ338" s="48"/>
    </row>
    <row r="339" spans="20:36" x14ac:dyDescent="0.25">
      <c r="T339" s="59"/>
      <c r="W339" s="82"/>
      <c r="X339" s="17"/>
      <c r="Y339" s="18"/>
      <c r="Z339" s="4"/>
      <c r="AA339" s="19"/>
      <c r="AB339" s="19"/>
      <c r="AC339" s="19"/>
      <c r="AD339" s="19"/>
      <c r="AE339" s="19"/>
      <c r="AF339" s="47"/>
      <c r="AG339" s="48"/>
      <c r="AH339" s="48"/>
      <c r="AI339" s="48"/>
      <c r="AJ339" s="48"/>
    </row>
    <row r="340" spans="20:36" x14ac:dyDescent="0.25">
      <c r="T340" s="59"/>
      <c r="W340" s="82"/>
      <c r="X340" s="17"/>
      <c r="Y340" s="18"/>
      <c r="Z340" s="4"/>
      <c r="AA340" s="19"/>
      <c r="AB340" s="19"/>
      <c r="AC340" s="19"/>
      <c r="AD340" s="19"/>
      <c r="AE340" s="19"/>
      <c r="AF340" s="47"/>
      <c r="AG340" s="48"/>
      <c r="AH340" s="48"/>
      <c r="AI340" s="48"/>
      <c r="AJ340" s="48"/>
    </row>
    <row r="341" spans="20:36" x14ac:dyDescent="0.25">
      <c r="T341" s="59"/>
      <c r="W341" s="82"/>
      <c r="X341" s="17"/>
      <c r="Y341" s="18"/>
      <c r="Z341" s="4"/>
      <c r="AA341" s="19"/>
      <c r="AB341" s="19"/>
      <c r="AC341" s="19"/>
      <c r="AD341" s="19"/>
      <c r="AE341" s="19"/>
      <c r="AF341" s="47"/>
      <c r="AG341" s="48"/>
      <c r="AH341" s="48"/>
      <c r="AI341" s="48"/>
      <c r="AJ341" s="48"/>
    </row>
    <row r="342" spans="20:36" x14ac:dyDescent="0.25">
      <c r="W342" s="82"/>
      <c r="X342" s="17"/>
      <c r="Y342" s="18"/>
      <c r="Z342" s="4"/>
      <c r="AA342" s="19"/>
      <c r="AB342" s="19"/>
      <c r="AC342" s="19"/>
      <c r="AD342" s="19"/>
      <c r="AE342" s="19"/>
      <c r="AF342" s="47"/>
      <c r="AG342" s="48"/>
      <c r="AH342" s="48"/>
      <c r="AI342" s="48"/>
      <c r="AJ342" s="48"/>
    </row>
    <row r="343" spans="20:36" x14ac:dyDescent="0.25">
      <c r="W343" s="82"/>
      <c r="X343" s="17"/>
      <c r="Y343" s="18"/>
      <c r="Z343" s="4"/>
      <c r="AA343" s="19"/>
      <c r="AB343" s="19"/>
      <c r="AC343" s="19"/>
      <c r="AD343" s="19"/>
      <c r="AE343" s="19"/>
      <c r="AF343" s="47"/>
      <c r="AG343" s="48"/>
      <c r="AH343" s="48"/>
      <c r="AI343" s="48"/>
      <c r="AJ343" s="48"/>
    </row>
    <row r="344" spans="20:36" x14ac:dyDescent="0.25">
      <c r="T344" s="59"/>
      <c r="W344" s="82"/>
      <c r="X344" s="17"/>
      <c r="Y344" s="18"/>
      <c r="Z344" s="4"/>
      <c r="AA344" s="19"/>
      <c r="AB344" s="19"/>
      <c r="AC344" s="19"/>
      <c r="AD344" s="19"/>
      <c r="AE344" s="19"/>
      <c r="AF344" s="47"/>
      <c r="AG344" s="48"/>
      <c r="AH344" s="48"/>
      <c r="AI344" s="48"/>
      <c r="AJ344" s="48"/>
    </row>
    <row r="345" spans="20:36" x14ac:dyDescent="0.25">
      <c r="T345" s="59"/>
      <c r="W345" s="82"/>
      <c r="X345" s="17"/>
      <c r="Y345" s="18"/>
      <c r="Z345" s="4"/>
      <c r="AA345" s="19"/>
      <c r="AB345" s="19"/>
      <c r="AC345" s="19"/>
      <c r="AD345" s="19"/>
      <c r="AE345" s="19"/>
      <c r="AF345" s="47"/>
      <c r="AG345" s="48"/>
      <c r="AH345" s="48"/>
      <c r="AI345" s="48"/>
      <c r="AJ345" s="48"/>
    </row>
    <row r="346" spans="20:36" x14ac:dyDescent="0.25">
      <c r="W346" s="82"/>
      <c r="X346" s="17"/>
      <c r="Y346" s="18"/>
      <c r="Z346" s="4"/>
      <c r="AA346" s="19"/>
      <c r="AB346" s="19"/>
      <c r="AC346" s="19"/>
      <c r="AD346" s="19"/>
      <c r="AE346" s="19"/>
      <c r="AF346" s="47"/>
      <c r="AG346" s="48"/>
      <c r="AH346" s="48"/>
      <c r="AI346" s="48"/>
      <c r="AJ346" s="48"/>
    </row>
    <row r="347" spans="20:36" x14ac:dyDescent="0.25">
      <c r="W347" s="82"/>
      <c r="X347" s="17"/>
      <c r="Y347" s="18"/>
      <c r="Z347" s="4"/>
      <c r="AA347" s="19"/>
      <c r="AB347" s="19"/>
      <c r="AC347" s="19"/>
      <c r="AD347" s="19"/>
      <c r="AE347" s="19"/>
      <c r="AF347" s="47"/>
      <c r="AG347" s="48"/>
      <c r="AH347" s="48"/>
      <c r="AI347" s="48"/>
      <c r="AJ347" s="48"/>
    </row>
    <row r="348" spans="20:36" x14ac:dyDescent="0.25">
      <c r="T348" s="59"/>
      <c r="W348" s="82"/>
      <c r="X348" s="17"/>
      <c r="Y348" s="18"/>
      <c r="Z348" s="4"/>
      <c r="AA348" s="19"/>
      <c r="AB348" s="19"/>
      <c r="AC348" s="19"/>
      <c r="AD348" s="19"/>
      <c r="AE348" s="19"/>
      <c r="AF348" s="47"/>
      <c r="AG348" s="48"/>
      <c r="AH348" s="48"/>
      <c r="AI348" s="48"/>
      <c r="AJ348" s="48"/>
    </row>
    <row r="349" spans="20:36" x14ac:dyDescent="0.25">
      <c r="T349" s="59"/>
      <c r="W349" s="82"/>
      <c r="X349" s="17"/>
      <c r="Y349" s="18"/>
      <c r="Z349" s="4"/>
      <c r="AA349" s="19"/>
      <c r="AB349" s="19"/>
      <c r="AC349" s="19"/>
      <c r="AD349" s="19"/>
      <c r="AE349" s="19"/>
      <c r="AF349" s="47"/>
      <c r="AG349" s="48"/>
      <c r="AH349" s="48"/>
      <c r="AI349" s="48"/>
      <c r="AJ349" s="48"/>
    </row>
    <row r="350" spans="20:36" x14ac:dyDescent="0.25">
      <c r="T350" s="59"/>
      <c r="W350" s="82"/>
      <c r="X350" s="17"/>
      <c r="Y350" s="18"/>
      <c r="Z350" s="4"/>
      <c r="AA350" s="19"/>
      <c r="AB350" s="19"/>
      <c r="AC350" s="19"/>
      <c r="AD350" s="19"/>
      <c r="AE350" s="19"/>
      <c r="AF350" s="47"/>
      <c r="AG350" s="48"/>
      <c r="AH350" s="48"/>
      <c r="AI350" s="48"/>
      <c r="AJ350" s="48"/>
    </row>
    <row r="351" spans="20:36" x14ac:dyDescent="0.25">
      <c r="T351" s="59"/>
      <c r="W351" s="82"/>
      <c r="X351" s="17"/>
      <c r="Y351" s="18"/>
      <c r="Z351" s="4"/>
      <c r="AA351" s="19"/>
      <c r="AB351" s="19"/>
      <c r="AC351" s="19"/>
      <c r="AD351" s="19"/>
      <c r="AE351" s="19"/>
      <c r="AF351" s="47"/>
      <c r="AG351" s="48"/>
      <c r="AH351" s="48"/>
      <c r="AI351" s="48"/>
      <c r="AJ351" s="48"/>
    </row>
    <row r="352" spans="20:36" x14ac:dyDescent="0.25">
      <c r="T352" s="59"/>
      <c r="W352" s="82"/>
      <c r="X352" s="17"/>
      <c r="Y352" s="18"/>
      <c r="Z352" s="4"/>
      <c r="AA352" s="19"/>
      <c r="AB352" s="19"/>
      <c r="AC352" s="19"/>
      <c r="AD352" s="19"/>
      <c r="AE352" s="19"/>
      <c r="AF352" s="47"/>
      <c r="AG352" s="48"/>
      <c r="AH352" s="48"/>
      <c r="AI352" s="48"/>
      <c r="AJ352" s="48"/>
    </row>
    <row r="353" spans="20:36" x14ac:dyDescent="0.25">
      <c r="T353" s="59"/>
      <c r="W353" s="82"/>
      <c r="X353" s="17"/>
      <c r="Y353" s="18"/>
      <c r="Z353" s="4"/>
      <c r="AA353" s="19"/>
      <c r="AB353" s="19"/>
      <c r="AC353" s="19"/>
      <c r="AD353" s="19"/>
      <c r="AE353" s="19"/>
      <c r="AF353" s="47"/>
      <c r="AG353" s="48"/>
      <c r="AH353" s="48"/>
      <c r="AI353" s="48"/>
      <c r="AJ353" s="48"/>
    </row>
    <row r="354" spans="20:36" x14ac:dyDescent="0.25">
      <c r="T354" s="59"/>
      <c r="W354" s="82"/>
      <c r="X354" s="17"/>
      <c r="Y354" s="18"/>
      <c r="Z354" s="4"/>
      <c r="AA354" s="19"/>
      <c r="AB354" s="19"/>
      <c r="AC354" s="19"/>
      <c r="AD354" s="19"/>
      <c r="AE354" s="19"/>
      <c r="AF354" s="47"/>
      <c r="AG354" s="48"/>
      <c r="AH354" s="48"/>
      <c r="AI354" s="48"/>
      <c r="AJ354" s="48"/>
    </row>
    <row r="355" spans="20:36" x14ac:dyDescent="0.25">
      <c r="T355" s="59"/>
      <c r="W355" s="82"/>
      <c r="X355" s="17"/>
      <c r="Y355" s="18"/>
      <c r="Z355" s="4"/>
      <c r="AA355" s="19"/>
      <c r="AB355" s="19"/>
      <c r="AC355" s="19"/>
      <c r="AD355" s="19"/>
      <c r="AE355" s="19"/>
      <c r="AF355" s="47"/>
      <c r="AG355" s="48"/>
      <c r="AH355" s="48"/>
      <c r="AI355" s="48"/>
      <c r="AJ355" s="48"/>
    </row>
    <row r="356" spans="20:36" x14ac:dyDescent="0.25">
      <c r="T356" s="59"/>
      <c r="W356" s="82"/>
      <c r="X356" s="17"/>
      <c r="Y356" s="18"/>
      <c r="Z356" s="4"/>
      <c r="AA356" s="19"/>
      <c r="AB356" s="19"/>
      <c r="AC356" s="19"/>
      <c r="AD356" s="19"/>
      <c r="AE356" s="19"/>
      <c r="AF356" s="47"/>
      <c r="AG356" s="48"/>
      <c r="AH356" s="48"/>
      <c r="AI356" s="48"/>
      <c r="AJ356" s="48"/>
    </row>
    <row r="357" spans="20:36" x14ac:dyDescent="0.25">
      <c r="T357" s="59"/>
      <c r="W357" s="82"/>
      <c r="X357" s="17"/>
      <c r="Y357" s="18"/>
      <c r="Z357" s="4"/>
      <c r="AA357" s="19"/>
      <c r="AB357" s="19"/>
      <c r="AC357" s="19"/>
      <c r="AD357" s="19"/>
      <c r="AE357" s="19"/>
      <c r="AF357" s="47"/>
      <c r="AG357" s="48"/>
      <c r="AH357" s="48"/>
      <c r="AI357" s="48"/>
      <c r="AJ357" s="48"/>
    </row>
    <row r="358" spans="20:36" x14ac:dyDescent="0.25">
      <c r="T358" s="59"/>
      <c r="W358" s="82"/>
      <c r="X358" s="17"/>
      <c r="Y358" s="18"/>
      <c r="Z358" s="4"/>
      <c r="AA358" s="19"/>
      <c r="AB358" s="19"/>
      <c r="AC358" s="19"/>
      <c r="AD358" s="19"/>
      <c r="AE358" s="19"/>
      <c r="AF358" s="47"/>
      <c r="AG358" s="48"/>
      <c r="AH358" s="48"/>
      <c r="AI358" s="48"/>
      <c r="AJ358" s="48"/>
    </row>
    <row r="359" spans="20:36" x14ac:dyDescent="0.25">
      <c r="T359" s="59"/>
      <c r="W359" s="82"/>
      <c r="X359" s="17"/>
      <c r="Y359" s="18"/>
      <c r="Z359" s="4"/>
      <c r="AA359" s="19"/>
      <c r="AB359" s="19"/>
      <c r="AC359" s="19"/>
      <c r="AD359" s="19"/>
      <c r="AE359" s="19"/>
      <c r="AF359" s="47"/>
      <c r="AG359" s="48"/>
      <c r="AH359" s="48"/>
      <c r="AI359" s="48"/>
      <c r="AJ359" s="48"/>
    </row>
    <row r="360" spans="20:36" x14ac:dyDescent="0.25">
      <c r="T360" s="59"/>
      <c r="W360" s="82"/>
      <c r="X360" s="17"/>
      <c r="Y360" s="18"/>
      <c r="Z360" s="4"/>
      <c r="AA360" s="19"/>
      <c r="AB360" s="19"/>
      <c r="AC360" s="19"/>
      <c r="AD360" s="19"/>
      <c r="AE360" s="19"/>
      <c r="AF360" s="47"/>
      <c r="AG360" s="48"/>
      <c r="AH360" s="48"/>
      <c r="AI360" s="48"/>
      <c r="AJ360" s="48"/>
    </row>
    <row r="361" spans="20:36" x14ac:dyDescent="0.25">
      <c r="W361" s="82"/>
      <c r="X361" s="17"/>
      <c r="Y361" s="18"/>
      <c r="Z361" s="4"/>
      <c r="AA361" s="19"/>
      <c r="AB361" s="19"/>
      <c r="AC361" s="19"/>
      <c r="AD361" s="19"/>
      <c r="AE361" s="19"/>
      <c r="AF361" s="47"/>
      <c r="AG361" s="48"/>
      <c r="AH361" s="48"/>
      <c r="AI361" s="48"/>
      <c r="AJ361" s="48"/>
    </row>
    <row r="362" spans="20:36" x14ac:dyDescent="0.25">
      <c r="W362" s="82"/>
      <c r="X362" s="17"/>
      <c r="Y362" s="18"/>
      <c r="Z362" s="4"/>
      <c r="AA362" s="19"/>
      <c r="AB362" s="19"/>
      <c r="AC362" s="19"/>
      <c r="AD362" s="19"/>
      <c r="AE362" s="19"/>
      <c r="AF362" s="47"/>
      <c r="AG362" s="48"/>
      <c r="AH362" s="48"/>
      <c r="AI362" s="48"/>
      <c r="AJ362" s="48"/>
    </row>
    <row r="363" spans="20:36" x14ac:dyDescent="0.25">
      <c r="W363" s="82"/>
      <c r="X363" s="17"/>
      <c r="Y363" s="18"/>
      <c r="Z363" s="4"/>
      <c r="AA363" s="19"/>
      <c r="AB363" s="19"/>
      <c r="AC363" s="19"/>
      <c r="AD363" s="19"/>
      <c r="AE363" s="19"/>
      <c r="AF363" s="47"/>
      <c r="AG363" s="48"/>
      <c r="AH363" s="48"/>
      <c r="AI363" s="48"/>
      <c r="AJ363" s="48"/>
    </row>
    <row r="364" spans="20:36" x14ac:dyDescent="0.25">
      <c r="W364" s="82"/>
      <c r="X364" s="17"/>
      <c r="Y364" s="18"/>
      <c r="Z364" s="4"/>
      <c r="AA364" s="19"/>
      <c r="AB364" s="19"/>
      <c r="AC364" s="19"/>
      <c r="AD364" s="19"/>
      <c r="AE364" s="19"/>
      <c r="AF364" s="47"/>
      <c r="AG364" s="48"/>
      <c r="AH364" s="48"/>
      <c r="AI364" s="48"/>
      <c r="AJ364" s="48"/>
    </row>
    <row r="365" spans="20:36" x14ac:dyDescent="0.25">
      <c r="W365" s="82"/>
      <c r="X365" s="17"/>
      <c r="Y365" s="18"/>
      <c r="Z365" s="4"/>
      <c r="AA365" s="19"/>
      <c r="AB365" s="19"/>
      <c r="AC365" s="19"/>
      <c r="AD365" s="19"/>
      <c r="AE365" s="19"/>
      <c r="AF365" s="47"/>
      <c r="AG365" s="48"/>
      <c r="AH365" s="48"/>
      <c r="AI365" s="48"/>
      <c r="AJ365" s="48"/>
    </row>
    <row r="366" spans="20:36" x14ac:dyDescent="0.25">
      <c r="W366" s="82"/>
      <c r="X366" s="17"/>
      <c r="Y366" s="18"/>
      <c r="Z366" s="4"/>
      <c r="AA366" s="19"/>
      <c r="AB366" s="19"/>
      <c r="AC366" s="19"/>
      <c r="AD366" s="19"/>
      <c r="AE366" s="19"/>
      <c r="AF366" s="47"/>
      <c r="AG366" s="48"/>
      <c r="AH366" s="48"/>
      <c r="AI366" s="48"/>
      <c r="AJ366" s="48"/>
    </row>
    <row r="367" spans="20:36" x14ac:dyDescent="0.25">
      <c r="W367" s="82"/>
      <c r="X367" s="17"/>
      <c r="Y367" s="18"/>
      <c r="Z367" s="4"/>
      <c r="AA367" s="19"/>
      <c r="AB367" s="19"/>
      <c r="AC367" s="19"/>
      <c r="AD367" s="19"/>
      <c r="AE367" s="19"/>
      <c r="AF367" s="47"/>
      <c r="AG367" s="48"/>
      <c r="AH367" s="48"/>
      <c r="AI367" s="48"/>
      <c r="AJ367" s="48"/>
    </row>
    <row r="368" spans="20:36" x14ac:dyDescent="0.25">
      <c r="W368" s="82"/>
      <c r="X368" s="17"/>
      <c r="Y368" s="18"/>
      <c r="Z368" s="4"/>
      <c r="AA368" s="19"/>
      <c r="AB368" s="19"/>
      <c r="AC368" s="19"/>
      <c r="AD368" s="19"/>
      <c r="AE368" s="19"/>
      <c r="AF368" s="47"/>
      <c r="AG368" s="48"/>
      <c r="AH368" s="48"/>
      <c r="AI368" s="48"/>
      <c r="AJ368" s="48"/>
    </row>
    <row r="369" spans="20:36" x14ac:dyDescent="0.25">
      <c r="W369" s="82"/>
      <c r="X369" s="17"/>
      <c r="Y369" s="18"/>
      <c r="Z369" s="4"/>
      <c r="AA369" s="19"/>
      <c r="AB369" s="19"/>
      <c r="AC369" s="19"/>
      <c r="AD369" s="19"/>
      <c r="AE369" s="19"/>
      <c r="AF369" s="47"/>
      <c r="AG369" s="48"/>
      <c r="AH369" s="48"/>
      <c r="AI369" s="48"/>
      <c r="AJ369" s="48"/>
    </row>
    <row r="370" spans="20:36" x14ac:dyDescent="0.25">
      <c r="W370" s="82"/>
      <c r="X370" s="17"/>
      <c r="Y370" s="18"/>
      <c r="Z370" s="4"/>
      <c r="AA370" s="19"/>
      <c r="AB370" s="19"/>
      <c r="AC370" s="19"/>
      <c r="AD370" s="19"/>
      <c r="AE370" s="19"/>
      <c r="AF370" s="47"/>
      <c r="AG370" s="48"/>
      <c r="AH370" s="48"/>
      <c r="AI370" s="48"/>
      <c r="AJ370" s="48"/>
    </row>
    <row r="371" spans="20:36" x14ac:dyDescent="0.25">
      <c r="W371" s="82"/>
      <c r="X371" s="17"/>
      <c r="Y371" s="18"/>
      <c r="Z371" s="4"/>
      <c r="AA371" s="19"/>
      <c r="AB371" s="19"/>
      <c r="AC371" s="19"/>
      <c r="AD371" s="19"/>
      <c r="AE371" s="19"/>
      <c r="AF371" s="47"/>
      <c r="AG371" s="48"/>
      <c r="AH371" s="48"/>
      <c r="AI371" s="48"/>
      <c r="AJ371" s="48"/>
    </row>
    <row r="372" spans="20:36" x14ac:dyDescent="0.25">
      <c r="W372" s="82"/>
      <c r="X372" s="17"/>
      <c r="Y372" s="18"/>
      <c r="Z372" s="4"/>
      <c r="AA372" s="19"/>
      <c r="AB372" s="19"/>
      <c r="AC372" s="19"/>
      <c r="AD372" s="19"/>
      <c r="AE372" s="19"/>
      <c r="AF372" s="47"/>
      <c r="AG372" s="48"/>
      <c r="AH372" s="48"/>
      <c r="AI372" s="48"/>
      <c r="AJ372" s="48"/>
    </row>
    <row r="373" spans="20:36" x14ac:dyDescent="0.25">
      <c r="W373" s="82"/>
      <c r="X373" s="17"/>
      <c r="Y373" s="18"/>
      <c r="Z373" s="4"/>
      <c r="AA373" s="19"/>
      <c r="AB373" s="19"/>
      <c r="AC373" s="19"/>
      <c r="AD373" s="19"/>
      <c r="AE373" s="19"/>
      <c r="AF373" s="47"/>
      <c r="AG373" s="48"/>
      <c r="AH373" s="48"/>
      <c r="AI373" s="48"/>
      <c r="AJ373" s="48"/>
    </row>
    <row r="374" spans="20:36" x14ac:dyDescent="0.25">
      <c r="X374" s="17"/>
      <c r="Y374" s="18"/>
      <c r="Z374" s="4"/>
      <c r="AA374" s="19"/>
      <c r="AB374" s="19"/>
      <c r="AC374" s="19"/>
      <c r="AD374" s="19"/>
      <c r="AE374" s="19"/>
      <c r="AF374" s="47"/>
      <c r="AG374" s="48"/>
      <c r="AH374" s="48"/>
      <c r="AI374" s="48"/>
      <c r="AJ374" s="48"/>
    </row>
    <row r="375" spans="20:36" x14ac:dyDescent="0.25">
      <c r="X375" s="17"/>
      <c r="Y375" s="18"/>
      <c r="Z375" s="4"/>
      <c r="AA375" s="19"/>
      <c r="AB375" s="19"/>
      <c r="AC375" s="19"/>
      <c r="AD375" s="19"/>
      <c r="AE375" s="19"/>
      <c r="AF375" s="47"/>
      <c r="AG375" s="48"/>
      <c r="AH375" s="48"/>
      <c r="AI375" s="48"/>
      <c r="AJ375" s="48"/>
    </row>
    <row r="376" spans="20:36" x14ac:dyDescent="0.25">
      <c r="X376" s="17"/>
      <c r="Y376" s="18"/>
      <c r="Z376" s="4"/>
      <c r="AA376" s="19"/>
      <c r="AB376" s="19"/>
      <c r="AC376" s="19"/>
      <c r="AD376" s="19"/>
      <c r="AE376" s="19"/>
      <c r="AF376" s="47"/>
      <c r="AG376" s="48"/>
      <c r="AH376" s="48"/>
      <c r="AI376" s="48"/>
      <c r="AJ376" s="48"/>
    </row>
    <row r="377" spans="20:36" x14ac:dyDescent="0.25">
      <c r="T377" s="59"/>
      <c r="X377" s="17"/>
      <c r="Y377" s="18"/>
      <c r="Z377" s="4"/>
      <c r="AA377" s="19"/>
      <c r="AB377" s="19"/>
      <c r="AC377" s="19"/>
      <c r="AD377" s="19"/>
      <c r="AE377" s="19"/>
      <c r="AF377" s="47"/>
      <c r="AG377" s="48"/>
      <c r="AH377" s="48"/>
      <c r="AI377" s="48"/>
      <c r="AJ377" s="48"/>
    </row>
    <row r="378" spans="20:36" x14ac:dyDescent="0.25">
      <c r="T378" s="59"/>
      <c r="X378" s="17"/>
      <c r="Y378" s="18"/>
      <c r="Z378" s="4"/>
      <c r="AA378" s="19"/>
      <c r="AB378" s="19"/>
      <c r="AC378" s="19"/>
      <c r="AD378" s="19"/>
      <c r="AE378" s="19"/>
      <c r="AF378" s="47"/>
      <c r="AG378" s="48"/>
      <c r="AH378" s="48"/>
      <c r="AI378" s="48"/>
      <c r="AJ378" s="48"/>
    </row>
    <row r="379" spans="20:36" x14ac:dyDescent="0.25">
      <c r="T379" s="59"/>
      <c r="X379" s="17"/>
      <c r="Y379" s="18"/>
      <c r="Z379" s="4"/>
      <c r="AA379" s="19"/>
      <c r="AB379" s="19"/>
      <c r="AC379" s="19"/>
      <c r="AD379" s="19"/>
      <c r="AE379" s="19"/>
      <c r="AF379" s="47"/>
      <c r="AG379" s="48"/>
      <c r="AH379" s="48"/>
      <c r="AI379" s="48"/>
      <c r="AJ379" s="48"/>
    </row>
    <row r="380" spans="20:36" x14ac:dyDescent="0.25">
      <c r="T380" s="59"/>
      <c r="X380" s="17"/>
      <c r="Y380" s="18"/>
      <c r="Z380" s="4"/>
      <c r="AA380" s="19"/>
      <c r="AB380" s="19"/>
      <c r="AC380" s="19"/>
      <c r="AD380" s="19"/>
      <c r="AE380" s="19"/>
      <c r="AF380" s="47"/>
      <c r="AG380" s="48"/>
      <c r="AH380" s="48"/>
      <c r="AI380" s="48"/>
      <c r="AJ380" s="48"/>
    </row>
    <row r="381" spans="20:36" x14ac:dyDescent="0.25">
      <c r="X381" s="17"/>
      <c r="Y381" s="18"/>
      <c r="Z381" s="4"/>
      <c r="AA381" s="19"/>
      <c r="AB381" s="19"/>
      <c r="AC381" s="19"/>
      <c r="AD381" s="19"/>
      <c r="AE381" s="19"/>
      <c r="AF381" s="47"/>
      <c r="AG381" s="48"/>
      <c r="AH381" s="48"/>
      <c r="AI381" s="48"/>
      <c r="AJ381" s="48"/>
    </row>
    <row r="382" spans="20:36" x14ac:dyDescent="0.25">
      <c r="T382" s="59"/>
      <c r="X382" s="17"/>
      <c r="Y382" s="18"/>
      <c r="Z382" s="4"/>
      <c r="AA382" s="19"/>
      <c r="AB382" s="19"/>
      <c r="AC382" s="19"/>
      <c r="AD382" s="19"/>
      <c r="AE382" s="19"/>
      <c r="AF382" s="47"/>
      <c r="AG382" s="48"/>
      <c r="AH382" s="48"/>
      <c r="AI382" s="48"/>
      <c r="AJ382" s="48"/>
    </row>
    <row r="383" spans="20:36" x14ac:dyDescent="0.25">
      <c r="T383" s="59"/>
      <c r="X383" s="17"/>
      <c r="Y383" s="18"/>
      <c r="Z383" s="4"/>
      <c r="AA383" s="19"/>
      <c r="AB383" s="19"/>
      <c r="AC383" s="19"/>
      <c r="AD383" s="19"/>
      <c r="AE383" s="19"/>
      <c r="AF383" s="47"/>
      <c r="AG383" s="48"/>
      <c r="AH383" s="48"/>
      <c r="AI383" s="48"/>
      <c r="AJ383" s="48"/>
    </row>
    <row r="384" spans="20:36" x14ac:dyDescent="0.25">
      <c r="T384" s="59"/>
      <c r="X384" s="17"/>
      <c r="Y384" s="18"/>
      <c r="Z384" s="4"/>
      <c r="AA384" s="19"/>
      <c r="AB384" s="19"/>
      <c r="AC384" s="19"/>
      <c r="AD384" s="19"/>
      <c r="AE384" s="19"/>
      <c r="AF384" s="47"/>
      <c r="AG384" s="48"/>
      <c r="AH384" s="48"/>
      <c r="AI384" s="48"/>
      <c r="AJ384" s="48"/>
    </row>
    <row r="385" spans="20:36" x14ac:dyDescent="0.25">
      <c r="T385" s="59"/>
      <c r="X385" s="17"/>
      <c r="Y385" s="18"/>
      <c r="Z385" s="4"/>
      <c r="AA385" s="19"/>
      <c r="AB385" s="19"/>
      <c r="AC385" s="19"/>
      <c r="AD385" s="19"/>
      <c r="AE385" s="19"/>
      <c r="AF385" s="47"/>
      <c r="AG385" s="48"/>
      <c r="AH385" s="48"/>
      <c r="AI385" s="48"/>
      <c r="AJ385" s="48"/>
    </row>
    <row r="386" spans="20:36" x14ac:dyDescent="0.25">
      <c r="X386" s="17"/>
      <c r="Y386" s="18"/>
      <c r="Z386" s="4"/>
      <c r="AA386" s="19"/>
      <c r="AB386" s="19"/>
      <c r="AC386" s="19"/>
      <c r="AD386" s="19"/>
      <c r="AE386" s="19"/>
      <c r="AF386" s="47"/>
      <c r="AG386" s="48"/>
      <c r="AH386" s="48"/>
      <c r="AI386" s="48"/>
      <c r="AJ386" s="48"/>
    </row>
    <row r="387" spans="20:36" x14ac:dyDescent="0.25">
      <c r="T387" s="59"/>
      <c r="X387" s="17"/>
      <c r="Y387" s="18"/>
      <c r="Z387" s="4"/>
      <c r="AA387" s="19"/>
      <c r="AB387" s="19"/>
      <c r="AC387" s="19"/>
      <c r="AD387" s="19"/>
      <c r="AE387" s="19"/>
      <c r="AF387" s="47"/>
      <c r="AG387" s="48"/>
      <c r="AH387" s="48"/>
      <c r="AI387" s="48"/>
      <c r="AJ387" s="48"/>
    </row>
    <row r="388" spans="20:36" x14ac:dyDescent="0.25">
      <c r="T388" s="59"/>
      <c r="X388" s="17"/>
      <c r="Y388" s="18"/>
      <c r="Z388" s="4"/>
      <c r="AA388" s="19"/>
      <c r="AB388" s="19"/>
      <c r="AC388" s="19"/>
      <c r="AD388" s="19"/>
      <c r="AE388" s="19"/>
      <c r="AF388" s="47"/>
      <c r="AG388" s="48"/>
      <c r="AH388" s="48"/>
      <c r="AI388" s="48"/>
      <c r="AJ388" s="48"/>
    </row>
    <row r="389" spans="20:36" x14ac:dyDescent="0.25">
      <c r="T389" s="59"/>
      <c r="X389" s="17"/>
      <c r="Y389" s="18"/>
      <c r="Z389" s="4"/>
      <c r="AA389" s="19"/>
      <c r="AB389" s="19"/>
      <c r="AC389" s="19"/>
      <c r="AD389" s="19"/>
      <c r="AE389" s="19"/>
      <c r="AF389" s="47"/>
      <c r="AG389" s="48"/>
      <c r="AH389" s="48"/>
      <c r="AI389" s="48"/>
      <c r="AJ389" s="48"/>
    </row>
    <row r="390" spans="20:36" x14ac:dyDescent="0.25">
      <c r="T390" s="59"/>
      <c r="X390" s="17"/>
      <c r="Y390" s="18"/>
      <c r="Z390" s="4"/>
      <c r="AA390" s="19"/>
      <c r="AB390" s="19"/>
      <c r="AC390" s="19"/>
      <c r="AD390" s="19"/>
      <c r="AE390" s="19"/>
      <c r="AF390" s="47"/>
      <c r="AG390" s="48"/>
      <c r="AH390" s="48"/>
      <c r="AI390" s="48"/>
      <c r="AJ390" s="48"/>
    </row>
    <row r="391" spans="20:36" x14ac:dyDescent="0.25">
      <c r="T391" s="59"/>
      <c r="X391" s="17"/>
      <c r="Y391" s="18"/>
      <c r="Z391" s="4"/>
      <c r="AA391" s="19"/>
      <c r="AB391" s="19"/>
      <c r="AC391" s="19"/>
      <c r="AD391" s="19"/>
      <c r="AE391" s="19"/>
      <c r="AF391" s="47"/>
      <c r="AG391" s="48"/>
      <c r="AH391" s="48"/>
      <c r="AI391" s="48"/>
      <c r="AJ391" s="48"/>
    </row>
    <row r="392" spans="20:36" x14ac:dyDescent="0.25">
      <c r="T392" s="59"/>
      <c r="X392" s="17"/>
      <c r="Y392" s="18"/>
      <c r="Z392" s="4"/>
      <c r="AA392" s="19"/>
      <c r="AB392" s="19"/>
      <c r="AC392" s="19"/>
      <c r="AD392" s="19"/>
      <c r="AE392" s="19"/>
      <c r="AF392" s="47"/>
      <c r="AG392" s="48"/>
      <c r="AH392" s="48"/>
      <c r="AI392" s="48"/>
      <c r="AJ392" s="48"/>
    </row>
    <row r="393" spans="20:36" x14ac:dyDescent="0.25">
      <c r="T393" s="59"/>
      <c r="X393" s="17"/>
      <c r="Y393" s="18"/>
      <c r="Z393" s="4"/>
      <c r="AA393" s="19"/>
      <c r="AB393" s="19"/>
      <c r="AC393" s="19"/>
      <c r="AD393" s="19"/>
      <c r="AE393" s="19"/>
      <c r="AF393" s="47"/>
      <c r="AG393" s="48"/>
      <c r="AH393" s="48"/>
      <c r="AI393" s="48"/>
      <c r="AJ393" s="48"/>
    </row>
    <row r="394" spans="20:36" x14ac:dyDescent="0.25">
      <c r="T394" s="59"/>
      <c r="X394" s="17"/>
      <c r="Y394" s="18"/>
      <c r="Z394" s="4"/>
      <c r="AA394" s="19"/>
      <c r="AB394" s="19"/>
      <c r="AC394" s="19"/>
      <c r="AD394" s="19"/>
      <c r="AE394" s="19"/>
      <c r="AF394" s="47"/>
      <c r="AG394" s="48"/>
      <c r="AH394" s="48"/>
      <c r="AI394" s="48"/>
      <c r="AJ394" s="48"/>
    </row>
    <row r="395" spans="20:36" x14ac:dyDescent="0.25">
      <c r="T395" s="59"/>
      <c r="X395" s="17"/>
      <c r="Y395" s="18"/>
      <c r="Z395" s="4"/>
      <c r="AA395" s="19"/>
      <c r="AB395" s="19"/>
      <c r="AC395" s="19"/>
      <c r="AD395" s="19"/>
      <c r="AE395" s="19"/>
      <c r="AF395" s="47"/>
      <c r="AG395" s="48"/>
      <c r="AH395" s="48"/>
      <c r="AI395" s="48"/>
      <c r="AJ395" s="48"/>
    </row>
    <row r="396" spans="20:36" x14ac:dyDescent="0.25">
      <c r="T396" s="59"/>
      <c r="X396" s="17"/>
      <c r="Y396" s="18"/>
      <c r="Z396" s="4"/>
      <c r="AA396" s="19"/>
      <c r="AB396" s="19"/>
      <c r="AC396" s="19"/>
      <c r="AD396" s="19"/>
      <c r="AE396" s="19"/>
      <c r="AF396" s="47"/>
      <c r="AG396" s="48"/>
      <c r="AH396" s="48"/>
      <c r="AI396" s="48"/>
      <c r="AJ396" s="48"/>
    </row>
    <row r="397" spans="20:36" x14ac:dyDescent="0.25">
      <c r="T397" s="59"/>
      <c r="X397" s="17"/>
      <c r="Y397" s="18"/>
      <c r="Z397" s="4"/>
      <c r="AA397" s="19"/>
      <c r="AB397" s="19"/>
      <c r="AC397" s="19"/>
      <c r="AD397" s="19"/>
      <c r="AE397" s="19"/>
      <c r="AF397" s="47"/>
      <c r="AG397" s="48"/>
      <c r="AH397" s="48"/>
      <c r="AI397" s="48"/>
      <c r="AJ397" s="48"/>
    </row>
    <row r="398" spans="20:36" x14ac:dyDescent="0.25">
      <c r="T398" s="59"/>
      <c r="X398" s="17"/>
      <c r="Y398" s="18"/>
      <c r="Z398" s="4"/>
      <c r="AA398" s="19"/>
      <c r="AB398" s="19"/>
      <c r="AC398" s="19"/>
      <c r="AD398" s="19"/>
      <c r="AE398" s="19"/>
      <c r="AF398" s="47"/>
      <c r="AG398" s="48"/>
      <c r="AH398" s="48"/>
      <c r="AI398" s="48"/>
      <c r="AJ398" s="48"/>
    </row>
    <row r="399" spans="20:36" x14ac:dyDescent="0.25">
      <c r="T399" s="59"/>
      <c r="X399" s="17"/>
      <c r="Y399" s="18"/>
      <c r="Z399" s="4"/>
      <c r="AA399" s="19"/>
      <c r="AB399" s="19"/>
      <c r="AC399" s="19"/>
      <c r="AD399" s="19"/>
      <c r="AE399" s="19"/>
      <c r="AF399" s="47"/>
      <c r="AG399" s="48"/>
      <c r="AH399" s="48"/>
      <c r="AI399" s="48"/>
      <c r="AJ399" s="48"/>
    </row>
    <row r="400" spans="20:36" x14ac:dyDescent="0.25">
      <c r="T400" s="59"/>
      <c r="X400" s="17"/>
      <c r="Y400" s="18"/>
      <c r="Z400" s="4"/>
      <c r="AA400" s="19"/>
      <c r="AB400" s="19"/>
      <c r="AC400" s="19"/>
      <c r="AD400" s="19"/>
      <c r="AE400" s="19"/>
      <c r="AF400" s="47"/>
      <c r="AG400" s="48"/>
      <c r="AH400" s="48"/>
      <c r="AI400" s="48"/>
      <c r="AJ400" s="48"/>
    </row>
    <row r="401" spans="20:36" x14ac:dyDescent="0.25">
      <c r="T401" s="59"/>
      <c r="X401" s="17"/>
      <c r="Y401" s="18"/>
      <c r="Z401" s="4"/>
      <c r="AA401" s="19"/>
      <c r="AB401" s="19"/>
      <c r="AC401" s="19"/>
      <c r="AD401" s="19"/>
      <c r="AE401" s="19"/>
      <c r="AF401" s="47"/>
      <c r="AG401" s="48"/>
      <c r="AH401" s="48"/>
      <c r="AI401" s="48"/>
      <c r="AJ401" s="48"/>
    </row>
    <row r="402" spans="20:36" x14ac:dyDescent="0.25">
      <c r="T402" s="59"/>
      <c r="X402" s="17"/>
      <c r="Y402" s="18"/>
      <c r="Z402" s="4"/>
      <c r="AA402" s="19"/>
      <c r="AB402" s="19"/>
      <c r="AC402" s="19"/>
      <c r="AD402" s="19"/>
      <c r="AE402" s="19"/>
      <c r="AF402" s="47"/>
      <c r="AG402" s="48"/>
      <c r="AH402" s="48"/>
      <c r="AI402" s="48"/>
      <c r="AJ402" s="48"/>
    </row>
    <row r="403" spans="20:36" x14ac:dyDescent="0.25">
      <c r="T403" s="59"/>
      <c r="X403" s="17"/>
      <c r="Y403" s="18"/>
      <c r="Z403" s="4"/>
      <c r="AA403" s="19"/>
      <c r="AB403" s="19"/>
      <c r="AC403" s="19"/>
      <c r="AD403" s="19"/>
      <c r="AE403" s="19"/>
      <c r="AF403" s="47"/>
      <c r="AG403" s="48"/>
      <c r="AH403" s="48"/>
      <c r="AI403" s="48"/>
      <c r="AJ403" s="48"/>
    </row>
    <row r="404" spans="20:36" x14ac:dyDescent="0.25">
      <c r="T404" s="59"/>
      <c r="X404" s="17"/>
      <c r="Y404" s="18"/>
      <c r="Z404" s="4"/>
      <c r="AA404" s="19"/>
      <c r="AB404" s="19"/>
      <c r="AC404" s="19"/>
      <c r="AD404" s="19"/>
      <c r="AE404" s="19"/>
      <c r="AF404" s="47"/>
      <c r="AG404" s="48"/>
      <c r="AH404" s="48"/>
      <c r="AI404" s="48"/>
      <c r="AJ404" s="48"/>
    </row>
    <row r="405" spans="20:36" x14ac:dyDescent="0.25">
      <c r="T405" s="59"/>
      <c r="X405" s="17"/>
      <c r="Y405" s="18"/>
      <c r="Z405" s="4"/>
      <c r="AA405" s="19"/>
      <c r="AB405" s="19"/>
      <c r="AC405" s="19"/>
      <c r="AD405" s="19"/>
      <c r="AE405" s="19"/>
      <c r="AF405" s="47"/>
      <c r="AG405" s="48"/>
      <c r="AH405" s="48"/>
      <c r="AI405" s="48"/>
      <c r="AJ405" s="48"/>
    </row>
    <row r="406" spans="20:36" x14ac:dyDescent="0.25">
      <c r="T406" s="59"/>
      <c r="X406" s="17"/>
      <c r="Y406" s="18"/>
      <c r="Z406" s="4"/>
      <c r="AA406" s="19"/>
      <c r="AB406" s="19"/>
      <c r="AC406" s="19"/>
      <c r="AD406" s="19"/>
      <c r="AE406" s="19"/>
      <c r="AF406" s="47"/>
      <c r="AG406" s="48"/>
      <c r="AH406" s="48"/>
      <c r="AI406" s="48"/>
      <c r="AJ406" s="48"/>
    </row>
    <row r="407" spans="20:36" x14ac:dyDescent="0.25">
      <c r="T407" s="59"/>
      <c r="X407" s="17"/>
      <c r="Y407" s="18"/>
      <c r="Z407" s="4"/>
      <c r="AA407" s="19"/>
      <c r="AB407" s="19"/>
      <c r="AC407" s="19"/>
      <c r="AD407" s="19"/>
      <c r="AE407" s="19"/>
      <c r="AF407" s="47"/>
      <c r="AG407" s="48"/>
      <c r="AH407" s="48"/>
      <c r="AI407" s="48"/>
      <c r="AJ407" s="48"/>
    </row>
    <row r="408" spans="20:36" x14ac:dyDescent="0.25">
      <c r="T408" s="59"/>
      <c r="X408" s="17"/>
      <c r="Y408" s="18"/>
      <c r="Z408" s="4"/>
      <c r="AA408" s="19"/>
      <c r="AB408" s="19"/>
      <c r="AC408" s="19"/>
      <c r="AD408" s="19"/>
      <c r="AE408" s="19"/>
      <c r="AF408" s="47"/>
      <c r="AG408" s="48"/>
      <c r="AH408" s="48"/>
      <c r="AI408" s="48"/>
      <c r="AJ408" s="48"/>
    </row>
    <row r="409" spans="20:36" x14ac:dyDescent="0.25">
      <c r="T409" s="59"/>
      <c r="X409" s="17"/>
      <c r="Y409" s="18"/>
      <c r="Z409" s="4"/>
      <c r="AA409" s="19"/>
      <c r="AB409" s="19"/>
      <c r="AC409" s="19"/>
      <c r="AD409" s="19"/>
      <c r="AE409" s="19"/>
      <c r="AF409" s="47"/>
      <c r="AG409" s="48"/>
      <c r="AH409" s="48"/>
      <c r="AI409" s="48"/>
      <c r="AJ409" s="48"/>
    </row>
    <row r="410" spans="20:36" x14ac:dyDescent="0.25">
      <c r="T410" s="59"/>
      <c r="X410" s="17"/>
      <c r="Y410" s="18"/>
      <c r="Z410" s="4"/>
      <c r="AA410" s="19"/>
      <c r="AB410" s="19"/>
      <c r="AC410" s="19"/>
      <c r="AD410" s="19"/>
      <c r="AE410" s="19"/>
      <c r="AF410" s="47"/>
      <c r="AG410" s="48"/>
      <c r="AH410" s="48"/>
      <c r="AI410" s="48"/>
      <c r="AJ410" s="48"/>
    </row>
    <row r="411" spans="20:36" x14ac:dyDescent="0.25">
      <c r="T411" s="59"/>
      <c r="X411" s="17"/>
      <c r="Y411" s="18"/>
      <c r="Z411" s="4"/>
      <c r="AA411" s="19"/>
      <c r="AB411" s="19"/>
      <c r="AC411" s="19"/>
      <c r="AD411" s="19"/>
      <c r="AE411" s="19"/>
      <c r="AF411" s="47"/>
      <c r="AG411" s="48"/>
      <c r="AH411" s="48"/>
      <c r="AI411" s="48"/>
      <c r="AJ411" s="48"/>
    </row>
    <row r="412" spans="20:36" x14ac:dyDescent="0.25">
      <c r="T412" s="59"/>
      <c r="X412" s="17"/>
      <c r="Y412" s="18"/>
      <c r="Z412" s="4"/>
      <c r="AA412" s="19"/>
      <c r="AB412" s="19"/>
      <c r="AC412" s="19"/>
      <c r="AD412" s="19"/>
      <c r="AE412" s="19"/>
      <c r="AF412" s="47"/>
      <c r="AG412" s="48"/>
      <c r="AH412" s="48"/>
      <c r="AI412" s="48"/>
      <c r="AJ412" s="48"/>
    </row>
    <row r="413" spans="20:36" x14ac:dyDescent="0.25">
      <c r="T413" s="59"/>
      <c r="X413" s="17"/>
      <c r="Y413" s="18"/>
      <c r="Z413" s="4"/>
      <c r="AA413" s="19"/>
      <c r="AB413" s="19"/>
      <c r="AC413" s="19"/>
      <c r="AD413" s="19"/>
      <c r="AE413" s="19"/>
      <c r="AF413" s="47"/>
      <c r="AG413" s="48"/>
      <c r="AH413" s="48"/>
      <c r="AI413" s="48"/>
      <c r="AJ413" s="48"/>
    </row>
    <row r="414" spans="20:36" x14ac:dyDescent="0.25">
      <c r="T414" s="59"/>
      <c r="X414" s="17"/>
      <c r="Y414" s="18"/>
      <c r="Z414" s="4"/>
      <c r="AA414" s="19"/>
      <c r="AB414" s="19"/>
      <c r="AC414" s="19"/>
      <c r="AD414" s="19"/>
      <c r="AE414" s="19"/>
      <c r="AF414" s="47"/>
      <c r="AG414" s="48"/>
      <c r="AH414" s="48"/>
      <c r="AI414" s="48"/>
      <c r="AJ414" s="48"/>
    </row>
    <row r="415" spans="20:36" x14ac:dyDescent="0.25">
      <c r="T415" s="59"/>
      <c r="X415" s="17"/>
      <c r="Y415" s="18"/>
      <c r="Z415" s="4"/>
      <c r="AA415" s="19"/>
      <c r="AB415" s="19"/>
      <c r="AC415" s="19"/>
      <c r="AD415" s="19"/>
      <c r="AE415" s="19"/>
      <c r="AF415" s="47"/>
      <c r="AG415" s="48"/>
      <c r="AH415" s="48"/>
      <c r="AI415" s="48"/>
      <c r="AJ415" s="48"/>
    </row>
    <row r="416" spans="20:36" x14ac:dyDescent="0.25">
      <c r="T416" s="59"/>
      <c r="X416" s="17"/>
      <c r="Y416" s="18"/>
      <c r="Z416" s="4"/>
      <c r="AA416" s="19"/>
      <c r="AB416" s="19"/>
      <c r="AC416" s="19"/>
      <c r="AD416" s="19"/>
      <c r="AE416" s="19"/>
      <c r="AF416" s="47"/>
      <c r="AG416" s="48"/>
      <c r="AH416" s="48"/>
      <c r="AI416" s="48"/>
      <c r="AJ416" s="48"/>
    </row>
    <row r="417" spans="20:36" x14ac:dyDescent="0.25">
      <c r="T417" s="59"/>
      <c r="X417" s="17"/>
      <c r="Y417" s="18"/>
      <c r="Z417" s="4"/>
      <c r="AA417" s="19"/>
      <c r="AB417" s="19"/>
      <c r="AC417" s="19"/>
      <c r="AD417" s="19"/>
      <c r="AE417" s="19"/>
      <c r="AF417" s="47"/>
      <c r="AG417" s="48"/>
      <c r="AH417" s="48"/>
      <c r="AI417" s="48"/>
      <c r="AJ417" s="48"/>
    </row>
    <row r="418" spans="20:36" x14ac:dyDescent="0.25">
      <c r="T418" s="59"/>
      <c r="X418" s="17"/>
      <c r="Y418" s="18"/>
      <c r="Z418" s="4"/>
      <c r="AA418" s="19"/>
      <c r="AB418" s="19"/>
      <c r="AC418" s="19"/>
      <c r="AD418" s="19"/>
      <c r="AE418" s="19"/>
      <c r="AF418" s="47"/>
      <c r="AG418" s="48"/>
      <c r="AH418" s="48"/>
      <c r="AI418" s="48"/>
      <c r="AJ418" s="48"/>
    </row>
    <row r="419" spans="20:36" x14ac:dyDescent="0.25">
      <c r="T419" s="59"/>
      <c r="X419" s="17"/>
      <c r="Y419" s="18"/>
      <c r="Z419" s="4"/>
      <c r="AA419" s="19"/>
      <c r="AB419" s="19"/>
      <c r="AC419" s="19"/>
      <c r="AD419" s="19"/>
      <c r="AE419" s="19"/>
      <c r="AF419" s="47"/>
      <c r="AG419" s="48"/>
      <c r="AH419" s="48"/>
      <c r="AI419" s="48"/>
      <c r="AJ419" s="48"/>
    </row>
    <row r="420" spans="20:36" x14ac:dyDescent="0.25">
      <c r="T420" s="59"/>
      <c r="X420" s="17"/>
      <c r="Y420" s="18"/>
      <c r="Z420" s="4"/>
      <c r="AA420" s="19"/>
      <c r="AB420" s="19"/>
      <c r="AC420" s="19"/>
      <c r="AD420" s="19"/>
      <c r="AE420" s="19"/>
      <c r="AF420" s="47"/>
      <c r="AG420" s="48"/>
      <c r="AH420" s="48"/>
      <c r="AI420" s="48"/>
      <c r="AJ420" s="48"/>
    </row>
    <row r="421" spans="20:36" x14ac:dyDescent="0.25">
      <c r="T421" s="59"/>
      <c r="X421" s="17"/>
      <c r="Y421" s="18"/>
      <c r="Z421" s="4"/>
      <c r="AA421" s="19"/>
      <c r="AB421" s="19"/>
      <c r="AC421" s="19"/>
      <c r="AD421" s="19"/>
      <c r="AE421" s="19"/>
      <c r="AF421" s="47"/>
      <c r="AG421" s="48"/>
      <c r="AH421" s="48"/>
      <c r="AI421" s="48"/>
      <c r="AJ421" s="48"/>
    </row>
    <row r="422" spans="20:36" x14ac:dyDescent="0.25">
      <c r="T422" s="59"/>
      <c r="X422" s="17"/>
      <c r="Y422" s="18"/>
      <c r="Z422" s="4"/>
      <c r="AA422" s="19"/>
      <c r="AB422" s="19"/>
      <c r="AC422" s="19"/>
      <c r="AD422" s="19"/>
      <c r="AE422" s="19"/>
      <c r="AF422" s="47"/>
      <c r="AG422" s="48"/>
      <c r="AH422" s="48"/>
      <c r="AI422" s="48"/>
      <c r="AJ422" s="48"/>
    </row>
    <row r="423" spans="20:36" x14ac:dyDescent="0.25">
      <c r="T423" s="59"/>
      <c r="X423" s="17"/>
      <c r="Y423" s="18"/>
      <c r="Z423" s="4"/>
      <c r="AA423" s="19"/>
      <c r="AB423" s="19"/>
      <c r="AC423" s="19"/>
      <c r="AD423" s="19"/>
      <c r="AE423" s="19"/>
      <c r="AF423" s="47"/>
      <c r="AG423" s="48"/>
      <c r="AH423" s="48"/>
      <c r="AI423" s="48"/>
      <c r="AJ423" s="48"/>
    </row>
    <row r="424" spans="20:36" x14ac:dyDescent="0.25">
      <c r="T424" s="59"/>
      <c r="X424" s="17"/>
      <c r="Y424" s="18"/>
      <c r="Z424" s="4"/>
      <c r="AA424" s="19"/>
      <c r="AB424" s="19"/>
      <c r="AC424" s="19"/>
      <c r="AD424" s="19"/>
      <c r="AE424" s="19"/>
      <c r="AF424" s="47"/>
      <c r="AG424" s="48"/>
      <c r="AH424" s="48"/>
      <c r="AI424" s="48"/>
      <c r="AJ424" s="48"/>
    </row>
    <row r="425" spans="20:36" x14ac:dyDescent="0.25">
      <c r="T425" s="59"/>
      <c r="X425" s="17"/>
      <c r="Y425" s="18"/>
      <c r="Z425" s="4"/>
      <c r="AA425" s="19"/>
      <c r="AB425" s="19"/>
      <c r="AC425" s="19"/>
      <c r="AD425" s="19"/>
      <c r="AE425" s="19"/>
      <c r="AF425" s="47"/>
      <c r="AG425" s="48"/>
      <c r="AH425" s="48"/>
      <c r="AI425" s="48"/>
      <c r="AJ425" s="48"/>
    </row>
    <row r="426" spans="20:36" x14ac:dyDescent="0.25">
      <c r="T426" s="59"/>
      <c r="X426" s="17"/>
      <c r="Y426" s="18"/>
      <c r="Z426" s="4"/>
      <c r="AA426" s="19"/>
      <c r="AB426" s="19"/>
      <c r="AC426" s="19"/>
      <c r="AD426" s="19"/>
      <c r="AE426" s="19"/>
      <c r="AF426" s="47"/>
      <c r="AG426" s="48"/>
      <c r="AH426" s="48"/>
      <c r="AI426" s="48"/>
      <c r="AJ426" s="48"/>
    </row>
    <row r="427" spans="20:36" x14ac:dyDescent="0.25">
      <c r="T427" s="59"/>
      <c r="X427" s="17"/>
      <c r="Y427" s="18"/>
      <c r="Z427" s="4"/>
      <c r="AA427" s="19"/>
      <c r="AB427" s="19"/>
      <c r="AC427" s="19"/>
      <c r="AD427" s="19"/>
      <c r="AE427" s="19"/>
      <c r="AF427" s="47"/>
      <c r="AG427" s="48"/>
      <c r="AH427" s="48"/>
      <c r="AI427" s="48"/>
      <c r="AJ427" s="48"/>
    </row>
    <row r="428" spans="20:36" x14ac:dyDescent="0.25">
      <c r="T428" s="59"/>
      <c r="X428" s="17"/>
      <c r="Y428" s="18"/>
      <c r="Z428" s="4"/>
      <c r="AA428" s="19"/>
      <c r="AB428" s="19"/>
      <c r="AC428" s="19"/>
      <c r="AD428" s="19"/>
      <c r="AE428" s="19"/>
      <c r="AF428" s="47"/>
      <c r="AG428" s="48"/>
      <c r="AH428" s="48"/>
      <c r="AI428" s="48"/>
      <c r="AJ428" s="48"/>
    </row>
    <row r="429" spans="20:36" x14ac:dyDescent="0.25">
      <c r="T429" s="59"/>
      <c r="X429" s="17"/>
      <c r="Y429" s="18"/>
      <c r="Z429" s="4"/>
      <c r="AA429" s="19"/>
      <c r="AB429" s="19"/>
      <c r="AC429" s="19"/>
      <c r="AD429" s="19"/>
      <c r="AE429" s="19"/>
      <c r="AF429" s="47"/>
      <c r="AG429" s="48"/>
      <c r="AH429" s="48"/>
      <c r="AI429" s="48"/>
      <c r="AJ429" s="48"/>
    </row>
    <row r="430" spans="20:36" x14ac:dyDescent="0.25">
      <c r="T430" s="59"/>
      <c r="X430" s="17"/>
      <c r="Y430" s="18"/>
      <c r="Z430" s="4"/>
      <c r="AA430" s="19"/>
      <c r="AB430" s="19"/>
      <c r="AC430" s="19"/>
      <c r="AD430" s="19"/>
      <c r="AE430" s="19"/>
      <c r="AF430" s="47"/>
      <c r="AG430" s="48"/>
      <c r="AH430" s="48"/>
      <c r="AI430" s="48"/>
      <c r="AJ430" s="48"/>
    </row>
    <row r="431" spans="20:36" x14ac:dyDescent="0.25">
      <c r="T431" s="59"/>
      <c r="X431" s="17"/>
      <c r="Y431" s="18"/>
      <c r="Z431" s="4"/>
      <c r="AA431" s="19"/>
      <c r="AB431" s="19"/>
      <c r="AC431" s="19"/>
      <c r="AD431" s="19"/>
      <c r="AE431" s="19"/>
      <c r="AF431" s="47"/>
      <c r="AG431" s="48"/>
      <c r="AH431" s="48"/>
      <c r="AI431" s="48"/>
      <c r="AJ431" s="48"/>
    </row>
    <row r="432" spans="20:36" x14ac:dyDescent="0.25">
      <c r="T432" s="59"/>
      <c r="X432" s="17"/>
      <c r="Y432" s="18"/>
      <c r="Z432" s="4"/>
      <c r="AA432" s="19"/>
      <c r="AB432" s="19"/>
      <c r="AC432" s="19"/>
      <c r="AD432" s="19"/>
      <c r="AE432" s="19"/>
      <c r="AF432" s="47"/>
      <c r="AG432" s="48"/>
      <c r="AH432" s="48"/>
      <c r="AI432" s="48"/>
      <c r="AJ432" s="48"/>
    </row>
    <row r="433" spans="20:36" x14ac:dyDescent="0.25">
      <c r="T433" s="59"/>
      <c r="X433" s="17"/>
      <c r="Y433" s="18"/>
      <c r="Z433" s="4"/>
      <c r="AA433" s="19"/>
      <c r="AB433" s="19"/>
      <c r="AC433" s="19"/>
      <c r="AD433" s="19"/>
      <c r="AE433" s="19"/>
      <c r="AF433" s="47"/>
      <c r="AG433" s="48"/>
      <c r="AH433" s="48"/>
      <c r="AI433" s="48"/>
      <c r="AJ433" s="48"/>
    </row>
    <row r="434" spans="20:36" x14ac:dyDescent="0.25">
      <c r="T434" s="59"/>
      <c r="X434" s="17"/>
      <c r="Y434" s="18"/>
      <c r="Z434" s="4"/>
      <c r="AA434" s="19"/>
      <c r="AB434" s="19"/>
      <c r="AC434" s="19"/>
      <c r="AD434" s="19"/>
      <c r="AE434" s="19"/>
      <c r="AF434" s="47"/>
      <c r="AG434" s="48"/>
      <c r="AH434" s="48"/>
      <c r="AI434" s="48"/>
      <c r="AJ434" s="48"/>
    </row>
    <row r="435" spans="20:36" x14ac:dyDescent="0.25">
      <c r="T435" s="59"/>
      <c r="X435" s="17"/>
      <c r="Y435" s="18"/>
      <c r="Z435" s="4"/>
      <c r="AA435" s="19"/>
      <c r="AB435" s="19"/>
      <c r="AC435" s="19"/>
      <c r="AD435" s="19"/>
      <c r="AE435" s="19"/>
      <c r="AF435" s="47"/>
      <c r="AG435" s="48"/>
      <c r="AH435" s="48"/>
      <c r="AI435" s="48"/>
      <c r="AJ435" s="48"/>
    </row>
    <row r="436" spans="20:36" x14ac:dyDescent="0.25">
      <c r="T436" s="59"/>
      <c r="X436" s="17"/>
      <c r="Y436" s="18"/>
      <c r="Z436" s="4"/>
      <c r="AA436" s="19"/>
      <c r="AB436" s="19"/>
      <c r="AC436" s="19"/>
      <c r="AD436" s="19"/>
      <c r="AE436" s="19"/>
      <c r="AF436" s="47"/>
      <c r="AG436" s="48"/>
      <c r="AH436" s="48"/>
      <c r="AI436" s="48"/>
      <c r="AJ436" s="48"/>
    </row>
    <row r="437" spans="20:36" x14ac:dyDescent="0.25">
      <c r="T437" s="59"/>
      <c r="X437" s="17"/>
      <c r="Y437" s="18"/>
      <c r="Z437" s="4"/>
      <c r="AA437" s="19"/>
      <c r="AB437" s="19"/>
      <c r="AC437" s="19"/>
      <c r="AD437" s="19"/>
      <c r="AE437" s="19"/>
      <c r="AF437" s="47"/>
      <c r="AG437" s="48"/>
      <c r="AH437" s="48"/>
      <c r="AI437" s="48"/>
      <c r="AJ437" s="48"/>
    </row>
    <row r="438" spans="20:36" x14ac:dyDescent="0.25">
      <c r="T438" s="59"/>
      <c r="X438" s="17"/>
      <c r="Y438" s="18"/>
      <c r="Z438" s="4"/>
      <c r="AA438" s="19"/>
      <c r="AB438" s="19"/>
      <c r="AC438" s="19"/>
      <c r="AD438" s="19"/>
      <c r="AE438" s="19"/>
      <c r="AF438" s="47"/>
      <c r="AG438" s="48"/>
      <c r="AH438" s="48"/>
      <c r="AI438" s="48"/>
      <c r="AJ438" s="48"/>
    </row>
    <row r="439" spans="20:36" x14ac:dyDescent="0.25">
      <c r="T439" s="59"/>
      <c r="X439" s="17"/>
      <c r="Y439" s="18"/>
      <c r="Z439" s="4"/>
      <c r="AA439" s="19"/>
      <c r="AB439" s="19"/>
      <c r="AC439" s="19"/>
      <c r="AD439" s="19"/>
      <c r="AE439" s="19"/>
      <c r="AF439" s="47"/>
      <c r="AG439" s="48"/>
      <c r="AH439" s="48"/>
      <c r="AI439" s="48"/>
      <c r="AJ439" s="48"/>
    </row>
    <row r="440" spans="20:36" x14ac:dyDescent="0.25">
      <c r="T440" s="59"/>
      <c r="X440" s="17"/>
      <c r="Y440" s="18"/>
      <c r="Z440" s="4"/>
      <c r="AA440" s="19"/>
      <c r="AB440" s="19"/>
      <c r="AC440" s="19"/>
      <c r="AD440" s="19"/>
      <c r="AE440" s="19"/>
      <c r="AF440" s="47"/>
      <c r="AG440" s="48"/>
      <c r="AH440" s="48"/>
      <c r="AI440" s="48"/>
      <c r="AJ440" s="48"/>
    </row>
    <row r="441" spans="20:36" x14ac:dyDescent="0.25">
      <c r="T441" s="59"/>
      <c r="X441" s="17"/>
      <c r="Y441" s="18"/>
      <c r="Z441" s="4"/>
      <c r="AA441" s="19"/>
      <c r="AB441" s="19"/>
      <c r="AC441" s="19"/>
      <c r="AD441" s="19"/>
      <c r="AE441" s="19"/>
      <c r="AF441" s="47"/>
      <c r="AG441" s="48"/>
      <c r="AH441" s="48"/>
      <c r="AI441" s="48"/>
      <c r="AJ441" s="48"/>
    </row>
    <row r="442" spans="20:36" x14ac:dyDescent="0.25">
      <c r="T442" s="59"/>
      <c r="X442" s="17"/>
      <c r="Y442" s="18"/>
      <c r="Z442" s="4"/>
      <c r="AA442" s="19"/>
      <c r="AB442" s="19"/>
      <c r="AC442" s="19"/>
      <c r="AD442" s="19"/>
      <c r="AE442" s="19"/>
      <c r="AF442" s="47"/>
      <c r="AG442" s="48"/>
      <c r="AH442" s="48"/>
      <c r="AI442" s="48"/>
      <c r="AJ442" s="48"/>
    </row>
    <row r="443" spans="20:36" x14ac:dyDescent="0.25">
      <c r="T443" s="59"/>
      <c r="X443" s="17"/>
      <c r="Y443" s="18"/>
      <c r="Z443" s="4"/>
      <c r="AA443" s="19"/>
      <c r="AB443" s="19"/>
      <c r="AC443" s="19"/>
      <c r="AD443" s="19"/>
      <c r="AE443" s="19"/>
      <c r="AF443" s="47"/>
      <c r="AG443" s="48"/>
      <c r="AH443" s="48"/>
      <c r="AI443" s="48"/>
      <c r="AJ443" s="48"/>
    </row>
    <row r="444" spans="20:36" x14ac:dyDescent="0.25">
      <c r="T444" s="59"/>
      <c r="X444" s="17"/>
      <c r="Y444" s="18"/>
      <c r="Z444" s="4"/>
      <c r="AA444" s="19"/>
      <c r="AB444" s="19"/>
      <c r="AC444" s="19"/>
      <c r="AD444" s="19"/>
      <c r="AE444" s="19"/>
      <c r="AF444" s="47"/>
      <c r="AG444" s="48"/>
      <c r="AH444" s="48"/>
      <c r="AI444" s="48"/>
      <c r="AJ444" s="48"/>
    </row>
    <row r="445" spans="20:36" x14ac:dyDescent="0.25">
      <c r="T445" s="59"/>
      <c r="X445" s="17"/>
      <c r="Y445" s="18"/>
      <c r="Z445" s="4"/>
      <c r="AA445" s="19"/>
      <c r="AB445" s="19"/>
      <c r="AC445" s="19"/>
      <c r="AD445" s="19"/>
      <c r="AE445" s="19"/>
      <c r="AF445" s="47"/>
      <c r="AG445" s="48"/>
      <c r="AH445" s="48"/>
      <c r="AI445" s="48"/>
      <c r="AJ445" s="48"/>
    </row>
    <row r="446" spans="20:36" x14ac:dyDescent="0.25">
      <c r="T446" s="59"/>
      <c r="X446" s="17"/>
      <c r="Y446" s="18"/>
      <c r="Z446" s="4"/>
      <c r="AA446" s="19"/>
      <c r="AB446" s="19"/>
      <c r="AC446" s="19"/>
      <c r="AD446" s="19"/>
      <c r="AE446" s="19"/>
      <c r="AF446" s="47"/>
      <c r="AG446" s="48"/>
      <c r="AH446" s="48"/>
      <c r="AI446" s="48"/>
      <c r="AJ446" s="48"/>
    </row>
    <row r="447" spans="20:36" x14ac:dyDescent="0.25">
      <c r="T447" s="59"/>
      <c r="X447" s="17"/>
      <c r="Y447" s="18"/>
      <c r="Z447" s="4"/>
      <c r="AA447" s="19"/>
      <c r="AB447" s="19"/>
      <c r="AC447" s="19"/>
      <c r="AD447" s="19"/>
      <c r="AE447" s="19"/>
      <c r="AF447" s="47"/>
      <c r="AG447" s="48"/>
      <c r="AH447" s="48"/>
      <c r="AI447" s="48"/>
      <c r="AJ447" s="48"/>
    </row>
    <row r="448" spans="20:36" x14ac:dyDescent="0.25">
      <c r="T448" s="59"/>
      <c r="X448" s="17"/>
      <c r="Y448" s="18"/>
      <c r="Z448" s="4"/>
      <c r="AA448" s="19"/>
      <c r="AB448" s="19"/>
      <c r="AC448" s="19"/>
      <c r="AD448" s="19"/>
      <c r="AE448" s="19"/>
      <c r="AF448" s="47"/>
      <c r="AG448" s="48"/>
      <c r="AH448" s="48"/>
      <c r="AI448" s="48"/>
      <c r="AJ448" s="48"/>
    </row>
    <row r="449" spans="20:36" x14ac:dyDescent="0.25">
      <c r="T449" s="59"/>
      <c r="X449" s="17"/>
      <c r="Y449" s="18"/>
      <c r="Z449" s="4"/>
      <c r="AA449" s="19"/>
      <c r="AB449" s="19"/>
      <c r="AC449" s="19"/>
      <c r="AD449" s="19"/>
      <c r="AE449" s="19"/>
      <c r="AF449" s="47"/>
      <c r="AG449" s="48"/>
      <c r="AH449" s="48"/>
      <c r="AI449" s="48"/>
      <c r="AJ449" s="48"/>
    </row>
    <row r="450" spans="20:36" x14ac:dyDescent="0.25">
      <c r="T450" s="59"/>
      <c r="X450" s="17"/>
      <c r="Y450" s="18"/>
      <c r="Z450" s="4"/>
      <c r="AA450" s="19"/>
      <c r="AB450" s="19"/>
      <c r="AC450" s="19"/>
      <c r="AD450" s="19"/>
      <c r="AE450" s="19"/>
      <c r="AF450" s="47"/>
      <c r="AG450" s="48"/>
      <c r="AH450" s="48"/>
      <c r="AI450" s="48"/>
      <c r="AJ450" s="48"/>
    </row>
    <row r="451" spans="20:36" x14ac:dyDescent="0.25">
      <c r="T451" s="59"/>
      <c r="X451" s="17"/>
      <c r="Y451" s="18"/>
      <c r="Z451" s="4"/>
      <c r="AA451" s="19"/>
      <c r="AB451" s="19"/>
      <c r="AC451" s="19"/>
      <c r="AD451" s="19"/>
      <c r="AE451" s="19"/>
      <c r="AF451" s="47"/>
      <c r="AG451" s="48"/>
      <c r="AH451" s="48"/>
      <c r="AI451" s="48"/>
      <c r="AJ451" s="48"/>
    </row>
    <row r="452" spans="20:36" x14ac:dyDescent="0.25">
      <c r="T452" s="59"/>
      <c r="X452" s="17"/>
      <c r="Y452" s="18"/>
      <c r="Z452" s="4"/>
      <c r="AA452" s="19"/>
      <c r="AB452" s="19"/>
      <c r="AC452" s="19"/>
      <c r="AD452" s="19"/>
      <c r="AE452" s="19"/>
      <c r="AF452" s="47"/>
      <c r="AG452" s="48"/>
      <c r="AH452" s="48"/>
      <c r="AI452" s="48"/>
      <c r="AJ452" s="48"/>
    </row>
    <row r="453" spans="20:36" x14ac:dyDescent="0.25">
      <c r="T453" s="59"/>
      <c r="X453" s="17"/>
      <c r="Y453" s="18"/>
      <c r="Z453" s="4"/>
      <c r="AA453" s="19"/>
      <c r="AB453" s="19"/>
      <c r="AC453" s="19"/>
      <c r="AD453" s="19"/>
      <c r="AE453" s="19"/>
      <c r="AF453" s="47"/>
      <c r="AG453" s="48"/>
      <c r="AH453" s="48"/>
      <c r="AI453" s="48"/>
      <c r="AJ453" s="48"/>
    </row>
    <row r="454" spans="20:36" x14ac:dyDescent="0.25">
      <c r="T454" s="59"/>
      <c r="X454" s="17"/>
      <c r="Y454" s="18"/>
      <c r="Z454" s="4"/>
      <c r="AA454" s="19"/>
      <c r="AB454" s="19"/>
      <c r="AC454" s="19"/>
      <c r="AD454" s="19"/>
      <c r="AE454" s="19"/>
      <c r="AF454" s="47"/>
      <c r="AG454" s="48"/>
      <c r="AH454" s="48"/>
      <c r="AI454" s="48"/>
      <c r="AJ454" s="48"/>
    </row>
    <row r="455" spans="20:36" x14ac:dyDescent="0.25">
      <c r="T455" s="59"/>
      <c r="X455" s="17"/>
      <c r="Y455" s="18"/>
      <c r="Z455" s="4"/>
      <c r="AA455" s="19"/>
      <c r="AB455" s="19"/>
      <c r="AC455" s="19"/>
      <c r="AD455" s="19"/>
      <c r="AE455" s="19"/>
      <c r="AF455" s="47"/>
      <c r="AG455" s="48"/>
      <c r="AH455" s="48"/>
      <c r="AI455" s="48"/>
      <c r="AJ455" s="48"/>
    </row>
    <row r="456" spans="20:36" x14ac:dyDescent="0.25">
      <c r="T456" s="59"/>
      <c r="X456" s="17"/>
      <c r="Y456" s="18"/>
      <c r="Z456" s="4"/>
      <c r="AA456" s="19"/>
      <c r="AB456" s="19"/>
      <c r="AC456" s="19"/>
      <c r="AD456" s="19"/>
      <c r="AE456" s="19"/>
      <c r="AF456" s="47"/>
      <c r="AG456" s="48"/>
      <c r="AH456" s="48"/>
      <c r="AI456" s="48"/>
      <c r="AJ456" s="48"/>
    </row>
    <row r="457" spans="20:36" x14ac:dyDescent="0.25">
      <c r="T457" s="59"/>
      <c r="X457" s="17"/>
      <c r="Y457" s="18"/>
      <c r="Z457" s="4"/>
      <c r="AA457" s="19"/>
      <c r="AB457" s="19"/>
      <c r="AC457" s="19"/>
      <c r="AD457" s="19"/>
      <c r="AE457" s="19"/>
      <c r="AF457" s="47"/>
      <c r="AG457" s="48"/>
      <c r="AH457" s="48"/>
      <c r="AI457" s="48"/>
      <c r="AJ457" s="48"/>
    </row>
    <row r="458" spans="20:36" x14ac:dyDescent="0.25">
      <c r="T458" s="59"/>
      <c r="X458" s="17"/>
      <c r="Y458" s="18"/>
      <c r="Z458" s="4"/>
      <c r="AA458" s="19"/>
      <c r="AB458" s="19"/>
      <c r="AC458" s="19"/>
      <c r="AD458" s="19"/>
      <c r="AE458" s="19"/>
      <c r="AF458" s="47"/>
      <c r="AG458" s="48"/>
      <c r="AH458" s="48"/>
      <c r="AI458" s="48"/>
      <c r="AJ458" s="48"/>
    </row>
    <row r="459" spans="20:36" x14ac:dyDescent="0.25">
      <c r="T459" s="59"/>
      <c r="X459" s="17"/>
      <c r="Y459" s="18"/>
      <c r="Z459" s="4"/>
      <c r="AA459" s="19"/>
      <c r="AB459" s="19"/>
      <c r="AC459" s="19"/>
      <c r="AD459" s="19"/>
      <c r="AE459" s="19"/>
      <c r="AF459" s="47"/>
      <c r="AG459" s="48"/>
      <c r="AH459" s="48"/>
      <c r="AI459" s="48"/>
      <c r="AJ459" s="48"/>
    </row>
    <row r="460" spans="20:36" x14ac:dyDescent="0.25">
      <c r="T460" s="59"/>
      <c r="X460" s="17"/>
      <c r="Y460" s="18"/>
      <c r="Z460" s="4"/>
      <c r="AA460" s="19"/>
      <c r="AB460" s="19"/>
      <c r="AC460" s="19"/>
      <c r="AD460" s="19"/>
      <c r="AE460" s="19"/>
      <c r="AF460" s="47"/>
      <c r="AG460" s="48"/>
      <c r="AH460" s="48"/>
      <c r="AI460" s="48"/>
      <c r="AJ460" s="48"/>
    </row>
    <row r="461" spans="20:36" x14ac:dyDescent="0.25">
      <c r="T461" s="59"/>
      <c r="X461" s="17"/>
      <c r="Y461" s="18"/>
      <c r="Z461" s="4"/>
      <c r="AA461" s="19"/>
      <c r="AB461" s="19"/>
      <c r="AC461" s="19"/>
      <c r="AD461" s="19"/>
      <c r="AE461" s="19"/>
      <c r="AF461" s="47"/>
      <c r="AG461" s="48"/>
      <c r="AH461" s="48"/>
      <c r="AI461" s="48"/>
      <c r="AJ461" s="48"/>
    </row>
    <row r="462" spans="20:36" x14ac:dyDescent="0.25">
      <c r="T462" s="59"/>
      <c r="X462" s="17"/>
      <c r="Y462" s="18"/>
      <c r="Z462" s="4"/>
      <c r="AA462" s="19"/>
      <c r="AB462" s="19"/>
      <c r="AC462" s="19"/>
      <c r="AD462" s="19"/>
      <c r="AE462" s="19"/>
      <c r="AF462" s="47"/>
      <c r="AG462" s="48"/>
      <c r="AH462" s="48"/>
      <c r="AI462" s="48"/>
      <c r="AJ462" s="48"/>
    </row>
    <row r="463" spans="20:36" x14ac:dyDescent="0.25">
      <c r="T463" s="59"/>
      <c r="X463" s="17"/>
      <c r="Y463" s="18"/>
      <c r="Z463" s="4"/>
      <c r="AA463" s="19"/>
      <c r="AB463" s="19"/>
      <c r="AC463" s="19"/>
      <c r="AD463" s="19"/>
      <c r="AE463" s="19"/>
      <c r="AF463" s="47"/>
      <c r="AG463" s="48"/>
      <c r="AH463" s="48"/>
      <c r="AI463" s="48"/>
      <c r="AJ463" s="48"/>
    </row>
    <row r="464" spans="20:36" x14ac:dyDescent="0.25">
      <c r="T464" s="59"/>
      <c r="X464" s="17"/>
      <c r="Y464" s="18"/>
      <c r="Z464" s="4"/>
      <c r="AA464" s="19"/>
      <c r="AB464" s="19"/>
      <c r="AC464" s="19"/>
      <c r="AD464" s="19"/>
      <c r="AE464" s="19"/>
      <c r="AF464" s="47"/>
      <c r="AG464" s="48"/>
      <c r="AH464" s="48"/>
      <c r="AI464" s="48"/>
      <c r="AJ464" s="48"/>
    </row>
    <row r="465" spans="20:36" x14ac:dyDescent="0.25">
      <c r="T465" s="59"/>
      <c r="X465" s="17"/>
      <c r="Y465" s="18"/>
      <c r="Z465" s="4"/>
      <c r="AA465" s="19"/>
      <c r="AB465" s="19"/>
      <c r="AC465" s="19"/>
      <c r="AD465" s="19"/>
      <c r="AE465" s="19"/>
      <c r="AF465" s="47"/>
      <c r="AG465" s="48"/>
      <c r="AH465" s="48"/>
      <c r="AI465" s="48"/>
      <c r="AJ465" s="48"/>
    </row>
    <row r="466" spans="20:36" x14ac:dyDescent="0.25">
      <c r="T466" s="59"/>
      <c r="X466" s="17"/>
      <c r="Y466" s="18"/>
      <c r="Z466" s="4"/>
      <c r="AA466" s="19"/>
      <c r="AB466" s="19"/>
      <c r="AC466" s="19"/>
      <c r="AD466" s="19"/>
      <c r="AE466" s="19"/>
      <c r="AF466" s="47"/>
      <c r="AG466" s="48"/>
      <c r="AH466" s="48"/>
      <c r="AI466" s="48"/>
      <c r="AJ466" s="48"/>
    </row>
    <row r="467" spans="20:36" x14ac:dyDescent="0.25">
      <c r="T467" s="59"/>
      <c r="X467" s="17"/>
      <c r="Y467" s="18"/>
      <c r="Z467" s="4"/>
      <c r="AA467" s="19"/>
      <c r="AB467" s="19"/>
      <c r="AC467" s="19"/>
      <c r="AD467" s="19"/>
      <c r="AE467" s="19"/>
      <c r="AF467" s="47"/>
      <c r="AG467" s="48"/>
      <c r="AH467" s="48"/>
      <c r="AI467" s="48"/>
      <c r="AJ467" s="48"/>
    </row>
    <row r="468" spans="20:36" x14ac:dyDescent="0.25">
      <c r="T468" s="59"/>
      <c r="X468" s="17"/>
      <c r="Y468" s="18"/>
      <c r="Z468" s="4"/>
      <c r="AA468" s="19"/>
      <c r="AB468" s="19"/>
      <c r="AC468" s="19"/>
      <c r="AD468" s="19"/>
      <c r="AE468" s="19"/>
      <c r="AF468" s="47"/>
      <c r="AG468" s="48"/>
      <c r="AH468" s="48"/>
      <c r="AI468" s="48"/>
      <c r="AJ468" s="48"/>
    </row>
    <row r="469" spans="20:36" x14ac:dyDescent="0.25">
      <c r="T469" s="59"/>
      <c r="X469" s="17"/>
      <c r="Y469" s="18"/>
      <c r="Z469" s="4"/>
      <c r="AA469" s="19"/>
      <c r="AB469" s="19"/>
      <c r="AC469" s="19"/>
      <c r="AD469" s="19"/>
      <c r="AE469" s="19"/>
      <c r="AF469" s="47"/>
      <c r="AG469" s="48"/>
      <c r="AH469" s="48"/>
      <c r="AI469" s="48"/>
      <c r="AJ469" s="48"/>
    </row>
    <row r="470" spans="20:36" x14ac:dyDescent="0.25">
      <c r="T470" s="59"/>
      <c r="X470" s="17"/>
      <c r="Y470" s="18"/>
      <c r="Z470" s="4"/>
      <c r="AA470" s="19"/>
      <c r="AB470" s="19"/>
      <c r="AC470" s="19"/>
      <c r="AD470" s="19"/>
      <c r="AE470" s="19"/>
      <c r="AF470" s="47"/>
      <c r="AG470" s="48"/>
      <c r="AH470" s="48"/>
      <c r="AI470" s="48"/>
      <c r="AJ470" s="48"/>
    </row>
    <row r="471" spans="20:36" x14ac:dyDescent="0.25">
      <c r="T471" s="59"/>
      <c r="X471" s="17"/>
      <c r="Y471" s="18"/>
      <c r="Z471" s="4"/>
      <c r="AA471" s="19"/>
      <c r="AB471" s="19"/>
      <c r="AC471" s="19"/>
      <c r="AD471" s="19"/>
      <c r="AE471" s="19"/>
      <c r="AF471" s="47"/>
      <c r="AG471" s="48"/>
      <c r="AH471" s="48"/>
      <c r="AI471" s="48"/>
      <c r="AJ471" s="48"/>
    </row>
    <row r="472" spans="20:36" x14ac:dyDescent="0.25">
      <c r="T472" s="59"/>
      <c r="X472" s="17"/>
      <c r="Y472" s="18"/>
      <c r="Z472" s="4"/>
      <c r="AA472" s="19"/>
      <c r="AB472" s="19"/>
      <c r="AC472" s="19"/>
      <c r="AD472" s="19"/>
      <c r="AE472" s="19"/>
      <c r="AF472" s="47"/>
      <c r="AG472" s="48"/>
      <c r="AH472" s="48"/>
      <c r="AI472" s="48"/>
      <c r="AJ472" s="48"/>
    </row>
    <row r="473" spans="20:36" x14ac:dyDescent="0.25">
      <c r="T473" s="59"/>
      <c r="X473" s="17"/>
      <c r="Y473" s="18"/>
      <c r="Z473" s="4"/>
      <c r="AA473" s="19"/>
      <c r="AB473" s="19"/>
      <c r="AC473" s="19"/>
      <c r="AD473" s="19"/>
      <c r="AE473" s="19"/>
      <c r="AF473" s="47"/>
      <c r="AG473" s="48"/>
      <c r="AH473" s="48"/>
      <c r="AI473" s="48"/>
      <c r="AJ473" s="48"/>
    </row>
    <row r="474" spans="20:36" x14ac:dyDescent="0.25">
      <c r="T474" s="59"/>
      <c r="X474" s="17"/>
      <c r="Y474" s="18"/>
      <c r="Z474" s="4"/>
      <c r="AA474" s="19"/>
      <c r="AB474" s="19"/>
      <c r="AC474" s="19"/>
      <c r="AD474" s="19"/>
      <c r="AE474" s="19"/>
      <c r="AF474" s="47"/>
      <c r="AG474" s="48"/>
      <c r="AH474" s="48"/>
      <c r="AI474" s="48"/>
      <c r="AJ474" s="48"/>
    </row>
    <row r="475" spans="20:36" x14ac:dyDescent="0.25">
      <c r="T475" s="59"/>
      <c r="X475" s="17"/>
      <c r="Y475" s="18"/>
      <c r="Z475" s="4"/>
      <c r="AA475" s="19"/>
      <c r="AB475" s="19"/>
      <c r="AC475" s="19"/>
      <c r="AD475" s="19"/>
      <c r="AE475" s="19"/>
      <c r="AF475" s="47"/>
      <c r="AG475" s="48"/>
      <c r="AH475" s="48"/>
      <c r="AI475" s="48"/>
      <c r="AJ475" s="48"/>
    </row>
    <row r="476" spans="20:36" x14ac:dyDescent="0.25">
      <c r="T476" s="59"/>
      <c r="X476" s="17"/>
      <c r="Y476" s="18"/>
      <c r="Z476" s="4"/>
      <c r="AA476" s="19"/>
      <c r="AB476" s="19"/>
      <c r="AC476" s="19"/>
      <c r="AD476" s="19"/>
      <c r="AE476" s="19"/>
      <c r="AF476" s="47"/>
      <c r="AG476" s="48"/>
      <c r="AH476" s="48"/>
      <c r="AI476" s="48"/>
      <c r="AJ476" s="48"/>
    </row>
    <row r="477" spans="20:36" x14ac:dyDescent="0.25">
      <c r="T477" s="59"/>
      <c r="X477" s="17"/>
      <c r="Y477" s="18"/>
      <c r="Z477" s="4"/>
      <c r="AA477" s="19"/>
      <c r="AB477" s="19"/>
      <c r="AC477" s="19"/>
      <c r="AD477" s="19"/>
      <c r="AE477" s="19"/>
      <c r="AF477" s="47"/>
      <c r="AG477" s="48"/>
      <c r="AH477" s="48"/>
      <c r="AI477" s="48"/>
      <c r="AJ477" s="48"/>
    </row>
    <row r="478" spans="20:36" x14ac:dyDescent="0.25">
      <c r="T478" s="59"/>
      <c r="X478" s="17"/>
      <c r="Y478" s="18"/>
      <c r="Z478" s="4"/>
      <c r="AA478" s="19"/>
      <c r="AB478" s="19"/>
      <c r="AC478" s="19"/>
      <c r="AD478" s="19"/>
      <c r="AE478" s="19"/>
      <c r="AF478" s="47"/>
      <c r="AG478" s="48"/>
      <c r="AH478" s="48"/>
      <c r="AI478" s="48"/>
      <c r="AJ478" s="48"/>
    </row>
    <row r="479" spans="20:36" x14ac:dyDescent="0.25">
      <c r="T479" s="59"/>
      <c r="X479" s="17"/>
      <c r="Y479" s="18"/>
      <c r="Z479" s="4"/>
      <c r="AA479" s="19"/>
      <c r="AB479" s="19"/>
      <c r="AC479" s="19"/>
      <c r="AD479" s="19"/>
      <c r="AE479" s="19"/>
      <c r="AF479" s="47"/>
      <c r="AG479" s="48"/>
      <c r="AH479" s="48"/>
      <c r="AI479" s="48"/>
      <c r="AJ479" s="48"/>
    </row>
    <row r="480" spans="20:36" x14ac:dyDescent="0.25">
      <c r="T480" s="59"/>
      <c r="X480" s="17"/>
      <c r="Y480" s="18"/>
      <c r="Z480" s="4"/>
      <c r="AA480" s="19"/>
      <c r="AB480" s="19"/>
      <c r="AC480" s="19"/>
      <c r="AD480" s="19"/>
      <c r="AE480" s="19"/>
      <c r="AF480" s="47"/>
      <c r="AG480" s="48"/>
      <c r="AH480" s="48"/>
      <c r="AI480" s="48"/>
      <c r="AJ480" s="48"/>
    </row>
    <row r="481" spans="20:36" x14ac:dyDescent="0.25">
      <c r="T481" s="59"/>
      <c r="X481" s="17"/>
      <c r="Y481" s="18"/>
      <c r="Z481" s="4"/>
      <c r="AA481" s="19"/>
      <c r="AB481" s="19"/>
      <c r="AC481" s="19"/>
      <c r="AD481" s="19"/>
      <c r="AE481" s="19"/>
      <c r="AF481" s="47"/>
      <c r="AG481" s="48"/>
      <c r="AH481" s="48"/>
      <c r="AI481" s="48"/>
      <c r="AJ481" s="48"/>
    </row>
    <row r="482" spans="20:36" x14ac:dyDescent="0.25">
      <c r="T482" s="59"/>
      <c r="X482" s="17"/>
      <c r="Y482" s="18"/>
      <c r="Z482" s="4"/>
      <c r="AA482" s="19"/>
      <c r="AB482" s="19"/>
      <c r="AC482" s="19"/>
      <c r="AD482" s="19"/>
      <c r="AE482" s="19"/>
      <c r="AF482" s="47"/>
      <c r="AG482" s="48"/>
      <c r="AH482" s="48"/>
      <c r="AI482" s="48"/>
      <c r="AJ482" s="48"/>
    </row>
    <row r="483" spans="20:36" x14ac:dyDescent="0.25">
      <c r="T483" s="59"/>
      <c r="X483" s="17"/>
      <c r="Y483" s="18"/>
      <c r="Z483" s="4"/>
      <c r="AA483" s="19"/>
      <c r="AB483" s="19"/>
      <c r="AC483" s="19"/>
      <c r="AD483" s="19"/>
      <c r="AE483" s="19"/>
      <c r="AF483" s="47"/>
      <c r="AG483" s="48"/>
      <c r="AH483" s="48"/>
      <c r="AI483" s="48"/>
      <c r="AJ483" s="48"/>
    </row>
    <row r="484" spans="20:36" x14ac:dyDescent="0.25">
      <c r="T484" s="59"/>
      <c r="X484" s="17"/>
      <c r="Y484" s="18"/>
      <c r="Z484" s="4"/>
      <c r="AA484" s="19"/>
      <c r="AB484" s="19"/>
      <c r="AC484" s="19"/>
      <c r="AD484" s="19"/>
      <c r="AE484" s="19"/>
      <c r="AF484" s="47"/>
      <c r="AG484" s="48"/>
      <c r="AH484" s="48"/>
      <c r="AI484" s="48"/>
      <c r="AJ484" s="48"/>
    </row>
    <row r="485" spans="20:36" x14ac:dyDescent="0.25">
      <c r="T485" s="59"/>
      <c r="X485" s="17"/>
      <c r="Y485" s="18"/>
      <c r="Z485" s="4"/>
      <c r="AA485" s="19"/>
      <c r="AB485" s="19"/>
      <c r="AC485" s="19"/>
      <c r="AD485" s="19"/>
      <c r="AE485" s="19"/>
      <c r="AF485" s="47"/>
      <c r="AG485" s="48"/>
      <c r="AH485" s="48"/>
      <c r="AI485" s="48"/>
      <c r="AJ485" s="48"/>
    </row>
    <row r="486" spans="20:36" x14ac:dyDescent="0.25">
      <c r="T486" s="59"/>
      <c r="X486" s="17"/>
      <c r="Y486" s="18"/>
      <c r="Z486" s="4"/>
      <c r="AA486" s="19"/>
      <c r="AB486" s="19"/>
      <c r="AC486" s="19"/>
      <c r="AD486" s="19"/>
      <c r="AE486" s="19"/>
      <c r="AF486" s="47"/>
      <c r="AG486" s="48"/>
      <c r="AH486" s="48"/>
      <c r="AI486" s="48"/>
      <c r="AJ486" s="48"/>
    </row>
    <row r="487" spans="20:36" x14ac:dyDescent="0.25">
      <c r="T487" s="59"/>
      <c r="X487" s="17"/>
      <c r="Y487" s="18"/>
      <c r="Z487" s="4"/>
      <c r="AA487" s="19"/>
      <c r="AB487" s="19"/>
      <c r="AC487" s="19"/>
      <c r="AD487" s="19"/>
      <c r="AE487" s="19"/>
      <c r="AF487" s="47"/>
      <c r="AG487" s="48"/>
      <c r="AH487" s="48"/>
      <c r="AI487" s="48"/>
      <c r="AJ487" s="48"/>
    </row>
    <row r="488" spans="20:36" x14ac:dyDescent="0.25">
      <c r="T488" s="59"/>
      <c r="X488" s="17"/>
      <c r="Y488" s="18"/>
      <c r="Z488" s="4"/>
      <c r="AA488" s="19"/>
      <c r="AB488" s="19"/>
      <c r="AC488" s="19"/>
      <c r="AD488" s="19"/>
      <c r="AE488" s="19"/>
      <c r="AF488" s="47"/>
      <c r="AG488" s="48"/>
      <c r="AH488" s="48"/>
      <c r="AI488" s="48"/>
      <c r="AJ488" s="48"/>
    </row>
    <row r="489" spans="20:36" x14ac:dyDescent="0.25">
      <c r="T489" s="59"/>
      <c r="X489" s="17"/>
      <c r="Y489" s="18"/>
      <c r="Z489" s="4"/>
      <c r="AA489" s="19"/>
      <c r="AB489" s="19"/>
      <c r="AC489" s="19"/>
      <c r="AD489" s="19"/>
      <c r="AE489" s="19"/>
      <c r="AF489" s="47"/>
      <c r="AG489" s="48"/>
      <c r="AH489" s="48"/>
      <c r="AI489" s="48"/>
      <c r="AJ489" s="48"/>
    </row>
    <row r="490" spans="20:36" x14ac:dyDescent="0.25">
      <c r="T490" s="59"/>
      <c r="X490" s="17"/>
      <c r="Y490" s="18"/>
      <c r="Z490" s="4"/>
      <c r="AA490" s="19"/>
      <c r="AB490" s="19"/>
      <c r="AC490" s="19"/>
      <c r="AD490" s="19"/>
      <c r="AE490" s="19"/>
      <c r="AF490" s="47"/>
      <c r="AG490" s="48"/>
      <c r="AH490" s="48"/>
      <c r="AI490" s="48"/>
      <c r="AJ490" s="48"/>
    </row>
    <row r="491" spans="20:36" x14ac:dyDescent="0.25">
      <c r="T491" s="59"/>
      <c r="X491" s="17"/>
      <c r="Y491" s="18"/>
      <c r="Z491" s="4"/>
      <c r="AA491" s="19"/>
      <c r="AB491" s="19"/>
      <c r="AC491" s="19"/>
      <c r="AD491" s="19"/>
      <c r="AE491" s="19"/>
      <c r="AF491" s="47"/>
      <c r="AG491" s="48"/>
      <c r="AH491" s="48"/>
      <c r="AI491" s="48"/>
      <c r="AJ491" s="48"/>
    </row>
    <row r="492" spans="20:36" x14ac:dyDescent="0.25">
      <c r="T492" s="59"/>
      <c r="X492" s="17"/>
      <c r="Y492" s="18"/>
      <c r="Z492" s="4"/>
      <c r="AA492" s="19"/>
      <c r="AB492" s="19"/>
      <c r="AC492" s="19"/>
      <c r="AD492" s="19"/>
      <c r="AE492" s="19"/>
      <c r="AF492" s="47"/>
      <c r="AG492" s="48"/>
      <c r="AH492" s="48"/>
      <c r="AI492" s="48"/>
      <c r="AJ492" s="48"/>
    </row>
    <row r="493" spans="20:36" x14ac:dyDescent="0.25">
      <c r="T493" s="59"/>
      <c r="X493" s="17"/>
      <c r="Y493" s="18"/>
      <c r="Z493" s="4"/>
      <c r="AA493" s="19"/>
      <c r="AB493" s="19"/>
      <c r="AC493" s="19"/>
      <c r="AD493" s="19"/>
      <c r="AE493" s="19"/>
      <c r="AF493" s="47"/>
      <c r="AG493" s="48"/>
      <c r="AH493" s="48"/>
      <c r="AI493" s="48"/>
      <c r="AJ493" s="48"/>
    </row>
    <row r="494" spans="20:36" x14ac:dyDescent="0.25">
      <c r="T494" s="59"/>
      <c r="X494" s="17"/>
      <c r="Y494" s="18"/>
      <c r="Z494" s="4"/>
      <c r="AA494" s="19"/>
      <c r="AB494" s="19"/>
      <c r="AC494" s="19"/>
      <c r="AD494" s="19"/>
      <c r="AE494" s="19"/>
      <c r="AF494" s="47"/>
      <c r="AG494" s="48"/>
      <c r="AH494" s="48"/>
      <c r="AI494" s="48"/>
      <c r="AJ494" s="48"/>
    </row>
    <row r="495" spans="20:36" x14ac:dyDescent="0.25">
      <c r="T495" s="59"/>
      <c r="X495" s="17"/>
      <c r="Y495" s="18"/>
      <c r="Z495" s="4"/>
      <c r="AA495" s="19"/>
      <c r="AB495" s="19"/>
      <c r="AC495" s="19"/>
      <c r="AD495" s="19"/>
      <c r="AE495" s="19"/>
      <c r="AF495" s="47"/>
      <c r="AG495" s="48"/>
      <c r="AH495" s="48"/>
      <c r="AI495" s="48"/>
      <c r="AJ495" s="48"/>
    </row>
    <row r="496" spans="20:36" x14ac:dyDescent="0.25">
      <c r="T496" s="59"/>
      <c r="X496" s="17"/>
      <c r="Y496" s="18"/>
      <c r="Z496" s="4"/>
      <c r="AA496" s="19"/>
      <c r="AB496" s="19"/>
      <c r="AC496" s="19"/>
      <c r="AD496" s="19"/>
      <c r="AE496" s="19"/>
      <c r="AF496" s="47"/>
      <c r="AG496" s="48"/>
      <c r="AH496" s="48"/>
      <c r="AI496" s="48"/>
      <c r="AJ496" s="48"/>
    </row>
    <row r="497" spans="20:36" x14ac:dyDescent="0.25">
      <c r="T497" s="59"/>
      <c r="X497" s="17"/>
      <c r="Y497" s="18"/>
      <c r="Z497" s="4"/>
      <c r="AA497" s="19"/>
      <c r="AB497" s="19"/>
      <c r="AC497" s="19"/>
      <c r="AD497" s="19"/>
      <c r="AE497" s="19"/>
      <c r="AF497" s="47"/>
      <c r="AG497" s="48"/>
      <c r="AH497" s="48"/>
      <c r="AI497" s="48"/>
      <c r="AJ497" s="48"/>
    </row>
    <row r="498" spans="20:36" x14ac:dyDescent="0.25">
      <c r="T498" s="59"/>
      <c r="X498" s="17"/>
      <c r="Y498" s="18"/>
      <c r="Z498" s="4"/>
      <c r="AA498" s="19"/>
      <c r="AB498" s="19"/>
      <c r="AC498" s="19"/>
      <c r="AD498" s="19"/>
      <c r="AE498" s="19"/>
      <c r="AF498" s="47"/>
      <c r="AG498" s="48"/>
      <c r="AH498" s="48"/>
      <c r="AI498" s="48"/>
      <c r="AJ498" s="48"/>
    </row>
    <row r="499" spans="20:36" x14ac:dyDescent="0.25">
      <c r="T499" s="59"/>
      <c r="X499" s="17"/>
      <c r="Y499" s="18"/>
      <c r="Z499" s="4"/>
      <c r="AA499" s="19"/>
      <c r="AB499" s="19"/>
      <c r="AC499" s="19"/>
      <c r="AD499" s="19"/>
      <c r="AE499" s="19"/>
      <c r="AF499" s="47"/>
      <c r="AG499" s="48"/>
      <c r="AH499" s="48"/>
      <c r="AI499" s="48"/>
      <c r="AJ499" s="48"/>
    </row>
    <row r="500" spans="20:36" x14ac:dyDescent="0.25">
      <c r="T500" s="59"/>
      <c r="X500" s="17"/>
      <c r="Y500" s="18"/>
      <c r="Z500" s="4"/>
      <c r="AA500" s="19"/>
      <c r="AB500" s="19"/>
      <c r="AC500" s="19"/>
      <c r="AD500" s="19"/>
      <c r="AE500" s="19"/>
      <c r="AF500" s="47"/>
      <c r="AG500" s="48"/>
      <c r="AH500" s="48"/>
      <c r="AI500" s="48"/>
      <c r="AJ500" s="48"/>
    </row>
    <row r="501" spans="20:36" x14ac:dyDescent="0.25">
      <c r="T501" s="59"/>
      <c r="X501" s="17"/>
      <c r="Y501" s="18"/>
      <c r="Z501" s="4"/>
      <c r="AA501" s="19"/>
      <c r="AB501" s="19"/>
      <c r="AC501" s="19"/>
      <c r="AD501" s="19"/>
      <c r="AE501" s="19"/>
      <c r="AF501" s="47"/>
      <c r="AG501" s="48"/>
      <c r="AH501" s="48"/>
      <c r="AI501" s="48"/>
      <c r="AJ501" s="48"/>
    </row>
    <row r="502" spans="20:36" x14ac:dyDescent="0.25">
      <c r="T502" s="59"/>
      <c r="X502" s="17"/>
      <c r="Y502" s="18"/>
      <c r="Z502" s="4"/>
      <c r="AA502" s="19"/>
      <c r="AB502" s="19"/>
      <c r="AC502" s="19"/>
      <c r="AD502" s="19"/>
      <c r="AE502" s="19"/>
      <c r="AF502" s="47"/>
      <c r="AG502" s="48"/>
      <c r="AH502" s="48"/>
      <c r="AI502" s="48"/>
      <c r="AJ502" s="48"/>
    </row>
    <row r="503" spans="20:36" x14ac:dyDescent="0.25">
      <c r="T503" s="59"/>
      <c r="X503" s="17"/>
      <c r="Y503" s="18"/>
      <c r="Z503" s="4"/>
      <c r="AA503" s="19"/>
      <c r="AB503" s="19"/>
      <c r="AC503" s="19"/>
      <c r="AD503" s="19"/>
      <c r="AE503" s="19"/>
      <c r="AF503" s="47"/>
      <c r="AG503" s="48"/>
      <c r="AH503" s="48"/>
      <c r="AI503" s="48"/>
      <c r="AJ503" s="48"/>
    </row>
    <row r="504" spans="20:36" x14ac:dyDescent="0.25">
      <c r="T504" s="59"/>
      <c r="X504" s="17"/>
      <c r="Y504" s="18"/>
      <c r="Z504" s="4"/>
      <c r="AA504" s="19"/>
      <c r="AB504" s="19"/>
      <c r="AC504" s="19"/>
      <c r="AD504" s="19"/>
      <c r="AE504" s="19"/>
      <c r="AF504" s="47"/>
      <c r="AG504" s="48"/>
      <c r="AH504" s="48"/>
      <c r="AI504" s="48"/>
      <c r="AJ504" s="48"/>
    </row>
    <row r="505" spans="20:36" x14ac:dyDescent="0.25">
      <c r="T505" s="59"/>
      <c r="X505" s="17"/>
      <c r="Y505" s="18"/>
      <c r="Z505" s="4"/>
      <c r="AA505" s="19"/>
      <c r="AB505" s="19"/>
      <c r="AC505" s="19"/>
      <c r="AD505" s="19"/>
      <c r="AE505" s="19"/>
      <c r="AF505" s="47"/>
      <c r="AG505" s="48"/>
      <c r="AH505" s="48"/>
      <c r="AI505" s="48"/>
      <c r="AJ505" s="48"/>
    </row>
    <row r="506" spans="20:36" x14ac:dyDescent="0.25">
      <c r="T506" s="59"/>
      <c r="X506" s="17"/>
      <c r="Y506" s="18"/>
      <c r="Z506" s="4"/>
      <c r="AA506" s="19"/>
      <c r="AB506" s="19"/>
      <c r="AC506" s="19"/>
      <c r="AD506" s="19"/>
      <c r="AE506" s="19"/>
      <c r="AF506" s="47"/>
      <c r="AG506" s="48"/>
      <c r="AH506" s="48"/>
      <c r="AI506" s="48"/>
      <c r="AJ506" s="48"/>
    </row>
    <row r="507" spans="20:36" x14ac:dyDescent="0.25">
      <c r="T507" s="59"/>
      <c r="X507" s="17"/>
      <c r="Y507" s="18"/>
      <c r="Z507" s="4"/>
      <c r="AA507" s="19"/>
      <c r="AB507" s="19"/>
      <c r="AC507" s="19"/>
      <c r="AD507" s="19"/>
      <c r="AE507" s="19"/>
      <c r="AF507" s="47"/>
      <c r="AG507" s="48"/>
      <c r="AH507" s="48"/>
      <c r="AI507" s="48"/>
      <c r="AJ507" s="48"/>
    </row>
    <row r="508" spans="20:36" x14ac:dyDescent="0.25">
      <c r="T508" s="59"/>
      <c r="X508" s="17"/>
      <c r="Y508" s="18"/>
      <c r="Z508" s="4"/>
      <c r="AA508" s="19"/>
      <c r="AB508" s="19"/>
      <c r="AC508" s="19"/>
      <c r="AD508" s="19"/>
      <c r="AE508" s="19"/>
      <c r="AF508" s="47"/>
      <c r="AG508" s="48"/>
      <c r="AH508" s="48"/>
      <c r="AI508" s="48"/>
      <c r="AJ508" s="48"/>
    </row>
    <row r="509" spans="20:36" x14ac:dyDescent="0.25">
      <c r="T509" s="59"/>
      <c r="X509" s="17"/>
      <c r="Y509" s="18"/>
      <c r="Z509" s="4"/>
      <c r="AA509" s="19"/>
      <c r="AB509" s="19"/>
      <c r="AC509" s="19"/>
      <c r="AD509" s="19"/>
      <c r="AE509" s="19"/>
      <c r="AF509" s="47"/>
      <c r="AG509" s="48"/>
      <c r="AH509" s="48"/>
      <c r="AI509" s="48"/>
      <c r="AJ509" s="48"/>
    </row>
    <row r="510" spans="20:36" x14ac:dyDescent="0.25">
      <c r="T510" s="59"/>
      <c r="X510" s="17"/>
      <c r="Y510" s="18"/>
      <c r="Z510" s="4"/>
      <c r="AA510" s="19"/>
      <c r="AB510" s="19"/>
      <c r="AC510" s="19"/>
      <c r="AD510" s="19"/>
      <c r="AE510" s="19"/>
      <c r="AF510" s="47"/>
      <c r="AG510" s="48"/>
      <c r="AH510" s="48"/>
      <c r="AI510" s="48"/>
      <c r="AJ510" s="48"/>
    </row>
    <row r="511" spans="20:36" x14ac:dyDescent="0.25">
      <c r="T511" s="59"/>
      <c r="X511" s="17"/>
      <c r="Y511" s="18"/>
      <c r="Z511" s="4"/>
      <c r="AA511" s="19"/>
      <c r="AB511" s="19"/>
      <c r="AC511" s="19"/>
      <c r="AD511" s="19"/>
      <c r="AE511" s="19"/>
      <c r="AF511" s="47"/>
      <c r="AG511" s="48"/>
      <c r="AH511" s="48"/>
      <c r="AI511" s="48"/>
      <c r="AJ511" s="48"/>
    </row>
    <row r="512" spans="20:36" x14ac:dyDescent="0.25">
      <c r="T512" s="59"/>
      <c r="X512" s="17"/>
      <c r="Y512" s="18"/>
      <c r="Z512" s="4"/>
      <c r="AA512" s="19"/>
      <c r="AB512" s="19"/>
      <c r="AC512" s="19"/>
      <c r="AD512" s="19"/>
      <c r="AE512" s="19"/>
      <c r="AF512" s="47"/>
      <c r="AG512" s="48"/>
      <c r="AH512" s="48"/>
      <c r="AI512" s="48"/>
      <c r="AJ512" s="48"/>
    </row>
    <row r="513" spans="20:36" x14ac:dyDescent="0.25">
      <c r="T513" s="59"/>
      <c r="X513" s="17"/>
      <c r="Y513" s="18"/>
      <c r="Z513" s="4"/>
      <c r="AA513" s="19"/>
      <c r="AB513" s="19"/>
      <c r="AC513" s="19"/>
      <c r="AD513" s="19"/>
      <c r="AE513" s="19"/>
      <c r="AF513" s="47"/>
      <c r="AG513" s="48"/>
      <c r="AH513" s="48"/>
      <c r="AI513" s="48"/>
      <c r="AJ513" s="48"/>
    </row>
    <row r="514" spans="20:36" x14ac:dyDescent="0.25">
      <c r="T514" s="59"/>
      <c r="X514" s="17"/>
      <c r="Y514" s="18"/>
      <c r="Z514" s="4"/>
      <c r="AA514" s="19"/>
      <c r="AB514" s="19"/>
      <c r="AC514" s="19"/>
      <c r="AD514" s="19"/>
      <c r="AE514" s="19"/>
      <c r="AF514" s="47"/>
      <c r="AG514" s="48"/>
      <c r="AH514" s="48"/>
      <c r="AI514" s="48"/>
      <c r="AJ514" s="48"/>
    </row>
    <row r="515" spans="20:36" x14ac:dyDescent="0.25">
      <c r="T515" s="59"/>
      <c r="X515" s="17"/>
      <c r="Y515" s="18"/>
      <c r="Z515" s="4"/>
      <c r="AA515" s="19"/>
      <c r="AB515" s="19"/>
      <c r="AC515" s="19"/>
      <c r="AD515" s="19"/>
      <c r="AE515" s="19"/>
      <c r="AF515" s="47"/>
      <c r="AG515" s="48"/>
      <c r="AH515" s="48"/>
      <c r="AI515" s="48"/>
      <c r="AJ515" s="48"/>
    </row>
    <row r="516" spans="20:36" x14ac:dyDescent="0.25">
      <c r="T516" s="59"/>
      <c r="X516" s="17"/>
      <c r="Y516" s="18"/>
      <c r="Z516" s="4"/>
      <c r="AA516" s="19"/>
      <c r="AB516" s="19"/>
      <c r="AC516" s="19"/>
      <c r="AD516" s="19"/>
      <c r="AE516" s="19"/>
      <c r="AF516" s="47"/>
      <c r="AG516" s="48"/>
      <c r="AH516" s="48"/>
      <c r="AI516" s="48"/>
      <c r="AJ516" s="48"/>
    </row>
    <row r="517" spans="20:36" x14ac:dyDescent="0.25">
      <c r="T517" s="59"/>
      <c r="X517" s="17"/>
      <c r="Y517" s="18"/>
      <c r="Z517" s="4"/>
      <c r="AA517" s="19"/>
      <c r="AB517" s="19"/>
      <c r="AC517" s="19"/>
      <c r="AD517" s="19"/>
      <c r="AE517" s="19"/>
      <c r="AF517" s="47"/>
      <c r="AG517" s="48"/>
      <c r="AH517" s="48"/>
      <c r="AI517" s="48"/>
      <c r="AJ517" s="48"/>
    </row>
    <row r="518" spans="20:36" x14ac:dyDescent="0.25">
      <c r="T518" s="59"/>
      <c r="X518" s="17"/>
      <c r="Y518" s="18"/>
      <c r="Z518" s="4"/>
      <c r="AA518" s="19"/>
      <c r="AB518" s="19"/>
      <c r="AC518" s="19"/>
      <c r="AD518" s="19"/>
      <c r="AE518" s="19"/>
      <c r="AF518" s="47"/>
      <c r="AG518" s="48"/>
      <c r="AH518" s="48"/>
      <c r="AI518" s="48"/>
      <c r="AJ518" s="48"/>
    </row>
    <row r="519" spans="20:36" x14ac:dyDescent="0.25">
      <c r="T519" s="59"/>
      <c r="X519" s="17"/>
      <c r="Y519" s="18"/>
      <c r="Z519" s="4"/>
      <c r="AA519" s="19"/>
      <c r="AB519" s="19"/>
      <c r="AC519" s="19"/>
      <c r="AD519" s="19"/>
      <c r="AE519" s="19"/>
      <c r="AF519" s="47"/>
      <c r="AG519" s="48"/>
      <c r="AH519" s="48"/>
      <c r="AI519" s="48"/>
      <c r="AJ519" s="48"/>
    </row>
    <row r="520" spans="20:36" x14ac:dyDescent="0.25">
      <c r="T520" s="59"/>
      <c r="X520" s="17"/>
      <c r="Y520" s="18"/>
      <c r="Z520" s="4"/>
      <c r="AA520" s="19"/>
      <c r="AB520" s="19"/>
      <c r="AC520" s="19"/>
      <c r="AD520" s="19"/>
      <c r="AE520" s="19"/>
      <c r="AF520" s="47"/>
      <c r="AG520" s="48"/>
      <c r="AH520" s="48"/>
      <c r="AI520" s="48"/>
      <c r="AJ520" s="48"/>
    </row>
    <row r="521" spans="20:36" x14ac:dyDescent="0.25">
      <c r="T521" s="59"/>
      <c r="X521" s="17"/>
      <c r="Y521" s="18"/>
      <c r="Z521" s="4"/>
      <c r="AA521" s="19"/>
      <c r="AB521" s="19"/>
      <c r="AC521" s="19"/>
      <c r="AD521" s="19"/>
      <c r="AE521" s="19"/>
      <c r="AF521" s="47"/>
      <c r="AG521" s="48"/>
      <c r="AH521" s="48"/>
      <c r="AI521" s="48"/>
      <c r="AJ521" s="48"/>
    </row>
    <row r="522" spans="20:36" x14ac:dyDescent="0.25">
      <c r="T522" s="59"/>
      <c r="X522" s="17"/>
      <c r="Y522" s="18"/>
      <c r="Z522" s="4"/>
      <c r="AA522" s="19"/>
      <c r="AB522" s="19"/>
      <c r="AC522" s="19"/>
      <c r="AD522" s="19"/>
      <c r="AE522" s="19"/>
      <c r="AF522" s="47"/>
      <c r="AG522" s="48"/>
      <c r="AH522" s="48"/>
      <c r="AI522" s="48"/>
      <c r="AJ522" s="48"/>
    </row>
    <row r="523" spans="20:36" x14ac:dyDescent="0.25">
      <c r="T523" s="59"/>
      <c r="X523" s="17"/>
      <c r="Y523" s="18"/>
      <c r="Z523" s="4"/>
      <c r="AA523" s="19"/>
      <c r="AB523" s="19"/>
      <c r="AC523" s="19"/>
      <c r="AD523" s="19"/>
      <c r="AE523" s="19"/>
      <c r="AF523" s="47"/>
      <c r="AG523" s="48"/>
      <c r="AH523" s="48"/>
      <c r="AI523" s="48"/>
      <c r="AJ523" s="48"/>
    </row>
    <row r="524" spans="20:36" x14ac:dyDescent="0.25">
      <c r="T524" s="59"/>
      <c r="X524" s="17"/>
      <c r="Y524" s="18"/>
      <c r="Z524" s="4"/>
      <c r="AA524" s="19"/>
      <c r="AB524" s="19"/>
      <c r="AC524" s="19"/>
      <c r="AD524" s="19"/>
      <c r="AE524" s="19"/>
      <c r="AF524" s="47"/>
      <c r="AG524" s="48"/>
      <c r="AH524" s="48"/>
      <c r="AI524" s="48"/>
      <c r="AJ524" s="48"/>
    </row>
    <row r="525" spans="20:36" x14ac:dyDescent="0.25">
      <c r="T525" s="59"/>
      <c r="X525" s="17"/>
      <c r="Y525" s="18"/>
      <c r="Z525" s="4"/>
      <c r="AA525" s="19"/>
      <c r="AB525" s="19"/>
      <c r="AC525" s="19"/>
      <c r="AD525" s="19"/>
      <c r="AE525" s="19"/>
      <c r="AF525" s="47"/>
      <c r="AG525" s="48"/>
      <c r="AH525" s="48"/>
      <c r="AI525" s="48"/>
      <c r="AJ525" s="48"/>
    </row>
    <row r="526" spans="20:36" x14ac:dyDescent="0.25">
      <c r="T526" s="59"/>
      <c r="X526" s="17"/>
      <c r="Y526" s="18"/>
      <c r="Z526" s="4"/>
      <c r="AA526" s="19"/>
      <c r="AB526" s="19"/>
      <c r="AC526" s="19"/>
      <c r="AD526" s="19"/>
      <c r="AE526" s="19"/>
      <c r="AF526" s="47"/>
      <c r="AG526" s="48"/>
      <c r="AH526" s="48"/>
      <c r="AI526" s="48"/>
      <c r="AJ526" s="48"/>
    </row>
    <row r="527" spans="20:36" x14ac:dyDescent="0.25">
      <c r="T527" s="59"/>
      <c r="X527" s="17"/>
      <c r="Y527" s="18"/>
      <c r="Z527" s="4"/>
      <c r="AA527" s="19"/>
      <c r="AB527" s="19"/>
      <c r="AC527" s="19"/>
      <c r="AD527" s="19"/>
      <c r="AE527" s="19"/>
      <c r="AF527" s="47"/>
      <c r="AG527" s="48"/>
      <c r="AH527" s="48"/>
      <c r="AI527" s="48"/>
      <c r="AJ527" s="48"/>
    </row>
    <row r="528" spans="20:36" x14ac:dyDescent="0.25">
      <c r="T528" s="59"/>
      <c r="X528" s="17"/>
      <c r="Y528" s="18"/>
      <c r="Z528" s="4"/>
      <c r="AA528" s="19"/>
      <c r="AB528" s="19"/>
      <c r="AC528" s="19"/>
      <c r="AD528" s="19"/>
      <c r="AE528" s="19"/>
      <c r="AF528" s="47"/>
      <c r="AG528" s="48"/>
      <c r="AH528" s="48"/>
      <c r="AI528" s="48"/>
      <c r="AJ528" s="48"/>
    </row>
    <row r="529" spans="20:36" x14ac:dyDescent="0.25">
      <c r="T529" s="59"/>
      <c r="X529" s="17"/>
      <c r="Y529" s="18"/>
      <c r="Z529" s="4"/>
      <c r="AA529" s="19"/>
      <c r="AB529" s="19"/>
      <c r="AC529" s="19"/>
      <c r="AD529" s="19"/>
      <c r="AE529" s="19"/>
      <c r="AF529" s="47"/>
      <c r="AG529" s="48"/>
      <c r="AH529" s="48"/>
      <c r="AI529" s="48"/>
      <c r="AJ529" s="48"/>
    </row>
    <row r="530" spans="20:36" x14ac:dyDescent="0.25">
      <c r="T530" s="59"/>
      <c r="X530" s="17"/>
      <c r="Y530" s="18"/>
      <c r="Z530" s="4"/>
      <c r="AA530" s="19"/>
      <c r="AB530" s="19"/>
      <c r="AC530" s="19"/>
      <c r="AD530" s="19"/>
      <c r="AE530" s="19"/>
      <c r="AF530" s="47"/>
      <c r="AG530" s="48"/>
      <c r="AH530" s="48"/>
      <c r="AI530" s="48"/>
      <c r="AJ530" s="48"/>
    </row>
    <row r="531" spans="20:36" x14ac:dyDescent="0.25">
      <c r="T531" s="59"/>
      <c r="X531" s="17"/>
      <c r="Y531" s="18"/>
      <c r="Z531" s="4"/>
      <c r="AA531" s="19"/>
      <c r="AB531" s="19"/>
      <c r="AC531" s="19"/>
      <c r="AD531" s="19"/>
      <c r="AE531" s="19"/>
      <c r="AF531" s="47"/>
      <c r="AG531" s="48"/>
      <c r="AH531" s="48"/>
      <c r="AI531" s="48"/>
      <c r="AJ531" s="48"/>
    </row>
    <row r="532" spans="20:36" x14ac:dyDescent="0.25">
      <c r="T532" s="59"/>
      <c r="X532" s="17"/>
      <c r="Y532" s="18"/>
      <c r="Z532" s="4"/>
      <c r="AA532" s="19"/>
      <c r="AB532" s="19"/>
      <c r="AC532" s="19"/>
      <c r="AD532" s="19"/>
      <c r="AE532" s="19"/>
      <c r="AF532" s="47"/>
      <c r="AG532" s="48"/>
      <c r="AH532" s="48"/>
      <c r="AI532" s="48"/>
      <c r="AJ532" s="48"/>
    </row>
    <row r="533" spans="20:36" x14ac:dyDescent="0.25">
      <c r="T533" s="59"/>
      <c r="X533" s="17"/>
      <c r="Y533" s="18"/>
      <c r="Z533" s="4"/>
      <c r="AA533" s="19"/>
      <c r="AB533" s="19"/>
      <c r="AC533" s="19"/>
      <c r="AD533" s="19"/>
      <c r="AE533" s="19"/>
      <c r="AF533" s="47"/>
      <c r="AG533" s="48"/>
      <c r="AH533" s="48"/>
      <c r="AI533" s="48"/>
      <c r="AJ533" s="48"/>
    </row>
    <row r="534" spans="20:36" x14ac:dyDescent="0.25">
      <c r="T534" s="59"/>
      <c r="X534" s="17"/>
      <c r="Y534" s="18"/>
      <c r="Z534" s="4"/>
      <c r="AA534" s="19"/>
      <c r="AB534" s="19"/>
      <c r="AC534" s="19"/>
      <c r="AD534" s="19"/>
      <c r="AE534" s="19"/>
      <c r="AF534" s="47"/>
      <c r="AG534" s="48"/>
      <c r="AH534" s="48"/>
      <c r="AI534" s="48"/>
      <c r="AJ534" s="48"/>
    </row>
    <row r="535" spans="20:36" x14ac:dyDescent="0.25">
      <c r="T535" s="59"/>
      <c r="X535" s="17"/>
      <c r="Y535" s="18"/>
      <c r="Z535" s="4"/>
      <c r="AA535" s="19"/>
      <c r="AB535" s="19"/>
      <c r="AC535" s="19"/>
      <c r="AD535" s="19"/>
      <c r="AE535" s="19"/>
      <c r="AF535" s="47"/>
      <c r="AG535" s="48"/>
      <c r="AH535" s="48"/>
      <c r="AI535" s="48"/>
      <c r="AJ535" s="48"/>
    </row>
    <row r="536" spans="20:36" x14ac:dyDescent="0.25">
      <c r="T536" s="59"/>
      <c r="X536" s="17"/>
      <c r="Y536" s="18"/>
      <c r="Z536" s="4"/>
      <c r="AA536" s="19"/>
      <c r="AB536" s="19"/>
      <c r="AC536" s="19"/>
      <c r="AD536" s="19"/>
      <c r="AE536" s="19"/>
      <c r="AF536" s="47"/>
      <c r="AG536" s="48"/>
      <c r="AH536" s="48"/>
      <c r="AI536" s="48"/>
      <c r="AJ536" s="48"/>
    </row>
    <row r="537" spans="20:36" x14ac:dyDescent="0.25">
      <c r="T537" s="59"/>
      <c r="X537" s="17"/>
      <c r="Y537" s="18"/>
      <c r="Z537" s="4"/>
      <c r="AA537" s="19"/>
      <c r="AB537" s="19"/>
      <c r="AC537" s="19"/>
      <c r="AD537" s="19"/>
      <c r="AE537" s="19"/>
      <c r="AF537" s="47"/>
      <c r="AG537" s="48"/>
      <c r="AH537" s="48"/>
      <c r="AI537" s="48"/>
      <c r="AJ537" s="48"/>
    </row>
    <row r="538" spans="20:36" x14ac:dyDescent="0.25">
      <c r="T538" s="59"/>
      <c r="X538" s="17"/>
      <c r="Y538" s="18"/>
      <c r="Z538" s="4"/>
      <c r="AA538" s="19"/>
      <c r="AB538" s="19"/>
      <c r="AC538" s="19"/>
      <c r="AD538" s="19"/>
      <c r="AE538" s="19"/>
      <c r="AF538" s="47"/>
      <c r="AG538" s="48"/>
      <c r="AH538" s="48"/>
      <c r="AI538" s="48"/>
      <c r="AJ538" s="48"/>
    </row>
    <row r="539" spans="20:36" x14ac:dyDescent="0.25">
      <c r="T539" s="59"/>
      <c r="X539" s="17"/>
      <c r="Y539" s="18"/>
      <c r="Z539" s="4"/>
      <c r="AA539" s="19"/>
      <c r="AB539" s="19"/>
      <c r="AC539" s="19"/>
      <c r="AD539" s="19"/>
      <c r="AE539" s="19"/>
      <c r="AF539" s="47"/>
      <c r="AG539" s="48"/>
      <c r="AH539" s="48"/>
      <c r="AI539" s="48"/>
      <c r="AJ539" s="48"/>
    </row>
    <row r="540" spans="20:36" x14ac:dyDescent="0.25">
      <c r="T540" s="59"/>
      <c r="X540" s="17"/>
      <c r="Y540" s="18"/>
      <c r="Z540" s="4"/>
      <c r="AA540" s="19"/>
      <c r="AB540" s="19"/>
      <c r="AC540" s="19"/>
      <c r="AD540" s="19"/>
      <c r="AE540" s="19"/>
      <c r="AF540" s="47"/>
      <c r="AG540" s="48"/>
      <c r="AH540" s="48"/>
      <c r="AI540" s="48"/>
      <c r="AJ540" s="48"/>
    </row>
    <row r="541" spans="20:36" x14ac:dyDescent="0.25">
      <c r="T541" s="59"/>
      <c r="X541" s="17"/>
      <c r="Y541" s="18"/>
      <c r="Z541" s="4"/>
      <c r="AA541" s="19"/>
      <c r="AB541" s="19"/>
      <c r="AC541" s="19"/>
      <c r="AD541" s="19"/>
      <c r="AE541" s="19"/>
      <c r="AF541" s="47"/>
      <c r="AG541" s="48"/>
      <c r="AH541" s="48"/>
      <c r="AI541" s="48"/>
      <c r="AJ541" s="48"/>
    </row>
  </sheetData>
  <mergeCells count="1">
    <mergeCell ref="X1:AJ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41"/>
  <sheetViews>
    <sheetView topLeftCell="G1" zoomScale="80" zoomScaleNormal="80" workbookViewId="0">
      <selection activeCell="W2" sqref="W2:AJ4"/>
    </sheetView>
  </sheetViews>
  <sheetFormatPr baseColWidth="10" defaultRowHeight="15" x14ac:dyDescent="0.25"/>
  <cols>
    <col min="1" max="1" width="6.5703125" style="64" customWidth="1"/>
    <col min="2" max="2" width="4.5703125" style="56" customWidth="1"/>
    <col min="3" max="3" width="8.140625" style="55" bestFit="1" customWidth="1"/>
    <col min="4" max="4" width="4.5703125" style="56" customWidth="1"/>
    <col min="5" max="5" width="6" style="70" customWidth="1"/>
    <col min="6" max="6" width="7" style="71" customWidth="1"/>
    <col min="7" max="7" width="4.5703125" style="55" customWidth="1"/>
    <col min="8" max="8" width="4.5703125" style="56" customWidth="1"/>
    <col min="9" max="9" width="4.5703125" style="55" customWidth="1"/>
    <col min="10" max="10" width="7.140625" style="56" customWidth="1"/>
    <col min="11" max="11" width="11" style="55" customWidth="1"/>
    <col min="12" max="12" width="6.28515625" style="56" customWidth="1"/>
    <col min="13" max="13" width="5.5703125" style="55" customWidth="1"/>
    <col min="14" max="14" width="6.28515625" style="56" customWidth="1"/>
    <col min="15" max="15" width="5.5703125" style="55" customWidth="1"/>
    <col min="16" max="16" width="4.5703125" style="56" customWidth="1"/>
    <col min="17" max="17" width="4.5703125" style="52" customWidth="1"/>
    <col min="18" max="18" width="7" style="52" customWidth="1"/>
    <col min="19" max="19" width="5" style="55" customWidth="1"/>
    <col min="20" max="20" width="4.5703125" style="56" customWidth="1"/>
    <col min="21" max="22" width="8.140625" style="52" customWidth="1"/>
    <col min="23" max="23" width="12.5703125" style="80" customWidth="1"/>
    <col min="25" max="25" width="12" bestFit="1" customWidth="1"/>
    <col min="26" max="26" width="12.28515625" customWidth="1"/>
    <col min="27" max="29" width="14.28515625" customWidth="1"/>
    <col min="30" max="30" width="8.7109375" customWidth="1"/>
    <col min="31" max="31" width="10.7109375" bestFit="1" customWidth="1"/>
    <col min="32" max="32" width="8.7109375" bestFit="1" customWidth="1"/>
    <col min="33" max="33" width="14.5703125" customWidth="1"/>
    <col min="34" max="34" width="11.7109375" customWidth="1"/>
    <col min="35" max="35" width="12" customWidth="1"/>
    <col min="36" max="36" width="11.7109375" customWidth="1"/>
    <col min="42" max="42" width="6" customWidth="1"/>
    <col min="43" max="43" width="5" customWidth="1"/>
    <col min="44" max="45" width="8" customWidth="1"/>
    <col min="46" max="47" width="5" customWidth="1"/>
    <col min="48" max="48" width="6" customWidth="1"/>
  </cols>
  <sheetData>
    <row r="1" spans="1:41" x14ac:dyDescent="0.25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X1" s="128" t="s">
        <v>60</v>
      </c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</row>
    <row r="2" spans="1:41" x14ac:dyDescent="0.25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115" t="s">
        <v>450</v>
      </c>
      <c r="X2" s="17">
        <f>MIN(X6:X68)</f>
        <v>2.3E-2</v>
      </c>
      <c r="Y2" s="95">
        <f t="shared" ref="Y2:AJ2" si="0">MIN(Y6:Y68)</f>
        <v>747</v>
      </c>
      <c r="Z2" s="4">
        <f t="shared" si="0"/>
        <v>0</v>
      </c>
      <c r="AA2" s="19">
        <f t="shared" si="0"/>
        <v>1027</v>
      </c>
      <c r="AB2" s="19">
        <f t="shared" si="0"/>
        <v>1005</v>
      </c>
      <c r="AC2" s="19">
        <f t="shared" si="0"/>
        <v>21</v>
      </c>
      <c r="AD2" s="118">
        <f t="shared" si="0"/>
        <v>0.85</v>
      </c>
      <c r="AE2" s="117">
        <f t="shared" si="0"/>
        <v>-8.4764699999999998E-2</v>
      </c>
      <c r="AF2" s="52">
        <f t="shared" si="0"/>
        <v>0</v>
      </c>
      <c r="AG2" s="48">
        <f t="shared" si="0"/>
        <v>3.8460000000000001</v>
      </c>
      <c r="AH2" s="20">
        <f t="shared" si="0"/>
        <v>337.76900000000001</v>
      </c>
      <c r="AI2" s="20">
        <f t="shared" si="0"/>
        <v>327.53300000000002</v>
      </c>
      <c r="AJ2" s="20">
        <f t="shared" si="0"/>
        <v>0</v>
      </c>
    </row>
    <row r="3" spans="1:41" x14ac:dyDescent="0.25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115" t="s">
        <v>451</v>
      </c>
      <c r="X3" s="17">
        <f>MAX(X6:X68)</f>
        <v>17.710999999999999</v>
      </c>
      <c r="Y3" s="95">
        <f t="shared" ref="Y3:AJ3" si="1">MAX(Y6:Y68)</f>
        <v>753</v>
      </c>
      <c r="Z3" s="4">
        <f t="shared" si="1"/>
        <v>0</v>
      </c>
      <c r="AA3" s="19">
        <f t="shared" si="1"/>
        <v>1027</v>
      </c>
      <c r="AB3" s="19">
        <f t="shared" si="1"/>
        <v>1006</v>
      </c>
      <c r="AC3" s="19">
        <f t="shared" si="1"/>
        <v>22</v>
      </c>
      <c r="AD3" s="118">
        <f t="shared" si="1"/>
        <v>0.85</v>
      </c>
      <c r="AE3" s="117">
        <f t="shared" si="1"/>
        <v>-8.4764699999999998E-2</v>
      </c>
      <c r="AF3" s="52">
        <f t="shared" si="1"/>
        <v>0</v>
      </c>
      <c r="AG3" s="48">
        <f t="shared" si="1"/>
        <v>3.8580000000000001</v>
      </c>
      <c r="AH3" s="20">
        <f t="shared" si="1"/>
        <v>337.76900000000001</v>
      </c>
      <c r="AI3" s="20">
        <f t="shared" si="1"/>
        <v>337.76900000000001</v>
      </c>
      <c r="AJ3" s="20">
        <f t="shared" si="1"/>
        <v>10.23599999999999</v>
      </c>
    </row>
    <row r="4" spans="1:41" x14ac:dyDescent="0.2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5"/>
      <c r="W4" s="115" t="s">
        <v>441</v>
      </c>
      <c r="X4" s="17">
        <f>AVERAGE(X6:X68)</f>
        <v>8.8631746031746026</v>
      </c>
      <c r="Y4" s="95">
        <f t="shared" ref="Y4:AJ4" si="2">AVERAGE(Y6:Y68)</f>
        <v>749.95238095238096</v>
      </c>
      <c r="Z4" s="4" t="e">
        <f t="shared" si="2"/>
        <v>#DIV/0!</v>
      </c>
      <c r="AA4" s="19">
        <f t="shared" si="2"/>
        <v>1027</v>
      </c>
      <c r="AB4" s="19">
        <f t="shared" si="2"/>
        <v>1005.3333333333334</v>
      </c>
      <c r="AC4" s="19">
        <f t="shared" si="2"/>
        <v>21.666666666666668</v>
      </c>
      <c r="AD4" s="118">
        <f t="shared" si="2"/>
        <v>0.85000000000000087</v>
      </c>
      <c r="AE4" s="117">
        <f t="shared" si="2"/>
        <v>-8.4764700000000012E-2</v>
      </c>
      <c r="AF4" s="52" t="e">
        <f t="shared" si="2"/>
        <v>#DIV/0!</v>
      </c>
      <c r="AG4" s="48">
        <f t="shared" si="2"/>
        <v>3.8501269841269847</v>
      </c>
      <c r="AH4" s="20">
        <f t="shared" si="2"/>
        <v>337.76900000000018</v>
      </c>
      <c r="AI4" s="20">
        <f t="shared" si="2"/>
        <v>337.60652380952399</v>
      </c>
      <c r="AJ4" s="20">
        <f t="shared" si="2"/>
        <v>0.16247619047619033</v>
      </c>
    </row>
    <row r="5" spans="1:41" ht="125.25" x14ac:dyDescent="0.25">
      <c r="A5" s="65" t="s">
        <v>35</v>
      </c>
      <c r="B5" s="57" t="s">
        <v>88</v>
      </c>
      <c r="C5" s="58" t="s">
        <v>106</v>
      </c>
      <c r="D5" s="57" t="s">
        <v>94</v>
      </c>
      <c r="E5" s="58" t="s">
        <v>74</v>
      </c>
      <c r="F5" s="68" t="s">
        <v>89</v>
      </c>
      <c r="G5" s="69" t="s">
        <v>87</v>
      </c>
      <c r="H5" s="57" t="s">
        <v>442</v>
      </c>
      <c r="I5" s="116" t="s">
        <v>448</v>
      </c>
      <c r="J5" s="57" t="s">
        <v>443</v>
      </c>
      <c r="K5" s="116" t="s">
        <v>449</v>
      </c>
      <c r="L5" s="57" t="s">
        <v>96</v>
      </c>
      <c r="M5" s="58" t="s">
        <v>62</v>
      </c>
      <c r="N5" s="57" t="s">
        <v>97</v>
      </c>
      <c r="O5" s="58" t="s">
        <v>105</v>
      </c>
      <c r="P5" s="57" t="s">
        <v>98</v>
      </c>
      <c r="Q5" s="58" t="s">
        <v>111</v>
      </c>
      <c r="R5" s="57" t="s">
        <v>99</v>
      </c>
      <c r="S5" s="58" t="s">
        <v>108</v>
      </c>
      <c r="T5" s="57" t="s">
        <v>90</v>
      </c>
      <c r="U5" s="58" t="s">
        <v>107</v>
      </c>
      <c r="V5" s="120"/>
      <c r="W5" s="75"/>
      <c r="X5" s="42" t="s">
        <v>36</v>
      </c>
      <c r="Y5" s="42" t="s">
        <v>103</v>
      </c>
      <c r="Z5" s="42" t="s">
        <v>43</v>
      </c>
      <c r="AA5" s="42" t="str">
        <f>M5</f>
        <v>akt. Ladedruck</v>
      </c>
      <c r="AB5" s="42" t="str">
        <f>O5</f>
        <v>Soll Ladedruck</v>
      </c>
      <c r="AC5" s="42" t="s">
        <v>65</v>
      </c>
      <c r="AD5" s="119" t="str">
        <f>I5</f>
        <v>Ansteuerung VTG</v>
      </c>
      <c r="AE5" s="119" t="str">
        <f>K5</f>
        <v>Beschleunigung</v>
      </c>
      <c r="AF5" s="119" t="str">
        <f>Q5</f>
        <v>Fahrstufe</v>
      </c>
      <c r="AG5" s="42" t="str">
        <f>E5</f>
        <v>Vorförderdruck</v>
      </c>
      <c r="AH5" s="42" t="str">
        <f>U5</f>
        <v>Raildruck Sollwert</v>
      </c>
      <c r="AI5" s="42" t="str">
        <f>C5</f>
        <v>Raildruck</v>
      </c>
      <c r="AJ5" s="42" t="s">
        <v>66</v>
      </c>
      <c r="AK5" s="42"/>
      <c r="AN5">
        <f>Y6*60*'Berechnungen 525d'!$D$7/1000</f>
        <v>20.888641571194761</v>
      </c>
      <c r="AO5" t="str">
        <f>IF(OR(ISBLANK(Q6),VALUE(Q6)=0),"",Y6*60*VLOOKUP(AF6,'Berechnungen 525d'!A5:D10,4)/1000)</f>
        <v/>
      </c>
    </row>
    <row r="6" spans="1:41" x14ac:dyDescent="0.25">
      <c r="A6">
        <v>23</v>
      </c>
      <c r="B6" t="s">
        <v>91</v>
      </c>
      <c r="C6" s="90">
        <v>337.76900000000001</v>
      </c>
      <c r="D6" t="s">
        <v>91</v>
      </c>
      <c r="E6" s="90">
        <v>3.8460000000000001</v>
      </c>
      <c r="F6" t="s">
        <v>92</v>
      </c>
      <c r="G6" s="90" t="s">
        <v>413</v>
      </c>
      <c r="H6" t="s">
        <v>444</v>
      </c>
      <c r="I6" s="90" t="s">
        <v>445</v>
      </c>
      <c r="J6" t="s">
        <v>446</v>
      </c>
      <c r="K6" s="90">
        <v>-8.4764699999999998E-2</v>
      </c>
      <c r="L6" t="s">
        <v>101</v>
      </c>
      <c r="M6" s="90" t="s">
        <v>131</v>
      </c>
      <c r="N6" t="s">
        <v>101</v>
      </c>
      <c r="O6" s="90" t="s">
        <v>447</v>
      </c>
      <c r="P6" t="s">
        <v>102</v>
      </c>
      <c r="Q6" s="90" t="s">
        <v>122</v>
      </c>
      <c r="R6" t="s">
        <v>93</v>
      </c>
      <c r="S6" s="90">
        <v>6.4</v>
      </c>
      <c r="T6" t="s">
        <v>91</v>
      </c>
      <c r="U6" s="90">
        <v>337.76900000000001</v>
      </c>
      <c r="V6" s="90"/>
      <c r="W6" s="82"/>
      <c r="X6" s="17">
        <f t="shared" ref="X6:X68" si="3">A6/1000</f>
        <v>2.3E-2</v>
      </c>
      <c r="Y6" s="95">
        <f>VALUE(G6)</f>
        <v>749</v>
      </c>
      <c r="Z6" s="4" t="str">
        <f>IF(OR(ISBLANK(Q6),VALUE(Q6)=0)," ",VALUE(G6)*60*VLOOKUP(VALUE(Q6),'Berechnungen 525d'!A5:D9,4)/1000)</f>
        <v xml:space="preserve"> </v>
      </c>
      <c r="AA6" s="19">
        <f>VALUE(M6)</f>
        <v>1027</v>
      </c>
      <c r="AB6" s="19">
        <f>VALUE(O6)</f>
        <v>1006</v>
      </c>
      <c r="AC6" s="19">
        <f t="shared" ref="AC6:AC68" si="4">AA6-AB6</f>
        <v>21</v>
      </c>
      <c r="AD6" s="118">
        <f>VALUE(I6)/100</f>
        <v>0.85</v>
      </c>
      <c r="AE6" s="117">
        <f>VALUE(K6)</f>
        <v>-8.4764699999999998E-2</v>
      </c>
      <c r="AF6" s="47" t="str">
        <f>Q6</f>
        <v>0</v>
      </c>
      <c r="AG6" s="48">
        <f t="shared" ref="AG6:AG37" si="5">VALUE(E6)</f>
        <v>3.8460000000000001</v>
      </c>
      <c r="AH6" s="20">
        <f t="shared" ref="AH6:AH37" si="6">VALUE(U6)</f>
        <v>337.76900000000001</v>
      </c>
      <c r="AI6" s="20">
        <f t="shared" ref="AI6:AI37" si="7">VALUE(C6)</f>
        <v>337.76900000000001</v>
      </c>
      <c r="AJ6" s="20">
        <f>AH6-AI6</f>
        <v>0</v>
      </c>
      <c r="AK6" s="48"/>
    </row>
    <row r="7" spans="1:41" x14ac:dyDescent="0.25">
      <c r="A7">
        <v>249</v>
      </c>
      <c r="B7" t="s">
        <v>91</v>
      </c>
      <c r="C7" s="90">
        <v>337.76900000000001</v>
      </c>
      <c r="D7" t="s">
        <v>91</v>
      </c>
      <c r="E7" s="90">
        <v>3.8460000000000001</v>
      </c>
      <c r="F7" t="s">
        <v>92</v>
      </c>
      <c r="G7" s="90" t="s">
        <v>124</v>
      </c>
      <c r="H7" t="s">
        <v>444</v>
      </c>
      <c r="I7" s="90" t="s">
        <v>445</v>
      </c>
      <c r="J7" t="s">
        <v>446</v>
      </c>
      <c r="K7" s="90">
        <v>-8.4764699999999998E-2</v>
      </c>
      <c r="L7" t="s">
        <v>101</v>
      </c>
      <c r="M7" s="90" t="s">
        <v>131</v>
      </c>
      <c r="N7" t="s">
        <v>101</v>
      </c>
      <c r="O7" s="90" t="s">
        <v>127</v>
      </c>
      <c r="P7" t="s">
        <v>102</v>
      </c>
      <c r="Q7" s="90" t="s">
        <v>122</v>
      </c>
      <c r="R7" t="s">
        <v>93</v>
      </c>
      <c r="S7" s="90">
        <v>6.28</v>
      </c>
      <c r="T7" t="s">
        <v>91</v>
      </c>
      <c r="U7" s="90">
        <v>337.76900000000001</v>
      </c>
      <c r="V7" s="90"/>
      <c r="W7" s="82"/>
      <c r="X7" s="17">
        <f t="shared" si="3"/>
        <v>0.249</v>
      </c>
      <c r="Y7" s="95">
        <f t="shared" ref="Y7:Y68" si="8">VALUE(G7)</f>
        <v>751</v>
      </c>
      <c r="Z7" s="4" t="str">
        <f>IF(OR(ISBLANK(Q7),VALUE(Q7)=0)," ",VALUE(G7)*60*VLOOKUP(VALUE(Q7),'Berechnungen 525d'!A6:D10,4)/1000)</f>
        <v xml:space="preserve"> </v>
      </c>
      <c r="AA7" s="19">
        <f t="shared" ref="AA7:AA68" si="9">VALUE(M7)</f>
        <v>1027</v>
      </c>
      <c r="AB7" s="19">
        <f t="shared" ref="AB7:AB68" si="10">VALUE(O7)</f>
        <v>1005</v>
      </c>
      <c r="AC7" s="19">
        <f t="shared" si="4"/>
        <v>22</v>
      </c>
      <c r="AD7" s="118">
        <f t="shared" ref="AD7:AD68" si="11">VALUE(I7)/100</f>
        <v>0.85</v>
      </c>
      <c r="AE7" s="117">
        <f t="shared" ref="AE7:AE68" si="12">VALUE(K7)</f>
        <v>-8.4764699999999998E-2</v>
      </c>
      <c r="AF7" s="47" t="str">
        <f t="shared" ref="AF7:AF68" si="13">Q7</f>
        <v>0</v>
      </c>
      <c r="AG7" s="48">
        <f t="shared" si="5"/>
        <v>3.8460000000000001</v>
      </c>
      <c r="AH7" s="20">
        <f t="shared" si="6"/>
        <v>337.76900000000001</v>
      </c>
      <c r="AI7" s="20">
        <f t="shared" si="7"/>
        <v>337.76900000000001</v>
      </c>
      <c r="AJ7" s="20">
        <f t="shared" ref="AJ7:AJ68" si="14">AH7-AI7</f>
        <v>0</v>
      </c>
      <c r="AK7" s="48"/>
    </row>
    <row r="8" spans="1:41" x14ac:dyDescent="0.25">
      <c r="A8">
        <v>544</v>
      </c>
      <c r="B8" t="s">
        <v>91</v>
      </c>
      <c r="C8" s="90">
        <v>337.76900000000001</v>
      </c>
      <c r="D8" t="s">
        <v>91</v>
      </c>
      <c r="E8" s="90">
        <v>3.8540000000000001</v>
      </c>
      <c r="F8" t="s">
        <v>92</v>
      </c>
      <c r="G8" s="90" t="s">
        <v>118</v>
      </c>
      <c r="H8" t="s">
        <v>444</v>
      </c>
      <c r="I8" s="90" t="s">
        <v>445</v>
      </c>
      <c r="J8" t="s">
        <v>446</v>
      </c>
      <c r="K8" s="90">
        <v>-8.4764699999999998E-2</v>
      </c>
      <c r="L8" t="s">
        <v>101</v>
      </c>
      <c r="M8" s="90" t="s">
        <v>131</v>
      </c>
      <c r="N8" t="s">
        <v>101</v>
      </c>
      <c r="O8" s="90" t="s">
        <v>127</v>
      </c>
      <c r="P8" t="s">
        <v>102</v>
      </c>
      <c r="Q8" s="90" t="s">
        <v>122</v>
      </c>
      <c r="R8" t="s">
        <v>93</v>
      </c>
      <c r="S8" s="90">
        <v>6.33</v>
      </c>
      <c r="T8" t="s">
        <v>91</v>
      </c>
      <c r="U8" s="90">
        <v>337.76900000000001</v>
      </c>
      <c r="V8" s="90"/>
      <c r="W8" s="82"/>
      <c r="X8" s="17">
        <f t="shared" si="3"/>
        <v>0.54400000000000004</v>
      </c>
      <c r="Y8" s="95">
        <f t="shared" si="8"/>
        <v>750</v>
      </c>
      <c r="Z8" s="4" t="str">
        <f>IF(OR(ISBLANK(Q8),VALUE(Q8)=0)," ",VALUE(G8)*60*VLOOKUP(VALUE(Q8),'Berechnungen 525d'!A7:D11,4)/1000)</f>
        <v xml:space="preserve"> </v>
      </c>
      <c r="AA8" s="19">
        <f t="shared" si="9"/>
        <v>1027</v>
      </c>
      <c r="AB8" s="19">
        <f t="shared" si="10"/>
        <v>1005</v>
      </c>
      <c r="AC8" s="19">
        <f t="shared" si="4"/>
        <v>22</v>
      </c>
      <c r="AD8" s="118">
        <f t="shared" si="11"/>
        <v>0.85</v>
      </c>
      <c r="AE8" s="117">
        <f t="shared" si="12"/>
        <v>-8.4764699999999998E-2</v>
      </c>
      <c r="AF8" s="47" t="str">
        <f t="shared" si="13"/>
        <v>0</v>
      </c>
      <c r="AG8" s="48">
        <f t="shared" si="5"/>
        <v>3.8540000000000001</v>
      </c>
      <c r="AH8" s="20">
        <f t="shared" si="6"/>
        <v>337.76900000000001</v>
      </c>
      <c r="AI8" s="20">
        <f t="shared" si="7"/>
        <v>337.76900000000001</v>
      </c>
      <c r="AJ8" s="20">
        <f t="shared" si="14"/>
        <v>0</v>
      </c>
      <c r="AK8" s="48"/>
    </row>
    <row r="9" spans="1:41" x14ac:dyDescent="0.25">
      <c r="A9">
        <v>900</v>
      </c>
      <c r="B9" t="s">
        <v>91</v>
      </c>
      <c r="C9" s="90">
        <v>337.76900000000001</v>
      </c>
      <c r="D9" t="s">
        <v>91</v>
      </c>
      <c r="E9" s="90">
        <v>3.8460000000000001</v>
      </c>
      <c r="F9" t="s">
        <v>92</v>
      </c>
      <c r="G9" s="90" t="s">
        <v>126</v>
      </c>
      <c r="H9" t="s">
        <v>444</v>
      </c>
      <c r="I9" s="90" t="s">
        <v>445</v>
      </c>
      <c r="J9" t="s">
        <v>446</v>
      </c>
      <c r="K9" s="90">
        <v>-8.4764699999999998E-2</v>
      </c>
      <c r="L9" t="s">
        <v>101</v>
      </c>
      <c r="M9" s="90" t="s">
        <v>131</v>
      </c>
      <c r="N9" t="s">
        <v>101</v>
      </c>
      <c r="O9" s="90" t="s">
        <v>447</v>
      </c>
      <c r="P9" t="s">
        <v>102</v>
      </c>
      <c r="Q9" s="90" t="s">
        <v>122</v>
      </c>
      <c r="R9" t="s">
        <v>93</v>
      </c>
      <c r="S9" s="90">
        <v>6.46</v>
      </c>
      <c r="T9" t="s">
        <v>91</v>
      </c>
      <c r="U9" s="90">
        <v>337.76900000000001</v>
      </c>
      <c r="V9" s="90"/>
      <c r="W9" s="82"/>
      <c r="X9" s="17">
        <f t="shared" si="3"/>
        <v>0.9</v>
      </c>
      <c r="Y9" s="95">
        <f t="shared" si="8"/>
        <v>748</v>
      </c>
      <c r="Z9" s="4" t="str">
        <f>IF(OR(ISBLANK(Q9),VALUE(Q9)=0)," ",VALUE(G9)*60*VLOOKUP(VALUE(Q9),'Berechnungen 525d'!A8:D12,4)/1000)</f>
        <v xml:space="preserve"> </v>
      </c>
      <c r="AA9" s="19">
        <f t="shared" si="9"/>
        <v>1027</v>
      </c>
      <c r="AB9" s="19">
        <f t="shared" si="10"/>
        <v>1006</v>
      </c>
      <c r="AC9" s="19">
        <f t="shared" si="4"/>
        <v>21</v>
      </c>
      <c r="AD9" s="118">
        <f t="shared" si="11"/>
        <v>0.85</v>
      </c>
      <c r="AE9" s="117">
        <f t="shared" si="12"/>
        <v>-8.4764699999999998E-2</v>
      </c>
      <c r="AF9" s="47" t="str">
        <f t="shared" si="13"/>
        <v>0</v>
      </c>
      <c r="AG9" s="48">
        <f t="shared" si="5"/>
        <v>3.8460000000000001</v>
      </c>
      <c r="AH9" s="20">
        <f t="shared" si="6"/>
        <v>337.76900000000001</v>
      </c>
      <c r="AI9" s="20">
        <f t="shared" si="7"/>
        <v>337.76900000000001</v>
      </c>
      <c r="AJ9" s="20">
        <f t="shared" si="14"/>
        <v>0</v>
      </c>
      <c r="AK9" s="48"/>
    </row>
    <row r="10" spans="1:41" x14ac:dyDescent="0.25">
      <c r="A10">
        <v>1126</v>
      </c>
      <c r="B10" t="s">
        <v>91</v>
      </c>
      <c r="C10" s="90">
        <v>337.76900000000001</v>
      </c>
      <c r="D10" t="s">
        <v>91</v>
      </c>
      <c r="E10" s="90">
        <v>3.85</v>
      </c>
      <c r="F10" t="s">
        <v>92</v>
      </c>
      <c r="G10" s="90" t="s">
        <v>118</v>
      </c>
      <c r="H10" t="s">
        <v>444</v>
      </c>
      <c r="I10" s="90" t="s">
        <v>445</v>
      </c>
      <c r="J10" t="s">
        <v>446</v>
      </c>
      <c r="K10" s="90">
        <v>-8.4764699999999998E-2</v>
      </c>
      <c r="L10" t="s">
        <v>101</v>
      </c>
      <c r="M10" s="90" t="s">
        <v>131</v>
      </c>
      <c r="N10" t="s">
        <v>101</v>
      </c>
      <c r="O10" s="90" t="s">
        <v>127</v>
      </c>
      <c r="P10" t="s">
        <v>102</v>
      </c>
      <c r="Q10" s="90" t="s">
        <v>122</v>
      </c>
      <c r="R10" t="s">
        <v>93</v>
      </c>
      <c r="S10" s="90">
        <v>6.34</v>
      </c>
      <c r="T10" t="s">
        <v>91</v>
      </c>
      <c r="U10" s="90">
        <v>337.76900000000001</v>
      </c>
      <c r="V10" s="90"/>
      <c r="W10" s="82"/>
      <c r="X10" s="17">
        <f t="shared" si="3"/>
        <v>1.1259999999999999</v>
      </c>
      <c r="Y10" s="95">
        <f t="shared" si="8"/>
        <v>750</v>
      </c>
      <c r="Z10" s="4" t="str">
        <f>IF(OR(ISBLANK(Q10),VALUE(Q10)=0)," ",VALUE(G10)*60*VLOOKUP(VALUE(Q10),'Berechnungen 525d'!A9:D13,4)/1000)</f>
        <v xml:space="preserve"> </v>
      </c>
      <c r="AA10" s="19">
        <f t="shared" si="9"/>
        <v>1027</v>
      </c>
      <c r="AB10" s="19">
        <f t="shared" si="10"/>
        <v>1005</v>
      </c>
      <c r="AC10" s="19">
        <f t="shared" si="4"/>
        <v>22</v>
      </c>
      <c r="AD10" s="118">
        <f t="shared" si="11"/>
        <v>0.85</v>
      </c>
      <c r="AE10" s="117">
        <f t="shared" si="12"/>
        <v>-8.4764699999999998E-2</v>
      </c>
      <c r="AF10" s="47" t="str">
        <f t="shared" si="13"/>
        <v>0</v>
      </c>
      <c r="AG10" s="48">
        <f t="shared" si="5"/>
        <v>3.85</v>
      </c>
      <c r="AH10" s="20">
        <f t="shared" si="6"/>
        <v>337.76900000000001</v>
      </c>
      <c r="AI10" s="20">
        <f t="shared" si="7"/>
        <v>337.76900000000001</v>
      </c>
      <c r="AJ10" s="20">
        <f t="shared" si="14"/>
        <v>0</v>
      </c>
      <c r="AK10" s="48"/>
    </row>
    <row r="11" spans="1:41" x14ac:dyDescent="0.25">
      <c r="A11">
        <v>1422</v>
      </c>
      <c r="B11" t="s">
        <v>91</v>
      </c>
      <c r="C11" s="90">
        <v>337.76900000000001</v>
      </c>
      <c r="D11" t="s">
        <v>91</v>
      </c>
      <c r="E11" s="90">
        <v>3.8540000000000001</v>
      </c>
      <c r="F11" t="s">
        <v>92</v>
      </c>
      <c r="G11" s="90" t="s">
        <v>124</v>
      </c>
      <c r="H11" t="s">
        <v>444</v>
      </c>
      <c r="I11" s="90" t="s">
        <v>445</v>
      </c>
      <c r="J11" t="s">
        <v>446</v>
      </c>
      <c r="K11" s="90">
        <v>-8.4764699999999998E-2</v>
      </c>
      <c r="L11" t="s">
        <v>101</v>
      </c>
      <c r="M11" s="90" t="s">
        <v>131</v>
      </c>
      <c r="N11" t="s">
        <v>101</v>
      </c>
      <c r="O11" s="90" t="s">
        <v>127</v>
      </c>
      <c r="P11" t="s">
        <v>102</v>
      </c>
      <c r="Q11" s="90" t="s">
        <v>122</v>
      </c>
      <c r="R11" t="s">
        <v>93</v>
      </c>
      <c r="S11" s="90">
        <v>6.28</v>
      </c>
      <c r="T11" t="s">
        <v>91</v>
      </c>
      <c r="U11" s="90">
        <v>337.76900000000001</v>
      </c>
      <c r="V11" s="90"/>
      <c r="W11" s="82"/>
      <c r="X11" s="17">
        <f t="shared" si="3"/>
        <v>1.4219999999999999</v>
      </c>
      <c r="Y11" s="95">
        <f t="shared" si="8"/>
        <v>751</v>
      </c>
      <c r="Z11" s="4" t="str">
        <f>IF(OR(ISBLANK(Q11),VALUE(Q11)=0)," ",VALUE(G11)*60*VLOOKUP(VALUE(Q11),'Berechnungen 525d'!A10:D14,4)/1000)</f>
        <v xml:space="preserve"> </v>
      </c>
      <c r="AA11" s="19">
        <f t="shared" si="9"/>
        <v>1027</v>
      </c>
      <c r="AB11" s="19">
        <f t="shared" si="10"/>
        <v>1005</v>
      </c>
      <c r="AC11" s="19">
        <f t="shared" si="4"/>
        <v>22</v>
      </c>
      <c r="AD11" s="118">
        <f t="shared" si="11"/>
        <v>0.85</v>
      </c>
      <c r="AE11" s="117">
        <f t="shared" si="12"/>
        <v>-8.4764699999999998E-2</v>
      </c>
      <c r="AF11" s="47" t="str">
        <f t="shared" si="13"/>
        <v>0</v>
      </c>
      <c r="AG11" s="48">
        <f t="shared" si="5"/>
        <v>3.8540000000000001</v>
      </c>
      <c r="AH11" s="20">
        <f t="shared" si="6"/>
        <v>337.76900000000001</v>
      </c>
      <c r="AI11" s="20">
        <f t="shared" si="7"/>
        <v>337.76900000000001</v>
      </c>
      <c r="AJ11" s="20">
        <f t="shared" si="14"/>
        <v>0</v>
      </c>
      <c r="AK11" s="48"/>
    </row>
    <row r="12" spans="1:41" x14ac:dyDescent="0.25">
      <c r="A12">
        <v>1769</v>
      </c>
      <c r="B12" t="s">
        <v>91</v>
      </c>
      <c r="C12" s="90">
        <v>337.76900000000001</v>
      </c>
      <c r="D12" t="s">
        <v>91</v>
      </c>
      <c r="E12" s="90">
        <v>3.85</v>
      </c>
      <c r="F12" t="s">
        <v>92</v>
      </c>
      <c r="G12" s="90" t="s">
        <v>118</v>
      </c>
      <c r="H12" t="s">
        <v>444</v>
      </c>
      <c r="I12" s="90" t="s">
        <v>445</v>
      </c>
      <c r="J12" t="s">
        <v>446</v>
      </c>
      <c r="K12" s="90">
        <v>-8.4764699999999998E-2</v>
      </c>
      <c r="L12" t="s">
        <v>101</v>
      </c>
      <c r="M12" s="90" t="s">
        <v>131</v>
      </c>
      <c r="N12" t="s">
        <v>101</v>
      </c>
      <c r="O12" s="90" t="s">
        <v>127</v>
      </c>
      <c r="P12" t="s">
        <v>102</v>
      </c>
      <c r="Q12" s="90" t="s">
        <v>122</v>
      </c>
      <c r="R12" t="s">
        <v>93</v>
      </c>
      <c r="S12" s="90">
        <v>6.35</v>
      </c>
      <c r="T12" t="s">
        <v>91</v>
      </c>
      <c r="U12" s="90">
        <v>337.76900000000001</v>
      </c>
      <c r="V12" s="90"/>
      <c r="W12" s="82"/>
      <c r="X12" s="17">
        <f t="shared" si="3"/>
        <v>1.7689999999999999</v>
      </c>
      <c r="Y12" s="95">
        <f t="shared" si="8"/>
        <v>750</v>
      </c>
      <c r="Z12" s="4" t="str">
        <f>IF(OR(ISBLANK(Q12),VALUE(Q12)=0)," ",VALUE(G12)*60*VLOOKUP(VALUE(Q12),'Berechnungen 525d'!A11:D15,4)/1000)</f>
        <v xml:space="preserve"> </v>
      </c>
      <c r="AA12" s="19">
        <f t="shared" si="9"/>
        <v>1027</v>
      </c>
      <c r="AB12" s="19">
        <f t="shared" si="10"/>
        <v>1005</v>
      </c>
      <c r="AC12" s="19">
        <f t="shared" si="4"/>
        <v>22</v>
      </c>
      <c r="AD12" s="118">
        <f t="shared" si="11"/>
        <v>0.85</v>
      </c>
      <c r="AE12" s="117">
        <f t="shared" si="12"/>
        <v>-8.4764699999999998E-2</v>
      </c>
      <c r="AF12" s="47" t="str">
        <f t="shared" si="13"/>
        <v>0</v>
      </c>
      <c r="AG12" s="48">
        <f t="shared" si="5"/>
        <v>3.85</v>
      </c>
      <c r="AH12" s="20">
        <f t="shared" si="6"/>
        <v>337.76900000000001</v>
      </c>
      <c r="AI12" s="20">
        <f t="shared" si="7"/>
        <v>337.76900000000001</v>
      </c>
      <c r="AJ12" s="20">
        <f t="shared" si="14"/>
        <v>0</v>
      </c>
      <c r="AK12" s="48"/>
    </row>
    <row r="13" spans="1:41" x14ac:dyDescent="0.25">
      <c r="A13">
        <v>2005</v>
      </c>
      <c r="B13" t="s">
        <v>91</v>
      </c>
      <c r="C13" s="90">
        <v>337.76900000000001</v>
      </c>
      <c r="D13" t="s">
        <v>91</v>
      </c>
      <c r="E13" s="90">
        <v>3.85</v>
      </c>
      <c r="F13" t="s">
        <v>92</v>
      </c>
      <c r="G13" s="90" t="s">
        <v>413</v>
      </c>
      <c r="H13" t="s">
        <v>444</v>
      </c>
      <c r="I13" s="90" t="s">
        <v>445</v>
      </c>
      <c r="J13" t="s">
        <v>446</v>
      </c>
      <c r="K13" s="90">
        <v>-8.4764699999999998E-2</v>
      </c>
      <c r="L13" t="s">
        <v>101</v>
      </c>
      <c r="M13" s="90" t="s">
        <v>131</v>
      </c>
      <c r="N13" t="s">
        <v>101</v>
      </c>
      <c r="O13" s="90" t="s">
        <v>447</v>
      </c>
      <c r="P13" t="s">
        <v>102</v>
      </c>
      <c r="Q13" s="90" t="s">
        <v>122</v>
      </c>
      <c r="R13" t="s">
        <v>93</v>
      </c>
      <c r="S13" s="90">
        <v>6.42</v>
      </c>
      <c r="T13" t="s">
        <v>91</v>
      </c>
      <c r="U13" s="90">
        <v>337.76900000000001</v>
      </c>
      <c r="V13" s="90"/>
      <c r="W13" s="82"/>
      <c r="X13" s="17">
        <f t="shared" si="3"/>
        <v>2.0049999999999999</v>
      </c>
      <c r="Y13" s="95">
        <f t="shared" si="8"/>
        <v>749</v>
      </c>
      <c r="Z13" s="4" t="str">
        <f>IF(OR(ISBLANK(Q13),VALUE(Q13)=0)," ",VALUE(G13)*60*VLOOKUP(VALUE(Q13),'Berechnungen 525d'!A12:D16,4)/1000)</f>
        <v xml:space="preserve"> </v>
      </c>
      <c r="AA13" s="19">
        <f t="shared" si="9"/>
        <v>1027</v>
      </c>
      <c r="AB13" s="19">
        <f t="shared" si="10"/>
        <v>1006</v>
      </c>
      <c r="AC13" s="19">
        <f t="shared" si="4"/>
        <v>21</v>
      </c>
      <c r="AD13" s="118">
        <f t="shared" si="11"/>
        <v>0.85</v>
      </c>
      <c r="AE13" s="117">
        <f t="shared" si="12"/>
        <v>-8.4764699999999998E-2</v>
      </c>
      <c r="AF13" s="47" t="str">
        <f t="shared" si="13"/>
        <v>0</v>
      </c>
      <c r="AG13" s="48">
        <f t="shared" si="5"/>
        <v>3.85</v>
      </c>
      <c r="AH13" s="20">
        <f t="shared" si="6"/>
        <v>337.76900000000001</v>
      </c>
      <c r="AI13" s="20">
        <f t="shared" si="7"/>
        <v>337.76900000000001</v>
      </c>
      <c r="AJ13" s="20">
        <f t="shared" si="14"/>
        <v>0</v>
      </c>
      <c r="AK13" s="48"/>
    </row>
    <row r="14" spans="1:41" x14ac:dyDescent="0.25">
      <c r="A14">
        <v>2251</v>
      </c>
      <c r="B14" t="s">
        <v>91</v>
      </c>
      <c r="C14" s="90">
        <v>337.76900000000001</v>
      </c>
      <c r="D14" t="s">
        <v>91</v>
      </c>
      <c r="E14" s="90">
        <v>3.8540000000000001</v>
      </c>
      <c r="F14" t="s">
        <v>92</v>
      </c>
      <c r="G14" s="90" t="s">
        <v>124</v>
      </c>
      <c r="H14" t="s">
        <v>444</v>
      </c>
      <c r="I14" s="90" t="s">
        <v>445</v>
      </c>
      <c r="J14" t="s">
        <v>446</v>
      </c>
      <c r="K14" s="90">
        <v>-8.4764699999999998E-2</v>
      </c>
      <c r="L14" t="s">
        <v>101</v>
      </c>
      <c r="M14" s="90" t="s">
        <v>131</v>
      </c>
      <c r="N14" t="s">
        <v>101</v>
      </c>
      <c r="O14" s="90" t="s">
        <v>127</v>
      </c>
      <c r="P14" t="s">
        <v>102</v>
      </c>
      <c r="Q14" s="90" t="s">
        <v>122</v>
      </c>
      <c r="R14" t="s">
        <v>93</v>
      </c>
      <c r="S14" s="90">
        <v>6.31</v>
      </c>
      <c r="T14" t="s">
        <v>91</v>
      </c>
      <c r="U14" s="90">
        <v>337.76900000000001</v>
      </c>
      <c r="V14" s="90"/>
      <c r="W14" s="82"/>
      <c r="X14" s="17">
        <f t="shared" si="3"/>
        <v>2.2509999999999999</v>
      </c>
      <c r="Y14" s="95">
        <f t="shared" si="8"/>
        <v>751</v>
      </c>
      <c r="Z14" s="4" t="str">
        <f>IF(OR(ISBLANK(Q14),VALUE(Q14)=0)," ",VALUE(G14)*60*VLOOKUP(VALUE(Q14),'Berechnungen 525d'!A13:D17,4)/1000)</f>
        <v xml:space="preserve"> </v>
      </c>
      <c r="AA14" s="19">
        <f t="shared" si="9"/>
        <v>1027</v>
      </c>
      <c r="AB14" s="19">
        <f t="shared" si="10"/>
        <v>1005</v>
      </c>
      <c r="AC14" s="19">
        <f t="shared" si="4"/>
        <v>22</v>
      </c>
      <c r="AD14" s="118">
        <f t="shared" si="11"/>
        <v>0.85</v>
      </c>
      <c r="AE14" s="117">
        <f t="shared" si="12"/>
        <v>-8.4764699999999998E-2</v>
      </c>
      <c r="AF14" s="47" t="str">
        <f t="shared" si="13"/>
        <v>0</v>
      </c>
      <c r="AG14" s="48">
        <f t="shared" si="5"/>
        <v>3.8540000000000001</v>
      </c>
      <c r="AH14" s="20">
        <f t="shared" si="6"/>
        <v>337.76900000000001</v>
      </c>
      <c r="AI14" s="20">
        <f t="shared" si="7"/>
        <v>337.76900000000001</v>
      </c>
      <c r="AJ14" s="20">
        <f t="shared" si="14"/>
        <v>0</v>
      </c>
      <c r="AK14" s="48"/>
    </row>
    <row r="15" spans="1:41" x14ac:dyDescent="0.25">
      <c r="A15">
        <v>2606</v>
      </c>
      <c r="B15" t="s">
        <v>91</v>
      </c>
      <c r="C15" s="90">
        <v>337.76900000000001</v>
      </c>
      <c r="D15" t="s">
        <v>91</v>
      </c>
      <c r="E15" s="90">
        <v>3.8540000000000001</v>
      </c>
      <c r="F15" t="s">
        <v>92</v>
      </c>
      <c r="G15" s="90" t="s">
        <v>126</v>
      </c>
      <c r="H15" t="s">
        <v>444</v>
      </c>
      <c r="I15" s="90" t="s">
        <v>445</v>
      </c>
      <c r="J15" t="s">
        <v>446</v>
      </c>
      <c r="K15" s="90">
        <v>-8.4764699999999998E-2</v>
      </c>
      <c r="L15" t="s">
        <v>101</v>
      </c>
      <c r="M15" s="90" t="s">
        <v>131</v>
      </c>
      <c r="N15" t="s">
        <v>101</v>
      </c>
      <c r="O15" s="90" t="s">
        <v>447</v>
      </c>
      <c r="P15" t="s">
        <v>102</v>
      </c>
      <c r="Q15" s="90" t="s">
        <v>122</v>
      </c>
      <c r="R15" t="s">
        <v>93</v>
      </c>
      <c r="S15" s="90">
        <v>6.5</v>
      </c>
      <c r="T15" t="s">
        <v>91</v>
      </c>
      <c r="U15" s="90">
        <v>337.76900000000001</v>
      </c>
      <c r="V15" s="90"/>
      <c r="W15" s="82"/>
      <c r="X15" s="17">
        <f t="shared" si="3"/>
        <v>2.6059999999999999</v>
      </c>
      <c r="Y15" s="95">
        <f t="shared" si="8"/>
        <v>748</v>
      </c>
      <c r="Z15" s="4" t="str">
        <f>IF(OR(ISBLANK(Q15),VALUE(Q15)=0)," ",VALUE(G15)*60*VLOOKUP(VALUE(Q15),'Berechnungen 525d'!A14:D18,4)/1000)</f>
        <v xml:space="preserve"> </v>
      </c>
      <c r="AA15" s="19">
        <f t="shared" si="9"/>
        <v>1027</v>
      </c>
      <c r="AB15" s="19">
        <f t="shared" si="10"/>
        <v>1006</v>
      </c>
      <c r="AC15" s="19">
        <f t="shared" si="4"/>
        <v>21</v>
      </c>
      <c r="AD15" s="118">
        <f t="shared" si="11"/>
        <v>0.85</v>
      </c>
      <c r="AE15" s="117">
        <f t="shared" si="12"/>
        <v>-8.4764699999999998E-2</v>
      </c>
      <c r="AF15" s="47" t="str">
        <f t="shared" si="13"/>
        <v>0</v>
      </c>
      <c r="AG15" s="48">
        <f t="shared" si="5"/>
        <v>3.8540000000000001</v>
      </c>
      <c r="AH15" s="20">
        <f t="shared" si="6"/>
        <v>337.76900000000001</v>
      </c>
      <c r="AI15" s="20">
        <f t="shared" si="7"/>
        <v>337.76900000000001</v>
      </c>
      <c r="AJ15" s="20">
        <f t="shared" si="14"/>
        <v>0</v>
      </c>
      <c r="AK15" s="48"/>
    </row>
    <row r="16" spans="1:41" x14ac:dyDescent="0.25">
      <c r="A16">
        <v>2852</v>
      </c>
      <c r="B16" t="s">
        <v>91</v>
      </c>
      <c r="C16" s="90">
        <v>337.76900000000001</v>
      </c>
      <c r="D16" t="s">
        <v>91</v>
      </c>
      <c r="E16" s="90">
        <v>3.85</v>
      </c>
      <c r="F16" t="s">
        <v>92</v>
      </c>
      <c r="G16" s="90" t="s">
        <v>128</v>
      </c>
      <c r="H16" t="s">
        <v>444</v>
      </c>
      <c r="I16" s="90" t="s">
        <v>445</v>
      </c>
      <c r="J16" t="s">
        <v>446</v>
      </c>
      <c r="K16" s="90">
        <v>-8.4764699999999998E-2</v>
      </c>
      <c r="L16" t="s">
        <v>101</v>
      </c>
      <c r="M16" s="90" t="s">
        <v>131</v>
      </c>
      <c r="N16" t="s">
        <v>101</v>
      </c>
      <c r="O16" s="90" t="s">
        <v>127</v>
      </c>
      <c r="P16" t="s">
        <v>102</v>
      </c>
      <c r="Q16" s="90" t="s">
        <v>122</v>
      </c>
      <c r="R16" t="s">
        <v>93</v>
      </c>
      <c r="S16" s="90">
        <v>6.23</v>
      </c>
      <c r="T16" t="s">
        <v>91</v>
      </c>
      <c r="U16" s="90">
        <v>337.76900000000001</v>
      </c>
      <c r="V16" s="90"/>
      <c r="W16" s="82"/>
      <c r="X16" s="17">
        <f t="shared" si="3"/>
        <v>2.8519999999999999</v>
      </c>
      <c r="Y16" s="95">
        <f t="shared" si="8"/>
        <v>752</v>
      </c>
      <c r="Z16" s="4" t="str">
        <f>IF(OR(ISBLANK(Q16),VALUE(Q16)=0)," ",VALUE(G16)*60*VLOOKUP(VALUE(Q16),'Berechnungen 525d'!A15:D19,4)/1000)</f>
        <v xml:space="preserve"> </v>
      </c>
      <c r="AA16" s="19">
        <f t="shared" si="9"/>
        <v>1027</v>
      </c>
      <c r="AB16" s="19">
        <f t="shared" si="10"/>
        <v>1005</v>
      </c>
      <c r="AC16" s="19">
        <f t="shared" si="4"/>
        <v>22</v>
      </c>
      <c r="AD16" s="118">
        <f t="shared" si="11"/>
        <v>0.85</v>
      </c>
      <c r="AE16" s="117">
        <f t="shared" si="12"/>
        <v>-8.4764699999999998E-2</v>
      </c>
      <c r="AF16" s="47" t="str">
        <f t="shared" si="13"/>
        <v>0</v>
      </c>
      <c r="AG16" s="48">
        <f t="shared" si="5"/>
        <v>3.85</v>
      </c>
      <c r="AH16" s="20">
        <f t="shared" si="6"/>
        <v>337.76900000000001</v>
      </c>
      <c r="AI16" s="20">
        <f t="shared" si="7"/>
        <v>337.76900000000001</v>
      </c>
      <c r="AJ16" s="20">
        <f t="shared" si="14"/>
        <v>0</v>
      </c>
      <c r="AK16" s="48"/>
    </row>
    <row r="17" spans="1:37" x14ac:dyDescent="0.25">
      <c r="A17">
        <v>3129</v>
      </c>
      <c r="B17" t="s">
        <v>91</v>
      </c>
      <c r="C17" s="90">
        <v>337.76900000000001</v>
      </c>
      <c r="D17" t="s">
        <v>91</v>
      </c>
      <c r="E17" s="90">
        <v>3.8540000000000001</v>
      </c>
      <c r="F17" t="s">
        <v>92</v>
      </c>
      <c r="G17" s="90" t="s">
        <v>413</v>
      </c>
      <c r="H17" t="s">
        <v>444</v>
      </c>
      <c r="I17" s="90" t="s">
        <v>445</v>
      </c>
      <c r="J17" t="s">
        <v>446</v>
      </c>
      <c r="K17" s="90">
        <v>-8.4764699999999998E-2</v>
      </c>
      <c r="L17" t="s">
        <v>101</v>
      </c>
      <c r="M17" s="90" t="s">
        <v>131</v>
      </c>
      <c r="N17" t="s">
        <v>101</v>
      </c>
      <c r="O17" s="90" t="s">
        <v>447</v>
      </c>
      <c r="P17" t="s">
        <v>102</v>
      </c>
      <c r="Q17" s="90" t="s">
        <v>122</v>
      </c>
      <c r="R17" t="s">
        <v>93</v>
      </c>
      <c r="S17" s="90">
        <v>6.44</v>
      </c>
      <c r="T17" t="s">
        <v>91</v>
      </c>
      <c r="U17" s="90">
        <v>337.76900000000001</v>
      </c>
      <c r="V17" s="90"/>
      <c r="W17" s="82"/>
      <c r="X17" s="17">
        <f t="shared" si="3"/>
        <v>3.129</v>
      </c>
      <c r="Y17" s="95">
        <f t="shared" si="8"/>
        <v>749</v>
      </c>
      <c r="Z17" s="4" t="str">
        <f>IF(OR(ISBLANK(Q17),VALUE(Q17)=0)," ",VALUE(G17)*60*VLOOKUP(VALUE(Q17),'Berechnungen 525d'!A16:D20,4)/1000)</f>
        <v xml:space="preserve"> </v>
      </c>
      <c r="AA17" s="19">
        <f t="shared" si="9"/>
        <v>1027</v>
      </c>
      <c r="AB17" s="19">
        <f t="shared" si="10"/>
        <v>1006</v>
      </c>
      <c r="AC17" s="19">
        <f t="shared" si="4"/>
        <v>21</v>
      </c>
      <c r="AD17" s="118">
        <f t="shared" si="11"/>
        <v>0.85</v>
      </c>
      <c r="AE17" s="117">
        <f t="shared" si="12"/>
        <v>-8.4764699999999998E-2</v>
      </c>
      <c r="AF17" s="47" t="str">
        <f t="shared" si="13"/>
        <v>0</v>
      </c>
      <c r="AG17" s="48">
        <f t="shared" si="5"/>
        <v>3.8540000000000001</v>
      </c>
      <c r="AH17" s="20">
        <f t="shared" si="6"/>
        <v>337.76900000000001</v>
      </c>
      <c r="AI17" s="20">
        <f t="shared" si="7"/>
        <v>337.76900000000001</v>
      </c>
      <c r="AJ17" s="20">
        <f t="shared" si="14"/>
        <v>0</v>
      </c>
      <c r="AK17" s="48"/>
    </row>
    <row r="18" spans="1:37" x14ac:dyDescent="0.25">
      <c r="A18">
        <v>3424</v>
      </c>
      <c r="B18" t="s">
        <v>91</v>
      </c>
      <c r="C18" s="90">
        <v>337.76900000000001</v>
      </c>
      <c r="D18" t="s">
        <v>91</v>
      </c>
      <c r="E18" s="90">
        <v>3.85</v>
      </c>
      <c r="F18" t="s">
        <v>92</v>
      </c>
      <c r="G18" s="90" t="s">
        <v>128</v>
      </c>
      <c r="H18" t="s">
        <v>444</v>
      </c>
      <c r="I18" s="90" t="s">
        <v>445</v>
      </c>
      <c r="J18" t="s">
        <v>446</v>
      </c>
      <c r="K18" s="90">
        <v>-8.4764699999999998E-2</v>
      </c>
      <c r="L18" t="s">
        <v>101</v>
      </c>
      <c r="M18" s="90" t="s">
        <v>131</v>
      </c>
      <c r="N18" t="s">
        <v>101</v>
      </c>
      <c r="O18" s="90" t="s">
        <v>127</v>
      </c>
      <c r="P18" t="s">
        <v>102</v>
      </c>
      <c r="Q18" s="90" t="s">
        <v>122</v>
      </c>
      <c r="R18" t="s">
        <v>93</v>
      </c>
      <c r="S18" s="90">
        <v>6.24</v>
      </c>
      <c r="T18" t="s">
        <v>91</v>
      </c>
      <c r="U18" s="90">
        <v>337.76900000000001</v>
      </c>
      <c r="V18" s="90"/>
      <c r="W18" s="82"/>
      <c r="X18" s="17">
        <f t="shared" si="3"/>
        <v>3.4239999999999999</v>
      </c>
      <c r="Y18" s="95">
        <f t="shared" si="8"/>
        <v>752</v>
      </c>
      <c r="Z18" s="4" t="str">
        <f>IF(OR(ISBLANK(Q18),VALUE(Q18)=0)," ",VALUE(G18)*60*VLOOKUP(VALUE(Q18),'Berechnungen 525d'!A17:D21,4)/1000)</f>
        <v xml:space="preserve"> </v>
      </c>
      <c r="AA18" s="19">
        <f t="shared" si="9"/>
        <v>1027</v>
      </c>
      <c r="AB18" s="19">
        <f t="shared" si="10"/>
        <v>1005</v>
      </c>
      <c r="AC18" s="19">
        <f t="shared" si="4"/>
        <v>22</v>
      </c>
      <c r="AD18" s="118">
        <f t="shared" si="11"/>
        <v>0.85</v>
      </c>
      <c r="AE18" s="117">
        <f t="shared" si="12"/>
        <v>-8.4764699999999998E-2</v>
      </c>
      <c r="AF18" s="47" t="str">
        <f t="shared" si="13"/>
        <v>0</v>
      </c>
      <c r="AG18" s="48">
        <f t="shared" si="5"/>
        <v>3.85</v>
      </c>
      <c r="AH18" s="20">
        <f t="shared" si="6"/>
        <v>337.76900000000001</v>
      </c>
      <c r="AI18" s="20">
        <f t="shared" si="7"/>
        <v>337.76900000000001</v>
      </c>
      <c r="AJ18" s="20">
        <f t="shared" si="14"/>
        <v>0</v>
      </c>
      <c r="AK18" s="48"/>
    </row>
    <row r="19" spans="1:37" x14ac:dyDescent="0.25">
      <c r="A19">
        <v>3701</v>
      </c>
      <c r="B19" t="s">
        <v>91</v>
      </c>
      <c r="C19" s="90">
        <v>337.76900000000001</v>
      </c>
      <c r="D19" t="s">
        <v>91</v>
      </c>
      <c r="E19" s="90">
        <v>3.8460000000000001</v>
      </c>
      <c r="F19" t="s">
        <v>92</v>
      </c>
      <c r="G19" s="90" t="s">
        <v>118</v>
      </c>
      <c r="H19" t="s">
        <v>444</v>
      </c>
      <c r="I19" s="90" t="s">
        <v>445</v>
      </c>
      <c r="J19" t="s">
        <v>446</v>
      </c>
      <c r="K19" s="90">
        <v>-8.4764699999999998E-2</v>
      </c>
      <c r="L19" t="s">
        <v>101</v>
      </c>
      <c r="M19" s="90" t="s">
        <v>131</v>
      </c>
      <c r="N19" t="s">
        <v>101</v>
      </c>
      <c r="O19" s="90" t="s">
        <v>127</v>
      </c>
      <c r="P19" t="s">
        <v>102</v>
      </c>
      <c r="Q19" s="90" t="s">
        <v>122</v>
      </c>
      <c r="R19" t="s">
        <v>93</v>
      </c>
      <c r="S19" s="90">
        <v>6.38</v>
      </c>
      <c r="T19" t="s">
        <v>91</v>
      </c>
      <c r="U19" s="90">
        <v>337.76900000000001</v>
      </c>
      <c r="V19" s="90"/>
      <c r="W19" s="82"/>
      <c r="X19" s="17">
        <f t="shared" si="3"/>
        <v>3.7010000000000001</v>
      </c>
      <c r="Y19" s="95">
        <f t="shared" si="8"/>
        <v>750</v>
      </c>
      <c r="Z19" s="4" t="str">
        <f>IF(OR(ISBLANK(Q19),VALUE(Q19)=0)," ",VALUE(G19)*60*VLOOKUP(VALUE(Q19),'Berechnungen 525d'!A18:D22,4)/1000)</f>
        <v xml:space="preserve"> </v>
      </c>
      <c r="AA19" s="19">
        <f t="shared" si="9"/>
        <v>1027</v>
      </c>
      <c r="AB19" s="19">
        <f t="shared" si="10"/>
        <v>1005</v>
      </c>
      <c r="AC19" s="19">
        <f t="shared" si="4"/>
        <v>22</v>
      </c>
      <c r="AD19" s="118">
        <f t="shared" si="11"/>
        <v>0.85</v>
      </c>
      <c r="AE19" s="117">
        <f t="shared" si="12"/>
        <v>-8.4764699999999998E-2</v>
      </c>
      <c r="AF19" s="47" t="str">
        <f t="shared" si="13"/>
        <v>0</v>
      </c>
      <c r="AG19" s="48">
        <f t="shared" si="5"/>
        <v>3.8460000000000001</v>
      </c>
      <c r="AH19" s="20">
        <f t="shared" si="6"/>
        <v>337.76900000000001</v>
      </c>
      <c r="AI19" s="20">
        <f t="shared" si="7"/>
        <v>337.76900000000001</v>
      </c>
      <c r="AJ19" s="20">
        <f t="shared" si="14"/>
        <v>0</v>
      </c>
      <c r="AK19" s="48"/>
    </row>
    <row r="20" spans="1:37" x14ac:dyDescent="0.25">
      <c r="A20">
        <v>3977</v>
      </c>
      <c r="B20" t="s">
        <v>91</v>
      </c>
      <c r="C20" s="90">
        <v>337.76900000000001</v>
      </c>
      <c r="D20" t="s">
        <v>91</v>
      </c>
      <c r="E20" s="90">
        <v>3.85</v>
      </c>
      <c r="F20" t="s">
        <v>92</v>
      </c>
      <c r="G20" s="90" t="s">
        <v>126</v>
      </c>
      <c r="H20" t="s">
        <v>444</v>
      </c>
      <c r="I20" s="90" t="s">
        <v>445</v>
      </c>
      <c r="J20" t="s">
        <v>446</v>
      </c>
      <c r="K20" s="90">
        <v>-8.4764699999999998E-2</v>
      </c>
      <c r="L20" t="s">
        <v>101</v>
      </c>
      <c r="M20" s="90" t="s">
        <v>131</v>
      </c>
      <c r="N20" t="s">
        <v>101</v>
      </c>
      <c r="O20" s="90" t="s">
        <v>447</v>
      </c>
      <c r="P20" t="s">
        <v>102</v>
      </c>
      <c r="Q20" s="90" t="s">
        <v>122</v>
      </c>
      <c r="R20" t="s">
        <v>93</v>
      </c>
      <c r="S20" s="90">
        <v>6.51</v>
      </c>
      <c r="T20" t="s">
        <v>91</v>
      </c>
      <c r="U20" s="90">
        <v>337.76900000000001</v>
      </c>
      <c r="V20" s="90"/>
      <c r="W20" s="82"/>
      <c r="X20" s="17">
        <f t="shared" si="3"/>
        <v>3.9769999999999999</v>
      </c>
      <c r="Y20" s="95">
        <f t="shared" si="8"/>
        <v>748</v>
      </c>
      <c r="Z20" s="4" t="str">
        <f>IF(OR(ISBLANK(Q20),VALUE(Q20)=0)," ",VALUE(G20)*60*VLOOKUP(VALUE(Q20),'Berechnungen 525d'!A19:D23,4)/1000)</f>
        <v xml:space="preserve"> </v>
      </c>
      <c r="AA20" s="19">
        <f t="shared" si="9"/>
        <v>1027</v>
      </c>
      <c r="AB20" s="19">
        <f t="shared" si="10"/>
        <v>1006</v>
      </c>
      <c r="AC20" s="19">
        <f t="shared" si="4"/>
        <v>21</v>
      </c>
      <c r="AD20" s="118">
        <f t="shared" si="11"/>
        <v>0.85</v>
      </c>
      <c r="AE20" s="117">
        <f t="shared" si="12"/>
        <v>-8.4764699999999998E-2</v>
      </c>
      <c r="AF20" s="47" t="str">
        <f t="shared" si="13"/>
        <v>0</v>
      </c>
      <c r="AG20" s="48">
        <f t="shared" si="5"/>
        <v>3.85</v>
      </c>
      <c r="AH20" s="20">
        <f t="shared" si="6"/>
        <v>337.76900000000001</v>
      </c>
      <c r="AI20" s="20">
        <f t="shared" si="7"/>
        <v>337.76900000000001</v>
      </c>
      <c r="AJ20" s="20">
        <f t="shared" si="14"/>
        <v>0</v>
      </c>
      <c r="AK20" s="48"/>
    </row>
    <row r="21" spans="1:37" x14ac:dyDescent="0.25">
      <c r="A21">
        <v>4312</v>
      </c>
      <c r="B21" t="s">
        <v>91</v>
      </c>
      <c r="C21" s="90">
        <v>337.76900000000001</v>
      </c>
      <c r="D21" t="s">
        <v>91</v>
      </c>
      <c r="E21" s="90">
        <v>3.85</v>
      </c>
      <c r="F21" t="s">
        <v>92</v>
      </c>
      <c r="G21" s="90" t="s">
        <v>118</v>
      </c>
      <c r="H21" t="s">
        <v>444</v>
      </c>
      <c r="I21" s="90" t="s">
        <v>445</v>
      </c>
      <c r="J21" t="s">
        <v>446</v>
      </c>
      <c r="K21" s="90">
        <v>-8.4764699999999998E-2</v>
      </c>
      <c r="L21" t="s">
        <v>101</v>
      </c>
      <c r="M21" s="90" t="s">
        <v>131</v>
      </c>
      <c r="N21" t="s">
        <v>101</v>
      </c>
      <c r="O21" s="90" t="s">
        <v>127</v>
      </c>
      <c r="P21" t="s">
        <v>102</v>
      </c>
      <c r="Q21" s="90" t="s">
        <v>122</v>
      </c>
      <c r="R21" t="s">
        <v>93</v>
      </c>
      <c r="S21" s="90">
        <v>6.37</v>
      </c>
      <c r="T21" t="s">
        <v>91</v>
      </c>
      <c r="U21" s="90">
        <v>337.76900000000001</v>
      </c>
      <c r="V21" s="90"/>
      <c r="W21" s="82"/>
      <c r="X21" s="17">
        <f t="shared" si="3"/>
        <v>4.3120000000000003</v>
      </c>
      <c r="Y21" s="95">
        <f t="shared" si="8"/>
        <v>750</v>
      </c>
      <c r="Z21" s="4" t="str">
        <f>IF(OR(ISBLANK(Q21),VALUE(Q21)=0)," ",VALUE(G21)*60*VLOOKUP(VALUE(Q21),'Berechnungen 525d'!A20:D24,4)/1000)</f>
        <v xml:space="preserve"> </v>
      </c>
      <c r="AA21" s="19">
        <f t="shared" si="9"/>
        <v>1027</v>
      </c>
      <c r="AB21" s="19">
        <f t="shared" si="10"/>
        <v>1005</v>
      </c>
      <c r="AC21" s="19">
        <f t="shared" si="4"/>
        <v>22</v>
      </c>
      <c r="AD21" s="118">
        <f t="shared" si="11"/>
        <v>0.85</v>
      </c>
      <c r="AE21" s="117">
        <f t="shared" si="12"/>
        <v>-8.4764699999999998E-2</v>
      </c>
      <c r="AF21" s="47" t="str">
        <f t="shared" si="13"/>
        <v>0</v>
      </c>
      <c r="AG21" s="48">
        <f t="shared" si="5"/>
        <v>3.85</v>
      </c>
      <c r="AH21" s="20">
        <f t="shared" si="6"/>
        <v>337.76900000000001</v>
      </c>
      <c r="AI21" s="20">
        <f t="shared" si="7"/>
        <v>337.76900000000001</v>
      </c>
      <c r="AJ21" s="20">
        <f t="shared" si="14"/>
        <v>0</v>
      </c>
      <c r="AK21" s="48"/>
    </row>
    <row r="22" spans="1:37" x14ac:dyDescent="0.25">
      <c r="A22">
        <v>4578</v>
      </c>
      <c r="B22" t="s">
        <v>91</v>
      </c>
      <c r="C22" s="90">
        <v>337.76900000000001</v>
      </c>
      <c r="D22" t="s">
        <v>91</v>
      </c>
      <c r="E22" s="90">
        <v>3.85</v>
      </c>
      <c r="F22" t="s">
        <v>92</v>
      </c>
      <c r="G22" s="90" t="s">
        <v>413</v>
      </c>
      <c r="H22" t="s">
        <v>444</v>
      </c>
      <c r="I22" s="90" t="s">
        <v>445</v>
      </c>
      <c r="J22" t="s">
        <v>446</v>
      </c>
      <c r="K22" s="90">
        <v>-8.4764699999999998E-2</v>
      </c>
      <c r="L22" t="s">
        <v>101</v>
      </c>
      <c r="M22" s="90" t="s">
        <v>131</v>
      </c>
      <c r="N22" t="s">
        <v>101</v>
      </c>
      <c r="O22" s="90" t="s">
        <v>447</v>
      </c>
      <c r="P22" t="s">
        <v>102</v>
      </c>
      <c r="Q22" s="90" t="s">
        <v>122</v>
      </c>
      <c r="R22" t="s">
        <v>93</v>
      </c>
      <c r="S22" s="90">
        <v>6.43</v>
      </c>
      <c r="T22" t="s">
        <v>91</v>
      </c>
      <c r="U22" s="90">
        <v>337.76900000000001</v>
      </c>
      <c r="V22" s="90"/>
      <c r="W22" s="82"/>
      <c r="X22" s="17">
        <f t="shared" si="3"/>
        <v>4.5780000000000003</v>
      </c>
      <c r="Y22" s="95">
        <f t="shared" si="8"/>
        <v>749</v>
      </c>
      <c r="Z22" s="4" t="str">
        <f>IF(OR(ISBLANK(Q22),VALUE(Q22)=0)," ",VALUE(G22)*60*VLOOKUP(VALUE(Q22),'Berechnungen 525d'!A21:D25,4)/1000)</f>
        <v xml:space="preserve"> </v>
      </c>
      <c r="AA22" s="19">
        <f t="shared" si="9"/>
        <v>1027</v>
      </c>
      <c r="AB22" s="19">
        <f t="shared" si="10"/>
        <v>1006</v>
      </c>
      <c r="AC22" s="19">
        <f t="shared" si="4"/>
        <v>21</v>
      </c>
      <c r="AD22" s="118">
        <f t="shared" si="11"/>
        <v>0.85</v>
      </c>
      <c r="AE22" s="117">
        <f t="shared" si="12"/>
        <v>-8.4764699999999998E-2</v>
      </c>
      <c r="AF22" s="47" t="str">
        <f t="shared" si="13"/>
        <v>0</v>
      </c>
      <c r="AG22" s="48">
        <f t="shared" si="5"/>
        <v>3.85</v>
      </c>
      <c r="AH22" s="20">
        <f t="shared" si="6"/>
        <v>337.76900000000001</v>
      </c>
      <c r="AI22" s="20">
        <f t="shared" si="7"/>
        <v>337.76900000000001</v>
      </c>
      <c r="AJ22" s="20">
        <f t="shared" si="14"/>
        <v>0</v>
      </c>
      <c r="AK22" s="48"/>
    </row>
    <row r="23" spans="1:37" x14ac:dyDescent="0.25">
      <c r="A23">
        <v>4854</v>
      </c>
      <c r="B23" t="s">
        <v>91</v>
      </c>
      <c r="C23" s="90">
        <v>337.76900000000001</v>
      </c>
      <c r="D23" t="s">
        <v>91</v>
      </c>
      <c r="E23" s="90">
        <v>3.85</v>
      </c>
      <c r="F23" t="s">
        <v>92</v>
      </c>
      <c r="G23" s="90" t="s">
        <v>118</v>
      </c>
      <c r="H23" t="s">
        <v>444</v>
      </c>
      <c r="I23" s="90" t="s">
        <v>445</v>
      </c>
      <c r="J23" t="s">
        <v>446</v>
      </c>
      <c r="K23" s="90">
        <v>-8.4764699999999998E-2</v>
      </c>
      <c r="L23" t="s">
        <v>101</v>
      </c>
      <c r="M23" s="90" t="s">
        <v>131</v>
      </c>
      <c r="N23" t="s">
        <v>101</v>
      </c>
      <c r="O23" s="90" t="s">
        <v>127</v>
      </c>
      <c r="P23" t="s">
        <v>102</v>
      </c>
      <c r="Q23" s="90" t="s">
        <v>122</v>
      </c>
      <c r="R23" t="s">
        <v>93</v>
      </c>
      <c r="S23" s="90">
        <v>6.37</v>
      </c>
      <c r="T23" t="s">
        <v>91</v>
      </c>
      <c r="U23" s="90">
        <v>337.76900000000001</v>
      </c>
      <c r="V23" s="90"/>
      <c r="W23" s="82"/>
      <c r="X23" s="17">
        <f t="shared" si="3"/>
        <v>4.8540000000000001</v>
      </c>
      <c r="Y23" s="95">
        <f t="shared" si="8"/>
        <v>750</v>
      </c>
      <c r="Z23" s="4" t="str">
        <f>IF(OR(ISBLANK(Q23),VALUE(Q23)=0)," ",VALUE(G23)*60*VLOOKUP(VALUE(Q23),'Berechnungen 525d'!A22:D26,4)/1000)</f>
        <v xml:space="preserve"> </v>
      </c>
      <c r="AA23" s="19">
        <f t="shared" si="9"/>
        <v>1027</v>
      </c>
      <c r="AB23" s="19">
        <f t="shared" si="10"/>
        <v>1005</v>
      </c>
      <c r="AC23" s="19">
        <f t="shared" si="4"/>
        <v>22</v>
      </c>
      <c r="AD23" s="118">
        <f t="shared" si="11"/>
        <v>0.85</v>
      </c>
      <c r="AE23" s="117">
        <f t="shared" si="12"/>
        <v>-8.4764699999999998E-2</v>
      </c>
      <c r="AF23" s="47" t="str">
        <f t="shared" si="13"/>
        <v>0</v>
      </c>
      <c r="AG23" s="48">
        <f t="shared" si="5"/>
        <v>3.85</v>
      </c>
      <c r="AH23" s="20">
        <f t="shared" si="6"/>
        <v>337.76900000000001</v>
      </c>
      <c r="AI23" s="20">
        <f t="shared" si="7"/>
        <v>337.76900000000001</v>
      </c>
      <c r="AJ23" s="20">
        <f t="shared" si="14"/>
        <v>0</v>
      </c>
      <c r="AK23" s="48"/>
    </row>
    <row r="24" spans="1:37" x14ac:dyDescent="0.25">
      <c r="A24">
        <v>5113</v>
      </c>
      <c r="B24" t="s">
        <v>91</v>
      </c>
      <c r="C24" s="90">
        <v>337.76900000000001</v>
      </c>
      <c r="D24" t="s">
        <v>91</v>
      </c>
      <c r="E24" s="90">
        <v>3.85</v>
      </c>
      <c r="F24" t="s">
        <v>92</v>
      </c>
      <c r="G24" s="90" t="s">
        <v>124</v>
      </c>
      <c r="H24" t="s">
        <v>444</v>
      </c>
      <c r="I24" s="90" t="s">
        <v>445</v>
      </c>
      <c r="J24" t="s">
        <v>446</v>
      </c>
      <c r="K24" s="90">
        <v>-8.4764699999999998E-2</v>
      </c>
      <c r="L24" t="s">
        <v>101</v>
      </c>
      <c r="M24" s="90" t="s">
        <v>131</v>
      </c>
      <c r="N24" t="s">
        <v>101</v>
      </c>
      <c r="O24" s="90" t="s">
        <v>127</v>
      </c>
      <c r="P24" t="s">
        <v>102</v>
      </c>
      <c r="Q24" s="90" t="s">
        <v>122</v>
      </c>
      <c r="R24" t="s">
        <v>93</v>
      </c>
      <c r="S24" s="90">
        <v>6.28</v>
      </c>
      <c r="T24" t="s">
        <v>91</v>
      </c>
      <c r="U24" s="90">
        <v>337.76900000000001</v>
      </c>
      <c r="V24" s="90"/>
      <c r="W24" s="82"/>
      <c r="X24" s="17">
        <f t="shared" si="3"/>
        <v>5.1130000000000004</v>
      </c>
      <c r="Y24" s="95">
        <f t="shared" si="8"/>
        <v>751</v>
      </c>
      <c r="Z24" s="4" t="str">
        <f>IF(OR(ISBLANK(Q24),VALUE(Q24)=0)," ",VALUE(G24)*60*VLOOKUP(VALUE(Q24),'Berechnungen 525d'!A23:D27,4)/1000)</f>
        <v xml:space="preserve"> </v>
      </c>
      <c r="AA24" s="19">
        <f t="shared" si="9"/>
        <v>1027</v>
      </c>
      <c r="AB24" s="19">
        <f t="shared" si="10"/>
        <v>1005</v>
      </c>
      <c r="AC24" s="19">
        <f t="shared" si="4"/>
        <v>22</v>
      </c>
      <c r="AD24" s="118">
        <f t="shared" si="11"/>
        <v>0.85</v>
      </c>
      <c r="AE24" s="117">
        <f t="shared" si="12"/>
        <v>-8.4764699999999998E-2</v>
      </c>
      <c r="AF24" s="47" t="str">
        <f t="shared" si="13"/>
        <v>0</v>
      </c>
      <c r="AG24" s="48">
        <f t="shared" si="5"/>
        <v>3.85</v>
      </c>
      <c r="AH24" s="20">
        <f t="shared" si="6"/>
        <v>337.76900000000001</v>
      </c>
      <c r="AI24" s="20">
        <f t="shared" si="7"/>
        <v>337.76900000000001</v>
      </c>
      <c r="AJ24" s="20">
        <f t="shared" si="14"/>
        <v>0</v>
      </c>
      <c r="AK24" s="48"/>
    </row>
    <row r="25" spans="1:37" x14ac:dyDescent="0.25">
      <c r="A25">
        <v>5428</v>
      </c>
      <c r="B25" t="s">
        <v>91</v>
      </c>
      <c r="C25" s="90">
        <v>337.76900000000001</v>
      </c>
      <c r="D25" t="s">
        <v>91</v>
      </c>
      <c r="E25" s="90">
        <v>3.85</v>
      </c>
      <c r="F25" t="s">
        <v>92</v>
      </c>
      <c r="G25" s="90" t="s">
        <v>118</v>
      </c>
      <c r="H25" t="s">
        <v>444</v>
      </c>
      <c r="I25" s="90" t="s">
        <v>445</v>
      </c>
      <c r="J25" t="s">
        <v>446</v>
      </c>
      <c r="K25" s="90">
        <v>-8.4764699999999998E-2</v>
      </c>
      <c r="L25" t="s">
        <v>101</v>
      </c>
      <c r="M25" s="90" t="s">
        <v>131</v>
      </c>
      <c r="N25" t="s">
        <v>101</v>
      </c>
      <c r="O25" s="90" t="s">
        <v>127</v>
      </c>
      <c r="P25" t="s">
        <v>102</v>
      </c>
      <c r="Q25" s="90" t="s">
        <v>122</v>
      </c>
      <c r="R25" t="s">
        <v>93</v>
      </c>
      <c r="S25" s="90">
        <v>6.37</v>
      </c>
      <c r="T25" t="s">
        <v>91</v>
      </c>
      <c r="U25" s="90">
        <v>337.76900000000001</v>
      </c>
      <c r="V25" s="90"/>
      <c r="W25" s="82"/>
      <c r="X25" s="17">
        <f t="shared" si="3"/>
        <v>5.4279999999999999</v>
      </c>
      <c r="Y25" s="95">
        <f t="shared" si="8"/>
        <v>750</v>
      </c>
      <c r="Z25" s="4" t="str">
        <f>IF(OR(ISBLANK(Q25),VALUE(Q25)=0)," ",VALUE(G25)*60*VLOOKUP(VALUE(Q25),'Berechnungen 525d'!A24:D28,4)/1000)</f>
        <v xml:space="preserve"> </v>
      </c>
      <c r="AA25" s="19">
        <f t="shared" si="9"/>
        <v>1027</v>
      </c>
      <c r="AB25" s="19">
        <f t="shared" si="10"/>
        <v>1005</v>
      </c>
      <c r="AC25" s="19">
        <f t="shared" si="4"/>
        <v>22</v>
      </c>
      <c r="AD25" s="118">
        <f t="shared" si="11"/>
        <v>0.85</v>
      </c>
      <c r="AE25" s="117">
        <f t="shared" si="12"/>
        <v>-8.4764699999999998E-2</v>
      </c>
      <c r="AF25" s="47" t="str">
        <f t="shared" si="13"/>
        <v>0</v>
      </c>
      <c r="AG25" s="48">
        <f t="shared" si="5"/>
        <v>3.85</v>
      </c>
      <c r="AH25" s="20">
        <f t="shared" si="6"/>
        <v>337.76900000000001</v>
      </c>
      <c r="AI25" s="20">
        <f t="shared" si="7"/>
        <v>337.76900000000001</v>
      </c>
      <c r="AJ25" s="20">
        <f t="shared" si="14"/>
        <v>0</v>
      </c>
      <c r="AK25" s="48"/>
    </row>
    <row r="26" spans="1:37" x14ac:dyDescent="0.25">
      <c r="A26">
        <v>5695</v>
      </c>
      <c r="B26" t="s">
        <v>91</v>
      </c>
      <c r="C26" s="90">
        <v>337.76900000000001</v>
      </c>
      <c r="D26" t="s">
        <v>91</v>
      </c>
      <c r="E26" s="90">
        <v>3.8540000000000001</v>
      </c>
      <c r="F26" t="s">
        <v>92</v>
      </c>
      <c r="G26" s="90" t="s">
        <v>118</v>
      </c>
      <c r="H26" t="s">
        <v>444</v>
      </c>
      <c r="I26" s="90" t="s">
        <v>445</v>
      </c>
      <c r="J26" t="s">
        <v>446</v>
      </c>
      <c r="K26" s="90">
        <v>-8.4764699999999998E-2</v>
      </c>
      <c r="L26" t="s">
        <v>101</v>
      </c>
      <c r="M26" s="90" t="s">
        <v>131</v>
      </c>
      <c r="N26" t="s">
        <v>101</v>
      </c>
      <c r="O26" s="90" t="s">
        <v>127</v>
      </c>
      <c r="P26" t="s">
        <v>102</v>
      </c>
      <c r="Q26" s="90" t="s">
        <v>122</v>
      </c>
      <c r="R26" t="s">
        <v>93</v>
      </c>
      <c r="S26" s="90">
        <v>6.35</v>
      </c>
      <c r="T26" t="s">
        <v>91</v>
      </c>
      <c r="U26" s="90">
        <v>337.76900000000001</v>
      </c>
      <c r="V26" s="90"/>
      <c r="W26" s="82"/>
      <c r="X26" s="17">
        <f t="shared" si="3"/>
        <v>5.6950000000000003</v>
      </c>
      <c r="Y26" s="95">
        <f t="shared" si="8"/>
        <v>750</v>
      </c>
      <c r="Z26" s="4" t="str">
        <f>IF(OR(ISBLANK(Q26),VALUE(Q26)=0)," ",VALUE(G26)*60*VLOOKUP(VALUE(Q26),'Berechnungen 525d'!A25:D29,4)/1000)</f>
        <v xml:space="preserve"> </v>
      </c>
      <c r="AA26" s="19">
        <f t="shared" si="9"/>
        <v>1027</v>
      </c>
      <c r="AB26" s="19">
        <f t="shared" si="10"/>
        <v>1005</v>
      </c>
      <c r="AC26" s="19">
        <f t="shared" si="4"/>
        <v>22</v>
      </c>
      <c r="AD26" s="118">
        <f t="shared" si="11"/>
        <v>0.85</v>
      </c>
      <c r="AE26" s="117">
        <f t="shared" si="12"/>
        <v>-8.4764699999999998E-2</v>
      </c>
      <c r="AF26" s="47" t="str">
        <f t="shared" si="13"/>
        <v>0</v>
      </c>
      <c r="AG26" s="48">
        <f t="shared" si="5"/>
        <v>3.8540000000000001</v>
      </c>
      <c r="AH26" s="20">
        <f t="shared" si="6"/>
        <v>337.76900000000001</v>
      </c>
      <c r="AI26" s="20">
        <f t="shared" si="7"/>
        <v>337.76900000000001</v>
      </c>
      <c r="AJ26" s="20">
        <f t="shared" si="14"/>
        <v>0</v>
      </c>
      <c r="AK26" s="48"/>
    </row>
    <row r="27" spans="1:37" x14ac:dyDescent="0.25">
      <c r="A27">
        <v>5996</v>
      </c>
      <c r="B27" t="s">
        <v>91</v>
      </c>
      <c r="C27" s="90">
        <v>337.76900000000001</v>
      </c>
      <c r="D27" t="s">
        <v>91</v>
      </c>
      <c r="E27" s="90">
        <v>3.8580000000000001</v>
      </c>
      <c r="F27" t="s">
        <v>92</v>
      </c>
      <c r="G27" s="90" t="s">
        <v>413</v>
      </c>
      <c r="H27" t="s">
        <v>444</v>
      </c>
      <c r="I27" s="90" t="s">
        <v>445</v>
      </c>
      <c r="J27" t="s">
        <v>446</v>
      </c>
      <c r="K27" s="90">
        <v>-8.4764699999999998E-2</v>
      </c>
      <c r="L27" t="s">
        <v>101</v>
      </c>
      <c r="M27" s="90" t="s">
        <v>131</v>
      </c>
      <c r="N27" t="s">
        <v>101</v>
      </c>
      <c r="O27" s="90" t="s">
        <v>447</v>
      </c>
      <c r="P27" t="s">
        <v>102</v>
      </c>
      <c r="Q27" s="90" t="s">
        <v>122</v>
      </c>
      <c r="R27" t="s">
        <v>93</v>
      </c>
      <c r="S27" s="90">
        <v>6.45</v>
      </c>
      <c r="T27" t="s">
        <v>91</v>
      </c>
      <c r="U27" s="90">
        <v>337.76900000000001</v>
      </c>
      <c r="V27" s="90"/>
      <c r="W27" s="82"/>
      <c r="X27" s="17">
        <f t="shared" si="3"/>
        <v>5.9960000000000004</v>
      </c>
      <c r="Y27" s="95">
        <f t="shared" si="8"/>
        <v>749</v>
      </c>
      <c r="Z27" s="4" t="str">
        <f>IF(OR(ISBLANK(Q27),VALUE(Q27)=0)," ",VALUE(G27)*60*VLOOKUP(VALUE(Q27),'Berechnungen 525d'!A26:D30,4)/1000)</f>
        <v xml:space="preserve"> </v>
      </c>
      <c r="AA27" s="19">
        <f t="shared" si="9"/>
        <v>1027</v>
      </c>
      <c r="AB27" s="19">
        <f t="shared" si="10"/>
        <v>1006</v>
      </c>
      <c r="AC27" s="19">
        <f t="shared" si="4"/>
        <v>21</v>
      </c>
      <c r="AD27" s="118">
        <f t="shared" si="11"/>
        <v>0.85</v>
      </c>
      <c r="AE27" s="117">
        <f t="shared" si="12"/>
        <v>-8.4764699999999998E-2</v>
      </c>
      <c r="AF27" s="47" t="str">
        <f t="shared" si="13"/>
        <v>0</v>
      </c>
      <c r="AG27" s="48">
        <f t="shared" si="5"/>
        <v>3.8580000000000001</v>
      </c>
      <c r="AH27" s="20">
        <f t="shared" si="6"/>
        <v>337.76900000000001</v>
      </c>
      <c r="AI27" s="20">
        <f t="shared" si="7"/>
        <v>337.76900000000001</v>
      </c>
      <c r="AJ27" s="20">
        <f t="shared" si="14"/>
        <v>0</v>
      </c>
      <c r="AK27" s="48"/>
    </row>
    <row r="28" spans="1:37" x14ac:dyDescent="0.25">
      <c r="A28">
        <v>6266</v>
      </c>
      <c r="B28" t="s">
        <v>91</v>
      </c>
      <c r="C28" s="90">
        <v>337.76900000000001</v>
      </c>
      <c r="D28" t="s">
        <v>91</v>
      </c>
      <c r="E28" s="90">
        <v>3.85</v>
      </c>
      <c r="F28" t="s">
        <v>92</v>
      </c>
      <c r="G28" s="90" t="s">
        <v>126</v>
      </c>
      <c r="H28" t="s">
        <v>444</v>
      </c>
      <c r="I28" s="90" t="s">
        <v>445</v>
      </c>
      <c r="J28" t="s">
        <v>446</v>
      </c>
      <c r="K28" s="90">
        <v>-8.4764699999999998E-2</v>
      </c>
      <c r="L28" t="s">
        <v>101</v>
      </c>
      <c r="M28" s="90" t="s">
        <v>131</v>
      </c>
      <c r="N28" t="s">
        <v>101</v>
      </c>
      <c r="O28" s="90" t="s">
        <v>447</v>
      </c>
      <c r="P28" t="s">
        <v>102</v>
      </c>
      <c r="Q28" s="90" t="s">
        <v>122</v>
      </c>
      <c r="R28" t="s">
        <v>93</v>
      </c>
      <c r="S28" s="90">
        <v>6.51</v>
      </c>
      <c r="T28" t="s">
        <v>91</v>
      </c>
      <c r="U28" s="90">
        <v>337.76900000000001</v>
      </c>
      <c r="V28" s="90"/>
      <c r="W28" s="82"/>
      <c r="X28" s="17">
        <f t="shared" si="3"/>
        <v>6.266</v>
      </c>
      <c r="Y28" s="95">
        <f t="shared" si="8"/>
        <v>748</v>
      </c>
      <c r="Z28" s="4" t="str">
        <f>IF(OR(ISBLANK(Q28),VALUE(Q28)=0)," ",VALUE(G28)*60*VLOOKUP(VALUE(Q28),'Berechnungen 525d'!A27:D31,4)/1000)</f>
        <v xml:space="preserve"> </v>
      </c>
      <c r="AA28" s="19">
        <f t="shared" si="9"/>
        <v>1027</v>
      </c>
      <c r="AB28" s="19">
        <f t="shared" si="10"/>
        <v>1006</v>
      </c>
      <c r="AC28" s="19">
        <f t="shared" si="4"/>
        <v>21</v>
      </c>
      <c r="AD28" s="118">
        <f t="shared" si="11"/>
        <v>0.85</v>
      </c>
      <c r="AE28" s="117">
        <f t="shared" si="12"/>
        <v>-8.4764699999999998E-2</v>
      </c>
      <c r="AF28" s="47" t="str">
        <f t="shared" si="13"/>
        <v>0</v>
      </c>
      <c r="AG28" s="48">
        <f t="shared" si="5"/>
        <v>3.85</v>
      </c>
      <c r="AH28" s="20">
        <f t="shared" si="6"/>
        <v>337.76900000000001</v>
      </c>
      <c r="AI28" s="20">
        <f t="shared" si="7"/>
        <v>337.76900000000001</v>
      </c>
      <c r="AJ28" s="20">
        <f t="shared" si="14"/>
        <v>0</v>
      </c>
      <c r="AK28" s="48"/>
    </row>
    <row r="29" spans="1:37" x14ac:dyDescent="0.25">
      <c r="A29">
        <v>6552</v>
      </c>
      <c r="B29" t="s">
        <v>91</v>
      </c>
      <c r="C29" s="90">
        <v>337.76900000000001</v>
      </c>
      <c r="D29" t="s">
        <v>91</v>
      </c>
      <c r="E29" s="90">
        <v>3.85</v>
      </c>
      <c r="F29" t="s">
        <v>92</v>
      </c>
      <c r="G29" s="90" t="s">
        <v>422</v>
      </c>
      <c r="H29" t="s">
        <v>444</v>
      </c>
      <c r="I29" s="90" t="s">
        <v>445</v>
      </c>
      <c r="J29" t="s">
        <v>446</v>
      </c>
      <c r="K29" s="90">
        <v>-8.4764699999999998E-2</v>
      </c>
      <c r="L29" t="s">
        <v>101</v>
      </c>
      <c r="M29" s="90" t="s">
        <v>131</v>
      </c>
      <c r="N29" t="s">
        <v>101</v>
      </c>
      <c r="O29" s="90" t="s">
        <v>127</v>
      </c>
      <c r="P29" t="s">
        <v>102</v>
      </c>
      <c r="Q29" s="90" t="s">
        <v>122</v>
      </c>
      <c r="R29" t="s">
        <v>93</v>
      </c>
      <c r="S29" s="90">
        <v>6.2</v>
      </c>
      <c r="T29" t="s">
        <v>91</v>
      </c>
      <c r="U29" s="90">
        <v>337.76900000000001</v>
      </c>
      <c r="V29" s="90"/>
      <c r="W29" s="82"/>
      <c r="X29" s="17">
        <f t="shared" si="3"/>
        <v>6.5519999999999996</v>
      </c>
      <c r="Y29" s="95">
        <f t="shared" si="8"/>
        <v>753</v>
      </c>
      <c r="Z29" s="4" t="str">
        <f>IF(OR(ISBLANK(Q29),VALUE(Q29)=0)," ",VALUE(G29)*60*VLOOKUP(VALUE(Q29),'Berechnungen 525d'!A28:D32,4)/1000)</f>
        <v xml:space="preserve"> </v>
      </c>
      <c r="AA29" s="19">
        <f t="shared" si="9"/>
        <v>1027</v>
      </c>
      <c r="AB29" s="19">
        <f t="shared" si="10"/>
        <v>1005</v>
      </c>
      <c r="AC29" s="19">
        <f t="shared" si="4"/>
        <v>22</v>
      </c>
      <c r="AD29" s="118">
        <f t="shared" si="11"/>
        <v>0.85</v>
      </c>
      <c r="AE29" s="117">
        <f t="shared" si="12"/>
        <v>-8.4764699999999998E-2</v>
      </c>
      <c r="AF29" s="47" t="str">
        <f t="shared" si="13"/>
        <v>0</v>
      </c>
      <c r="AG29" s="48">
        <f t="shared" si="5"/>
        <v>3.85</v>
      </c>
      <c r="AH29" s="20">
        <f t="shared" si="6"/>
        <v>337.76900000000001</v>
      </c>
      <c r="AI29" s="20">
        <f t="shared" si="7"/>
        <v>337.76900000000001</v>
      </c>
      <c r="AJ29" s="20">
        <f t="shared" si="14"/>
        <v>0</v>
      </c>
      <c r="AK29" s="48"/>
    </row>
    <row r="30" spans="1:37" x14ac:dyDescent="0.25">
      <c r="A30">
        <v>6946</v>
      </c>
      <c r="B30" t="s">
        <v>91</v>
      </c>
      <c r="C30" s="90">
        <v>337.76900000000001</v>
      </c>
      <c r="D30" t="s">
        <v>91</v>
      </c>
      <c r="E30" s="90">
        <v>3.8540000000000001</v>
      </c>
      <c r="F30" t="s">
        <v>92</v>
      </c>
      <c r="G30" s="90" t="s">
        <v>118</v>
      </c>
      <c r="H30" t="s">
        <v>444</v>
      </c>
      <c r="I30" s="90" t="s">
        <v>445</v>
      </c>
      <c r="J30" t="s">
        <v>446</v>
      </c>
      <c r="K30" s="90">
        <v>-8.4764699999999998E-2</v>
      </c>
      <c r="L30" t="s">
        <v>101</v>
      </c>
      <c r="M30" s="90" t="s">
        <v>131</v>
      </c>
      <c r="N30" t="s">
        <v>101</v>
      </c>
      <c r="O30" s="90" t="s">
        <v>127</v>
      </c>
      <c r="P30" t="s">
        <v>102</v>
      </c>
      <c r="Q30" s="90" t="s">
        <v>122</v>
      </c>
      <c r="R30" t="s">
        <v>93</v>
      </c>
      <c r="S30" s="90">
        <v>6.36</v>
      </c>
      <c r="T30" t="s">
        <v>91</v>
      </c>
      <c r="U30" s="90">
        <v>337.76900000000001</v>
      </c>
      <c r="V30" s="90"/>
      <c r="W30" s="82"/>
      <c r="X30" s="17">
        <f t="shared" si="3"/>
        <v>6.9459999999999997</v>
      </c>
      <c r="Y30" s="95">
        <f t="shared" si="8"/>
        <v>750</v>
      </c>
      <c r="Z30" s="4" t="str">
        <f>IF(OR(ISBLANK(Q30),VALUE(Q30)=0)," ",VALUE(G30)*60*VLOOKUP(VALUE(Q30),'Berechnungen 525d'!A29:D33,4)/1000)</f>
        <v xml:space="preserve"> </v>
      </c>
      <c r="AA30" s="19">
        <f t="shared" si="9"/>
        <v>1027</v>
      </c>
      <c r="AB30" s="19">
        <f t="shared" si="10"/>
        <v>1005</v>
      </c>
      <c r="AC30" s="19">
        <f t="shared" si="4"/>
        <v>22</v>
      </c>
      <c r="AD30" s="118">
        <f t="shared" si="11"/>
        <v>0.85</v>
      </c>
      <c r="AE30" s="117">
        <f t="shared" si="12"/>
        <v>-8.4764699999999998E-2</v>
      </c>
      <c r="AF30" s="47" t="str">
        <f t="shared" si="13"/>
        <v>0</v>
      </c>
      <c r="AG30" s="48">
        <f t="shared" si="5"/>
        <v>3.8540000000000001</v>
      </c>
      <c r="AH30" s="20">
        <f t="shared" si="6"/>
        <v>337.76900000000001</v>
      </c>
      <c r="AI30" s="20">
        <f t="shared" si="7"/>
        <v>337.76900000000001</v>
      </c>
      <c r="AJ30" s="20">
        <f t="shared" si="14"/>
        <v>0</v>
      </c>
      <c r="AK30" s="48"/>
    </row>
    <row r="31" spans="1:37" x14ac:dyDescent="0.25">
      <c r="A31">
        <v>7232</v>
      </c>
      <c r="B31" t="s">
        <v>91</v>
      </c>
      <c r="C31" s="90">
        <v>337.76900000000001</v>
      </c>
      <c r="D31" t="s">
        <v>91</v>
      </c>
      <c r="E31" s="90">
        <v>3.8460000000000001</v>
      </c>
      <c r="F31" t="s">
        <v>92</v>
      </c>
      <c r="G31" s="90" t="s">
        <v>126</v>
      </c>
      <c r="H31" t="s">
        <v>444</v>
      </c>
      <c r="I31" s="90" t="s">
        <v>445</v>
      </c>
      <c r="J31" t="s">
        <v>446</v>
      </c>
      <c r="K31" s="90">
        <v>-8.4764699999999998E-2</v>
      </c>
      <c r="L31" t="s">
        <v>101</v>
      </c>
      <c r="M31" s="90" t="s">
        <v>131</v>
      </c>
      <c r="N31" t="s">
        <v>101</v>
      </c>
      <c r="O31" s="90" t="s">
        <v>447</v>
      </c>
      <c r="P31" t="s">
        <v>102</v>
      </c>
      <c r="Q31" s="90" t="s">
        <v>122</v>
      </c>
      <c r="R31" t="s">
        <v>93</v>
      </c>
      <c r="S31" s="90">
        <v>6.46</v>
      </c>
      <c r="T31" t="s">
        <v>91</v>
      </c>
      <c r="U31" s="90">
        <v>337.76900000000001</v>
      </c>
      <c r="V31" s="90"/>
      <c r="W31" s="82"/>
      <c r="X31" s="17">
        <f t="shared" si="3"/>
        <v>7.2320000000000002</v>
      </c>
      <c r="Y31" s="95">
        <f t="shared" si="8"/>
        <v>748</v>
      </c>
      <c r="Z31" s="4" t="str">
        <f>IF(OR(ISBLANK(Q31),VALUE(Q31)=0)," ",VALUE(G31)*60*VLOOKUP(VALUE(Q31),'Berechnungen 525d'!A30:D34,4)/1000)</f>
        <v xml:space="preserve"> </v>
      </c>
      <c r="AA31" s="19">
        <f t="shared" si="9"/>
        <v>1027</v>
      </c>
      <c r="AB31" s="19">
        <f t="shared" si="10"/>
        <v>1006</v>
      </c>
      <c r="AC31" s="19">
        <f t="shared" si="4"/>
        <v>21</v>
      </c>
      <c r="AD31" s="118">
        <f t="shared" si="11"/>
        <v>0.85</v>
      </c>
      <c r="AE31" s="117">
        <f t="shared" si="12"/>
        <v>-8.4764699999999998E-2</v>
      </c>
      <c r="AF31" s="47" t="str">
        <f t="shared" si="13"/>
        <v>0</v>
      </c>
      <c r="AG31" s="48">
        <f t="shared" si="5"/>
        <v>3.8460000000000001</v>
      </c>
      <c r="AH31" s="20">
        <f t="shared" si="6"/>
        <v>337.76900000000001</v>
      </c>
      <c r="AI31" s="20">
        <f t="shared" si="7"/>
        <v>337.76900000000001</v>
      </c>
      <c r="AJ31" s="20">
        <f t="shared" si="14"/>
        <v>0</v>
      </c>
      <c r="AK31" s="48"/>
    </row>
    <row r="32" spans="1:37" x14ac:dyDescent="0.25">
      <c r="A32">
        <v>7518</v>
      </c>
      <c r="B32" t="s">
        <v>91</v>
      </c>
      <c r="C32" s="90">
        <v>337.76900000000001</v>
      </c>
      <c r="D32" t="s">
        <v>91</v>
      </c>
      <c r="E32" s="90">
        <v>3.85</v>
      </c>
      <c r="F32" t="s">
        <v>92</v>
      </c>
      <c r="G32" s="90" t="s">
        <v>422</v>
      </c>
      <c r="H32" t="s">
        <v>444</v>
      </c>
      <c r="I32" s="90" t="s">
        <v>445</v>
      </c>
      <c r="J32" t="s">
        <v>446</v>
      </c>
      <c r="K32" s="90">
        <v>-8.4764699999999998E-2</v>
      </c>
      <c r="L32" t="s">
        <v>101</v>
      </c>
      <c r="M32" s="90" t="s">
        <v>131</v>
      </c>
      <c r="N32" t="s">
        <v>101</v>
      </c>
      <c r="O32" s="90" t="s">
        <v>127</v>
      </c>
      <c r="P32" t="s">
        <v>102</v>
      </c>
      <c r="Q32" s="90" t="s">
        <v>122</v>
      </c>
      <c r="R32" t="s">
        <v>93</v>
      </c>
      <c r="S32" s="90">
        <v>6.15</v>
      </c>
      <c r="T32" t="s">
        <v>91</v>
      </c>
      <c r="U32" s="90">
        <v>337.76900000000001</v>
      </c>
      <c r="V32" s="90"/>
      <c r="W32" s="82"/>
      <c r="X32" s="17">
        <f t="shared" si="3"/>
        <v>7.5179999999999998</v>
      </c>
      <c r="Y32" s="95">
        <f t="shared" si="8"/>
        <v>753</v>
      </c>
      <c r="Z32" s="4" t="str">
        <f>IF(OR(ISBLANK(Q32),VALUE(Q32)=0)," ",VALUE(G32)*60*VLOOKUP(VALUE(Q32),'Berechnungen 525d'!A31:D35,4)/1000)</f>
        <v xml:space="preserve"> </v>
      </c>
      <c r="AA32" s="19">
        <f t="shared" si="9"/>
        <v>1027</v>
      </c>
      <c r="AB32" s="19">
        <f t="shared" si="10"/>
        <v>1005</v>
      </c>
      <c r="AC32" s="19">
        <f t="shared" si="4"/>
        <v>22</v>
      </c>
      <c r="AD32" s="118">
        <f t="shared" si="11"/>
        <v>0.85</v>
      </c>
      <c r="AE32" s="117">
        <f t="shared" si="12"/>
        <v>-8.4764699999999998E-2</v>
      </c>
      <c r="AF32" s="47" t="str">
        <f t="shared" si="13"/>
        <v>0</v>
      </c>
      <c r="AG32" s="48">
        <f t="shared" si="5"/>
        <v>3.85</v>
      </c>
      <c r="AH32" s="20">
        <f t="shared" si="6"/>
        <v>337.76900000000001</v>
      </c>
      <c r="AI32" s="20">
        <f t="shared" si="7"/>
        <v>337.76900000000001</v>
      </c>
      <c r="AJ32" s="20">
        <f t="shared" si="14"/>
        <v>0</v>
      </c>
      <c r="AK32" s="48"/>
    </row>
    <row r="33" spans="1:37" x14ac:dyDescent="0.25">
      <c r="A33">
        <v>7756</v>
      </c>
      <c r="B33" t="s">
        <v>91</v>
      </c>
      <c r="C33" s="90">
        <v>337.76900000000001</v>
      </c>
      <c r="D33" t="s">
        <v>91</v>
      </c>
      <c r="E33" s="90">
        <v>3.8540000000000001</v>
      </c>
      <c r="F33" t="s">
        <v>92</v>
      </c>
      <c r="G33" s="90" t="s">
        <v>413</v>
      </c>
      <c r="H33" t="s">
        <v>444</v>
      </c>
      <c r="I33" s="90" t="s">
        <v>445</v>
      </c>
      <c r="J33" t="s">
        <v>446</v>
      </c>
      <c r="K33" s="90">
        <v>-8.4764699999999998E-2</v>
      </c>
      <c r="L33" t="s">
        <v>101</v>
      </c>
      <c r="M33" s="90" t="s">
        <v>131</v>
      </c>
      <c r="N33" t="s">
        <v>101</v>
      </c>
      <c r="O33" s="90" t="s">
        <v>447</v>
      </c>
      <c r="P33" t="s">
        <v>102</v>
      </c>
      <c r="Q33" s="90" t="s">
        <v>122</v>
      </c>
      <c r="R33" t="s">
        <v>93</v>
      </c>
      <c r="S33" s="90">
        <v>6.43</v>
      </c>
      <c r="T33" t="s">
        <v>91</v>
      </c>
      <c r="U33" s="90">
        <v>337.76900000000001</v>
      </c>
      <c r="V33" s="90"/>
      <c r="W33" s="82"/>
      <c r="X33" s="17">
        <f t="shared" si="3"/>
        <v>7.7560000000000002</v>
      </c>
      <c r="Y33" s="95">
        <f t="shared" si="8"/>
        <v>749</v>
      </c>
      <c r="Z33" s="4" t="str">
        <f>IF(OR(ISBLANK(Q33),VALUE(Q33)=0)," ",VALUE(G33)*60*VLOOKUP(VALUE(Q33),'Berechnungen 525d'!A32:D36,4)/1000)</f>
        <v xml:space="preserve"> </v>
      </c>
      <c r="AA33" s="19">
        <f t="shared" si="9"/>
        <v>1027</v>
      </c>
      <c r="AB33" s="19">
        <f t="shared" si="10"/>
        <v>1006</v>
      </c>
      <c r="AC33" s="19">
        <f t="shared" si="4"/>
        <v>21</v>
      </c>
      <c r="AD33" s="118">
        <f t="shared" si="11"/>
        <v>0.85</v>
      </c>
      <c r="AE33" s="117">
        <f t="shared" si="12"/>
        <v>-8.4764699999999998E-2</v>
      </c>
      <c r="AF33" s="47" t="str">
        <f t="shared" si="13"/>
        <v>0</v>
      </c>
      <c r="AG33" s="48">
        <f t="shared" si="5"/>
        <v>3.8540000000000001</v>
      </c>
      <c r="AH33" s="20">
        <f t="shared" si="6"/>
        <v>337.76900000000001</v>
      </c>
      <c r="AI33" s="20">
        <f t="shared" si="7"/>
        <v>337.76900000000001</v>
      </c>
      <c r="AJ33" s="20">
        <f t="shared" si="14"/>
        <v>0</v>
      </c>
      <c r="AK33" s="48"/>
    </row>
    <row r="34" spans="1:37" x14ac:dyDescent="0.25">
      <c r="A34">
        <v>7972</v>
      </c>
      <c r="B34" t="s">
        <v>91</v>
      </c>
      <c r="C34" s="90">
        <v>337.76900000000001</v>
      </c>
      <c r="D34" t="s">
        <v>91</v>
      </c>
      <c r="E34" s="90">
        <v>3.8540000000000001</v>
      </c>
      <c r="F34" t="s">
        <v>92</v>
      </c>
      <c r="G34" s="90" t="s">
        <v>126</v>
      </c>
      <c r="H34" t="s">
        <v>444</v>
      </c>
      <c r="I34" s="90" t="s">
        <v>445</v>
      </c>
      <c r="J34" t="s">
        <v>446</v>
      </c>
      <c r="K34" s="90">
        <v>-8.4764699999999998E-2</v>
      </c>
      <c r="L34" t="s">
        <v>101</v>
      </c>
      <c r="M34" s="90" t="s">
        <v>131</v>
      </c>
      <c r="N34" t="s">
        <v>101</v>
      </c>
      <c r="O34" s="90" t="s">
        <v>447</v>
      </c>
      <c r="P34" t="s">
        <v>102</v>
      </c>
      <c r="Q34" s="90" t="s">
        <v>122</v>
      </c>
      <c r="R34" t="s">
        <v>93</v>
      </c>
      <c r="S34" s="90">
        <v>6.46</v>
      </c>
      <c r="T34" t="s">
        <v>91</v>
      </c>
      <c r="U34" s="90">
        <v>337.76900000000001</v>
      </c>
      <c r="V34" s="90"/>
      <c r="W34" s="82"/>
      <c r="X34" s="17">
        <f t="shared" si="3"/>
        <v>7.9720000000000004</v>
      </c>
      <c r="Y34" s="95">
        <f t="shared" si="8"/>
        <v>748</v>
      </c>
      <c r="Z34" s="4" t="str">
        <f>IF(OR(ISBLANK(Q34),VALUE(Q34)=0)," ",VALUE(G34)*60*VLOOKUP(VALUE(Q34),'Berechnungen 525d'!A33:D37,4)/1000)</f>
        <v xml:space="preserve"> </v>
      </c>
      <c r="AA34" s="19">
        <f t="shared" si="9"/>
        <v>1027</v>
      </c>
      <c r="AB34" s="19">
        <f t="shared" si="10"/>
        <v>1006</v>
      </c>
      <c r="AC34" s="19">
        <f t="shared" si="4"/>
        <v>21</v>
      </c>
      <c r="AD34" s="118">
        <f t="shared" si="11"/>
        <v>0.85</v>
      </c>
      <c r="AE34" s="117">
        <f t="shared" si="12"/>
        <v>-8.4764699999999998E-2</v>
      </c>
      <c r="AF34" s="47" t="str">
        <f t="shared" si="13"/>
        <v>0</v>
      </c>
      <c r="AG34" s="48">
        <f t="shared" si="5"/>
        <v>3.8540000000000001</v>
      </c>
      <c r="AH34" s="20">
        <f t="shared" si="6"/>
        <v>337.76900000000001</v>
      </c>
      <c r="AI34" s="20">
        <f t="shared" si="7"/>
        <v>337.76900000000001</v>
      </c>
      <c r="AJ34" s="20">
        <f t="shared" si="14"/>
        <v>0</v>
      </c>
      <c r="AK34" s="48"/>
    </row>
    <row r="35" spans="1:37" x14ac:dyDescent="0.25">
      <c r="A35">
        <v>8284</v>
      </c>
      <c r="B35" t="s">
        <v>91</v>
      </c>
      <c r="C35" s="90">
        <v>337.76900000000001</v>
      </c>
      <c r="D35" t="s">
        <v>91</v>
      </c>
      <c r="E35" s="90">
        <v>3.8540000000000001</v>
      </c>
      <c r="F35" t="s">
        <v>92</v>
      </c>
      <c r="G35" s="90" t="s">
        <v>128</v>
      </c>
      <c r="H35" t="s">
        <v>444</v>
      </c>
      <c r="I35" s="90" t="s">
        <v>445</v>
      </c>
      <c r="J35" t="s">
        <v>446</v>
      </c>
      <c r="K35" s="90">
        <v>-8.4764699999999998E-2</v>
      </c>
      <c r="L35" t="s">
        <v>101</v>
      </c>
      <c r="M35" s="90" t="s">
        <v>131</v>
      </c>
      <c r="N35" t="s">
        <v>101</v>
      </c>
      <c r="O35" s="90" t="s">
        <v>127</v>
      </c>
      <c r="P35" t="s">
        <v>102</v>
      </c>
      <c r="Q35" s="90" t="s">
        <v>122</v>
      </c>
      <c r="R35" t="s">
        <v>93</v>
      </c>
      <c r="S35" s="90">
        <v>6.24</v>
      </c>
      <c r="T35" t="s">
        <v>91</v>
      </c>
      <c r="U35" s="90">
        <v>337.76900000000001</v>
      </c>
      <c r="V35" s="90"/>
      <c r="W35" s="82"/>
      <c r="X35" s="17">
        <f t="shared" si="3"/>
        <v>8.2840000000000007</v>
      </c>
      <c r="Y35" s="95">
        <f t="shared" si="8"/>
        <v>752</v>
      </c>
      <c r="Z35" s="4" t="str">
        <f>IF(OR(ISBLANK(Q35),VALUE(Q35)=0)," ",VALUE(G35)*60*VLOOKUP(VALUE(Q35),'Berechnungen 525d'!A34:D38,4)/1000)</f>
        <v xml:space="preserve"> </v>
      </c>
      <c r="AA35" s="19">
        <f t="shared" si="9"/>
        <v>1027</v>
      </c>
      <c r="AB35" s="19">
        <f t="shared" si="10"/>
        <v>1005</v>
      </c>
      <c r="AC35" s="19">
        <f t="shared" si="4"/>
        <v>22</v>
      </c>
      <c r="AD35" s="118">
        <f t="shared" si="11"/>
        <v>0.85</v>
      </c>
      <c r="AE35" s="117">
        <f t="shared" si="12"/>
        <v>-8.4764699999999998E-2</v>
      </c>
      <c r="AF35" s="47" t="str">
        <f t="shared" si="13"/>
        <v>0</v>
      </c>
      <c r="AG35" s="48">
        <f t="shared" si="5"/>
        <v>3.8540000000000001</v>
      </c>
      <c r="AH35" s="20">
        <f t="shared" si="6"/>
        <v>337.76900000000001</v>
      </c>
      <c r="AI35" s="20">
        <f t="shared" si="7"/>
        <v>337.76900000000001</v>
      </c>
      <c r="AJ35" s="20">
        <f t="shared" si="14"/>
        <v>0</v>
      </c>
      <c r="AK35" s="48"/>
    </row>
    <row r="36" spans="1:37" x14ac:dyDescent="0.25">
      <c r="A36">
        <v>8655</v>
      </c>
      <c r="B36" t="s">
        <v>91</v>
      </c>
      <c r="C36" s="90">
        <v>337.76900000000001</v>
      </c>
      <c r="D36" t="s">
        <v>91</v>
      </c>
      <c r="E36" s="90">
        <v>3.85</v>
      </c>
      <c r="F36" t="s">
        <v>92</v>
      </c>
      <c r="G36" s="90" t="s">
        <v>124</v>
      </c>
      <c r="H36" t="s">
        <v>444</v>
      </c>
      <c r="I36" s="90" t="s">
        <v>445</v>
      </c>
      <c r="J36" t="s">
        <v>446</v>
      </c>
      <c r="K36" s="90">
        <v>-8.4764699999999998E-2</v>
      </c>
      <c r="L36" t="s">
        <v>101</v>
      </c>
      <c r="M36" s="90" t="s">
        <v>131</v>
      </c>
      <c r="N36" t="s">
        <v>101</v>
      </c>
      <c r="O36" s="90" t="s">
        <v>127</v>
      </c>
      <c r="P36" t="s">
        <v>102</v>
      </c>
      <c r="Q36" s="90" t="s">
        <v>122</v>
      </c>
      <c r="R36" t="s">
        <v>93</v>
      </c>
      <c r="S36" s="90">
        <v>6.29</v>
      </c>
      <c r="T36" t="s">
        <v>91</v>
      </c>
      <c r="U36" s="90">
        <v>337.76900000000001</v>
      </c>
      <c r="V36" s="90"/>
      <c r="W36" s="82"/>
      <c r="X36" s="17">
        <f t="shared" si="3"/>
        <v>8.6549999999999994</v>
      </c>
      <c r="Y36" s="95">
        <f t="shared" si="8"/>
        <v>751</v>
      </c>
      <c r="Z36" s="4" t="str">
        <f>IF(OR(ISBLANK(Q36),VALUE(Q36)=0)," ",VALUE(G36)*60*VLOOKUP(VALUE(Q36),'Berechnungen 525d'!A35:D39,4)/1000)</f>
        <v xml:space="preserve"> </v>
      </c>
      <c r="AA36" s="19">
        <f t="shared" si="9"/>
        <v>1027</v>
      </c>
      <c r="AB36" s="19">
        <f t="shared" si="10"/>
        <v>1005</v>
      </c>
      <c r="AC36" s="19">
        <f t="shared" si="4"/>
        <v>22</v>
      </c>
      <c r="AD36" s="118">
        <f t="shared" si="11"/>
        <v>0.85</v>
      </c>
      <c r="AE36" s="117">
        <f t="shared" si="12"/>
        <v>-8.4764699999999998E-2</v>
      </c>
      <c r="AF36" s="47" t="str">
        <f t="shared" si="13"/>
        <v>0</v>
      </c>
      <c r="AG36" s="48">
        <f t="shared" si="5"/>
        <v>3.85</v>
      </c>
      <c r="AH36" s="20">
        <f t="shared" si="6"/>
        <v>337.76900000000001</v>
      </c>
      <c r="AI36" s="20">
        <f t="shared" si="7"/>
        <v>337.76900000000001</v>
      </c>
      <c r="AJ36" s="20">
        <f t="shared" si="14"/>
        <v>0</v>
      </c>
      <c r="AK36" s="48"/>
    </row>
    <row r="37" spans="1:37" x14ac:dyDescent="0.25">
      <c r="A37">
        <v>8860</v>
      </c>
      <c r="B37" t="s">
        <v>91</v>
      </c>
      <c r="C37" s="90">
        <v>337.76900000000001</v>
      </c>
      <c r="D37" t="s">
        <v>91</v>
      </c>
      <c r="E37" s="90">
        <v>3.85</v>
      </c>
      <c r="F37" t="s">
        <v>92</v>
      </c>
      <c r="G37" s="90" t="s">
        <v>126</v>
      </c>
      <c r="H37" t="s">
        <v>444</v>
      </c>
      <c r="I37" s="90" t="s">
        <v>445</v>
      </c>
      <c r="J37" t="s">
        <v>446</v>
      </c>
      <c r="K37" s="90">
        <v>-8.4764699999999998E-2</v>
      </c>
      <c r="L37" t="s">
        <v>101</v>
      </c>
      <c r="M37" s="90" t="s">
        <v>131</v>
      </c>
      <c r="N37" t="s">
        <v>101</v>
      </c>
      <c r="O37" s="90" t="s">
        <v>447</v>
      </c>
      <c r="P37" t="s">
        <v>102</v>
      </c>
      <c r="Q37" s="90" t="s">
        <v>122</v>
      </c>
      <c r="R37" t="s">
        <v>93</v>
      </c>
      <c r="S37" s="90">
        <v>6.48</v>
      </c>
      <c r="T37" t="s">
        <v>91</v>
      </c>
      <c r="U37" s="90">
        <v>337.76900000000001</v>
      </c>
      <c r="V37" s="90"/>
      <c r="W37" s="82"/>
      <c r="X37" s="17">
        <f t="shared" si="3"/>
        <v>8.86</v>
      </c>
      <c r="Y37" s="95">
        <f t="shared" si="8"/>
        <v>748</v>
      </c>
      <c r="Z37" s="4" t="str">
        <f>IF(OR(ISBLANK(Q37),VALUE(Q37)=0)," ",VALUE(G37)*60*VLOOKUP(VALUE(Q37),'Berechnungen 525d'!A36:D40,4)/1000)</f>
        <v xml:space="preserve"> </v>
      </c>
      <c r="AA37" s="19">
        <f t="shared" si="9"/>
        <v>1027</v>
      </c>
      <c r="AB37" s="19">
        <f t="shared" si="10"/>
        <v>1006</v>
      </c>
      <c r="AC37" s="19">
        <f t="shared" si="4"/>
        <v>21</v>
      </c>
      <c r="AD37" s="118">
        <f t="shared" si="11"/>
        <v>0.85</v>
      </c>
      <c r="AE37" s="117">
        <f t="shared" si="12"/>
        <v>-8.4764699999999998E-2</v>
      </c>
      <c r="AF37" s="47" t="str">
        <f t="shared" si="13"/>
        <v>0</v>
      </c>
      <c r="AG37" s="48">
        <f t="shared" si="5"/>
        <v>3.85</v>
      </c>
      <c r="AH37" s="20">
        <f t="shared" si="6"/>
        <v>337.76900000000001</v>
      </c>
      <c r="AI37" s="20">
        <f t="shared" si="7"/>
        <v>337.76900000000001</v>
      </c>
      <c r="AJ37" s="20">
        <f t="shared" si="14"/>
        <v>0</v>
      </c>
      <c r="AK37" s="48"/>
    </row>
    <row r="38" spans="1:37" x14ac:dyDescent="0.25">
      <c r="A38">
        <v>9126</v>
      </c>
      <c r="B38" t="s">
        <v>91</v>
      </c>
      <c r="C38" s="90">
        <v>337.76900000000001</v>
      </c>
      <c r="D38" t="s">
        <v>91</v>
      </c>
      <c r="E38" s="90">
        <v>3.8460000000000001</v>
      </c>
      <c r="F38" t="s">
        <v>92</v>
      </c>
      <c r="G38" s="90" t="s">
        <v>118</v>
      </c>
      <c r="H38" t="s">
        <v>444</v>
      </c>
      <c r="I38" s="90" t="s">
        <v>445</v>
      </c>
      <c r="J38" t="s">
        <v>446</v>
      </c>
      <c r="K38" s="90">
        <v>-8.4764699999999998E-2</v>
      </c>
      <c r="L38" t="s">
        <v>101</v>
      </c>
      <c r="M38" s="90" t="s">
        <v>131</v>
      </c>
      <c r="N38" t="s">
        <v>101</v>
      </c>
      <c r="O38" s="90" t="s">
        <v>127</v>
      </c>
      <c r="P38" t="s">
        <v>102</v>
      </c>
      <c r="Q38" s="90" t="s">
        <v>122</v>
      </c>
      <c r="R38" t="s">
        <v>93</v>
      </c>
      <c r="S38" s="90">
        <v>6.36</v>
      </c>
      <c r="T38" t="s">
        <v>91</v>
      </c>
      <c r="U38" s="90">
        <v>337.76900000000001</v>
      </c>
      <c r="V38" s="90"/>
      <c r="W38" s="82"/>
      <c r="X38" s="17">
        <f t="shared" si="3"/>
        <v>9.1259999999999994</v>
      </c>
      <c r="Y38" s="95">
        <f t="shared" si="8"/>
        <v>750</v>
      </c>
      <c r="Z38" s="4" t="str">
        <f>IF(OR(ISBLANK(Q38),VALUE(Q38)=0)," ",VALUE(G38)*60*VLOOKUP(VALUE(Q38),'Berechnungen 525d'!A37:D41,4)/1000)</f>
        <v xml:space="preserve"> </v>
      </c>
      <c r="AA38" s="19">
        <f t="shared" si="9"/>
        <v>1027</v>
      </c>
      <c r="AB38" s="19">
        <f t="shared" si="10"/>
        <v>1005</v>
      </c>
      <c r="AC38" s="19">
        <f t="shared" si="4"/>
        <v>22</v>
      </c>
      <c r="AD38" s="118">
        <f t="shared" si="11"/>
        <v>0.85</v>
      </c>
      <c r="AE38" s="117">
        <f t="shared" si="12"/>
        <v>-8.4764699999999998E-2</v>
      </c>
      <c r="AF38" s="47" t="str">
        <f t="shared" si="13"/>
        <v>0</v>
      </c>
      <c r="AG38" s="48">
        <f t="shared" ref="AG38:AG68" si="15">VALUE(E38)</f>
        <v>3.8460000000000001</v>
      </c>
      <c r="AH38" s="20">
        <f t="shared" ref="AH38:AH68" si="16">VALUE(U38)</f>
        <v>337.76900000000001</v>
      </c>
      <c r="AI38" s="20">
        <f t="shared" ref="AI38:AI68" si="17">VALUE(C38)</f>
        <v>337.76900000000001</v>
      </c>
      <c r="AJ38" s="20">
        <f t="shared" si="14"/>
        <v>0</v>
      </c>
      <c r="AK38" s="48"/>
    </row>
    <row r="39" spans="1:37" x14ac:dyDescent="0.25">
      <c r="A39">
        <v>9433</v>
      </c>
      <c r="B39" t="s">
        <v>91</v>
      </c>
      <c r="C39" s="90">
        <v>337.76900000000001</v>
      </c>
      <c r="D39" t="s">
        <v>91</v>
      </c>
      <c r="E39" s="90">
        <v>3.8540000000000001</v>
      </c>
      <c r="F39" t="s">
        <v>92</v>
      </c>
      <c r="G39" s="90" t="s">
        <v>413</v>
      </c>
      <c r="H39" t="s">
        <v>444</v>
      </c>
      <c r="I39" s="90" t="s">
        <v>445</v>
      </c>
      <c r="J39" t="s">
        <v>446</v>
      </c>
      <c r="K39" s="90">
        <v>-8.4764699999999998E-2</v>
      </c>
      <c r="L39" t="s">
        <v>101</v>
      </c>
      <c r="M39" s="90" t="s">
        <v>131</v>
      </c>
      <c r="N39" t="s">
        <v>101</v>
      </c>
      <c r="O39" s="90" t="s">
        <v>447</v>
      </c>
      <c r="P39" t="s">
        <v>102</v>
      </c>
      <c r="Q39" s="90" t="s">
        <v>122</v>
      </c>
      <c r="R39" t="s">
        <v>93</v>
      </c>
      <c r="S39" s="90">
        <v>6.42</v>
      </c>
      <c r="T39" t="s">
        <v>91</v>
      </c>
      <c r="U39" s="90">
        <v>337.76900000000001</v>
      </c>
      <c r="V39" s="90"/>
      <c r="W39" s="82"/>
      <c r="X39" s="17">
        <f t="shared" si="3"/>
        <v>9.4329999999999998</v>
      </c>
      <c r="Y39" s="95">
        <f t="shared" si="8"/>
        <v>749</v>
      </c>
      <c r="Z39" s="4" t="str">
        <f>IF(OR(ISBLANK(Q39),VALUE(Q39)=0)," ",VALUE(G39)*60*VLOOKUP(VALUE(Q39),'Berechnungen 525d'!A38:D42,4)/1000)</f>
        <v xml:space="preserve"> </v>
      </c>
      <c r="AA39" s="19">
        <f t="shared" si="9"/>
        <v>1027</v>
      </c>
      <c r="AB39" s="19">
        <f t="shared" si="10"/>
        <v>1006</v>
      </c>
      <c r="AC39" s="19">
        <f t="shared" si="4"/>
        <v>21</v>
      </c>
      <c r="AD39" s="118">
        <f t="shared" si="11"/>
        <v>0.85</v>
      </c>
      <c r="AE39" s="117">
        <f t="shared" si="12"/>
        <v>-8.4764699999999998E-2</v>
      </c>
      <c r="AF39" s="47" t="str">
        <f t="shared" si="13"/>
        <v>0</v>
      </c>
      <c r="AG39" s="48">
        <f t="shared" si="15"/>
        <v>3.8540000000000001</v>
      </c>
      <c r="AH39" s="20">
        <f t="shared" si="16"/>
        <v>337.76900000000001</v>
      </c>
      <c r="AI39" s="20">
        <f t="shared" si="17"/>
        <v>337.76900000000001</v>
      </c>
      <c r="AJ39" s="20">
        <f t="shared" si="14"/>
        <v>0</v>
      </c>
      <c r="AK39" s="48"/>
    </row>
    <row r="40" spans="1:37" x14ac:dyDescent="0.25">
      <c r="A40">
        <v>9699</v>
      </c>
      <c r="B40" t="s">
        <v>91</v>
      </c>
      <c r="C40" s="90">
        <v>337.76900000000001</v>
      </c>
      <c r="D40" t="s">
        <v>91</v>
      </c>
      <c r="E40" s="90">
        <v>3.85</v>
      </c>
      <c r="F40" t="s">
        <v>92</v>
      </c>
      <c r="G40" s="90" t="s">
        <v>118</v>
      </c>
      <c r="H40" t="s">
        <v>444</v>
      </c>
      <c r="I40" s="90" t="s">
        <v>445</v>
      </c>
      <c r="J40" t="s">
        <v>446</v>
      </c>
      <c r="K40" s="90">
        <v>-8.4764699999999998E-2</v>
      </c>
      <c r="L40" t="s">
        <v>101</v>
      </c>
      <c r="M40" s="90" t="s">
        <v>131</v>
      </c>
      <c r="N40" t="s">
        <v>101</v>
      </c>
      <c r="O40" s="90" t="s">
        <v>127</v>
      </c>
      <c r="P40" t="s">
        <v>102</v>
      </c>
      <c r="Q40" s="90" t="s">
        <v>122</v>
      </c>
      <c r="R40" t="s">
        <v>93</v>
      </c>
      <c r="S40" s="90">
        <v>6.34</v>
      </c>
      <c r="T40" t="s">
        <v>91</v>
      </c>
      <c r="U40" s="90">
        <v>337.76900000000001</v>
      </c>
      <c r="V40" s="90"/>
      <c r="W40" s="82"/>
      <c r="X40" s="17">
        <f t="shared" si="3"/>
        <v>9.6989999999999998</v>
      </c>
      <c r="Y40" s="95">
        <f t="shared" si="8"/>
        <v>750</v>
      </c>
      <c r="Z40" s="4" t="str">
        <f>IF(OR(ISBLANK(Q40),VALUE(Q40)=0)," ",VALUE(G40)*60*VLOOKUP(VALUE(Q40),'Berechnungen 525d'!A39:D43,4)/1000)</f>
        <v xml:space="preserve"> </v>
      </c>
      <c r="AA40" s="19">
        <f t="shared" si="9"/>
        <v>1027</v>
      </c>
      <c r="AB40" s="19">
        <f t="shared" si="10"/>
        <v>1005</v>
      </c>
      <c r="AC40" s="19">
        <f t="shared" si="4"/>
        <v>22</v>
      </c>
      <c r="AD40" s="118">
        <f t="shared" si="11"/>
        <v>0.85</v>
      </c>
      <c r="AE40" s="117">
        <f t="shared" si="12"/>
        <v>-8.4764699999999998E-2</v>
      </c>
      <c r="AF40" s="47" t="str">
        <f t="shared" si="13"/>
        <v>0</v>
      </c>
      <c r="AG40" s="48">
        <f t="shared" si="15"/>
        <v>3.85</v>
      </c>
      <c r="AH40" s="20">
        <f t="shared" si="16"/>
        <v>337.76900000000001</v>
      </c>
      <c r="AI40" s="20">
        <f t="shared" si="17"/>
        <v>337.76900000000001</v>
      </c>
      <c r="AJ40" s="20">
        <f t="shared" si="14"/>
        <v>0</v>
      </c>
      <c r="AK40" s="48"/>
    </row>
    <row r="41" spans="1:37" x14ac:dyDescent="0.25">
      <c r="A41">
        <v>9985</v>
      </c>
      <c r="B41" t="s">
        <v>91</v>
      </c>
      <c r="C41" s="90">
        <v>337.76900000000001</v>
      </c>
      <c r="D41" t="s">
        <v>91</v>
      </c>
      <c r="E41" s="90">
        <v>3.8460000000000001</v>
      </c>
      <c r="F41" t="s">
        <v>92</v>
      </c>
      <c r="G41" s="90" t="s">
        <v>410</v>
      </c>
      <c r="H41" t="s">
        <v>444</v>
      </c>
      <c r="I41" s="90" t="s">
        <v>445</v>
      </c>
      <c r="J41" t="s">
        <v>446</v>
      </c>
      <c r="K41" s="90">
        <v>-8.4764699999999998E-2</v>
      </c>
      <c r="L41" t="s">
        <v>101</v>
      </c>
      <c r="M41" s="90" t="s">
        <v>131</v>
      </c>
      <c r="N41" t="s">
        <v>101</v>
      </c>
      <c r="O41" s="90" t="s">
        <v>447</v>
      </c>
      <c r="P41" t="s">
        <v>102</v>
      </c>
      <c r="Q41" s="90" t="s">
        <v>122</v>
      </c>
      <c r="R41" t="s">
        <v>93</v>
      </c>
      <c r="S41" s="90">
        <v>6.55</v>
      </c>
      <c r="T41" t="s">
        <v>91</v>
      </c>
      <c r="U41" s="90">
        <v>337.76900000000001</v>
      </c>
      <c r="V41" s="90"/>
      <c r="W41" s="82"/>
      <c r="X41" s="17">
        <f t="shared" si="3"/>
        <v>9.9849999999999994</v>
      </c>
      <c r="Y41" s="95">
        <f t="shared" si="8"/>
        <v>747</v>
      </c>
      <c r="Z41" s="4" t="str">
        <f>IF(OR(ISBLANK(Q41),VALUE(Q41)=0)," ",VALUE(G41)*60*VLOOKUP(VALUE(Q41),'Berechnungen 525d'!A40:D44,4)/1000)</f>
        <v xml:space="preserve"> </v>
      </c>
      <c r="AA41" s="19">
        <f t="shared" si="9"/>
        <v>1027</v>
      </c>
      <c r="AB41" s="19">
        <f t="shared" si="10"/>
        <v>1006</v>
      </c>
      <c r="AC41" s="19">
        <f t="shared" si="4"/>
        <v>21</v>
      </c>
      <c r="AD41" s="118">
        <f t="shared" si="11"/>
        <v>0.85</v>
      </c>
      <c r="AE41" s="117">
        <f t="shared" si="12"/>
        <v>-8.4764699999999998E-2</v>
      </c>
      <c r="AF41" s="47" t="str">
        <f t="shared" si="13"/>
        <v>0</v>
      </c>
      <c r="AG41" s="48">
        <f t="shared" si="15"/>
        <v>3.8460000000000001</v>
      </c>
      <c r="AH41" s="20">
        <f t="shared" si="16"/>
        <v>337.76900000000001</v>
      </c>
      <c r="AI41" s="20">
        <f t="shared" si="17"/>
        <v>337.76900000000001</v>
      </c>
      <c r="AJ41" s="20">
        <f t="shared" si="14"/>
        <v>0</v>
      </c>
      <c r="AK41" s="48"/>
    </row>
    <row r="42" spans="1:37" x14ac:dyDescent="0.25">
      <c r="A42">
        <v>10292</v>
      </c>
      <c r="B42" t="s">
        <v>91</v>
      </c>
      <c r="C42" s="90">
        <v>337.76900000000001</v>
      </c>
      <c r="D42" t="s">
        <v>91</v>
      </c>
      <c r="E42" s="90">
        <v>3.8540000000000001</v>
      </c>
      <c r="F42" t="s">
        <v>92</v>
      </c>
      <c r="G42" s="90" t="s">
        <v>413</v>
      </c>
      <c r="H42" t="s">
        <v>444</v>
      </c>
      <c r="I42" s="90" t="s">
        <v>445</v>
      </c>
      <c r="J42" t="s">
        <v>446</v>
      </c>
      <c r="K42" s="90">
        <v>-8.4764699999999998E-2</v>
      </c>
      <c r="L42" t="s">
        <v>101</v>
      </c>
      <c r="M42" s="90" t="s">
        <v>131</v>
      </c>
      <c r="N42" t="s">
        <v>101</v>
      </c>
      <c r="O42" s="90" t="s">
        <v>447</v>
      </c>
      <c r="P42" t="s">
        <v>102</v>
      </c>
      <c r="Q42" s="90" t="s">
        <v>122</v>
      </c>
      <c r="R42" t="s">
        <v>93</v>
      </c>
      <c r="S42" s="90">
        <v>6.43</v>
      </c>
      <c r="T42" t="s">
        <v>91</v>
      </c>
      <c r="U42" s="90">
        <v>337.76900000000001</v>
      </c>
      <c r="V42" s="90"/>
      <c r="W42" s="82"/>
      <c r="X42" s="17">
        <f t="shared" si="3"/>
        <v>10.292</v>
      </c>
      <c r="Y42" s="95">
        <f t="shared" si="8"/>
        <v>749</v>
      </c>
      <c r="Z42" s="4" t="str">
        <f>IF(OR(ISBLANK(Q42),VALUE(Q42)=0)," ",VALUE(G42)*60*VLOOKUP(VALUE(Q42),'Berechnungen 525d'!A41:D45,4)/1000)</f>
        <v xml:space="preserve"> </v>
      </c>
      <c r="AA42" s="19">
        <f t="shared" si="9"/>
        <v>1027</v>
      </c>
      <c r="AB42" s="19">
        <f t="shared" si="10"/>
        <v>1006</v>
      </c>
      <c r="AC42" s="19">
        <f t="shared" si="4"/>
        <v>21</v>
      </c>
      <c r="AD42" s="118">
        <f t="shared" si="11"/>
        <v>0.85</v>
      </c>
      <c r="AE42" s="117">
        <f t="shared" si="12"/>
        <v>-8.4764699999999998E-2</v>
      </c>
      <c r="AF42" s="47" t="str">
        <f t="shared" si="13"/>
        <v>0</v>
      </c>
      <c r="AG42" s="48">
        <f t="shared" si="15"/>
        <v>3.8540000000000001</v>
      </c>
      <c r="AH42" s="20">
        <f t="shared" si="16"/>
        <v>337.76900000000001</v>
      </c>
      <c r="AI42" s="20">
        <f t="shared" si="17"/>
        <v>337.76900000000001</v>
      </c>
      <c r="AJ42" s="20">
        <f t="shared" si="14"/>
        <v>0</v>
      </c>
      <c r="AK42" s="48"/>
    </row>
    <row r="43" spans="1:37" x14ac:dyDescent="0.25">
      <c r="A43">
        <v>10568</v>
      </c>
      <c r="B43" t="s">
        <v>91</v>
      </c>
      <c r="C43" s="90">
        <v>337.76900000000001</v>
      </c>
      <c r="D43" t="s">
        <v>91</v>
      </c>
      <c r="E43" s="90">
        <v>3.8540000000000001</v>
      </c>
      <c r="F43" t="s">
        <v>92</v>
      </c>
      <c r="G43" s="90" t="s">
        <v>124</v>
      </c>
      <c r="H43" t="s">
        <v>444</v>
      </c>
      <c r="I43" s="90" t="s">
        <v>445</v>
      </c>
      <c r="J43" t="s">
        <v>446</v>
      </c>
      <c r="K43" s="90">
        <v>-8.4764699999999998E-2</v>
      </c>
      <c r="L43" t="s">
        <v>101</v>
      </c>
      <c r="M43" s="90" t="s">
        <v>131</v>
      </c>
      <c r="N43" t="s">
        <v>101</v>
      </c>
      <c r="O43" s="90" t="s">
        <v>127</v>
      </c>
      <c r="P43" t="s">
        <v>102</v>
      </c>
      <c r="Q43" s="90" t="s">
        <v>122</v>
      </c>
      <c r="R43" t="s">
        <v>93</v>
      </c>
      <c r="S43" s="90">
        <v>6.31</v>
      </c>
      <c r="T43" t="s">
        <v>91</v>
      </c>
      <c r="U43" s="90">
        <v>337.76900000000001</v>
      </c>
      <c r="V43" s="90"/>
      <c r="W43" s="82"/>
      <c r="X43" s="17">
        <f t="shared" si="3"/>
        <v>10.568</v>
      </c>
      <c r="Y43" s="95">
        <f t="shared" si="8"/>
        <v>751</v>
      </c>
      <c r="Z43" s="4" t="str">
        <f>IF(OR(ISBLANK(Q43),VALUE(Q43)=0)," ",VALUE(G43)*60*VLOOKUP(VALUE(Q43),'Berechnungen 525d'!A42:D46,4)/1000)</f>
        <v xml:space="preserve"> </v>
      </c>
      <c r="AA43" s="19">
        <f t="shared" si="9"/>
        <v>1027</v>
      </c>
      <c r="AB43" s="19">
        <f t="shared" si="10"/>
        <v>1005</v>
      </c>
      <c r="AC43" s="19">
        <f t="shared" si="4"/>
        <v>22</v>
      </c>
      <c r="AD43" s="118">
        <f t="shared" si="11"/>
        <v>0.85</v>
      </c>
      <c r="AE43" s="117">
        <f t="shared" si="12"/>
        <v>-8.4764699999999998E-2</v>
      </c>
      <c r="AF43" s="47" t="str">
        <f t="shared" si="13"/>
        <v>0</v>
      </c>
      <c r="AG43" s="48">
        <f t="shared" si="15"/>
        <v>3.8540000000000001</v>
      </c>
      <c r="AH43" s="20">
        <f t="shared" si="16"/>
        <v>337.76900000000001</v>
      </c>
      <c r="AI43" s="20">
        <f t="shared" si="17"/>
        <v>337.76900000000001</v>
      </c>
      <c r="AJ43" s="20">
        <f t="shared" si="14"/>
        <v>0</v>
      </c>
      <c r="AK43" s="48"/>
    </row>
    <row r="44" spans="1:37" x14ac:dyDescent="0.25">
      <c r="A44">
        <v>10848</v>
      </c>
      <c r="B44" t="s">
        <v>91</v>
      </c>
      <c r="C44" s="90">
        <v>337.76900000000001</v>
      </c>
      <c r="D44" t="s">
        <v>91</v>
      </c>
      <c r="E44" s="90">
        <v>3.8460000000000001</v>
      </c>
      <c r="F44" t="s">
        <v>92</v>
      </c>
      <c r="G44" s="90" t="s">
        <v>126</v>
      </c>
      <c r="H44" t="s">
        <v>444</v>
      </c>
      <c r="I44" s="90" t="s">
        <v>445</v>
      </c>
      <c r="J44" t="s">
        <v>446</v>
      </c>
      <c r="K44" s="90">
        <v>-8.4764699999999998E-2</v>
      </c>
      <c r="L44" t="s">
        <v>101</v>
      </c>
      <c r="M44" s="90" t="s">
        <v>131</v>
      </c>
      <c r="N44" t="s">
        <v>101</v>
      </c>
      <c r="O44" s="90" t="s">
        <v>447</v>
      </c>
      <c r="P44" t="s">
        <v>102</v>
      </c>
      <c r="Q44" s="90" t="s">
        <v>122</v>
      </c>
      <c r="R44" t="s">
        <v>93</v>
      </c>
      <c r="S44" s="90">
        <v>6.5</v>
      </c>
      <c r="T44" t="s">
        <v>91</v>
      </c>
      <c r="U44" s="90">
        <v>337.76900000000001</v>
      </c>
      <c r="V44" s="90"/>
      <c r="W44" s="82"/>
      <c r="X44" s="17">
        <f t="shared" si="3"/>
        <v>10.848000000000001</v>
      </c>
      <c r="Y44" s="95">
        <f t="shared" si="8"/>
        <v>748</v>
      </c>
      <c r="Z44" s="4" t="str">
        <f>IF(OR(ISBLANK(Q44),VALUE(Q44)=0)," ",VALUE(G44)*60*VLOOKUP(VALUE(Q44),'Berechnungen 525d'!A43:D47,4)/1000)</f>
        <v xml:space="preserve"> </v>
      </c>
      <c r="AA44" s="19">
        <f t="shared" si="9"/>
        <v>1027</v>
      </c>
      <c r="AB44" s="19">
        <f t="shared" si="10"/>
        <v>1006</v>
      </c>
      <c r="AC44" s="19">
        <f t="shared" si="4"/>
        <v>21</v>
      </c>
      <c r="AD44" s="118">
        <f t="shared" si="11"/>
        <v>0.85</v>
      </c>
      <c r="AE44" s="117">
        <f t="shared" si="12"/>
        <v>-8.4764699999999998E-2</v>
      </c>
      <c r="AF44" s="47" t="str">
        <f t="shared" si="13"/>
        <v>0</v>
      </c>
      <c r="AG44" s="48">
        <f t="shared" si="15"/>
        <v>3.8460000000000001</v>
      </c>
      <c r="AH44" s="20">
        <f t="shared" si="16"/>
        <v>337.76900000000001</v>
      </c>
      <c r="AI44" s="20">
        <f t="shared" si="17"/>
        <v>337.76900000000001</v>
      </c>
      <c r="AJ44" s="20">
        <f t="shared" si="14"/>
        <v>0</v>
      </c>
      <c r="AK44" s="48"/>
    </row>
    <row r="45" spans="1:37" x14ac:dyDescent="0.25">
      <c r="A45">
        <v>11131</v>
      </c>
      <c r="B45" t="s">
        <v>91</v>
      </c>
      <c r="C45" s="90">
        <v>337.76900000000001</v>
      </c>
      <c r="D45" t="s">
        <v>91</v>
      </c>
      <c r="E45" s="90">
        <v>3.85</v>
      </c>
      <c r="F45" t="s">
        <v>92</v>
      </c>
      <c r="G45" s="90" t="s">
        <v>124</v>
      </c>
      <c r="H45" t="s">
        <v>444</v>
      </c>
      <c r="I45" s="90" t="s">
        <v>445</v>
      </c>
      <c r="J45" t="s">
        <v>446</v>
      </c>
      <c r="K45" s="90">
        <v>-8.4764699999999998E-2</v>
      </c>
      <c r="L45" t="s">
        <v>101</v>
      </c>
      <c r="M45" s="90" t="s">
        <v>131</v>
      </c>
      <c r="N45" t="s">
        <v>101</v>
      </c>
      <c r="O45" s="90" t="s">
        <v>127</v>
      </c>
      <c r="P45" t="s">
        <v>102</v>
      </c>
      <c r="Q45" s="90" t="s">
        <v>122</v>
      </c>
      <c r="R45" t="s">
        <v>93</v>
      </c>
      <c r="S45" s="90">
        <v>6.3</v>
      </c>
      <c r="T45" t="s">
        <v>91</v>
      </c>
      <c r="U45" s="90">
        <v>337.76900000000001</v>
      </c>
      <c r="V45" s="90"/>
      <c r="W45" s="82"/>
      <c r="X45" s="17">
        <f t="shared" si="3"/>
        <v>11.131</v>
      </c>
      <c r="Y45" s="95">
        <f t="shared" si="8"/>
        <v>751</v>
      </c>
      <c r="Z45" s="4" t="str">
        <f>IF(OR(ISBLANK(Q45),VALUE(Q45)=0)," ",VALUE(G45)*60*VLOOKUP(VALUE(Q45),'Berechnungen 525d'!A44:D48,4)/1000)</f>
        <v xml:space="preserve"> </v>
      </c>
      <c r="AA45" s="19">
        <f t="shared" si="9"/>
        <v>1027</v>
      </c>
      <c r="AB45" s="19">
        <f t="shared" si="10"/>
        <v>1005</v>
      </c>
      <c r="AC45" s="19">
        <f t="shared" si="4"/>
        <v>22</v>
      </c>
      <c r="AD45" s="118">
        <f t="shared" si="11"/>
        <v>0.85</v>
      </c>
      <c r="AE45" s="117">
        <f t="shared" si="12"/>
        <v>-8.4764699999999998E-2</v>
      </c>
      <c r="AF45" s="47" t="str">
        <f t="shared" si="13"/>
        <v>0</v>
      </c>
      <c r="AG45" s="48">
        <f t="shared" si="15"/>
        <v>3.85</v>
      </c>
      <c r="AH45" s="20">
        <f t="shared" si="16"/>
        <v>337.76900000000001</v>
      </c>
      <c r="AI45" s="20">
        <f t="shared" si="17"/>
        <v>337.76900000000001</v>
      </c>
      <c r="AJ45" s="20">
        <f t="shared" si="14"/>
        <v>0</v>
      </c>
      <c r="AK45" s="48"/>
    </row>
    <row r="46" spans="1:37" x14ac:dyDescent="0.25">
      <c r="A46">
        <v>11417</v>
      </c>
      <c r="B46" t="s">
        <v>91</v>
      </c>
      <c r="C46" s="90">
        <v>337.76900000000001</v>
      </c>
      <c r="D46" t="s">
        <v>91</v>
      </c>
      <c r="E46" s="90">
        <v>3.8540000000000001</v>
      </c>
      <c r="F46" t="s">
        <v>92</v>
      </c>
      <c r="G46" s="90" t="s">
        <v>118</v>
      </c>
      <c r="H46" t="s">
        <v>444</v>
      </c>
      <c r="I46" s="90" t="s">
        <v>445</v>
      </c>
      <c r="J46" t="s">
        <v>446</v>
      </c>
      <c r="K46" s="90">
        <v>-8.4764699999999998E-2</v>
      </c>
      <c r="L46" t="s">
        <v>101</v>
      </c>
      <c r="M46" s="90" t="s">
        <v>131</v>
      </c>
      <c r="N46" t="s">
        <v>101</v>
      </c>
      <c r="O46" s="90" t="s">
        <v>127</v>
      </c>
      <c r="P46" t="s">
        <v>102</v>
      </c>
      <c r="Q46" s="90" t="s">
        <v>122</v>
      </c>
      <c r="R46" t="s">
        <v>93</v>
      </c>
      <c r="S46" s="90">
        <v>6.36</v>
      </c>
      <c r="T46" t="s">
        <v>91</v>
      </c>
      <c r="U46" s="90">
        <v>337.76900000000001</v>
      </c>
      <c r="V46" s="90"/>
      <c r="W46" s="82"/>
      <c r="X46" s="17">
        <f t="shared" si="3"/>
        <v>11.417</v>
      </c>
      <c r="Y46" s="95">
        <f t="shared" si="8"/>
        <v>750</v>
      </c>
      <c r="Z46" s="4" t="str">
        <f>IF(OR(ISBLANK(Q46),VALUE(Q46)=0)," ",VALUE(G46)*60*VLOOKUP(VALUE(Q46),'Berechnungen 525d'!A45:D49,4)/1000)</f>
        <v xml:space="preserve"> </v>
      </c>
      <c r="AA46" s="19">
        <f t="shared" si="9"/>
        <v>1027</v>
      </c>
      <c r="AB46" s="19">
        <f t="shared" si="10"/>
        <v>1005</v>
      </c>
      <c r="AC46" s="19">
        <f t="shared" si="4"/>
        <v>22</v>
      </c>
      <c r="AD46" s="118">
        <f t="shared" si="11"/>
        <v>0.85</v>
      </c>
      <c r="AE46" s="117">
        <f t="shared" si="12"/>
        <v>-8.4764699999999998E-2</v>
      </c>
      <c r="AF46" s="47" t="str">
        <f t="shared" si="13"/>
        <v>0</v>
      </c>
      <c r="AG46" s="48">
        <f t="shared" si="15"/>
        <v>3.8540000000000001</v>
      </c>
      <c r="AH46" s="20">
        <f t="shared" si="16"/>
        <v>337.76900000000001</v>
      </c>
      <c r="AI46" s="20">
        <f t="shared" si="17"/>
        <v>337.76900000000001</v>
      </c>
      <c r="AJ46" s="20">
        <f t="shared" si="14"/>
        <v>0</v>
      </c>
      <c r="AK46" s="48"/>
    </row>
    <row r="47" spans="1:37" x14ac:dyDescent="0.25">
      <c r="A47">
        <v>11703</v>
      </c>
      <c r="B47" t="s">
        <v>91</v>
      </c>
      <c r="C47" s="90">
        <v>337.76900000000001</v>
      </c>
      <c r="D47" t="s">
        <v>91</v>
      </c>
      <c r="E47" s="90">
        <v>3.8460000000000001</v>
      </c>
      <c r="F47" t="s">
        <v>92</v>
      </c>
      <c r="G47" s="90" t="s">
        <v>118</v>
      </c>
      <c r="H47" t="s">
        <v>444</v>
      </c>
      <c r="I47" s="90" t="s">
        <v>445</v>
      </c>
      <c r="J47" t="s">
        <v>446</v>
      </c>
      <c r="K47" s="90">
        <v>-8.4764699999999998E-2</v>
      </c>
      <c r="L47" t="s">
        <v>101</v>
      </c>
      <c r="M47" s="90" t="s">
        <v>131</v>
      </c>
      <c r="N47" t="s">
        <v>101</v>
      </c>
      <c r="O47" s="90" t="s">
        <v>127</v>
      </c>
      <c r="P47" t="s">
        <v>102</v>
      </c>
      <c r="Q47" s="90" t="s">
        <v>122</v>
      </c>
      <c r="R47" t="s">
        <v>93</v>
      </c>
      <c r="S47" s="90">
        <v>6.38</v>
      </c>
      <c r="T47" t="s">
        <v>91</v>
      </c>
      <c r="U47" s="90">
        <v>337.76900000000001</v>
      </c>
      <c r="V47" s="90"/>
      <c r="W47" s="82"/>
      <c r="X47" s="17">
        <f t="shared" si="3"/>
        <v>11.702999999999999</v>
      </c>
      <c r="Y47" s="95">
        <f t="shared" si="8"/>
        <v>750</v>
      </c>
      <c r="Z47" s="4" t="str">
        <f>IF(OR(ISBLANK(Q47),VALUE(Q47)=0)," ",VALUE(G47)*60*VLOOKUP(VALUE(Q47),'Berechnungen 525d'!A46:D50,4)/1000)</f>
        <v xml:space="preserve"> </v>
      </c>
      <c r="AA47" s="19">
        <f t="shared" si="9"/>
        <v>1027</v>
      </c>
      <c r="AB47" s="19">
        <f t="shared" si="10"/>
        <v>1005</v>
      </c>
      <c r="AC47" s="19">
        <f t="shared" si="4"/>
        <v>22</v>
      </c>
      <c r="AD47" s="118">
        <f t="shared" si="11"/>
        <v>0.85</v>
      </c>
      <c r="AE47" s="117">
        <f t="shared" si="12"/>
        <v>-8.4764699999999998E-2</v>
      </c>
      <c r="AF47" s="47" t="str">
        <f t="shared" si="13"/>
        <v>0</v>
      </c>
      <c r="AG47" s="48">
        <f t="shared" si="15"/>
        <v>3.8460000000000001</v>
      </c>
      <c r="AH47" s="20">
        <f t="shared" si="16"/>
        <v>337.76900000000001</v>
      </c>
      <c r="AI47" s="20">
        <f t="shared" si="17"/>
        <v>337.76900000000001</v>
      </c>
      <c r="AJ47" s="20">
        <f t="shared" si="14"/>
        <v>0</v>
      </c>
      <c r="AK47" s="48"/>
    </row>
    <row r="48" spans="1:37" x14ac:dyDescent="0.25">
      <c r="A48">
        <v>12009</v>
      </c>
      <c r="B48" t="s">
        <v>91</v>
      </c>
      <c r="C48" s="90">
        <v>337.76900000000001</v>
      </c>
      <c r="D48" t="s">
        <v>91</v>
      </c>
      <c r="E48" s="90">
        <v>3.8540000000000001</v>
      </c>
      <c r="F48" t="s">
        <v>92</v>
      </c>
      <c r="G48" s="90" t="s">
        <v>124</v>
      </c>
      <c r="H48" t="s">
        <v>444</v>
      </c>
      <c r="I48" s="90" t="s">
        <v>445</v>
      </c>
      <c r="J48" t="s">
        <v>446</v>
      </c>
      <c r="K48" s="90">
        <v>-8.4764699999999998E-2</v>
      </c>
      <c r="L48" t="s">
        <v>101</v>
      </c>
      <c r="M48" s="90" t="s">
        <v>131</v>
      </c>
      <c r="N48" t="s">
        <v>101</v>
      </c>
      <c r="O48" s="90" t="s">
        <v>127</v>
      </c>
      <c r="P48" t="s">
        <v>102</v>
      </c>
      <c r="Q48" s="90" t="s">
        <v>122</v>
      </c>
      <c r="R48" t="s">
        <v>93</v>
      </c>
      <c r="S48" s="90">
        <v>6.3</v>
      </c>
      <c r="T48" t="s">
        <v>91</v>
      </c>
      <c r="U48" s="90">
        <v>337.76900000000001</v>
      </c>
      <c r="V48" s="90"/>
      <c r="W48" s="82"/>
      <c r="X48" s="17">
        <f t="shared" si="3"/>
        <v>12.009</v>
      </c>
      <c r="Y48" s="95">
        <f t="shared" si="8"/>
        <v>751</v>
      </c>
      <c r="Z48" s="4" t="str">
        <f>IF(OR(ISBLANK(Q48),VALUE(Q48)=0)," ",VALUE(G48)*60*VLOOKUP(VALUE(Q48),'Berechnungen 525d'!A47:D51,4)/1000)</f>
        <v xml:space="preserve"> </v>
      </c>
      <c r="AA48" s="19">
        <f t="shared" si="9"/>
        <v>1027</v>
      </c>
      <c r="AB48" s="19">
        <f t="shared" si="10"/>
        <v>1005</v>
      </c>
      <c r="AC48" s="19">
        <f t="shared" si="4"/>
        <v>22</v>
      </c>
      <c r="AD48" s="118">
        <f t="shared" si="11"/>
        <v>0.85</v>
      </c>
      <c r="AE48" s="117">
        <f t="shared" si="12"/>
        <v>-8.4764699999999998E-2</v>
      </c>
      <c r="AF48" s="47" t="str">
        <f t="shared" si="13"/>
        <v>0</v>
      </c>
      <c r="AG48" s="48">
        <f t="shared" si="15"/>
        <v>3.8540000000000001</v>
      </c>
      <c r="AH48" s="20">
        <f t="shared" si="16"/>
        <v>337.76900000000001</v>
      </c>
      <c r="AI48" s="20">
        <f t="shared" si="17"/>
        <v>337.76900000000001</v>
      </c>
      <c r="AJ48" s="20">
        <f t="shared" si="14"/>
        <v>0</v>
      </c>
      <c r="AK48" s="48"/>
    </row>
    <row r="49" spans="1:37" x14ac:dyDescent="0.25">
      <c r="A49">
        <v>12284</v>
      </c>
      <c r="B49" t="s">
        <v>91</v>
      </c>
      <c r="C49" s="90">
        <v>337.76900000000001</v>
      </c>
      <c r="D49" t="s">
        <v>91</v>
      </c>
      <c r="E49" s="90">
        <v>3.85</v>
      </c>
      <c r="F49" t="s">
        <v>92</v>
      </c>
      <c r="G49" s="90" t="s">
        <v>118</v>
      </c>
      <c r="H49" t="s">
        <v>444</v>
      </c>
      <c r="I49" s="90" t="s">
        <v>445</v>
      </c>
      <c r="J49" t="s">
        <v>446</v>
      </c>
      <c r="K49" s="90">
        <v>-8.4764699999999998E-2</v>
      </c>
      <c r="L49" t="s">
        <v>101</v>
      </c>
      <c r="M49" s="90" t="s">
        <v>131</v>
      </c>
      <c r="N49" t="s">
        <v>101</v>
      </c>
      <c r="O49" s="90" t="s">
        <v>127</v>
      </c>
      <c r="P49" t="s">
        <v>102</v>
      </c>
      <c r="Q49" s="90" t="s">
        <v>122</v>
      </c>
      <c r="R49" t="s">
        <v>93</v>
      </c>
      <c r="S49" s="90">
        <v>6.36</v>
      </c>
      <c r="T49" t="s">
        <v>91</v>
      </c>
      <c r="U49" s="90">
        <v>337.76900000000001</v>
      </c>
      <c r="V49" s="90"/>
      <c r="W49" s="82"/>
      <c r="X49" s="17">
        <f t="shared" si="3"/>
        <v>12.284000000000001</v>
      </c>
      <c r="Y49" s="95">
        <f t="shared" si="8"/>
        <v>750</v>
      </c>
      <c r="Z49" s="4" t="str">
        <f>IF(OR(ISBLANK(Q49),VALUE(Q49)=0)," ",VALUE(G49)*60*VLOOKUP(VALUE(Q49),'Berechnungen 525d'!A48:D52,4)/1000)</f>
        <v xml:space="preserve"> </v>
      </c>
      <c r="AA49" s="19">
        <f t="shared" si="9"/>
        <v>1027</v>
      </c>
      <c r="AB49" s="19">
        <f t="shared" si="10"/>
        <v>1005</v>
      </c>
      <c r="AC49" s="19">
        <f t="shared" si="4"/>
        <v>22</v>
      </c>
      <c r="AD49" s="118">
        <f t="shared" si="11"/>
        <v>0.85</v>
      </c>
      <c r="AE49" s="117">
        <f t="shared" si="12"/>
        <v>-8.4764699999999998E-2</v>
      </c>
      <c r="AF49" s="47" t="str">
        <f t="shared" si="13"/>
        <v>0</v>
      </c>
      <c r="AG49" s="48">
        <f t="shared" si="15"/>
        <v>3.85</v>
      </c>
      <c r="AH49" s="20">
        <f t="shared" si="16"/>
        <v>337.76900000000001</v>
      </c>
      <c r="AI49" s="20">
        <f t="shared" si="17"/>
        <v>337.76900000000001</v>
      </c>
      <c r="AJ49" s="20">
        <f t="shared" si="14"/>
        <v>0</v>
      </c>
      <c r="AK49" s="48"/>
    </row>
    <row r="50" spans="1:37" x14ac:dyDescent="0.25">
      <c r="A50">
        <v>12552</v>
      </c>
      <c r="B50" t="s">
        <v>91</v>
      </c>
      <c r="C50" s="90">
        <v>337.76900000000001</v>
      </c>
      <c r="D50" t="s">
        <v>91</v>
      </c>
      <c r="E50" s="90">
        <v>3.8460000000000001</v>
      </c>
      <c r="F50" t="s">
        <v>92</v>
      </c>
      <c r="G50" s="90" t="s">
        <v>124</v>
      </c>
      <c r="H50" t="s">
        <v>444</v>
      </c>
      <c r="I50" s="90" t="s">
        <v>445</v>
      </c>
      <c r="J50" t="s">
        <v>446</v>
      </c>
      <c r="K50" s="90">
        <v>-8.4764699999999998E-2</v>
      </c>
      <c r="L50" t="s">
        <v>101</v>
      </c>
      <c r="M50" s="90" t="s">
        <v>131</v>
      </c>
      <c r="N50" t="s">
        <v>101</v>
      </c>
      <c r="O50" s="90" t="s">
        <v>127</v>
      </c>
      <c r="P50" t="s">
        <v>102</v>
      </c>
      <c r="Q50" s="90" t="s">
        <v>122</v>
      </c>
      <c r="R50" t="s">
        <v>93</v>
      </c>
      <c r="S50" s="90">
        <v>6.25</v>
      </c>
      <c r="T50" t="s">
        <v>91</v>
      </c>
      <c r="U50" s="90">
        <v>337.76900000000001</v>
      </c>
      <c r="V50" s="90"/>
      <c r="W50" s="82"/>
      <c r="X50" s="17">
        <f t="shared" si="3"/>
        <v>12.552</v>
      </c>
      <c r="Y50" s="95">
        <f t="shared" si="8"/>
        <v>751</v>
      </c>
      <c r="Z50" s="4" t="str">
        <f>IF(OR(ISBLANK(Q50),VALUE(Q50)=0)," ",VALUE(G50)*60*VLOOKUP(VALUE(Q50),'Berechnungen 525d'!A49:D53,4)/1000)</f>
        <v xml:space="preserve"> </v>
      </c>
      <c r="AA50" s="19">
        <f t="shared" si="9"/>
        <v>1027</v>
      </c>
      <c r="AB50" s="19">
        <f t="shared" si="10"/>
        <v>1005</v>
      </c>
      <c r="AC50" s="19">
        <f t="shared" si="4"/>
        <v>22</v>
      </c>
      <c r="AD50" s="118">
        <f t="shared" si="11"/>
        <v>0.85</v>
      </c>
      <c r="AE50" s="117">
        <f t="shared" si="12"/>
        <v>-8.4764699999999998E-2</v>
      </c>
      <c r="AF50" s="47" t="str">
        <f t="shared" si="13"/>
        <v>0</v>
      </c>
      <c r="AG50" s="48">
        <f t="shared" si="15"/>
        <v>3.8460000000000001</v>
      </c>
      <c r="AH50" s="20">
        <f t="shared" si="16"/>
        <v>337.76900000000001</v>
      </c>
      <c r="AI50" s="20">
        <f t="shared" si="17"/>
        <v>337.76900000000001</v>
      </c>
      <c r="AJ50" s="20">
        <f t="shared" si="14"/>
        <v>0</v>
      </c>
      <c r="AK50" s="48"/>
    </row>
    <row r="51" spans="1:37" x14ac:dyDescent="0.25">
      <c r="A51">
        <v>12837</v>
      </c>
      <c r="B51" t="s">
        <v>91</v>
      </c>
      <c r="C51" s="90">
        <v>337.76900000000001</v>
      </c>
      <c r="D51" t="s">
        <v>91</v>
      </c>
      <c r="E51" s="90">
        <v>3.85</v>
      </c>
      <c r="F51" t="s">
        <v>92</v>
      </c>
      <c r="G51" s="90" t="s">
        <v>413</v>
      </c>
      <c r="H51" t="s">
        <v>444</v>
      </c>
      <c r="I51" s="90" t="s">
        <v>445</v>
      </c>
      <c r="J51" t="s">
        <v>446</v>
      </c>
      <c r="K51" s="90">
        <v>-8.4764699999999998E-2</v>
      </c>
      <c r="L51" t="s">
        <v>101</v>
      </c>
      <c r="M51" s="90" t="s">
        <v>131</v>
      </c>
      <c r="N51" t="s">
        <v>101</v>
      </c>
      <c r="O51" s="90" t="s">
        <v>447</v>
      </c>
      <c r="P51" t="s">
        <v>102</v>
      </c>
      <c r="Q51" s="90" t="s">
        <v>122</v>
      </c>
      <c r="R51" t="s">
        <v>93</v>
      </c>
      <c r="S51" s="90">
        <v>6.43</v>
      </c>
      <c r="T51" t="s">
        <v>91</v>
      </c>
      <c r="U51" s="90">
        <v>337.76900000000001</v>
      </c>
      <c r="V51" s="90"/>
      <c r="W51" s="82"/>
      <c r="X51" s="17">
        <f t="shared" si="3"/>
        <v>12.837</v>
      </c>
      <c r="Y51" s="95">
        <f t="shared" si="8"/>
        <v>749</v>
      </c>
      <c r="Z51" s="4" t="str">
        <f>IF(OR(ISBLANK(Q51),VALUE(Q51)=0)," ",VALUE(G51)*60*VLOOKUP(VALUE(Q51),'Berechnungen 525d'!A50:D54,4)/1000)</f>
        <v xml:space="preserve"> </v>
      </c>
      <c r="AA51" s="19">
        <f t="shared" si="9"/>
        <v>1027</v>
      </c>
      <c r="AB51" s="19">
        <f t="shared" si="10"/>
        <v>1006</v>
      </c>
      <c r="AC51" s="19">
        <f t="shared" si="4"/>
        <v>21</v>
      </c>
      <c r="AD51" s="118">
        <f t="shared" si="11"/>
        <v>0.85</v>
      </c>
      <c r="AE51" s="117">
        <f t="shared" si="12"/>
        <v>-8.4764699999999998E-2</v>
      </c>
      <c r="AF51" s="47" t="str">
        <f t="shared" si="13"/>
        <v>0</v>
      </c>
      <c r="AG51" s="48">
        <f t="shared" si="15"/>
        <v>3.85</v>
      </c>
      <c r="AH51" s="20">
        <f t="shared" si="16"/>
        <v>337.76900000000001</v>
      </c>
      <c r="AI51" s="20">
        <f t="shared" si="17"/>
        <v>337.76900000000001</v>
      </c>
      <c r="AJ51" s="20">
        <f t="shared" si="14"/>
        <v>0</v>
      </c>
      <c r="AK51" s="48"/>
    </row>
    <row r="52" spans="1:37" x14ac:dyDescent="0.25">
      <c r="A52">
        <v>13132</v>
      </c>
      <c r="B52" t="s">
        <v>91</v>
      </c>
      <c r="C52" s="90">
        <v>337.76900000000001</v>
      </c>
      <c r="D52" t="s">
        <v>91</v>
      </c>
      <c r="E52" s="90">
        <v>3.8540000000000001</v>
      </c>
      <c r="F52" t="s">
        <v>92</v>
      </c>
      <c r="G52" s="90" t="s">
        <v>118</v>
      </c>
      <c r="H52" t="s">
        <v>444</v>
      </c>
      <c r="I52" s="90" t="s">
        <v>445</v>
      </c>
      <c r="J52" t="s">
        <v>446</v>
      </c>
      <c r="K52" s="90">
        <v>-8.4764699999999998E-2</v>
      </c>
      <c r="L52" t="s">
        <v>101</v>
      </c>
      <c r="M52" s="90" t="s">
        <v>131</v>
      </c>
      <c r="N52" t="s">
        <v>101</v>
      </c>
      <c r="O52" s="90" t="s">
        <v>127</v>
      </c>
      <c r="P52" t="s">
        <v>102</v>
      </c>
      <c r="Q52" s="90" t="s">
        <v>122</v>
      </c>
      <c r="R52" t="s">
        <v>93</v>
      </c>
      <c r="S52" s="90">
        <v>6.36</v>
      </c>
      <c r="T52" t="s">
        <v>91</v>
      </c>
      <c r="U52" s="90">
        <v>337.76900000000001</v>
      </c>
      <c r="V52" s="90"/>
      <c r="W52" s="82"/>
      <c r="X52" s="17">
        <f t="shared" si="3"/>
        <v>13.132</v>
      </c>
      <c r="Y52" s="95">
        <f t="shared" si="8"/>
        <v>750</v>
      </c>
      <c r="Z52" s="4" t="str">
        <f>IF(OR(ISBLANK(Q52),VALUE(Q52)=0)," ",VALUE(G52)*60*VLOOKUP(VALUE(Q52),'Berechnungen 525d'!A51:D55,4)/1000)</f>
        <v xml:space="preserve"> </v>
      </c>
      <c r="AA52" s="19">
        <f t="shared" si="9"/>
        <v>1027</v>
      </c>
      <c r="AB52" s="19">
        <f t="shared" si="10"/>
        <v>1005</v>
      </c>
      <c r="AC52" s="19">
        <f t="shared" si="4"/>
        <v>22</v>
      </c>
      <c r="AD52" s="118">
        <f t="shared" si="11"/>
        <v>0.85</v>
      </c>
      <c r="AE52" s="117">
        <f t="shared" si="12"/>
        <v>-8.4764699999999998E-2</v>
      </c>
      <c r="AF52" s="47" t="str">
        <f t="shared" si="13"/>
        <v>0</v>
      </c>
      <c r="AG52" s="48">
        <f t="shared" si="15"/>
        <v>3.8540000000000001</v>
      </c>
      <c r="AH52" s="20">
        <f t="shared" si="16"/>
        <v>337.76900000000001</v>
      </c>
      <c r="AI52" s="20">
        <f t="shared" si="17"/>
        <v>337.76900000000001</v>
      </c>
      <c r="AJ52" s="20">
        <f t="shared" si="14"/>
        <v>0</v>
      </c>
      <c r="AK52" s="48"/>
    </row>
    <row r="53" spans="1:37" x14ac:dyDescent="0.25">
      <c r="A53">
        <v>13425</v>
      </c>
      <c r="B53" t="s">
        <v>91</v>
      </c>
      <c r="C53" s="90">
        <v>337.76900000000001</v>
      </c>
      <c r="D53" t="s">
        <v>91</v>
      </c>
      <c r="E53" s="90">
        <v>3.85</v>
      </c>
      <c r="F53" t="s">
        <v>92</v>
      </c>
      <c r="G53" s="90" t="s">
        <v>118</v>
      </c>
      <c r="H53" t="s">
        <v>444</v>
      </c>
      <c r="I53" s="90" t="s">
        <v>445</v>
      </c>
      <c r="J53" t="s">
        <v>446</v>
      </c>
      <c r="K53" s="90">
        <v>-8.4764699999999998E-2</v>
      </c>
      <c r="L53" t="s">
        <v>101</v>
      </c>
      <c r="M53" s="90" t="s">
        <v>131</v>
      </c>
      <c r="N53" t="s">
        <v>101</v>
      </c>
      <c r="O53" s="90" t="s">
        <v>127</v>
      </c>
      <c r="P53" t="s">
        <v>102</v>
      </c>
      <c r="Q53" s="90" t="s">
        <v>122</v>
      </c>
      <c r="R53" t="s">
        <v>93</v>
      </c>
      <c r="S53" s="90">
        <v>6.36</v>
      </c>
      <c r="T53" t="s">
        <v>91</v>
      </c>
      <c r="U53" s="90">
        <v>337.76900000000001</v>
      </c>
      <c r="V53" s="90"/>
      <c r="W53" s="82"/>
      <c r="X53" s="17">
        <f t="shared" si="3"/>
        <v>13.425000000000001</v>
      </c>
      <c r="Y53" s="95">
        <f t="shared" si="8"/>
        <v>750</v>
      </c>
      <c r="Z53" s="4" t="str">
        <f>IF(OR(ISBLANK(Q53),VALUE(Q53)=0)," ",VALUE(G53)*60*VLOOKUP(VALUE(Q53),'Berechnungen 525d'!A52:D56,4)/1000)</f>
        <v xml:space="preserve"> </v>
      </c>
      <c r="AA53" s="19">
        <f t="shared" si="9"/>
        <v>1027</v>
      </c>
      <c r="AB53" s="19">
        <f t="shared" si="10"/>
        <v>1005</v>
      </c>
      <c r="AC53" s="19">
        <f t="shared" si="4"/>
        <v>22</v>
      </c>
      <c r="AD53" s="118">
        <f t="shared" si="11"/>
        <v>0.85</v>
      </c>
      <c r="AE53" s="117">
        <f t="shared" si="12"/>
        <v>-8.4764699999999998E-2</v>
      </c>
      <c r="AF53" s="47" t="str">
        <f t="shared" si="13"/>
        <v>0</v>
      </c>
      <c r="AG53" s="48">
        <f t="shared" si="15"/>
        <v>3.85</v>
      </c>
      <c r="AH53" s="20">
        <f t="shared" si="16"/>
        <v>337.76900000000001</v>
      </c>
      <c r="AI53" s="20">
        <f t="shared" si="17"/>
        <v>337.76900000000001</v>
      </c>
      <c r="AJ53" s="20">
        <f t="shared" si="14"/>
        <v>0</v>
      </c>
      <c r="AK53" s="48"/>
    </row>
    <row r="54" spans="1:37" x14ac:dyDescent="0.25">
      <c r="A54">
        <v>13724</v>
      </c>
      <c r="B54" t="s">
        <v>91</v>
      </c>
      <c r="C54" s="90">
        <v>337.76900000000001</v>
      </c>
      <c r="D54" t="s">
        <v>91</v>
      </c>
      <c r="E54" s="90">
        <v>3.8460000000000001</v>
      </c>
      <c r="F54" t="s">
        <v>92</v>
      </c>
      <c r="G54" s="90" t="s">
        <v>118</v>
      </c>
      <c r="H54" t="s">
        <v>444</v>
      </c>
      <c r="I54" s="90" t="s">
        <v>445</v>
      </c>
      <c r="J54" t="s">
        <v>446</v>
      </c>
      <c r="K54" s="90">
        <v>-8.4764699999999998E-2</v>
      </c>
      <c r="L54" t="s">
        <v>101</v>
      </c>
      <c r="M54" s="90" t="s">
        <v>131</v>
      </c>
      <c r="N54" t="s">
        <v>101</v>
      </c>
      <c r="O54" s="90" t="s">
        <v>127</v>
      </c>
      <c r="P54" t="s">
        <v>102</v>
      </c>
      <c r="Q54" s="90" t="s">
        <v>122</v>
      </c>
      <c r="R54" t="s">
        <v>93</v>
      </c>
      <c r="S54" s="90">
        <v>6.38</v>
      </c>
      <c r="T54" t="s">
        <v>91</v>
      </c>
      <c r="U54" s="90">
        <v>337.76900000000001</v>
      </c>
      <c r="V54" s="90"/>
      <c r="W54" s="82"/>
      <c r="X54" s="17">
        <f t="shared" si="3"/>
        <v>13.724</v>
      </c>
      <c r="Y54" s="95">
        <f t="shared" si="8"/>
        <v>750</v>
      </c>
      <c r="Z54" s="4" t="str">
        <f>IF(OR(ISBLANK(Q54),VALUE(Q54)=0)," ",VALUE(G54)*60*VLOOKUP(VALUE(Q54),'Berechnungen 525d'!A53:D57,4)/1000)</f>
        <v xml:space="preserve"> </v>
      </c>
      <c r="AA54" s="19">
        <f t="shared" si="9"/>
        <v>1027</v>
      </c>
      <c r="AB54" s="19">
        <f t="shared" si="10"/>
        <v>1005</v>
      </c>
      <c r="AC54" s="19">
        <f t="shared" si="4"/>
        <v>22</v>
      </c>
      <c r="AD54" s="118">
        <f t="shared" si="11"/>
        <v>0.85</v>
      </c>
      <c r="AE54" s="117">
        <f t="shared" si="12"/>
        <v>-8.4764699999999998E-2</v>
      </c>
      <c r="AF54" s="47" t="str">
        <f t="shared" si="13"/>
        <v>0</v>
      </c>
      <c r="AG54" s="48">
        <f t="shared" si="15"/>
        <v>3.8460000000000001</v>
      </c>
      <c r="AH54" s="20">
        <f t="shared" si="16"/>
        <v>337.76900000000001</v>
      </c>
      <c r="AI54" s="20">
        <f t="shared" si="17"/>
        <v>337.76900000000001</v>
      </c>
      <c r="AJ54" s="20">
        <f t="shared" si="14"/>
        <v>0</v>
      </c>
      <c r="AK54" s="48"/>
    </row>
    <row r="55" spans="1:37" x14ac:dyDescent="0.25">
      <c r="A55">
        <v>14031</v>
      </c>
      <c r="B55" t="s">
        <v>91</v>
      </c>
      <c r="C55" s="90">
        <v>337.76900000000001</v>
      </c>
      <c r="D55" t="s">
        <v>91</v>
      </c>
      <c r="E55" s="90">
        <v>3.8540000000000001</v>
      </c>
      <c r="F55" t="s">
        <v>92</v>
      </c>
      <c r="G55" s="90" t="s">
        <v>128</v>
      </c>
      <c r="H55" t="s">
        <v>444</v>
      </c>
      <c r="I55" s="90" t="s">
        <v>445</v>
      </c>
      <c r="J55" t="s">
        <v>446</v>
      </c>
      <c r="K55" s="90">
        <v>-8.4764699999999998E-2</v>
      </c>
      <c r="L55" t="s">
        <v>101</v>
      </c>
      <c r="M55" s="90" t="s">
        <v>131</v>
      </c>
      <c r="N55" t="s">
        <v>101</v>
      </c>
      <c r="O55" s="90" t="s">
        <v>127</v>
      </c>
      <c r="P55" t="s">
        <v>102</v>
      </c>
      <c r="Q55" s="90" t="s">
        <v>122</v>
      </c>
      <c r="R55" t="s">
        <v>93</v>
      </c>
      <c r="S55" s="90">
        <v>6.24</v>
      </c>
      <c r="T55" t="s">
        <v>91</v>
      </c>
      <c r="U55" s="90">
        <v>337.76900000000001</v>
      </c>
      <c r="V55" s="90"/>
      <c r="W55" s="82"/>
      <c r="X55" s="17">
        <f t="shared" si="3"/>
        <v>14.031000000000001</v>
      </c>
      <c r="Y55" s="95">
        <f t="shared" si="8"/>
        <v>752</v>
      </c>
      <c r="Z55" s="4" t="str">
        <f>IF(OR(ISBLANK(Q55),VALUE(Q55)=0)," ",VALUE(G55)*60*VLOOKUP(VALUE(Q55),'Berechnungen 525d'!A54:D58,4)/1000)</f>
        <v xml:space="preserve"> </v>
      </c>
      <c r="AA55" s="19">
        <f t="shared" si="9"/>
        <v>1027</v>
      </c>
      <c r="AB55" s="19">
        <f t="shared" si="10"/>
        <v>1005</v>
      </c>
      <c r="AC55" s="19">
        <f t="shared" si="4"/>
        <v>22</v>
      </c>
      <c r="AD55" s="118">
        <f t="shared" si="11"/>
        <v>0.85</v>
      </c>
      <c r="AE55" s="117">
        <f t="shared" si="12"/>
        <v>-8.4764699999999998E-2</v>
      </c>
      <c r="AF55" s="47" t="str">
        <f t="shared" si="13"/>
        <v>0</v>
      </c>
      <c r="AG55" s="48">
        <f t="shared" si="15"/>
        <v>3.8540000000000001</v>
      </c>
      <c r="AH55" s="20">
        <f t="shared" si="16"/>
        <v>337.76900000000001</v>
      </c>
      <c r="AI55" s="20">
        <f t="shared" si="17"/>
        <v>337.76900000000001</v>
      </c>
      <c r="AJ55" s="20">
        <f t="shared" si="14"/>
        <v>0</v>
      </c>
      <c r="AK55" s="48"/>
    </row>
    <row r="56" spans="1:37" x14ac:dyDescent="0.25">
      <c r="A56">
        <v>14296</v>
      </c>
      <c r="B56" t="s">
        <v>91</v>
      </c>
      <c r="C56" s="90">
        <v>337.76900000000001</v>
      </c>
      <c r="D56" t="s">
        <v>91</v>
      </c>
      <c r="E56" s="90">
        <v>3.85</v>
      </c>
      <c r="F56" t="s">
        <v>92</v>
      </c>
      <c r="G56" s="90" t="s">
        <v>118</v>
      </c>
      <c r="H56" t="s">
        <v>444</v>
      </c>
      <c r="I56" s="90" t="s">
        <v>445</v>
      </c>
      <c r="J56" t="s">
        <v>446</v>
      </c>
      <c r="K56" s="90">
        <v>-8.4764699999999998E-2</v>
      </c>
      <c r="L56" t="s">
        <v>101</v>
      </c>
      <c r="M56" s="90" t="s">
        <v>131</v>
      </c>
      <c r="N56" t="s">
        <v>101</v>
      </c>
      <c r="O56" s="90" t="s">
        <v>127</v>
      </c>
      <c r="P56" t="s">
        <v>102</v>
      </c>
      <c r="Q56" s="90" t="s">
        <v>122</v>
      </c>
      <c r="R56" t="s">
        <v>93</v>
      </c>
      <c r="S56" s="90">
        <v>6.36</v>
      </c>
      <c r="T56" t="s">
        <v>91</v>
      </c>
      <c r="U56" s="90">
        <v>337.76900000000001</v>
      </c>
      <c r="V56" s="90"/>
      <c r="W56" s="82"/>
      <c r="X56" s="17">
        <f t="shared" si="3"/>
        <v>14.295999999999999</v>
      </c>
      <c r="Y56" s="95">
        <f t="shared" si="8"/>
        <v>750</v>
      </c>
      <c r="Z56" s="4" t="str">
        <f>IF(OR(ISBLANK(Q56),VALUE(Q56)=0)," ",VALUE(G56)*60*VLOOKUP(VALUE(Q56),'Berechnungen 525d'!A55:D59,4)/1000)</f>
        <v xml:space="preserve"> </v>
      </c>
      <c r="AA56" s="19">
        <f t="shared" si="9"/>
        <v>1027</v>
      </c>
      <c r="AB56" s="19">
        <f t="shared" si="10"/>
        <v>1005</v>
      </c>
      <c r="AC56" s="19">
        <f t="shared" si="4"/>
        <v>22</v>
      </c>
      <c r="AD56" s="118">
        <f t="shared" si="11"/>
        <v>0.85</v>
      </c>
      <c r="AE56" s="117">
        <f t="shared" si="12"/>
        <v>-8.4764699999999998E-2</v>
      </c>
      <c r="AF56" s="47" t="str">
        <f t="shared" si="13"/>
        <v>0</v>
      </c>
      <c r="AG56" s="48">
        <f t="shared" si="15"/>
        <v>3.85</v>
      </c>
      <c r="AH56" s="20">
        <f t="shared" si="16"/>
        <v>337.76900000000001</v>
      </c>
      <c r="AI56" s="20">
        <f t="shared" si="17"/>
        <v>337.76900000000001</v>
      </c>
      <c r="AJ56" s="20">
        <f t="shared" si="14"/>
        <v>0</v>
      </c>
      <c r="AK56" s="48"/>
    </row>
    <row r="57" spans="1:37" x14ac:dyDescent="0.25">
      <c r="A57">
        <v>14593</v>
      </c>
      <c r="B57" t="s">
        <v>91</v>
      </c>
      <c r="C57" s="90">
        <v>337.76900000000001</v>
      </c>
      <c r="D57" t="s">
        <v>91</v>
      </c>
      <c r="E57" s="90">
        <v>3.8460000000000001</v>
      </c>
      <c r="F57" t="s">
        <v>92</v>
      </c>
      <c r="G57" s="90" t="s">
        <v>118</v>
      </c>
      <c r="H57" t="s">
        <v>444</v>
      </c>
      <c r="I57" s="90" t="s">
        <v>445</v>
      </c>
      <c r="J57" t="s">
        <v>446</v>
      </c>
      <c r="K57" s="90">
        <v>-8.4764699999999998E-2</v>
      </c>
      <c r="L57" t="s">
        <v>101</v>
      </c>
      <c r="M57" s="90" t="s">
        <v>131</v>
      </c>
      <c r="N57" t="s">
        <v>101</v>
      </c>
      <c r="O57" s="90" t="s">
        <v>127</v>
      </c>
      <c r="P57" t="s">
        <v>102</v>
      </c>
      <c r="Q57" s="90" t="s">
        <v>122</v>
      </c>
      <c r="R57" t="s">
        <v>93</v>
      </c>
      <c r="S57" s="90">
        <v>6.37</v>
      </c>
      <c r="T57" t="s">
        <v>91</v>
      </c>
      <c r="U57" s="90">
        <v>337.76900000000001</v>
      </c>
      <c r="V57" s="90"/>
      <c r="W57" s="82"/>
      <c r="X57" s="17">
        <f t="shared" si="3"/>
        <v>14.593</v>
      </c>
      <c r="Y57" s="95">
        <f t="shared" si="8"/>
        <v>750</v>
      </c>
      <c r="Z57" s="4" t="str">
        <f>IF(OR(ISBLANK(Q57),VALUE(Q57)=0)," ",VALUE(G57)*60*VLOOKUP(VALUE(Q57),'Berechnungen 525d'!A56:D60,4)/1000)</f>
        <v xml:space="preserve"> </v>
      </c>
      <c r="AA57" s="19">
        <f t="shared" si="9"/>
        <v>1027</v>
      </c>
      <c r="AB57" s="19">
        <f t="shared" si="10"/>
        <v>1005</v>
      </c>
      <c r="AC57" s="19">
        <f t="shared" si="4"/>
        <v>22</v>
      </c>
      <c r="AD57" s="118">
        <f t="shared" si="11"/>
        <v>0.85</v>
      </c>
      <c r="AE57" s="117">
        <f t="shared" si="12"/>
        <v>-8.4764699999999998E-2</v>
      </c>
      <c r="AF57" s="47" t="str">
        <f t="shared" si="13"/>
        <v>0</v>
      </c>
      <c r="AG57" s="48">
        <f t="shared" si="15"/>
        <v>3.8460000000000001</v>
      </c>
      <c r="AH57" s="20">
        <f t="shared" si="16"/>
        <v>337.76900000000001</v>
      </c>
      <c r="AI57" s="20">
        <f t="shared" si="17"/>
        <v>337.76900000000001</v>
      </c>
      <c r="AJ57" s="20">
        <f t="shared" si="14"/>
        <v>0</v>
      </c>
      <c r="AK57" s="48"/>
    </row>
    <row r="58" spans="1:37" x14ac:dyDescent="0.25">
      <c r="A58">
        <v>14868</v>
      </c>
      <c r="B58" t="s">
        <v>91</v>
      </c>
      <c r="C58" s="90">
        <v>337.76900000000001</v>
      </c>
      <c r="D58" t="s">
        <v>91</v>
      </c>
      <c r="E58" s="90">
        <v>3.8540000000000001</v>
      </c>
      <c r="F58" t="s">
        <v>92</v>
      </c>
      <c r="G58" s="90" t="s">
        <v>124</v>
      </c>
      <c r="H58" t="s">
        <v>444</v>
      </c>
      <c r="I58" s="90" t="s">
        <v>445</v>
      </c>
      <c r="J58" t="s">
        <v>446</v>
      </c>
      <c r="K58" s="90">
        <v>-8.4764699999999998E-2</v>
      </c>
      <c r="L58" t="s">
        <v>101</v>
      </c>
      <c r="M58" s="90" t="s">
        <v>131</v>
      </c>
      <c r="N58" t="s">
        <v>101</v>
      </c>
      <c r="O58" s="90" t="s">
        <v>127</v>
      </c>
      <c r="P58" t="s">
        <v>102</v>
      </c>
      <c r="Q58" s="90" t="s">
        <v>122</v>
      </c>
      <c r="R58" t="s">
        <v>93</v>
      </c>
      <c r="S58" s="90">
        <v>6.31</v>
      </c>
      <c r="T58" t="s">
        <v>91</v>
      </c>
      <c r="U58" s="90">
        <v>337.76900000000001</v>
      </c>
      <c r="V58" s="90"/>
      <c r="W58" s="82"/>
      <c r="X58" s="17">
        <f t="shared" si="3"/>
        <v>14.868</v>
      </c>
      <c r="Y58" s="95">
        <f t="shared" si="8"/>
        <v>751</v>
      </c>
      <c r="Z58" s="4" t="str">
        <f>IF(OR(ISBLANK(Q58),VALUE(Q58)=0)," ",VALUE(G58)*60*VLOOKUP(VALUE(Q58),'Berechnungen 525d'!A57:D61,4)/1000)</f>
        <v xml:space="preserve"> </v>
      </c>
      <c r="AA58" s="19">
        <f t="shared" si="9"/>
        <v>1027</v>
      </c>
      <c r="AB58" s="19">
        <f t="shared" si="10"/>
        <v>1005</v>
      </c>
      <c r="AC58" s="19">
        <f t="shared" si="4"/>
        <v>22</v>
      </c>
      <c r="AD58" s="118">
        <f t="shared" si="11"/>
        <v>0.85</v>
      </c>
      <c r="AE58" s="117">
        <f t="shared" si="12"/>
        <v>-8.4764699999999998E-2</v>
      </c>
      <c r="AF58" s="47" t="str">
        <f t="shared" si="13"/>
        <v>0</v>
      </c>
      <c r="AG58" s="48">
        <f t="shared" si="15"/>
        <v>3.8540000000000001</v>
      </c>
      <c r="AH58" s="20">
        <f t="shared" si="16"/>
        <v>337.76900000000001</v>
      </c>
      <c r="AI58" s="20">
        <f t="shared" si="17"/>
        <v>337.76900000000001</v>
      </c>
      <c r="AJ58" s="20">
        <f t="shared" si="14"/>
        <v>0</v>
      </c>
      <c r="AK58" s="48"/>
    </row>
    <row r="59" spans="1:37" x14ac:dyDescent="0.25">
      <c r="A59">
        <v>15145</v>
      </c>
      <c r="B59" t="s">
        <v>91</v>
      </c>
      <c r="C59" s="90">
        <v>337.76900000000001</v>
      </c>
      <c r="D59" t="s">
        <v>91</v>
      </c>
      <c r="E59" s="90">
        <v>3.85</v>
      </c>
      <c r="F59" t="s">
        <v>92</v>
      </c>
      <c r="G59" s="90" t="s">
        <v>413</v>
      </c>
      <c r="H59" t="s">
        <v>444</v>
      </c>
      <c r="I59" s="90" t="s">
        <v>445</v>
      </c>
      <c r="J59" t="s">
        <v>446</v>
      </c>
      <c r="K59" s="90">
        <v>-8.4764699999999998E-2</v>
      </c>
      <c r="L59" t="s">
        <v>101</v>
      </c>
      <c r="M59" s="90" t="s">
        <v>131</v>
      </c>
      <c r="N59" t="s">
        <v>101</v>
      </c>
      <c r="O59" s="90" t="s">
        <v>447</v>
      </c>
      <c r="P59" t="s">
        <v>102</v>
      </c>
      <c r="Q59" s="90" t="s">
        <v>122</v>
      </c>
      <c r="R59" t="s">
        <v>93</v>
      </c>
      <c r="S59" s="90">
        <v>6.44</v>
      </c>
      <c r="T59" t="s">
        <v>91</v>
      </c>
      <c r="U59" s="90">
        <v>337.76900000000001</v>
      </c>
      <c r="V59" s="90"/>
      <c r="W59" s="82"/>
      <c r="X59" s="17">
        <f t="shared" si="3"/>
        <v>15.145</v>
      </c>
      <c r="Y59" s="95">
        <f t="shared" si="8"/>
        <v>749</v>
      </c>
      <c r="Z59" s="4" t="str">
        <f>IF(OR(ISBLANK(Q59),VALUE(Q59)=0)," ",VALUE(G59)*60*VLOOKUP(VALUE(Q59),'Berechnungen 525d'!A58:D62,4)/1000)</f>
        <v xml:space="preserve"> </v>
      </c>
      <c r="AA59" s="19">
        <f t="shared" si="9"/>
        <v>1027</v>
      </c>
      <c r="AB59" s="19">
        <f t="shared" si="10"/>
        <v>1006</v>
      </c>
      <c r="AC59" s="19">
        <f t="shared" si="4"/>
        <v>21</v>
      </c>
      <c r="AD59" s="118">
        <f t="shared" si="11"/>
        <v>0.85</v>
      </c>
      <c r="AE59" s="117">
        <f t="shared" si="12"/>
        <v>-8.4764699999999998E-2</v>
      </c>
      <c r="AF59" s="47" t="str">
        <f t="shared" si="13"/>
        <v>0</v>
      </c>
      <c r="AG59" s="48">
        <f t="shared" si="15"/>
        <v>3.85</v>
      </c>
      <c r="AH59" s="20">
        <f t="shared" si="16"/>
        <v>337.76900000000001</v>
      </c>
      <c r="AI59" s="20">
        <f t="shared" si="17"/>
        <v>337.76900000000001</v>
      </c>
      <c r="AJ59" s="20">
        <f t="shared" si="14"/>
        <v>0</v>
      </c>
      <c r="AK59" s="48"/>
    </row>
    <row r="60" spans="1:37" x14ac:dyDescent="0.25">
      <c r="A60">
        <v>15453</v>
      </c>
      <c r="B60" t="s">
        <v>91</v>
      </c>
      <c r="C60" s="90">
        <v>337.76900000000001</v>
      </c>
      <c r="D60" t="s">
        <v>91</v>
      </c>
      <c r="E60" s="90">
        <v>3.8460000000000001</v>
      </c>
      <c r="F60" t="s">
        <v>92</v>
      </c>
      <c r="G60" s="90" t="s">
        <v>124</v>
      </c>
      <c r="H60" t="s">
        <v>444</v>
      </c>
      <c r="I60" s="90" t="s">
        <v>445</v>
      </c>
      <c r="J60" t="s">
        <v>446</v>
      </c>
      <c r="K60" s="90">
        <v>-8.4764699999999998E-2</v>
      </c>
      <c r="L60" t="s">
        <v>101</v>
      </c>
      <c r="M60" s="90" t="s">
        <v>131</v>
      </c>
      <c r="N60" t="s">
        <v>101</v>
      </c>
      <c r="O60" s="90" t="s">
        <v>127</v>
      </c>
      <c r="P60" t="s">
        <v>102</v>
      </c>
      <c r="Q60" s="90" t="s">
        <v>122</v>
      </c>
      <c r="R60" t="s">
        <v>93</v>
      </c>
      <c r="S60" s="90">
        <v>6.26</v>
      </c>
      <c r="T60" t="s">
        <v>91</v>
      </c>
      <c r="U60" s="90">
        <v>337.76900000000001</v>
      </c>
      <c r="V60" s="90"/>
      <c r="W60" s="82"/>
      <c r="X60" s="17">
        <f t="shared" si="3"/>
        <v>15.452999999999999</v>
      </c>
      <c r="Y60" s="95">
        <f t="shared" si="8"/>
        <v>751</v>
      </c>
      <c r="Z60" s="4" t="str">
        <f>IF(OR(ISBLANK(Q60),VALUE(Q60)=0)," ",VALUE(G60)*60*VLOOKUP(VALUE(Q60),'Berechnungen 525d'!A59:D63,4)/1000)</f>
        <v xml:space="preserve"> </v>
      </c>
      <c r="AA60" s="19">
        <f t="shared" si="9"/>
        <v>1027</v>
      </c>
      <c r="AB60" s="19">
        <f t="shared" si="10"/>
        <v>1005</v>
      </c>
      <c r="AC60" s="19">
        <f t="shared" si="4"/>
        <v>22</v>
      </c>
      <c r="AD60" s="118">
        <f t="shared" si="11"/>
        <v>0.85</v>
      </c>
      <c r="AE60" s="117">
        <f t="shared" si="12"/>
        <v>-8.4764699999999998E-2</v>
      </c>
      <c r="AF60" s="47" t="str">
        <f t="shared" si="13"/>
        <v>0</v>
      </c>
      <c r="AG60" s="48">
        <f t="shared" si="15"/>
        <v>3.8460000000000001</v>
      </c>
      <c r="AH60" s="20">
        <f t="shared" si="16"/>
        <v>337.76900000000001</v>
      </c>
      <c r="AI60" s="20">
        <f t="shared" si="17"/>
        <v>337.76900000000001</v>
      </c>
      <c r="AJ60" s="20">
        <f t="shared" si="14"/>
        <v>0</v>
      </c>
      <c r="AK60" s="48"/>
    </row>
    <row r="61" spans="1:37" x14ac:dyDescent="0.25">
      <c r="A61">
        <v>15738</v>
      </c>
      <c r="B61" t="s">
        <v>91</v>
      </c>
      <c r="C61" s="90">
        <v>337.76900000000001</v>
      </c>
      <c r="D61" t="s">
        <v>91</v>
      </c>
      <c r="E61" s="90">
        <v>3.85</v>
      </c>
      <c r="F61" t="s">
        <v>92</v>
      </c>
      <c r="G61" s="90" t="s">
        <v>413</v>
      </c>
      <c r="H61" t="s">
        <v>444</v>
      </c>
      <c r="I61" s="90" t="s">
        <v>445</v>
      </c>
      <c r="J61" t="s">
        <v>446</v>
      </c>
      <c r="K61" s="90">
        <v>-8.4764699999999998E-2</v>
      </c>
      <c r="L61" t="s">
        <v>101</v>
      </c>
      <c r="M61" s="90" t="s">
        <v>131</v>
      </c>
      <c r="N61" t="s">
        <v>101</v>
      </c>
      <c r="O61" s="90" t="s">
        <v>447</v>
      </c>
      <c r="P61" t="s">
        <v>102</v>
      </c>
      <c r="Q61" s="90" t="s">
        <v>122</v>
      </c>
      <c r="R61" t="s">
        <v>93</v>
      </c>
      <c r="S61" s="90">
        <v>6.4</v>
      </c>
      <c r="T61" t="s">
        <v>91</v>
      </c>
      <c r="U61" s="90">
        <v>337.76900000000001</v>
      </c>
      <c r="V61" s="90"/>
      <c r="W61" s="82"/>
      <c r="X61" s="17">
        <f t="shared" si="3"/>
        <v>15.738</v>
      </c>
      <c r="Y61" s="95">
        <f t="shared" si="8"/>
        <v>749</v>
      </c>
      <c r="Z61" s="4" t="str">
        <f>IF(OR(ISBLANK(Q61),VALUE(Q61)=0)," ",VALUE(G61)*60*VLOOKUP(VALUE(Q61),'Berechnungen 525d'!A60:D64,4)/1000)</f>
        <v xml:space="preserve"> </v>
      </c>
      <c r="AA61" s="19">
        <f t="shared" si="9"/>
        <v>1027</v>
      </c>
      <c r="AB61" s="19">
        <f t="shared" si="10"/>
        <v>1006</v>
      </c>
      <c r="AC61" s="19">
        <f t="shared" si="4"/>
        <v>21</v>
      </c>
      <c r="AD61" s="118">
        <f t="shared" si="11"/>
        <v>0.85</v>
      </c>
      <c r="AE61" s="117">
        <f t="shared" si="12"/>
        <v>-8.4764699999999998E-2</v>
      </c>
      <c r="AF61" s="47" t="str">
        <f t="shared" si="13"/>
        <v>0</v>
      </c>
      <c r="AG61" s="48">
        <f t="shared" si="15"/>
        <v>3.85</v>
      </c>
      <c r="AH61" s="20">
        <f t="shared" si="16"/>
        <v>337.76900000000001</v>
      </c>
      <c r="AI61" s="20">
        <f t="shared" si="17"/>
        <v>337.76900000000001</v>
      </c>
      <c r="AJ61" s="20">
        <f t="shared" si="14"/>
        <v>0</v>
      </c>
      <c r="AK61" s="48"/>
    </row>
    <row r="62" spans="1:37" x14ac:dyDescent="0.25">
      <c r="A62">
        <v>16014</v>
      </c>
      <c r="B62" t="s">
        <v>91</v>
      </c>
      <c r="C62" s="90">
        <v>337.76900000000001</v>
      </c>
      <c r="D62" t="s">
        <v>91</v>
      </c>
      <c r="E62" s="90">
        <v>3.8460000000000001</v>
      </c>
      <c r="F62" t="s">
        <v>92</v>
      </c>
      <c r="G62" s="90" t="s">
        <v>413</v>
      </c>
      <c r="H62" t="s">
        <v>444</v>
      </c>
      <c r="I62" s="90" t="s">
        <v>445</v>
      </c>
      <c r="J62" t="s">
        <v>446</v>
      </c>
      <c r="K62" s="90">
        <v>-8.4764699999999998E-2</v>
      </c>
      <c r="L62" t="s">
        <v>101</v>
      </c>
      <c r="M62" s="90" t="s">
        <v>131</v>
      </c>
      <c r="N62" t="s">
        <v>101</v>
      </c>
      <c r="O62" s="90" t="s">
        <v>447</v>
      </c>
      <c r="P62" t="s">
        <v>102</v>
      </c>
      <c r="Q62" s="90" t="s">
        <v>122</v>
      </c>
      <c r="R62" t="s">
        <v>93</v>
      </c>
      <c r="S62" s="90">
        <v>6.43</v>
      </c>
      <c r="T62" t="s">
        <v>91</v>
      </c>
      <c r="U62" s="90">
        <v>337.76900000000001</v>
      </c>
      <c r="V62" s="90"/>
      <c r="W62" s="82"/>
      <c r="X62" s="17">
        <f t="shared" si="3"/>
        <v>16.013999999999999</v>
      </c>
      <c r="Y62" s="95">
        <f t="shared" si="8"/>
        <v>749</v>
      </c>
      <c r="Z62" s="4" t="str">
        <f>IF(OR(ISBLANK(Q62),VALUE(Q62)=0)," ",VALUE(G62)*60*VLOOKUP(VALUE(Q62),'Berechnungen 525d'!A61:D65,4)/1000)</f>
        <v xml:space="preserve"> </v>
      </c>
      <c r="AA62" s="19">
        <f t="shared" si="9"/>
        <v>1027</v>
      </c>
      <c r="AB62" s="19">
        <f t="shared" si="10"/>
        <v>1006</v>
      </c>
      <c r="AC62" s="19">
        <f t="shared" si="4"/>
        <v>21</v>
      </c>
      <c r="AD62" s="118">
        <f t="shared" si="11"/>
        <v>0.85</v>
      </c>
      <c r="AE62" s="117">
        <f t="shared" si="12"/>
        <v>-8.4764699999999998E-2</v>
      </c>
      <c r="AF62" s="47" t="str">
        <f t="shared" si="13"/>
        <v>0</v>
      </c>
      <c r="AG62" s="48">
        <f t="shared" si="15"/>
        <v>3.8460000000000001</v>
      </c>
      <c r="AH62" s="20">
        <f t="shared" si="16"/>
        <v>337.76900000000001</v>
      </c>
      <c r="AI62" s="20">
        <f t="shared" si="17"/>
        <v>337.76900000000001</v>
      </c>
      <c r="AJ62" s="20">
        <f t="shared" si="14"/>
        <v>0</v>
      </c>
      <c r="AK62" s="48"/>
    </row>
    <row r="63" spans="1:37" x14ac:dyDescent="0.25">
      <c r="A63">
        <v>16280</v>
      </c>
      <c r="B63" t="s">
        <v>91</v>
      </c>
      <c r="C63" s="90">
        <v>327.53300000000002</v>
      </c>
      <c r="D63" t="s">
        <v>91</v>
      </c>
      <c r="E63" s="90">
        <v>3.8460000000000001</v>
      </c>
      <c r="F63" t="s">
        <v>92</v>
      </c>
      <c r="G63" s="90" t="s">
        <v>118</v>
      </c>
      <c r="H63" t="s">
        <v>444</v>
      </c>
      <c r="I63" s="90" t="s">
        <v>445</v>
      </c>
      <c r="J63" t="s">
        <v>446</v>
      </c>
      <c r="K63" s="90">
        <v>-8.4764699999999998E-2</v>
      </c>
      <c r="L63" t="s">
        <v>101</v>
      </c>
      <c r="M63" s="90" t="s">
        <v>131</v>
      </c>
      <c r="N63" t="s">
        <v>101</v>
      </c>
      <c r="O63" s="90" t="s">
        <v>127</v>
      </c>
      <c r="P63" t="s">
        <v>102</v>
      </c>
      <c r="Q63" s="90" t="s">
        <v>122</v>
      </c>
      <c r="R63" t="s">
        <v>93</v>
      </c>
      <c r="S63" s="90">
        <v>6.35</v>
      </c>
      <c r="T63" t="s">
        <v>91</v>
      </c>
      <c r="U63" s="90">
        <v>337.76900000000001</v>
      </c>
      <c r="V63" s="90"/>
      <c r="W63" s="82"/>
      <c r="X63" s="17">
        <f t="shared" si="3"/>
        <v>16.28</v>
      </c>
      <c r="Y63" s="95">
        <f t="shared" si="8"/>
        <v>750</v>
      </c>
      <c r="Z63" s="4" t="str">
        <f>IF(OR(ISBLANK(Q63),VALUE(Q63)=0)," ",VALUE(G63)*60*VLOOKUP(VALUE(Q63),'Berechnungen 525d'!A62:D66,4)/1000)</f>
        <v xml:space="preserve"> </v>
      </c>
      <c r="AA63" s="19">
        <f t="shared" si="9"/>
        <v>1027</v>
      </c>
      <c r="AB63" s="19">
        <f t="shared" si="10"/>
        <v>1005</v>
      </c>
      <c r="AC63" s="19">
        <f t="shared" si="4"/>
        <v>22</v>
      </c>
      <c r="AD63" s="118">
        <f t="shared" si="11"/>
        <v>0.85</v>
      </c>
      <c r="AE63" s="117">
        <f t="shared" si="12"/>
        <v>-8.4764699999999998E-2</v>
      </c>
      <c r="AF63" s="47" t="str">
        <f t="shared" si="13"/>
        <v>0</v>
      </c>
      <c r="AG63" s="48">
        <f t="shared" si="15"/>
        <v>3.8460000000000001</v>
      </c>
      <c r="AH63" s="20">
        <f t="shared" si="16"/>
        <v>337.76900000000001</v>
      </c>
      <c r="AI63" s="20">
        <f t="shared" si="17"/>
        <v>327.53300000000002</v>
      </c>
      <c r="AJ63" s="20">
        <f t="shared" si="14"/>
        <v>10.23599999999999</v>
      </c>
      <c r="AK63" s="48"/>
    </row>
    <row r="64" spans="1:37" x14ac:dyDescent="0.25">
      <c r="A64">
        <v>16556</v>
      </c>
      <c r="B64" t="s">
        <v>91</v>
      </c>
      <c r="C64" s="90">
        <v>337.76900000000001</v>
      </c>
      <c r="D64" t="s">
        <v>91</v>
      </c>
      <c r="E64" s="90">
        <v>3.85</v>
      </c>
      <c r="F64" t="s">
        <v>92</v>
      </c>
      <c r="G64" s="90" t="s">
        <v>124</v>
      </c>
      <c r="H64" t="s">
        <v>444</v>
      </c>
      <c r="I64" s="90" t="s">
        <v>445</v>
      </c>
      <c r="J64" t="s">
        <v>446</v>
      </c>
      <c r="K64" s="90">
        <v>-8.4764699999999998E-2</v>
      </c>
      <c r="L64" t="s">
        <v>101</v>
      </c>
      <c r="M64" s="90" t="s">
        <v>131</v>
      </c>
      <c r="N64" t="s">
        <v>101</v>
      </c>
      <c r="O64" s="90" t="s">
        <v>127</v>
      </c>
      <c r="P64" t="s">
        <v>102</v>
      </c>
      <c r="Q64" s="90" t="s">
        <v>122</v>
      </c>
      <c r="R64" t="s">
        <v>93</v>
      </c>
      <c r="S64" s="90">
        <v>6.3</v>
      </c>
      <c r="T64" t="s">
        <v>91</v>
      </c>
      <c r="U64" s="90">
        <v>337.76900000000001</v>
      </c>
      <c r="V64" s="90"/>
      <c r="W64" s="82"/>
      <c r="X64" s="17">
        <f t="shared" si="3"/>
        <v>16.556000000000001</v>
      </c>
      <c r="Y64" s="95">
        <f t="shared" si="8"/>
        <v>751</v>
      </c>
      <c r="Z64" s="4" t="str">
        <f>IF(OR(ISBLANK(Q64),VALUE(Q64)=0)," ",VALUE(G64)*60*VLOOKUP(VALUE(Q64),'Berechnungen 525d'!A63:D67,4)/1000)</f>
        <v xml:space="preserve"> </v>
      </c>
      <c r="AA64" s="19">
        <f t="shared" si="9"/>
        <v>1027</v>
      </c>
      <c r="AB64" s="19">
        <f t="shared" si="10"/>
        <v>1005</v>
      </c>
      <c r="AC64" s="19">
        <f t="shared" si="4"/>
        <v>22</v>
      </c>
      <c r="AD64" s="118">
        <f t="shared" si="11"/>
        <v>0.85</v>
      </c>
      <c r="AE64" s="117">
        <f t="shared" si="12"/>
        <v>-8.4764699999999998E-2</v>
      </c>
      <c r="AF64" s="47" t="str">
        <f t="shared" si="13"/>
        <v>0</v>
      </c>
      <c r="AG64" s="48">
        <f t="shared" si="15"/>
        <v>3.85</v>
      </c>
      <c r="AH64" s="20">
        <f t="shared" si="16"/>
        <v>337.76900000000001</v>
      </c>
      <c r="AI64" s="20">
        <f t="shared" si="17"/>
        <v>337.76900000000001</v>
      </c>
      <c r="AJ64" s="20">
        <f t="shared" si="14"/>
        <v>0</v>
      </c>
      <c r="AK64" s="48"/>
    </row>
    <row r="65" spans="1:37" x14ac:dyDescent="0.25">
      <c r="A65">
        <v>16902</v>
      </c>
      <c r="B65" t="s">
        <v>91</v>
      </c>
      <c r="C65" s="90">
        <v>337.76900000000001</v>
      </c>
      <c r="D65" t="s">
        <v>91</v>
      </c>
      <c r="E65" s="90">
        <v>3.85</v>
      </c>
      <c r="F65" t="s">
        <v>92</v>
      </c>
      <c r="G65" s="90" t="s">
        <v>124</v>
      </c>
      <c r="H65" t="s">
        <v>444</v>
      </c>
      <c r="I65" s="90" t="s">
        <v>445</v>
      </c>
      <c r="J65" t="s">
        <v>446</v>
      </c>
      <c r="K65" s="90">
        <v>-8.4764699999999998E-2</v>
      </c>
      <c r="L65" t="s">
        <v>101</v>
      </c>
      <c r="M65" s="90" t="s">
        <v>131</v>
      </c>
      <c r="N65" t="s">
        <v>101</v>
      </c>
      <c r="O65" s="90" t="s">
        <v>127</v>
      </c>
      <c r="P65" t="s">
        <v>102</v>
      </c>
      <c r="Q65" s="90" t="s">
        <v>122</v>
      </c>
      <c r="R65" t="s">
        <v>93</v>
      </c>
      <c r="S65" s="90">
        <v>6.28</v>
      </c>
      <c r="T65" t="s">
        <v>91</v>
      </c>
      <c r="U65" s="90">
        <v>337.76900000000001</v>
      </c>
      <c r="V65" s="90"/>
      <c r="W65" s="82"/>
      <c r="X65" s="17">
        <f t="shared" si="3"/>
        <v>16.902000000000001</v>
      </c>
      <c r="Y65" s="95">
        <f t="shared" si="8"/>
        <v>751</v>
      </c>
      <c r="Z65" s="4" t="str">
        <f>IF(OR(ISBLANK(Q65),VALUE(Q65)=0)," ",VALUE(G65)*60*VLOOKUP(VALUE(Q65),'Berechnungen 525d'!A64:D68,4)/1000)</f>
        <v xml:space="preserve"> </v>
      </c>
      <c r="AA65" s="19">
        <f t="shared" si="9"/>
        <v>1027</v>
      </c>
      <c r="AB65" s="19">
        <f t="shared" si="10"/>
        <v>1005</v>
      </c>
      <c r="AC65" s="19">
        <f t="shared" si="4"/>
        <v>22</v>
      </c>
      <c r="AD65" s="118">
        <f t="shared" si="11"/>
        <v>0.85</v>
      </c>
      <c r="AE65" s="117">
        <f t="shared" si="12"/>
        <v>-8.4764699999999998E-2</v>
      </c>
      <c r="AF65" s="47" t="str">
        <f t="shared" si="13"/>
        <v>0</v>
      </c>
      <c r="AG65" s="48">
        <f t="shared" si="15"/>
        <v>3.85</v>
      </c>
      <c r="AH65" s="20">
        <f t="shared" si="16"/>
        <v>337.76900000000001</v>
      </c>
      <c r="AI65" s="20">
        <f t="shared" si="17"/>
        <v>337.76900000000001</v>
      </c>
      <c r="AJ65" s="20">
        <f t="shared" si="14"/>
        <v>0</v>
      </c>
      <c r="AK65" s="48"/>
    </row>
    <row r="66" spans="1:37" x14ac:dyDescent="0.25">
      <c r="A66">
        <v>17138</v>
      </c>
      <c r="B66" t="s">
        <v>91</v>
      </c>
      <c r="C66" s="90">
        <v>337.76900000000001</v>
      </c>
      <c r="D66" t="s">
        <v>91</v>
      </c>
      <c r="E66" s="90">
        <v>3.8460000000000001</v>
      </c>
      <c r="F66" t="s">
        <v>92</v>
      </c>
      <c r="G66" s="90" t="s">
        <v>118</v>
      </c>
      <c r="H66" t="s">
        <v>444</v>
      </c>
      <c r="I66" s="90" t="s">
        <v>445</v>
      </c>
      <c r="J66" t="s">
        <v>446</v>
      </c>
      <c r="K66" s="90">
        <v>-8.4764699999999998E-2</v>
      </c>
      <c r="L66" t="s">
        <v>101</v>
      </c>
      <c r="M66" s="90" t="s">
        <v>131</v>
      </c>
      <c r="N66" t="s">
        <v>101</v>
      </c>
      <c r="O66" s="90" t="s">
        <v>127</v>
      </c>
      <c r="P66" t="s">
        <v>102</v>
      </c>
      <c r="Q66" s="90" t="s">
        <v>122</v>
      </c>
      <c r="R66" t="s">
        <v>93</v>
      </c>
      <c r="S66" s="90">
        <v>6.34</v>
      </c>
      <c r="T66" t="s">
        <v>91</v>
      </c>
      <c r="U66" s="90">
        <v>337.76900000000001</v>
      </c>
      <c r="V66" s="90"/>
      <c r="W66" s="82"/>
      <c r="X66" s="17">
        <f t="shared" si="3"/>
        <v>17.138000000000002</v>
      </c>
      <c r="Y66" s="95">
        <f t="shared" si="8"/>
        <v>750</v>
      </c>
      <c r="Z66" s="4" t="str">
        <f>IF(OR(ISBLANK(Q66),VALUE(Q66)=0)," ",VALUE(G66)*60*VLOOKUP(VALUE(Q66),'Berechnungen 525d'!A65:D69,4)/1000)</f>
        <v xml:space="preserve"> </v>
      </c>
      <c r="AA66" s="19">
        <f t="shared" si="9"/>
        <v>1027</v>
      </c>
      <c r="AB66" s="19">
        <f t="shared" si="10"/>
        <v>1005</v>
      </c>
      <c r="AC66" s="19">
        <f t="shared" si="4"/>
        <v>22</v>
      </c>
      <c r="AD66" s="118">
        <f t="shared" si="11"/>
        <v>0.85</v>
      </c>
      <c r="AE66" s="117">
        <f t="shared" si="12"/>
        <v>-8.4764699999999998E-2</v>
      </c>
      <c r="AF66" s="47" t="str">
        <f t="shared" si="13"/>
        <v>0</v>
      </c>
      <c r="AG66" s="48">
        <f t="shared" si="15"/>
        <v>3.8460000000000001</v>
      </c>
      <c r="AH66" s="20">
        <f t="shared" si="16"/>
        <v>337.76900000000001</v>
      </c>
      <c r="AI66" s="20">
        <f t="shared" si="17"/>
        <v>337.76900000000001</v>
      </c>
      <c r="AJ66" s="20">
        <f t="shared" si="14"/>
        <v>0</v>
      </c>
      <c r="AK66" s="48"/>
    </row>
    <row r="67" spans="1:37" x14ac:dyDescent="0.25">
      <c r="A67">
        <v>17495</v>
      </c>
      <c r="B67" t="s">
        <v>91</v>
      </c>
      <c r="C67" s="90">
        <v>337.76900000000001</v>
      </c>
      <c r="D67" t="s">
        <v>91</v>
      </c>
      <c r="E67" s="90">
        <v>3.8460000000000001</v>
      </c>
      <c r="F67" t="s">
        <v>92</v>
      </c>
      <c r="G67" s="90" t="s">
        <v>124</v>
      </c>
      <c r="H67" t="s">
        <v>444</v>
      </c>
      <c r="I67" s="90" t="s">
        <v>445</v>
      </c>
      <c r="J67" t="s">
        <v>446</v>
      </c>
      <c r="K67" s="90">
        <v>-8.4764699999999998E-2</v>
      </c>
      <c r="L67" t="s">
        <v>101</v>
      </c>
      <c r="M67" s="90" t="s">
        <v>131</v>
      </c>
      <c r="N67" t="s">
        <v>101</v>
      </c>
      <c r="O67" s="90" t="s">
        <v>127</v>
      </c>
      <c r="P67" t="s">
        <v>102</v>
      </c>
      <c r="Q67" s="90" t="s">
        <v>122</v>
      </c>
      <c r="R67" t="s">
        <v>93</v>
      </c>
      <c r="S67" s="90">
        <v>6.31</v>
      </c>
      <c r="T67" t="s">
        <v>91</v>
      </c>
      <c r="U67" s="90">
        <v>337.76900000000001</v>
      </c>
      <c r="V67" s="90"/>
      <c r="W67" s="82"/>
      <c r="X67" s="17">
        <f t="shared" si="3"/>
        <v>17.495000000000001</v>
      </c>
      <c r="Y67" s="95">
        <f t="shared" si="8"/>
        <v>751</v>
      </c>
      <c r="Z67" s="4" t="str">
        <f>IF(OR(ISBLANK(Q67),VALUE(Q67)=0)," ",VALUE(G67)*60*VLOOKUP(VALUE(Q67),'Berechnungen 525d'!A66:D70,4)/1000)</f>
        <v xml:space="preserve"> </v>
      </c>
      <c r="AA67" s="19">
        <f t="shared" si="9"/>
        <v>1027</v>
      </c>
      <c r="AB67" s="19">
        <f t="shared" si="10"/>
        <v>1005</v>
      </c>
      <c r="AC67" s="19">
        <f t="shared" si="4"/>
        <v>22</v>
      </c>
      <c r="AD67" s="118">
        <f t="shared" si="11"/>
        <v>0.85</v>
      </c>
      <c r="AE67" s="117">
        <f t="shared" si="12"/>
        <v>-8.4764699999999998E-2</v>
      </c>
      <c r="AF67" s="47" t="str">
        <f t="shared" si="13"/>
        <v>0</v>
      </c>
      <c r="AG67" s="48">
        <f t="shared" si="15"/>
        <v>3.8460000000000001</v>
      </c>
      <c r="AH67" s="20">
        <f t="shared" si="16"/>
        <v>337.76900000000001</v>
      </c>
      <c r="AI67" s="20">
        <f t="shared" si="17"/>
        <v>337.76900000000001</v>
      </c>
      <c r="AJ67" s="20">
        <f t="shared" si="14"/>
        <v>0</v>
      </c>
      <c r="AK67" s="48"/>
    </row>
    <row r="68" spans="1:37" x14ac:dyDescent="0.25">
      <c r="A68">
        <v>17711</v>
      </c>
      <c r="B68" t="s">
        <v>91</v>
      </c>
      <c r="C68" s="90">
        <v>337.76900000000001</v>
      </c>
      <c r="D68" t="s">
        <v>91</v>
      </c>
      <c r="E68" s="90">
        <v>3.8460000000000001</v>
      </c>
      <c r="F68" t="s">
        <v>92</v>
      </c>
      <c r="G68" s="90" t="s">
        <v>118</v>
      </c>
      <c r="H68" t="s">
        <v>444</v>
      </c>
      <c r="I68" s="90" t="s">
        <v>445</v>
      </c>
      <c r="J68" t="s">
        <v>446</v>
      </c>
      <c r="K68" s="90">
        <v>-8.4764699999999998E-2</v>
      </c>
      <c r="L68" t="s">
        <v>101</v>
      </c>
      <c r="M68" s="90" t="s">
        <v>131</v>
      </c>
      <c r="N68" t="s">
        <v>101</v>
      </c>
      <c r="O68" s="90" t="s">
        <v>127</v>
      </c>
      <c r="P68" t="s">
        <v>102</v>
      </c>
      <c r="Q68" s="90" t="s">
        <v>122</v>
      </c>
      <c r="R68" t="s">
        <v>93</v>
      </c>
      <c r="S68" s="90">
        <v>6.37</v>
      </c>
      <c r="T68" t="s">
        <v>91</v>
      </c>
      <c r="U68" s="90">
        <v>337.76900000000001</v>
      </c>
      <c r="V68" s="90"/>
      <c r="W68" s="82"/>
      <c r="X68" s="17">
        <f t="shared" si="3"/>
        <v>17.710999999999999</v>
      </c>
      <c r="Y68" s="95">
        <f t="shared" si="8"/>
        <v>750</v>
      </c>
      <c r="Z68" s="4" t="str">
        <f>IF(OR(ISBLANK(Q68),VALUE(Q68)=0)," ",VALUE(G68)*60*VLOOKUP(VALUE(Q68),'Berechnungen 525d'!A67:D71,4)/1000)</f>
        <v xml:space="preserve"> </v>
      </c>
      <c r="AA68" s="19">
        <f t="shared" si="9"/>
        <v>1027</v>
      </c>
      <c r="AB68" s="19">
        <f t="shared" si="10"/>
        <v>1005</v>
      </c>
      <c r="AC68" s="19">
        <f t="shared" si="4"/>
        <v>22</v>
      </c>
      <c r="AD68" s="118">
        <f t="shared" si="11"/>
        <v>0.85</v>
      </c>
      <c r="AE68" s="117">
        <f t="shared" si="12"/>
        <v>-8.4764699999999998E-2</v>
      </c>
      <c r="AF68" s="47" t="str">
        <f t="shared" si="13"/>
        <v>0</v>
      </c>
      <c r="AG68" s="48">
        <f t="shared" si="15"/>
        <v>3.8460000000000001</v>
      </c>
      <c r="AH68" s="20">
        <f t="shared" si="16"/>
        <v>337.76900000000001</v>
      </c>
      <c r="AI68" s="20">
        <f t="shared" si="17"/>
        <v>337.76900000000001</v>
      </c>
      <c r="AJ68" s="20">
        <f t="shared" si="14"/>
        <v>0</v>
      </c>
      <c r="AK68" s="48"/>
    </row>
    <row r="69" spans="1:37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 s="82"/>
      <c r="X69" s="17"/>
      <c r="Y69" s="95"/>
      <c r="Z69" s="4"/>
      <c r="AA69" s="19"/>
      <c r="AB69" s="19"/>
      <c r="AC69" s="19"/>
      <c r="AD69" s="118"/>
      <c r="AE69" s="117"/>
      <c r="AF69" s="47"/>
      <c r="AG69" s="48"/>
      <c r="AH69" s="20"/>
      <c r="AI69" s="20"/>
      <c r="AJ69" s="20"/>
      <c r="AK69" s="48"/>
    </row>
    <row r="70" spans="1:37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 s="82"/>
      <c r="X70" s="17"/>
      <c r="Y70" s="95"/>
      <c r="Z70" s="4"/>
      <c r="AA70" s="19"/>
      <c r="AB70" s="19"/>
      <c r="AC70" s="19"/>
      <c r="AD70" s="118"/>
      <c r="AE70" s="117"/>
      <c r="AF70" s="47"/>
      <c r="AG70" s="48"/>
      <c r="AH70" s="20"/>
      <c r="AI70" s="20"/>
      <c r="AJ70" s="20"/>
      <c r="AK70" s="48"/>
    </row>
    <row r="71" spans="1:37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 s="82"/>
      <c r="X71" s="17"/>
      <c r="Y71" s="95"/>
      <c r="Z71" s="4"/>
      <c r="AA71" s="19"/>
      <c r="AB71" s="19"/>
      <c r="AC71" s="19"/>
      <c r="AD71" s="118"/>
      <c r="AE71" s="117"/>
      <c r="AF71" s="47"/>
      <c r="AG71" s="48"/>
      <c r="AH71" s="20"/>
      <c r="AI71" s="20"/>
      <c r="AJ71" s="20"/>
      <c r="AK71" s="48"/>
    </row>
    <row r="72" spans="1:37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 s="82"/>
      <c r="X72" s="17"/>
      <c r="Y72" s="95"/>
      <c r="Z72" s="4"/>
      <c r="AA72" s="19"/>
      <c r="AB72" s="19"/>
      <c r="AC72" s="19"/>
      <c r="AD72" s="118"/>
      <c r="AE72" s="117"/>
      <c r="AF72" s="47"/>
      <c r="AG72" s="48"/>
      <c r="AH72" s="20"/>
      <c r="AI72" s="20"/>
      <c r="AJ72" s="20"/>
      <c r="AK72" s="48"/>
    </row>
    <row r="73" spans="1:37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 s="82"/>
      <c r="X73" s="17"/>
      <c r="Y73" s="95"/>
      <c r="Z73" s="4"/>
      <c r="AA73" s="19"/>
      <c r="AB73" s="19"/>
      <c r="AC73" s="19"/>
      <c r="AD73" s="118"/>
      <c r="AE73" s="117"/>
      <c r="AF73" s="47"/>
      <c r="AG73" s="48"/>
      <c r="AH73" s="20"/>
      <c r="AI73" s="20"/>
      <c r="AJ73" s="20"/>
      <c r="AK73" s="48"/>
    </row>
    <row r="74" spans="1:37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 s="82"/>
      <c r="X74" s="17"/>
      <c r="Y74" s="95"/>
      <c r="Z74" s="4"/>
      <c r="AA74" s="19"/>
      <c r="AB74" s="19"/>
      <c r="AC74" s="19"/>
      <c r="AD74" s="118"/>
      <c r="AE74" s="117"/>
      <c r="AF74" s="47"/>
      <c r="AG74" s="48"/>
      <c r="AH74" s="20"/>
      <c r="AI74" s="20"/>
      <c r="AJ74" s="20"/>
      <c r="AK74" s="48"/>
    </row>
    <row r="75" spans="1:37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 s="82"/>
      <c r="X75" s="17"/>
      <c r="Y75" s="95"/>
      <c r="Z75" s="4"/>
      <c r="AA75" s="19"/>
      <c r="AB75" s="19"/>
      <c r="AC75" s="19"/>
      <c r="AD75" s="118"/>
      <c r="AE75" s="117"/>
      <c r="AF75" s="47"/>
      <c r="AG75" s="48"/>
      <c r="AH75" s="20"/>
      <c r="AI75" s="20"/>
      <c r="AJ75" s="20"/>
      <c r="AK75" s="48"/>
    </row>
    <row r="76" spans="1:37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 s="82"/>
      <c r="X76" s="17"/>
      <c r="Y76" s="95"/>
      <c r="Z76" s="4"/>
      <c r="AA76" s="19"/>
      <c r="AB76" s="19"/>
      <c r="AC76" s="19"/>
      <c r="AD76" s="118"/>
      <c r="AE76" s="117"/>
      <c r="AF76" s="47"/>
      <c r="AG76" s="48"/>
      <c r="AH76" s="20"/>
      <c r="AI76" s="20"/>
      <c r="AJ76" s="20"/>
      <c r="AK76" s="48"/>
    </row>
    <row r="77" spans="1:37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 s="82"/>
      <c r="X77" s="17"/>
      <c r="Y77" s="95"/>
      <c r="Z77" s="4"/>
      <c r="AA77" s="19"/>
      <c r="AB77" s="19"/>
      <c r="AC77" s="19"/>
      <c r="AD77" s="118"/>
      <c r="AE77" s="117"/>
      <c r="AF77" s="47"/>
      <c r="AG77" s="48"/>
      <c r="AH77" s="20"/>
      <c r="AI77" s="20"/>
      <c r="AJ77" s="20"/>
      <c r="AK77" s="48"/>
    </row>
    <row r="78" spans="1:37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 s="82"/>
      <c r="X78" s="17"/>
      <c r="Y78" s="95"/>
      <c r="Z78" s="4"/>
      <c r="AA78" s="19"/>
      <c r="AB78" s="19"/>
      <c r="AC78" s="19"/>
      <c r="AD78" s="118"/>
      <c r="AE78" s="117"/>
      <c r="AF78" s="47"/>
      <c r="AG78" s="48"/>
      <c r="AH78" s="20"/>
      <c r="AI78" s="20"/>
      <c r="AJ78" s="20"/>
      <c r="AK78" s="48"/>
    </row>
    <row r="79" spans="1:37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 s="82"/>
      <c r="X79" s="17"/>
      <c r="Y79" s="95"/>
      <c r="Z79" s="4"/>
      <c r="AA79" s="19"/>
      <c r="AB79" s="19"/>
      <c r="AC79" s="19"/>
      <c r="AD79" s="118"/>
      <c r="AE79" s="117"/>
      <c r="AF79" s="47"/>
      <c r="AG79" s="48"/>
      <c r="AH79" s="20"/>
      <c r="AI79" s="20"/>
      <c r="AJ79" s="20"/>
      <c r="AK79" s="48"/>
    </row>
    <row r="80" spans="1:37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 s="82"/>
      <c r="X80" s="17"/>
      <c r="Y80" s="95"/>
      <c r="Z80" s="4"/>
      <c r="AA80" s="19"/>
      <c r="AB80" s="19"/>
      <c r="AC80" s="19"/>
      <c r="AD80" s="118"/>
      <c r="AE80" s="117"/>
      <c r="AF80" s="47"/>
      <c r="AG80" s="48"/>
      <c r="AH80" s="20"/>
      <c r="AI80" s="20"/>
      <c r="AJ80" s="20"/>
      <c r="AK80" s="48"/>
    </row>
    <row r="81" spans="1:37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 s="82"/>
      <c r="X81" s="17"/>
      <c r="Y81" s="95"/>
      <c r="Z81" s="4"/>
      <c r="AA81" s="19"/>
      <c r="AB81" s="19"/>
      <c r="AC81" s="19"/>
      <c r="AD81" s="118"/>
      <c r="AE81" s="117"/>
      <c r="AF81" s="47"/>
      <c r="AG81" s="48"/>
      <c r="AH81" s="20"/>
      <c r="AI81" s="20"/>
      <c r="AJ81" s="20"/>
      <c r="AK81" s="48"/>
    </row>
    <row r="82" spans="1:37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 s="82"/>
      <c r="X82" s="17"/>
      <c r="Y82" s="95"/>
      <c r="Z82" s="4"/>
      <c r="AA82" s="19"/>
      <c r="AB82" s="19"/>
      <c r="AC82" s="19"/>
      <c r="AD82" s="118"/>
      <c r="AE82" s="117"/>
      <c r="AF82" s="47"/>
      <c r="AG82" s="48"/>
      <c r="AH82" s="20"/>
      <c r="AI82" s="20"/>
      <c r="AJ82" s="20"/>
      <c r="AK82" s="48"/>
    </row>
    <row r="83" spans="1:37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 s="82"/>
      <c r="X83" s="17"/>
      <c r="Y83" s="95"/>
      <c r="Z83" s="4"/>
      <c r="AA83" s="19"/>
      <c r="AB83" s="19"/>
      <c r="AC83" s="19"/>
      <c r="AD83" s="118"/>
      <c r="AE83" s="117"/>
      <c r="AF83" s="47"/>
      <c r="AG83" s="48"/>
      <c r="AH83" s="20"/>
      <c r="AI83" s="20"/>
      <c r="AJ83" s="20"/>
      <c r="AK83" s="48"/>
    </row>
    <row r="84" spans="1:37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 s="82"/>
      <c r="X84" s="17"/>
      <c r="Y84" s="95"/>
      <c r="Z84" s="4"/>
      <c r="AA84" s="19"/>
      <c r="AB84" s="19"/>
      <c r="AC84" s="19"/>
      <c r="AD84" s="118"/>
      <c r="AE84" s="117"/>
      <c r="AF84" s="47"/>
      <c r="AG84" s="48"/>
      <c r="AH84" s="20"/>
      <c r="AI84" s="20"/>
      <c r="AJ84" s="20"/>
      <c r="AK84" s="48"/>
    </row>
    <row r="85" spans="1:37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 s="82"/>
      <c r="X85" s="17"/>
      <c r="Y85" s="95"/>
      <c r="Z85" s="4"/>
      <c r="AA85" s="19"/>
      <c r="AB85" s="19"/>
      <c r="AC85" s="19"/>
      <c r="AD85" s="118"/>
      <c r="AE85" s="117"/>
      <c r="AF85" s="47"/>
      <c r="AG85" s="48"/>
      <c r="AH85" s="20"/>
      <c r="AI85" s="20"/>
      <c r="AJ85" s="20"/>
      <c r="AK85" s="48"/>
    </row>
    <row r="86" spans="1:37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 s="82"/>
      <c r="X86" s="17"/>
      <c r="Y86" s="95"/>
      <c r="Z86" s="4"/>
      <c r="AA86" s="19"/>
      <c r="AB86" s="19"/>
      <c r="AC86" s="19"/>
      <c r="AD86" s="118"/>
      <c r="AE86" s="117"/>
      <c r="AF86" s="47"/>
      <c r="AG86" s="48"/>
      <c r="AH86" s="20"/>
      <c r="AI86" s="20"/>
      <c r="AJ86" s="20"/>
      <c r="AK86" s="48"/>
    </row>
    <row r="87" spans="1:37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 s="82"/>
      <c r="X87" s="17"/>
      <c r="Y87" s="95"/>
      <c r="Z87" s="4"/>
      <c r="AA87" s="19"/>
      <c r="AB87" s="19"/>
      <c r="AC87" s="19"/>
      <c r="AD87" s="118"/>
      <c r="AE87" s="117"/>
      <c r="AF87" s="47"/>
      <c r="AG87" s="48"/>
      <c r="AH87" s="20"/>
      <c r="AI87" s="20"/>
      <c r="AJ87" s="20"/>
      <c r="AK87" s="48"/>
    </row>
    <row r="88" spans="1:37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 s="82"/>
      <c r="X88" s="17"/>
      <c r="Y88" s="95"/>
      <c r="Z88" s="4"/>
      <c r="AA88" s="19"/>
      <c r="AB88" s="19"/>
      <c r="AC88" s="19"/>
      <c r="AD88" s="118"/>
      <c r="AE88" s="117"/>
      <c r="AF88" s="47"/>
      <c r="AG88" s="48"/>
      <c r="AH88" s="20"/>
      <c r="AI88" s="20"/>
      <c r="AJ88" s="20"/>
      <c r="AK88" s="48"/>
    </row>
    <row r="89" spans="1:37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 s="82"/>
      <c r="X89" s="17"/>
      <c r="Y89" s="95"/>
      <c r="Z89" s="4"/>
      <c r="AA89" s="19"/>
      <c r="AB89" s="19"/>
      <c r="AC89" s="19"/>
      <c r="AD89" s="118"/>
      <c r="AE89" s="117"/>
      <c r="AF89" s="47"/>
      <c r="AG89" s="48"/>
      <c r="AH89" s="20"/>
      <c r="AI89" s="20"/>
      <c r="AJ89" s="20"/>
      <c r="AK89" s="48"/>
    </row>
    <row r="90" spans="1:37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 s="82"/>
      <c r="X90" s="17"/>
      <c r="Y90" s="95"/>
      <c r="Z90" s="4"/>
      <c r="AA90" s="19"/>
      <c r="AB90" s="19"/>
      <c r="AC90" s="19"/>
      <c r="AD90" s="118"/>
      <c r="AE90" s="117"/>
      <c r="AF90" s="47"/>
      <c r="AG90" s="48"/>
      <c r="AH90" s="20"/>
      <c r="AI90" s="20"/>
      <c r="AJ90" s="20"/>
      <c r="AK90" s="48"/>
    </row>
    <row r="91" spans="1:37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 s="82"/>
      <c r="X91" s="17"/>
      <c r="Y91" s="95"/>
      <c r="Z91" s="4"/>
      <c r="AA91" s="19"/>
      <c r="AB91" s="19"/>
      <c r="AC91" s="19"/>
      <c r="AD91" s="118"/>
      <c r="AE91" s="117"/>
      <c r="AF91" s="47"/>
      <c r="AG91" s="48"/>
      <c r="AH91" s="20"/>
      <c r="AI91" s="20"/>
      <c r="AJ91" s="20"/>
      <c r="AK91" s="48"/>
    </row>
    <row r="92" spans="1:37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 s="82"/>
      <c r="X92" s="17"/>
      <c r="Y92" s="95"/>
      <c r="Z92" s="4"/>
      <c r="AA92" s="19"/>
      <c r="AB92" s="19"/>
      <c r="AC92" s="19"/>
      <c r="AD92" s="118"/>
      <c r="AE92" s="117"/>
      <c r="AF92" s="47"/>
      <c r="AG92" s="48"/>
      <c r="AH92" s="20"/>
      <c r="AI92" s="20"/>
      <c r="AJ92" s="20"/>
      <c r="AK92" s="48"/>
    </row>
    <row r="93" spans="1:37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 s="82"/>
      <c r="X93" s="17"/>
      <c r="Y93" s="95"/>
      <c r="Z93" s="4"/>
      <c r="AA93" s="19"/>
      <c r="AB93" s="19"/>
      <c r="AC93" s="19"/>
      <c r="AD93" s="118"/>
      <c r="AE93" s="117"/>
      <c r="AF93" s="47"/>
      <c r="AG93" s="48"/>
      <c r="AH93" s="20"/>
      <c r="AI93" s="20"/>
      <c r="AJ93" s="20"/>
      <c r="AK93" s="48"/>
    </row>
    <row r="94" spans="1:37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 s="82"/>
      <c r="X94" s="17"/>
      <c r="Y94" s="95"/>
      <c r="Z94" s="4"/>
      <c r="AA94" s="19"/>
      <c r="AB94" s="19"/>
      <c r="AC94" s="19"/>
      <c r="AD94" s="118"/>
      <c r="AE94" s="117"/>
      <c r="AF94" s="47"/>
      <c r="AG94" s="48"/>
      <c r="AH94" s="20"/>
      <c r="AI94" s="20"/>
      <c r="AJ94" s="20"/>
      <c r="AK94" s="48"/>
    </row>
    <row r="95" spans="1:37" x14ac:dyDescent="0.25">
      <c r="B95" s="91"/>
      <c r="C95" s="88"/>
      <c r="D95" s="91"/>
      <c r="F95" s="93"/>
      <c r="H95" s="89"/>
      <c r="J95" s="89"/>
      <c r="L95" s="89"/>
      <c r="N95" s="89"/>
      <c r="P95" s="91"/>
      <c r="R95" s="90"/>
      <c r="T95" s="91"/>
      <c r="W95" s="82"/>
      <c r="X95" s="17"/>
      <c r="Y95" s="95"/>
      <c r="Z95" s="4"/>
      <c r="AA95" s="19"/>
      <c r="AB95" s="19"/>
      <c r="AC95" s="19"/>
      <c r="AD95" s="19"/>
      <c r="AE95" s="19"/>
      <c r="AF95" s="47"/>
      <c r="AG95" s="48"/>
      <c r="AH95" s="20"/>
      <c r="AI95" s="20"/>
      <c r="AJ95" s="20"/>
      <c r="AK95" s="48"/>
    </row>
    <row r="96" spans="1:37" x14ac:dyDescent="0.25">
      <c r="B96" s="91"/>
      <c r="C96" s="88"/>
      <c r="D96" s="91"/>
      <c r="F96" s="93"/>
      <c r="H96" s="89"/>
      <c r="J96" s="89"/>
      <c r="L96" s="89"/>
      <c r="N96" s="89"/>
      <c r="P96" s="91"/>
      <c r="R96" s="90"/>
      <c r="T96" s="91"/>
      <c r="W96" s="82"/>
      <c r="X96" s="17"/>
      <c r="Y96" s="95"/>
      <c r="Z96" s="4"/>
      <c r="AA96" s="19"/>
      <c r="AB96" s="19"/>
      <c r="AC96" s="19"/>
      <c r="AD96" s="19"/>
      <c r="AE96" s="19"/>
      <c r="AF96" s="47"/>
      <c r="AG96" s="48"/>
      <c r="AH96" s="20"/>
      <c r="AI96" s="20"/>
      <c r="AJ96" s="20"/>
      <c r="AK96" s="48"/>
    </row>
    <row r="97" spans="2:37" x14ac:dyDescent="0.25">
      <c r="B97" s="91"/>
      <c r="C97" s="88"/>
      <c r="D97" s="91"/>
      <c r="F97" s="93"/>
      <c r="H97" s="89"/>
      <c r="J97" s="89"/>
      <c r="L97" s="89"/>
      <c r="N97" s="89"/>
      <c r="P97" s="91"/>
      <c r="R97" s="90"/>
      <c r="T97" s="91"/>
      <c r="W97" s="82"/>
      <c r="X97" s="17"/>
      <c r="Y97" s="95"/>
      <c r="Z97" s="4"/>
      <c r="AA97" s="19"/>
      <c r="AB97" s="19"/>
      <c r="AC97" s="19"/>
      <c r="AD97" s="19"/>
      <c r="AE97" s="19"/>
      <c r="AF97" s="47"/>
      <c r="AG97" s="48"/>
      <c r="AH97" s="20"/>
      <c r="AI97" s="20"/>
      <c r="AJ97" s="20"/>
      <c r="AK97" s="48"/>
    </row>
    <row r="98" spans="2:37" x14ac:dyDescent="0.25">
      <c r="B98" s="91"/>
      <c r="C98" s="88"/>
      <c r="D98" s="91"/>
      <c r="F98" s="93"/>
      <c r="H98" s="89"/>
      <c r="J98" s="89"/>
      <c r="L98" s="89"/>
      <c r="N98" s="89"/>
      <c r="P98" s="91"/>
      <c r="R98" s="90"/>
      <c r="T98" s="91"/>
      <c r="W98" s="82"/>
      <c r="X98" s="17"/>
      <c r="Y98" s="95"/>
      <c r="Z98" s="4"/>
      <c r="AA98" s="19"/>
      <c r="AB98" s="19"/>
      <c r="AC98" s="19"/>
      <c r="AD98" s="19"/>
      <c r="AE98" s="19"/>
      <c r="AF98" s="47"/>
      <c r="AG98" s="48"/>
      <c r="AH98" s="20"/>
      <c r="AI98" s="20"/>
      <c r="AJ98" s="20"/>
      <c r="AK98" s="48"/>
    </row>
    <row r="99" spans="2:37" x14ac:dyDescent="0.25">
      <c r="B99" s="91"/>
      <c r="C99" s="88"/>
      <c r="D99" s="91"/>
      <c r="F99" s="93"/>
      <c r="H99" s="89"/>
      <c r="J99" s="89"/>
      <c r="L99" s="89"/>
      <c r="N99" s="89"/>
      <c r="P99" s="91"/>
      <c r="R99" s="90"/>
      <c r="T99" s="91"/>
      <c r="W99" s="82"/>
      <c r="X99" s="17"/>
      <c r="Y99" s="95"/>
      <c r="Z99" s="4"/>
      <c r="AA99" s="19"/>
      <c r="AB99" s="19"/>
      <c r="AC99" s="19"/>
      <c r="AD99" s="19"/>
      <c r="AE99" s="19"/>
      <c r="AF99" s="47"/>
      <c r="AG99" s="48"/>
      <c r="AH99" s="20"/>
      <c r="AI99" s="20"/>
      <c r="AJ99" s="20"/>
      <c r="AK99" s="48"/>
    </row>
    <row r="100" spans="2:37" x14ac:dyDescent="0.25">
      <c r="B100" s="91"/>
      <c r="C100" s="88"/>
      <c r="D100" s="91"/>
      <c r="F100" s="93"/>
      <c r="H100" s="89"/>
      <c r="J100" s="89"/>
      <c r="L100" s="89"/>
      <c r="N100" s="89"/>
      <c r="P100" s="91"/>
      <c r="R100" s="90"/>
      <c r="T100" s="91"/>
      <c r="W100" s="82"/>
      <c r="X100" s="17"/>
      <c r="Y100" s="95"/>
      <c r="Z100" s="4"/>
      <c r="AA100" s="19"/>
      <c r="AB100" s="19"/>
      <c r="AC100" s="19"/>
      <c r="AD100" s="19"/>
      <c r="AE100" s="19"/>
      <c r="AF100" s="47"/>
      <c r="AG100" s="48"/>
      <c r="AH100" s="20"/>
      <c r="AI100" s="20"/>
      <c r="AJ100" s="20"/>
      <c r="AK100" s="48"/>
    </row>
    <row r="101" spans="2:37" x14ac:dyDescent="0.25">
      <c r="B101" s="91"/>
      <c r="C101" s="88"/>
      <c r="D101" s="91"/>
      <c r="F101" s="93"/>
      <c r="H101" s="89"/>
      <c r="J101" s="89"/>
      <c r="L101" s="89"/>
      <c r="N101" s="89"/>
      <c r="P101" s="91"/>
      <c r="R101" s="90"/>
      <c r="T101" s="91"/>
      <c r="W101" s="82"/>
      <c r="X101" s="17"/>
      <c r="Y101" s="95"/>
      <c r="Z101" s="4"/>
      <c r="AA101" s="19"/>
      <c r="AB101" s="19"/>
      <c r="AC101" s="19"/>
      <c r="AD101" s="19"/>
      <c r="AE101" s="19"/>
      <c r="AF101" s="47"/>
      <c r="AG101" s="48"/>
      <c r="AH101" s="20"/>
      <c r="AI101" s="20"/>
      <c r="AJ101" s="20"/>
      <c r="AK101" s="48"/>
    </row>
    <row r="102" spans="2:37" x14ac:dyDescent="0.25">
      <c r="B102" s="91"/>
      <c r="C102" s="88"/>
      <c r="D102" s="91"/>
      <c r="F102" s="93"/>
      <c r="H102" s="89"/>
      <c r="J102" s="89"/>
      <c r="L102" s="89"/>
      <c r="N102" s="89"/>
      <c r="P102" s="91"/>
      <c r="R102" s="90"/>
      <c r="T102" s="91"/>
      <c r="W102" s="82"/>
      <c r="X102" s="17"/>
      <c r="Y102" s="95"/>
      <c r="Z102" s="4"/>
      <c r="AA102" s="19"/>
      <c r="AB102" s="19"/>
      <c r="AC102" s="19"/>
      <c r="AD102" s="19"/>
      <c r="AE102" s="19"/>
      <c r="AF102" s="47"/>
      <c r="AG102" s="48"/>
      <c r="AH102" s="20"/>
      <c r="AI102" s="20"/>
      <c r="AJ102" s="20"/>
      <c r="AK102" s="48"/>
    </row>
    <row r="103" spans="2:37" x14ac:dyDescent="0.25">
      <c r="B103" s="91"/>
      <c r="C103" s="88"/>
      <c r="D103" s="91"/>
      <c r="F103" s="93"/>
      <c r="H103" s="89"/>
      <c r="J103" s="89"/>
      <c r="L103" s="89"/>
      <c r="N103" s="89"/>
      <c r="P103" s="91"/>
      <c r="R103" s="90"/>
      <c r="T103" s="91"/>
      <c r="W103" s="82"/>
      <c r="X103" s="17"/>
      <c r="Y103" s="95"/>
      <c r="Z103" s="4"/>
      <c r="AA103" s="19"/>
      <c r="AB103" s="19"/>
      <c r="AC103" s="19"/>
      <c r="AD103" s="19"/>
      <c r="AE103" s="19"/>
      <c r="AF103" s="47"/>
      <c r="AG103" s="48"/>
      <c r="AH103" s="20"/>
      <c r="AI103" s="20"/>
      <c r="AJ103" s="20"/>
      <c r="AK103" s="48"/>
    </row>
    <row r="104" spans="2:37" x14ac:dyDescent="0.25">
      <c r="B104" s="91"/>
      <c r="C104" s="88"/>
      <c r="D104" s="91"/>
      <c r="F104" s="93"/>
      <c r="H104" s="89"/>
      <c r="J104" s="89"/>
      <c r="L104" s="89"/>
      <c r="N104" s="89"/>
      <c r="P104" s="91"/>
      <c r="R104" s="90"/>
      <c r="T104" s="91"/>
      <c r="W104" s="82"/>
      <c r="X104" s="17"/>
      <c r="Y104" s="95"/>
      <c r="Z104" s="4"/>
      <c r="AA104" s="19"/>
      <c r="AB104" s="19"/>
      <c r="AC104" s="19"/>
      <c r="AD104" s="19"/>
      <c r="AE104" s="19"/>
      <c r="AF104" s="47"/>
      <c r="AG104" s="48"/>
      <c r="AH104" s="20"/>
      <c r="AI104" s="20"/>
      <c r="AJ104" s="20"/>
      <c r="AK104" s="48"/>
    </row>
    <row r="105" spans="2:37" x14ac:dyDescent="0.25">
      <c r="B105" s="91"/>
      <c r="C105" s="88"/>
      <c r="D105" s="91"/>
      <c r="F105" s="93"/>
      <c r="H105" s="89"/>
      <c r="J105" s="89"/>
      <c r="L105" s="89"/>
      <c r="N105" s="89"/>
      <c r="P105" s="91"/>
      <c r="R105" s="90"/>
      <c r="T105" s="91"/>
      <c r="W105" s="82"/>
      <c r="X105" s="17"/>
      <c r="Y105" s="95"/>
      <c r="Z105" s="4"/>
      <c r="AA105" s="19"/>
      <c r="AB105" s="19"/>
      <c r="AC105" s="19"/>
      <c r="AD105" s="19"/>
      <c r="AE105" s="19"/>
      <c r="AF105" s="47"/>
      <c r="AG105" s="48"/>
      <c r="AH105" s="20"/>
      <c r="AI105" s="20"/>
      <c r="AJ105" s="20"/>
      <c r="AK105" s="48"/>
    </row>
    <row r="106" spans="2:37" x14ac:dyDescent="0.25">
      <c r="B106" s="91"/>
      <c r="C106" s="88"/>
      <c r="D106" s="91"/>
      <c r="F106" s="93"/>
      <c r="H106" s="89"/>
      <c r="J106" s="89"/>
      <c r="L106" s="89"/>
      <c r="N106" s="89"/>
      <c r="P106" s="91"/>
      <c r="R106" s="90"/>
      <c r="T106" s="91"/>
      <c r="W106" s="82"/>
      <c r="X106" s="17"/>
      <c r="Y106" s="95"/>
      <c r="Z106" s="4"/>
      <c r="AA106" s="19"/>
      <c r="AB106" s="19"/>
      <c r="AC106" s="19"/>
      <c r="AD106" s="19"/>
      <c r="AE106" s="19"/>
      <c r="AF106" s="47"/>
      <c r="AG106" s="48"/>
      <c r="AH106" s="20"/>
      <c r="AI106" s="20"/>
      <c r="AJ106" s="20"/>
      <c r="AK106" s="48"/>
    </row>
    <row r="107" spans="2:37" x14ac:dyDescent="0.25">
      <c r="B107" s="91"/>
      <c r="C107" s="88"/>
      <c r="D107" s="91"/>
      <c r="F107" s="93"/>
      <c r="H107" s="89"/>
      <c r="J107" s="89"/>
      <c r="L107" s="89"/>
      <c r="N107" s="89"/>
      <c r="P107" s="91"/>
      <c r="R107" s="90"/>
      <c r="T107" s="91"/>
      <c r="W107" s="82"/>
      <c r="X107" s="17"/>
      <c r="Y107" s="95"/>
      <c r="Z107" s="4"/>
      <c r="AA107" s="19"/>
      <c r="AB107" s="19"/>
      <c r="AC107" s="19"/>
      <c r="AD107" s="19"/>
      <c r="AE107" s="19"/>
      <c r="AF107" s="47"/>
      <c r="AG107" s="48"/>
      <c r="AH107" s="20"/>
      <c r="AI107" s="20"/>
      <c r="AJ107" s="20"/>
      <c r="AK107" s="48"/>
    </row>
    <row r="108" spans="2:37" x14ac:dyDescent="0.25">
      <c r="B108" s="91"/>
      <c r="C108" s="88"/>
      <c r="D108" s="91"/>
      <c r="F108" s="93"/>
      <c r="H108" s="89"/>
      <c r="J108" s="89"/>
      <c r="L108" s="89"/>
      <c r="N108" s="89"/>
      <c r="P108" s="91"/>
      <c r="R108" s="90"/>
      <c r="T108" s="91"/>
      <c r="W108" s="82"/>
      <c r="X108" s="17"/>
      <c r="Y108" s="95"/>
      <c r="Z108" s="4"/>
      <c r="AA108" s="19"/>
      <c r="AB108" s="19"/>
      <c r="AC108" s="19"/>
      <c r="AD108" s="19"/>
      <c r="AE108" s="19"/>
      <c r="AF108" s="47"/>
      <c r="AG108" s="48"/>
      <c r="AH108" s="20"/>
      <c r="AI108" s="20"/>
      <c r="AJ108" s="20"/>
      <c r="AK108" s="48"/>
    </row>
    <row r="109" spans="2:37" x14ac:dyDescent="0.25">
      <c r="B109" s="91"/>
      <c r="C109" s="88"/>
      <c r="D109" s="91"/>
      <c r="F109" s="93"/>
      <c r="H109" s="89"/>
      <c r="J109" s="89"/>
      <c r="L109" s="89"/>
      <c r="N109" s="89"/>
      <c r="P109" s="91"/>
      <c r="R109" s="90"/>
      <c r="T109" s="91"/>
      <c r="W109" s="82"/>
      <c r="X109" s="17"/>
      <c r="Y109" s="95"/>
      <c r="Z109" s="4"/>
      <c r="AA109" s="19"/>
      <c r="AB109" s="19"/>
      <c r="AC109" s="19"/>
      <c r="AD109" s="19"/>
      <c r="AE109" s="19"/>
      <c r="AF109" s="47"/>
      <c r="AG109" s="48"/>
      <c r="AH109" s="20"/>
      <c r="AI109" s="20"/>
      <c r="AJ109" s="20"/>
      <c r="AK109" s="48"/>
    </row>
    <row r="110" spans="2:37" x14ac:dyDescent="0.25">
      <c r="B110" s="91"/>
      <c r="C110" s="88"/>
      <c r="D110" s="91"/>
      <c r="F110" s="93"/>
      <c r="H110" s="89"/>
      <c r="J110" s="89"/>
      <c r="L110" s="89"/>
      <c r="N110" s="89"/>
      <c r="P110" s="91"/>
      <c r="R110" s="90"/>
      <c r="T110" s="91"/>
      <c r="W110" s="82"/>
      <c r="X110" s="17"/>
      <c r="Y110" s="95"/>
      <c r="Z110" s="4"/>
      <c r="AA110" s="19"/>
      <c r="AB110" s="19"/>
      <c r="AC110" s="19"/>
      <c r="AD110" s="19"/>
      <c r="AE110" s="19"/>
      <c r="AF110" s="47"/>
      <c r="AG110" s="48"/>
      <c r="AH110" s="20"/>
      <c r="AI110" s="20"/>
      <c r="AJ110" s="20"/>
      <c r="AK110" s="48"/>
    </row>
    <row r="111" spans="2:37" x14ac:dyDescent="0.25">
      <c r="B111" s="91"/>
      <c r="C111" s="88"/>
      <c r="D111" s="91"/>
      <c r="F111" s="93"/>
      <c r="H111" s="89"/>
      <c r="J111" s="89"/>
      <c r="L111" s="89"/>
      <c r="N111" s="89"/>
      <c r="P111" s="91"/>
      <c r="R111" s="90"/>
      <c r="T111" s="91"/>
      <c r="W111" s="82"/>
      <c r="X111" s="17"/>
      <c r="Y111" s="95"/>
      <c r="Z111" s="4"/>
      <c r="AA111" s="19"/>
      <c r="AB111" s="19"/>
      <c r="AC111" s="19"/>
      <c r="AD111" s="19"/>
      <c r="AE111" s="19"/>
      <c r="AF111" s="47"/>
      <c r="AG111" s="48"/>
      <c r="AH111" s="20"/>
      <c r="AI111" s="20"/>
      <c r="AJ111" s="20"/>
      <c r="AK111" s="48"/>
    </row>
    <row r="112" spans="2:37" x14ac:dyDescent="0.25">
      <c r="B112" s="91"/>
      <c r="C112" s="88"/>
      <c r="D112" s="91"/>
      <c r="F112" s="93"/>
      <c r="H112" s="89"/>
      <c r="J112" s="89"/>
      <c r="L112" s="89"/>
      <c r="N112" s="89"/>
      <c r="P112" s="91"/>
      <c r="R112" s="90"/>
      <c r="T112" s="91"/>
      <c r="W112" s="82"/>
      <c r="X112" s="17"/>
      <c r="Y112" s="95"/>
      <c r="Z112" s="4"/>
      <c r="AA112" s="19"/>
      <c r="AB112" s="19"/>
      <c r="AC112" s="19"/>
      <c r="AD112" s="19"/>
      <c r="AE112" s="19"/>
      <c r="AF112" s="47"/>
      <c r="AG112" s="48"/>
      <c r="AH112" s="20"/>
      <c r="AI112" s="20"/>
      <c r="AJ112" s="20"/>
      <c r="AK112" s="48"/>
    </row>
    <row r="113" spans="2:37" x14ac:dyDescent="0.25">
      <c r="B113" s="91"/>
      <c r="C113" s="88"/>
      <c r="D113" s="91"/>
      <c r="F113" s="93"/>
      <c r="H113" s="89"/>
      <c r="J113" s="89"/>
      <c r="L113" s="89"/>
      <c r="N113" s="89"/>
      <c r="P113" s="91"/>
      <c r="R113" s="90"/>
      <c r="T113" s="91"/>
      <c r="W113" s="82"/>
      <c r="X113" s="17"/>
      <c r="Y113" s="95"/>
      <c r="Z113" s="4"/>
      <c r="AA113" s="19"/>
      <c r="AB113" s="19"/>
      <c r="AC113" s="19"/>
      <c r="AD113" s="19"/>
      <c r="AE113" s="19"/>
      <c r="AF113" s="47"/>
      <c r="AG113" s="48"/>
      <c r="AH113" s="20"/>
      <c r="AI113" s="20"/>
      <c r="AJ113" s="20"/>
      <c r="AK113" s="48"/>
    </row>
    <row r="114" spans="2:37" x14ac:dyDescent="0.25">
      <c r="B114" s="91"/>
      <c r="C114" s="88"/>
      <c r="D114" s="91"/>
      <c r="F114" s="93"/>
      <c r="H114" s="89"/>
      <c r="J114" s="89"/>
      <c r="L114" s="89"/>
      <c r="N114" s="89"/>
      <c r="P114" s="91"/>
      <c r="R114" s="90"/>
      <c r="T114" s="91"/>
      <c r="W114" s="82"/>
      <c r="X114" s="17"/>
      <c r="Y114" s="95"/>
      <c r="Z114" s="4"/>
      <c r="AA114" s="19"/>
      <c r="AB114" s="19"/>
      <c r="AC114" s="19"/>
      <c r="AD114" s="19"/>
      <c r="AE114" s="19"/>
      <c r="AF114" s="47"/>
      <c r="AG114" s="48"/>
      <c r="AH114" s="20"/>
      <c r="AI114" s="20"/>
      <c r="AJ114" s="20"/>
      <c r="AK114" s="48"/>
    </row>
    <row r="115" spans="2:37" x14ac:dyDescent="0.25">
      <c r="B115" s="91"/>
      <c r="C115" s="88"/>
      <c r="D115" s="91"/>
      <c r="F115" s="93"/>
      <c r="H115" s="89"/>
      <c r="J115" s="89"/>
      <c r="L115" s="89"/>
      <c r="N115" s="89"/>
      <c r="P115" s="91"/>
      <c r="R115" s="90"/>
      <c r="T115" s="91"/>
      <c r="W115" s="82"/>
      <c r="X115" s="17"/>
      <c r="Y115" s="95"/>
      <c r="Z115" s="4"/>
      <c r="AA115" s="19"/>
      <c r="AB115" s="19"/>
      <c r="AC115" s="19"/>
      <c r="AD115" s="19"/>
      <c r="AE115" s="19"/>
      <c r="AF115" s="47"/>
      <c r="AG115" s="48"/>
      <c r="AH115" s="20"/>
      <c r="AI115" s="20"/>
      <c r="AJ115" s="20"/>
      <c r="AK115" s="48"/>
    </row>
    <row r="116" spans="2:37" x14ac:dyDescent="0.25">
      <c r="B116" s="91"/>
      <c r="C116" s="88"/>
      <c r="D116" s="91"/>
      <c r="F116" s="93"/>
      <c r="H116" s="89"/>
      <c r="J116" s="89"/>
      <c r="L116" s="89"/>
      <c r="N116" s="89"/>
      <c r="P116" s="91"/>
      <c r="R116" s="90"/>
      <c r="T116" s="91"/>
      <c r="W116" s="82"/>
      <c r="X116" s="17"/>
      <c r="Y116" s="95"/>
      <c r="Z116" s="4"/>
      <c r="AA116" s="19"/>
      <c r="AB116" s="19"/>
      <c r="AC116" s="19"/>
      <c r="AD116" s="19"/>
      <c r="AE116" s="19"/>
      <c r="AF116" s="47"/>
      <c r="AG116" s="48"/>
      <c r="AH116" s="20"/>
      <c r="AI116" s="20"/>
      <c r="AJ116" s="20"/>
      <c r="AK116" s="48"/>
    </row>
    <row r="117" spans="2:37" x14ac:dyDescent="0.25">
      <c r="B117" s="91"/>
      <c r="C117" s="88"/>
      <c r="D117" s="91"/>
      <c r="F117" s="93"/>
      <c r="H117" s="89"/>
      <c r="J117" s="89"/>
      <c r="L117" s="89"/>
      <c r="N117" s="89"/>
      <c r="P117" s="91"/>
      <c r="R117" s="90"/>
      <c r="T117" s="91"/>
      <c r="W117" s="82"/>
      <c r="X117" s="17"/>
      <c r="Y117" s="95"/>
      <c r="Z117" s="4"/>
      <c r="AA117" s="19"/>
      <c r="AB117" s="19"/>
      <c r="AC117" s="19"/>
      <c r="AD117" s="19"/>
      <c r="AE117" s="19"/>
      <c r="AF117" s="47"/>
      <c r="AG117" s="48"/>
      <c r="AH117" s="20"/>
      <c r="AI117" s="20"/>
      <c r="AJ117" s="20"/>
      <c r="AK117" s="48"/>
    </row>
    <row r="118" spans="2:37" x14ac:dyDescent="0.25">
      <c r="B118" s="91"/>
      <c r="C118" s="88"/>
      <c r="D118" s="91"/>
      <c r="F118" s="93"/>
      <c r="H118" s="89"/>
      <c r="J118" s="89"/>
      <c r="L118" s="89"/>
      <c r="N118" s="89"/>
      <c r="P118" s="91"/>
      <c r="R118" s="90"/>
      <c r="T118" s="91"/>
      <c r="W118" s="82"/>
      <c r="X118" s="17"/>
      <c r="Y118" s="95"/>
      <c r="Z118" s="4"/>
      <c r="AA118" s="19"/>
      <c r="AB118" s="19"/>
      <c r="AC118" s="19"/>
      <c r="AD118" s="19"/>
      <c r="AE118" s="19"/>
      <c r="AF118" s="47"/>
      <c r="AG118" s="48"/>
      <c r="AH118" s="20"/>
      <c r="AI118" s="20"/>
      <c r="AJ118" s="20"/>
      <c r="AK118" s="48"/>
    </row>
    <row r="119" spans="2:37" x14ac:dyDescent="0.25">
      <c r="B119" s="91"/>
      <c r="C119" s="88"/>
      <c r="D119" s="91"/>
      <c r="F119" s="93"/>
      <c r="H119" s="89"/>
      <c r="J119" s="89"/>
      <c r="L119" s="89"/>
      <c r="N119" s="89"/>
      <c r="P119" s="91"/>
      <c r="R119" s="90"/>
      <c r="T119" s="91"/>
      <c r="W119" s="82"/>
      <c r="X119" s="17"/>
      <c r="Y119" s="95"/>
      <c r="Z119" s="4"/>
      <c r="AA119" s="19"/>
      <c r="AB119" s="19"/>
      <c r="AC119" s="19"/>
      <c r="AD119" s="19"/>
      <c r="AE119" s="19"/>
      <c r="AF119" s="47"/>
      <c r="AG119" s="48"/>
      <c r="AH119" s="20"/>
      <c r="AI119" s="20"/>
      <c r="AJ119" s="20"/>
      <c r="AK119" s="48"/>
    </row>
    <row r="120" spans="2:37" x14ac:dyDescent="0.25">
      <c r="B120" s="91"/>
      <c r="C120" s="88"/>
      <c r="D120" s="91"/>
      <c r="F120" s="93"/>
      <c r="H120" s="89"/>
      <c r="J120" s="89"/>
      <c r="L120" s="89"/>
      <c r="N120" s="89"/>
      <c r="P120" s="91"/>
      <c r="R120" s="90"/>
      <c r="T120" s="91"/>
      <c r="W120" s="82"/>
      <c r="X120" s="17"/>
      <c r="Y120" s="95"/>
      <c r="Z120" s="4"/>
      <c r="AA120" s="19"/>
      <c r="AB120" s="19"/>
      <c r="AC120" s="19"/>
      <c r="AD120" s="19"/>
      <c r="AE120" s="19"/>
      <c r="AF120" s="47"/>
      <c r="AG120" s="48"/>
      <c r="AH120" s="20"/>
      <c r="AI120" s="20"/>
      <c r="AJ120" s="20"/>
      <c r="AK120" s="48"/>
    </row>
    <row r="121" spans="2:37" x14ac:dyDescent="0.25">
      <c r="B121" s="91"/>
      <c r="C121" s="88"/>
      <c r="D121" s="91"/>
      <c r="F121" s="93"/>
      <c r="H121" s="89"/>
      <c r="J121" s="89"/>
      <c r="L121" s="89"/>
      <c r="N121" s="89"/>
      <c r="P121" s="91"/>
      <c r="R121" s="90"/>
      <c r="T121" s="91"/>
      <c r="W121" s="82"/>
      <c r="X121" s="17"/>
      <c r="Y121" s="95"/>
      <c r="Z121" s="4"/>
      <c r="AA121" s="19"/>
      <c r="AB121" s="19"/>
      <c r="AC121" s="19"/>
      <c r="AD121" s="19"/>
      <c r="AE121" s="19"/>
      <c r="AF121" s="47"/>
      <c r="AG121" s="48"/>
      <c r="AH121" s="20"/>
      <c r="AI121" s="20"/>
      <c r="AJ121" s="20"/>
      <c r="AK121" s="48"/>
    </row>
    <row r="122" spans="2:37" x14ac:dyDescent="0.25">
      <c r="B122" s="91"/>
      <c r="C122" s="88"/>
      <c r="D122" s="91"/>
      <c r="F122" s="93"/>
      <c r="H122" s="89"/>
      <c r="J122" s="89"/>
      <c r="L122" s="89"/>
      <c r="N122" s="89"/>
      <c r="P122" s="91"/>
      <c r="R122" s="90"/>
      <c r="T122" s="91"/>
      <c r="W122" s="82"/>
      <c r="X122" s="17"/>
      <c r="Y122" s="95"/>
      <c r="Z122" s="4"/>
      <c r="AA122" s="19"/>
      <c r="AB122" s="19"/>
      <c r="AC122" s="19"/>
      <c r="AD122" s="19"/>
      <c r="AE122" s="19"/>
      <c r="AF122" s="47"/>
      <c r="AG122" s="48"/>
      <c r="AH122" s="20"/>
      <c r="AI122" s="20"/>
      <c r="AJ122" s="20"/>
      <c r="AK122" s="48"/>
    </row>
    <row r="123" spans="2:37" x14ac:dyDescent="0.25">
      <c r="B123" s="91"/>
      <c r="C123" s="88"/>
      <c r="D123" s="91"/>
      <c r="F123" s="93"/>
      <c r="H123" s="89"/>
      <c r="J123" s="89"/>
      <c r="L123" s="89"/>
      <c r="N123" s="89"/>
      <c r="P123" s="91"/>
      <c r="R123" s="90"/>
      <c r="T123" s="91"/>
      <c r="W123" s="82"/>
      <c r="X123" s="17"/>
      <c r="Y123" s="95"/>
      <c r="Z123" s="4"/>
      <c r="AA123" s="19"/>
      <c r="AB123" s="19"/>
      <c r="AC123" s="19"/>
      <c r="AD123" s="19"/>
      <c r="AE123" s="19"/>
      <c r="AF123" s="47"/>
      <c r="AG123" s="48"/>
      <c r="AH123" s="20"/>
      <c r="AI123" s="20"/>
      <c r="AJ123" s="20"/>
      <c r="AK123" s="48"/>
    </row>
    <row r="124" spans="2:37" x14ac:dyDescent="0.25">
      <c r="B124" s="91"/>
      <c r="C124" s="88"/>
      <c r="D124" s="91"/>
      <c r="F124" s="93"/>
      <c r="H124" s="89"/>
      <c r="J124" s="89"/>
      <c r="L124" s="89"/>
      <c r="N124" s="89"/>
      <c r="P124" s="91"/>
      <c r="R124" s="90"/>
      <c r="T124" s="91"/>
      <c r="W124" s="82"/>
      <c r="X124" s="17"/>
      <c r="Y124" s="95"/>
      <c r="Z124" s="4"/>
      <c r="AA124" s="19"/>
      <c r="AB124" s="19"/>
      <c r="AC124" s="19"/>
      <c r="AD124" s="19"/>
      <c r="AE124" s="19"/>
      <c r="AF124" s="47"/>
      <c r="AG124" s="48"/>
      <c r="AH124" s="20"/>
      <c r="AI124" s="20"/>
      <c r="AJ124" s="20"/>
      <c r="AK124" s="48"/>
    </row>
    <row r="125" spans="2:37" x14ac:dyDescent="0.25">
      <c r="B125" s="91"/>
      <c r="C125" s="88"/>
      <c r="D125" s="91"/>
      <c r="F125" s="93"/>
      <c r="H125" s="89"/>
      <c r="J125" s="89"/>
      <c r="L125" s="89"/>
      <c r="N125" s="89"/>
      <c r="P125" s="91"/>
      <c r="R125" s="90"/>
      <c r="T125" s="91"/>
      <c r="W125" s="82"/>
      <c r="X125" s="17"/>
      <c r="Y125" s="95"/>
      <c r="Z125" s="4"/>
      <c r="AA125" s="19"/>
      <c r="AB125" s="19"/>
      <c r="AC125" s="19"/>
      <c r="AD125" s="19"/>
      <c r="AE125" s="19"/>
      <c r="AF125" s="47"/>
      <c r="AG125" s="48"/>
      <c r="AH125" s="20"/>
      <c r="AI125" s="20"/>
      <c r="AJ125" s="20"/>
      <c r="AK125" s="48"/>
    </row>
    <row r="126" spans="2:37" x14ac:dyDescent="0.25">
      <c r="B126" s="91"/>
      <c r="C126" s="88"/>
      <c r="D126" s="91"/>
      <c r="F126" s="93"/>
      <c r="H126" s="89"/>
      <c r="J126" s="89"/>
      <c r="L126" s="89"/>
      <c r="N126" s="89"/>
      <c r="P126" s="91"/>
      <c r="R126" s="90"/>
      <c r="T126" s="91"/>
      <c r="W126" s="82"/>
      <c r="X126" s="17"/>
      <c r="Y126" s="95"/>
      <c r="Z126" s="4"/>
      <c r="AA126" s="19"/>
      <c r="AB126" s="19"/>
      <c r="AC126" s="19"/>
      <c r="AD126" s="19"/>
      <c r="AE126" s="19"/>
      <c r="AF126" s="47"/>
      <c r="AG126" s="48"/>
      <c r="AH126" s="20"/>
      <c r="AI126" s="20"/>
      <c r="AJ126" s="20"/>
      <c r="AK126" s="48"/>
    </row>
    <row r="127" spans="2:37" x14ac:dyDescent="0.25">
      <c r="B127" s="91"/>
      <c r="C127" s="88"/>
      <c r="D127" s="91"/>
      <c r="F127" s="93"/>
      <c r="H127" s="89"/>
      <c r="J127" s="89"/>
      <c r="L127" s="89"/>
      <c r="N127" s="89"/>
      <c r="P127" s="91"/>
      <c r="R127" s="90"/>
      <c r="T127" s="91"/>
      <c r="W127" s="82"/>
      <c r="X127" s="17"/>
      <c r="Y127" s="95"/>
      <c r="Z127" s="4"/>
      <c r="AA127" s="19"/>
      <c r="AB127" s="19"/>
      <c r="AC127" s="19"/>
      <c r="AD127" s="19"/>
      <c r="AE127" s="19"/>
      <c r="AF127" s="47"/>
      <c r="AG127" s="48"/>
      <c r="AH127" s="20"/>
      <c r="AI127" s="20"/>
      <c r="AJ127" s="20"/>
      <c r="AK127" s="48"/>
    </row>
    <row r="128" spans="2:37" x14ac:dyDescent="0.25">
      <c r="B128" s="91"/>
      <c r="C128" s="88"/>
      <c r="D128" s="91"/>
      <c r="F128" s="93"/>
      <c r="H128" s="89"/>
      <c r="J128" s="89"/>
      <c r="L128" s="89"/>
      <c r="N128" s="89"/>
      <c r="P128" s="91"/>
      <c r="R128" s="90"/>
      <c r="T128" s="91"/>
      <c r="W128" s="82"/>
      <c r="X128" s="17"/>
      <c r="Y128" s="95"/>
      <c r="Z128" s="4"/>
      <c r="AA128" s="19"/>
      <c r="AB128" s="19"/>
      <c r="AC128" s="19"/>
      <c r="AD128" s="19"/>
      <c r="AE128" s="19"/>
      <c r="AF128" s="47"/>
      <c r="AG128" s="48"/>
      <c r="AH128" s="20"/>
      <c r="AI128" s="20"/>
      <c r="AJ128" s="20"/>
      <c r="AK128" s="48"/>
    </row>
    <row r="129" spans="2:37" x14ac:dyDescent="0.25">
      <c r="B129" s="91"/>
      <c r="C129" s="88"/>
      <c r="D129" s="91"/>
      <c r="F129" s="93"/>
      <c r="H129" s="89"/>
      <c r="J129" s="89"/>
      <c r="L129" s="89"/>
      <c r="N129" s="89"/>
      <c r="P129" s="91"/>
      <c r="R129" s="90"/>
      <c r="T129" s="91"/>
      <c r="W129" s="82"/>
      <c r="X129" s="17"/>
      <c r="Y129" s="95"/>
      <c r="Z129" s="4"/>
      <c r="AA129" s="19"/>
      <c r="AB129" s="19"/>
      <c r="AC129" s="19"/>
      <c r="AD129" s="19"/>
      <c r="AE129" s="19"/>
      <c r="AF129" s="47"/>
      <c r="AG129" s="48"/>
      <c r="AH129" s="20"/>
      <c r="AI129" s="20"/>
      <c r="AJ129" s="20"/>
      <c r="AK129" s="48"/>
    </row>
    <row r="130" spans="2:37" x14ac:dyDescent="0.25">
      <c r="B130" s="91"/>
      <c r="C130" s="88"/>
      <c r="D130" s="91"/>
      <c r="F130" s="93"/>
      <c r="H130" s="89"/>
      <c r="J130" s="89"/>
      <c r="L130" s="89"/>
      <c r="N130" s="89"/>
      <c r="P130" s="91"/>
      <c r="R130" s="90"/>
      <c r="T130" s="91"/>
      <c r="W130" s="82"/>
      <c r="X130" s="17"/>
      <c r="Y130" s="95"/>
      <c r="Z130" s="4"/>
      <c r="AA130" s="19"/>
      <c r="AB130" s="19"/>
      <c r="AC130" s="19"/>
      <c r="AD130" s="19"/>
      <c r="AE130" s="19"/>
      <c r="AF130" s="47"/>
      <c r="AG130" s="48"/>
      <c r="AH130" s="20"/>
      <c r="AI130" s="20"/>
      <c r="AJ130" s="20"/>
      <c r="AK130" s="48"/>
    </row>
    <row r="131" spans="2:37" x14ac:dyDescent="0.25">
      <c r="B131" s="91"/>
      <c r="C131" s="88"/>
      <c r="D131" s="91"/>
      <c r="F131" s="93"/>
      <c r="H131" s="89"/>
      <c r="J131" s="89"/>
      <c r="L131" s="89"/>
      <c r="N131" s="89"/>
      <c r="P131" s="91"/>
      <c r="R131" s="90"/>
      <c r="T131" s="91"/>
      <c r="W131" s="82"/>
      <c r="X131" s="17"/>
      <c r="Y131" s="95"/>
      <c r="Z131" s="4"/>
      <c r="AA131" s="19"/>
      <c r="AB131" s="19"/>
      <c r="AC131" s="19"/>
      <c r="AD131" s="19"/>
      <c r="AE131" s="19"/>
      <c r="AF131" s="47"/>
      <c r="AG131" s="48"/>
      <c r="AH131" s="20"/>
      <c r="AI131" s="20"/>
      <c r="AJ131" s="20"/>
      <c r="AK131" s="48"/>
    </row>
    <row r="132" spans="2:37" x14ac:dyDescent="0.25">
      <c r="B132" s="91"/>
      <c r="C132" s="88"/>
      <c r="D132" s="91"/>
      <c r="F132" s="93"/>
      <c r="H132" s="89"/>
      <c r="J132" s="89"/>
      <c r="L132" s="89"/>
      <c r="N132" s="89"/>
      <c r="P132" s="91"/>
      <c r="R132" s="90"/>
      <c r="T132" s="91"/>
      <c r="W132" s="82"/>
      <c r="X132" s="17"/>
      <c r="Y132" s="95"/>
      <c r="Z132" s="4"/>
      <c r="AA132" s="19"/>
      <c r="AB132" s="19"/>
      <c r="AC132" s="19"/>
      <c r="AD132" s="19"/>
      <c r="AE132" s="19"/>
      <c r="AF132" s="47"/>
      <c r="AG132" s="48"/>
      <c r="AH132" s="20"/>
      <c r="AI132" s="20"/>
      <c r="AJ132" s="20"/>
      <c r="AK132" s="48"/>
    </row>
    <row r="133" spans="2:37" x14ac:dyDescent="0.25">
      <c r="B133" s="91"/>
      <c r="C133" s="88"/>
      <c r="D133" s="91"/>
      <c r="F133" s="93"/>
      <c r="H133" s="89"/>
      <c r="J133" s="89"/>
      <c r="L133" s="89"/>
      <c r="N133" s="89"/>
      <c r="P133" s="91"/>
      <c r="R133" s="90"/>
      <c r="T133" s="91"/>
      <c r="W133" s="82"/>
      <c r="X133" s="17"/>
      <c r="Y133" s="95"/>
      <c r="Z133" s="4"/>
      <c r="AA133" s="19"/>
      <c r="AB133" s="19"/>
      <c r="AC133" s="19"/>
      <c r="AD133" s="19"/>
      <c r="AE133" s="19"/>
      <c r="AF133" s="47"/>
      <c r="AG133" s="48"/>
      <c r="AH133" s="20"/>
      <c r="AI133" s="20"/>
      <c r="AJ133" s="20"/>
      <c r="AK133" s="48"/>
    </row>
    <row r="134" spans="2:37" x14ac:dyDescent="0.25">
      <c r="B134" s="91"/>
      <c r="C134" s="88"/>
      <c r="D134" s="91"/>
      <c r="F134" s="93"/>
      <c r="H134" s="89"/>
      <c r="J134" s="89"/>
      <c r="L134" s="89"/>
      <c r="N134" s="89"/>
      <c r="P134" s="91"/>
      <c r="R134" s="90"/>
      <c r="T134" s="91"/>
      <c r="W134" s="82"/>
      <c r="X134" s="83"/>
      <c r="Y134" s="95"/>
      <c r="Z134" s="84"/>
      <c r="AA134" s="85"/>
      <c r="AB134" s="85"/>
      <c r="AC134" s="85"/>
      <c r="AD134" s="85"/>
      <c r="AE134" s="85"/>
      <c r="AF134" s="47"/>
      <c r="AG134" s="48"/>
      <c r="AH134" s="20"/>
      <c r="AI134" s="20"/>
      <c r="AJ134" s="20"/>
      <c r="AK134" s="48"/>
    </row>
    <row r="135" spans="2:37" x14ac:dyDescent="0.25">
      <c r="B135" s="91"/>
      <c r="C135" s="88"/>
      <c r="D135" s="91"/>
      <c r="F135" s="93"/>
      <c r="H135" s="89"/>
      <c r="J135" s="89"/>
      <c r="L135" s="89"/>
      <c r="N135" s="89"/>
      <c r="P135" s="91"/>
      <c r="R135" s="90"/>
      <c r="T135" s="91"/>
      <c r="W135" s="82"/>
      <c r="X135" s="17"/>
      <c r="Y135" s="95"/>
      <c r="Z135" s="4"/>
      <c r="AA135" s="19"/>
      <c r="AB135" s="19"/>
      <c r="AC135" s="19"/>
      <c r="AD135" s="19"/>
      <c r="AE135" s="19"/>
      <c r="AF135" s="47"/>
      <c r="AG135" s="48"/>
      <c r="AH135" s="20"/>
      <c r="AI135" s="20"/>
      <c r="AJ135" s="20"/>
      <c r="AK135" s="48"/>
    </row>
    <row r="136" spans="2:37" x14ac:dyDescent="0.25">
      <c r="B136" s="91"/>
      <c r="C136" s="88"/>
      <c r="D136" s="91"/>
      <c r="F136" s="93"/>
      <c r="H136" s="89"/>
      <c r="J136" s="89"/>
      <c r="L136" s="89"/>
      <c r="N136" s="89"/>
      <c r="P136" s="91"/>
      <c r="R136" s="90"/>
      <c r="T136" s="91"/>
      <c r="W136" s="82"/>
      <c r="X136" s="17"/>
      <c r="Y136" s="95"/>
      <c r="Z136" s="4"/>
      <c r="AA136" s="19"/>
      <c r="AB136" s="19"/>
      <c r="AC136" s="19"/>
      <c r="AD136" s="19"/>
      <c r="AE136" s="19"/>
      <c r="AF136" s="47"/>
      <c r="AG136" s="48"/>
      <c r="AH136" s="20"/>
      <c r="AI136" s="20"/>
      <c r="AJ136" s="20"/>
      <c r="AK136" s="48"/>
    </row>
    <row r="137" spans="2:37" x14ac:dyDescent="0.25">
      <c r="B137" s="91"/>
      <c r="C137" s="88"/>
      <c r="D137" s="91"/>
      <c r="F137" s="93"/>
      <c r="H137" s="89"/>
      <c r="J137" s="89"/>
      <c r="L137" s="89"/>
      <c r="N137" s="89"/>
      <c r="P137" s="91"/>
      <c r="R137" s="90"/>
      <c r="T137" s="91"/>
      <c r="W137" s="82"/>
      <c r="X137" s="17"/>
      <c r="Y137" s="95"/>
      <c r="Z137" s="4"/>
      <c r="AA137" s="19"/>
      <c r="AB137" s="19"/>
      <c r="AC137" s="19"/>
      <c r="AD137" s="19"/>
      <c r="AE137" s="19"/>
      <c r="AF137" s="47"/>
      <c r="AG137" s="48"/>
      <c r="AH137" s="20"/>
      <c r="AI137" s="20"/>
      <c r="AJ137" s="20"/>
      <c r="AK137" s="48"/>
    </row>
    <row r="138" spans="2:37" x14ac:dyDescent="0.25">
      <c r="B138" s="91"/>
      <c r="C138" s="88"/>
      <c r="D138" s="91"/>
      <c r="F138" s="93"/>
      <c r="H138" s="89"/>
      <c r="J138" s="89"/>
      <c r="L138" s="89"/>
      <c r="N138" s="89"/>
      <c r="P138" s="91"/>
      <c r="R138" s="90"/>
      <c r="T138" s="91"/>
      <c r="W138" s="82"/>
      <c r="X138" s="17"/>
      <c r="Y138" s="95"/>
      <c r="Z138" s="4"/>
      <c r="AA138" s="19"/>
      <c r="AB138" s="19"/>
      <c r="AC138" s="19"/>
      <c r="AD138" s="19"/>
      <c r="AE138" s="19"/>
      <c r="AF138" s="47"/>
      <c r="AG138" s="48"/>
      <c r="AH138" s="20"/>
      <c r="AI138" s="20"/>
      <c r="AJ138" s="20"/>
      <c r="AK138" s="48"/>
    </row>
    <row r="139" spans="2:37" x14ac:dyDescent="0.25">
      <c r="B139" s="91"/>
      <c r="C139" s="88"/>
      <c r="D139" s="91"/>
      <c r="F139" s="93"/>
      <c r="H139" s="89"/>
      <c r="J139" s="89"/>
      <c r="L139" s="89"/>
      <c r="N139" s="89"/>
      <c r="P139" s="91"/>
      <c r="R139" s="90"/>
      <c r="T139" s="91"/>
      <c r="W139" s="82"/>
      <c r="X139" s="17"/>
      <c r="Y139" s="95"/>
      <c r="Z139" s="4"/>
      <c r="AA139" s="19"/>
      <c r="AB139" s="19"/>
      <c r="AC139" s="19"/>
      <c r="AD139" s="19"/>
      <c r="AE139" s="19"/>
      <c r="AF139" s="47"/>
      <c r="AG139" s="48"/>
      <c r="AH139" s="20"/>
      <c r="AI139" s="20"/>
      <c r="AJ139" s="20"/>
      <c r="AK139" s="48"/>
    </row>
    <row r="140" spans="2:37" x14ac:dyDescent="0.25">
      <c r="B140" s="91"/>
      <c r="C140" s="88"/>
      <c r="D140" s="91"/>
      <c r="F140" s="93"/>
      <c r="H140" s="89"/>
      <c r="J140" s="89"/>
      <c r="L140" s="89"/>
      <c r="N140" s="89"/>
      <c r="P140" s="91"/>
      <c r="R140" s="90"/>
      <c r="T140" s="91"/>
      <c r="W140" s="82"/>
      <c r="X140" s="17"/>
      <c r="Y140" s="95"/>
      <c r="Z140" s="4"/>
      <c r="AA140" s="19"/>
      <c r="AB140" s="19"/>
      <c r="AC140" s="19"/>
      <c r="AD140" s="19"/>
      <c r="AE140" s="19"/>
      <c r="AF140" s="47"/>
      <c r="AG140" s="48"/>
      <c r="AH140" s="20"/>
      <c r="AI140" s="20"/>
      <c r="AJ140" s="20"/>
      <c r="AK140" s="48"/>
    </row>
    <row r="141" spans="2:37" x14ac:dyDescent="0.25">
      <c r="B141" s="91"/>
      <c r="C141" s="88"/>
      <c r="D141" s="91"/>
      <c r="F141" s="93"/>
      <c r="H141" s="89"/>
      <c r="J141" s="89"/>
      <c r="L141" s="89"/>
      <c r="N141" s="89"/>
      <c r="P141" s="91"/>
      <c r="R141" s="90"/>
      <c r="T141" s="91"/>
      <c r="W141" s="82"/>
      <c r="X141" s="17"/>
      <c r="Y141" s="95"/>
      <c r="Z141" s="4"/>
      <c r="AA141" s="19"/>
      <c r="AB141" s="19"/>
      <c r="AC141" s="19"/>
      <c r="AD141" s="19"/>
      <c r="AE141" s="19"/>
      <c r="AF141" s="47"/>
      <c r="AG141" s="48"/>
      <c r="AH141" s="20"/>
      <c r="AI141" s="20"/>
      <c r="AJ141" s="20"/>
      <c r="AK141" s="48"/>
    </row>
    <row r="142" spans="2:37" x14ac:dyDescent="0.25">
      <c r="B142" s="91"/>
      <c r="C142" s="88"/>
      <c r="D142" s="91"/>
      <c r="F142" s="93"/>
      <c r="H142" s="89"/>
      <c r="J142" s="89"/>
      <c r="L142" s="89"/>
      <c r="N142" s="89"/>
      <c r="P142" s="91"/>
      <c r="R142" s="90"/>
      <c r="T142" s="91"/>
      <c r="W142" s="82"/>
      <c r="X142" s="17"/>
      <c r="Y142" s="95"/>
      <c r="Z142" s="4"/>
      <c r="AA142" s="19"/>
      <c r="AB142" s="19"/>
      <c r="AC142" s="19"/>
      <c r="AD142" s="19"/>
      <c r="AE142" s="19"/>
      <c r="AF142" s="47"/>
      <c r="AG142" s="48"/>
      <c r="AH142" s="20"/>
      <c r="AI142" s="20"/>
      <c r="AJ142" s="20"/>
      <c r="AK142" s="48"/>
    </row>
    <row r="143" spans="2:37" x14ac:dyDescent="0.25">
      <c r="B143" s="91"/>
      <c r="C143" s="88"/>
      <c r="D143" s="91"/>
      <c r="F143" s="93"/>
      <c r="H143" s="89"/>
      <c r="J143" s="89"/>
      <c r="L143" s="89"/>
      <c r="N143" s="89"/>
      <c r="P143" s="91"/>
      <c r="R143" s="90"/>
      <c r="T143" s="91"/>
      <c r="W143" s="82"/>
      <c r="X143" s="17"/>
      <c r="Y143" s="95"/>
      <c r="Z143" s="4"/>
      <c r="AA143" s="19"/>
      <c r="AB143" s="19"/>
      <c r="AC143" s="19"/>
      <c r="AD143" s="19"/>
      <c r="AE143" s="19"/>
      <c r="AF143" s="47"/>
      <c r="AG143" s="48"/>
      <c r="AH143" s="20"/>
      <c r="AI143" s="20"/>
      <c r="AJ143" s="20"/>
      <c r="AK143" s="48"/>
    </row>
    <row r="144" spans="2:37" x14ac:dyDescent="0.25">
      <c r="B144" s="91"/>
      <c r="C144" s="88"/>
      <c r="D144" s="91"/>
      <c r="F144" s="93"/>
      <c r="H144" s="89"/>
      <c r="J144" s="89"/>
      <c r="L144" s="89"/>
      <c r="N144" s="89"/>
      <c r="P144" s="91"/>
      <c r="R144" s="90"/>
      <c r="T144" s="91"/>
      <c r="W144" s="82"/>
      <c r="X144" s="17"/>
      <c r="Y144" s="95"/>
      <c r="Z144" s="4"/>
      <c r="AA144" s="19"/>
      <c r="AB144" s="19"/>
      <c r="AC144" s="19"/>
      <c r="AD144" s="19"/>
      <c r="AE144" s="19"/>
      <c r="AF144" s="47"/>
      <c r="AG144" s="48"/>
      <c r="AH144" s="20"/>
      <c r="AI144" s="20"/>
      <c r="AJ144" s="20"/>
      <c r="AK144" s="48"/>
    </row>
    <row r="145" spans="2:37" x14ac:dyDescent="0.25">
      <c r="B145" s="91"/>
      <c r="C145" s="88"/>
      <c r="D145" s="91"/>
      <c r="F145" s="93"/>
      <c r="H145" s="89"/>
      <c r="J145" s="89"/>
      <c r="L145" s="89"/>
      <c r="N145" s="89"/>
      <c r="P145" s="91"/>
      <c r="R145" s="90"/>
      <c r="T145" s="91"/>
      <c r="W145" s="82"/>
      <c r="X145" s="17"/>
      <c r="Y145" s="95"/>
      <c r="Z145" s="4"/>
      <c r="AA145" s="19"/>
      <c r="AB145" s="19"/>
      <c r="AC145" s="19"/>
      <c r="AD145" s="19"/>
      <c r="AE145" s="19"/>
      <c r="AF145" s="47"/>
      <c r="AG145" s="48"/>
      <c r="AH145" s="20"/>
      <c r="AI145" s="20"/>
      <c r="AJ145" s="20"/>
      <c r="AK145" s="48"/>
    </row>
    <row r="146" spans="2:37" x14ac:dyDescent="0.25">
      <c r="B146" s="91"/>
      <c r="C146" s="88"/>
      <c r="D146" s="91"/>
      <c r="F146" s="93"/>
      <c r="H146" s="89"/>
      <c r="J146" s="89"/>
      <c r="L146" s="89"/>
      <c r="N146" s="89"/>
      <c r="P146" s="91"/>
      <c r="R146" s="90"/>
      <c r="T146" s="91"/>
      <c r="W146" s="82"/>
      <c r="X146" s="17"/>
      <c r="Y146" s="95"/>
      <c r="Z146" s="4"/>
      <c r="AA146" s="19"/>
      <c r="AB146" s="19"/>
      <c r="AC146" s="19"/>
      <c r="AD146" s="19"/>
      <c r="AE146" s="19"/>
      <c r="AF146" s="47"/>
      <c r="AG146" s="48"/>
      <c r="AH146" s="20"/>
      <c r="AI146" s="20"/>
      <c r="AJ146" s="20"/>
      <c r="AK146" s="48"/>
    </row>
    <row r="147" spans="2:37" x14ac:dyDescent="0.25">
      <c r="B147" s="91"/>
      <c r="C147" s="88"/>
      <c r="D147" s="91"/>
      <c r="F147" s="93"/>
      <c r="H147" s="89"/>
      <c r="J147" s="89"/>
      <c r="L147" s="89"/>
      <c r="N147" s="89"/>
      <c r="P147" s="91"/>
      <c r="R147" s="90"/>
      <c r="T147" s="91"/>
      <c r="W147" s="82"/>
      <c r="X147" s="17"/>
      <c r="Y147" s="95"/>
      <c r="Z147" s="4"/>
      <c r="AA147" s="19"/>
      <c r="AB147" s="19"/>
      <c r="AC147" s="19"/>
      <c r="AD147" s="19"/>
      <c r="AE147" s="19"/>
      <c r="AF147" s="47"/>
      <c r="AG147" s="48"/>
      <c r="AH147" s="20"/>
      <c r="AI147" s="20"/>
      <c r="AJ147" s="20"/>
      <c r="AK147" s="48"/>
    </row>
    <row r="148" spans="2:37" x14ac:dyDescent="0.25">
      <c r="B148" s="91"/>
      <c r="C148" s="88"/>
      <c r="D148" s="91"/>
      <c r="F148" s="93"/>
      <c r="H148" s="89"/>
      <c r="J148" s="89"/>
      <c r="L148" s="89"/>
      <c r="N148" s="89"/>
      <c r="P148" s="91"/>
      <c r="R148" s="90"/>
      <c r="T148" s="91"/>
      <c r="W148" s="82"/>
      <c r="X148" s="17"/>
      <c r="Y148" s="95"/>
      <c r="Z148" s="4"/>
      <c r="AA148" s="19"/>
      <c r="AB148" s="19"/>
      <c r="AC148" s="19"/>
      <c r="AD148" s="19"/>
      <c r="AE148" s="19"/>
      <c r="AF148" s="47"/>
      <c r="AG148" s="48"/>
      <c r="AH148" s="20"/>
      <c r="AI148" s="20"/>
      <c r="AJ148" s="20"/>
      <c r="AK148" s="48"/>
    </row>
    <row r="149" spans="2:37" x14ac:dyDescent="0.25">
      <c r="B149" s="91"/>
      <c r="C149" s="88"/>
      <c r="D149" s="91"/>
      <c r="F149" s="93"/>
      <c r="H149" s="89"/>
      <c r="J149" s="89"/>
      <c r="L149" s="89"/>
      <c r="N149" s="89"/>
      <c r="P149" s="91"/>
      <c r="R149" s="90"/>
      <c r="T149" s="91"/>
      <c r="W149" s="82"/>
      <c r="X149" s="17"/>
      <c r="Y149" s="95"/>
      <c r="Z149" s="4"/>
      <c r="AA149" s="19"/>
      <c r="AB149" s="19"/>
      <c r="AC149" s="19"/>
      <c r="AD149" s="19"/>
      <c r="AE149" s="19"/>
      <c r="AF149" s="47"/>
      <c r="AG149" s="48"/>
      <c r="AH149" s="20"/>
      <c r="AI149" s="20"/>
      <c r="AJ149" s="20"/>
      <c r="AK149" s="48"/>
    </row>
    <row r="150" spans="2:37" x14ac:dyDescent="0.25">
      <c r="B150" s="91"/>
      <c r="C150" s="88"/>
      <c r="D150" s="91"/>
      <c r="F150" s="93"/>
      <c r="H150" s="89"/>
      <c r="J150" s="89"/>
      <c r="L150" s="89"/>
      <c r="N150" s="89"/>
      <c r="P150" s="91"/>
      <c r="R150" s="90"/>
      <c r="T150" s="91"/>
      <c r="W150" s="82"/>
      <c r="X150" s="17"/>
      <c r="Y150" s="95"/>
      <c r="Z150" s="4"/>
      <c r="AA150" s="19"/>
      <c r="AB150" s="19"/>
      <c r="AC150" s="19"/>
      <c r="AD150" s="19"/>
      <c r="AE150" s="19"/>
      <c r="AF150" s="47"/>
      <c r="AG150" s="48"/>
      <c r="AH150" s="20"/>
      <c r="AI150" s="20"/>
      <c r="AJ150" s="20"/>
      <c r="AK150" s="48"/>
    </row>
    <row r="151" spans="2:37" x14ac:dyDescent="0.25">
      <c r="B151" s="91"/>
      <c r="C151" s="88"/>
      <c r="D151" s="91"/>
      <c r="F151" s="93"/>
      <c r="H151" s="89"/>
      <c r="J151" s="89"/>
      <c r="L151" s="89"/>
      <c r="N151" s="89"/>
      <c r="P151" s="91"/>
      <c r="R151" s="90"/>
      <c r="T151" s="91"/>
      <c r="W151" s="82"/>
      <c r="X151" s="17"/>
      <c r="Y151" s="95"/>
      <c r="Z151" s="4"/>
      <c r="AA151" s="19"/>
      <c r="AB151" s="19"/>
      <c r="AC151" s="19"/>
      <c r="AD151" s="19"/>
      <c r="AE151" s="19"/>
      <c r="AF151" s="47"/>
      <c r="AG151" s="48"/>
      <c r="AH151" s="20"/>
      <c r="AI151" s="20"/>
      <c r="AJ151" s="20"/>
      <c r="AK151" s="48"/>
    </row>
    <row r="152" spans="2:37" x14ac:dyDescent="0.25">
      <c r="B152" s="91"/>
      <c r="C152" s="88"/>
      <c r="D152" s="91"/>
      <c r="F152" s="93"/>
      <c r="H152" s="89"/>
      <c r="J152" s="89"/>
      <c r="L152" s="89"/>
      <c r="N152" s="89"/>
      <c r="P152" s="91"/>
      <c r="R152" s="90"/>
      <c r="T152" s="91"/>
      <c r="W152" s="82"/>
      <c r="X152" s="17"/>
      <c r="Y152" s="95"/>
      <c r="Z152" s="4"/>
      <c r="AA152" s="19"/>
      <c r="AB152" s="19"/>
      <c r="AC152" s="19"/>
      <c r="AD152" s="19"/>
      <c r="AE152" s="19"/>
      <c r="AF152" s="47"/>
      <c r="AG152" s="48"/>
      <c r="AH152" s="20"/>
      <c r="AI152" s="20"/>
      <c r="AJ152" s="20"/>
      <c r="AK152" s="48"/>
    </row>
    <row r="153" spans="2:37" x14ac:dyDescent="0.25">
      <c r="B153" s="91"/>
      <c r="C153" s="88"/>
      <c r="D153" s="91"/>
      <c r="F153" s="93"/>
      <c r="H153" s="89"/>
      <c r="J153" s="89"/>
      <c r="L153" s="89"/>
      <c r="N153" s="89"/>
      <c r="P153" s="91"/>
      <c r="R153" s="90"/>
      <c r="T153" s="91"/>
      <c r="W153" s="82"/>
      <c r="X153" s="17"/>
      <c r="Y153" s="95"/>
      <c r="Z153" s="4"/>
      <c r="AA153" s="19"/>
      <c r="AB153" s="19"/>
      <c r="AC153" s="19"/>
      <c r="AD153" s="19"/>
      <c r="AE153" s="19"/>
      <c r="AF153" s="47"/>
      <c r="AG153" s="48"/>
      <c r="AH153" s="20"/>
      <c r="AI153" s="20"/>
      <c r="AJ153" s="20"/>
      <c r="AK153" s="48"/>
    </row>
    <row r="154" spans="2:37" x14ac:dyDescent="0.25">
      <c r="B154" s="91"/>
      <c r="C154" s="88"/>
      <c r="D154" s="91"/>
      <c r="F154" s="93"/>
      <c r="H154" s="89"/>
      <c r="J154" s="89"/>
      <c r="L154" s="89"/>
      <c r="N154" s="89"/>
      <c r="P154" s="91"/>
      <c r="R154" s="90"/>
      <c r="T154" s="91"/>
      <c r="W154" s="82"/>
      <c r="X154" s="17"/>
      <c r="Y154" s="95"/>
      <c r="Z154" s="4"/>
      <c r="AA154" s="19"/>
      <c r="AB154" s="19"/>
      <c r="AC154" s="19"/>
      <c r="AD154" s="19"/>
      <c r="AE154" s="19"/>
      <c r="AF154" s="47"/>
      <c r="AG154" s="48"/>
      <c r="AH154" s="20"/>
      <c r="AI154" s="20"/>
      <c r="AJ154" s="20"/>
      <c r="AK154" s="48"/>
    </row>
    <row r="155" spans="2:37" x14ac:dyDescent="0.25">
      <c r="B155" s="91"/>
      <c r="C155" s="88"/>
      <c r="D155" s="91"/>
      <c r="F155" s="93"/>
      <c r="H155" s="89"/>
      <c r="J155" s="89"/>
      <c r="L155" s="89"/>
      <c r="N155" s="89"/>
      <c r="P155" s="91"/>
      <c r="R155" s="90"/>
      <c r="T155" s="91"/>
      <c r="W155" s="82"/>
      <c r="X155" s="17"/>
      <c r="Y155" s="95"/>
      <c r="Z155" s="4"/>
      <c r="AA155" s="19"/>
      <c r="AB155" s="19"/>
      <c r="AC155" s="19"/>
      <c r="AD155" s="19"/>
      <c r="AE155" s="19"/>
      <c r="AF155" s="47"/>
      <c r="AG155" s="48"/>
      <c r="AH155" s="20"/>
      <c r="AI155" s="20"/>
      <c r="AJ155" s="20"/>
      <c r="AK155" s="48"/>
    </row>
    <row r="156" spans="2:37" x14ac:dyDescent="0.25">
      <c r="B156" s="91"/>
      <c r="C156" s="88"/>
      <c r="D156" s="91"/>
      <c r="F156" s="93"/>
      <c r="H156" s="89"/>
      <c r="J156" s="89"/>
      <c r="L156" s="89"/>
      <c r="N156" s="89"/>
      <c r="P156" s="91"/>
      <c r="R156" s="90"/>
      <c r="T156" s="91"/>
      <c r="W156" s="82"/>
      <c r="X156" s="17"/>
      <c r="Y156" s="95"/>
      <c r="Z156" s="4"/>
      <c r="AA156" s="19"/>
      <c r="AB156" s="19"/>
      <c r="AC156" s="19"/>
      <c r="AD156" s="19"/>
      <c r="AE156" s="19"/>
      <c r="AF156" s="47"/>
      <c r="AG156" s="48"/>
      <c r="AH156" s="20"/>
      <c r="AI156" s="20"/>
      <c r="AJ156" s="20"/>
      <c r="AK156" s="48"/>
    </row>
    <row r="157" spans="2:37" x14ac:dyDescent="0.25">
      <c r="B157" s="91"/>
      <c r="C157" s="88"/>
      <c r="D157" s="91"/>
      <c r="F157" s="93"/>
      <c r="H157" s="89"/>
      <c r="J157" s="89"/>
      <c r="L157" s="89"/>
      <c r="N157" s="89"/>
      <c r="P157" s="91"/>
      <c r="R157" s="90"/>
      <c r="T157" s="91"/>
      <c r="W157" s="82"/>
      <c r="X157" s="17"/>
      <c r="Y157" s="95"/>
      <c r="Z157" s="4"/>
      <c r="AA157" s="19"/>
      <c r="AB157" s="19"/>
      <c r="AC157" s="19"/>
      <c r="AD157" s="19"/>
      <c r="AE157" s="19"/>
      <c r="AF157" s="47"/>
      <c r="AG157" s="48"/>
      <c r="AH157" s="20"/>
      <c r="AI157" s="20"/>
      <c r="AJ157" s="20"/>
      <c r="AK157" s="48"/>
    </row>
    <row r="158" spans="2:37" x14ac:dyDescent="0.25">
      <c r="B158" s="91"/>
      <c r="C158" s="88"/>
      <c r="D158" s="91"/>
      <c r="F158" s="93"/>
      <c r="H158" s="89"/>
      <c r="J158" s="89"/>
      <c r="L158" s="89"/>
      <c r="N158" s="89"/>
      <c r="P158" s="91"/>
      <c r="R158" s="90"/>
      <c r="T158" s="91"/>
      <c r="W158" s="82"/>
      <c r="X158" s="17"/>
      <c r="Y158" s="95"/>
      <c r="Z158" s="4"/>
      <c r="AA158" s="19"/>
      <c r="AB158" s="19"/>
      <c r="AC158" s="19"/>
      <c r="AD158" s="19"/>
      <c r="AE158" s="19"/>
      <c r="AF158" s="47"/>
      <c r="AG158" s="48"/>
      <c r="AH158" s="20"/>
      <c r="AI158" s="20"/>
      <c r="AJ158" s="20"/>
      <c r="AK158" s="48"/>
    </row>
    <row r="159" spans="2:37" x14ac:dyDescent="0.25">
      <c r="B159" s="91"/>
      <c r="C159" s="88"/>
      <c r="D159" s="91"/>
      <c r="F159" s="93"/>
      <c r="H159" s="89"/>
      <c r="J159" s="89"/>
      <c r="L159" s="89"/>
      <c r="N159" s="89"/>
      <c r="P159" s="91"/>
      <c r="R159" s="90"/>
      <c r="T159" s="91"/>
      <c r="W159" s="82"/>
      <c r="X159" s="17"/>
      <c r="Y159" s="95"/>
      <c r="Z159" s="4"/>
      <c r="AA159" s="19"/>
      <c r="AB159" s="19"/>
      <c r="AC159" s="19"/>
      <c r="AD159" s="19"/>
      <c r="AE159" s="19"/>
      <c r="AF159" s="47"/>
      <c r="AG159" s="48"/>
      <c r="AH159" s="20"/>
      <c r="AI159" s="20"/>
      <c r="AJ159" s="20"/>
      <c r="AK159" s="48"/>
    </row>
    <row r="160" spans="2:37" x14ac:dyDescent="0.25">
      <c r="B160" s="91"/>
      <c r="C160" s="88"/>
      <c r="D160" s="91"/>
      <c r="F160" s="93"/>
      <c r="H160" s="89"/>
      <c r="J160" s="89"/>
      <c r="L160" s="89"/>
      <c r="N160" s="89"/>
      <c r="P160" s="91"/>
      <c r="R160" s="90"/>
      <c r="T160" s="91"/>
      <c r="W160" s="82"/>
      <c r="X160" s="17"/>
      <c r="Y160" s="95"/>
      <c r="Z160" s="4"/>
      <c r="AA160" s="19"/>
      <c r="AB160" s="19"/>
      <c r="AC160" s="19"/>
      <c r="AD160" s="19"/>
      <c r="AE160" s="19"/>
      <c r="AF160" s="47"/>
      <c r="AG160" s="48"/>
      <c r="AH160" s="20"/>
      <c r="AI160" s="20"/>
      <c r="AJ160" s="20"/>
      <c r="AK160" s="48"/>
    </row>
    <row r="161" spans="2:37" x14ac:dyDescent="0.25">
      <c r="B161" s="91"/>
      <c r="C161" s="88"/>
      <c r="D161" s="91"/>
      <c r="F161" s="93"/>
      <c r="H161" s="89"/>
      <c r="J161" s="89"/>
      <c r="L161" s="89"/>
      <c r="N161" s="89"/>
      <c r="P161" s="91"/>
      <c r="R161" s="90"/>
      <c r="T161" s="91"/>
      <c r="W161" s="82"/>
      <c r="X161" s="17"/>
      <c r="Y161" s="95"/>
      <c r="Z161" s="4"/>
      <c r="AA161" s="19"/>
      <c r="AB161" s="19"/>
      <c r="AC161" s="19"/>
      <c r="AD161" s="19"/>
      <c r="AE161" s="19"/>
      <c r="AF161" s="47"/>
      <c r="AG161" s="48"/>
      <c r="AH161" s="20"/>
      <c r="AI161" s="20"/>
      <c r="AJ161" s="20"/>
      <c r="AK161" s="48"/>
    </row>
    <row r="162" spans="2:37" x14ac:dyDescent="0.25">
      <c r="B162" s="91"/>
      <c r="C162" s="88"/>
      <c r="D162" s="91"/>
      <c r="F162" s="93"/>
      <c r="H162" s="89"/>
      <c r="J162" s="89"/>
      <c r="L162" s="89"/>
      <c r="N162" s="89"/>
      <c r="P162" s="91"/>
      <c r="R162" s="90"/>
      <c r="T162" s="91"/>
      <c r="W162" s="82"/>
      <c r="X162" s="17"/>
      <c r="Y162" s="95"/>
      <c r="Z162" s="4"/>
      <c r="AA162" s="19"/>
      <c r="AB162" s="19"/>
      <c r="AC162" s="19"/>
      <c r="AD162" s="19"/>
      <c r="AE162" s="19"/>
      <c r="AF162" s="47"/>
      <c r="AG162" s="48"/>
      <c r="AH162" s="20"/>
      <c r="AI162" s="20"/>
      <c r="AJ162" s="20"/>
      <c r="AK162" s="48"/>
    </row>
    <row r="163" spans="2:37" x14ac:dyDescent="0.25">
      <c r="B163" s="91"/>
      <c r="C163" s="88"/>
      <c r="D163" s="91"/>
      <c r="F163" s="93"/>
      <c r="H163" s="89"/>
      <c r="J163" s="89"/>
      <c r="L163" s="89"/>
      <c r="N163" s="89"/>
      <c r="P163" s="91"/>
      <c r="R163" s="90"/>
      <c r="T163" s="91"/>
      <c r="W163" s="82"/>
      <c r="X163" s="17"/>
      <c r="Y163" s="95"/>
      <c r="Z163" s="4"/>
      <c r="AA163" s="19"/>
      <c r="AB163" s="19"/>
      <c r="AC163" s="19"/>
      <c r="AD163" s="19"/>
      <c r="AE163" s="19"/>
      <c r="AF163" s="47"/>
      <c r="AG163" s="48"/>
      <c r="AH163" s="20"/>
      <c r="AI163" s="20"/>
      <c r="AJ163" s="20"/>
      <c r="AK163" s="48"/>
    </row>
    <row r="164" spans="2:37" x14ac:dyDescent="0.25">
      <c r="B164" s="91"/>
      <c r="C164" s="88"/>
      <c r="D164" s="91"/>
      <c r="F164" s="93"/>
      <c r="H164" s="89"/>
      <c r="J164" s="89"/>
      <c r="L164" s="89"/>
      <c r="N164" s="89"/>
      <c r="P164" s="91"/>
      <c r="R164" s="90"/>
      <c r="T164" s="91"/>
      <c r="W164" s="82"/>
      <c r="X164" s="17"/>
      <c r="Y164" s="95"/>
      <c r="Z164" s="4"/>
      <c r="AA164" s="19"/>
      <c r="AB164" s="19"/>
      <c r="AC164" s="19"/>
      <c r="AD164" s="19"/>
      <c r="AE164" s="19"/>
      <c r="AF164" s="47"/>
      <c r="AG164" s="48"/>
      <c r="AH164" s="20"/>
      <c r="AI164" s="20"/>
      <c r="AJ164" s="20"/>
      <c r="AK164" s="48"/>
    </row>
    <row r="165" spans="2:37" x14ac:dyDescent="0.25">
      <c r="B165" s="91"/>
      <c r="C165" s="88"/>
      <c r="D165" s="91"/>
      <c r="F165" s="93"/>
      <c r="H165" s="89"/>
      <c r="J165" s="89"/>
      <c r="L165" s="89"/>
      <c r="N165" s="89"/>
      <c r="P165" s="91"/>
      <c r="R165" s="90"/>
      <c r="T165" s="91"/>
      <c r="W165" s="82"/>
      <c r="X165" s="17"/>
      <c r="Y165" s="95"/>
      <c r="Z165" s="4"/>
      <c r="AA165" s="19"/>
      <c r="AB165" s="19"/>
      <c r="AC165" s="19"/>
      <c r="AD165" s="19"/>
      <c r="AE165" s="19"/>
      <c r="AF165" s="47"/>
      <c r="AG165" s="48"/>
      <c r="AH165" s="20"/>
      <c r="AI165" s="20"/>
      <c r="AJ165" s="20"/>
      <c r="AK165" s="48"/>
    </row>
    <row r="166" spans="2:37" x14ac:dyDescent="0.25">
      <c r="B166" s="91"/>
      <c r="C166" s="88"/>
      <c r="D166" s="91"/>
      <c r="F166" s="93"/>
      <c r="H166" s="89"/>
      <c r="J166" s="89"/>
      <c r="L166" s="89"/>
      <c r="N166" s="89"/>
      <c r="P166" s="91"/>
      <c r="R166" s="90"/>
      <c r="T166" s="91"/>
      <c r="W166" s="82"/>
      <c r="X166" s="17"/>
      <c r="Y166" s="95"/>
      <c r="Z166" s="4"/>
      <c r="AA166" s="19"/>
      <c r="AB166" s="19"/>
      <c r="AC166" s="19"/>
      <c r="AD166" s="19"/>
      <c r="AE166" s="19"/>
      <c r="AF166" s="47"/>
      <c r="AG166" s="48"/>
      <c r="AH166" s="20"/>
      <c r="AI166" s="20"/>
      <c r="AJ166" s="20"/>
    </row>
    <row r="167" spans="2:37" x14ac:dyDescent="0.25">
      <c r="B167" s="91"/>
      <c r="C167" s="88"/>
      <c r="D167" s="91"/>
      <c r="F167" s="93"/>
      <c r="H167" s="89"/>
      <c r="J167" s="89"/>
      <c r="L167" s="89"/>
      <c r="N167" s="89"/>
      <c r="P167" s="91"/>
      <c r="R167" s="90"/>
      <c r="T167" s="91"/>
      <c r="W167" s="82"/>
      <c r="X167" s="17"/>
      <c r="Y167" s="95"/>
      <c r="Z167" s="4"/>
      <c r="AA167" s="19"/>
      <c r="AB167" s="19"/>
      <c r="AC167" s="19"/>
      <c r="AD167" s="19"/>
      <c r="AE167" s="19"/>
      <c r="AF167" s="47"/>
      <c r="AG167" s="48"/>
      <c r="AH167" s="20"/>
      <c r="AI167" s="20"/>
      <c r="AJ167" s="20"/>
    </row>
    <row r="168" spans="2:37" x14ac:dyDescent="0.25">
      <c r="B168" s="91"/>
      <c r="C168" s="88"/>
      <c r="D168" s="91"/>
      <c r="F168" s="93"/>
      <c r="H168" s="89"/>
      <c r="J168" s="89"/>
      <c r="L168" s="89"/>
      <c r="N168" s="89"/>
      <c r="P168" s="91"/>
      <c r="R168" s="90"/>
      <c r="T168" s="91"/>
      <c r="W168" s="82"/>
      <c r="X168" s="17"/>
      <c r="Y168" s="95"/>
      <c r="Z168" s="4"/>
      <c r="AA168" s="19"/>
      <c r="AB168" s="19"/>
      <c r="AC168" s="19"/>
      <c r="AD168" s="19"/>
      <c r="AE168" s="19"/>
      <c r="AF168" s="47"/>
      <c r="AG168" s="48"/>
      <c r="AH168" s="20"/>
      <c r="AI168" s="20"/>
      <c r="AJ168" s="20"/>
    </row>
    <row r="169" spans="2:37" x14ac:dyDescent="0.25">
      <c r="B169" s="91"/>
      <c r="C169" s="88"/>
      <c r="D169" s="91"/>
      <c r="F169" s="93"/>
      <c r="H169" s="89"/>
      <c r="J169" s="89"/>
      <c r="L169" s="89"/>
      <c r="N169" s="89"/>
      <c r="P169" s="91"/>
      <c r="R169" s="90"/>
      <c r="T169" s="91"/>
      <c r="W169" s="82"/>
      <c r="X169" s="17"/>
      <c r="Y169" s="95"/>
      <c r="Z169" s="4"/>
      <c r="AA169" s="19"/>
      <c r="AB169" s="19"/>
      <c r="AC169" s="19"/>
      <c r="AD169" s="19"/>
      <c r="AE169" s="19"/>
      <c r="AF169" s="47"/>
      <c r="AG169" s="48"/>
      <c r="AH169" s="20"/>
      <c r="AI169" s="20"/>
      <c r="AJ169" s="20"/>
    </row>
    <row r="170" spans="2:37" x14ac:dyDescent="0.25">
      <c r="B170" s="91"/>
      <c r="C170" s="88"/>
      <c r="D170" s="91"/>
      <c r="F170" s="93"/>
      <c r="H170" s="89"/>
      <c r="J170" s="89"/>
      <c r="L170" s="89"/>
      <c r="N170" s="89"/>
      <c r="P170" s="91"/>
      <c r="R170" s="90"/>
      <c r="T170" s="91"/>
      <c r="W170" s="82"/>
      <c r="X170" s="17"/>
      <c r="Y170" s="95"/>
      <c r="Z170" s="4"/>
      <c r="AA170" s="19"/>
      <c r="AB170" s="19"/>
      <c r="AC170" s="19"/>
      <c r="AD170" s="19"/>
      <c r="AE170" s="19"/>
      <c r="AF170" s="47"/>
      <c r="AG170" s="48"/>
      <c r="AH170" s="20"/>
      <c r="AI170" s="20"/>
      <c r="AJ170" s="20"/>
    </row>
    <row r="171" spans="2:37" x14ac:dyDescent="0.25">
      <c r="B171" s="91"/>
      <c r="C171" s="88"/>
      <c r="D171" s="91"/>
      <c r="F171" s="93"/>
      <c r="H171" s="89"/>
      <c r="J171" s="89"/>
      <c r="L171" s="89"/>
      <c r="N171" s="89"/>
      <c r="P171" s="91"/>
      <c r="R171" s="90"/>
      <c r="T171" s="91"/>
      <c r="W171" s="82"/>
      <c r="X171" s="17"/>
      <c r="Y171" s="95"/>
      <c r="Z171" s="4"/>
      <c r="AA171" s="19"/>
      <c r="AB171" s="19"/>
      <c r="AC171" s="19"/>
      <c r="AD171" s="19"/>
      <c r="AE171" s="19"/>
      <c r="AF171" s="47"/>
      <c r="AG171" s="48"/>
      <c r="AH171" s="20"/>
      <c r="AI171" s="20"/>
      <c r="AJ171" s="20"/>
    </row>
    <row r="172" spans="2:37" x14ac:dyDescent="0.25">
      <c r="B172" s="91"/>
      <c r="C172" s="88"/>
      <c r="D172" s="91"/>
      <c r="F172" s="93"/>
      <c r="H172" s="89"/>
      <c r="J172" s="89"/>
      <c r="L172" s="89"/>
      <c r="N172" s="89"/>
      <c r="P172" s="91"/>
      <c r="R172" s="90"/>
      <c r="T172" s="91"/>
      <c r="W172" s="82"/>
      <c r="X172" s="17"/>
      <c r="Y172" s="95"/>
      <c r="Z172" s="4"/>
      <c r="AA172" s="19"/>
      <c r="AB172" s="19"/>
      <c r="AC172" s="19"/>
      <c r="AD172" s="19"/>
      <c r="AE172" s="19"/>
      <c r="AF172" s="47"/>
      <c r="AG172" s="48"/>
      <c r="AH172" s="20"/>
      <c r="AI172" s="20"/>
      <c r="AJ172" s="20"/>
    </row>
    <row r="173" spans="2:37" x14ac:dyDescent="0.25">
      <c r="B173" s="91"/>
      <c r="C173" s="88"/>
      <c r="D173" s="91"/>
      <c r="F173" s="93"/>
      <c r="H173" s="89"/>
      <c r="J173" s="89"/>
      <c r="L173" s="89"/>
      <c r="N173" s="89"/>
      <c r="P173" s="91"/>
      <c r="R173" s="90"/>
      <c r="T173" s="91"/>
      <c r="W173" s="82"/>
      <c r="X173" s="17"/>
      <c r="Y173" s="95"/>
      <c r="Z173" s="4"/>
      <c r="AA173" s="19"/>
      <c r="AB173" s="19"/>
      <c r="AC173" s="19"/>
      <c r="AD173" s="19"/>
      <c r="AE173" s="19"/>
      <c r="AF173" s="47"/>
      <c r="AG173" s="48"/>
      <c r="AH173" s="20"/>
      <c r="AI173" s="20"/>
      <c r="AJ173" s="20"/>
    </row>
    <row r="174" spans="2:37" x14ac:dyDescent="0.25">
      <c r="B174" s="91"/>
      <c r="C174" s="88"/>
      <c r="D174" s="91"/>
      <c r="F174" s="93"/>
      <c r="H174" s="89"/>
      <c r="J174" s="89"/>
      <c r="L174" s="89"/>
      <c r="N174" s="89"/>
      <c r="P174" s="91"/>
      <c r="R174" s="90"/>
      <c r="T174" s="91"/>
      <c r="W174" s="82"/>
      <c r="X174" s="83"/>
      <c r="Y174" s="95"/>
      <c r="Z174" s="84"/>
      <c r="AA174" s="85"/>
      <c r="AB174" s="85"/>
      <c r="AC174" s="85"/>
      <c r="AD174" s="85"/>
      <c r="AE174" s="85"/>
      <c r="AF174" s="47"/>
      <c r="AG174" s="48"/>
      <c r="AH174" s="20"/>
      <c r="AI174" s="20"/>
      <c r="AJ174" s="20"/>
    </row>
    <row r="175" spans="2:37" x14ac:dyDescent="0.25">
      <c r="B175" s="91"/>
      <c r="C175" s="88"/>
      <c r="D175" s="91"/>
      <c r="F175" s="93"/>
      <c r="H175" s="89"/>
      <c r="J175" s="89"/>
      <c r="L175" s="89"/>
      <c r="N175" s="89"/>
      <c r="P175" s="91"/>
      <c r="R175" s="90"/>
      <c r="T175" s="91"/>
      <c r="W175" s="82"/>
      <c r="X175" s="17"/>
      <c r="Y175" s="95"/>
      <c r="Z175" s="4"/>
      <c r="AA175" s="19"/>
      <c r="AB175" s="19"/>
      <c r="AC175" s="19"/>
      <c r="AD175" s="19"/>
      <c r="AE175" s="19"/>
      <c r="AF175" s="47"/>
      <c r="AG175" s="48"/>
      <c r="AH175" s="20"/>
      <c r="AI175" s="20"/>
      <c r="AJ175" s="20"/>
    </row>
    <row r="176" spans="2:37" x14ac:dyDescent="0.25">
      <c r="B176" s="91"/>
      <c r="C176" s="88"/>
      <c r="D176" s="91"/>
      <c r="F176" s="93"/>
      <c r="H176" s="89"/>
      <c r="J176" s="89"/>
      <c r="L176" s="89"/>
      <c r="N176" s="89"/>
      <c r="P176" s="91"/>
      <c r="R176" s="90"/>
      <c r="T176" s="91"/>
      <c r="W176" s="82"/>
      <c r="X176" s="17"/>
      <c r="Y176" s="95"/>
      <c r="Z176" s="4"/>
      <c r="AA176" s="19"/>
      <c r="AB176" s="19"/>
      <c r="AC176" s="19"/>
      <c r="AD176" s="19"/>
      <c r="AE176" s="19"/>
      <c r="AF176" s="47"/>
      <c r="AG176" s="48"/>
      <c r="AH176" s="20"/>
      <c r="AI176" s="20"/>
      <c r="AJ176" s="20"/>
    </row>
    <row r="177" spans="2:36" x14ac:dyDescent="0.25">
      <c r="B177" s="91"/>
      <c r="C177" s="88"/>
      <c r="D177" s="91"/>
      <c r="F177" s="93"/>
      <c r="H177" s="89"/>
      <c r="J177" s="89"/>
      <c r="L177" s="89"/>
      <c r="N177" s="89"/>
      <c r="P177" s="91"/>
      <c r="R177" s="90"/>
      <c r="T177" s="91"/>
      <c r="W177" s="82"/>
      <c r="X177" s="17"/>
      <c r="Y177" s="95"/>
      <c r="Z177" s="4"/>
      <c r="AA177" s="19"/>
      <c r="AB177" s="19"/>
      <c r="AC177" s="19"/>
      <c r="AD177" s="19"/>
      <c r="AE177" s="19"/>
      <c r="AF177" s="47"/>
      <c r="AG177" s="48"/>
      <c r="AH177" s="20"/>
      <c r="AI177" s="20"/>
      <c r="AJ177" s="20"/>
    </row>
    <row r="178" spans="2:36" x14ac:dyDescent="0.25">
      <c r="B178" s="91"/>
      <c r="C178" s="88"/>
      <c r="D178" s="91"/>
      <c r="F178" s="93"/>
      <c r="H178" s="89"/>
      <c r="J178" s="89"/>
      <c r="L178" s="89"/>
      <c r="N178" s="89"/>
      <c r="P178" s="91"/>
      <c r="R178" s="90"/>
      <c r="T178" s="91"/>
      <c r="W178" s="82"/>
      <c r="X178" s="17"/>
      <c r="Y178" s="95"/>
      <c r="Z178" s="4"/>
      <c r="AA178" s="19"/>
      <c r="AB178" s="19"/>
      <c r="AC178" s="19"/>
      <c r="AD178" s="19"/>
      <c r="AE178" s="19"/>
      <c r="AF178" s="47"/>
      <c r="AG178" s="48"/>
      <c r="AH178" s="20"/>
      <c r="AI178" s="20"/>
      <c r="AJ178" s="20"/>
    </row>
    <row r="179" spans="2:36" x14ac:dyDescent="0.25">
      <c r="B179" s="91"/>
      <c r="C179" s="88"/>
      <c r="D179" s="91"/>
      <c r="F179" s="93"/>
      <c r="H179" s="89"/>
      <c r="J179" s="89"/>
      <c r="L179" s="89"/>
      <c r="N179" s="89"/>
      <c r="P179" s="91"/>
      <c r="R179" s="90"/>
      <c r="T179" s="91"/>
      <c r="W179" s="82"/>
      <c r="X179" s="17"/>
      <c r="Y179" s="95"/>
      <c r="Z179" s="4"/>
      <c r="AA179" s="19"/>
      <c r="AB179" s="19"/>
      <c r="AC179" s="19"/>
      <c r="AD179" s="19"/>
      <c r="AE179" s="19"/>
      <c r="AF179" s="47"/>
      <c r="AG179" s="48"/>
      <c r="AH179" s="20"/>
      <c r="AI179" s="20"/>
      <c r="AJ179" s="20"/>
    </row>
    <row r="180" spans="2:36" x14ac:dyDescent="0.25">
      <c r="B180" s="91"/>
      <c r="C180" s="88"/>
      <c r="D180" s="91"/>
      <c r="F180" s="93"/>
      <c r="H180" s="89"/>
      <c r="J180" s="89"/>
      <c r="L180" s="89"/>
      <c r="N180" s="89"/>
      <c r="P180" s="91"/>
      <c r="R180" s="90"/>
      <c r="T180" s="91"/>
      <c r="W180" s="82"/>
      <c r="X180" s="17"/>
      <c r="Y180" s="95"/>
      <c r="Z180" s="4"/>
      <c r="AA180" s="19"/>
      <c r="AB180" s="19"/>
      <c r="AC180" s="19"/>
      <c r="AD180" s="19"/>
      <c r="AE180" s="19"/>
      <c r="AF180" s="47"/>
      <c r="AG180" s="48"/>
      <c r="AH180" s="20"/>
      <c r="AI180" s="20"/>
      <c r="AJ180" s="20"/>
    </row>
    <row r="181" spans="2:36" x14ac:dyDescent="0.25">
      <c r="B181" s="91"/>
      <c r="C181" s="88"/>
      <c r="D181" s="91"/>
      <c r="F181" s="93"/>
      <c r="H181" s="89"/>
      <c r="J181" s="89"/>
      <c r="L181" s="89"/>
      <c r="N181" s="89"/>
      <c r="P181" s="91"/>
      <c r="R181" s="90"/>
      <c r="T181" s="91"/>
      <c r="W181" s="82"/>
      <c r="X181" s="17"/>
      <c r="Y181" s="95"/>
      <c r="Z181" s="4"/>
      <c r="AA181" s="19"/>
      <c r="AB181" s="19"/>
      <c r="AC181" s="19"/>
      <c r="AD181" s="19"/>
      <c r="AE181" s="19"/>
      <c r="AF181" s="47"/>
      <c r="AG181" s="48"/>
      <c r="AH181" s="20"/>
      <c r="AI181" s="20"/>
      <c r="AJ181" s="20"/>
    </row>
    <row r="182" spans="2:36" x14ac:dyDescent="0.25">
      <c r="B182" s="91"/>
      <c r="C182" s="88"/>
      <c r="D182" s="91"/>
      <c r="F182" s="93"/>
      <c r="H182" s="89"/>
      <c r="J182" s="89"/>
      <c r="L182" s="89"/>
      <c r="N182" s="89"/>
      <c r="P182" s="91"/>
      <c r="R182" s="90"/>
      <c r="T182" s="91"/>
      <c r="W182" s="82"/>
      <c r="X182" s="17"/>
      <c r="Y182" s="95"/>
      <c r="Z182" s="4"/>
      <c r="AA182" s="19"/>
      <c r="AB182" s="19"/>
      <c r="AC182" s="19"/>
      <c r="AD182" s="19"/>
      <c r="AE182" s="19"/>
      <c r="AF182" s="47"/>
      <c r="AG182" s="48"/>
      <c r="AH182" s="20"/>
      <c r="AI182" s="20"/>
      <c r="AJ182" s="20"/>
    </row>
    <row r="183" spans="2:36" x14ac:dyDescent="0.25">
      <c r="B183" s="91"/>
      <c r="C183" s="88"/>
      <c r="D183" s="91"/>
      <c r="F183" s="93"/>
      <c r="H183" s="89"/>
      <c r="J183" s="89"/>
      <c r="L183" s="89"/>
      <c r="N183" s="89"/>
      <c r="P183" s="91"/>
      <c r="R183" s="90"/>
      <c r="T183" s="91"/>
      <c r="W183" s="82"/>
      <c r="X183" s="17"/>
      <c r="Y183" s="95"/>
      <c r="Z183" s="4"/>
      <c r="AA183" s="19"/>
      <c r="AB183" s="19"/>
      <c r="AC183" s="19"/>
      <c r="AD183" s="19"/>
      <c r="AE183" s="19"/>
      <c r="AF183" s="47"/>
      <c r="AG183" s="48"/>
      <c r="AH183" s="20"/>
      <c r="AI183" s="20"/>
      <c r="AJ183" s="20"/>
    </row>
    <row r="184" spans="2:36" x14ac:dyDescent="0.25">
      <c r="B184" s="91"/>
      <c r="C184" s="88"/>
      <c r="D184" s="91"/>
      <c r="F184" s="93"/>
      <c r="H184" s="89"/>
      <c r="J184" s="89"/>
      <c r="L184" s="89"/>
      <c r="N184" s="89"/>
      <c r="P184" s="91"/>
      <c r="R184" s="90"/>
      <c r="T184" s="91"/>
      <c r="W184" s="82"/>
      <c r="X184" s="17"/>
      <c r="Y184" s="95"/>
      <c r="Z184" s="4"/>
      <c r="AA184" s="19"/>
      <c r="AB184" s="19"/>
      <c r="AC184" s="19"/>
      <c r="AD184" s="19"/>
      <c r="AE184" s="19"/>
      <c r="AF184" s="47"/>
      <c r="AG184" s="48"/>
      <c r="AH184" s="20"/>
      <c r="AI184" s="20"/>
      <c r="AJ184" s="20"/>
    </row>
    <row r="185" spans="2:36" x14ac:dyDescent="0.25">
      <c r="B185" s="91"/>
      <c r="C185" s="88"/>
      <c r="D185" s="91"/>
      <c r="F185" s="93"/>
      <c r="H185" s="89"/>
      <c r="J185" s="89"/>
      <c r="L185" s="89"/>
      <c r="N185" s="89"/>
      <c r="P185" s="91"/>
      <c r="R185" s="90"/>
      <c r="T185" s="91"/>
      <c r="W185" s="82"/>
      <c r="X185" s="17"/>
      <c r="Y185" s="95"/>
      <c r="Z185" s="4"/>
      <c r="AA185" s="19"/>
      <c r="AB185" s="19"/>
      <c r="AC185" s="19"/>
      <c r="AD185" s="19"/>
      <c r="AE185" s="19"/>
      <c r="AF185" s="47"/>
      <c r="AG185" s="48"/>
      <c r="AH185" s="20"/>
      <c r="AI185" s="20"/>
      <c r="AJ185" s="20"/>
    </row>
    <row r="186" spans="2:36" x14ac:dyDescent="0.25">
      <c r="B186" s="91"/>
      <c r="C186" s="88"/>
      <c r="D186" s="91"/>
      <c r="F186" s="93"/>
      <c r="H186" s="89"/>
      <c r="J186" s="89"/>
      <c r="L186" s="89"/>
      <c r="N186" s="89"/>
      <c r="P186" s="91"/>
      <c r="R186" s="90"/>
      <c r="T186" s="91"/>
      <c r="W186" s="82"/>
      <c r="X186" s="17"/>
      <c r="Y186" s="95"/>
      <c r="Z186" s="4"/>
      <c r="AA186" s="19"/>
      <c r="AB186" s="19"/>
      <c r="AC186" s="19"/>
      <c r="AD186" s="19"/>
      <c r="AE186" s="19"/>
      <c r="AF186" s="47"/>
      <c r="AG186" s="48"/>
      <c r="AH186" s="20"/>
      <c r="AI186" s="20"/>
      <c r="AJ186" s="20"/>
    </row>
    <row r="187" spans="2:36" x14ac:dyDescent="0.25">
      <c r="B187" s="91"/>
      <c r="C187" s="88"/>
      <c r="D187" s="91"/>
      <c r="F187" s="93"/>
      <c r="H187" s="89"/>
      <c r="J187" s="89"/>
      <c r="L187" s="89"/>
      <c r="N187" s="89"/>
      <c r="P187" s="91"/>
      <c r="R187" s="90"/>
      <c r="T187" s="91"/>
      <c r="W187" s="82"/>
      <c r="X187" s="17"/>
      <c r="Y187" s="95"/>
      <c r="Z187" s="4"/>
      <c r="AA187" s="19"/>
      <c r="AB187" s="19"/>
      <c r="AC187" s="19"/>
      <c r="AD187" s="19"/>
      <c r="AE187" s="19"/>
      <c r="AF187" s="47"/>
      <c r="AG187" s="48"/>
      <c r="AH187" s="20"/>
      <c r="AI187" s="20"/>
      <c r="AJ187" s="20"/>
    </row>
    <row r="188" spans="2:36" x14ac:dyDescent="0.25">
      <c r="B188" s="91"/>
      <c r="C188" s="88"/>
      <c r="D188" s="91"/>
      <c r="F188" s="93"/>
      <c r="H188" s="89"/>
      <c r="J188" s="89"/>
      <c r="L188" s="89"/>
      <c r="N188" s="89"/>
      <c r="P188" s="91"/>
      <c r="R188" s="90"/>
      <c r="T188" s="91"/>
      <c r="W188" s="82"/>
      <c r="X188" s="17"/>
      <c r="Y188" s="95"/>
      <c r="Z188" s="4"/>
      <c r="AA188" s="19"/>
      <c r="AB188" s="19"/>
      <c r="AC188" s="19"/>
      <c r="AD188" s="19"/>
      <c r="AE188" s="19"/>
      <c r="AF188" s="47"/>
      <c r="AG188" s="48"/>
      <c r="AH188" s="20"/>
      <c r="AI188" s="20"/>
      <c r="AJ188" s="20"/>
    </row>
    <row r="189" spans="2:36" x14ac:dyDescent="0.25">
      <c r="B189" s="91"/>
      <c r="C189" s="88"/>
      <c r="D189" s="91"/>
      <c r="F189" s="93"/>
      <c r="H189" s="89"/>
      <c r="J189" s="89"/>
      <c r="L189" s="89"/>
      <c r="N189" s="89"/>
      <c r="P189" s="91"/>
      <c r="R189" s="90"/>
      <c r="T189" s="91"/>
      <c r="W189" s="82"/>
      <c r="X189" s="17"/>
      <c r="Y189" s="95"/>
      <c r="Z189" s="4"/>
      <c r="AA189" s="19"/>
      <c r="AB189" s="19"/>
      <c r="AC189" s="19"/>
      <c r="AD189" s="19"/>
      <c r="AE189" s="19"/>
      <c r="AF189" s="47"/>
      <c r="AG189" s="48"/>
      <c r="AH189" s="20"/>
      <c r="AI189" s="20"/>
      <c r="AJ189" s="20"/>
    </row>
    <row r="190" spans="2:36" x14ac:dyDescent="0.25">
      <c r="B190" s="91"/>
      <c r="C190" s="88"/>
      <c r="D190" s="91"/>
      <c r="F190" s="93"/>
      <c r="H190" s="89"/>
      <c r="J190" s="89"/>
      <c r="L190" s="89"/>
      <c r="N190" s="89"/>
      <c r="P190" s="91"/>
      <c r="R190" s="90"/>
      <c r="T190" s="91"/>
      <c r="W190" s="82"/>
      <c r="X190" s="17"/>
      <c r="Y190" s="95"/>
      <c r="Z190" s="4"/>
      <c r="AA190" s="19"/>
      <c r="AB190" s="19"/>
      <c r="AC190" s="19"/>
      <c r="AD190" s="19"/>
      <c r="AE190" s="19"/>
      <c r="AF190" s="47"/>
      <c r="AG190" s="48"/>
      <c r="AH190" s="20"/>
      <c r="AI190" s="20"/>
      <c r="AJ190" s="20"/>
    </row>
    <row r="191" spans="2:36" x14ac:dyDescent="0.25">
      <c r="B191" s="91"/>
      <c r="C191" s="88"/>
      <c r="D191" s="91"/>
      <c r="F191" s="93"/>
      <c r="H191" s="89"/>
      <c r="J191" s="89"/>
      <c r="L191" s="89"/>
      <c r="N191" s="89"/>
      <c r="P191" s="91"/>
      <c r="R191" s="90"/>
      <c r="T191" s="91"/>
      <c r="W191" s="82"/>
      <c r="X191" s="17"/>
      <c r="Y191" s="95"/>
      <c r="Z191" s="4"/>
      <c r="AA191" s="19"/>
      <c r="AB191" s="19"/>
      <c r="AC191" s="19"/>
      <c r="AD191" s="19"/>
      <c r="AE191" s="19"/>
      <c r="AF191" s="47"/>
      <c r="AG191" s="48"/>
      <c r="AH191" s="20"/>
      <c r="AI191" s="20"/>
      <c r="AJ191" s="20"/>
    </row>
    <row r="192" spans="2:36" x14ac:dyDescent="0.25">
      <c r="B192" s="91"/>
      <c r="C192" s="88"/>
      <c r="D192" s="91"/>
      <c r="F192" s="93"/>
      <c r="H192" s="89"/>
      <c r="J192" s="89"/>
      <c r="L192" s="89"/>
      <c r="N192" s="89"/>
      <c r="P192" s="91"/>
      <c r="R192" s="90"/>
      <c r="T192" s="91"/>
      <c r="W192" s="82"/>
      <c r="X192" s="17"/>
      <c r="Y192" s="95"/>
      <c r="Z192" s="4"/>
      <c r="AA192" s="19"/>
      <c r="AB192" s="19"/>
      <c r="AC192" s="19"/>
      <c r="AD192" s="19"/>
      <c r="AE192" s="19"/>
      <c r="AF192" s="47"/>
      <c r="AG192" s="48"/>
      <c r="AH192" s="20"/>
      <c r="AI192" s="20"/>
      <c r="AJ192" s="20"/>
    </row>
    <row r="193" spans="2:36" x14ac:dyDescent="0.25">
      <c r="B193" s="91"/>
      <c r="C193" s="88"/>
      <c r="D193" s="91"/>
      <c r="F193" s="93"/>
      <c r="H193" s="89"/>
      <c r="J193" s="89"/>
      <c r="L193" s="89"/>
      <c r="N193" s="89"/>
      <c r="P193" s="91"/>
      <c r="R193" s="90"/>
      <c r="T193" s="91"/>
      <c r="W193" s="82"/>
      <c r="X193" s="17"/>
      <c r="Y193" s="95"/>
      <c r="Z193" s="4"/>
      <c r="AA193" s="19"/>
      <c r="AB193" s="19"/>
      <c r="AC193" s="19"/>
      <c r="AD193" s="19"/>
      <c r="AE193" s="19"/>
      <c r="AF193" s="47"/>
      <c r="AG193" s="48"/>
      <c r="AH193" s="20"/>
      <c r="AI193" s="20"/>
      <c r="AJ193" s="20"/>
    </row>
    <row r="194" spans="2:36" x14ac:dyDescent="0.25">
      <c r="B194" s="91"/>
      <c r="C194" s="88"/>
      <c r="D194" s="91"/>
      <c r="F194" s="93"/>
      <c r="H194" s="89"/>
      <c r="J194" s="89"/>
      <c r="L194" s="89"/>
      <c r="N194" s="89"/>
      <c r="P194" s="91"/>
      <c r="R194" s="90"/>
      <c r="T194" s="91"/>
      <c r="W194" s="82"/>
      <c r="X194" s="17"/>
      <c r="Y194" s="95"/>
      <c r="Z194" s="4"/>
      <c r="AA194" s="19"/>
      <c r="AB194" s="19"/>
      <c r="AC194" s="19"/>
      <c r="AD194" s="19"/>
      <c r="AE194" s="19"/>
      <c r="AF194" s="47"/>
      <c r="AG194" s="48"/>
      <c r="AH194" s="20"/>
      <c r="AI194" s="20"/>
      <c r="AJ194" s="20"/>
    </row>
    <row r="195" spans="2:36" x14ac:dyDescent="0.25">
      <c r="B195" s="91"/>
      <c r="C195" s="88"/>
      <c r="D195" s="91"/>
      <c r="F195" s="93"/>
      <c r="H195" s="89"/>
      <c r="J195" s="89"/>
      <c r="L195" s="89"/>
      <c r="N195" s="89"/>
      <c r="P195" s="91"/>
      <c r="R195" s="90"/>
      <c r="T195" s="91"/>
      <c r="W195" s="82"/>
      <c r="X195" s="17"/>
      <c r="Y195" s="95"/>
      <c r="Z195" s="4"/>
      <c r="AA195" s="19"/>
      <c r="AB195" s="19"/>
      <c r="AC195" s="19"/>
      <c r="AD195" s="19"/>
      <c r="AE195" s="19"/>
      <c r="AF195" s="47"/>
      <c r="AG195" s="48"/>
      <c r="AH195" s="20"/>
      <c r="AI195" s="20"/>
      <c r="AJ195" s="20"/>
    </row>
    <row r="196" spans="2:36" x14ac:dyDescent="0.25">
      <c r="B196" s="91"/>
      <c r="C196" s="88"/>
      <c r="D196" s="91"/>
      <c r="F196" s="93"/>
      <c r="H196" s="89"/>
      <c r="J196" s="89"/>
      <c r="L196" s="89"/>
      <c r="N196" s="89"/>
      <c r="P196" s="91"/>
      <c r="R196" s="90"/>
      <c r="T196" s="91"/>
      <c r="W196" s="82"/>
      <c r="X196" s="17"/>
      <c r="Y196" s="95"/>
      <c r="Z196" s="4"/>
      <c r="AA196" s="19"/>
      <c r="AB196" s="19"/>
      <c r="AC196" s="19"/>
      <c r="AD196" s="19"/>
      <c r="AE196" s="19"/>
      <c r="AF196" s="47"/>
      <c r="AG196" s="48"/>
      <c r="AH196" s="20"/>
      <c r="AI196" s="20"/>
      <c r="AJ196" s="20"/>
    </row>
    <row r="197" spans="2:36" x14ac:dyDescent="0.25">
      <c r="B197" s="91"/>
      <c r="C197" s="88"/>
      <c r="D197" s="91"/>
      <c r="F197" s="93"/>
      <c r="H197" s="89"/>
      <c r="J197" s="89"/>
      <c r="L197" s="89"/>
      <c r="N197" s="89"/>
      <c r="P197" s="91"/>
      <c r="R197" s="90"/>
      <c r="T197" s="91"/>
      <c r="W197" s="82"/>
      <c r="X197" s="17"/>
      <c r="Y197" s="95"/>
      <c r="Z197" s="4"/>
      <c r="AA197" s="19"/>
      <c r="AB197" s="19"/>
      <c r="AC197" s="19"/>
      <c r="AD197" s="19"/>
      <c r="AE197" s="19"/>
      <c r="AF197" s="47"/>
      <c r="AG197" s="48"/>
      <c r="AH197" s="20"/>
      <c r="AI197" s="20"/>
      <c r="AJ197" s="20"/>
    </row>
    <row r="198" spans="2:36" x14ac:dyDescent="0.25">
      <c r="B198" s="91"/>
      <c r="C198" s="88"/>
      <c r="D198" s="91"/>
      <c r="F198" s="93"/>
      <c r="H198" s="89"/>
      <c r="J198" s="89"/>
      <c r="L198" s="89"/>
      <c r="N198" s="89"/>
      <c r="P198" s="91"/>
      <c r="R198" s="90"/>
      <c r="T198" s="91"/>
      <c r="W198" s="82"/>
      <c r="X198" s="17"/>
      <c r="Y198" s="95"/>
      <c r="Z198" s="4"/>
      <c r="AA198" s="19"/>
      <c r="AB198" s="19"/>
      <c r="AC198" s="19"/>
      <c r="AD198" s="19"/>
      <c r="AE198" s="19"/>
      <c r="AF198" s="47"/>
      <c r="AG198" s="48"/>
      <c r="AH198" s="20"/>
      <c r="AI198" s="20"/>
      <c r="AJ198" s="20"/>
    </row>
    <row r="199" spans="2:36" x14ac:dyDescent="0.25">
      <c r="B199" s="91"/>
      <c r="C199" s="88"/>
      <c r="D199" s="91"/>
      <c r="F199" s="93"/>
      <c r="H199" s="89"/>
      <c r="J199" s="89"/>
      <c r="L199" s="89"/>
      <c r="N199" s="89"/>
      <c r="P199" s="91"/>
      <c r="R199" s="90"/>
      <c r="T199" s="91"/>
      <c r="W199" s="82"/>
      <c r="X199" s="17"/>
      <c r="Y199" s="95"/>
      <c r="Z199" s="4"/>
      <c r="AA199" s="19"/>
      <c r="AB199" s="19"/>
      <c r="AC199" s="19"/>
      <c r="AD199" s="19"/>
      <c r="AE199" s="19"/>
      <c r="AF199" s="47"/>
      <c r="AG199" s="48"/>
      <c r="AH199" s="20"/>
      <c r="AI199" s="20"/>
      <c r="AJ199" s="20"/>
    </row>
    <row r="200" spans="2:36" x14ac:dyDescent="0.25">
      <c r="B200" s="91"/>
      <c r="C200" s="88"/>
      <c r="D200" s="91"/>
      <c r="F200" s="93"/>
      <c r="H200" s="89"/>
      <c r="J200" s="89"/>
      <c r="L200" s="89"/>
      <c r="N200" s="89"/>
      <c r="P200" s="91"/>
      <c r="R200" s="90"/>
      <c r="T200" s="91"/>
      <c r="W200" s="82"/>
      <c r="X200" s="17"/>
      <c r="Y200" s="95"/>
      <c r="Z200" s="4"/>
      <c r="AA200" s="19"/>
      <c r="AB200" s="19"/>
      <c r="AC200" s="19"/>
      <c r="AD200" s="19"/>
      <c r="AE200" s="19"/>
      <c r="AF200" s="47"/>
      <c r="AG200" s="48"/>
      <c r="AH200" s="20"/>
      <c r="AI200" s="20"/>
      <c r="AJ200" s="20"/>
    </row>
    <row r="201" spans="2:36" x14ac:dyDescent="0.25">
      <c r="B201" s="91"/>
      <c r="C201" s="88"/>
      <c r="D201" s="91"/>
      <c r="F201" s="93"/>
      <c r="H201" s="89"/>
      <c r="J201" s="89"/>
      <c r="L201" s="89"/>
      <c r="N201" s="89"/>
      <c r="P201" s="91"/>
      <c r="R201" s="90"/>
      <c r="T201" s="91"/>
      <c r="W201" s="82"/>
      <c r="X201" s="17"/>
      <c r="Y201" s="95"/>
      <c r="Z201" s="4"/>
      <c r="AA201" s="19"/>
      <c r="AB201" s="19"/>
      <c r="AC201" s="19"/>
      <c r="AD201" s="19"/>
      <c r="AE201" s="19"/>
      <c r="AF201" s="47"/>
      <c r="AG201" s="48"/>
      <c r="AH201" s="20"/>
      <c r="AI201" s="20"/>
      <c r="AJ201" s="20"/>
    </row>
    <row r="202" spans="2:36" x14ac:dyDescent="0.25">
      <c r="B202" s="91"/>
      <c r="C202" s="88"/>
      <c r="D202" s="91"/>
      <c r="F202" s="93"/>
      <c r="H202" s="89"/>
      <c r="J202" s="89"/>
      <c r="L202" s="89"/>
      <c r="N202" s="89"/>
      <c r="P202" s="91"/>
      <c r="R202" s="90"/>
      <c r="T202" s="91"/>
      <c r="W202" s="82"/>
      <c r="X202" s="17"/>
      <c r="Y202" s="95"/>
      <c r="Z202" s="4"/>
      <c r="AA202" s="19"/>
      <c r="AB202" s="19"/>
      <c r="AC202" s="19"/>
      <c r="AD202" s="19"/>
      <c r="AE202" s="19"/>
      <c r="AF202" s="47"/>
      <c r="AG202" s="48"/>
      <c r="AH202" s="20"/>
      <c r="AI202" s="20"/>
      <c r="AJ202" s="20"/>
    </row>
    <row r="203" spans="2:36" x14ac:dyDescent="0.25">
      <c r="B203" s="91"/>
      <c r="C203" s="88"/>
      <c r="D203" s="91"/>
      <c r="F203" s="93"/>
      <c r="H203" s="89"/>
      <c r="J203" s="89"/>
      <c r="L203" s="89"/>
      <c r="N203" s="89"/>
      <c r="P203" s="91"/>
      <c r="R203" s="90"/>
      <c r="T203" s="91"/>
      <c r="W203" s="82"/>
      <c r="X203" s="17"/>
      <c r="Y203" s="95"/>
      <c r="Z203" s="4"/>
      <c r="AA203" s="19"/>
      <c r="AB203" s="19"/>
      <c r="AC203" s="19"/>
      <c r="AD203" s="19"/>
      <c r="AE203" s="19"/>
      <c r="AF203" s="47"/>
      <c r="AG203" s="48"/>
      <c r="AH203" s="20"/>
      <c r="AI203" s="20"/>
      <c r="AJ203" s="20"/>
    </row>
    <row r="204" spans="2:36" x14ac:dyDescent="0.25">
      <c r="B204" s="91"/>
      <c r="C204" s="88"/>
      <c r="D204" s="91"/>
      <c r="F204" s="93"/>
      <c r="H204" s="89"/>
      <c r="J204" s="89"/>
      <c r="L204" s="89"/>
      <c r="N204" s="89"/>
      <c r="P204" s="91"/>
      <c r="R204" s="90"/>
      <c r="T204" s="91"/>
      <c r="W204" s="82"/>
      <c r="X204" s="17"/>
      <c r="Y204" s="95"/>
      <c r="Z204" s="4"/>
      <c r="AA204" s="19"/>
      <c r="AB204" s="19"/>
      <c r="AC204" s="19"/>
      <c r="AD204" s="19"/>
      <c r="AE204" s="19"/>
      <c r="AF204" s="47"/>
      <c r="AG204" s="48"/>
      <c r="AH204" s="20"/>
      <c r="AI204" s="20"/>
      <c r="AJ204" s="20"/>
    </row>
    <row r="205" spans="2:36" x14ac:dyDescent="0.25">
      <c r="B205" s="91"/>
      <c r="C205" s="88"/>
      <c r="D205" s="91"/>
      <c r="F205" s="93"/>
      <c r="H205" s="89"/>
      <c r="J205" s="89"/>
      <c r="L205" s="89"/>
      <c r="N205" s="89"/>
      <c r="P205" s="91"/>
      <c r="R205" s="90"/>
      <c r="T205" s="91"/>
      <c r="W205" s="82"/>
      <c r="X205" s="17"/>
      <c r="Y205" s="95"/>
      <c r="Z205" s="4"/>
      <c r="AA205" s="19"/>
      <c r="AB205" s="19"/>
      <c r="AC205" s="19"/>
      <c r="AD205" s="19"/>
      <c r="AE205" s="19"/>
      <c r="AF205" s="47"/>
      <c r="AG205" s="48"/>
      <c r="AH205" s="20"/>
      <c r="AI205" s="20"/>
      <c r="AJ205" s="20"/>
    </row>
    <row r="206" spans="2:36" x14ac:dyDescent="0.25">
      <c r="B206" s="91"/>
      <c r="C206" s="88"/>
      <c r="D206" s="91"/>
      <c r="F206" s="93"/>
      <c r="H206" s="89"/>
      <c r="J206" s="89"/>
      <c r="L206" s="89"/>
      <c r="N206" s="89"/>
      <c r="P206" s="91"/>
      <c r="R206" s="90"/>
      <c r="T206" s="91"/>
      <c r="W206" s="82"/>
      <c r="X206" s="17"/>
      <c r="Y206" s="95"/>
      <c r="Z206" s="4"/>
      <c r="AA206" s="19"/>
      <c r="AB206" s="19"/>
      <c r="AC206" s="19"/>
      <c r="AD206" s="19"/>
      <c r="AE206" s="19"/>
      <c r="AF206" s="47"/>
      <c r="AG206" s="48"/>
      <c r="AH206" s="20"/>
      <c r="AI206" s="20"/>
      <c r="AJ206" s="20"/>
    </row>
    <row r="207" spans="2:36" x14ac:dyDescent="0.25">
      <c r="B207" s="91"/>
      <c r="C207" s="88"/>
      <c r="D207" s="91"/>
      <c r="F207" s="93"/>
      <c r="H207" s="89"/>
      <c r="J207" s="89"/>
      <c r="L207" s="89"/>
      <c r="N207" s="89"/>
      <c r="P207" s="91"/>
      <c r="R207" s="90"/>
      <c r="T207" s="91"/>
      <c r="W207" s="82"/>
      <c r="X207" s="17"/>
      <c r="Y207" s="95"/>
      <c r="Z207" s="4"/>
      <c r="AA207" s="19"/>
      <c r="AB207" s="19"/>
      <c r="AC207" s="19"/>
      <c r="AD207" s="19"/>
      <c r="AE207" s="19"/>
      <c r="AF207" s="47"/>
      <c r="AG207" s="48"/>
      <c r="AH207" s="20"/>
      <c r="AI207" s="20"/>
      <c r="AJ207" s="20"/>
    </row>
    <row r="208" spans="2:36" x14ac:dyDescent="0.25">
      <c r="B208" s="91"/>
      <c r="C208" s="88"/>
      <c r="D208" s="91"/>
      <c r="F208" s="93"/>
      <c r="H208" s="89"/>
      <c r="J208" s="89"/>
      <c r="L208" s="89"/>
      <c r="N208" s="89"/>
      <c r="P208" s="91"/>
      <c r="R208" s="90"/>
      <c r="T208" s="91"/>
      <c r="W208" s="82"/>
      <c r="X208" s="17"/>
      <c r="Y208" s="95"/>
      <c r="Z208" s="4"/>
      <c r="AA208" s="19"/>
      <c r="AB208" s="19"/>
      <c r="AC208" s="19"/>
      <c r="AD208" s="19"/>
      <c r="AE208" s="19"/>
      <c r="AF208" s="47"/>
      <c r="AG208" s="48"/>
      <c r="AH208" s="20"/>
      <c r="AI208" s="20"/>
      <c r="AJ208" s="20"/>
    </row>
    <row r="209" spans="2:36" x14ac:dyDescent="0.25">
      <c r="B209" s="91"/>
      <c r="C209" s="88"/>
      <c r="D209" s="91"/>
      <c r="F209" s="93"/>
      <c r="H209" s="89"/>
      <c r="J209" s="89"/>
      <c r="L209" s="89"/>
      <c r="N209" s="89"/>
      <c r="P209" s="91"/>
      <c r="R209" s="90"/>
      <c r="T209" s="91"/>
      <c r="W209" s="82"/>
      <c r="X209" s="17"/>
      <c r="Y209" s="95"/>
      <c r="Z209" s="4"/>
      <c r="AA209" s="19"/>
      <c r="AB209" s="19"/>
      <c r="AC209" s="19"/>
      <c r="AD209" s="19"/>
      <c r="AE209" s="19"/>
      <c r="AF209" s="47"/>
      <c r="AG209" s="48"/>
      <c r="AH209" s="20"/>
      <c r="AI209" s="20"/>
      <c r="AJ209" s="20"/>
    </row>
    <row r="210" spans="2:36" x14ac:dyDescent="0.25">
      <c r="B210" s="91"/>
      <c r="C210" s="88"/>
      <c r="D210" s="91"/>
      <c r="F210" s="93"/>
      <c r="H210" s="89"/>
      <c r="J210" s="89"/>
      <c r="L210" s="89"/>
      <c r="N210" s="89"/>
      <c r="P210" s="91"/>
      <c r="R210" s="90"/>
      <c r="T210" s="91"/>
      <c r="W210" s="82"/>
      <c r="X210" s="17"/>
      <c r="Y210" s="95"/>
      <c r="Z210" s="4"/>
      <c r="AA210" s="19"/>
      <c r="AB210" s="19"/>
      <c r="AC210" s="19"/>
      <c r="AD210" s="19"/>
      <c r="AE210" s="19"/>
      <c r="AF210" s="47"/>
      <c r="AG210" s="48"/>
      <c r="AH210" s="20"/>
      <c r="AI210" s="20"/>
      <c r="AJ210" s="20"/>
    </row>
    <row r="211" spans="2:36" x14ac:dyDescent="0.25">
      <c r="B211" s="91"/>
      <c r="C211" s="88"/>
      <c r="D211" s="91"/>
      <c r="F211" s="93"/>
      <c r="H211" s="89"/>
      <c r="J211" s="89"/>
      <c r="L211" s="89"/>
      <c r="N211" s="89"/>
      <c r="P211" s="91"/>
      <c r="R211" s="90"/>
      <c r="T211" s="91"/>
      <c r="W211" s="82"/>
      <c r="X211" s="17"/>
      <c r="Y211" s="95"/>
      <c r="Z211" s="4"/>
      <c r="AA211" s="19"/>
      <c r="AB211" s="19"/>
      <c r="AC211" s="19"/>
      <c r="AD211" s="19"/>
      <c r="AE211" s="19"/>
      <c r="AF211" s="47"/>
      <c r="AG211" s="48"/>
      <c r="AH211" s="20"/>
      <c r="AI211" s="20"/>
      <c r="AJ211" s="20"/>
    </row>
    <row r="212" spans="2:36" x14ac:dyDescent="0.25">
      <c r="B212" s="91"/>
      <c r="C212" s="88"/>
      <c r="D212" s="91"/>
      <c r="F212" s="93"/>
      <c r="H212" s="89"/>
      <c r="J212" s="89"/>
      <c r="L212" s="89"/>
      <c r="N212" s="89"/>
      <c r="P212" s="91"/>
      <c r="R212" s="90"/>
      <c r="T212" s="91"/>
      <c r="W212" s="82"/>
      <c r="X212" s="83"/>
      <c r="Y212" s="95"/>
      <c r="Z212" s="84"/>
      <c r="AA212" s="85"/>
      <c r="AB212" s="85"/>
      <c r="AC212" s="85"/>
      <c r="AD212" s="85"/>
      <c r="AE212" s="85"/>
      <c r="AF212" s="47"/>
      <c r="AG212" s="48"/>
      <c r="AH212" s="20"/>
      <c r="AI212" s="20"/>
      <c r="AJ212" s="20"/>
    </row>
    <row r="213" spans="2:36" x14ac:dyDescent="0.25">
      <c r="B213" s="91"/>
      <c r="C213" s="88"/>
      <c r="D213" s="91"/>
      <c r="F213" s="93"/>
      <c r="H213" s="89"/>
      <c r="J213" s="89"/>
      <c r="L213" s="89"/>
      <c r="N213" s="89"/>
      <c r="P213" s="91"/>
      <c r="R213" s="90"/>
      <c r="T213" s="91"/>
      <c r="W213" s="82"/>
      <c r="X213" s="17"/>
      <c r="Y213" s="95"/>
      <c r="Z213" s="4"/>
      <c r="AA213" s="19"/>
      <c r="AB213" s="19"/>
      <c r="AC213" s="19"/>
      <c r="AD213" s="19"/>
      <c r="AE213" s="19"/>
      <c r="AF213" s="47"/>
      <c r="AG213" s="48"/>
      <c r="AH213" s="20"/>
      <c r="AI213" s="20"/>
      <c r="AJ213" s="20"/>
    </row>
    <row r="214" spans="2:36" x14ac:dyDescent="0.25">
      <c r="B214" s="91"/>
      <c r="C214" s="88"/>
      <c r="D214" s="91"/>
      <c r="F214" s="93"/>
      <c r="H214" s="89"/>
      <c r="J214" s="89"/>
      <c r="L214" s="89"/>
      <c r="N214" s="89"/>
      <c r="P214" s="91"/>
      <c r="R214" s="90"/>
      <c r="T214" s="91"/>
      <c r="W214" s="82"/>
      <c r="X214" s="17"/>
      <c r="Y214" s="95"/>
      <c r="Z214" s="4"/>
      <c r="AA214" s="19"/>
      <c r="AB214" s="19"/>
      <c r="AC214" s="19"/>
      <c r="AD214" s="19"/>
      <c r="AE214" s="19"/>
      <c r="AF214" s="47"/>
      <c r="AG214" s="48"/>
      <c r="AH214" s="20"/>
      <c r="AI214" s="20"/>
      <c r="AJ214" s="20"/>
    </row>
    <row r="215" spans="2:36" x14ac:dyDescent="0.25">
      <c r="B215" s="91"/>
      <c r="C215" s="88"/>
      <c r="D215" s="91"/>
      <c r="F215" s="93"/>
      <c r="H215" s="89"/>
      <c r="J215" s="89"/>
      <c r="L215" s="89"/>
      <c r="N215" s="89"/>
      <c r="P215" s="91"/>
      <c r="R215" s="90"/>
      <c r="T215" s="91"/>
      <c r="W215" s="82"/>
      <c r="X215" s="17"/>
      <c r="Y215" s="95"/>
      <c r="Z215" s="4"/>
      <c r="AA215" s="19"/>
      <c r="AB215" s="19"/>
      <c r="AC215" s="19"/>
      <c r="AD215" s="19"/>
      <c r="AE215" s="19"/>
      <c r="AF215" s="47"/>
      <c r="AG215" s="48"/>
      <c r="AH215" s="20"/>
      <c r="AI215" s="20"/>
      <c r="AJ215" s="20"/>
    </row>
    <row r="216" spans="2:36" x14ac:dyDescent="0.25">
      <c r="B216" s="91"/>
      <c r="C216" s="88"/>
      <c r="D216" s="91"/>
      <c r="F216" s="93"/>
      <c r="H216" s="89"/>
      <c r="J216" s="89"/>
      <c r="L216" s="89"/>
      <c r="N216" s="89"/>
      <c r="P216" s="91"/>
      <c r="R216" s="90"/>
      <c r="T216" s="91"/>
      <c r="W216" s="82"/>
      <c r="X216" s="17"/>
      <c r="Y216" s="95"/>
      <c r="Z216" s="4"/>
      <c r="AA216" s="19"/>
      <c r="AB216" s="19"/>
      <c r="AC216" s="19"/>
      <c r="AD216" s="19"/>
      <c r="AE216" s="19"/>
      <c r="AF216" s="47"/>
      <c r="AG216" s="48"/>
      <c r="AH216" s="20"/>
      <c r="AI216" s="20"/>
      <c r="AJ216" s="20"/>
    </row>
    <row r="217" spans="2:36" x14ac:dyDescent="0.25">
      <c r="B217" s="91"/>
      <c r="C217" s="88"/>
      <c r="D217" s="91"/>
      <c r="F217" s="93"/>
      <c r="H217" s="89"/>
      <c r="J217" s="89"/>
      <c r="L217" s="89"/>
      <c r="N217" s="89"/>
      <c r="P217" s="91"/>
      <c r="R217" s="90"/>
      <c r="T217" s="91"/>
      <c r="W217" s="82"/>
      <c r="X217" s="17"/>
      <c r="Y217" s="95"/>
      <c r="Z217" s="4"/>
      <c r="AA217" s="19"/>
      <c r="AB217" s="19"/>
      <c r="AC217" s="19"/>
      <c r="AD217" s="19"/>
      <c r="AE217" s="19"/>
      <c r="AF217" s="47"/>
      <c r="AG217" s="48"/>
      <c r="AH217" s="20"/>
      <c r="AI217" s="20"/>
      <c r="AJ217" s="20"/>
    </row>
    <row r="218" spans="2:36" x14ac:dyDescent="0.25">
      <c r="B218" s="91"/>
      <c r="C218" s="88"/>
      <c r="D218" s="91"/>
      <c r="F218" s="93"/>
      <c r="H218" s="89"/>
      <c r="J218" s="89"/>
      <c r="L218" s="89"/>
      <c r="N218" s="89"/>
      <c r="P218" s="91"/>
      <c r="R218" s="90"/>
      <c r="T218" s="91"/>
      <c r="W218" s="82"/>
      <c r="X218" s="17"/>
      <c r="Y218" s="95"/>
      <c r="Z218" s="4"/>
      <c r="AA218" s="19"/>
      <c r="AB218" s="19"/>
      <c r="AC218" s="19"/>
      <c r="AD218" s="19"/>
      <c r="AE218" s="19"/>
      <c r="AF218" s="47"/>
      <c r="AG218" s="48"/>
      <c r="AH218" s="20"/>
      <c r="AI218" s="20"/>
      <c r="AJ218" s="20"/>
    </row>
    <row r="219" spans="2:36" x14ac:dyDescent="0.25">
      <c r="B219" s="91"/>
      <c r="C219" s="88"/>
      <c r="D219" s="91"/>
      <c r="F219" s="93"/>
      <c r="H219" s="89"/>
      <c r="J219" s="89"/>
      <c r="L219" s="89"/>
      <c r="N219" s="89"/>
      <c r="P219" s="91"/>
      <c r="R219" s="90"/>
      <c r="T219" s="91"/>
      <c r="W219" s="82"/>
      <c r="X219" s="17"/>
      <c r="Y219" s="95"/>
      <c r="Z219" s="4"/>
      <c r="AA219" s="19"/>
      <c r="AB219" s="19"/>
      <c r="AC219" s="19"/>
      <c r="AD219" s="19"/>
      <c r="AE219" s="19"/>
      <c r="AF219" s="47"/>
      <c r="AG219" s="48"/>
      <c r="AH219" s="20"/>
      <c r="AI219" s="20"/>
      <c r="AJ219" s="20"/>
    </row>
    <row r="220" spans="2:36" x14ac:dyDescent="0.25">
      <c r="B220" s="91"/>
      <c r="C220" s="88"/>
      <c r="D220" s="91"/>
      <c r="F220" s="93"/>
      <c r="H220" s="89"/>
      <c r="J220" s="89"/>
      <c r="L220" s="89"/>
      <c r="N220" s="89"/>
      <c r="P220" s="91"/>
      <c r="R220" s="90"/>
      <c r="T220" s="91"/>
      <c r="W220" s="82"/>
      <c r="X220" s="17"/>
      <c r="Y220" s="95"/>
      <c r="Z220" s="4"/>
      <c r="AA220" s="19"/>
      <c r="AB220" s="19"/>
      <c r="AC220" s="19"/>
      <c r="AD220" s="19"/>
      <c r="AE220" s="19"/>
      <c r="AF220" s="47"/>
      <c r="AG220" s="48"/>
      <c r="AH220" s="20"/>
      <c r="AI220" s="20"/>
      <c r="AJ220" s="20"/>
    </row>
    <row r="221" spans="2:36" x14ac:dyDescent="0.25">
      <c r="B221" s="91"/>
      <c r="C221" s="88"/>
      <c r="D221" s="91"/>
      <c r="F221" s="93"/>
      <c r="H221" s="89"/>
      <c r="J221" s="89"/>
      <c r="L221" s="89"/>
      <c r="N221" s="89"/>
      <c r="P221" s="91"/>
      <c r="R221" s="90"/>
      <c r="T221" s="91"/>
      <c r="W221" s="82"/>
      <c r="X221" s="17"/>
      <c r="Y221" s="95"/>
      <c r="Z221" s="4"/>
      <c r="AA221" s="19"/>
      <c r="AB221" s="19"/>
      <c r="AC221" s="19"/>
      <c r="AD221" s="19"/>
      <c r="AE221" s="19"/>
      <c r="AF221" s="47"/>
      <c r="AG221" s="48"/>
      <c r="AH221" s="20"/>
      <c r="AI221" s="20"/>
      <c r="AJ221" s="20"/>
    </row>
    <row r="222" spans="2:36" x14ac:dyDescent="0.25">
      <c r="B222" s="91"/>
      <c r="C222" s="88"/>
      <c r="D222" s="91"/>
      <c r="F222" s="93"/>
      <c r="H222" s="89"/>
      <c r="J222" s="89"/>
      <c r="L222" s="89"/>
      <c r="N222" s="89"/>
      <c r="P222" s="91"/>
      <c r="R222" s="90"/>
      <c r="T222" s="91"/>
      <c r="W222" s="82"/>
      <c r="X222" s="17"/>
      <c r="Y222" s="95"/>
      <c r="Z222" s="4"/>
      <c r="AA222" s="19"/>
      <c r="AB222" s="19"/>
      <c r="AC222" s="19"/>
      <c r="AD222" s="19"/>
      <c r="AE222" s="19"/>
      <c r="AF222" s="47"/>
      <c r="AG222" s="48"/>
      <c r="AH222" s="20"/>
      <c r="AI222" s="20"/>
      <c r="AJ222" s="20"/>
    </row>
    <row r="223" spans="2:36" x14ac:dyDescent="0.25">
      <c r="B223" s="91"/>
      <c r="C223" s="88"/>
      <c r="D223" s="91"/>
      <c r="F223" s="93"/>
      <c r="H223" s="89"/>
      <c r="J223" s="89"/>
      <c r="L223" s="89"/>
      <c r="N223" s="89"/>
      <c r="P223" s="91"/>
      <c r="R223" s="90"/>
      <c r="T223" s="91"/>
      <c r="W223" s="82"/>
      <c r="X223" s="17"/>
      <c r="Y223" s="95"/>
      <c r="Z223" s="4"/>
      <c r="AA223" s="19"/>
      <c r="AB223" s="19"/>
      <c r="AC223" s="19"/>
      <c r="AD223" s="19"/>
      <c r="AE223" s="19"/>
      <c r="AF223" s="47"/>
      <c r="AG223" s="48"/>
      <c r="AH223" s="20"/>
      <c r="AI223" s="20"/>
      <c r="AJ223" s="20"/>
    </row>
    <row r="224" spans="2:36" x14ac:dyDescent="0.25">
      <c r="B224" s="91"/>
      <c r="C224" s="88"/>
      <c r="D224" s="91"/>
      <c r="F224" s="93"/>
      <c r="H224" s="89"/>
      <c r="J224" s="89"/>
      <c r="L224" s="89"/>
      <c r="N224" s="89"/>
      <c r="P224" s="91"/>
      <c r="R224" s="90"/>
      <c r="T224" s="91"/>
      <c r="W224" s="82"/>
      <c r="X224" s="17"/>
      <c r="Y224" s="95"/>
      <c r="Z224" s="4"/>
      <c r="AA224" s="19"/>
      <c r="AB224" s="19"/>
      <c r="AC224" s="19"/>
      <c r="AD224" s="19"/>
      <c r="AE224" s="19"/>
      <c r="AF224" s="47"/>
      <c r="AG224" s="48"/>
      <c r="AH224" s="20"/>
      <c r="AI224" s="20"/>
      <c r="AJ224" s="20"/>
    </row>
    <row r="225" spans="2:36" x14ac:dyDescent="0.25">
      <c r="B225" s="91"/>
      <c r="C225" s="88"/>
      <c r="D225" s="91"/>
      <c r="F225" s="93"/>
      <c r="H225" s="89"/>
      <c r="J225" s="89"/>
      <c r="L225" s="89"/>
      <c r="N225" s="89"/>
      <c r="P225" s="91"/>
      <c r="R225" s="90"/>
      <c r="T225" s="91"/>
      <c r="W225" s="82"/>
      <c r="X225" s="17"/>
      <c r="Y225" s="95"/>
      <c r="Z225" s="4"/>
      <c r="AA225" s="19"/>
      <c r="AB225" s="19"/>
      <c r="AC225" s="19"/>
      <c r="AD225" s="19"/>
      <c r="AE225" s="19"/>
      <c r="AF225" s="47"/>
      <c r="AG225" s="48"/>
      <c r="AH225" s="20"/>
      <c r="AI225" s="20"/>
      <c r="AJ225" s="20"/>
    </row>
    <row r="226" spans="2:36" x14ac:dyDescent="0.25">
      <c r="B226" s="91"/>
      <c r="C226" s="88"/>
      <c r="D226" s="91"/>
      <c r="F226" s="93"/>
      <c r="H226" s="89"/>
      <c r="J226" s="89"/>
      <c r="L226" s="89"/>
      <c r="N226" s="89"/>
      <c r="P226" s="91"/>
      <c r="R226" s="90"/>
      <c r="T226" s="91"/>
      <c r="W226" s="82"/>
      <c r="X226" s="17"/>
      <c r="Y226" s="95"/>
      <c r="Z226" s="4"/>
      <c r="AA226" s="19"/>
      <c r="AB226" s="19"/>
      <c r="AC226" s="19"/>
      <c r="AD226" s="19"/>
      <c r="AE226" s="19"/>
      <c r="AF226" s="47"/>
      <c r="AG226" s="48"/>
      <c r="AH226" s="20"/>
      <c r="AI226" s="20"/>
      <c r="AJ226" s="20"/>
    </row>
    <row r="227" spans="2:36" x14ac:dyDescent="0.25">
      <c r="B227" s="91"/>
      <c r="C227" s="88"/>
      <c r="D227" s="91"/>
      <c r="F227" s="93"/>
      <c r="H227" s="89"/>
      <c r="J227" s="89"/>
      <c r="L227" s="89"/>
      <c r="N227" s="89"/>
      <c r="P227" s="91"/>
      <c r="R227" s="90"/>
      <c r="T227" s="91"/>
      <c r="W227" s="82"/>
      <c r="X227" s="17"/>
      <c r="Y227" s="95"/>
      <c r="Z227" s="4"/>
      <c r="AA227" s="19"/>
      <c r="AB227" s="19"/>
      <c r="AC227" s="19"/>
      <c r="AD227" s="19"/>
      <c r="AE227" s="19"/>
      <c r="AF227" s="47"/>
      <c r="AG227" s="48"/>
      <c r="AH227" s="20"/>
      <c r="AI227" s="20"/>
      <c r="AJ227" s="20"/>
    </row>
    <row r="228" spans="2:36" x14ac:dyDescent="0.25">
      <c r="B228" s="91"/>
      <c r="C228" s="88"/>
      <c r="D228" s="91"/>
      <c r="F228" s="93"/>
      <c r="H228" s="89"/>
      <c r="J228" s="89"/>
      <c r="L228" s="89"/>
      <c r="N228" s="89"/>
      <c r="P228" s="91"/>
      <c r="R228" s="90"/>
      <c r="T228" s="91"/>
      <c r="W228" s="82"/>
      <c r="X228" s="17"/>
      <c r="Y228" s="95"/>
      <c r="Z228" s="4"/>
      <c r="AA228" s="19"/>
      <c r="AB228" s="19"/>
      <c r="AC228" s="19"/>
      <c r="AD228" s="19"/>
      <c r="AE228" s="19"/>
      <c r="AF228" s="47"/>
      <c r="AG228" s="48"/>
      <c r="AH228" s="20"/>
      <c r="AI228" s="20"/>
      <c r="AJ228" s="20"/>
    </row>
    <row r="229" spans="2:36" x14ac:dyDescent="0.25">
      <c r="B229" s="91"/>
      <c r="C229" s="88"/>
      <c r="D229" s="91"/>
      <c r="F229" s="93"/>
      <c r="H229" s="89"/>
      <c r="J229" s="89"/>
      <c r="L229" s="89"/>
      <c r="N229" s="89"/>
      <c r="P229" s="91"/>
      <c r="R229" s="90"/>
      <c r="T229" s="91"/>
      <c r="W229" s="82"/>
      <c r="X229" s="17"/>
      <c r="Y229" s="95"/>
      <c r="Z229" s="4"/>
      <c r="AA229" s="19"/>
      <c r="AB229" s="19"/>
      <c r="AC229" s="19"/>
      <c r="AD229" s="19"/>
      <c r="AE229" s="19"/>
      <c r="AF229" s="47"/>
      <c r="AG229" s="48"/>
      <c r="AH229" s="20"/>
      <c r="AI229" s="20"/>
      <c r="AJ229" s="20"/>
    </row>
    <row r="230" spans="2:36" x14ac:dyDescent="0.25">
      <c r="B230" s="91"/>
      <c r="C230" s="88"/>
      <c r="D230" s="91"/>
      <c r="F230" s="93"/>
      <c r="H230" s="89"/>
      <c r="J230" s="89"/>
      <c r="L230" s="89"/>
      <c r="N230" s="89"/>
      <c r="P230" s="91"/>
      <c r="R230" s="90"/>
      <c r="T230" s="91"/>
      <c r="W230" s="82"/>
      <c r="X230" s="17"/>
      <c r="Y230" s="95"/>
      <c r="Z230" s="4"/>
      <c r="AA230" s="19"/>
      <c r="AB230" s="19"/>
      <c r="AC230" s="19"/>
      <c r="AD230" s="19"/>
      <c r="AE230" s="19"/>
      <c r="AF230" s="47"/>
      <c r="AG230" s="48"/>
      <c r="AH230" s="20"/>
      <c r="AI230" s="20"/>
      <c r="AJ230" s="20"/>
    </row>
    <row r="231" spans="2:36" x14ac:dyDescent="0.25">
      <c r="B231" s="91"/>
      <c r="C231" s="88"/>
      <c r="D231" s="91"/>
      <c r="F231" s="93"/>
      <c r="H231" s="89"/>
      <c r="J231" s="89"/>
      <c r="L231" s="89"/>
      <c r="N231" s="89"/>
      <c r="P231" s="91"/>
      <c r="R231" s="90"/>
      <c r="T231" s="91"/>
      <c r="W231" s="82"/>
      <c r="X231" s="17"/>
      <c r="Y231" s="95"/>
      <c r="Z231" s="4"/>
      <c r="AA231" s="19"/>
      <c r="AB231" s="19"/>
      <c r="AC231" s="19"/>
      <c r="AD231" s="19"/>
      <c r="AE231" s="19"/>
      <c r="AF231" s="47"/>
      <c r="AG231" s="48"/>
      <c r="AH231" s="20"/>
      <c r="AI231" s="20"/>
      <c r="AJ231" s="20"/>
    </row>
    <row r="232" spans="2:36" x14ac:dyDescent="0.25">
      <c r="B232" s="91"/>
      <c r="C232" s="88"/>
      <c r="D232" s="91"/>
      <c r="F232" s="93"/>
      <c r="H232" s="89"/>
      <c r="J232" s="89"/>
      <c r="L232" s="89"/>
      <c r="N232" s="89"/>
      <c r="P232" s="91"/>
      <c r="R232" s="90"/>
      <c r="T232" s="91"/>
      <c r="W232" s="82"/>
      <c r="X232" s="17"/>
      <c r="Y232" s="95"/>
      <c r="Z232" s="4"/>
      <c r="AA232" s="19"/>
      <c r="AB232" s="19"/>
      <c r="AC232" s="19"/>
      <c r="AD232" s="19"/>
      <c r="AE232" s="19"/>
      <c r="AF232" s="47"/>
      <c r="AG232" s="48"/>
      <c r="AH232" s="20"/>
      <c r="AI232" s="20"/>
      <c r="AJ232" s="20"/>
    </row>
    <row r="233" spans="2:36" x14ac:dyDescent="0.25">
      <c r="B233" s="91"/>
      <c r="C233" s="88"/>
      <c r="D233" s="91"/>
      <c r="F233" s="93"/>
      <c r="H233" s="89"/>
      <c r="J233" s="89"/>
      <c r="L233" s="89"/>
      <c r="N233" s="89"/>
      <c r="P233" s="91"/>
      <c r="R233" s="90"/>
      <c r="T233" s="91"/>
      <c r="W233" s="82"/>
      <c r="X233" s="17"/>
      <c r="Y233" s="95"/>
      <c r="Z233" s="4"/>
      <c r="AA233" s="19"/>
      <c r="AB233" s="19"/>
      <c r="AC233" s="19"/>
      <c r="AD233" s="19"/>
      <c r="AE233" s="19"/>
      <c r="AF233" s="47"/>
      <c r="AG233" s="48"/>
      <c r="AH233" s="20"/>
      <c r="AI233" s="20"/>
      <c r="AJ233" s="20"/>
    </row>
    <row r="234" spans="2:36" x14ac:dyDescent="0.25">
      <c r="B234" s="91"/>
      <c r="C234" s="88"/>
      <c r="D234" s="91"/>
      <c r="F234" s="93"/>
      <c r="H234" s="89"/>
      <c r="J234" s="89"/>
      <c r="L234" s="89"/>
      <c r="N234" s="89"/>
      <c r="P234" s="91"/>
      <c r="R234" s="90"/>
      <c r="T234" s="91"/>
      <c r="W234" s="82"/>
      <c r="X234" s="17"/>
      <c r="Y234" s="95"/>
      <c r="Z234" s="4"/>
      <c r="AA234" s="19"/>
      <c r="AB234" s="19"/>
      <c r="AC234" s="19"/>
      <c r="AD234" s="19"/>
      <c r="AE234" s="19"/>
      <c r="AF234" s="47"/>
      <c r="AG234" s="48"/>
      <c r="AH234" s="20"/>
      <c r="AI234" s="20"/>
      <c r="AJ234" s="20"/>
    </row>
    <row r="235" spans="2:36" x14ac:dyDescent="0.25">
      <c r="B235" s="91"/>
      <c r="C235" s="88"/>
      <c r="D235" s="91"/>
      <c r="F235" s="93"/>
      <c r="H235" s="89"/>
      <c r="J235" s="89"/>
      <c r="L235" s="89"/>
      <c r="N235" s="89"/>
      <c r="P235" s="91"/>
      <c r="R235" s="90"/>
      <c r="T235" s="91"/>
      <c r="W235" s="82"/>
      <c r="X235" s="17"/>
      <c r="Y235" s="95"/>
      <c r="Z235" s="4"/>
      <c r="AA235" s="19"/>
      <c r="AB235" s="19"/>
      <c r="AC235" s="19"/>
      <c r="AD235" s="19"/>
      <c r="AE235" s="19"/>
      <c r="AF235" s="47"/>
      <c r="AG235" s="48"/>
      <c r="AH235" s="20"/>
      <c r="AI235" s="20"/>
      <c r="AJ235" s="20"/>
    </row>
    <row r="236" spans="2:36" x14ac:dyDescent="0.25">
      <c r="B236" s="91"/>
      <c r="C236" s="88"/>
      <c r="D236" s="91"/>
      <c r="F236" s="93"/>
      <c r="H236" s="89"/>
      <c r="J236" s="89"/>
      <c r="L236" s="89"/>
      <c r="N236" s="89"/>
      <c r="P236" s="91"/>
      <c r="R236" s="90"/>
      <c r="T236" s="91"/>
      <c r="W236" s="82"/>
      <c r="X236" s="17"/>
      <c r="Y236" s="95"/>
      <c r="Z236" s="4"/>
      <c r="AA236" s="19"/>
      <c r="AB236" s="19"/>
      <c r="AC236" s="19"/>
      <c r="AD236" s="19"/>
      <c r="AE236" s="19"/>
      <c r="AF236" s="47"/>
      <c r="AG236" s="48"/>
      <c r="AH236" s="20"/>
      <c r="AI236" s="20"/>
      <c r="AJ236" s="20"/>
    </row>
    <row r="237" spans="2:36" x14ac:dyDescent="0.25">
      <c r="B237" s="91"/>
      <c r="C237" s="88"/>
      <c r="D237" s="91"/>
      <c r="F237" s="93"/>
      <c r="H237" s="89"/>
      <c r="J237" s="89"/>
      <c r="L237" s="89"/>
      <c r="N237" s="89"/>
      <c r="P237" s="91"/>
      <c r="R237" s="90"/>
      <c r="T237" s="91"/>
      <c r="W237" s="82"/>
      <c r="X237" s="17"/>
      <c r="Y237" s="95"/>
      <c r="Z237" s="4"/>
      <c r="AA237" s="19"/>
      <c r="AB237" s="19"/>
      <c r="AC237" s="19"/>
      <c r="AD237" s="19"/>
      <c r="AE237" s="19"/>
      <c r="AF237" s="47"/>
      <c r="AG237" s="48"/>
      <c r="AH237" s="20"/>
      <c r="AI237" s="20"/>
      <c r="AJ237" s="20"/>
    </row>
    <row r="238" spans="2:36" x14ac:dyDescent="0.25">
      <c r="B238" s="91"/>
      <c r="C238" s="88"/>
      <c r="D238" s="91"/>
      <c r="F238" s="93"/>
      <c r="H238" s="89"/>
      <c r="J238" s="89"/>
      <c r="L238" s="89"/>
      <c r="N238" s="89"/>
      <c r="P238" s="91"/>
      <c r="R238" s="90"/>
      <c r="T238" s="91"/>
      <c r="W238" s="82"/>
      <c r="X238" s="17"/>
      <c r="Y238" s="95"/>
      <c r="Z238" s="4"/>
      <c r="AA238" s="19"/>
      <c r="AB238" s="19"/>
      <c r="AC238" s="19"/>
      <c r="AD238" s="19"/>
      <c r="AE238" s="19"/>
      <c r="AF238" s="47"/>
      <c r="AG238" s="48"/>
      <c r="AH238" s="20"/>
      <c r="AI238" s="20"/>
      <c r="AJ238" s="20"/>
    </row>
    <row r="239" spans="2:36" x14ac:dyDescent="0.25">
      <c r="B239" s="91"/>
      <c r="C239" s="88"/>
      <c r="D239" s="91"/>
      <c r="F239" s="93"/>
      <c r="H239" s="89"/>
      <c r="J239" s="89"/>
      <c r="L239" s="89"/>
      <c r="N239" s="89"/>
      <c r="P239" s="91"/>
      <c r="R239" s="90"/>
      <c r="T239" s="91"/>
      <c r="W239" s="82"/>
      <c r="X239" s="17"/>
      <c r="Y239" s="95"/>
      <c r="Z239" s="4"/>
      <c r="AA239" s="19"/>
      <c r="AB239" s="19"/>
      <c r="AC239" s="19"/>
      <c r="AD239" s="19"/>
      <c r="AE239" s="19"/>
      <c r="AF239" s="47"/>
      <c r="AG239" s="48"/>
      <c r="AH239" s="20"/>
      <c r="AI239" s="20"/>
      <c r="AJ239" s="20"/>
    </row>
    <row r="240" spans="2:36" x14ac:dyDescent="0.25">
      <c r="B240" s="91"/>
      <c r="C240" s="88"/>
      <c r="D240" s="91"/>
      <c r="F240" s="93"/>
      <c r="H240" s="89"/>
      <c r="J240" s="89"/>
      <c r="L240" s="89"/>
      <c r="N240" s="89"/>
      <c r="P240" s="91"/>
      <c r="R240" s="90"/>
      <c r="T240" s="91"/>
      <c r="W240" s="82"/>
      <c r="X240" s="17"/>
      <c r="Y240" s="95"/>
      <c r="Z240" s="4"/>
      <c r="AA240" s="19"/>
      <c r="AB240" s="19"/>
      <c r="AC240" s="19"/>
      <c r="AD240" s="19"/>
      <c r="AE240" s="19"/>
      <c r="AF240" s="47"/>
      <c r="AG240" s="48"/>
      <c r="AH240" s="20"/>
      <c r="AI240" s="20"/>
      <c r="AJ240" s="20"/>
    </row>
    <row r="241" spans="2:36" x14ac:dyDescent="0.25">
      <c r="B241" s="91"/>
      <c r="C241" s="88"/>
      <c r="D241" s="91"/>
      <c r="F241" s="93"/>
      <c r="H241" s="89"/>
      <c r="J241" s="89"/>
      <c r="L241" s="89"/>
      <c r="N241" s="89"/>
      <c r="P241" s="91"/>
      <c r="R241" s="90"/>
      <c r="T241" s="91"/>
      <c r="W241" s="82"/>
      <c r="X241" s="17"/>
      <c r="Y241" s="95"/>
      <c r="Z241" s="4"/>
      <c r="AA241" s="19"/>
      <c r="AB241" s="19"/>
      <c r="AC241" s="19"/>
      <c r="AD241" s="19"/>
      <c r="AE241" s="19"/>
      <c r="AF241" s="47"/>
      <c r="AG241" s="48"/>
      <c r="AH241" s="20"/>
      <c r="AI241" s="20"/>
      <c r="AJ241" s="20"/>
    </row>
    <row r="242" spans="2:36" x14ac:dyDescent="0.25">
      <c r="B242" s="91"/>
      <c r="C242" s="88"/>
      <c r="D242" s="91"/>
      <c r="F242" s="93"/>
      <c r="H242" s="89"/>
      <c r="J242" s="89"/>
      <c r="L242" s="89"/>
      <c r="N242" s="89"/>
      <c r="P242" s="91"/>
      <c r="R242" s="90"/>
      <c r="T242" s="91"/>
      <c r="W242" s="82"/>
      <c r="X242" s="17"/>
      <c r="Y242" s="95"/>
      <c r="Z242" s="4"/>
      <c r="AA242" s="19"/>
      <c r="AB242" s="19"/>
      <c r="AC242" s="19"/>
      <c r="AD242" s="19"/>
      <c r="AE242" s="19"/>
      <c r="AF242" s="47"/>
      <c r="AG242" s="48"/>
      <c r="AH242" s="20"/>
      <c r="AI242" s="20"/>
      <c r="AJ242" s="20"/>
    </row>
    <row r="243" spans="2:36" x14ac:dyDescent="0.25">
      <c r="B243" s="91"/>
      <c r="C243" s="88"/>
      <c r="D243" s="91"/>
      <c r="F243" s="93"/>
      <c r="H243" s="89"/>
      <c r="J243" s="89"/>
      <c r="L243" s="89"/>
      <c r="N243" s="89"/>
      <c r="P243" s="91"/>
      <c r="R243" s="90"/>
      <c r="T243" s="91"/>
      <c r="W243" s="82"/>
      <c r="X243" s="17"/>
      <c r="Y243" s="95"/>
      <c r="Z243" s="4"/>
      <c r="AA243" s="19"/>
      <c r="AB243" s="19"/>
      <c r="AC243" s="19"/>
      <c r="AD243" s="19"/>
      <c r="AE243" s="19"/>
      <c r="AF243" s="47"/>
      <c r="AG243" s="48"/>
      <c r="AH243" s="20"/>
      <c r="AI243" s="20"/>
      <c r="AJ243" s="20"/>
    </row>
    <row r="244" spans="2:36" x14ac:dyDescent="0.25">
      <c r="B244" s="91"/>
      <c r="C244" s="88"/>
      <c r="D244" s="91"/>
      <c r="F244" s="93"/>
      <c r="H244" s="89"/>
      <c r="J244" s="89"/>
      <c r="L244" s="89"/>
      <c r="N244" s="89"/>
      <c r="P244" s="91"/>
      <c r="R244" s="90"/>
      <c r="T244" s="91"/>
      <c r="W244" s="82"/>
      <c r="X244" s="17"/>
      <c r="Y244" s="95"/>
      <c r="Z244" s="4"/>
      <c r="AA244" s="19"/>
      <c r="AB244" s="19"/>
      <c r="AC244" s="19"/>
      <c r="AD244" s="19"/>
      <c r="AE244" s="19"/>
      <c r="AF244" s="47"/>
      <c r="AG244" s="48"/>
      <c r="AH244" s="20"/>
      <c r="AI244" s="20"/>
      <c r="AJ244" s="20"/>
    </row>
    <row r="245" spans="2:36" x14ac:dyDescent="0.25">
      <c r="B245" s="91"/>
      <c r="C245" s="88"/>
      <c r="D245" s="91"/>
      <c r="F245" s="93"/>
      <c r="H245" s="89"/>
      <c r="J245" s="89"/>
      <c r="L245" s="89"/>
      <c r="N245" s="89"/>
      <c r="P245" s="91"/>
      <c r="R245" s="90"/>
      <c r="T245" s="91"/>
      <c r="W245" s="82"/>
      <c r="X245" s="17"/>
      <c r="Y245" s="95"/>
      <c r="Z245" s="4"/>
      <c r="AA245" s="19"/>
      <c r="AB245" s="19"/>
      <c r="AC245" s="19"/>
      <c r="AD245" s="19"/>
      <c r="AE245" s="19"/>
      <c r="AF245" s="47"/>
      <c r="AG245" s="48"/>
      <c r="AH245" s="20"/>
      <c r="AI245" s="20"/>
      <c r="AJ245" s="20"/>
    </row>
    <row r="246" spans="2:36" x14ac:dyDescent="0.25">
      <c r="B246" s="91"/>
      <c r="C246" s="88"/>
      <c r="D246" s="91"/>
      <c r="F246" s="93"/>
      <c r="H246" s="89"/>
      <c r="J246" s="89"/>
      <c r="L246" s="89"/>
      <c r="N246" s="89"/>
      <c r="P246" s="91"/>
      <c r="R246" s="90"/>
      <c r="T246" s="91"/>
      <c r="W246" s="82"/>
      <c r="X246" s="17"/>
      <c r="Y246" s="95"/>
      <c r="Z246" s="4"/>
      <c r="AA246" s="19"/>
      <c r="AB246" s="19"/>
      <c r="AC246" s="19"/>
      <c r="AD246" s="19"/>
      <c r="AE246" s="19"/>
      <c r="AF246" s="47"/>
      <c r="AG246" s="48"/>
      <c r="AH246" s="20"/>
      <c r="AI246" s="20"/>
      <c r="AJ246" s="20"/>
    </row>
    <row r="247" spans="2:36" x14ac:dyDescent="0.25">
      <c r="B247" s="91"/>
      <c r="C247" s="88"/>
      <c r="D247" s="91"/>
      <c r="F247" s="93"/>
      <c r="H247" s="89"/>
      <c r="J247" s="89"/>
      <c r="L247" s="89"/>
      <c r="N247" s="89"/>
      <c r="P247" s="91"/>
      <c r="R247" s="90"/>
      <c r="T247" s="91"/>
      <c r="W247" s="82"/>
      <c r="X247" s="17"/>
      <c r="Y247" s="95"/>
      <c r="Z247" s="4"/>
      <c r="AA247" s="19"/>
      <c r="AB247" s="19"/>
      <c r="AC247" s="19"/>
      <c r="AD247" s="19"/>
      <c r="AE247" s="19"/>
      <c r="AF247" s="47"/>
      <c r="AG247" s="48"/>
      <c r="AH247" s="20"/>
      <c r="AI247" s="20"/>
      <c r="AJ247" s="20"/>
    </row>
    <row r="248" spans="2:36" x14ac:dyDescent="0.25">
      <c r="B248" s="91"/>
      <c r="C248" s="88"/>
      <c r="D248" s="91"/>
      <c r="F248" s="93"/>
      <c r="H248" s="89"/>
      <c r="J248" s="89"/>
      <c r="L248" s="89"/>
      <c r="N248" s="89"/>
      <c r="P248" s="91"/>
      <c r="R248" s="90"/>
      <c r="T248" s="91"/>
      <c r="W248" s="82"/>
      <c r="X248" s="17"/>
      <c r="Y248" s="95"/>
      <c r="Z248" s="4"/>
      <c r="AA248" s="19"/>
      <c r="AB248" s="19"/>
      <c r="AC248" s="19"/>
      <c r="AD248" s="19"/>
      <c r="AE248" s="19"/>
      <c r="AF248" s="47"/>
      <c r="AG248" s="48"/>
      <c r="AH248" s="20"/>
      <c r="AI248" s="20"/>
      <c r="AJ248" s="20"/>
    </row>
    <row r="249" spans="2:36" x14ac:dyDescent="0.25">
      <c r="B249" s="91"/>
      <c r="C249" s="88"/>
      <c r="D249" s="91"/>
      <c r="F249" s="93"/>
      <c r="H249" s="89"/>
      <c r="J249" s="89"/>
      <c r="L249" s="89"/>
      <c r="N249" s="89"/>
      <c r="P249" s="91"/>
      <c r="R249" s="90"/>
      <c r="T249" s="91"/>
      <c r="W249" s="82"/>
      <c r="X249" s="17"/>
      <c r="Y249" s="95"/>
      <c r="Z249" s="4"/>
      <c r="AA249" s="19"/>
      <c r="AB249" s="19"/>
      <c r="AC249" s="19"/>
      <c r="AD249" s="19"/>
      <c r="AE249" s="19"/>
      <c r="AF249" s="47"/>
      <c r="AG249" s="48"/>
      <c r="AH249" s="20"/>
      <c r="AI249" s="20"/>
      <c r="AJ249" s="20"/>
    </row>
    <row r="250" spans="2:36" x14ac:dyDescent="0.25">
      <c r="B250" s="91"/>
      <c r="C250" s="88"/>
      <c r="D250" s="91"/>
      <c r="F250" s="93"/>
      <c r="H250" s="89"/>
      <c r="J250" s="89"/>
      <c r="L250" s="89"/>
      <c r="N250" s="89"/>
      <c r="P250" s="91"/>
      <c r="R250" s="90"/>
      <c r="T250" s="91"/>
      <c r="W250" s="82"/>
      <c r="X250" s="17"/>
      <c r="Y250" s="95"/>
      <c r="Z250" s="4"/>
      <c r="AA250" s="19"/>
      <c r="AB250" s="19"/>
      <c r="AC250" s="19"/>
      <c r="AD250" s="19"/>
      <c r="AE250" s="19"/>
      <c r="AF250" s="47"/>
      <c r="AG250" s="48"/>
      <c r="AH250" s="20"/>
      <c r="AI250" s="20"/>
      <c r="AJ250" s="20"/>
    </row>
    <row r="251" spans="2:36" x14ac:dyDescent="0.25">
      <c r="B251" s="91"/>
      <c r="C251" s="88"/>
      <c r="D251" s="91"/>
      <c r="F251" s="93"/>
      <c r="H251" s="89"/>
      <c r="J251" s="89"/>
      <c r="L251" s="89"/>
      <c r="N251" s="89"/>
      <c r="P251" s="91"/>
      <c r="R251" s="90"/>
      <c r="T251" s="91"/>
      <c r="W251" s="82"/>
      <c r="X251" s="17"/>
      <c r="Y251" s="95"/>
      <c r="Z251" s="4"/>
      <c r="AA251" s="19"/>
      <c r="AB251" s="19"/>
      <c r="AC251" s="19"/>
      <c r="AD251" s="19"/>
      <c r="AE251" s="19"/>
      <c r="AF251" s="47"/>
      <c r="AG251" s="48"/>
      <c r="AH251" s="20"/>
      <c r="AI251" s="20"/>
      <c r="AJ251" s="20"/>
    </row>
    <row r="252" spans="2:36" x14ac:dyDescent="0.25">
      <c r="B252" s="91"/>
      <c r="C252" s="88"/>
      <c r="D252" s="91"/>
      <c r="F252" s="93"/>
      <c r="H252" s="89"/>
      <c r="J252" s="89"/>
      <c r="L252" s="89"/>
      <c r="N252" s="89"/>
      <c r="P252" s="91"/>
      <c r="R252" s="90"/>
      <c r="T252" s="91"/>
      <c r="W252" s="82"/>
      <c r="X252" s="17"/>
      <c r="Y252" s="95"/>
      <c r="Z252" s="4"/>
      <c r="AA252" s="19"/>
      <c r="AB252" s="19"/>
      <c r="AC252" s="19"/>
      <c r="AD252" s="19"/>
      <c r="AE252" s="19"/>
      <c r="AF252" s="47"/>
      <c r="AG252" s="48"/>
      <c r="AH252" s="20"/>
      <c r="AI252" s="20"/>
      <c r="AJ252" s="20"/>
    </row>
    <row r="253" spans="2:36" x14ac:dyDescent="0.25">
      <c r="B253" s="91"/>
      <c r="C253" s="88"/>
      <c r="D253" s="91"/>
      <c r="F253" s="93"/>
      <c r="H253" s="89"/>
      <c r="J253" s="89"/>
      <c r="L253" s="89"/>
      <c r="N253" s="89"/>
      <c r="P253" s="91"/>
      <c r="R253" s="90"/>
      <c r="T253" s="91"/>
      <c r="W253" s="82"/>
      <c r="X253" s="17"/>
      <c r="Y253" s="95"/>
      <c r="Z253" s="4"/>
      <c r="AA253" s="19"/>
      <c r="AB253" s="19"/>
      <c r="AC253" s="19"/>
      <c r="AD253" s="19"/>
      <c r="AE253" s="19"/>
      <c r="AF253" s="47"/>
      <c r="AG253" s="48"/>
      <c r="AH253" s="20"/>
      <c r="AI253" s="20"/>
      <c r="AJ253" s="20"/>
    </row>
    <row r="254" spans="2:36" x14ac:dyDescent="0.25">
      <c r="B254" s="91"/>
      <c r="C254" s="88"/>
      <c r="D254" s="91"/>
      <c r="F254" s="93"/>
      <c r="H254" s="89"/>
      <c r="J254" s="89"/>
      <c r="L254" s="89"/>
      <c r="N254" s="89"/>
      <c r="P254" s="91"/>
      <c r="R254" s="90"/>
      <c r="T254" s="91"/>
      <c r="W254" s="82"/>
      <c r="X254" s="17"/>
      <c r="Y254" s="95"/>
      <c r="Z254" s="4"/>
      <c r="AA254" s="19"/>
      <c r="AB254" s="19"/>
      <c r="AC254" s="19"/>
      <c r="AD254" s="19"/>
      <c r="AE254" s="19"/>
      <c r="AF254" s="47"/>
      <c r="AG254" s="48"/>
      <c r="AH254" s="20"/>
      <c r="AI254" s="20"/>
      <c r="AJ254" s="20"/>
    </row>
    <row r="255" spans="2:36" x14ac:dyDescent="0.25">
      <c r="B255" s="91"/>
      <c r="C255" s="88"/>
      <c r="D255" s="91"/>
      <c r="F255" s="93"/>
      <c r="H255" s="89"/>
      <c r="J255" s="89"/>
      <c r="L255" s="89"/>
      <c r="N255" s="89"/>
      <c r="P255" s="91"/>
      <c r="R255" s="90"/>
      <c r="T255" s="91"/>
      <c r="W255" s="82"/>
      <c r="X255" s="17"/>
      <c r="Y255" s="95"/>
      <c r="Z255" s="4"/>
      <c r="AA255" s="19"/>
      <c r="AB255" s="19"/>
      <c r="AC255" s="19"/>
      <c r="AD255" s="19"/>
      <c r="AE255" s="19"/>
      <c r="AF255" s="47"/>
      <c r="AG255" s="48"/>
      <c r="AH255" s="20"/>
      <c r="AI255" s="20"/>
      <c r="AJ255" s="20"/>
    </row>
    <row r="256" spans="2:36" x14ac:dyDescent="0.25">
      <c r="B256" s="91"/>
      <c r="C256" s="88"/>
      <c r="D256" s="91"/>
      <c r="F256" s="93"/>
      <c r="H256" s="89"/>
      <c r="J256" s="89"/>
      <c r="L256" s="89"/>
      <c r="N256" s="89"/>
      <c r="P256" s="91"/>
      <c r="R256" s="90"/>
      <c r="T256" s="91"/>
      <c r="W256" s="82"/>
      <c r="X256" s="17"/>
      <c r="Y256" s="95"/>
      <c r="Z256" s="4"/>
      <c r="AA256" s="19"/>
      <c r="AB256" s="19"/>
      <c r="AC256" s="19"/>
      <c r="AD256" s="19"/>
      <c r="AE256" s="19"/>
      <c r="AF256" s="47"/>
      <c r="AG256" s="48"/>
      <c r="AH256" s="20"/>
      <c r="AI256" s="20"/>
      <c r="AJ256" s="20"/>
    </row>
    <row r="257" spans="2:36" x14ac:dyDescent="0.25">
      <c r="B257" s="91"/>
      <c r="C257" s="88"/>
      <c r="D257" s="91"/>
      <c r="F257" s="93"/>
      <c r="H257" s="89"/>
      <c r="J257" s="89"/>
      <c r="L257" s="89"/>
      <c r="N257" s="89"/>
      <c r="P257" s="91"/>
      <c r="R257" s="90"/>
      <c r="T257" s="91"/>
      <c r="W257" s="82"/>
      <c r="X257" s="17"/>
      <c r="Y257" s="95"/>
      <c r="Z257" s="4"/>
      <c r="AA257" s="19"/>
      <c r="AB257" s="19"/>
      <c r="AC257" s="19"/>
      <c r="AD257" s="19"/>
      <c r="AE257" s="19"/>
      <c r="AF257" s="47"/>
      <c r="AG257" s="48"/>
      <c r="AH257" s="20"/>
      <c r="AI257" s="20"/>
      <c r="AJ257" s="20"/>
    </row>
    <row r="258" spans="2:36" x14ac:dyDescent="0.25">
      <c r="B258" s="91"/>
      <c r="C258" s="88"/>
      <c r="D258" s="91"/>
      <c r="F258" s="93"/>
      <c r="H258" s="89"/>
      <c r="J258" s="89"/>
      <c r="L258" s="89"/>
      <c r="N258" s="89"/>
      <c r="P258" s="91"/>
      <c r="R258" s="90"/>
      <c r="T258" s="91"/>
      <c r="W258" s="82"/>
      <c r="X258" s="17"/>
      <c r="Y258" s="95"/>
      <c r="Z258" s="4"/>
      <c r="AA258" s="19"/>
      <c r="AB258" s="19"/>
      <c r="AC258" s="19"/>
      <c r="AD258" s="19"/>
      <c r="AE258" s="19"/>
      <c r="AF258" s="47"/>
      <c r="AG258" s="48"/>
      <c r="AH258" s="20"/>
      <c r="AI258" s="20"/>
      <c r="AJ258" s="20"/>
    </row>
    <row r="259" spans="2:36" x14ac:dyDescent="0.25">
      <c r="B259" s="91"/>
      <c r="C259" s="88"/>
      <c r="D259" s="91"/>
      <c r="F259" s="93"/>
      <c r="H259" s="89"/>
      <c r="J259" s="89"/>
      <c r="L259" s="89"/>
      <c r="N259" s="89"/>
      <c r="P259" s="91"/>
      <c r="R259" s="90"/>
      <c r="T259" s="91"/>
      <c r="W259" s="82"/>
      <c r="X259" s="17"/>
      <c r="Y259" s="95"/>
      <c r="Z259" s="4"/>
      <c r="AA259" s="19"/>
      <c r="AB259" s="19"/>
      <c r="AC259" s="19"/>
      <c r="AD259" s="19"/>
      <c r="AE259" s="19"/>
      <c r="AF259" s="47"/>
      <c r="AG259" s="48"/>
      <c r="AH259" s="20"/>
      <c r="AI259" s="20"/>
      <c r="AJ259" s="20"/>
    </row>
    <row r="260" spans="2:36" x14ac:dyDescent="0.25">
      <c r="B260" s="91"/>
      <c r="C260" s="88"/>
      <c r="D260" s="91"/>
      <c r="F260" s="93"/>
      <c r="H260" s="89"/>
      <c r="J260" s="89"/>
      <c r="L260" s="89"/>
      <c r="N260" s="89"/>
      <c r="P260" s="91"/>
      <c r="R260" s="90"/>
      <c r="T260" s="91"/>
      <c r="W260" s="82"/>
      <c r="X260" s="17"/>
      <c r="Y260" s="95"/>
      <c r="Z260" s="4"/>
      <c r="AA260" s="19"/>
      <c r="AB260" s="19"/>
      <c r="AC260" s="19"/>
      <c r="AD260" s="19"/>
      <c r="AE260" s="19"/>
      <c r="AF260" s="47"/>
      <c r="AG260" s="48"/>
      <c r="AH260" s="20"/>
      <c r="AI260" s="20"/>
      <c r="AJ260" s="20"/>
    </row>
    <row r="261" spans="2:36" x14ac:dyDescent="0.25">
      <c r="B261" s="91"/>
      <c r="C261" s="88"/>
      <c r="D261" s="91"/>
      <c r="F261" s="93"/>
      <c r="H261" s="89"/>
      <c r="J261" s="89"/>
      <c r="L261" s="89"/>
      <c r="N261" s="89"/>
      <c r="P261" s="91"/>
      <c r="R261" s="90"/>
      <c r="T261" s="91"/>
      <c r="W261" s="82"/>
      <c r="X261" s="17"/>
      <c r="Y261" s="95"/>
      <c r="Z261" s="4"/>
      <c r="AA261" s="19"/>
      <c r="AB261" s="19"/>
      <c r="AC261" s="19"/>
      <c r="AD261" s="19"/>
      <c r="AE261" s="19"/>
      <c r="AF261" s="47"/>
      <c r="AG261" s="48"/>
      <c r="AH261" s="20"/>
      <c r="AI261" s="20"/>
      <c r="AJ261" s="20"/>
    </row>
    <row r="262" spans="2:36" x14ac:dyDescent="0.25">
      <c r="B262" s="91"/>
      <c r="C262" s="88"/>
      <c r="D262" s="91"/>
      <c r="F262" s="93"/>
      <c r="H262" s="89"/>
      <c r="J262" s="89"/>
      <c r="L262" s="89"/>
      <c r="N262" s="89"/>
      <c r="P262" s="91"/>
      <c r="R262" s="90"/>
      <c r="T262" s="91"/>
      <c r="W262" s="82"/>
      <c r="X262" s="17"/>
      <c r="Y262" s="95"/>
      <c r="Z262" s="4"/>
      <c r="AA262" s="19"/>
      <c r="AB262" s="19"/>
      <c r="AC262" s="19"/>
      <c r="AD262" s="19"/>
      <c r="AE262" s="19"/>
      <c r="AF262" s="47"/>
      <c r="AG262" s="48"/>
      <c r="AH262" s="20"/>
      <c r="AI262" s="20"/>
      <c r="AJ262" s="20"/>
    </row>
    <row r="263" spans="2:36" x14ac:dyDescent="0.25">
      <c r="B263" s="91"/>
      <c r="C263" s="88"/>
      <c r="D263" s="91"/>
      <c r="F263" s="93"/>
      <c r="H263" s="89"/>
      <c r="J263" s="89"/>
      <c r="L263" s="89"/>
      <c r="N263" s="89"/>
      <c r="P263" s="91"/>
      <c r="R263" s="90"/>
      <c r="T263" s="91"/>
      <c r="W263" s="82"/>
      <c r="X263" s="17"/>
      <c r="Y263" s="95"/>
      <c r="Z263" s="4"/>
      <c r="AA263" s="19"/>
      <c r="AB263" s="19"/>
      <c r="AC263" s="19"/>
      <c r="AD263" s="19"/>
      <c r="AE263" s="19"/>
      <c r="AF263" s="47"/>
      <c r="AG263" s="48"/>
      <c r="AH263" s="20"/>
      <c r="AI263" s="20"/>
      <c r="AJ263" s="20"/>
    </row>
    <row r="264" spans="2:36" x14ac:dyDescent="0.25">
      <c r="B264" s="91"/>
      <c r="C264" s="88"/>
      <c r="D264" s="91"/>
      <c r="F264" s="93"/>
      <c r="H264" s="89"/>
      <c r="J264" s="89"/>
      <c r="L264" s="89"/>
      <c r="N264" s="89"/>
      <c r="P264" s="91"/>
      <c r="R264" s="90"/>
      <c r="T264" s="91"/>
      <c r="W264" s="82"/>
      <c r="X264" s="17"/>
      <c r="Y264" s="95"/>
      <c r="Z264" s="4"/>
      <c r="AA264" s="19"/>
      <c r="AB264" s="19"/>
      <c r="AC264" s="19"/>
      <c r="AD264" s="19"/>
      <c r="AE264" s="19"/>
      <c r="AF264" s="47"/>
      <c r="AG264" s="48"/>
      <c r="AH264" s="20"/>
      <c r="AI264" s="20"/>
      <c r="AJ264" s="20"/>
    </row>
    <row r="265" spans="2:36" x14ac:dyDescent="0.25">
      <c r="B265" s="91"/>
      <c r="C265" s="88"/>
      <c r="D265" s="91"/>
      <c r="F265" s="93"/>
      <c r="H265" s="89"/>
      <c r="J265" s="89"/>
      <c r="L265" s="89"/>
      <c r="N265" s="89"/>
      <c r="P265" s="91"/>
      <c r="R265" s="90"/>
      <c r="T265" s="91"/>
      <c r="W265" s="82"/>
      <c r="X265" s="17"/>
      <c r="Y265" s="95"/>
      <c r="Z265" s="4"/>
      <c r="AA265" s="19"/>
      <c r="AB265" s="19"/>
      <c r="AC265" s="19"/>
      <c r="AD265" s="19"/>
      <c r="AE265" s="19"/>
      <c r="AF265" s="47"/>
      <c r="AG265" s="48"/>
      <c r="AH265" s="20"/>
      <c r="AI265" s="20"/>
      <c r="AJ265" s="20"/>
    </row>
    <row r="266" spans="2:36" x14ac:dyDescent="0.25">
      <c r="B266" s="91"/>
      <c r="C266" s="88"/>
      <c r="D266" s="91"/>
      <c r="F266" s="93"/>
      <c r="H266" s="89"/>
      <c r="J266" s="89"/>
      <c r="L266" s="89"/>
      <c r="N266" s="89"/>
      <c r="P266" s="91"/>
      <c r="R266" s="90"/>
      <c r="T266" s="91"/>
      <c r="W266" s="82"/>
      <c r="X266" s="17"/>
      <c r="Y266" s="95"/>
      <c r="Z266" s="4"/>
      <c r="AA266" s="19"/>
      <c r="AB266" s="19"/>
      <c r="AC266" s="19"/>
      <c r="AD266" s="19"/>
      <c r="AE266" s="19"/>
      <c r="AF266" s="47"/>
      <c r="AG266" s="48"/>
      <c r="AH266" s="20"/>
      <c r="AI266" s="20"/>
      <c r="AJ266" s="20"/>
    </row>
    <row r="267" spans="2:36" x14ac:dyDescent="0.25">
      <c r="B267" s="91"/>
      <c r="C267" s="88"/>
      <c r="D267" s="91"/>
      <c r="F267" s="93"/>
      <c r="H267" s="89"/>
      <c r="J267" s="89"/>
      <c r="L267" s="89"/>
      <c r="N267" s="89"/>
      <c r="P267" s="91"/>
      <c r="R267" s="90"/>
      <c r="T267" s="91"/>
      <c r="W267" s="82"/>
      <c r="X267" s="17"/>
      <c r="Y267" s="95"/>
      <c r="Z267" s="4"/>
      <c r="AA267" s="19"/>
      <c r="AB267" s="19"/>
      <c r="AC267" s="19"/>
      <c r="AD267" s="19"/>
      <c r="AE267" s="19"/>
      <c r="AF267" s="47"/>
      <c r="AG267" s="48"/>
      <c r="AH267" s="20"/>
      <c r="AI267" s="20"/>
      <c r="AJ267" s="20"/>
    </row>
    <row r="268" spans="2:36" x14ac:dyDescent="0.25">
      <c r="B268" s="91"/>
      <c r="C268" s="88"/>
      <c r="D268" s="91"/>
      <c r="F268" s="93"/>
      <c r="H268" s="89"/>
      <c r="J268" s="89"/>
      <c r="L268" s="89"/>
      <c r="N268" s="89"/>
      <c r="P268" s="91"/>
      <c r="R268" s="90"/>
      <c r="T268" s="91"/>
      <c r="W268" s="82"/>
      <c r="X268" s="17"/>
      <c r="Y268" s="95"/>
      <c r="Z268" s="4"/>
      <c r="AA268" s="19"/>
      <c r="AB268" s="19"/>
      <c r="AC268" s="19"/>
      <c r="AD268" s="19"/>
      <c r="AE268" s="19"/>
      <c r="AF268" s="47"/>
      <c r="AG268" s="48"/>
      <c r="AH268" s="20"/>
      <c r="AI268" s="20"/>
      <c r="AJ268" s="20"/>
    </row>
    <row r="269" spans="2:36" x14ac:dyDescent="0.25">
      <c r="B269" s="91"/>
      <c r="C269" s="88"/>
      <c r="D269" s="91"/>
      <c r="F269" s="93"/>
      <c r="H269" s="89"/>
      <c r="J269" s="89"/>
      <c r="L269" s="89"/>
      <c r="N269" s="89"/>
      <c r="P269" s="91"/>
      <c r="R269" s="90"/>
      <c r="T269" s="91"/>
      <c r="W269" s="82"/>
      <c r="X269" s="17"/>
      <c r="Y269" s="95"/>
      <c r="Z269" s="4"/>
      <c r="AA269" s="19"/>
      <c r="AB269" s="19"/>
      <c r="AC269" s="19"/>
      <c r="AD269" s="19"/>
      <c r="AE269" s="19"/>
      <c r="AF269" s="47"/>
      <c r="AG269" s="48"/>
      <c r="AH269" s="20"/>
      <c r="AI269" s="20"/>
      <c r="AJ269" s="20"/>
    </row>
    <row r="270" spans="2:36" x14ac:dyDescent="0.25">
      <c r="B270" s="91"/>
      <c r="C270" s="88"/>
      <c r="D270" s="91"/>
      <c r="F270" s="93"/>
      <c r="H270" s="89"/>
      <c r="J270" s="89"/>
      <c r="L270" s="89"/>
      <c r="N270" s="89"/>
      <c r="P270" s="91"/>
      <c r="R270" s="90"/>
      <c r="T270" s="91"/>
      <c r="W270" s="82"/>
      <c r="X270" s="17"/>
      <c r="Y270" s="95"/>
      <c r="Z270" s="4"/>
      <c r="AA270" s="19"/>
      <c r="AB270" s="19"/>
      <c r="AC270" s="19"/>
      <c r="AD270" s="19"/>
      <c r="AE270" s="19"/>
      <c r="AF270" s="47"/>
      <c r="AG270" s="48"/>
      <c r="AH270" s="20"/>
      <c r="AI270" s="20"/>
      <c r="AJ270" s="20"/>
    </row>
    <row r="271" spans="2:36" x14ac:dyDescent="0.25">
      <c r="B271" s="91"/>
      <c r="C271" s="88"/>
      <c r="D271" s="91"/>
      <c r="F271" s="93"/>
      <c r="H271" s="89"/>
      <c r="J271" s="89"/>
      <c r="L271" s="89"/>
      <c r="N271" s="89"/>
      <c r="P271" s="91"/>
      <c r="R271" s="90"/>
      <c r="T271" s="91"/>
      <c r="W271" s="82"/>
      <c r="X271" s="17"/>
      <c r="Y271" s="95"/>
      <c r="Z271" s="4"/>
      <c r="AA271" s="19"/>
      <c r="AB271" s="19"/>
      <c r="AC271" s="19"/>
      <c r="AD271" s="19"/>
      <c r="AE271" s="19"/>
      <c r="AF271" s="47"/>
      <c r="AG271" s="48"/>
      <c r="AH271" s="20"/>
      <c r="AI271" s="20"/>
      <c r="AJ271" s="20"/>
    </row>
    <row r="272" spans="2:36" x14ac:dyDescent="0.25">
      <c r="B272" s="91"/>
      <c r="C272" s="88"/>
      <c r="D272" s="91"/>
      <c r="F272" s="93"/>
      <c r="H272" s="89"/>
      <c r="J272" s="89"/>
      <c r="L272" s="89"/>
      <c r="N272" s="89"/>
      <c r="P272" s="91"/>
      <c r="R272" s="90"/>
      <c r="T272" s="91"/>
      <c r="W272" s="82"/>
      <c r="X272" s="17"/>
      <c r="Y272" s="95"/>
      <c r="Z272" s="4"/>
      <c r="AA272" s="19"/>
      <c r="AB272" s="19"/>
      <c r="AC272" s="19"/>
      <c r="AD272" s="19"/>
      <c r="AE272" s="19"/>
      <c r="AF272" s="47"/>
      <c r="AG272" s="48"/>
      <c r="AH272" s="20"/>
      <c r="AI272" s="20"/>
      <c r="AJ272" s="20"/>
    </row>
    <row r="273" spans="2:36" x14ac:dyDescent="0.25">
      <c r="B273" s="91"/>
      <c r="C273" s="88"/>
      <c r="D273" s="91"/>
      <c r="F273" s="93"/>
      <c r="H273" s="89"/>
      <c r="J273" s="89"/>
      <c r="L273" s="89"/>
      <c r="N273" s="89"/>
      <c r="P273" s="91"/>
      <c r="R273" s="90"/>
      <c r="T273" s="91"/>
      <c r="W273" s="82"/>
      <c r="X273" s="17"/>
      <c r="Y273" s="95"/>
      <c r="Z273" s="4"/>
      <c r="AA273" s="19"/>
      <c r="AB273" s="19"/>
      <c r="AC273" s="19"/>
      <c r="AD273" s="19"/>
      <c r="AE273" s="19"/>
      <c r="AF273" s="47"/>
      <c r="AG273" s="48"/>
      <c r="AH273" s="20"/>
      <c r="AI273" s="20"/>
      <c r="AJ273" s="20"/>
    </row>
    <row r="274" spans="2:36" x14ac:dyDescent="0.25">
      <c r="B274" s="91"/>
      <c r="C274" s="88"/>
      <c r="D274" s="91"/>
      <c r="F274" s="93"/>
      <c r="H274" s="89"/>
      <c r="J274" s="89"/>
      <c r="L274" s="89"/>
      <c r="N274" s="89"/>
      <c r="P274" s="91"/>
      <c r="R274" s="90"/>
      <c r="T274" s="91"/>
      <c r="W274" s="82"/>
      <c r="X274" s="17"/>
      <c r="Y274" s="95"/>
      <c r="Z274" s="4"/>
      <c r="AA274" s="19"/>
      <c r="AB274" s="19"/>
      <c r="AC274" s="19"/>
      <c r="AD274" s="19"/>
      <c r="AE274" s="19"/>
      <c r="AF274" s="47"/>
      <c r="AG274" s="48"/>
      <c r="AH274" s="20"/>
      <c r="AI274" s="20"/>
      <c r="AJ274" s="20"/>
    </row>
    <row r="275" spans="2:36" x14ac:dyDescent="0.25">
      <c r="B275" s="91"/>
      <c r="C275" s="88"/>
      <c r="D275" s="91"/>
      <c r="F275" s="93"/>
      <c r="H275" s="89"/>
      <c r="J275" s="89"/>
      <c r="L275" s="89"/>
      <c r="N275" s="89"/>
      <c r="P275" s="91"/>
      <c r="R275" s="90"/>
      <c r="T275" s="91"/>
      <c r="W275" s="82"/>
      <c r="X275" s="17"/>
      <c r="Y275" s="95"/>
      <c r="Z275" s="4"/>
      <c r="AA275" s="19"/>
      <c r="AB275" s="19"/>
      <c r="AC275" s="19"/>
      <c r="AD275" s="19"/>
      <c r="AE275" s="19"/>
      <c r="AF275" s="47"/>
      <c r="AG275" s="48"/>
      <c r="AH275" s="20"/>
      <c r="AI275" s="20"/>
      <c r="AJ275" s="20"/>
    </row>
    <row r="276" spans="2:36" x14ac:dyDescent="0.25">
      <c r="B276" s="91"/>
      <c r="C276" s="88"/>
      <c r="D276" s="91"/>
      <c r="F276" s="93"/>
      <c r="H276" s="89"/>
      <c r="J276" s="89"/>
      <c r="L276" s="89"/>
      <c r="N276" s="89"/>
      <c r="P276" s="91"/>
      <c r="R276" s="90"/>
      <c r="T276" s="91"/>
      <c r="W276" s="82"/>
      <c r="X276" s="17"/>
      <c r="Y276" s="95"/>
      <c r="Z276" s="4"/>
      <c r="AA276" s="19"/>
      <c r="AB276" s="19"/>
      <c r="AC276" s="19"/>
      <c r="AD276" s="19"/>
      <c r="AE276" s="19"/>
      <c r="AF276" s="47"/>
      <c r="AG276" s="48"/>
      <c r="AH276" s="20"/>
      <c r="AI276" s="20"/>
      <c r="AJ276" s="20"/>
    </row>
    <row r="277" spans="2:36" x14ac:dyDescent="0.25">
      <c r="B277" s="91"/>
      <c r="C277" s="88"/>
      <c r="D277" s="91"/>
      <c r="F277" s="93"/>
      <c r="H277" s="89"/>
      <c r="J277" s="89"/>
      <c r="L277" s="89"/>
      <c r="N277" s="89"/>
      <c r="P277" s="91"/>
      <c r="R277" s="90"/>
      <c r="T277" s="91"/>
      <c r="W277" s="82"/>
      <c r="X277" s="17"/>
      <c r="Y277" s="95"/>
      <c r="Z277" s="4"/>
      <c r="AA277" s="19"/>
      <c r="AB277" s="19"/>
      <c r="AC277" s="19"/>
      <c r="AD277" s="19"/>
      <c r="AE277" s="19"/>
      <c r="AF277" s="47"/>
      <c r="AG277" s="48"/>
      <c r="AH277" s="20"/>
      <c r="AI277" s="20"/>
      <c r="AJ277" s="20"/>
    </row>
    <row r="278" spans="2:36" x14ac:dyDescent="0.25">
      <c r="B278" s="91"/>
      <c r="C278" s="88"/>
      <c r="D278" s="91"/>
      <c r="F278" s="93"/>
      <c r="H278" s="89"/>
      <c r="J278" s="89"/>
      <c r="L278" s="89"/>
      <c r="N278" s="89"/>
      <c r="P278" s="91"/>
      <c r="R278" s="90"/>
      <c r="T278" s="91"/>
      <c r="W278" s="82"/>
      <c r="X278" s="17"/>
      <c r="Y278" s="95"/>
      <c r="Z278" s="4"/>
      <c r="AA278" s="19"/>
      <c r="AB278" s="19"/>
      <c r="AC278" s="19"/>
      <c r="AD278" s="19"/>
      <c r="AE278" s="19"/>
      <c r="AF278" s="47"/>
      <c r="AG278" s="48"/>
      <c r="AH278" s="20"/>
      <c r="AI278" s="20"/>
      <c r="AJ278" s="20"/>
    </row>
    <row r="279" spans="2:36" x14ac:dyDescent="0.25">
      <c r="B279" s="91"/>
      <c r="C279" s="88"/>
      <c r="D279" s="91"/>
      <c r="F279" s="93"/>
      <c r="H279" s="89"/>
      <c r="J279" s="89"/>
      <c r="L279" s="89"/>
      <c r="N279" s="89"/>
      <c r="P279" s="91"/>
      <c r="R279" s="90"/>
      <c r="T279" s="91"/>
      <c r="W279" s="82"/>
      <c r="X279" s="17"/>
      <c r="Y279" s="95"/>
      <c r="Z279" s="4"/>
      <c r="AA279" s="19"/>
      <c r="AB279" s="19"/>
      <c r="AC279" s="19"/>
      <c r="AD279" s="19"/>
      <c r="AE279" s="19"/>
      <c r="AF279" s="47"/>
      <c r="AG279" s="48"/>
      <c r="AH279" s="20"/>
      <c r="AI279" s="20"/>
      <c r="AJ279" s="20"/>
    </row>
    <row r="280" spans="2:36" x14ac:dyDescent="0.25">
      <c r="B280" s="91"/>
      <c r="C280" s="88"/>
      <c r="D280" s="91"/>
      <c r="F280" s="93"/>
      <c r="H280" s="89"/>
      <c r="J280" s="89"/>
      <c r="L280" s="89"/>
      <c r="N280" s="89"/>
      <c r="P280" s="91"/>
      <c r="R280" s="90"/>
      <c r="T280" s="91"/>
      <c r="W280" s="82"/>
      <c r="X280" s="17"/>
      <c r="Y280" s="95"/>
      <c r="Z280" s="4"/>
      <c r="AA280" s="19"/>
      <c r="AB280" s="19"/>
      <c r="AC280" s="19"/>
      <c r="AD280" s="19"/>
      <c r="AE280" s="19"/>
      <c r="AF280" s="47"/>
      <c r="AG280" s="48"/>
      <c r="AH280" s="20"/>
      <c r="AI280" s="20"/>
      <c r="AJ280" s="20"/>
    </row>
    <row r="281" spans="2:36" x14ac:dyDescent="0.25">
      <c r="B281" s="91"/>
      <c r="C281" s="88"/>
      <c r="D281" s="91"/>
      <c r="F281" s="93"/>
      <c r="H281" s="89"/>
      <c r="J281" s="89"/>
      <c r="L281" s="89"/>
      <c r="N281" s="89"/>
      <c r="P281" s="91"/>
      <c r="R281" s="90"/>
      <c r="T281" s="91"/>
      <c r="W281" s="82"/>
      <c r="X281" s="17"/>
      <c r="Y281" s="95"/>
      <c r="Z281" s="4"/>
      <c r="AA281" s="19"/>
      <c r="AB281" s="19"/>
      <c r="AC281" s="19"/>
      <c r="AD281" s="19"/>
      <c r="AE281" s="19"/>
      <c r="AF281" s="47"/>
      <c r="AG281" s="48"/>
      <c r="AH281" s="20"/>
      <c r="AI281" s="20"/>
      <c r="AJ281" s="20"/>
    </row>
    <row r="282" spans="2:36" x14ac:dyDescent="0.25">
      <c r="B282" s="91"/>
      <c r="C282" s="88"/>
      <c r="D282" s="91"/>
      <c r="F282" s="93"/>
      <c r="H282" s="89"/>
      <c r="J282" s="89"/>
      <c r="L282" s="89"/>
      <c r="N282" s="89"/>
      <c r="P282" s="91"/>
      <c r="R282" s="90"/>
      <c r="T282" s="91"/>
      <c r="W282" s="82"/>
      <c r="X282" s="17"/>
      <c r="Y282" s="95"/>
      <c r="Z282" s="4"/>
      <c r="AA282" s="19"/>
      <c r="AB282" s="19"/>
      <c r="AC282" s="19"/>
      <c r="AD282" s="19"/>
      <c r="AE282" s="19"/>
      <c r="AF282" s="47"/>
      <c r="AG282" s="48"/>
      <c r="AH282" s="20"/>
      <c r="AI282" s="20"/>
      <c r="AJ282" s="20"/>
    </row>
    <row r="283" spans="2:36" x14ac:dyDescent="0.25">
      <c r="B283" s="91"/>
      <c r="C283" s="88"/>
      <c r="D283" s="91"/>
      <c r="F283" s="93"/>
      <c r="H283" s="89"/>
      <c r="J283" s="89"/>
      <c r="L283" s="89"/>
      <c r="N283" s="89"/>
      <c r="P283" s="91"/>
      <c r="R283" s="90"/>
      <c r="T283" s="91"/>
      <c r="W283" s="82"/>
      <c r="X283" s="17"/>
      <c r="Y283" s="95"/>
      <c r="Z283" s="4"/>
      <c r="AA283" s="19"/>
      <c r="AB283" s="19"/>
      <c r="AC283" s="19"/>
      <c r="AD283" s="19"/>
      <c r="AE283" s="19"/>
      <c r="AF283" s="47"/>
      <c r="AG283" s="48"/>
      <c r="AH283" s="20"/>
      <c r="AI283" s="20"/>
      <c r="AJ283" s="20"/>
    </row>
    <row r="284" spans="2:36" x14ac:dyDescent="0.25">
      <c r="B284" s="91"/>
      <c r="C284" s="88"/>
      <c r="D284" s="91"/>
      <c r="F284" s="93"/>
      <c r="H284" s="89"/>
      <c r="J284" s="89"/>
      <c r="L284" s="89"/>
      <c r="N284" s="89"/>
      <c r="P284" s="91"/>
      <c r="R284" s="90"/>
      <c r="T284" s="91"/>
      <c r="W284" s="82"/>
      <c r="X284" s="17"/>
      <c r="Y284" s="95"/>
      <c r="Z284" s="4"/>
      <c r="AA284" s="19"/>
      <c r="AB284" s="19"/>
      <c r="AC284" s="19"/>
      <c r="AD284" s="19"/>
      <c r="AE284" s="19"/>
      <c r="AF284" s="47"/>
      <c r="AG284" s="48"/>
      <c r="AH284" s="20"/>
      <c r="AI284" s="20"/>
      <c r="AJ284" s="20"/>
    </row>
    <row r="285" spans="2:36" x14ac:dyDescent="0.25">
      <c r="B285" s="91"/>
      <c r="C285" s="88"/>
      <c r="D285" s="91"/>
      <c r="F285" s="93"/>
      <c r="H285" s="89"/>
      <c r="J285" s="89"/>
      <c r="L285" s="89"/>
      <c r="N285" s="89"/>
      <c r="P285" s="91"/>
      <c r="R285" s="90"/>
      <c r="T285" s="91"/>
      <c r="W285" s="82"/>
      <c r="X285" s="17"/>
      <c r="Y285" s="95"/>
      <c r="Z285" s="4"/>
      <c r="AA285" s="19"/>
      <c r="AB285" s="19"/>
      <c r="AC285" s="19"/>
      <c r="AD285" s="19"/>
      <c r="AE285" s="19"/>
      <c r="AF285" s="47"/>
      <c r="AG285" s="48"/>
      <c r="AH285" s="20"/>
      <c r="AI285" s="20"/>
      <c r="AJ285" s="20"/>
    </row>
    <row r="286" spans="2:36" x14ac:dyDescent="0.25">
      <c r="B286" s="91"/>
      <c r="C286" s="88"/>
      <c r="D286" s="91"/>
      <c r="F286" s="93"/>
      <c r="H286" s="89"/>
      <c r="J286" s="89"/>
      <c r="L286" s="89"/>
      <c r="N286" s="89"/>
      <c r="P286" s="91"/>
      <c r="R286" s="90"/>
      <c r="T286" s="91"/>
      <c r="W286" s="82"/>
      <c r="X286" s="17"/>
      <c r="Y286" s="95"/>
      <c r="Z286" s="4"/>
      <c r="AA286" s="19"/>
      <c r="AB286" s="19"/>
      <c r="AC286" s="19"/>
      <c r="AD286" s="19"/>
      <c r="AE286" s="19"/>
      <c r="AF286" s="47"/>
      <c r="AG286" s="48"/>
      <c r="AH286" s="20"/>
      <c r="AI286" s="20"/>
      <c r="AJ286" s="20"/>
    </row>
    <row r="287" spans="2:36" x14ac:dyDescent="0.25">
      <c r="B287" s="91"/>
      <c r="C287" s="88"/>
      <c r="D287" s="91"/>
      <c r="F287" s="93"/>
      <c r="H287" s="89"/>
      <c r="J287" s="89"/>
      <c r="L287" s="89"/>
      <c r="N287" s="89"/>
      <c r="P287" s="91"/>
      <c r="R287" s="90"/>
      <c r="T287" s="91"/>
      <c r="W287" s="82"/>
      <c r="X287" s="17"/>
      <c r="Y287" s="95"/>
      <c r="Z287" s="4"/>
      <c r="AA287" s="19"/>
      <c r="AB287" s="19"/>
      <c r="AC287" s="19"/>
      <c r="AD287" s="19"/>
      <c r="AE287" s="19"/>
      <c r="AF287" s="47"/>
      <c r="AG287" s="48"/>
      <c r="AH287" s="20"/>
      <c r="AI287" s="20"/>
      <c r="AJ287" s="20"/>
    </row>
    <row r="288" spans="2:36" x14ac:dyDescent="0.25">
      <c r="B288" s="91"/>
      <c r="C288" s="88"/>
      <c r="D288" s="91"/>
      <c r="F288" s="93"/>
      <c r="H288" s="89"/>
      <c r="J288" s="89"/>
      <c r="L288" s="89"/>
      <c r="N288" s="89"/>
      <c r="P288" s="91"/>
      <c r="R288" s="90"/>
      <c r="T288" s="91"/>
      <c r="W288" s="82"/>
      <c r="X288" s="17"/>
      <c r="Y288" s="95"/>
      <c r="Z288" s="4"/>
      <c r="AA288" s="19"/>
      <c r="AB288" s="19"/>
      <c r="AC288" s="19"/>
      <c r="AD288" s="19"/>
      <c r="AE288" s="19"/>
      <c r="AF288" s="47"/>
      <c r="AG288" s="48"/>
      <c r="AH288" s="20"/>
      <c r="AI288" s="20"/>
      <c r="AJ288" s="20"/>
    </row>
    <row r="289" spans="2:36" x14ac:dyDescent="0.25">
      <c r="B289" s="91"/>
      <c r="C289" s="88"/>
      <c r="D289" s="91"/>
      <c r="F289" s="93"/>
      <c r="H289" s="89"/>
      <c r="J289" s="89"/>
      <c r="L289" s="89"/>
      <c r="N289" s="89"/>
      <c r="P289" s="91"/>
      <c r="R289" s="90"/>
      <c r="T289" s="91"/>
      <c r="W289" s="82"/>
      <c r="X289" s="17"/>
      <c r="Y289" s="95"/>
      <c r="Z289" s="4"/>
      <c r="AA289" s="19"/>
      <c r="AB289" s="19"/>
      <c r="AC289" s="19"/>
      <c r="AD289" s="19"/>
      <c r="AE289" s="19"/>
      <c r="AF289" s="47"/>
      <c r="AG289" s="48"/>
      <c r="AH289" s="20"/>
      <c r="AI289" s="20"/>
      <c r="AJ289" s="20"/>
    </row>
    <row r="290" spans="2:36" x14ac:dyDescent="0.25">
      <c r="B290" s="91"/>
      <c r="C290" s="88"/>
      <c r="D290" s="91"/>
      <c r="F290" s="93"/>
      <c r="H290" s="89"/>
      <c r="J290" s="89"/>
      <c r="L290" s="89"/>
      <c r="N290" s="89"/>
      <c r="P290" s="91"/>
      <c r="R290" s="90"/>
      <c r="T290" s="91"/>
      <c r="W290" s="82"/>
      <c r="X290" s="17"/>
      <c r="Y290" s="95"/>
      <c r="Z290" s="4"/>
      <c r="AA290" s="19"/>
      <c r="AB290" s="19"/>
      <c r="AC290" s="19"/>
      <c r="AD290" s="19"/>
      <c r="AE290" s="19"/>
      <c r="AF290" s="47"/>
      <c r="AG290" s="48"/>
      <c r="AH290" s="20"/>
      <c r="AI290" s="20"/>
      <c r="AJ290" s="20"/>
    </row>
    <row r="291" spans="2:36" x14ac:dyDescent="0.25">
      <c r="B291" s="91"/>
      <c r="C291" s="88"/>
      <c r="D291" s="91"/>
      <c r="F291" s="93"/>
      <c r="H291" s="89"/>
      <c r="J291" s="89"/>
      <c r="L291" s="89"/>
      <c r="N291" s="89"/>
      <c r="P291" s="91"/>
      <c r="R291" s="90"/>
      <c r="T291" s="91"/>
      <c r="W291" s="82"/>
      <c r="X291" s="17"/>
      <c r="Y291" s="95"/>
      <c r="Z291" s="4"/>
      <c r="AA291" s="19"/>
      <c r="AB291" s="19"/>
      <c r="AC291" s="19"/>
      <c r="AD291" s="19"/>
      <c r="AE291" s="19"/>
      <c r="AF291" s="47"/>
      <c r="AG291" s="48"/>
      <c r="AH291" s="20"/>
      <c r="AI291" s="20"/>
      <c r="AJ291" s="20"/>
    </row>
    <row r="292" spans="2:36" x14ac:dyDescent="0.25">
      <c r="B292" s="91"/>
      <c r="C292" s="88"/>
      <c r="D292" s="91"/>
      <c r="F292" s="93"/>
      <c r="H292" s="89"/>
      <c r="J292" s="89"/>
      <c r="L292" s="89"/>
      <c r="N292" s="89"/>
      <c r="P292" s="91"/>
      <c r="R292" s="90"/>
      <c r="T292" s="91"/>
      <c r="W292" s="82"/>
      <c r="X292" s="17"/>
      <c r="Y292" s="95"/>
      <c r="Z292" s="4"/>
      <c r="AA292" s="19"/>
      <c r="AB292" s="19"/>
      <c r="AC292" s="19"/>
      <c r="AD292" s="19"/>
      <c r="AE292" s="19"/>
      <c r="AF292" s="47"/>
      <c r="AG292" s="48"/>
      <c r="AH292" s="20"/>
      <c r="AI292" s="20"/>
      <c r="AJ292" s="20"/>
    </row>
    <row r="293" spans="2:36" x14ac:dyDescent="0.25">
      <c r="B293" s="91"/>
      <c r="C293" s="88"/>
      <c r="D293" s="91"/>
      <c r="F293" s="93"/>
      <c r="H293" s="89"/>
      <c r="J293" s="89"/>
      <c r="L293" s="89"/>
      <c r="N293" s="89"/>
      <c r="P293" s="91"/>
      <c r="R293" s="90"/>
      <c r="T293" s="91"/>
      <c r="W293" s="82"/>
      <c r="X293" s="17"/>
      <c r="Y293" s="95"/>
      <c r="Z293" s="4"/>
      <c r="AA293" s="19"/>
      <c r="AB293" s="19"/>
      <c r="AC293" s="19"/>
      <c r="AD293" s="19"/>
      <c r="AE293" s="19"/>
      <c r="AF293" s="47"/>
      <c r="AG293" s="48"/>
      <c r="AH293" s="20"/>
      <c r="AI293" s="20"/>
      <c r="AJ293" s="20"/>
    </row>
    <row r="294" spans="2:36" x14ac:dyDescent="0.25">
      <c r="B294" s="91"/>
      <c r="C294" s="88"/>
      <c r="D294" s="91"/>
      <c r="F294" s="93"/>
      <c r="H294" s="89"/>
      <c r="J294" s="89"/>
      <c r="L294" s="89"/>
      <c r="N294" s="89"/>
      <c r="P294" s="91"/>
      <c r="R294" s="90"/>
      <c r="T294" s="91"/>
      <c r="W294" s="82"/>
      <c r="X294" s="17"/>
      <c r="Y294" s="95"/>
      <c r="Z294" s="4"/>
      <c r="AA294" s="19"/>
      <c r="AB294" s="19"/>
      <c r="AC294" s="19"/>
      <c r="AD294" s="19"/>
      <c r="AE294" s="19"/>
      <c r="AF294" s="47"/>
      <c r="AG294" s="48"/>
      <c r="AH294" s="20"/>
      <c r="AI294" s="20"/>
      <c r="AJ294" s="20"/>
    </row>
    <row r="295" spans="2:36" x14ac:dyDescent="0.25">
      <c r="B295" s="91"/>
      <c r="C295" s="88"/>
      <c r="D295" s="91"/>
      <c r="F295" s="93"/>
      <c r="H295" s="89"/>
      <c r="J295" s="89"/>
      <c r="L295" s="89"/>
      <c r="N295" s="89"/>
      <c r="P295" s="91"/>
      <c r="R295" s="90"/>
      <c r="T295" s="91"/>
      <c r="W295" s="82"/>
      <c r="X295" s="17"/>
      <c r="Y295" s="95"/>
      <c r="Z295" s="4"/>
      <c r="AA295" s="19"/>
      <c r="AB295" s="19"/>
      <c r="AC295" s="19"/>
      <c r="AD295" s="19"/>
      <c r="AE295" s="19"/>
      <c r="AF295" s="47"/>
      <c r="AG295" s="48"/>
      <c r="AH295" s="20"/>
      <c r="AI295" s="20"/>
      <c r="AJ295" s="20"/>
    </row>
    <row r="296" spans="2:36" x14ac:dyDescent="0.25">
      <c r="B296" s="91"/>
      <c r="C296" s="88"/>
      <c r="D296" s="91"/>
      <c r="F296" s="93"/>
      <c r="H296" s="89"/>
      <c r="J296" s="89"/>
      <c r="L296" s="89"/>
      <c r="N296" s="89"/>
      <c r="P296" s="91"/>
      <c r="R296" s="90"/>
      <c r="T296" s="91"/>
      <c r="W296" s="82"/>
      <c r="X296" s="17"/>
      <c r="Y296" s="95"/>
      <c r="Z296" s="4"/>
      <c r="AA296" s="19"/>
      <c r="AB296" s="19"/>
      <c r="AC296" s="19"/>
      <c r="AD296" s="19"/>
      <c r="AE296" s="19"/>
      <c r="AF296" s="47"/>
      <c r="AG296" s="48"/>
      <c r="AH296" s="20"/>
      <c r="AI296" s="20"/>
      <c r="AJ296" s="20"/>
    </row>
    <row r="297" spans="2:36" x14ac:dyDescent="0.25">
      <c r="B297" s="91"/>
      <c r="C297" s="88"/>
      <c r="D297" s="91"/>
      <c r="F297" s="93"/>
      <c r="H297" s="89"/>
      <c r="J297" s="89"/>
      <c r="L297" s="89"/>
      <c r="N297" s="89"/>
      <c r="P297" s="91"/>
      <c r="R297" s="90"/>
      <c r="T297" s="91"/>
      <c r="W297" s="82"/>
      <c r="X297" s="17"/>
      <c r="Y297" s="95"/>
      <c r="Z297" s="4"/>
      <c r="AA297" s="19"/>
      <c r="AB297" s="19"/>
      <c r="AC297" s="19"/>
      <c r="AD297" s="19"/>
      <c r="AE297" s="19"/>
      <c r="AF297" s="47"/>
      <c r="AG297" s="48"/>
      <c r="AH297" s="20"/>
      <c r="AI297" s="20"/>
      <c r="AJ297" s="20"/>
    </row>
    <row r="298" spans="2:36" x14ac:dyDescent="0.25">
      <c r="B298" s="91"/>
      <c r="C298" s="88"/>
      <c r="D298" s="91"/>
      <c r="F298" s="93"/>
      <c r="H298" s="89"/>
      <c r="J298" s="89"/>
      <c r="L298" s="89"/>
      <c r="N298" s="89"/>
      <c r="P298" s="91"/>
      <c r="R298" s="90"/>
      <c r="T298" s="91"/>
      <c r="W298" s="82"/>
      <c r="X298" s="17"/>
      <c r="Y298" s="95"/>
      <c r="Z298" s="4"/>
      <c r="AA298" s="19"/>
      <c r="AB298" s="19"/>
      <c r="AC298" s="19"/>
      <c r="AD298" s="19"/>
      <c r="AE298" s="19"/>
      <c r="AF298" s="47"/>
      <c r="AG298" s="48"/>
      <c r="AH298" s="20"/>
      <c r="AI298" s="20"/>
      <c r="AJ298" s="20"/>
    </row>
    <row r="299" spans="2:36" x14ac:dyDescent="0.25">
      <c r="B299" s="91"/>
      <c r="C299" s="88"/>
      <c r="D299" s="91"/>
      <c r="F299" s="93"/>
      <c r="H299" s="89"/>
      <c r="J299" s="89"/>
      <c r="L299" s="89"/>
      <c r="N299" s="89"/>
      <c r="P299" s="91"/>
      <c r="R299" s="90"/>
      <c r="T299" s="91"/>
      <c r="W299" s="82"/>
      <c r="X299" s="17"/>
      <c r="Y299" s="95"/>
      <c r="Z299" s="4"/>
      <c r="AA299" s="19"/>
      <c r="AB299" s="19"/>
      <c r="AC299" s="19"/>
      <c r="AD299" s="19"/>
      <c r="AE299" s="19"/>
      <c r="AF299" s="47"/>
      <c r="AG299" s="48"/>
      <c r="AH299" s="20"/>
      <c r="AI299" s="20"/>
      <c r="AJ299" s="20"/>
    </row>
    <row r="300" spans="2:36" x14ac:dyDescent="0.25">
      <c r="B300" s="91"/>
      <c r="C300" s="88"/>
      <c r="D300" s="91"/>
      <c r="F300" s="93"/>
      <c r="H300" s="89"/>
      <c r="J300" s="89"/>
      <c r="L300" s="89"/>
      <c r="N300" s="89"/>
      <c r="P300" s="91"/>
      <c r="R300" s="90"/>
      <c r="T300" s="91"/>
      <c r="W300" s="82"/>
      <c r="X300" s="17"/>
      <c r="Y300" s="95"/>
      <c r="Z300" s="4"/>
      <c r="AA300" s="19"/>
      <c r="AB300" s="19"/>
      <c r="AC300" s="19"/>
      <c r="AD300" s="19"/>
      <c r="AE300" s="19"/>
      <c r="AF300" s="47"/>
      <c r="AG300" s="48"/>
      <c r="AH300" s="20"/>
      <c r="AI300" s="20"/>
      <c r="AJ300" s="20"/>
    </row>
    <row r="301" spans="2:36" x14ac:dyDescent="0.25">
      <c r="B301" s="91"/>
      <c r="C301" s="88"/>
      <c r="D301" s="91"/>
      <c r="F301" s="93"/>
      <c r="H301" s="89"/>
      <c r="J301" s="89"/>
      <c r="L301" s="89"/>
      <c r="N301" s="89"/>
      <c r="P301" s="91"/>
      <c r="R301" s="90"/>
      <c r="T301" s="91"/>
      <c r="W301" s="82"/>
      <c r="X301" s="17"/>
      <c r="Y301" s="95"/>
      <c r="Z301" s="4"/>
      <c r="AA301" s="19"/>
      <c r="AB301" s="19"/>
      <c r="AC301" s="19"/>
      <c r="AD301" s="19"/>
      <c r="AE301" s="19"/>
      <c r="AF301" s="47"/>
      <c r="AG301" s="48"/>
      <c r="AH301" s="20"/>
      <c r="AI301" s="20"/>
      <c r="AJ301" s="20"/>
    </row>
    <row r="302" spans="2:36" x14ac:dyDescent="0.25">
      <c r="B302" s="91"/>
      <c r="C302" s="88"/>
      <c r="D302" s="91"/>
      <c r="F302" s="93"/>
      <c r="H302" s="89"/>
      <c r="J302" s="89"/>
      <c r="L302" s="89"/>
      <c r="N302" s="89"/>
      <c r="P302" s="91"/>
      <c r="R302" s="90"/>
      <c r="T302" s="91"/>
      <c r="W302" s="82"/>
      <c r="X302" s="17"/>
      <c r="Y302" s="95"/>
      <c r="Z302" s="4"/>
      <c r="AA302" s="19"/>
      <c r="AB302" s="19"/>
      <c r="AC302" s="19"/>
      <c r="AD302" s="19"/>
      <c r="AE302" s="19"/>
      <c r="AF302" s="47"/>
      <c r="AG302" s="48"/>
      <c r="AH302" s="20"/>
      <c r="AI302" s="20"/>
      <c r="AJ302" s="20"/>
    </row>
    <row r="303" spans="2:36" x14ac:dyDescent="0.25">
      <c r="B303" s="91"/>
      <c r="C303" s="88"/>
      <c r="D303" s="91"/>
      <c r="F303" s="93"/>
      <c r="H303" s="89"/>
      <c r="J303" s="89"/>
      <c r="L303" s="89"/>
      <c r="N303" s="89"/>
      <c r="P303" s="91"/>
      <c r="R303" s="90"/>
      <c r="T303" s="91"/>
      <c r="W303" s="82"/>
      <c r="X303" s="17"/>
      <c r="Y303" s="95"/>
      <c r="Z303" s="4"/>
      <c r="AA303" s="19"/>
      <c r="AB303" s="19"/>
      <c r="AC303" s="19"/>
      <c r="AD303" s="19"/>
      <c r="AE303" s="19"/>
      <c r="AF303" s="47"/>
      <c r="AG303" s="48"/>
      <c r="AH303" s="20"/>
      <c r="AI303" s="20"/>
      <c r="AJ303" s="20"/>
    </row>
    <row r="304" spans="2:36" x14ac:dyDescent="0.25">
      <c r="T304" s="59"/>
      <c r="W304" s="82"/>
      <c r="X304" s="17"/>
      <c r="Y304" s="18"/>
      <c r="Z304" s="4"/>
      <c r="AA304" s="19"/>
      <c r="AB304" s="19"/>
      <c r="AC304" s="19"/>
      <c r="AD304" s="19"/>
      <c r="AE304" s="19"/>
      <c r="AF304" s="47"/>
      <c r="AG304" s="48"/>
      <c r="AH304" s="48"/>
      <c r="AI304" s="48"/>
      <c r="AJ304" s="48"/>
    </row>
    <row r="305" spans="20:36" x14ac:dyDescent="0.25">
      <c r="T305" s="59"/>
      <c r="W305" s="82"/>
      <c r="X305" s="17"/>
      <c r="Y305" s="18"/>
      <c r="Z305" s="4"/>
      <c r="AA305" s="19"/>
      <c r="AB305" s="19"/>
      <c r="AC305" s="19"/>
      <c r="AD305" s="19"/>
      <c r="AE305" s="19"/>
      <c r="AF305" s="47"/>
      <c r="AG305" s="48"/>
      <c r="AH305" s="48"/>
      <c r="AI305" s="48"/>
      <c r="AJ305" s="48"/>
    </row>
    <row r="306" spans="20:36" x14ac:dyDescent="0.25">
      <c r="T306" s="59"/>
      <c r="W306" s="82"/>
      <c r="X306" s="17"/>
      <c r="Y306" s="18"/>
      <c r="Z306" s="4"/>
      <c r="AA306" s="19"/>
      <c r="AB306" s="19"/>
      <c r="AC306" s="19"/>
      <c r="AD306" s="19"/>
      <c r="AE306" s="19"/>
      <c r="AF306" s="47"/>
      <c r="AG306" s="48"/>
      <c r="AH306" s="48"/>
      <c r="AI306" s="48"/>
      <c r="AJ306" s="48"/>
    </row>
    <row r="307" spans="20:36" x14ac:dyDescent="0.25">
      <c r="T307" s="59"/>
      <c r="W307" s="82"/>
      <c r="X307" s="17"/>
      <c r="Y307" s="18"/>
      <c r="Z307" s="4"/>
      <c r="AA307" s="19"/>
      <c r="AB307" s="19"/>
      <c r="AC307" s="19"/>
      <c r="AD307" s="19"/>
      <c r="AE307" s="19"/>
      <c r="AF307" s="47"/>
      <c r="AG307" s="48"/>
      <c r="AH307" s="48"/>
      <c r="AI307" s="48"/>
      <c r="AJ307" s="48"/>
    </row>
    <row r="308" spans="20:36" x14ac:dyDescent="0.25">
      <c r="T308" s="59"/>
      <c r="W308" s="82"/>
      <c r="X308" s="17"/>
      <c r="Y308" s="18"/>
      <c r="Z308" s="4"/>
      <c r="AA308" s="19"/>
      <c r="AB308" s="19"/>
      <c r="AC308" s="19"/>
      <c r="AD308" s="19"/>
      <c r="AE308" s="19"/>
      <c r="AF308" s="47"/>
      <c r="AG308" s="48"/>
      <c r="AH308" s="48"/>
      <c r="AI308" s="48"/>
      <c r="AJ308" s="48"/>
    </row>
    <row r="309" spans="20:36" x14ac:dyDescent="0.25">
      <c r="T309" s="59"/>
      <c r="W309" s="82"/>
      <c r="X309" s="17"/>
      <c r="Y309" s="18"/>
      <c r="Z309" s="4"/>
      <c r="AA309" s="19"/>
      <c r="AB309" s="19"/>
      <c r="AC309" s="19"/>
      <c r="AD309" s="19"/>
      <c r="AE309" s="19"/>
      <c r="AF309" s="47"/>
      <c r="AG309" s="48"/>
      <c r="AH309" s="48"/>
      <c r="AI309" s="48"/>
      <c r="AJ309" s="48"/>
    </row>
    <row r="310" spans="20:36" x14ac:dyDescent="0.25">
      <c r="T310" s="59"/>
      <c r="W310" s="82"/>
      <c r="X310" s="17"/>
      <c r="Y310" s="18"/>
      <c r="Z310" s="4"/>
      <c r="AA310" s="19"/>
      <c r="AB310" s="19"/>
      <c r="AC310" s="19"/>
      <c r="AD310" s="19"/>
      <c r="AE310" s="19"/>
      <c r="AF310" s="47"/>
      <c r="AG310" s="48"/>
      <c r="AH310" s="48"/>
      <c r="AI310" s="48"/>
      <c r="AJ310" s="48"/>
    </row>
    <row r="311" spans="20:36" x14ac:dyDescent="0.25">
      <c r="T311" s="59"/>
      <c r="W311" s="82"/>
      <c r="X311" s="17"/>
      <c r="Y311" s="18"/>
      <c r="Z311" s="4"/>
      <c r="AA311" s="19"/>
      <c r="AB311" s="19"/>
      <c r="AC311" s="19"/>
      <c r="AD311" s="19"/>
      <c r="AE311" s="19"/>
      <c r="AF311" s="47"/>
      <c r="AG311" s="48"/>
      <c r="AH311" s="48"/>
      <c r="AI311" s="48"/>
      <c r="AJ311" s="48"/>
    </row>
    <row r="312" spans="20:36" x14ac:dyDescent="0.25">
      <c r="T312" s="59"/>
      <c r="W312" s="82"/>
      <c r="X312" s="17"/>
      <c r="Y312" s="18"/>
      <c r="Z312" s="4"/>
      <c r="AA312" s="19"/>
      <c r="AB312" s="19"/>
      <c r="AC312" s="19"/>
      <c r="AD312" s="19"/>
      <c r="AE312" s="19"/>
      <c r="AF312" s="47"/>
      <c r="AG312" s="48"/>
      <c r="AH312" s="48"/>
      <c r="AI312" s="48"/>
      <c r="AJ312" s="48"/>
    </row>
    <row r="313" spans="20:36" x14ac:dyDescent="0.25">
      <c r="T313" s="59"/>
      <c r="W313" s="82"/>
      <c r="X313" s="17"/>
      <c r="Y313" s="18"/>
      <c r="Z313" s="4"/>
      <c r="AA313" s="19"/>
      <c r="AB313" s="19"/>
      <c r="AC313" s="19"/>
      <c r="AD313" s="19"/>
      <c r="AE313" s="19"/>
      <c r="AF313" s="47"/>
      <c r="AG313" s="48"/>
      <c r="AH313" s="48"/>
      <c r="AI313" s="48"/>
      <c r="AJ313" s="48"/>
    </row>
    <row r="314" spans="20:36" x14ac:dyDescent="0.25">
      <c r="T314" s="59"/>
      <c r="W314" s="82"/>
      <c r="X314" s="17"/>
      <c r="Y314" s="18"/>
      <c r="Z314" s="4"/>
      <c r="AA314" s="19"/>
      <c r="AB314" s="19"/>
      <c r="AC314" s="19"/>
      <c r="AD314" s="19"/>
      <c r="AE314" s="19"/>
      <c r="AF314" s="47"/>
      <c r="AG314" s="48"/>
      <c r="AH314" s="48"/>
      <c r="AI314" s="48"/>
      <c r="AJ314" s="48"/>
    </row>
    <row r="315" spans="20:36" x14ac:dyDescent="0.25">
      <c r="T315" s="59"/>
      <c r="W315" s="82"/>
      <c r="X315" s="17"/>
      <c r="Y315" s="18"/>
      <c r="Z315" s="4"/>
      <c r="AA315" s="19"/>
      <c r="AB315" s="19"/>
      <c r="AC315" s="19"/>
      <c r="AD315" s="19"/>
      <c r="AE315" s="19"/>
      <c r="AF315" s="47"/>
      <c r="AG315" s="48"/>
      <c r="AH315" s="48"/>
      <c r="AI315" s="48"/>
      <c r="AJ315" s="48"/>
    </row>
    <row r="316" spans="20:36" x14ac:dyDescent="0.25">
      <c r="T316" s="59"/>
      <c r="W316" s="82"/>
      <c r="X316" s="17"/>
      <c r="Y316" s="18"/>
      <c r="Z316" s="4"/>
      <c r="AA316" s="19"/>
      <c r="AB316" s="19"/>
      <c r="AC316" s="19"/>
      <c r="AD316" s="19"/>
      <c r="AE316" s="19"/>
      <c r="AF316" s="47"/>
      <c r="AG316" s="48"/>
      <c r="AH316" s="48"/>
      <c r="AI316" s="48"/>
      <c r="AJ316" s="48"/>
    </row>
    <row r="317" spans="20:36" x14ac:dyDescent="0.25">
      <c r="T317" s="59"/>
      <c r="W317" s="82"/>
      <c r="X317" s="17"/>
      <c r="Y317" s="18"/>
      <c r="Z317" s="4"/>
      <c r="AA317" s="19"/>
      <c r="AB317" s="19"/>
      <c r="AC317" s="19"/>
      <c r="AD317" s="19"/>
      <c r="AE317" s="19"/>
      <c r="AF317" s="47"/>
      <c r="AG317" s="48"/>
      <c r="AH317" s="48"/>
      <c r="AI317" s="48"/>
      <c r="AJ317" s="48"/>
    </row>
    <row r="318" spans="20:36" x14ac:dyDescent="0.25">
      <c r="T318" s="59"/>
      <c r="W318" s="82"/>
      <c r="X318" s="17"/>
      <c r="Y318" s="18"/>
      <c r="Z318" s="4"/>
      <c r="AA318" s="19"/>
      <c r="AB318" s="19"/>
      <c r="AC318" s="19"/>
      <c r="AD318" s="19"/>
      <c r="AE318" s="19"/>
      <c r="AF318" s="47"/>
      <c r="AG318" s="48"/>
      <c r="AH318" s="48"/>
      <c r="AI318" s="48"/>
      <c r="AJ318" s="48"/>
    </row>
    <row r="319" spans="20:36" x14ac:dyDescent="0.25">
      <c r="T319" s="59"/>
      <c r="W319" s="82"/>
      <c r="X319" s="17"/>
      <c r="Y319" s="18"/>
      <c r="Z319" s="4"/>
      <c r="AA319" s="19"/>
      <c r="AB319" s="19"/>
      <c r="AC319" s="19"/>
      <c r="AD319" s="19"/>
      <c r="AE319" s="19"/>
      <c r="AF319" s="47"/>
      <c r="AG319" s="48"/>
      <c r="AH319" s="48"/>
      <c r="AI319" s="48"/>
      <c r="AJ319" s="48"/>
    </row>
    <row r="320" spans="20:36" x14ac:dyDescent="0.25">
      <c r="T320" s="59"/>
      <c r="W320" s="82"/>
      <c r="X320" s="17"/>
      <c r="Y320" s="18"/>
      <c r="Z320" s="4"/>
      <c r="AA320" s="19"/>
      <c r="AB320" s="19"/>
      <c r="AC320" s="19"/>
      <c r="AD320" s="19"/>
      <c r="AE320" s="19"/>
      <c r="AF320" s="47"/>
      <c r="AG320" s="48"/>
      <c r="AH320" s="48"/>
      <c r="AI320" s="48"/>
      <c r="AJ320" s="48"/>
    </row>
    <row r="321" spans="20:36" x14ac:dyDescent="0.25">
      <c r="T321" s="59"/>
      <c r="W321" s="82"/>
      <c r="X321" s="17"/>
      <c r="Y321" s="18"/>
      <c r="Z321" s="4"/>
      <c r="AA321" s="19"/>
      <c r="AB321" s="19"/>
      <c r="AC321" s="19"/>
      <c r="AD321" s="19"/>
      <c r="AE321" s="19"/>
      <c r="AF321" s="47"/>
      <c r="AG321" s="48"/>
      <c r="AH321" s="48"/>
      <c r="AI321" s="48"/>
      <c r="AJ321" s="48"/>
    </row>
    <row r="322" spans="20:36" x14ac:dyDescent="0.25">
      <c r="T322" s="59"/>
      <c r="W322" s="82"/>
      <c r="X322" s="17"/>
      <c r="Y322" s="18"/>
      <c r="Z322" s="4"/>
      <c r="AA322" s="19"/>
      <c r="AB322" s="19"/>
      <c r="AC322" s="19"/>
      <c r="AD322" s="19"/>
      <c r="AE322" s="19"/>
      <c r="AF322" s="47"/>
      <c r="AG322" s="48"/>
      <c r="AH322" s="48"/>
      <c r="AI322" s="48"/>
      <c r="AJ322" s="48"/>
    </row>
    <row r="323" spans="20:36" x14ac:dyDescent="0.25">
      <c r="T323" s="59"/>
      <c r="W323" s="82"/>
      <c r="X323" s="17"/>
      <c r="Y323" s="18"/>
      <c r="Z323" s="4"/>
      <c r="AA323" s="19"/>
      <c r="AB323" s="19"/>
      <c r="AC323" s="19"/>
      <c r="AD323" s="19"/>
      <c r="AE323" s="19"/>
      <c r="AF323" s="47"/>
      <c r="AG323" s="48"/>
      <c r="AH323" s="48"/>
      <c r="AI323" s="48"/>
      <c r="AJ323" s="48"/>
    </row>
    <row r="324" spans="20:36" x14ac:dyDescent="0.25">
      <c r="W324" s="82"/>
      <c r="X324" s="17"/>
      <c r="Y324" s="18"/>
      <c r="Z324" s="4"/>
      <c r="AA324" s="19"/>
      <c r="AB324" s="19"/>
      <c r="AC324" s="19"/>
      <c r="AD324" s="19"/>
      <c r="AE324" s="19"/>
      <c r="AF324" s="47"/>
      <c r="AG324" s="48"/>
      <c r="AH324" s="48"/>
      <c r="AI324" s="48"/>
      <c r="AJ324" s="48"/>
    </row>
    <row r="325" spans="20:36" x14ac:dyDescent="0.25">
      <c r="T325" s="59"/>
      <c r="W325" s="82"/>
      <c r="X325" s="17"/>
      <c r="Y325" s="18"/>
      <c r="Z325" s="4"/>
      <c r="AA325" s="19"/>
      <c r="AB325" s="19"/>
      <c r="AC325" s="19"/>
      <c r="AD325" s="19"/>
      <c r="AE325" s="19"/>
      <c r="AF325" s="47"/>
      <c r="AG325" s="48"/>
      <c r="AH325" s="48"/>
      <c r="AI325" s="48"/>
      <c r="AJ325" s="48"/>
    </row>
    <row r="326" spans="20:36" x14ac:dyDescent="0.25">
      <c r="T326" s="59"/>
      <c r="W326" s="82"/>
      <c r="X326" s="17"/>
      <c r="Y326" s="18"/>
      <c r="Z326" s="4"/>
      <c r="AA326" s="19"/>
      <c r="AB326" s="19"/>
      <c r="AC326" s="19"/>
      <c r="AD326" s="19"/>
      <c r="AE326" s="19"/>
      <c r="AF326" s="47"/>
      <c r="AG326" s="48"/>
      <c r="AH326" s="48"/>
      <c r="AI326" s="48"/>
      <c r="AJ326" s="48"/>
    </row>
    <row r="327" spans="20:36" x14ac:dyDescent="0.25">
      <c r="T327" s="59"/>
      <c r="W327" s="82"/>
      <c r="X327" s="17"/>
      <c r="Y327" s="18"/>
      <c r="Z327" s="4"/>
      <c r="AA327" s="19"/>
      <c r="AB327" s="19"/>
      <c r="AC327" s="19"/>
      <c r="AD327" s="19"/>
      <c r="AE327" s="19"/>
      <c r="AF327" s="47"/>
      <c r="AG327" s="48"/>
      <c r="AH327" s="48"/>
      <c r="AI327" s="48"/>
      <c r="AJ327" s="48"/>
    </row>
    <row r="328" spans="20:36" x14ac:dyDescent="0.25">
      <c r="T328" s="59"/>
      <c r="W328" s="82"/>
      <c r="X328" s="17"/>
      <c r="Y328" s="18"/>
      <c r="Z328" s="4"/>
      <c r="AA328" s="19"/>
      <c r="AB328" s="19"/>
      <c r="AC328" s="19"/>
      <c r="AD328" s="19"/>
      <c r="AE328" s="19"/>
      <c r="AF328" s="47"/>
      <c r="AG328" s="48"/>
      <c r="AH328" s="48"/>
      <c r="AI328" s="48"/>
      <c r="AJ328" s="48"/>
    </row>
    <row r="329" spans="20:36" x14ac:dyDescent="0.25">
      <c r="T329" s="59"/>
      <c r="W329" s="82"/>
      <c r="X329" s="17"/>
      <c r="Y329" s="18"/>
      <c r="Z329" s="4"/>
      <c r="AA329" s="19"/>
      <c r="AB329" s="19"/>
      <c r="AC329" s="19"/>
      <c r="AD329" s="19"/>
      <c r="AE329" s="19"/>
      <c r="AF329" s="47"/>
      <c r="AG329" s="48"/>
      <c r="AH329" s="48"/>
      <c r="AI329" s="48"/>
      <c r="AJ329" s="48"/>
    </row>
    <row r="330" spans="20:36" x14ac:dyDescent="0.25">
      <c r="W330" s="82"/>
      <c r="X330" s="17"/>
      <c r="Y330" s="18"/>
      <c r="Z330" s="4"/>
      <c r="AA330" s="19"/>
      <c r="AB330" s="19"/>
      <c r="AC330" s="19"/>
      <c r="AD330" s="19"/>
      <c r="AE330" s="19"/>
      <c r="AF330" s="47"/>
      <c r="AG330" s="48"/>
      <c r="AH330" s="48"/>
      <c r="AI330" s="48"/>
      <c r="AJ330" s="48"/>
    </row>
    <row r="331" spans="20:36" x14ac:dyDescent="0.25">
      <c r="T331" s="59"/>
      <c r="W331" s="82"/>
      <c r="X331" s="17"/>
      <c r="Y331" s="18"/>
      <c r="Z331" s="4"/>
      <c r="AA331" s="19"/>
      <c r="AB331" s="19"/>
      <c r="AC331" s="19"/>
      <c r="AD331" s="19"/>
      <c r="AE331" s="19"/>
      <c r="AF331" s="47"/>
      <c r="AG331" s="48"/>
      <c r="AH331" s="48"/>
      <c r="AI331" s="48"/>
      <c r="AJ331" s="48"/>
    </row>
    <row r="332" spans="20:36" x14ac:dyDescent="0.25">
      <c r="T332" s="59"/>
      <c r="W332" s="82"/>
      <c r="X332" s="17"/>
      <c r="Y332" s="18"/>
      <c r="Z332" s="4"/>
      <c r="AA332" s="19"/>
      <c r="AB332" s="19"/>
      <c r="AC332" s="19"/>
      <c r="AD332" s="19"/>
      <c r="AE332" s="19"/>
      <c r="AF332" s="47"/>
      <c r="AG332" s="48"/>
      <c r="AH332" s="48"/>
      <c r="AI332" s="48"/>
      <c r="AJ332" s="48"/>
    </row>
    <row r="333" spans="20:36" x14ac:dyDescent="0.25">
      <c r="T333" s="59"/>
      <c r="W333" s="82"/>
      <c r="X333" s="17"/>
      <c r="Y333" s="18"/>
      <c r="Z333" s="4"/>
      <c r="AA333" s="19"/>
      <c r="AB333" s="19"/>
      <c r="AC333" s="19"/>
      <c r="AD333" s="19"/>
      <c r="AE333" s="19"/>
      <c r="AF333" s="47"/>
      <c r="AG333" s="48"/>
      <c r="AH333" s="48"/>
      <c r="AI333" s="48"/>
      <c r="AJ333" s="48"/>
    </row>
    <row r="334" spans="20:36" x14ac:dyDescent="0.25">
      <c r="T334" s="59"/>
      <c r="W334" s="82"/>
      <c r="X334" s="17"/>
      <c r="Y334" s="18"/>
      <c r="Z334" s="4"/>
      <c r="AA334" s="19"/>
      <c r="AB334" s="19"/>
      <c r="AC334" s="19"/>
      <c r="AD334" s="19"/>
      <c r="AE334" s="19"/>
      <c r="AF334" s="47"/>
      <c r="AG334" s="48"/>
      <c r="AH334" s="48"/>
      <c r="AI334" s="48"/>
      <c r="AJ334" s="48"/>
    </row>
    <row r="335" spans="20:36" x14ac:dyDescent="0.25">
      <c r="T335" s="59"/>
      <c r="W335" s="82"/>
      <c r="X335" s="17"/>
      <c r="Y335" s="18"/>
      <c r="Z335" s="4"/>
      <c r="AA335" s="19"/>
      <c r="AB335" s="19"/>
      <c r="AC335" s="19"/>
      <c r="AD335" s="19"/>
      <c r="AE335" s="19"/>
      <c r="AF335" s="47"/>
      <c r="AG335" s="48"/>
      <c r="AH335" s="48"/>
      <c r="AI335" s="48"/>
      <c r="AJ335" s="48"/>
    </row>
    <row r="336" spans="20:36" x14ac:dyDescent="0.25">
      <c r="T336" s="59"/>
      <c r="W336" s="82"/>
      <c r="X336" s="17"/>
      <c r="Y336" s="18"/>
      <c r="Z336" s="4"/>
      <c r="AA336" s="19"/>
      <c r="AB336" s="19"/>
      <c r="AC336" s="19"/>
      <c r="AD336" s="19"/>
      <c r="AE336" s="19"/>
      <c r="AF336" s="47"/>
      <c r="AG336" s="48"/>
      <c r="AH336" s="48"/>
      <c r="AI336" s="48"/>
      <c r="AJ336" s="48"/>
    </row>
    <row r="337" spans="20:36" x14ac:dyDescent="0.25">
      <c r="T337" s="59"/>
      <c r="W337" s="82"/>
      <c r="X337" s="17"/>
      <c r="Y337" s="18"/>
      <c r="Z337" s="4"/>
      <c r="AA337" s="19"/>
      <c r="AB337" s="19"/>
      <c r="AC337" s="19"/>
      <c r="AD337" s="19"/>
      <c r="AE337" s="19"/>
      <c r="AF337" s="47"/>
      <c r="AG337" s="48"/>
      <c r="AH337" s="48"/>
      <c r="AI337" s="48"/>
      <c r="AJ337" s="48"/>
    </row>
    <row r="338" spans="20:36" x14ac:dyDescent="0.25">
      <c r="W338" s="82"/>
      <c r="X338" s="17"/>
      <c r="Y338" s="18"/>
      <c r="Z338" s="4"/>
      <c r="AA338" s="19"/>
      <c r="AB338" s="19"/>
      <c r="AC338" s="19"/>
      <c r="AD338" s="19"/>
      <c r="AE338" s="19"/>
      <c r="AF338" s="47"/>
      <c r="AG338" s="48"/>
      <c r="AH338" s="48"/>
      <c r="AI338" s="48"/>
      <c r="AJ338" s="48"/>
    </row>
    <row r="339" spans="20:36" x14ac:dyDescent="0.25">
      <c r="T339" s="59"/>
      <c r="W339" s="82"/>
      <c r="X339" s="17"/>
      <c r="Y339" s="18"/>
      <c r="Z339" s="4"/>
      <c r="AA339" s="19"/>
      <c r="AB339" s="19"/>
      <c r="AC339" s="19"/>
      <c r="AD339" s="19"/>
      <c r="AE339" s="19"/>
      <c r="AF339" s="47"/>
      <c r="AG339" s="48"/>
      <c r="AH339" s="48"/>
      <c r="AI339" s="48"/>
      <c r="AJ339" s="48"/>
    </row>
    <row r="340" spans="20:36" x14ac:dyDescent="0.25">
      <c r="T340" s="59"/>
      <c r="W340" s="82"/>
      <c r="X340" s="17"/>
      <c r="Y340" s="18"/>
      <c r="Z340" s="4"/>
      <c r="AA340" s="19"/>
      <c r="AB340" s="19"/>
      <c r="AC340" s="19"/>
      <c r="AD340" s="19"/>
      <c r="AE340" s="19"/>
      <c r="AF340" s="47"/>
      <c r="AG340" s="48"/>
      <c r="AH340" s="48"/>
      <c r="AI340" s="48"/>
      <c r="AJ340" s="48"/>
    </row>
    <row r="341" spans="20:36" x14ac:dyDescent="0.25">
      <c r="T341" s="59"/>
      <c r="W341" s="82"/>
      <c r="X341" s="17"/>
      <c r="Y341" s="18"/>
      <c r="Z341" s="4"/>
      <c r="AA341" s="19"/>
      <c r="AB341" s="19"/>
      <c r="AC341" s="19"/>
      <c r="AD341" s="19"/>
      <c r="AE341" s="19"/>
      <c r="AF341" s="47"/>
      <c r="AG341" s="48"/>
      <c r="AH341" s="48"/>
      <c r="AI341" s="48"/>
      <c r="AJ341" s="48"/>
    </row>
    <row r="342" spans="20:36" x14ac:dyDescent="0.25">
      <c r="W342" s="82"/>
      <c r="X342" s="17"/>
      <c r="Y342" s="18"/>
      <c r="Z342" s="4"/>
      <c r="AA342" s="19"/>
      <c r="AB342" s="19"/>
      <c r="AC342" s="19"/>
      <c r="AD342" s="19"/>
      <c r="AE342" s="19"/>
      <c r="AF342" s="47"/>
      <c r="AG342" s="48"/>
      <c r="AH342" s="48"/>
      <c r="AI342" s="48"/>
      <c r="AJ342" s="48"/>
    </row>
    <row r="343" spans="20:36" x14ac:dyDescent="0.25">
      <c r="W343" s="82"/>
      <c r="X343" s="17"/>
      <c r="Y343" s="18"/>
      <c r="Z343" s="4"/>
      <c r="AA343" s="19"/>
      <c r="AB343" s="19"/>
      <c r="AC343" s="19"/>
      <c r="AD343" s="19"/>
      <c r="AE343" s="19"/>
      <c r="AF343" s="47"/>
      <c r="AG343" s="48"/>
      <c r="AH343" s="48"/>
      <c r="AI343" s="48"/>
      <c r="AJ343" s="48"/>
    </row>
    <row r="344" spans="20:36" x14ac:dyDescent="0.25">
      <c r="T344" s="59"/>
      <c r="W344" s="82"/>
      <c r="X344" s="17"/>
      <c r="Y344" s="18"/>
      <c r="Z344" s="4"/>
      <c r="AA344" s="19"/>
      <c r="AB344" s="19"/>
      <c r="AC344" s="19"/>
      <c r="AD344" s="19"/>
      <c r="AE344" s="19"/>
      <c r="AF344" s="47"/>
      <c r="AG344" s="48"/>
      <c r="AH344" s="48"/>
      <c r="AI344" s="48"/>
      <c r="AJ344" s="48"/>
    </row>
    <row r="345" spans="20:36" x14ac:dyDescent="0.25">
      <c r="T345" s="59"/>
      <c r="W345" s="82"/>
      <c r="X345" s="17"/>
      <c r="Y345" s="18"/>
      <c r="Z345" s="4"/>
      <c r="AA345" s="19"/>
      <c r="AB345" s="19"/>
      <c r="AC345" s="19"/>
      <c r="AD345" s="19"/>
      <c r="AE345" s="19"/>
      <c r="AF345" s="47"/>
      <c r="AG345" s="48"/>
      <c r="AH345" s="48"/>
      <c r="AI345" s="48"/>
      <c r="AJ345" s="48"/>
    </row>
    <row r="346" spans="20:36" x14ac:dyDescent="0.25">
      <c r="W346" s="82"/>
      <c r="X346" s="17"/>
      <c r="Y346" s="18"/>
      <c r="Z346" s="4"/>
      <c r="AA346" s="19"/>
      <c r="AB346" s="19"/>
      <c r="AC346" s="19"/>
      <c r="AD346" s="19"/>
      <c r="AE346" s="19"/>
      <c r="AF346" s="47"/>
      <c r="AG346" s="48"/>
      <c r="AH346" s="48"/>
      <c r="AI346" s="48"/>
      <c r="AJ346" s="48"/>
    </row>
    <row r="347" spans="20:36" x14ac:dyDescent="0.25">
      <c r="W347" s="82"/>
      <c r="X347" s="17"/>
      <c r="Y347" s="18"/>
      <c r="Z347" s="4"/>
      <c r="AA347" s="19"/>
      <c r="AB347" s="19"/>
      <c r="AC347" s="19"/>
      <c r="AD347" s="19"/>
      <c r="AE347" s="19"/>
      <c r="AF347" s="47"/>
      <c r="AG347" s="48"/>
      <c r="AH347" s="48"/>
      <c r="AI347" s="48"/>
      <c r="AJ347" s="48"/>
    </row>
    <row r="348" spans="20:36" x14ac:dyDescent="0.25">
      <c r="T348" s="59"/>
      <c r="W348" s="82"/>
      <c r="X348" s="17"/>
      <c r="Y348" s="18"/>
      <c r="Z348" s="4"/>
      <c r="AA348" s="19"/>
      <c r="AB348" s="19"/>
      <c r="AC348" s="19"/>
      <c r="AD348" s="19"/>
      <c r="AE348" s="19"/>
      <c r="AF348" s="47"/>
      <c r="AG348" s="48"/>
      <c r="AH348" s="48"/>
      <c r="AI348" s="48"/>
      <c r="AJ348" s="48"/>
    </row>
    <row r="349" spans="20:36" x14ac:dyDescent="0.25">
      <c r="T349" s="59"/>
      <c r="W349" s="82"/>
      <c r="X349" s="17"/>
      <c r="Y349" s="18"/>
      <c r="Z349" s="4"/>
      <c r="AA349" s="19"/>
      <c r="AB349" s="19"/>
      <c r="AC349" s="19"/>
      <c r="AD349" s="19"/>
      <c r="AE349" s="19"/>
      <c r="AF349" s="47"/>
      <c r="AG349" s="48"/>
      <c r="AH349" s="48"/>
      <c r="AI349" s="48"/>
      <c r="AJ349" s="48"/>
    </row>
    <row r="350" spans="20:36" x14ac:dyDescent="0.25">
      <c r="T350" s="59"/>
      <c r="W350" s="82"/>
      <c r="X350" s="17"/>
      <c r="Y350" s="18"/>
      <c r="Z350" s="4"/>
      <c r="AA350" s="19"/>
      <c r="AB350" s="19"/>
      <c r="AC350" s="19"/>
      <c r="AD350" s="19"/>
      <c r="AE350" s="19"/>
      <c r="AF350" s="47"/>
      <c r="AG350" s="48"/>
      <c r="AH350" s="48"/>
      <c r="AI350" s="48"/>
      <c r="AJ350" s="48"/>
    </row>
    <row r="351" spans="20:36" x14ac:dyDescent="0.25">
      <c r="T351" s="59"/>
      <c r="W351" s="82"/>
      <c r="X351" s="17"/>
      <c r="Y351" s="18"/>
      <c r="Z351" s="4"/>
      <c r="AA351" s="19"/>
      <c r="AB351" s="19"/>
      <c r="AC351" s="19"/>
      <c r="AD351" s="19"/>
      <c r="AE351" s="19"/>
      <c r="AF351" s="47"/>
      <c r="AG351" s="48"/>
      <c r="AH351" s="48"/>
      <c r="AI351" s="48"/>
      <c r="AJ351" s="48"/>
    </row>
    <row r="352" spans="20:36" x14ac:dyDescent="0.25">
      <c r="T352" s="59"/>
      <c r="W352" s="82"/>
      <c r="X352" s="17"/>
      <c r="Y352" s="18"/>
      <c r="Z352" s="4"/>
      <c r="AA352" s="19"/>
      <c r="AB352" s="19"/>
      <c r="AC352" s="19"/>
      <c r="AD352" s="19"/>
      <c r="AE352" s="19"/>
      <c r="AF352" s="47"/>
      <c r="AG352" s="48"/>
      <c r="AH352" s="48"/>
      <c r="AI352" s="48"/>
      <c r="AJ352" s="48"/>
    </row>
    <row r="353" spans="20:36" x14ac:dyDescent="0.25">
      <c r="T353" s="59"/>
      <c r="W353" s="82"/>
      <c r="X353" s="17"/>
      <c r="Y353" s="18"/>
      <c r="Z353" s="4"/>
      <c r="AA353" s="19"/>
      <c r="AB353" s="19"/>
      <c r="AC353" s="19"/>
      <c r="AD353" s="19"/>
      <c r="AE353" s="19"/>
      <c r="AF353" s="47"/>
      <c r="AG353" s="48"/>
      <c r="AH353" s="48"/>
      <c r="AI353" s="48"/>
      <c r="AJ353" s="48"/>
    </row>
    <row r="354" spans="20:36" x14ac:dyDescent="0.25">
      <c r="T354" s="59"/>
      <c r="W354" s="82"/>
      <c r="X354" s="17"/>
      <c r="Y354" s="18"/>
      <c r="Z354" s="4"/>
      <c r="AA354" s="19"/>
      <c r="AB354" s="19"/>
      <c r="AC354" s="19"/>
      <c r="AD354" s="19"/>
      <c r="AE354" s="19"/>
      <c r="AF354" s="47"/>
      <c r="AG354" s="48"/>
      <c r="AH354" s="48"/>
      <c r="AI354" s="48"/>
      <c r="AJ354" s="48"/>
    </row>
    <row r="355" spans="20:36" x14ac:dyDescent="0.25">
      <c r="T355" s="59"/>
      <c r="W355" s="82"/>
      <c r="X355" s="17"/>
      <c r="Y355" s="18"/>
      <c r="Z355" s="4"/>
      <c r="AA355" s="19"/>
      <c r="AB355" s="19"/>
      <c r="AC355" s="19"/>
      <c r="AD355" s="19"/>
      <c r="AE355" s="19"/>
      <c r="AF355" s="47"/>
      <c r="AG355" s="48"/>
      <c r="AH355" s="48"/>
      <c r="AI355" s="48"/>
      <c r="AJ355" s="48"/>
    </row>
    <row r="356" spans="20:36" x14ac:dyDescent="0.25">
      <c r="T356" s="59"/>
      <c r="W356" s="82"/>
      <c r="X356" s="17"/>
      <c r="Y356" s="18"/>
      <c r="Z356" s="4"/>
      <c r="AA356" s="19"/>
      <c r="AB356" s="19"/>
      <c r="AC356" s="19"/>
      <c r="AD356" s="19"/>
      <c r="AE356" s="19"/>
      <c r="AF356" s="47"/>
      <c r="AG356" s="48"/>
      <c r="AH356" s="48"/>
      <c r="AI356" s="48"/>
      <c r="AJ356" s="48"/>
    </row>
    <row r="357" spans="20:36" x14ac:dyDescent="0.25">
      <c r="T357" s="59"/>
      <c r="W357" s="82"/>
      <c r="X357" s="17"/>
      <c r="Y357" s="18"/>
      <c r="Z357" s="4"/>
      <c r="AA357" s="19"/>
      <c r="AB357" s="19"/>
      <c r="AC357" s="19"/>
      <c r="AD357" s="19"/>
      <c r="AE357" s="19"/>
      <c r="AF357" s="47"/>
      <c r="AG357" s="48"/>
      <c r="AH357" s="48"/>
      <c r="AI357" s="48"/>
      <c r="AJ357" s="48"/>
    </row>
    <row r="358" spans="20:36" x14ac:dyDescent="0.25">
      <c r="T358" s="59"/>
      <c r="W358" s="82"/>
      <c r="X358" s="17"/>
      <c r="Y358" s="18"/>
      <c r="Z358" s="4"/>
      <c r="AA358" s="19"/>
      <c r="AB358" s="19"/>
      <c r="AC358" s="19"/>
      <c r="AD358" s="19"/>
      <c r="AE358" s="19"/>
      <c r="AF358" s="47"/>
      <c r="AG358" s="48"/>
      <c r="AH358" s="48"/>
      <c r="AI358" s="48"/>
      <c r="AJ358" s="48"/>
    </row>
    <row r="359" spans="20:36" x14ac:dyDescent="0.25">
      <c r="T359" s="59"/>
      <c r="W359" s="82"/>
      <c r="X359" s="17"/>
      <c r="Y359" s="18"/>
      <c r="Z359" s="4"/>
      <c r="AA359" s="19"/>
      <c r="AB359" s="19"/>
      <c r="AC359" s="19"/>
      <c r="AD359" s="19"/>
      <c r="AE359" s="19"/>
      <c r="AF359" s="47"/>
      <c r="AG359" s="48"/>
      <c r="AH359" s="48"/>
      <c r="AI359" s="48"/>
      <c r="AJ359" s="48"/>
    </row>
    <row r="360" spans="20:36" x14ac:dyDescent="0.25">
      <c r="T360" s="59"/>
      <c r="W360" s="82"/>
      <c r="X360" s="17"/>
      <c r="Y360" s="18"/>
      <c r="Z360" s="4"/>
      <c r="AA360" s="19"/>
      <c r="AB360" s="19"/>
      <c r="AC360" s="19"/>
      <c r="AD360" s="19"/>
      <c r="AE360" s="19"/>
      <c r="AF360" s="47"/>
      <c r="AG360" s="48"/>
      <c r="AH360" s="48"/>
      <c r="AI360" s="48"/>
      <c r="AJ360" s="48"/>
    </row>
    <row r="361" spans="20:36" x14ac:dyDescent="0.25">
      <c r="W361" s="82"/>
      <c r="X361" s="17"/>
      <c r="Y361" s="18"/>
      <c r="Z361" s="4"/>
      <c r="AA361" s="19"/>
      <c r="AB361" s="19"/>
      <c r="AC361" s="19"/>
      <c r="AD361" s="19"/>
      <c r="AE361" s="19"/>
      <c r="AF361" s="47"/>
      <c r="AG361" s="48"/>
      <c r="AH361" s="48"/>
      <c r="AI361" s="48"/>
      <c r="AJ361" s="48"/>
    </row>
    <row r="362" spans="20:36" x14ac:dyDescent="0.25">
      <c r="W362" s="82"/>
      <c r="X362" s="17"/>
      <c r="Y362" s="18"/>
      <c r="Z362" s="4"/>
      <c r="AA362" s="19"/>
      <c r="AB362" s="19"/>
      <c r="AC362" s="19"/>
      <c r="AD362" s="19"/>
      <c r="AE362" s="19"/>
      <c r="AF362" s="47"/>
      <c r="AG362" s="48"/>
      <c r="AH362" s="48"/>
      <c r="AI362" s="48"/>
      <c r="AJ362" s="48"/>
    </row>
    <row r="363" spans="20:36" x14ac:dyDescent="0.25">
      <c r="W363" s="82"/>
      <c r="X363" s="17"/>
      <c r="Y363" s="18"/>
      <c r="Z363" s="4"/>
      <c r="AA363" s="19"/>
      <c r="AB363" s="19"/>
      <c r="AC363" s="19"/>
      <c r="AD363" s="19"/>
      <c r="AE363" s="19"/>
      <c r="AF363" s="47"/>
      <c r="AG363" s="48"/>
      <c r="AH363" s="48"/>
      <c r="AI363" s="48"/>
      <c r="AJ363" s="48"/>
    </row>
    <row r="364" spans="20:36" x14ac:dyDescent="0.25">
      <c r="W364" s="82"/>
      <c r="X364" s="17"/>
      <c r="Y364" s="18"/>
      <c r="Z364" s="4"/>
      <c r="AA364" s="19"/>
      <c r="AB364" s="19"/>
      <c r="AC364" s="19"/>
      <c r="AD364" s="19"/>
      <c r="AE364" s="19"/>
      <c r="AF364" s="47"/>
      <c r="AG364" s="48"/>
      <c r="AH364" s="48"/>
      <c r="AI364" s="48"/>
      <c r="AJ364" s="48"/>
    </row>
    <row r="365" spans="20:36" x14ac:dyDescent="0.25">
      <c r="W365" s="82"/>
      <c r="X365" s="17"/>
      <c r="Y365" s="18"/>
      <c r="Z365" s="4"/>
      <c r="AA365" s="19"/>
      <c r="AB365" s="19"/>
      <c r="AC365" s="19"/>
      <c r="AD365" s="19"/>
      <c r="AE365" s="19"/>
      <c r="AF365" s="47"/>
      <c r="AG365" s="48"/>
      <c r="AH365" s="48"/>
      <c r="AI365" s="48"/>
      <c r="AJ365" s="48"/>
    </row>
    <row r="366" spans="20:36" x14ac:dyDescent="0.25">
      <c r="W366" s="82"/>
      <c r="X366" s="17"/>
      <c r="Y366" s="18"/>
      <c r="Z366" s="4"/>
      <c r="AA366" s="19"/>
      <c r="AB366" s="19"/>
      <c r="AC366" s="19"/>
      <c r="AD366" s="19"/>
      <c r="AE366" s="19"/>
      <c r="AF366" s="47"/>
      <c r="AG366" s="48"/>
      <c r="AH366" s="48"/>
      <c r="AI366" s="48"/>
      <c r="AJ366" s="48"/>
    </row>
    <row r="367" spans="20:36" x14ac:dyDescent="0.25">
      <c r="W367" s="82"/>
      <c r="X367" s="17"/>
      <c r="Y367" s="18"/>
      <c r="Z367" s="4"/>
      <c r="AA367" s="19"/>
      <c r="AB367" s="19"/>
      <c r="AC367" s="19"/>
      <c r="AD367" s="19"/>
      <c r="AE367" s="19"/>
      <c r="AF367" s="47"/>
      <c r="AG367" s="48"/>
      <c r="AH367" s="48"/>
      <c r="AI367" s="48"/>
      <c r="AJ367" s="48"/>
    </row>
    <row r="368" spans="20:36" x14ac:dyDescent="0.25">
      <c r="W368" s="82"/>
      <c r="X368" s="17"/>
      <c r="Y368" s="18"/>
      <c r="Z368" s="4"/>
      <c r="AA368" s="19"/>
      <c r="AB368" s="19"/>
      <c r="AC368" s="19"/>
      <c r="AD368" s="19"/>
      <c r="AE368" s="19"/>
      <c r="AF368" s="47"/>
      <c r="AG368" s="48"/>
      <c r="AH368" s="48"/>
      <c r="AI368" s="48"/>
      <c r="AJ368" s="48"/>
    </row>
    <row r="369" spans="20:36" x14ac:dyDescent="0.25">
      <c r="W369" s="82"/>
      <c r="X369" s="17"/>
      <c r="Y369" s="18"/>
      <c r="Z369" s="4"/>
      <c r="AA369" s="19"/>
      <c r="AB369" s="19"/>
      <c r="AC369" s="19"/>
      <c r="AD369" s="19"/>
      <c r="AE369" s="19"/>
      <c r="AF369" s="47"/>
      <c r="AG369" s="48"/>
      <c r="AH369" s="48"/>
      <c r="AI369" s="48"/>
      <c r="AJ369" s="48"/>
    </row>
    <row r="370" spans="20:36" x14ac:dyDescent="0.25">
      <c r="W370" s="82"/>
      <c r="X370" s="17"/>
      <c r="Y370" s="18"/>
      <c r="Z370" s="4"/>
      <c r="AA370" s="19"/>
      <c r="AB370" s="19"/>
      <c r="AC370" s="19"/>
      <c r="AD370" s="19"/>
      <c r="AE370" s="19"/>
      <c r="AF370" s="47"/>
      <c r="AG370" s="48"/>
      <c r="AH370" s="48"/>
      <c r="AI370" s="48"/>
      <c r="AJ370" s="48"/>
    </row>
    <row r="371" spans="20:36" x14ac:dyDescent="0.25">
      <c r="W371" s="82"/>
      <c r="X371" s="17"/>
      <c r="Y371" s="18"/>
      <c r="Z371" s="4"/>
      <c r="AA371" s="19"/>
      <c r="AB371" s="19"/>
      <c r="AC371" s="19"/>
      <c r="AD371" s="19"/>
      <c r="AE371" s="19"/>
      <c r="AF371" s="47"/>
      <c r="AG371" s="48"/>
      <c r="AH371" s="48"/>
      <c r="AI371" s="48"/>
      <c r="AJ371" s="48"/>
    </row>
    <row r="372" spans="20:36" x14ac:dyDescent="0.25">
      <c r="W372" s="82"/>
      <c r="X372" s="17"/>
      <c r="Y372" s="18"/>
      <c r="Z372" s="4"/>
      <c r="AA372" s="19"/>
      <c r="AB372" s="19"/>
      <c r="AC372" s="19"/>
      <c r="AD372" s="19"/>
      <c r="AE372" s="19"/>
      <c r="AF372" s="47"/>
      <c r="AG372" s="48"/>
      <c r="AH372" s="48"/>
      <c r="AI372" s="48"/>
      <c r="AJ372" s="48"/>
    </row>
    <row r="373" spans="20:36" x14ac:dyDescent="0.25">
      <c r="W373" s="82"/>
      <c r="X373" s="17"/>
      <c r="Y373" s="18"/>
      <c r="Z373" s="4"/>
      <c r="AA373" s="19"/>
      <c r="AB373" s="19"/>
      <c r="AC373" s="19"/>
      <c r="AD373" s="19"/>
      <c r="AE373" s="19"/>
      <c r="AF373" s="47"/>
      <c r="AG373" s="48"/>
      <c r="AH373" s="48"/>
      <c r="AI373" s="48"/>
      <c r="AJ373" s="48"/>
    </row>
    <row r="374" spans="20:36" x14ac:dyDescent="0.25">
      <c r="X374" s="17"/>
      <c r="Y374" s="18"/>
      <c r="Z374" s="4"/>
      <c r="AA374" s="19"/>
      <c r="AB374" s="19"/>
      <c r="AC374" s="19"/>
      <c r="AD374" s="19"/>
      <c r="AE374" s="19"/>
      <c r="AF374" s="47"/>
      <c r="AG374" s="48"/>
      <c r="AH374" s="48"/>
      <c r="AI374" s="48"/>
      <c r="AJ374" s="48"/>
    </row>
    <row r="375" spans="20:36" x14ac:dyDescent="0.25">
      <c r="X375" s="17"/>
      <c r="Y375" s="18"/>
      <c r="Z375" s="4"/>
      <c r="AA375" s="19"/>
      <c r="AB375" s="19"/>
      <c r="AC375" s="19"/>
      <c r="AD375" s="19"/>
      <c r="AE375" s="19"/>
      <c r="AF375" s="47"/>
      <c r="AG375" s="48"/>
      <c r="AH375" s="48"/>
      <c r="AI375" s="48"/>
      <c r="AJ375" s="48"/>
    </row>
    <row r="376" spans="20:36" x14ac:dyDescent="0.25">
      <c r="X376" s="17"/>
      <c r="Y376" s="18"/>
      <c r="Z376" s="4"/>
      <c r="AA376" s="19"/>
      <c r="AB376" s="19"/>
      <c r="AC376" s="19"/>
      <c r="AD376" s="19"/>
      <c r="AE376" s="19"/>
      <c r="AF376" s="47"/>
      <c r="AG376" s="48"/>
      <c r="AH376" s="48"/>
      <c r="AI376" s="48"/>
      <c r="AJ376" s="48"/>
    </row>
    <row r="377" spans="20:36" x14ac:dyDescent="0.25">
      <c r="T377" s="59"/>
      <c r="X377" s="17"/>
      <c r="Y377" s="18"/>
      <c r="Z377" s="4"/>
      <c r="AA377" s="19"/>
      <c r="AB377" s="19"/>
      <c r="AC377" s="19"/>
      <c r="AD377" s="19"/>
      <c r="AE377" s="19"/>
      <c r="AF377" s="47"/>
      <c r="AG377" s="48"/>
      <c r="AH377" s="48"/>
      <c r="AI377" s="48"/>
      <c r="AJ377" s="48"/>
    </row>
    <row r="378" spans="20:36" x14ac:dyDescent="0.25">
      <c r="T378" s="59"/>
      <c r="X378" s="17"/>
      <c r="Y378" s="18"/>
      <c r="Z378" s="4"/>
      <c r="AA378" s="19"/>
      <c r="AB378" s="19"/>
      <c r="AC378" s="19"/>
      <c r="AD378" s="19"/>
      <c r="AE378" s="19"/>
      <c r="AF378" s="47"/>
      <c r="AG378" s="48"/>
      <c r="AH378" s="48"/>
      <c r="AI378" s="48"/>
      <c r="AJ378" s="48"/>
    </row>
    <row r="379" spans="20:36" x14ac:dyDescent="0.25">
      <c r="T379" s="59"/>
      <c r="X379" s="17"/>
      <c r="Y379" s="18"/>
      <c r="Z379" s="4"/>
      <c r="AA379" s="19"/>
      <c r="AB379" s="19"/>
      <c r="AC379" s="19"/>
      <c r="AD379" s="19"/>
      <c r="AE379" s="19"/>
      <c r="AF379" s="47"/>
      <c r="AG379" s="48"/>
      <c r="AH379" s="48"/>
      <c r="AI379" s="48"/>
      <c r="AJ379" s="48"/>
    </row>
    <row r="380" spans="20:36" x14ac:dyDescent="0.25">
      <c r="T380" s="59"/>
      <c r="X380" s="17"/>
      <c r="Y380" s="18"/>
      <c r="Z380" s="4"/>
      <c r="AA380" s="19"/>
      <c r="AB380" s="19"/>
      <c r="AC380" s="19"/>
      <c r="AD380" s="19"/>
      <c r="AE380" s="19"/>
      <c r="AF380" s="47"/>
      <c r="AG380" s="48"/>
      <c r="AH380" s="48"/>
      <c r="AI380" s="48"/>
      <c r="AJ380" s="48"/>
    </row>
    <row r="381" spans="20:36" x14ac:dyDescent="0.25">
      <c r="X381" s="17"/>
      <c r="Y381" s="18"/>
      <c r="Z381" s="4"/>
      <c r="AA381" s="19"/>
      <c r="AB381" s="19"/>
      <c r="AC381" s="19"/>
      <c r="AD381" s="19"/>
      <c r="AE381" s="19"/>
      <c r="AF381" s="47"/>
      <c r="AG381" s="48"/>
      <c r="AH381" s="48"/>
      <c r="AI381" s="48"/>
      <c r="AJ381" s="48"/>
    </row>
    <row r="382" spans="20:36" x14ac:dyDescent="0.25">
      <c r="T382" s="59"/>
      <c r="X382" s="17"/>
      <c r="Y382" s="18"/>
      <c r="Z382" s="4"/>
      <c r="AA382" s="19"/>
      <c r="AB382" s="19"/>
      <c r="AC382" s="19"/>
      <c r="AD382" s="19"/>
      <c r="AE382" s="19"/>
      <c r="AF382" s="47"/>
      <c r="AG382" s="48"/>
      <c r="AH382" s="48"/>
      <c r="AI382" s="48"/>
      <c r="AJ382" s="48"/>
    </row>
    <row r="383" spans="20:36" x14ac:dyDescent="0.25">
      <c r="T383" s="59"/>
      <c r="X383" s="17"/>
      <c r="Y383" s="18"/>
      <c r="Z383" s="4"/>
      <c r="AA383" s="19"/>
      <c r="AB383" s="19"/>
      <c r="AC383" s="19"/>
      <c r="AD383" s="19"/>
      <c r="AE383" s="19"/>
      <c r="AF383" s="47"/>
      <c r="AG383" s="48"/>
      <c r="AH383" s="48"/>
      <c r="AI383" s="48"/>
      <c r="AJ383" s="48"/>
    </row>
    <row r="384" spans="20:36" x14ac:dyDescent="0.25">
      <c r="T384" s="59"/>
      <c r="X384" s="17"/>
      <c r="Y384" s="18"/>
      <c r="Z384" s="4"/>
      <c r="AA384" s="19"/>
      <c r="AB384" s="19"/>
      <c r="AC384" s="19"/>
      <c r="AD384" s="19"/>
      <c r="AE384" s="19"/>
      <c r="AF384" s="47"/>
      <c r="AG384" s="48"/>
      <c r="AH384" s="48"/>
      <c r="AI384" s="48"/>
      <c r="AJ384" s="48"/>
    </row>
    <row r="385" spans="20:36" x14ac:dyDescent="0.25">
      <c r="T385" s="59"/>
      <c r="X385" s="17"/>
      <c r="Y385" s="18"/>
      <c r="Z385" s="4"/>
      <c r="AA385" s="19"/>
      <c r="AB385" s="19"/>
      <c r="AC385" s="19"/>
      <c r="AD385" s="19"/>
      <c r="AE385" s="19"/>
      <c r="AF385" s="47"/>
      <c r="AG385" s="48"/>
      <c r="AH385" s="48"/>
      <c r="AI385" s="48"/>
      <c r="AJ385" s="48"/>
    </row>
    <row r="386" spans="20:36" x14ac:dyDescent="0.25">
      <c r="X386" s="17"/>
      <c r="Y386" s="18"/>
      <c r="Z386" s="4"/>
      <c r="AA386" s="19"/>
      <c r="AB386" s="19"/>
      <c r="AC386" s="19"/>
      <c r="AD386" s="19"/>
      <c r="AE386" s="19"/>
      <c r="AF386" s="47"/>
      <c r="AG386" s="48"/>
      <c r="AH386" s="48"/>
      <c r="AI386" s="48"/>
      <c r="AJ386" s="48"/>
    </row>
    <row r="387" spans="20:36" x14ac:dyDescent="0.25">
      <c r="T387" s="59"/>
      <c r="X387" s="17"/>
      <c r="Y387" s="18"/>
      <c r="Z387" s="4"/>
      <c r="AA387" s="19"/>
      <c r="AB387" s="19"/>
      <c r="AC387" s="19"/>
      <c r="AD387" s="19"/>
      <c r="AE387" s="19"/>
      <c r="AF387" s="47"/>
      <c r="AG387" s="48"/>
      <c r="AH387" s="48"/>
      <c r="AI387" s="48"/>
      <c r="AJ387" s="48"/>
    </row>
    <row r="388" spans="20:36" x14ac:dyDescent="0.25">
      <c r="T388" s="59"/>
      <c r="X388" s="17"/>
      <c r="Y388" s="18"/>
      <c r="Z388" s="4"/>
      <c r="AA388" s="19"/>
      <c r="AB388" s="19"/>
      <c r="AC388" s="19"/>
      <c r="AD388" s="19"/>
      <c r="AE388" s="19"/>
      <c r="AF388" s="47"/>
      <c r="AG388" s="48"/>
      <c r="AH388" s="48"/>
      <c r="AI388" s="48"/>
      <c r="AJ388" s="48"/>
    </row>
    <row r="389" spans="20:36" x14ac:dyDescent="0.25">
      <c r="T389" s="59"/>
      <c r="X389" s="17"/>
      <c r="Y389" s="18"/>
      <c r="Z389" s="4"/>
      <c r="AA389" s="19"/>
      <c r="AB389" s="19"/>
      <c r="AC389" s="19"/>
      <c r="AD389" s="19"/>
      <c r="AE389" s="19"/>
      <c r="AF389" s="47"/>
      <c r="AG389" s="48"/>
      <c r="AH389" s="48"/>
      <c r="AI389" s="48"/>
      <c r="AJ389" s="48"/>
    </row>
    <row r="390" spans="20:36" x14ac:dyDescent="0.25">
      <c r="T390" s="59"/>
      <c r="X390" s="17"/>
      <c r="Y390" s="18"/>
      <c r="Z390" s="4"/>
      <c r="AA390" s="19"/>
      <c r="AB390" s="19"/>
      <c r="AC390" s="19"/>
      <c r="AD390" s="19"/>
      <c r="AE390" s="19"/>
      <c r="AF390" s="47"/>
      <c r="AG390" s="48"/>
      <c r="AH390" s="48"/>
      <c r="AI390" s="48"/>
      <c r="AJ390" s="48"/>
    </row>
    <row r="391" spans="20:36" x14ac:dyDescent="0.25">
      <c r="T391" s="59"/>
      <c r="X391" s="17"/>
      <c r="Y391" s="18"/>
      <c r="Z391" s="4"/>
      <c r="AA391" s="19"/>
      <c r="AB391" s="19"/>
      <c r="AC391" s="19"/>
      <c r="AD391" s="19"/>
      <c r="AE391" s="19"/>
      <c r="AF391" s="47"/>
      <c r="AG391" s="48"/>
      <c r="AH391" s="48"/>
      <c r="AI391" s="48"/>
      <c r="AJ391" s="48"/>
    </row>
    <row r="392" spans="20:36" x14ac:dyDescent="0.25">
      <c r="T392" s="59"/>
      <c r="X392" s="17"/>
      <c r="Y392" s="18"/>
      <c r="Z392" s="4"/>
      <c r="AA392" s="19"/>
      <c r="AB392" s="19"/>
      <c r="AC392" s="19"/>
      <c r="AD392" s="19"/>
      <c r="AE392" s="19"/>
      <c r="AF392" s="47"/>
      <c r="AG392" s="48"/>
      <c r="AH392" s="48"/>
      <c r="AI392" s="48"/>
      <c r="AJ392" s="48"/>
    </row>
    <row r="393" spans="20:36" x14ac:dyDescent="0.25">
      <c r="T393" s="59"/>
      <c r="X393" s="17"/>
      <c r="Y393" s="18"/>
      <c r="Z393" s="4"/>
      <c r="AA393" s="19"/>
      <c r="AB393" s="19"/>
      <c r="AC393" s="19"/>
      <c r="AD393" s="19"/>
      <c r="AE393" s="19"/>
      <c r="AF393" s="47"/>
      <c r="AG393" s="48"/>
      <c r="AH393" s="48"/>
      <c r="AI393" s="48"/>
      <c r="AJ393" s="48"/>
    </row>
    <row r="394" spans="20:36" x14ac:dyDescent="0.25">
      <c r="T394" s="59"/>
      <c r="X394" s="17"/>
      <c r="Y394" s="18"/>
      <c r="Z394" s="4"/>
      <c r="AA394" s="19"/>
      <c r="AB394" s="19"/>
      <c r="AC394" s="19"/>
      <c r="AD394" s="19"/>
      <c r="AE394" s="19"/>
      <c r="AF394" s="47"/>
      <c r="AG394" s="48"/>
      <c r="AH394" s="48"/>
      <c r="AI394" s="48"/>
      <c r="AJ394" s="48"/>
    </row>
    <row r="395" spans="20:36" x14ac:dyDescent="0.25">
      <c r="T395" s="59"/>
      <c r="X395" s="17"/>
      <c r="Y395" s="18"/>
      <c r="Z395" s="4"/>
      <c r="AA395" s="19"/>
      <c r="AB395" s="19"/>
      <c r="AC395" s="19"/>
      <c r="AD395" s="19"/>
      <c r="AE395" s="19"/>
      <c r="AF395" s="47"/>
      <c r="AG395" s="48"/>
      <c r="AH395" s="48"/>
      <c r="AI395" s="48"/>
      <c r="AJ395" s="48"/>
    </row>
    <row r="396" spans="20:36" x14ac:dyDescent="0.25">
      <c r="T396" s="59"/>
      <c r="X396" s="17"/>
      <c r="Y396" s="18"/>
      <c r="Z396" s="4"/>
      <c r="AA396" s="19"/>
      <c r="AB396" s="19"/>
      <c r="AC396" s="19"/>
      <c r="AD396" s="19"/>
      <c r="AE396" s="19"/>
      <c r="AF396" s="47"/>
      <c r="AG396" s="48"/>
      <c r="AH396" s="48"/>
      <c r="AI396" s="48"/>
      <c r="AJ396" s="48"/>
    </row>
    <row r="397" spans="20:36" x14ac:dyDescent="0.25">
      <c r="T397" s="59"/>
      <c r="X397" s="17"/>
      <c r="Y397" s="18"/>
      <c r="Z397" s="4"/>
      <c r="AA397" s="19"/>
      <c r="AB397" s="19"/>
      <c r="AC397" s="19"/>
      <c r="AD397" s="19"/>
      <c r="AE397" s="19"/>
      <c r="AF397" s="47"/>
      <c r="AG397" s="48"/>
      <c r="AH397" s="48"/>
      <c r="AI397" s="48"/>
      <c r="AJ397" s="48"/>
    </row>
    <row r="398" spans="20:36" x14ac:dyDescent="0.25">
      <c r="T398" s="59"/>
      <c r="X398" s="17"/>
      <c r="Y398" s="18"/>
      <c r="Z398" s="4"/>
      <c r="AA398" s="19"/>
      <c r="AB398" s="19"/>
      <c r="AC398" s="19"/>
      <c r="AD398" s="19"/>
      <c r="AE398" s="19"/>
      <c r="AF398" s="47"/>
      <c r="AG398" s="48"/>
      <c r="AH398" s="48"/>
      <c r="AI398" s="48"/>
      <c r="AJ398" s="48"/>
    </row>
    <row r="399" spans="20:36" x14ac:dyDescent="0.25">
      <c r="T399" s="59"/>
      <c r="X399" s="17"/>
      <c r="Y399" s="18"/>
      <c r="Z399" s="4"/>
      <c r="AA399" s="19"/>
      <c r="AB399" s="19"/>
      <c r="AC399" s="19"/>
      <c r="AD399" s="19"/>
      <c r="AE399" s="19"/>
      <c r="AF399" s="47"/>
      <c r="AG399" s="48"/>
      <c r="AH399" s="48"/>
      <c r="AI399" s="48"/>
      <c r="AJ399" s="48"/>
    </row>
    <row r="400" spans="20:36" x14ac:dyDescent="0.25">
      <c r="T400" s="59"/>
      <c r="X400" s="17"/>
      <c r="Y400" s="18"/>
      <c r="Z400" s="4"/>
      <c r="AA400" s="19"/>
      <c r="AB400" s="19"/>
      <c r="AC400" s="19"/>
      <c r="AD400" s="19"/>
      <c r="AE400" s="19"/>
      <c r="AF400" s="47"/>
      <c r="AG400" s="48"/>
      <c r="AH400" s="48"/>
      <c r="AI400" s="48"/>
      <c r="AJ400" s="48"/>
    </row>
    <row r="401" spans="20:36" x14ac:dyDescent="0.25">
      <c r="T401" s="59"/>
      <c r="X401" s="17"/>
      <c r="Y401" s="18"/>
      <c r="Z401" s="4"/>
      <c r="AA401" s="19"/>
      <c r="AB401" s="19"/>
      <c r="AC401" s="19"/>
      <c r="AD401" s="19"/>
      <c r="AE401" s="19"/>
      <c r="AF401" s="47"/>
      <c r="AG401" s="48"/>
      <c r="AH401" s="48"/>
      <c r="AI401" s="48"/>
      <c r="AJ401" s="48"/>
    </row>
    <row r="402" spans="20:36" x14ac:dyDescent="0.25">
      <c r="T402" s="59"/>
      <c r="X402" s="17"/>
      <c r="Y402" s="18"/>
      <c r="Z402" s="4"/>
      <c r="AA402" s="19"/>
      <c r="AB402" s="19"/>
      <c r="AC402" s="19"/>
      <c r="AD402" s="19"/>
      <c r="AE402" s="19"/>
      <c r="AF402" s="47"/>
      <c r="AG402" s="48"/>
      <c r="AH402" s="48"/>
      <c r="AI402" s="48"/>
      <c r="AJ402" s="48"/>
    </row>
    <row r="403" spans="20:36" x14ac:dyDescent="0.25">
      <c r="T403" s="59"/>
      <c r="X403" s="17"/>
      <c r="Y403" s="18"/>
      <c r="Z403" s="4"/>
      <c r="AA403" s="19"/>
      <c r="AB403" s="19"/>
      <c r="AC403" s="19"/>
      <c r="AD403" s="19"/>
      <c r="AE403" s="19"/>
      <c r="AF403" s="47"/>
      <c r="AG403" s="48"/>
      <c r="AH403" s="48"/>
      <c r="AI403" s="48"/>
      <c r="AJ403" s="48"/>
    </row>
    <row r="404" spans="20:36" x14ac:dyDescent="0.25">
      <c r="T404" s="59"/>
      <c r="X404" s="17"/>
      <c r="Y404" s="18"/>
      <c r="Z404" s="4"/>
      <c r="AA404" s="19"/>
      <c r="AB404" s="19"/>
      <c r="AC404" s="19"/>
      <c r="AD404" s="19"/>
      <c r="AE404" s="19"/>
      <c r="AF404" s="47"/>
      <c r="AG404" s="48"/>
      <c r="AH404" s="48"/>
      <c r="AI404" s="48"/>
      <c r="AJ404" s="48"/>
    </row>
    <row r="405" spans="20:36" x14ac:dyDescent="0.25">
      <c r="T405" s="59"/>
      <c r="X405" s="17"/>
      <c r="Y405" s="18"/>
      <c r="Z405" s="4"/>
      <c r="AA405" s="19"/>
      <c r="AB405" s="19"/>
      <c r="AC405" s="19"/>
      <c r="AD405" s="19"/>
      <c r="AE405" s="19"/>
      <c r="AF405" s="47"/>
      <c r="AG405" s="48"/>
      <c r="AH405" s="48"/>
      <c r="AI405" s="48"/>
      <c r="AJ405" s="48"/>
    </row>
    <row r="406" spans="20:36" x14ac:dyDescent="0.25">
      <c r="T406" s="59"/>
      <c r="X406" s="17"/>
      <c r="Y406" s="18"/>
      <c r="Z406" s="4"/>
      <c r="AA406" s="19"/>
      <c r="AB406" s="19"/>
      <c r="AC406" s="19"/>
      <c r="AD406" s="19"/>
      <c r="AE406" s="19"/>
      <c r="AF406" s="47"/>
      <c r="AG406" s="48"/>
      <c r="AH406" s="48"/>
      <c r="AI406" s="48"/>
      <c r="AJ406" s="48"/>
    </row>
    <row r="407" spans="20:36" x14ac:dyDescent="0.25">
      <c r="T407" s="59"/>
      <c r="X407" s="17"/>
      <c r="Y407" s="18"/>
      <c r="Z407" s="4"/>
      <c r="AA407" s="19"/>
      <c r="AB407" s="19"/>
      <c r="AC407" s="19"/>
      <c r="AD407" s="19"/>
      <c r="AE407" s="19"/>
      <c r="AF407" s="47"/>
      <c r="AG407" s="48"/>
      <c r="AH407" s="48"/>
      <c r="AI407" s="48"/>
      <c r="AJ407" s="48"/>
    </row>
    <row r="408" spans="20:36" x14ac:dyDescent="0.25">
      <c r="T408" s="59"/>
      <c r="X408" s="17"/>
      <c r="Y408" s="18"/>
      <c r="Z408" s="4"/>
      <c r="AA408" s="19"/>
      <c r="AB408" s="19"/>
      <c r="AC408" s="19"/>
      <c r="AD408" s="19"/>
      <c r="AE408" s="19"/>
      <c r="AF408" s="47"/>
      <c r="AG408" s="48"/>
      <c r="AH408" s="48"/>
      <c r="AI408" s="48"/>
      <c r="AJ408" s="48"/>
    </row>
    <row r="409" spans="20:36" x14ac:dyDescent="0.25">
      <c r="T409" s="59"/>
      <c r="X409" s="17"/>
      <c r="Y409" s="18"/>
      <c r="Z409" s="4"/>
      <c r="AA409" s="19"/>
      <c r="AB409" s="19"/>
      <c r="AC409" s="19"/>
      <c r="AD409" s="19"/>
      <c r="AE409" s="19"/>
      <c r="AF409" s="47"/>
      <c r="AG409" s="48"/>
      <c r="AH409" s="48"/>
      <c r="AI409" s="48"/>
      <c r="AJ409" s="48"/>
    </row>
    <row r="410" spans="20:36" x14ac:dyDescent="0.25">
      <c r="T410" s="59"/>
      <c r="X410" s="17"/>
      <c r="Y410" s="18"/>
      <c r="Z410" s="4"/>
      <c r="AA410" s="19"/>
      <c r="AB410" s="19"/>
      <c r="AC410" s="19"/>
      <c r="AD410" s="19"/>
      <c r="AE410" s="19"/>
      <c r="AF410" s="47"/>
      <c r="AG410" s="48"/>
      <c r="AH410" s="48"/>
      <c r="AI410" s="48"/>
      <c r="AJ410" s="48"/>
    </row>
    <row r="411" spans="20:36" x14ac:dyDescent="0.25">
      <c r="T411" s="59"/>
      <c r="X411" s="17"/>
      <c r="Y411" s="18"/>
      <c r="Z411" s="4"/>
      <c r="AA411" s="19"/>
      <c r="AB411" s="19"/>
      <c r="AC411" s="19"/>
      <c r="AD411" s="19"/>
      <c r="AE411" s="19"/>
      <c r="AF411" s="47"/>
      <c r="AG411" s="48"/>
      <c r="AH411" s="48"/>
      <c r="AI411" s="48"/>
      <c r="AJ411" s="48"/>
    </row>
    <row r="412" spans="20:36" x14ac:dyDescent="0.25">
      <c r="T412" s="59"/>
      <c r="X412" s="17"/>
      <c r="Y412" s="18"/>
      <c r="Z412" s="4"/>
      <c r="AA412" s="19"/>
      <c r="AB412" s="19"/>
      <c r="AC412" s="19"/>
      <c r="AD412" s="19"/>
      <c r="AE412" s="19"/>
      <c r="AF412" s="47"/>
      <c r="AG412" s="48"/>
      <c r="AH412" s="48"/>
      <c r="AI412" s="48"/>
      <c r="AJ412" s="48"/>
    </row>
    <row r="413" spans="20:36" x14ac:dyDescent="0.25">
      <c r="T413" s="59"/>
      <c r="X413" s="17"/>
      <c r="Y413" s="18"/>
      <c r="Z413" s="4"/>
      <c r="AA413" s="19"/>
      <c r="AB413" s="19"/>
      <c r="AC413" s="19"/>
      <c r="AD413" s="19"/>
      <c r="AE413" s="19"/>
      <c r="AF413" s="47"/>
      <c r="AG413" s="48"/>
      <c r="AH413" s="48"/>
      <c r="AI413" s="48"/>
      <c r="AJ413" s="48"/>
    </row>
    <row r="414" spans="20:36" x14ac:dyDescent="0.25">
      <c r="T414" s="59"/>
      <c r="X414" s="17"/>
      <c r="Y414" s="18"/>
      <c r="Z414" s="4"/>
      <c r="AA414" s="19"/>
      <c r="AB414" s="19"/>
      <c r="AC414" s="19"/>
      <c r="AD414" s="19"/>
      <c r="AE414" s="19"/>
      <c r="AF414" s="47"/>
      <c r="AG414" s="48"/>
      <c r="AH414" s="48"/>
      <c r="AI414" s="48"/>
      <c r="AJ414" s="48"/>
    </row>
    <row r="415" spans="20:36" x14ac:dyDescent="0.25">
      <c r="T415" s="59"/>
      <c r="X415" s="17"/>
      <c r="Y415" s="18"/>
      <c r="Z415" s="4"/>
      <c r="AA415" s="19"/>
      <c r="AB415" s="19"/>
      <c r="AC415" s="19"/>
      <c r="AD415" s="19"/>
      <c r="AE415" s="19"/>
      <c r="AF415" s="47"/>
      <c r="AG415" s="48"/>
      <c r="AH415" s="48"/>
      <c r="AI415" s="48"/>
      <c r="AJ415" s="48"/>
    </row>
    <row r="416" spans="20:36" x14ac:dyDescent="0.25">
      <c r="T416" s="59"/>
      <c r="X416" s="17"/>
      <c r="Y416" s="18"/>
      <c r="Z416" s="4"/>
      <c r="AA416" s="19"/>
      <c r="AB416" s="19"/>
      <c r="AC416" s="19"/>
      <c r="AD416" s="19"/>
      <c r="AE416" s="19"/>
      <c r="AF416" s="47"/>
      <c r="AG416" s="48"/>
      <c r="AH416" s="48"/>
      <c r="AI416" s="48"/>
      <c r="AJ416" s="48"/>
    </row>
    <row r="417" spans="20:36" x14ac:dyDescent="0.25">
      <c r="T417" s="59"/>
      <c r="X417" s="17"/>
      <c r="Y417" s="18"/>
      <c r="Z417" s="4"/>
      <c r="AA417" s="19"/>
      <c r="AB417" s="19"/>
      <c r="AC417" s="19"/>
      <c r="AD417" s="19"/>
      <c r="AE417" s="19"/>
      <c r="AF417" s="47"/>
      <c r="AG417" s="48"/>
      <c r="AH417" s="48"/>
      <c r="AI417" s="48"/>
      <c r="AJ417" s="48"/>
    </row>
    <row r="418" spans="20:36" x14ac:dyDescent="0.25">
      <c r="T418" s="59"/>
      <c r="X418" s="17"/>
      <c r="Y418" s="18"/>
      <c r="Z418" s="4"/>
      <c r="AA418" s="19"/>
      <c r="AB418" s="19"/>
      <c r="AC418" s="19"/>
      <c r="AD418" s="19"/>
      <c r="AE418" s="19"/>
      <c r="AF418" s="47"/>
      <c r="AG418" s="48"/>
      <c r="AH418" s="48"/>
      <c r="AI418" s="48"/>
      <c r="AJ418" s="48"/>
    </row>
    <row r="419" spans="20:36" x14ac:dyDescent="0.25">
      <c r="T419" s="59"/>
      <c r="X419" s="17"/>
      <c r="Y419" s="18"/>
      <c r="Z419" s="4"/>
      <c r="AA419" s="19"/>
      <c r="AB419" s="19"/>
      <c r="AC419" s="19"/>
      <c r="AD419" s="19"/>
      <c r="AE419" s="19"/>
      <c r="AF419" s="47"/>
      <c r="AG419" s="48"/>
      <c r="AH419" s="48"/>
      <c r="AI419" s="48"/>
      <c r="AJ419" s="48"/>
    </row>
    <row r="420" spans="20:36" x14ac:dyDescent="0.25">
      <c r="T420" s="59"/>
      <c r="X420" s="17"/>
      <c r="Y420" s="18"/>
      <c r="Z420" s="4"/>
      <c r="AA420" s="19"/>
      <c r="AB420" s="19"/>
      <c r="AC420" s="19"/>
      <c r="AD420" s="19"/>
      <c r="AE420" s="19"/>
      <c r="AF420" s="47"/>
      <c r="AG420" s="48"/>
      <c r="AH420" s="48"/>
      <c r="AI420" s="48"/>
      <c r="AJ420" s="48"/>
    </row>
    <row r="421" spans="20:36" x14ac:dyDescent="0.25">
      <c r="T421" s="59"/>
      <c r="X421" s="17"/>
      <c r="Y421" s="18"/>
      <c r="Z421" s="4"/>
      <c r="AA421" s="19"/>
      <c r="AB421" s="19"/>
      <c r="AC421" s="19"/>
      <c r="AD421" s="19"/>
      <c r="AE421" s="19"/>
      <c r="AF421" s="47"/>
      <c r="AG421" s="48"/>
      <c r="AH421" s="48"/>
      <c r="AI421" s="48"/>
      <c r="AJ421" s="48"/>
    </row>
    <row r="422" spans="20:36" x14ac:dyDescent="0.25">
      <c r="T422" s="59"/>
      <c r="X422" s="17"/>
      <c r="Y422" s="18"/>
      <c r="Z422" s="4"/>
      <c r="AA422" s="19"/>
      <c r="AB422" s="19"/>
      <c r="AC422" s="19"/>
      <c r="AD422" s="19"/>
      <c r="AE422" s="19"/>
      <c r="AF422" s="47"/>
      <c r="AG422" s="48"/>
      <c r="AH422" s="48"/>
      <c r="AI422" s="48"/>
      <c r="AJ422" s="48"/>
    </row>
    <row r="423" spans="20:36" x14ac:dyDescent="0.25">
      <c r="T423" s="59"/>
      <c r="X423" s="17"/>
      <c r="Y423" s="18"/>
      <c r="Z423" s="4"/>
      <c r="AA423" s="19"/>
      <c r="AB423" s="19"/>
      <c r="AC423" s="19"/>
      <c r="AD423" s="19"/>
      <c r="AE423" s="19"/>
      <c r="AF423" s="47"/>
      <c r="AG423" s="48"/>
      <c r="AH423" s="48"/>
      <c r="AI423" s="48"/>
      <c r="AJ423" s="48"/>
    </row>
    <row r="424" spans="20:36" x14ac:dyDescent="0.25">
      <c r="T424" s="59"/>
      <c r="X424" s="17"/>
      <c r="Y424" s="18"/>
      <c r="Z424" s="4"/>
      <c r="AA424" s="19"/>
      <c r="AB424" s="19"/>
      <c r="AC424" s="19"/>
      <c r="AD424" s="19"/>
      <c r="AE424" s="19"/>
      <c r="AF424" s="47"/>
      <c r="AG424" s="48"/>
      <c r="AH424" s="48"/>
      <c r="AI424" s="48"/>
      <c r="AJ424" s="48"/>
    </row>
    <row r="425" spans="20:36" x14ac:dyDescent="0.25">
      <c r="T425" s="59"/>
      <c r="X425" s="17"/>
      <c r="Y425" s="18"/>
      <c r="Z425" s="4"/>
      <c r="AA425" s="19"/>
      <c r="AB425" s="19"/>
      <c r="AC425" s="19"/>
      <c r="AD425" s="19"/>
      <c r="AE425" s="19"/>
      <c r="AF425" s="47"/>
      <c r="AG425" s="48"/>
      <c r="AH425" s="48"/>
      <c r="AI425" s="48"/>
      <c r="AJ425" s="48"/>
    </row>
    <row r="426" spans="20:36" x14ac:dyDescent="0.25">
      <c r="T426" s="59"/>
      <c r="X426" s="17"/>
      <c r="Y426" s="18"/>
      <c r="Z426" s="4"/>
      <c r="AA426" s="19"/>
      <c r="AB426" s="19"/>
      <c r="AC426" s="19"/>
      <c r="AD426" s="19"/>
      <c r="AE426" s="19"/>
      <c r="AF426" s="47"/>
      <c r="AG426" s="48"/>
      <c r="AH426" s="48"/>
      <c r="AI426" s="48"/>
      <c r="AJ426" s="48"/>
    </row>
    <row r="427" spans="20:36" x14ac:dyDescent="0.25">
      <c r="T427" s="59"/>
      <c r="X427" s="17"/>
      <c r="Y427" s="18"/>
      <c r="Z427" s="4"/>
      <c r="AA427" s="19"/>
      <c r="AB427" s="19"/>
      <c r="AC427" s="19"/>
      <c r="AD427" s="19"/>
      <c r="AE427" s="19"/>
      <c r="AF427" s="47"/>
      <c r="AG427" s="48"/>
      <c r="AH427" s="48"/>
      <c r="AI427" s="48"/>
      <c r="AJ427" s="48"/>
    </row>
    <row r="428" spans="20:36" x14ac:dyDescent="0.25">
      <c r="T428" s="59"/>
      <c r="X428" s="17"/>
      <c r="Y428" s="18"/>
      <c r="Z428" s="4"/>
      <c r="AA428" s="19"/>
      <c r="AB428" s="19"/>
      <c r="AC428" s="19"/>
      <c r="AD428" s="19"/>
      <c r="AE428" s="19"/>
      <c r="AF428" s="47"/>
      <c r="AG428" s="48"/>
      <c r="AH428" s="48"/>
      <c r="AI428" s="48"/>
      <c r="AJ428" s="48"/>
    </row>
    <row r="429" spans="20:36" x14ac:dyDescent="0.25">
      <c r="T429" s="59"/>
      <c r="X429" s="17"/>
      <c r="Y429" s="18"/>
      <c r="Z429" s="4"/>
      <c r="AA429" s="19"/>
      <c r="AB429" s="19"/>
      <c r="AC429" s="19"/>
      <c r="AD429" s="19"/>
      <c r="AE429" s="19"/>
      <c r="AF429" s="47"/>
      <c r="AG429" s="48"/>
      <c r="AH429" s="48"/>
      <c r="AI429" s="48"/>
      <c r="AJ429" s="48"/>
    </row>
    <row r="430" spans="20:36" x14ac:dyDescent="0.25">
      <c r="T430" s="59"/>
      <c r="X430" s="17"/>
      <c r="Y430" s="18"/>
      <c r="Z430" s="4"/>
      <c r="AA430" s="19"/>
      <c r="AB430" s="19"/>
      <c r="AC430" s="19"/>
      <c r="AD430" s="19"/>
      <c r="AE430" s="19"/>
      <c r="AF430" s="47"/>
      <c r="AG430" s="48"/>
      <c r="AH430" s="48"/>
      <c r="AI430" s="48"/>
      <c r="AJ430" s="48"/>
    </row>
    <row r="431" spans="20:36" x14ac:dyDescent="0.25">
      <c r="T431" s="59"/>
      <c r="X431" s="17"/>
      <c r="Y431" s="18"/>
      <c r="Z431" s="4"/>
      <c r="AA431" s="19"/>
      <c r="AB431" s="19"/>
      <c r="AC431" s="19"/>
      <c r="AD431" s="19"/>
      <c r="AE431" s="19"/>
      <c r="AF431" s="47"/>
      <c r="AG431" s="48"/>
      <c r="AH431" s="48"/>
      <c r="AI431" s="48"/>
      <c r="AJ431" s="48"/>
    </row>
    <row r="432" spans="20:36" x14ac:dyDescent="0.25">
      <c r="T432" s="59"/>
      <c r="X432" s="17"/>
      <c r="Y432" s="18"/>
      <c r="Z432" s="4"/>
      <c r="AA432" s="19"/>
      <c r="AB432" s="19"/>
      <c r="AC432" s="19"/>
      <c r="AD432" s="19"/>
      <c r="AE432" s="19"/>
      <c r="AF432" s="47"/>
      <c r="AG432" s="48"/>
      <c r="AH432" s="48"/>
      <c r="AI432" s="48"/>
      <c r="AJ432" s="48"/>
    </row>
    <row r="433" spans="20:36" x14ac:dyDescent="0.25">
      <c r="T433" s="59"/>
      <c r="X433" s="17"/>
      <c r="Y433" s="18"/>
      <c r="Z433" s="4"/>
      <c r="AA433" s="19"/>
      <c r="AB433" s="19"/>
      <c r="AC433" s="19"/>
      <c r="AD433" s="19"/>
      <c r="AE433" s="19"/>
      <c r="AF433" s="47"/>
      <c r="AG433" s="48"/>
      <c r="AH433" s="48"/>
      <c r="AI433" s="48"/>
      <c r="AJ433" s="48"/>
    </row>
    <row r="434" spans="20:36" x14ac:dyDescent="0.25">
      <c r="T434" s="59"/>
      <c r="X434" s="17"/>
      <c r="Y434" s="18"/>
      <c r="Z434" s="4"/>
      <c r="AA434" s="19"/>
      <c r="AB434" s="19"/>
      <c r="AC434" s="19"/>
      <c r="AD434" s="19"/>
      <c r="AE434" s="19"/>
      <c r="AF434" s="47"/>
      <c r="AG434" s="48"/>
      <c r="AH434" s="48"/>
      <c r="AI434" s="48"/>
      <c r="AJ434" s="48"/>
    </row>
    <row r="435" spans="20:36" x14ac:dyDescent="0.25">
      <c r="T435" s="59"/>
      <c r="X435" s="17"/>
      <c r="Y435" s="18"/>
      <c r="Z435" s="4"/>
      <c r="AA435" s="19"/>
      <c r="AB435" s="19"/>
      <c r="AC435" s="19"/>
      <c r="AD435" s="19"/>
      <c r="AE435" s="19"/>
      <c r="AF435" s="47"/>
      <c r="AG435" s="48"/>
      <c r="AH435" s="48"/>
      <c r="AI435" s="48"/>
      <c r="AJ435" s="48"/>
    </row>
    <row r="436" spans="20:36" x14ac:dyDescent="0.25">
      <c r="T436" s="59"/>
      <c r="X436" s="17"/>
      <c r="Y436" s="18"/>
      <c r="Z436" s="4"/>
      <c r="AA436" s="19"/>
      <c r="AB436" s="19"/>
      <c r="AC436" s="19"/>
      <c r="AD436" s="19"/>
      <c r="AE436" s="19"/>
      <c r="AF436" s="47"/>
      <c r="AG436" s="48"/>
      <c r="AH436" s="48"/>
      <c r="AI436" s="48"/>
      <c r="AJ436" s="48"/>
    </row>
    <row r="437" spans="20:36" x14ac:dyDescent="0.25">
      <c r="T437" s="59"/>
      <c r="X437" s="17"/>
      <c r="Y437" s="18"/>
      <c r="Z437" s="4"/>
      <c r="AA437" s="19"/>
      <c r="AB437" s="19"/>
      <c r="AC437" s="19"/>
      <c r="AD437" s="19"/>
      <c r="AE437" s="19"/>
      <c r="AF437" s="47"/>
      <c r="AG437" s="48"/>
      <c r="AH437" s="48"/>
      <c r="AI437" s="48"/>
      <c r="AJ437" s="48"/>
    </row>
    <row r="438" spans="20:36" x14ac:dyDescent="0.25">
      <c r="T438" s="59"/>
      <c r="X438" s="17"/>
      <c r="Y438" s="18"/>
      <c r="Z438" s="4"/>
      <c r="AA438" s="19"/>
      <c r="AB438" s="19"/>
      <c r="AC438" s="19"/>
      <c r="AD438" s="19"/>
      <c r="AE438" s="19"/>
      <c r="AF438" s="47"/>
      <c r="AG438" s="48"/>
      <c r="AH438" s="48"/>
      <c r="AI438" s="48"/>
      <c r="AJ438" s="48"/>
    </row>
    <row r="439" spans="20:36" x14ac:dyDescent="0.25">
      <c r="T439" s="59"/>
      <c r="X439" s="17"/>
      <c r="Y439" s="18"/>
      <c r="Z439" s="4"/>
      <c r="AA439" s="19"/>
      <c r="AB439" s="19"/>
      <c r="AC439" s="19"/>
      <c r="AD439" s="19"/>
      <c r="AE439" s="19"/>
      <c r="AF439" s="47"/>
      <c r="AG439" s="48"/>
      <c r="AH439" s="48"/>
      <c r="AI439" s="48"/>
      <c r="AJ439" s="48"/>
    </row>
    <row r="440" spans="20:36" x14ac:dyDescent="0.25">
      <c r="T440" s="59"/>
      <c r="X440" s="17"/>
      <c r="Y440" s="18"/>
      <c r="Z440" s="4"/>
      <c r="AA440" s="19"/>
      <c r="AB440" s="19"/>
      <c r="AC440" s="19"/>
      <c r="AD440" s="19"/>
      <c r="AE440" s="19"/>
      <c r="AF440" s="47"/>
      <c r="AG440" s="48"/>
      <c r="AH440" s="48"/>
      <c r="AI440" s="48"/>
      <c r="AJ440" s="48"/>
    </row>
    <row r="441" spans="20:36" x14ac:dyDescent="0.25">
      <c r="T441" s="59"/>
      <c r="X441" s="17"/>
      <c r="Y441" s="18"/>
      <c r="Z441" s="4"/>
      <c r="AA441" s="19"/>
      <c r="AB441" s="19"/>
      <c r="AC441" s="19"/>
      <c r="AD441" s="19"/>
      <c r="AE441" s="19"/>
      <c r="AF441" s="47"/>
      <c r="AG441" s="48"/>
      <c r="AH441" s="48"/>
      <c r="AI441" s="48"/>
      <c r="AJ441" s="48"/>
    </row>
    <row r="442" spans="20:36" x14ac:dyDescent="0.25">
      <c r="T442" s="59"/>
      <c r="X442" s="17"/>
      <c r="Y442" s="18"/>
      <c r="Z442" s="4"/>
      <c r="AA442" s="19"/>
      <c r="AB442" s="19"/>
      <c r="AC442" s="19"/>
      <c r="AD442" s="19"/>
      <c r="AE442" s="19"/>
      <c r="AF442" s="47"/>
      <c r="AG442" s="48"/>
      <c r="AH442" s="48"/>
      <c r="AI442" s="48"/>
      <c r="AJ442" s="48"/>
    </row>
    <row r="443" spans="20:36" x14ac:dyDescent="0.25">
      <c r="T443" s="59"/>
      <c r="X443" s="17"/>
      <c r="Y443" s="18"/>
      <c r="Z443" s="4"/>
      <c r="AA443" s="19"/>
      <c r="AB443" s="19"/>
      <c r="AC443" s="19"/>
      <c r="AD443" s="19"/>
      <c r="AE443" s="19"/>
      <c r="AF443" s="47"/>
      <c r="AG443" s="48"/>
      <c r="AH443" s="48"/>
      <c r="AI443" s="48"/>
      <c r="AJ443" s="48"/>
    </row>
    <row r="444" spans="20:36" x14ac:dyDescent="0.25">
      <c r="T444" s="59"/>
      <c r="X444" s="17"/>
      <c r="Y444" s="18"/>
      <c r="Z444" s="4"/>
      <c r="AA444" s="19"/>
      <c r="AB444" s="19"/>
      <c r="AC444" s="19"/>
      <c r="AD444" s="19"/>
      <c r="AE444" s="19"/>
      <c r="AF444" s="47"/>
      <c r="AG444" s="48"/>
      <c r="AH444" s="48"/>
      <c r="AI444" s="48"/>
      <c r="AJ444" s="48"/>
    </row>
    <row r="445" spans="20:36" x14ac:dyDescent="0.25">
      <c r="T445" s="59"/>
      <c r="X445" s="17"/>
      <c r="Y445" s="18"/>
      <c r="Z445" s="4"/>
      <c r="AA445" s="19"/>
      <c r="AB445" s="19"/>
      <c r="AC445" s="19"/>
      <c r="AD445" s="19"/>
      <c r="AE445" s="19"/>
      <c r="AF445" s="47"/>
      <c r="AG445" s="48"/>
      <c r="AH445" s="48"/>
      <c r="AI445" s="48"/>
      <c r="AJ445" s="48"/>
    </row>
    <row r="446" spans="20:36" x14ac:dyDescent="0.25">
      <c r="T446" s="59"/>
      <c r="X446" s="17"/>
      <c r="Y446" s="18"/>
      <c r="Z446" s="4"/>
      <c r="AA446" s="19"/>
      <c r="AB446" s="19"/>
      <c r="AC446" s="19"/>
      <c r="AD446" s="19"/>
      <c r="AE446" s="19"/>
      <c r="AF446" s="47"/>
      <c r="AG446" s="48"/>
      <c r="AH446" s="48"/>
      <c r="AI446" s="48"/>
      <c r="AJ446" s="48"/>
    </row>
    <row r="447" spans="20:36" x14ac:dyDescent="0.25">
      <c r="T447" s="59"/>
      <c r="X447" s="17"/>
      <c r="Y447" s="18"/>
      <c r="Z447" s="4"/>
      <c r="AA447" s="19"/>
      <c r="AB447" s="19"/>
      <c r="AC447" s="19"/>
      <c r="AD447" s="19"/>
      <c r="AE447" s="19"/>
      <c r="AF447" s="47"/>
      <c r="AG447" s="48"/>
      <c r="AH447" s="48"/>
      <c r="AI447" s="48"/>
      <c r="AJ447" s="48"/>
    </row>
    <row r="448" spans="20:36" x14ac:dyDescent="0.25">
      <c r="T448" s="59"/>
      <c r="X448" s="17"/>
      <c r="Y448" s="18"/>
      <c r="Z448" s="4"/>
      <c r="AA448" s="19"/>
      <c r="AB448" s="19"/>
      <c r="AC448" s="19"/>
      <c r="AD448" s="19"/>
      <c r="AE448" s="19"/>
      <c r="AF448" s="47"/>
      <c r="AG448" s="48"/>
      <c r="AH448" s="48"/>
      <c r="AI448" s="48"/>
      <c r="AJ448" s="48"/>
    </row>
    <row r="449" spans="20:36" x14ac:dyDescent="0.25">
      <c r="T449" s="59"/>
      <c r="X449" s="17"/>
      <c r="Y449" s="18"/>
      <c r="Z449" s="4"/>
      <c r="AA449" s="19"/>
      <c r="AB449" s="19"/>
      <c r="AC449" s="19"/>
      <c r="AD449" s="19"/>
      <c r="AE449" s="19"/>
      <c r="AF449" s="47"/>
      <c r="AG449" s="48"/>
      <c r="AH449" s="48"/>
      <c r="AI449" s="48"/>
      <c r="AJ449" s="48"/>
    </row>
    <row r="450" spans="20:36" x14ac:dyDescent="0.25">
      <c r="T450" s="59"/>
      <c r="X450" s="17"/>
      <c r="Y450" s="18"/>
      <c r="Z450" s="4"/>
      <c r="AA450" s="19"/>
      <c r="AB450" s="19"/>
      <c r="AC450" s="19"/>
      <c r="AD450" s="19"/>
      <c r="AE450" s="19"/>
      <c r="AF450" s="47"/>
      <c r="AG450" s="48"/>
      <c r="AH450" s="48"/>
      <c r="AI450" s="48"/>
      <c r="AJ450" s="48"/>
    </row>
    <row r="451" spans="20:36" x14ac:dyDescent="0.25">
      <c r="T451" s="59"/>
      <c r="X451" s="17"/>
      <c r="Y451" s="18"/>
      <c r="Z451" s="4"/>
      <c r="AA451" s="19"/>
      <c r="AB451" s="19"/>
      <c r="AC451" s="19"/>
      <c r="AD451" s="19"/>
      <c r="AE451" s="19"/>
      <c r="AF451" s="47"/>
      <c r="AG451" s="48"/>
      <c r="AH451" s="48"/>
      <c r="AI451" s="48"/>
      <c r="AJ451" s="48"/>
    </row>
    <row r="452" spans="20:36" x14ac:dyDescent="0.25">
      <c r="T452" s="59"/>
      <c r="X452" s="17"/>
      <c r="Y452" s="18"/>
      <c r="Z452" s="4"/>
      <c r="AA452" s="19"/>
      <c r="AB452" s="19"/>
      <c r="AC452" s="19"/>
      <c r="AD452" s="19"/>
      <c r="AE452" s="19"/>
      <c r="AF452" s="47"/>
      <c r="AG452" s="48"/>
      <c r="AH452" s="48"/>
      <c r="AI452" s="48"/>
      <c r="AJ452" s="48"/>
    </row>
    <row r="453" spans="20:36" x14ac:dyDescent="0.25">
      <c r="T453" s="59"/>
      <c r="X453" s="17"/>
      <c r="Y453" s="18"/>
      <c r="Z453" s="4"/>
      <c r="AA453" s="19"/>
      <c r="AB453" s="19"/>
      <c r="AC453" s="19"/>
      <c r="AD453" s="19"/>
      <c r="AE453" s="19"/>
      <c r="AF453" s="47"/>
      <c r="AG453" s="48"/>
      <c r="AH453" s="48"/>
      <c r="AI453" s="48"/>
      <c r="AJ453" s="48"/>
    </row>
    <row r="454" spans="20:36" x14ac:dyDescent="0.25">
      <c r="T454" s="59"/>
      <c r="X454" s="17"/>
      <c r="Y454" s="18"/>
      <c r="Z454" s="4"/>
      <c r="AA454" s="19"/>
      <c r="AB454" s="19"/>
      <c r="AC454" s="19"/>
      <c r="AD454" s="19"/>
      <c r="AE454" s="19"/>
      <c r="AF454" s="47"/>
      <c r="AG454" s="48"/>
      <c r="AH454" s="48"/>
      <c r="AI454" s="48"/>
      <c r="AJ454" s="48"/>
    </row>
    <row r="455" spans="20:36" x14ac:dyDescent="0.25">
      <c r="T455" s="59"/>
      <c r="X455" s="17"/>
      <c r="Y455" s="18"/>
      <c r="Z455" s="4"/>
      <c r="AA455" s="19"/>
      <c r="AB455" s="19"/>
      <c r="AC455" s="19"/>
      <c r="AD455" s="19"/>
      <c r="AE455" s="19"/>
      <c r="AF455" s="47"/>
      <c r="AG455" s="48"/>
      <c r="AH455" s="48"/>
      <c r="AI455" s="48"/>
      <c r="AJ455" s="48"/>
    </row>
    <row r="456" spans="20:36" x14ac:dyDescent="0.25">
      <c r="T456" s="59"/>
      <c r="X456" s="17"/>
      <c r="Y456" s="18"/>
      <c r="Z456" s="4"/>
      <c r="AA456" s="19"/>
      <c r="AB456" s="19"/>
      <c r="AC456" s="19"/>
      <c r="AD456" s="19"/>
      <c r="AE456" s="19"/>
      <c r="AF456" s="47"/>
      <c r="AG456" s="48"/>
      <c r="AH456" s="48"/>
      <c r="AI456" s="48"/>
      <c r="AJ456" s="48"/>
    </row>
    <row r="457" spans="20:36" x14ac:dyDescent="0.25">
      <c r="T457" s="59"/>
      <c r="X457" s="17"/>
      <c r="Y457" s="18"/>
      <c r="Z457" s="4"/>
      <c r="AA457" s="19"/>
      <c r="AB457" s="19"/>
      <c r="AC457" s="19"/>
      <c r="AD457" s="19"/>
      <c r="AE457" s="19"/>
      <c r="AF457" s="47"/>
      <c r="AG457" s="48"/>
      <c r="AH457" s="48"/>
      <c r="AI457" s="48"/>
      <c r="AJ457" s="48"/>
    </row>
    <row r="458" spans="20:36" x14ac:dyDescent="0.25">
      <c r="T458" s="59"/>
      <c r="X458" s="17"/>
      <c r="Y458" s="18"/>
      <c r="Z458" s="4"/>
      <c r="AA458" s="19"/>
      <c r="AB458" s="19"/>
      <c r="AC458" s="19"/>
      <c r="AD458" s="19"/>
      <c r="AE458" s="19"/>
      <c r="AF458" s="47"/>
      <c r="AG458" s="48"/>
      <c r="AH458" s="48"/>
      <c r="AI458" s="48"/>
      <c r="AJ458" s="48"/>
    </row>
    <row r="459" spans="20:36" x14ac:dyDescent="0.25">
      <c r="T459" s="59"/>
      <c r="X459" s="17"/>
      <c r="Y459" s="18"/>
      <c r="Z459" s="4"/>
      <c r="AA459" s="19"/>
      <c r="AB459" s="19"/>
      <c r="AC459" s="19"/>
      <c r="AD459" s="19"/>
      <c r="AE459" s="19"/>
      <c r="AF459" s="47"/>
      <c r="AG459" s="48"/>
      <c r="AH459" s="48"/>
      <c r="AI459" s="48"/>
      <c r="AJ459" s="48"/>
    </row>
    <row r="460" spans="20:36" x14ac:dyDescent="0.25">
      <c r="T460" s="59"/>
      <c r="X460" s="17"/>
      <c r="Y460" s="18"/>
      <c r="Z460" s="4"/>
      <c r="AA460" s="19"/>
      <c r="AB460" s="19"/>
      <c r="AC460" s="19"/>
      <c r="AD460" s="19"/>
      <c r="AE460" s="19"/>
      <c r="AF460" s="47"/>
      <c r="AG460" s="48"/>
      <c r="AH460" s="48"/>
      <c r="AI460" s="48"/>
      <c r="AJ460" s="48"/>
    </row>
    <row r="461" spans="20:36" x14ac:dyDescent="0.25">
      <c r="T461" s="59"/>
      <c r="X461" s="17"/>
      <c r="Y461" s="18"/>
      <c r="Z461" s="4"/>
      <c r="AA461" s="19"/>
      <c r="AB461" s="19"/>
      <c r="AC461" s="19"/>
      <c r="AD461" s="19"/>
      <c r="AE461" s="19"/>
      <c r="AF461" s="47"/>
      <c r="AG461" s="48"/>
      <c r="AH461" s="48"/>
      <c r="AI461" s="48"/>
      <c r="AJ461" s="48"/>
    </row>
    <row r="462" spans="20:36" x14ac:dyDescent="0.25">
      <c r="T462" s="59"/>
      <c r="X462" s="17"/>
      <c r="Y462" s="18"/>
      <c r="Z462" s="4"/>
      <c r="AA462" s="19"/>
      <c r="AB462" s="19"/>
      <c r="AC462" s="19"/>
      <c r="AD462" s="19"/>
      <c r="AE462" s="19"/>
      <c r="AF462" s="47"/>
      <c r="AG462" s="48"/>
      <c r="AH462" s="48"/>
      <c r="AI462" s="48"/>
      <c r="AJ462" s="48"/>
    </row>
    <row r="463" spans="20:36" x14ac:dyDescent="0.25">
      <c r="T463" s="59"/>
      <c r="X463" s="17"/>
      <c r="Y463" s="18"/>
      <c r="Z463" s="4"/>
      <c r="AA463" s="19"/>
      <c r="AB463" s="19"/>
      <c r="AC463" s="19"/>
      <c r="AD463" s="19"/>
      <c r="AE463" s="19"/>
      <c r="AF463" s="47"/>
      <c r="AG463" s="48"/>
      <c r="AH463" s="48"/>
      <c r="AI463" s="48"/>
      <c r="AJ463" s="48"/>
    </row>
    <row r="464" spans="20:36" x14ac:dyDescent="0.25">
      <c r="T464" s="59"/>
      <c r="X464" s="17"/>
      <c r="Y464" s="18"/>
      <c r="Z464" s="4"/>
      <c r="AA464" s="19"/>
      <c r="AB464" s="19"/>
      <c r="AC464" s="19"/>
      <c r="AD464" s="19"/>
      <c r="AE464" s="19"/>
      <c r="AF464" s="47"/>
      <c r="AG464" s="48"/>
      <c r="AH464" s="48"/>
      <c r="AI464" s="48"/>
      <c r="AJ464" s="48"/>
    </row>
    <row r="465" spans="20:36" x14ac:dyDescent="0.25">
      <c r="T465" s="59"/>
      <c r="X465" s="17"/>
      <c r="Y465" s="18"/>
      <c r="Z465" s="4"/>
      <c r="AA465" s="19"/>
      <c r="AB465" s="19"/>
      <c r="AC465" s="19"/>
      <c r="AD465" s="19"/>
      <c r="AE465" s="19"/>
      <c r="AF465" s="47"/>
      <c r="AG465" s="48"/>
      <c r="AH465" s="48"/>
      <c r="AI465" s="48"/>
      <c r="AJ465" s="48"/>
    </row>
    <row r="466" spans="20:36" x14ac:dyDescent="0.25">
      <c r="T466" s="59"/>
      <c r="X466" s="17"/>
      <c r="Y466" s="18"/>
      <c r="Z466" s="4"/>
      <c r="AA466" s="19"/>
      <c r="AB466" s="19"/>
      <c r="AC466" s="19"/>
      <c r="AD466" s="19"/>
      <c r="AE466" s="19"/>
      <c r="AF466" s="47"/>
      <c r="AG466" s="48"/>
      <c r="AH466" s="48"/>
      <c r="AI466" s="48"/>
      <c r="AJ466" s="48"/>
    </row>
    <row r="467" spans="20:36" x14ac:dyDescent="0.25">
      <c r="T467" s="59"/>
      <c r="X467" s="17"/>
      <c r="Y467" s="18"/>
      <c r="Z467" s="4"/>
      <c r="AA467" s="19"/>
      <c r="AB467" s="19"/>
      <c r="AC467" s="19"/>
      <c r="AD467" s="19"/>
      <c r="AE467" s="19"/>
      <c r="AF467" s="47"/>
      <c r="AG467" s="48"/>
      <c r="AH467" s="48"/>
      <c r="AI467" s="48"/>
      <c r="AJ467" s="48"/>
    </row>
    <row r="468" spans="20:36" x14ac:dyDescent="0.25">
      <c r="T468" s="59"/>
      <c r="X468" s="17"/>
      <c r="Y468" s="18"/>
      <c r="Z468" s="4"/>
      <c r="AA468" s="19"/>
      <c r="AB468" s="19"/>
      <c r="AC468" s="19"/>
      <c r="AD468" s="19"/>
      <c r="AE468" s="19"/>
      <c r="AF468" s="47"/>
      <c r="AG468" s="48"/>
      <c r="AH468" s="48"/>
      <c r="AI468" s="48"/>
      <c r="AJ468" s="48"/>
    </row>
    <row r="469" spans="20:36" x14ac:dyDescent="0.25">
      <c r="T469" s="59"/>
      <c r="X469" s="17"/>
      <c r="Y469" s="18"/>
      <c r="Z469" s="4"/>
      <c r="AA469" s="19"/>
      <c r="AB469" s="19"/>
      <c r="AC469" s="19"/>
      <c r="AD469" s="19"/>
      <c r="AE469" s="19"/>
      <c r="AF469" s="47"/>
      <c r="AG469" s="48"/>
      <c r="AH469" s="48"/>
      <c r="AI469" s="48"/>
      <c r="AJ469" s="48"/>
    </row>
    <row r="470" spans="20:36" x14ac:dyDescent="0.25">
      <c r="T470" s="59"/>
      <c r="X470" s="17"/>
      <c r="Y470" s="18"/>
      <c r="Z470" s="4"/>
      <c r="AA470" s="19"/>
      <c r="AB470" s="19"/>
      <c r="AC470" s="19"/>
      <c r="AD470" s="19"/>
      <c r="AE470" s="19"/>
      <c r="AF470" s="47"/>
      <c r="AG470" s="48"/>
      <c r="AH470" s="48"/>
      <c r="AI470" s="48"/>
      <c r="AJ470" s="48"/>
    </row>
    <row r="471" spans="20:36" x14ac:dyDescent="0.25">
      <c r="T471" s="59"/>
      <c r="X471" s="17"/>
      <c r="Y471" s="18"/>
      <c r="Z471" s="4"/>
      <c r="AA471" s="19"/>
      <c r="AB471" s="19"/>
      <c r="AC471" s="19"/>
      <c r="AD471" s="19"/>
      <c r="AE471" s="19"/>
      <c r="AF471" s="47"/>
      <c r="AG471" s="48"/>
      <c r="AH471" s="48"/>
      <c r="AI471" s="48"/>
      <c r="AJ471" s="48"/>
    </row>
    <row r="472" spans="20:36" x14ac:dyDescent="0.25">
      <c r="T472" s="59"/>
      <c r="X472" s="17"/>
      <c r="Y472" s="18"/>
      <c r="Z472" s="4"/>
      <c r="AA472" s="19"/>
      <c r="AB472" s="19"/>
      <c r="AC472" s="19"/>
      <c r="AD472" s="19"/>
      <c r="AE472" s="19"/>
      <c r="AF472" s="47"/>
      <c r="AG472" s="48"/>
      <c r="AH472" s="48"/>
      <c r="AI472" s="48"/>
      <c r="AJ472" s="48"/>
    </row>
    <row r="473" spans="20:36" x14ac:dyDescent="0.25">
      <c r="T473" s="59"/>
      <c r="X473" s="17"/>
      <c r="Y473" s="18"/>
      <c r="Z473" s="4"/>
      <c r="AA473" s="19"/>
      <c r="AB473" s="19"/>
      <c r="AC473" s="19"/>
      <c r="AD473" s="19"/>
      <c r="AE473" s="19"/>
      <c r="AF473" s="47"/>
      <c r="AG473" s="48"/>
      <c r="AH473" s="48"/>
      <c r="AI473" s="48"/>
      <c r="AJ473" s="48"/>
    </row>
    <row r="474" spans="20:36" x14ac:dyDescent="0.25">
      <c r="T474" s="59"/>
      <c r="X474" s="17"/>
      <c r="Y474" s="18"/>
      <c r="Z474" s="4"/>
      <c r="AA474" s="19"/>
      <c r="AB474" s="19"/>
      <c r="AC474" s="19"/>
      <c r="AD474" s="19"/>
      <c r="AE474" s="19"/>
      <c r="AF474" s="47"/>
      <c r="AG474" s="48"/>
      <c r="AH474" s="48"/>
      <c r="AI474" s="48"/>
      <c r="AJ474" s="48"/>
    </row>
    <row r="475" spans="20:36" x14ac:dyDescent="0.25">
      <c r="T475" s="59"/>
      <c r="X475" s="17"/>
      <c r="Y475" s="18"/>
      <c r="Z475" s="4"/>
      <c r="AA475" s="19"/>
      <c r="AB475" s="19"/>
      <c r="AC475" s="19"/>
      <c r="AD475" s="19"/>
      <c r="AE475" s="19"/>
      <c r="AF475" s="47"/>
      <c r="AG475" s="48"/>
      <c r="AH475" s="48"/>
      <c r="AI475" s="48"/>
      <c r="AJ475" s="48"/>
    </row>
    <row r="476" spans="20:36" x14ac:dyDescent="0.25">
      <c r="T476" s="59"/>
      <c r="X476" s="17"/>
      <c r="Y476" s="18"/>
      <c r="Z476" s="4"/>
      <c r="AA476" s="19"/>
      <c r="AB476" s="19"/>
      <c r="AC476" s="19"/>
      <c r="AD476" s="19"/>
      <c r="AE476" s="19"/>
      <c r="AF476" s="47"/>
      <c r="AG476" s="48"/>
      <c r="AH476" s="48"/>
      <c r="AI476" s="48"/>
      <c r="AJ476" s="48"/>
    </row>
    <row r="477" spans="20:36" x14ac:dyDescent="0.25">
      <c r="T477" s="59"/>
      <c r="X477" s="17"/>
      <c r="Y477" s="18"/>
      <c r="Z477" s="4"/>
      <c r="AA477" s="19"/>
      <c r="AB477" s="19"/>
      <c r="AC477" s="19"/>
      <c r="AD477" s="19"/>
      <c r="AE477" s="19"/>
      <c r="AF477" s="47"/>
      <c r="AG477" s="48"/>
      <c r="AH477" s="48"/>
      <c r="AI477" s="48"/>
      <c r="AJ477" s="48"/>
    </row>
    <row r="478" spans="20:36" x14ac:dyDescent="0.25">
      <c r="T478" s="59"/>
      <c r="X478" s="17"/>
      <c r="Y478" s="18"/>
      <c r="Z478" s="4"/>
      <c r="AA478" s="19"/>
      <c r="AB478" s="19"/>
      <c r="AC478" s="19"/>
      <c r="AD478" s="19"/>
      <c r="AE478" s="19"/>
      <c r="AF478" s="47"/>
      <c r="AG478" s="48"/>
      <c r="AH478" s="48"/>
      <c r="AI478" s="48"/>
      <c r="AJ478" s="48"/>
    </row>
    <row r="479" spans="20:36" x14ac:dyDescent="0.25">
      <c r="T479" s="59"/>
      <c r="X479" s="17"/>
      <c r="Y479" s="18"/>
      <c r="Z479" s="4"/>
      <c r="AA479" s="19"/>
      <c r="AB479" s="19"/>
      <c r="AC479" s="19"/>
      <c r="AD479" s="19"/>
      <c r="AE479" s="19"/>
      <c r="AF479" s="47"/>
      <c r="AG479" s="48"/>
      <c r="AH479" s="48"/>
      <c r="AI479" s="48"/>
      <c r="AJ479" s="48"/>
    </row>
    <row r="480" spans="20:36" x14ac:dyDescent="0.25">
      <c r="T480" s="59"/>
      <c r="X480" s="17"/>
      <c r="Y480" s="18"/>
      <c r="Z480" s="4"/>
      <c r="AA480" s="19"/>
      <c r="AB480" s="19"/>
      <c r="AC480" s="19"/>
      <c r="AD480" s="19"/>
      <c r="AE480" s="19"/>
      <c r="AF480" s="47"/>
      <c r="AG480" s="48"/>
      <c r="AH480" s="48"/>
      <c r="AI480" s="48"/>
      <c r="AJ480" s="48"/>
    </row>
    <row r="481" spans="20:36" x14ac:dyDescent="0.25">
      <c r="T481" s="59"/>
      <c r="X481" s="17"/>
      <c r="Y481" s="18"/>
      <c r="Z481" s="4"/>
      <c r="AA481" s="19"/>
      <c r="AB481" s="19"/>
      <c r="AC481" s="19"/>
      <c r="AD481" s="19"/>
      <c r="AE481" s="19"/>
      <c r="AF481" s="47"/>
      <c r="AG481" s="48"/>
      <c r="AH481" s="48"/>
      <c r="AI481" s="48"/>
      <c r="AJ481" s="48"/>
    </row>
    <row r="482" spans="20:36" x14ac:dyDescent="0.25">
      <c r="T482" s="59"/>
      <c r="X482" s="17"/>
      <c r="Y482" s="18"/>
      <c r="Z482" s="4"/>
      <c r="AA482" s="19"/>
      <c r="AB482" s="19"/>
      <c r="AC482" s="19"/>
      <c r="AD482" s="19"/>
      <c r="AE482" s="19"/>
      <c r="AF482" s="47"/>
      <c r="AG482" s="48"/>
      <c r="AH482" s="48"/>
      <c r="AI482" s="48"/>
      <c r="AJ482" s="48"/>
    </row>
    <row r="483" spans="20:36" x14ac:dyDescent="0.25">
      <c r="T483" s="59"/>
      <c r="X483" s="17"/>
      <c r="Y483" s="18"/>
      <c r="Z483" s="4"/>
      <c r="AA483" s="19"/>
      <c r="AB483" s="19"/>
      <c r="AC483" s="19"/>
      <c r="AD483" s="19"/>
      <c r="AE483" s="19"/>
      <c r="AF483" s="47"/>
      <c r="AG483" s="48"/>
      <c r="AH483" s="48"/>
      <c r="AI483" s="48"/>
      <c r="AJ483" s="48"/>
    </row>
    <row r="484" spans="20:36" x14ac:dyDescent="0.25">
      <c r="T484" s="59"/>
      <c r="X484" s="17"/>
      <c r="Y484" s="18"/>
      <c r="Z484" s="4"/>
      <c r="AA484" s="19"/>
      <c r="AB484" s="19"/>
      <c r="AC484" s="19"/>
      <c r="AD484" s="19"/>
      <c r="AE484" s="19"/>
      <c r="AF484" s="47"/>
      <c r="AG484" s="48"/>
      <c r="AH484" s="48"/>
      <c r="AI484" s="48"/>
      <c r="AJ484" s="48"/>
    </row>
    <row r="485" spans="20:36" x14ac:dyDescent="0.25">
      <c r="T485" s="59"/>
      <c r="X485" s="17"/>
      <c r="Y485" s="18"/>
      <c r="Z485" s="4"/>
      <c r="AA485" s="19"/>
      <c r="AB485" s="19"/>
      <c r="AC485" s="19"/>
      <c r="AD485" s="19"/>
      <c r="AE485" s="19"/>
      <c r="AF485" s="47"/>
      <c r="AG485" s="48"/>
      <c r="AH485" s="48"/>
      <c r="AI485" s="48"/>
      <c r="AJ485" s="48"/>
    </row>
    <row r="486" spans="20:36" x14ac:dyDescent="0.25">
      <c r="T486" s="59"/>
      <c r="X486" s="17"/>
      <c r="Y486" s="18"/>
      <c r="Z486" s="4"/>
      <c r="AA486" s="19"/>
      <c r="AB486" s="19"/>
      <c r="AC486" s="19"/>
      <c r="AD486" s="19"/>
      <c r="AE486" s="19"/>
      <c r="AF486" s="47"/>
      <c r="AG486" s="48"/>
      <c r="AH486" s="48"/>
      <c r="AI486" s="48"/>
      <c r="AJ486" s="48"/>
    </row>
    <row r="487" spans="20:36" x14ac:dyDescent="0.25">
      <c r="T487" s="59"/>
      <c r="X487" s="17"/>
      <c r="Y487" s="18"/>
      <c r="Z487" s="4"/>
      <c r="AA487" s="19"/>
      <c r="AB487" s="19"/>
      <c r="AC487" s="19"/>
      <c r="AD487" s="19"/>
      <c r="AE487" s="19"/>
      <c r="AF487" s="47"/>
      <c r="AG487" s="48"/>
      <c r="AH487" s="48"/>
      <c r="AI487" s="48"/>
      <c r="AJ487" s="48"/>
    </row>
    <row r="488" spans="20:36" x14ac:dyDescent="0.25">
      <c r="T488" s="59"/>
      <c r="X488" s="17"/>
      <c r="Y488" s="18"/>
      <c r="Z488" s="4"/>
      <c r="AA488" s="19"/>
      <c r="AB488" s="19"/>
      <c r="AC488" s="19"/>
      <c r="AD488" s="19"/>
      <c r="AE488" s="19"/>
      <c r="AF488" s="47"/>
      <c r="AG488" s="48"/>
      <c r="AH488" s="48"/>
      <c r="AI488" s="48"/>
      <c r="AJ488" s="48"/>
    </row>
    <row r="489" spans="20:36" x14ac:dyDescent="0.25">
      <c r="T489" s="59"/>
      <c r="X489" s="17"/>
      <c r="Y489" s="18"/>
      <c r="Z489" s="4"/>
      <c r="AA489" s="19"/>
      <c r="AB489" s="19"/>
      <c r="AC489" s="19"/>
      <c r="AD489" s="19"/>
      <c r="AE489" s="19"/>
      <c r="AF489" s="47"/>
      <c r="AG489" s="48"/>
      <c r="AH489" s="48"/>
      <c r="AI489" s="48"/>
      <c r="AJ489" s="48"/>
    </row>
    <row r="490" spans="20:36" x14ac:dyDescent="0.25">
      <c r="T490" s="59"/>
      <c r="X490" s="17"/>
      <c r="Y490" s="18"/>
      <c r="Z490" s="4"/>
      <c r="AA490" s="19"/>
      <c r="AB490" s="19"/>
      <c r="AC490" s="19"/>
      <c r="AD490" s="19"/>
      <c r="AE490" s="19"/>
      <c r="AF490" s="47"/>
      <c r="AG490" s="48"/>
      <c r="AH490" s="48"/>
      <c r="AI490" s="48"/>
      <c r="AJ490" s="48"/>
    </row>
    <row r="491" spans="20:36" x14ac:dyDescent="0.25">
      <c r="T491" s="59"/>
      <c r="X491" s="17"/>
      <c r="Y491" s="18"/>
      <c r="Z491" s="4"/>
      <c r="AA491" s="19"/>
      <c r="AB491" s="19"/>
      <c r="AC491" s="19"/>
      <c r="AD491" s="19"/>
      <c r="AE491" s="19"/>
      <c r="AF491" s="47"/>
      <c r="AG491" s="48"/>
      <c r="AH491" s="48"/>
      <c r="AI491" s="48"/>
      <c r="AJ491" s="48"/>
    </row>
    <row r="492" spans="20:36" x14ac:dyDescent="0.25">
      <c r="T492" s="59"/>
      <c r="X492" s="17"/>
      <c r="Y492" s="18"/>
      <c r="Z492" s="4"/>
      <c r="AA492" s="19"/>
      <c r="AB492" s="19"/>
      <c r="AC492" s="19"/>
      <c r="AD492" s="19"/>
      <c r="AE492" s="19"/>
      <c r="AF492" s="47"/>
      <c r="AG492" s="48"/>
      <c r="AH492" s="48"/>
      <c r="AI492" s="48"/>
      <c r="AJ492" s="48"/>
    </row>
    <row r="493" spans="20:36" x14ac:dyDescent="0.25">
      <c r="T493" s="59"/>
      <c r="X493" s="17"/>
      <c r="Y493" s="18"/>
      <c r="Z493" s="4"/>
      <c r="AA493" s="19"/>
      <c r="AB493" s="19"/>
      <c r="AC493" s="19"/>
      <c r="AD493" s="19"/>
      <c r="AE493" s="19"/>
      <c r="AF493" s="47"/>
      <c r="AG493" s="48"/>
      <c r="AH493" s="48"/>
      <c r="AI493" s="48"/>
      <c r="AJ493" s="48"/>
    </row>
    <row r="494" spans="20:36" x14ac:dyDescent="0.25">
      <c r="T494" s="59"/>
      <c r="X494" s="17"/>
      <c r="Y494" s="18"/>
      <c r="Z494" s="4"/>
      <c r="AA494" s="19"/>
      <c r="AB494" s="19"/>
      <c r="AC494" s="19"/>
      <c r="AD494" s="19"/>
      <c r="AE494" s="19"/>
      <c r="AF494" s="47"/>
      <c r="AG494" s="48"/>
      <c r="AH494" s="48"/>
      <c r="AI494" s="48"/>
      <c r="AJ494" s="48"/>
    </row>
    <row r="495" spans="20:36" x14ac:dyDescent="0.25">
      <c r="T495" s="59"/>
      <c r="X495" s="17"/>
      <c r="Y495" s="18"/>
      <c r="Z495" s="4"/>
      <c r="AA495" s="19"/>
      <c r="AB495" s="19"/>
      <c r="AC495" s="19"/>
      <c r="AD495" s="19"/>
      <c r="AE495" s="19"/>
      <c r="AF495" s="47"/>
      <c r="AG495" s="48"/>
      <c r="AH495" s="48"/>
      <c r="AI495" s="48"/>
      <c r="AJ495" s="48"/>
    </row>
    <row r="496" spans="20:36" x14ac:dyDescent="0.25">
      <c r="T496" s="59"/>
      <c r="X496" s="17"/>
      <c r="Y496" s="18"/>
      <c r="Z496" s="4"/>
      <c r="AA496" s="19"/>
      <c r="AB496" s="19"/>
      <c r="AC496" s="19"/>
      <c r="AD496" s="19"/>
      <c r="AE496" s="19"/>
      <c r="AF496" s="47"/>
      <c r="AG496" s="48"/>
      <c r="AH496" s="48"/>
      <c r="AI496" s="48"/>
      <c r="AJ496" s="48"/>
    </row>
    <row r="497" spans="20:36" x14ac:dyDescent="0.25">
      <c r="T497" s="59"/>
      <c r="X497" s="17"/>
      <c r="Y497" s="18"/>
      <c r="Z497" s="4"/>
      <c r="AA497" s="19"/>
      <c r="AB497" s="19"/>
      <c r="AC497" s="19"/>
      <c r="AD497" s="19"/>
      <c r="AE497" s="19"/>
      <c r="AF497" s="47"/>
      <c r="AG497" s="48"/>
      <c r="AH497" s="48"/>
      <c r="AI497" s="48"/>
      <c r="AJ497" s="48"/>
    </row>
    <row r="498" spans="20:36" x14ac:dyDescent="0.25">
      <c r="T498" s="59"/>
      <c r="X498" s="17"/>
      <c r="Y498" s="18"/>
      <c r="Z498" s="4"/>
      <c r="AA498" s="19"/>
      <c r="AB498" s="19"/>
      <c r="AC498" s="19"/>
      <c r="AD498" s="19"/>
      <c r="AE498" s="19"/>
      <c r="AF498" s="47"/>
      <c r="AG498" s="48"/>
      <c r="AH498" s="48"/>
      <c r="AI498" s="48"/>
      <c r="AJ498" s="48"/>
    </row>
    <row r="499" spans="20:36" x14ac:dyDescent="0.25">
      <c r="T499" s="59"/>
      <c r="X499" s="17"/>
      <c r="Y499" s="18"/>
      <c r="Z499" s="4"/>
      <c r="AA499" s="19"/>
      <c r="AB499" s="19"/>
      <c r="AC499" s="19"/>
      <c r="AD499" s="19"/>
      <c r="AE499" s="19"/>
      <c r="AF499" s="47"/>
      <c r="AG499" s="48"/>
      <c r="AH499" s="48"/>
      <c r="AI499" s="48"/>
      <c r="AJ499" s="48"/>
    </row>
    <row r="500" spans="20:36" x14ac:dyDescent="0.25">
      <c r="T500" s="59"/>
      <c r="X500" s="17"/>
      <c r="Y500" s="18"/>
      <c r="Z500" s="4"/>
      <c r="AA500" s="19"/>
      <c r="AB500" s="19"/>
      <c r="AC500" s="19"/>
      <c r="AD500" s="19"/>
      <c r="AE500" s="19"/>
      <c r="AF500" s="47"/>
      <c r="AG500" s="48"/>
      <c r="AH500" s="48"/>
      <c r="AI500" s="48"/>
      <c r="AJ500" s="48"/>
    </row>
    <row r="501" spans="20:36" x14ac:dyDescent="0.25">
      <c r="T501" s="59"/>
      <c r="X501" s="17"/>
      <c r="Y501" s="18"/>
      <c r="Z501" s="4"/>
      <c r="AA501" s="19"/>
      <c r="AB501" s="19"/>
      <c r="AC501" s="19"/>
      <c r="AD501" s="19"/>
      <c r="AE501" s="19"/>
      <c r="AF501" s="47"/>
      <c r="AG501" s="48"/>
      <c r="AH501" s="48"/>
      <c r="AI501" s="48"/>
      <c r="AJ501" s="48"/>
    </row>
    <row r="502" spans="20:36" x14ac:dyDescent="0.25">
      <c r="T502" s="59"/>
      <c r="X502" s="17"/>
      <c r="Y502" s="18"/>
      <c r="Z502" s="4"/>
      <c r="AA502" s="19"/>
      <c r="AB502" s="19"/>
      <c r="AC502" s="19"/>
      <c r="AD502" s="19"/>
      <c r="AE502" s="19"/>
      <c r="AF502" s="47"/>
      <c r="AG502" s="48"/>
      <c r="AH502" s="48"/>
      <c r="AI502" s="48"/>
      <c r="AJ502" s="48"/>
    </row>
    <row r="503" spans="20:36" x14ac:dyDescent="0.25">
      <c r="T503" s="59"/>
      <c r="X503" s="17"/>
      <c r="Y503" s="18"/>
      <c r="Z503" s="4"/>
      <c r="AA503" s="19"/>
      <c r="AB503" s="19"/>
      <c r="AC503" s="19"/>
      <c r="AD503" s="19"/>
      <c r="AE503" s="19"/>
      <c r="AF503" s="47"/>
      <c r="AG503" s="48"/>
      <c r="AH503" s="48"/>
      <c r="AI503" s="48"/>
      <c r="AJ503" s="48"/>
    </row>
    <row r="504" spans="20:36" x14ac:dyDescent="0.25">
      <c r="T504" s="59"/>
      <c r="X504" s="17"/>
      <c r="Y504" s="18"/>
      <c r="Z504" s="4"/>
      <c r="AA504" s="19"/>
      <c r="AB504" s="19"/>
      <c r="AC504" s="19"/>
      <c r="AD504" s="19"/>
      <c r="AE504" s="19"/>
      <c r="AF504" s="47"/>
      <c r="AG504" s="48"/>
      <c r="AH504" s="48"/>
      <c r="AI504" s="48"/>
      <c r="AJ504" s="48"/>
    </row>
    <row r="505" spans="20:36" x14ac:dyDescent="0.25">
      <c r="T505" s="59"/>
      <c r="X505" s="17"/>
      <c r="Y505" s="18"/>
      <c r="Z505" s="4"/>
      <c r="AA505" s="19"/>
      <c r="AB505" s="19"/>
      <c r="AC505" s="19"/>
      <c r="AD505" s="19"/>
      <c r="AE505" s="19"/>
      <c r="AF505" s="47"/>
      <c r="AG505" s="48"/>
      <c r="AH505" s="48"/>
      <c r="AI505" s="48"/>
      <c r="AJ505" s="48"/>
    </row>
    <row r="506" spans="20:36" x14ac:dyDescent="0.25">
      <c r="T506" s="59"/>
      <c r="X506" s="17"/>
      <c r="Y506" s="18"/>
      <c r="Z506" s="4"/>
      <c r="AA506" s="19"/>
      <c r="AB506" s="19"/>
      <c r="AC506" s="19"/>
      <c r="AD506" s="19"/>
      <c r="AE506" s="19"/>
      <c r="AF506" s="47"/>
      <c r="AG506" s="48"/>
      <c r="AH506" s="48"/>
      <c r="AI506" s="48"/>
      <c r="AJ506" s="48"/>
    </row>
    <row r="507" spans="20:36" x14ac:dyDescent="0.25">
      <c r="T507" s="59"/>
      <c r="X507" s="17"/>
      <c r="Y507" s="18"/>
      <c r="Z507" s="4"/>
      <c r="AA507" s="19"/>
      <c r="AB507" s="19"/>
      <c r="AC507" s="19"/>
      <c r="AD507" s="19"/>
      <c r="AE507" s="19"/>
      <c r="AF507" s="47"/>
      <c r="AG507" s="48"/>
      <c r="AH507" s="48"/>
      <c r="AI507" s="48"/>
      <c r="AJ507" s="48"/>
    </row>
    <row r="508" spans="20:36" x14ac:dyDescent="0.25">
      <c r="T508" s="59"/>
      <c r="X508" s="17"/>
      <c r="Y508" s="18"/>
      <c r="Z508" s="4"/>
      <c r="AA508" s="19"/>
      <c r="AB508" s="19"/>
      <c r="AC508" s="19"/>
      <c r="AD508" s="19"/>
      <c r="AE508" s="19"/>
      <c r="AF508" s="47"/>
      <c r="AG508" s="48"/>
      <c r="AH508" s="48"/>
      <c r="AI508" s="48"/>
      <c r="AJ508" s="48"/>
    </row>
    <row r="509" spans="20:36" x14ac:dyDescent="0.25">
      <c r="T509" s="59"/>
      <c r="X509" s="17"/>
      <c r="Y509" s="18"/>
      <c r="Z509" s="4"/>
      <c r="AA509" s="19"/>
      <c r="AB509" s="19"/>
      <c r="AC509" s="19"/>
      <c r="AD509" s="19"/>
      <c r="AE509" s="19"/>
      <c r="AF509" s="47"/>
      <c r="AG509" s="48"/>
      <c r="AH509" s="48"/>
      <c r="AI509" s="48"/>
      <c r="AJ509" s="48"/>
    </row>
    <row r="510" spans="20:36" x14ac:dyDescent="0.25">
      <c r="T510" s="59"/>
      <c r="X510" s="17"/>
      <c r="Y510" s="18"/>
      <c r="Z510" s="4"/>
      <c r="AA510" s="19"/>
      <c r="AB510" s="19"/>
      <c r="AC510" s="19"/>
      <c r="AD510" s="19"/>
      <c r="AE510" s="19"/>
      <c r="AF510" s="47"/>
      <c r="AG510" s="48"/>
      <c r="AH510" s="48"/>
      <c r="AI510" s="48"/>
      <c r="AJ510" s="48"/>
    </row>
    <row r="511" spans="20:36" x14ac:dyDescent="0.25">
      <c r="T511" s="59"/>
      <c r="X511" s="17"/>
      <c r="Y511" s="18"/>
      <c r="Z511" s="4"/>
      <c r="AA511" s="19"/>
      <c r="AB511" s="19"/>
      <c r="AC511" s="19"/>
      <c r="AD511" s="19"/>
      <c r="AE511" s="19"/>
      <c r="AF511" s="47"/>
      <c r="AG511" s="48"/>
      <c r="AH511" s="48"/>
      <c r="AI511" s="48"/>
      <c r="AJ511" s="48"/>
    </row>
    <row r="512" spans="20:36" x14ac:dyDescent="0.25">
      <c r="T512" s="59"/>
      <c r="X512" s="17"/>
      <c r="Y512" s="18"/>
      <c r="Z512" s="4"/>
      <c r="AA512" s="19"/>
      <c r="AB512" s="19"/>
      <c r="AC512" s="19"/>
      <c r="AD512" s="19"/>
      <c r="AE512" s="19"/>
      <c r="AF512" s="47"/>
      <c r="AG512" s="48"/>
      <c r="AH512" s="48"/>
      <c r="AI512" s="48"/>
      <c r="AJ512" s="48"/>
    </row>
    <row r="513" spans="20:36" x14ac:dyDescent="0.25">
      <c r="T513" s="59"/>
      <c r="X513" s="17"/>
      <c r="Y513" s="18"/>
      <c r="Z513" s="4"/>
      <c r="AA513" s="19"/>
      <c r="AB513" s="19"/>
      <c r="AC513" s="19"/>
      <c r="AD513" s="19"/>
      <c r="AE513" s="19"/>
      <c r="AF513" s="47"/>
      <c r="AG513" s="48"/>
      <c r="AH513" s="48"/>
      <c r="AI513" s="48"/>
      <c r="AJ513" s="48"/>
    </row>
    <row r="514" spans="20:36" x14ac:dyDescent="0.25">
      <c r="T514" s="59"/>
      <c r="X514" s="17"/>
      <c r="Y514" s="18"/>
      <c r="Z514" s="4"/>
      <c r="AA514" s="19"/>
      <c r="AB514" s="19"/>
      <c r="AC514" s="19"/>
      <c r="AD514" s="19"/>
      <c r="AE514" s="19"/>
      <c r="AF514" s="47"/>
      <c r="AG514" s="48"/>
      <c r="AH514" s="48"/>
      <c r="AI514" s="48"/>
      <c r="AJ514" s="48"/>
    </row>
    <row r="515" spans="20:36" x14ac:dyDescent="0.25">
      <c r="T515" s="59"/>
      <c r="X515" s="17"/>
      <c r="Y515" s="18"/>
      <c r="Z515" s="4"/>
      <c r="AA515" s="19"/>
      <c r="AB515" s="19"/>
      <c r="AC515" s="19"/>
      <c r="AD515" s="19"/>
      <c r="AE515" s="19"/>
      <c r="AF515" s="47"/>
      <c r="AG515" s="48"/>
      <c r="AH515" s="48"/>
      <c r="AI515" s="48"/>
      <c r="AJ515" s="48"/>
    </row>
    <row r="516" spans="20:36" x14ac:dyDescent="0.25">
      <c r="T516" s="59"/>
      <c r="X516" s="17"/>
      <c r="Y516" s="18"/>
      <c r="Z516" s="4"/>
      <c r="AA516" s="19"/>
      <c r="AB516" s="19"/>
      <c r="AC516" s="19"/>
      <c r="AD516" s="19"/>
      <c r="AE516" s="19"/>
      <c r="AF516" s="47"/>
      <c r="AG516" s="48"/>
      <c r="AH516" s="48"/>
      <c r="AI516" s="48"/>
      <c r="AJ516" s="48"/>
    </row>
    <row r="517" spans="20:36" x14ac:dyDescent="0.25">
      <c r="T517" s="59"/>
      <c r="X517" s="17"/>
      <c r="Y517" s="18"/>
      <c r="Z517" s="4"/>
      <c r="AA517" s="19"/>
      <c r="AB517" s="19"/>
      <c r="AC517" s="19"/>
      <c r="AD517" s="19"/>
      <c r="AE517" s="19"/>
      <c r="AF517" s="47"/>
      <c r="AG517" s="48"/>
      <c r="AH517" s="48"/>
      <c r="AI517" s="48"/>
      <c r="AJ517" s="48"/>
    </row>
    <row r="518" spans="20:36" x14ac:dyDescent="0.25">
      <c r="T518" s="59"/>
      <c r="X518" s="17"/>
      <c r="Y518" s="18"/>
      <c r="Z518" s="4"/>
      <c r="AA518" s="19"/>
      <c r="AB518" s="19"/>
      <c r="AC518" s="19"/>
      <c r="AD518" s="19"/>
      <c r="AE518" s="19"/>
      <c r="AF518" s="47"/>
      <c r="AG518" s="48"/>
      <c r="AH518" s="48"/>
      <c r="AI518" s="48"/>
      <c r="AJ518" s="48"/>
    </row>
    <row r="519" spans="20:36" x14ac:dyDescent="0.25">
      <c r="T519" s="59"/>
      <c r="X519" s="17"/>
      <c r="Y519" s="18"/>
      <c r="Z519" s="4"/>
      <c r="AA519" s="19"/>
      <c r="AB519" s="19"/>
      <c r="AC519" s="19"/>
      <c r="AD519" s="19"/>
      <c r="AE519" s="19"/>
      <c r="AF519" s="47"/>
      <c r="AG519" s="48"/>
      <c r="AH519" s="48"/>
      <c r="AI519" s="48"/>
      <c r="AJ519" s="48"/>
    </row>
    <row r="520" spans="20:36" x14ac:dyDescent="0.25">
      <c r="T520" s="59"/>
      <c r="X520" s="17"/>
      <c r="Y520" s="18"/>
      <c r="Z520" s="4"/>
      <c r="AA520" s="19"/>
      <c r="AB520" s="19"/>
      <c r="AC520" s="19"/>
      <c r="AD520" s="19"/>
      <c r="AE520" s="19"/>
      <c r="AF520" s="47"/>
      <c r="AG520" s="48"/>
      <c r="AH520" s="48"/>
      <c r="AI520" s="48"/>
      <c r="AJ520" s="48"/>
    </row>
    <row r="521" spans="20:36" x14ac:dyDescent="0.25">
      <c r="T521" s="59"/>
      <c r="X521" s="17"/>
      <c r="Y521" s="18"/>
      <c r="Z521" s="4"/>
      <c r="AA521" s="19"/>
      <c r="AB521" s="19"/>
      <c r="AC521" s="19"/>
      <c r="AD521" s="19"/>
      <c r="AE521" s="19"/>
      <c r="AF521" s="47"/>
      <c r="AG521" s="48"/>
      <c r="AH521" s="48"/>
      <c r="AI521" s="48"/>
      <c r="AJ521" s="48"/>
    </row>
    <row r="522" spans="20:36" x14ac:dyDescent="0.25">
      <c r="T522" s="59"/>
      <c r="X522" s="17"/>
      <c r="Y522" s="18"/>
      <c r="Z522" s="4"/>
      <c r="AA522" s="19"/>
      <c r="AB522" s="19"/>
      <c r="AC522" s="19"/>
      <c r="AD522" s="19"/>
      <c r="AE522" s="19"/>
      <c r="AF522" s="47"/>
      <c r="AG522" s="48"/>
      <c r="AH522" s="48"/>
      <c r="AI522" s="48"/>
      <c r="AJ522" s="48"/>
    </row>
    <row r="523" spans="20:36" x14ac:dyDescent="0.25">
      <c r="T523" s="59"/>
      <c r="X523" s="17"/>
      <c r="Y523" s="18"/>
      <c r="Z523" s="4"/>
      <c r="AA523" s="19"/>
      <c r="AB523" s="19"/>
      <c r="AC523" s="19"/>
      <c r="AD523" s="19"/>
      <c r="AE523" s="19"/>
      <c r="AF523" s="47"/>
      <c r="AG523" s="48"/>
      <c r="AH523" s="48"/>
      <c r="AI523" s="48"/>
      <c r="AJ523" s="48"/>
    </row>
    <row r="524" spans="20:36" x14ac:dyDescent="0.25">
      <c r="T524" s="59"/>
      <c r="X524" s="17"/>
      <c r="Y524" s="18"/>
      <c r="Z524" s="4"/>
      <c r="AA524" s="19"/>
      <c r="AB524" s="19"/>
      <c r="AC524" s="19"/>
      <c r="AD524" s="19"/>
      <c r="AE524" s="19"/>
      <c r="AF524" s="47"/>
      <c r="AG524" s="48"/>
      <c r="AH524" s="48"/>
      <c r="AI524" s="48"/>
      <c r="AJ524" s="48"/>
    </row>
    <row r="525" spans="20:36" x14ac:dyDescent="0.25">
      <c r="T525" s="59"/>
      <c r="X525" s="17"/>
      <c r="Y525" s="18"/>
      <c r="Z525" s="4"/>
      <c r="AA525" s="19"/>
      <c r="AB525" s="19"/>
      <c r="AC525" s="19"/>
      <c r="AD525" s="19"/>
      <c r="AE525" s="19"/>
      <c r="AF525" s="47"/>
      <c r="AG525" s="48"/>
      <c r="AH525" s="48"/>
      <c r="AI525" s="48"/>
      <c r="AJ525" s="48"/>
    </row>
    <row r="526" spans="20:36" x14ac:dyDescent="0.25">
      <c r="T526" s="59"/>
      <c r="X526" s="17"/>
      <c r="Y526" s="18"/>
      <c r="Z526" s="4"/>
      <c r="AA526" s="19"/>
      <c r="AB526" s="19"/>
      <c r="AC526" s="19"/>
      <c r="AD526" s="19"/>
      <c r="AE526" s="19"/>
      <c r="AF526" s="47"/>
      <c r="AG526" s="48"/>
      <c r="AH526" s="48"/>
      <c r="AI526" s="48"/>
      <c r="AJ526" s="48"/>
    </row>
    <row r="527" spans="20:36" x14ac:dyDescent="0.25">
      <c r="T527" s="59"/>
      <c r="X527" s="17"/>
      <c r="Y527" s="18"/>
      <c r="Z527" s="4"/>
      <c r="AA527" s="19"/>
      <c r="AB527" s="19"/>
      <c r="AC527" s="19"/>
      <c r="AD527" s="19"/>
      <c r="AE527" s="19"/>
      <c r="AF527" s="47"/>
      <c r="AG527" s="48"/>
      <c r="AH527" s="48"/>
      <c r="AI527" s="48"/>
      <c r="AJ527" s="48"/>
    </row>
    <row r="528" spans="20:36" x14ac:dyDescent="0.25">
      <c r="T528" s="59"/>
      <c r="X528" s="17"/>
      <c r="Y528" s="18"/>
      <c r="Z528" s="4"/>
      <c r="AA528" s="19"/>
      <c r="AB528" s="19"/>
      <c r="AC528" s="19"/>
      <c r="AD528" s="19"/>
      <c r="AE528" s="19"/>
      <c r="AF528" s="47"/>
      <c r="AG528" s="48"/>
      <c r="AH528" s="48"/>
      <c r="AI528" s="48"/>
      <c r="AJ528" s="48"/>
    </row>
    <row r="529" spans="20:36" x14ac:dyDescent="0.25">
      <c r="T529" s="59"/>
      <c r="X529" s="17"/>
      <c r="Y529" s="18"/>
      <c r="Z529" s="4"/>
      <c r="AA529" s="19"/>
      <c r="AB529" s="19"/>
      <c r="AC529" s="19"/>
      <c r="AD529" s="19"/>
      <c r="AE529" s="19"/>
      <c r="AF529" s="47"/>
      <c r="AG529" s="48"/>
      <c r="AH529" s="48"/>
      <c r="AI529" s="48"/>
      <c r="AJ529" s="48"/>
    </row>
    <row r="530" spans="20:36" x14ac:dyDescent="0.25">
      <c r="T530" s="59"/>
      <c r="X530" s="17"/>
      <c r="Y530" s="18"/>
      <c r="Z530" s="4"/>
      <c r="AA530" s="19"/>
      <c r="AB530" s="19"/>
      <c r="AC530" s="19"/>
      <c r="AD530" s="19"/>
      <c r="AE530" s="19"/>
      <c r="AF530" s="47"/>
      <c r="AG530" s="48"/>
      <c r="AH530" s="48"/>
      <c r="AI530" s="48"/>
      <c r="AJ530" s="48"/>
    </row>
    <row r="531" spans="20:36" x14ac:dyDescent="0.25">
      <c r="T531" s="59"/>
      <c r="X531" s="17"/>
      <c r="Y531" s="18"/>
      <c r="Z531" s="4"/>
      <c r="AA531" s="19"/>
      <c r="AB531" s="19"/>
      <c r="AC531" s="19"/>
      <c r="AD531" s="19"/>
      <c r="AE531" s="19"/>
      <c r="AF531" s="47"/>
      <c r="AG531" s="48"/>
      <c r="AH531" s="48"/>
      <c r="AI531" s="48"/>
      <c r="AJ531" s="48"/>
    </row>
    <row r="532" spans="20:36" x14ac:dyDescent="0.25">
      <c r="T532" s="59"/>
      <c r="X532" s="17"/>
      <c r="Y532" s="18"/>
      <c r="Z532" s="4"/>
      <c r="AA532" s="19"/>
      <c r="AB532" s="19"/>
      <c r="AC532" s="19"/>
      <c r="AD532" s="19"/>
      <c r="AE532" s="19"/>
      <c r="AF532" s="47"/>
      <c r="AG532" s="48"/>
      <c r="AH532" s="48"/>
      <c r="AI532" s="48"/>
      <c r="AJ532" s="48"/>
    </row>
    <row r="533" spans="20:36" x14ac:dyDescent="0.25">
      <c r="T533" s="59"/>
      <c r="X533" s="17"/>
      <c r="Y533" s="18"/>
      <c r="Z533" s="4"/>
      <c r="AA533" s="19"/>
      <c r="AB533" s="19"/>
      <c r="AC533" s="19"/>
      <c r="AD533" s="19"/>
      <c r="AE533" s="19"/>
      <c r="AF533" s="47"/>
      <c r="AG533" s="48"/>
      <c r="AH533" s="48"/>
      <c r="AI533" s="48"/>
      <c r="AJ533" s="48"/>
    </row>
    <row r="534" spans="20:36" x14ac:dyDescent="0.25">
      <c r="T534" s="59"/>
      <c r="X534" s="17"/>
      <c r="Y534" s="18"/>
      <c r="Z534" s="4"/>
      <c r="AA534" s="19"/>
      <c r="AB534" s="19"/>
      <c r="AC534" s="19"/>
      <c r="AD534" s="19"/>
      <c r="AE534" s="19"/>
      <c r="AF534" s="47"/>
      <c r="AG534" s="48"/>
      <c r="AH534" s="48"/>
      <c r="AI534" s="48"/>
      <c r="AJ534" s="48"/>
    </row>
    <row r="535" spans="20:36" x14ac:dyDescent="0.25">
      <c r="T535" s="59"/>
      <c r="X535" s="17"/>
      <c r="Y535" s="18"/>
      <c r="Z535" s="4"/>
      <c r="AA535" s="19"/>
      <c r="AB535" s="19"/>
      <c r="AC535" s="19"/>
      <c r="AD535" s="19"/>
      <c r="AE535" s="19"/>
      <c r="AF535" s="47"/>
      <c r="AG535" s="48"/>
      <c r="AH535" s="48"/>
      <c r="AI535" s="48"/>
      <c r="AJ535" s="48"/>
    </row>
    <row r="536" spans="20:36" x14ac:dyDescent="0.25">
      <c r="T536" s="59"/>
      <c r="X536" s="17"/>
      <c r="Y536" s="18"/>
      <c r="Z536" s="4"/>
      <c r="AA536" s="19"/>
      <c r="AB536" s="19"/>
      <c r="AC536" s="19"/>
      <c r="AD536" s="19"/>
      <c r="AE536" s="19"/>
      <c r="AF536" s="47"/>
      <c r="AG536" s="48"/>
      <c r="AH536" s="48"/>
      <c r="AI536" s="48"/>
      <c r="AJ536" s="48"/>
    </row>
    <row r="537" spans="20:36" x14ac:dyDescent="0.25">
      <c r="T537" s="59"/>
      <c r="X537" s="17"/>
      <c r="Y537" s="18"/>
      <c r="Z537" s="4"/>
      <c r="AA537" s="19"/>
      <c r="AB537" s="19"/>
      <c r="AC537" s="19"/>
      <c r="AD537" s="19"/>
      <c r="AE537" s="19"/>
      <c r="AF537" s="47"/>
      <c r="AG537" s="48"/>
      <c r="AH537" s="48"/>
      <c r="AI537" s="48"/>
      <c r="AJ537" s="48"/>
    </row>
    <row r="538" spans="20:36" x14ac:dyDescent="0.25">
      <c r="T538" s="59"/>
      <c r="X538" s="17"/>
      <c r="Y538" s="18"/>
      <c r="Z538" s="4"/>
      <c r="AA538" s="19"/>
      <c r="AB538" s="19"/>
      <c r="AC538" s="19"/>
      <c r="AD538" s="19"/>
      <c r="AE538" s="19"/>
      <c r="AF538" s="47"/>
      <c r="AG538" s="48"/>
      <c r="AH538" s="48"/>
      <c r="AI538" s="48"/>
      <c r="AJ538" s="48"/>
    </row>
    <row r="539" spans="20:36" x14ac:dyDescent="0.25">
      <c r="T539" s="59"/>
      <c r="X539" s="17"/>
      <c r="Y539" s="18"/>
      <c r="Z539" s="4"/>
      <c r="AA539" s="19"/>
      <c r="AB539" s="19"/>
      <c r="AC539" s="19"/>
      <c r="AD539" s="19"/>
      <c r="AE539" s="19"/>
      <c r="AF539" s="47"/>
      <c r="AG539" s="48"/>
      <c r="AH539" s="48"/>
      <c r="AI539" s="48"/>
      <c r="AJ539" s="48"/>
    </row>
    <row r="540" spans="20:36" x14ac:dyDescent="0.25">
      <c r="T540" s="59"/>
      <c r="X540" s="17"/>
      <c r="Y540" s="18"/>
      <c r="Z540" s="4"/>
      <c r="AA540" s="19"/>
      <c r="AB540" s="19"/>
      <c r="AC540" s="19"/>
      <c r="AD540" s="19"/>
      <c r="AE540" s="19"/>
      <c r="AF540" s="47"/>
      <c r="AG540" s="48"/>
      <c r="AH540" s="48"/>
      <c r="AI540" s="48"/>
      <c r="AJ540" s="48"/>
    </row>
    <row r="541" spans="20:36" x14ac:dyDescent="0.25">
      <c r="T541" s="59"/>
      <c r="X541" s="17"/>
      <c r="Y541" s="18"/>
      <c r="Z541" s="4"/>
      <c r="AA541" s="19"/>
      <c r="AB541" s="19"/>
      <c r="AC541" s="19"/>
      <c r="AD541" s="19"/>
      <c r="AE541" s="19"/>
      <c r="AF541" s="47"/>
      <c r="AG541" s="48"/>
      <c r="AH541" s="48"/>
      <c r="AI541" s="48"/>
      <c r="AJ541" s="48"/>
    </row>
  </sheetData>
  <mergeCells count="1">
    <mergeCell ref="X1:AJ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38"/>
  <sheetViews>
    <sheetView zoomScale="80" zoomScaleNormal="80" workbookViewId="0">
      <selection activeCell="U2" sqref="T2:U2"/>
    </sheetView>
  </sheetViews>
  <sheetFormatPr baseColWidth="10" defaultRowHeight="15" x14ac:dyDescent="0.25"/>
  <cols>
    <col min="1" max="1" width="7.5703125" style="64" customWidth="1"/>
    <col min="2" max="2" width="9.140625" style="56" customWidth="1"/>
    <col min="3" max="3" width="6.140625" style="55" bestFit="1" customWidth="1"/>
    <col min="4" max="4" width="6.85546875" style="56" customWidth="1"/>
    <col min="5" max="5" width="6.5703125" style="70" customWidth="1"/>
    <col min="6" max="6" width="6.28515625" style="71" customWidth="1"/>
    <col min="7" max="7" width="6.5703125" style="55" customWidth="1"/>
    <col min="8" max="8" width="6.140625" style="56" customWidth="1"/>
    <col min="9" max="9" width="6.5703125" style="55" customWidth="1"/>
    <col min="10" max="10" width="6.28515625" style="56" customWidth="1"/>
    <col min="11" max="11" width="6.5703125" style="55" customWidth="1"/>
    <col min="12" max="12" width="6.28515625" style="56" customWidth="1"/>
    <col min="13" max="13" width="6.140625" style="55" customWidth="1"/>
    <col min="14" max="14" width="6.140625" style="56" customWidth="1"/>
    <col min="15" max="15" width="7.5703125" style="55" customWidth="1"/>
    <col min="16" max="16" width="6.85546875" style="56" customWidth="1"/>
    <col min="17" max="18" width="6.140625" style="52" customWidth="1"/>
    <col min="19" max="19" width="6.140625" style="55" bestFit="1" customWidth="1"/>
    <col min="20" max="20" width="9.140625" style="56" customWidth="1"/>
    <col min="21" max="21" width="10" style="52" customWidth="1"/>
    <col min="22" max="22" width="12.5703125" style="80" customWidth="1"/>
    <col min="24" max="24" width="12" bestFit="1" customWidth="1"/>
    <col min="25" max="25" width="12.28515625" bestFit="1" customWidth="1"/>
    <col min="26" max="28" width="14.28515625" customWidth="1"/>
    <col min="29" max="31" width="14.28515625" hidden="1" customWidth="1"/>
    <col min="32" max="32" width="27.28515625" bestFit="1" customWidth="1"/>
    <col min="33" max="36" width="16" customWidth="1"/>
    <col min="42" max="42" width="6" customWidth="1"/>
    <col min="43" max="43" width="5" customWidth="1"/>
    <col min="44" max="45" width="8" customWidth="1"/>
    <col min="46" max="47" width="5" customWidth="1"/>
    <col min="48" max="48" width="6" customWidth="1"/>
  </cols>
  <sheetData>
    <row r="1" spans="1:37" x14ac:dyDescent="0.25">
      <c r="D1" s="60"/>
      <c r="E1" s="66"/>
      <c r="F1" s="67"/>
      <c r="G1" s="61"/>
      <c r="H1" s="60"/>
      <c r="I1" s="61"/>
      <c r="J1" s="104"/>
      <c r="K1" s="102"/>
      <c r="L1" s="104"/>
      <c r="M1" s="102"/>
      <c r="N1" s="104"/>
      <c r="O1" s="102"/>
      <c r="P1" s="104"/>
      <c r="Q1" s="53"/>
      <c r="R1" s="53"/>
      <c r="S1" s="102"/>
      <c r="T1" s="104"/>
      <c r="U1" s="53"/>
      <c r="V1" s="103"/>
      <c r="W1" s="128" t="s">
        <v>60</v>
      </c>
      <c r="X1" s="128"/>
      <c r="Y1" s="128"/>
      <c r="Z1" s="128"/>
      <c r="AA1" s="128"/>
      <c r="AB1" s="128"/>
      <c r="AC1" s="128"/>
      <c r="AD1" s="128"/>
      <c r="AE1" s="128"/>
    </row>
    <row r="2" spans="1:37" ht="126.75" x14ac:dyDescent="0.25">
      <c r="A2" s="65" t="s">
        <v>35</v>
      </c>
      <c r="B2" s="57" t="s">
        <v>88</v>
      </c>
      <c r="C2" s="58" t="s">
        <v>106</v>
      </c>
      <c r="D2" s="57" t="s">
        <v>94</v>
      </c>
      <c r="E2" s="58" t="s">
        <v>74</v>
      </c>
      <c r="F2" s="68" t="s">
        <v>89</v>
      </c>
      <c r="G2" s="69" t="s">
        <v>87</v>
      </c>
      <c r="H2" s="57" t="s">
        <v>95</v>
      </c>
      <c r="I2" s="58" t="s">
        <v>110</v>
      </c>
      <c r="J2" s="57" t="s">
        <v>96</v>
      </c>
      <c r="K2" s="58" t="s">
        <v>62</v>
      </c>
      <c r="L2" s="57" t="s">
        <v>97</v>
      </c>
      <c r="M2" s="58" t="s">
        <v>105</v>
      </c>
      <c r="N2" s="57" t="s">
        <v>98</v>
      </c>
      <c r="O2" s="58" t="s">
        <v>111</v>
      </c>
      <c r="P2" s="57" t="s">
        <v>99</v>
      </c>
      <c r="Q2" s="58" t="s">
        <v>108</v>
      </c>
      <c r="R2" s="54" t="s">
        <v>100</v>
      </c>
      <c r="S2" s="54" t="s">
        <v>109</v>
      </c>
      <c r="T2" s="57" t="s">
        <v>90</v>
      </c>
      <c r="U2" s="58" t="s">
        <v>107</v>
      </c>
      <c r="V2" s="75"/>
      <c r="W2" s="42" t="s">
        <v>36</v>
      </c>
      <c r="X2" s="42" t="s">
        <v>103</v>
      </c>
      <c r="Y2" s="42" t="s">
        <v>43</v>
      </c>
      <c r="Z2" s="42" t="str">
        <f>M2</f>
        <v>Soll Ladedruck</v>
      </c>
      <c r="AA2" s="42" t="str">
        <f>K2</f>
        <v>akt. Ladedruck</v>
      </c>
      <c r="AB2" s="42" t="s">
        <v>65</v>
      </c>
      <c r="AC2" s="42" t="s">
        <v>64</v>
      </c>
      <c r="AD2" s="42" t="s">
        <v>63</v>
      </c>
      <c r="AE2" s="42" t="s">
        <v>66</v>
      </c>
      <c r="AF2" s="42" t="str">
        <f>Q2</f>
        <v>Einspritzmenge nach ARD</v>
      </c>
      <c r="AG2" s="42" t="str">
        <f>E2</f>
        <v>Vorförderdruck</v>
      </c>
      <c r="AH2" s="42" t="str">
        <f>U2</f>
        <v>Raildruck Sollwert</v>
      </c>
      <c r="AI2" s="42" t="str">
        <f>C2</f>
        <v>Raildruck</v>
      </c>
      <c r="AJ2" s="42" t="s">
        <v>66</v>
      </c>
      <c r="AK2" s="42"/>
    </row>
    <row r="3" spans="1:37" x14ac:dyDescent="0.25">
      <c r="A3">
        <v>171</v>
      </c>
      <c r="B3" t="s">
        <v>91</v>
      </c>
      <c r="C3">
        <v>337.76900000000001</v>
      </c>
      <c r="D3" t="s">
        <v>91</v>
      </c>
      <c r="E3">
        <v>3.9009999999999998</v>
      </c>
      <c r="F3" t="s">
        <v>92</v>
      </c>
      <c r="G3">
        <v>754</v>
      </c>
      <c r="H3" t="s">
        <v>20</v>
      </c>
      <c r="I3">
        <v>0</v>
      </c>
      <c r="J3" t="s">
        <v>101</v>
      </c>
      <c r="K3">
        <v>1027</v>
      </c>
      <c r="L3" t="s">
        <v>101</v>
      </c>
      <c r="M3">
        <v>1009</v>
      </c>
      <c r="N3" t="s">
        <v>102</v>
      </c>
      <c r="O3">
        <v>0</v>
      </c>
      <c r="P3" t="s">
        <v>93</v>
      </c>
      <c r="Q3">
        <v>7.67</v>
      </c>
      <c r="R3" t="s">
        <v>26</v>
      </c>
      <c r="S3">
        <v>58</v>
      </c>
      <c r="T3" t="s">
        <v>91</v>
      </c>
      <c r="U3">
        <v>337.76900000000001</v>
      </c>
      <c r="V3" s="82"/>
      <c r="W3" s="17">
        <f t="shared" ref="W3:W34" si="0">A3/1000</f>
        <v>0.17100000000000001</v>
      </c>
      <c r="X3" s="95">
        <f>VALUE(G3)</f>
        <v>754</v>
      </c>
      <c r="Y3" s="4">
        <f>X3*60*'Berechnungen 525d'!$D$7/1000</f>
        <v>21.028085106382974</v>
      </c>
      <c r="Z3" s="19">
        <f>VALUE(M3)</f>
        <v>1009</v>
      </c>
      <c r="AA3" s="19">
        <f>VALUE(K3)</f>
        <v>1027</v>
      </c>
      <c r="AB3" s="19">
        <f t="shared" ref="AB3" si="1">Z3-AA3</f>
        <v>-18</v>
      </c>
      <c r="AC3" s="19" t="str">
        <f>IF(ISBLANK(H3),#REF!,H3)</f>
        <v>km/h</v>
      </c>
      <c r="AD3" s="19">
        <f>IF(ISBLANK(G3),#REF!,G3)</f>
        <v>754</v>
      </c>
      <c r="AE3" s="19" t="e">
        <f t="shared" ref="AE3" si="2">AC3-AD3</f>
        <v>#VALUE!</v>
      </c>
      <c r="AF3" s="47">
        <f>Q3</f>
        <v>7.67</v>
      </c>
      <c r="AG3" s="48">
        <f>VALUE(E3)</f>
        <v>3.9009999999999998</v>
      </c>
      <c r="AH3" s="20">
        <f>VALUE(U3)</f>
        <v>337.76900000000001</v>
      </c>
      <c r="AI3" s="20">
        <f>VALUE(C3)</f>
        <v>337.76900000000001</v>
      </c>
      <c r="AJ3" s="20">
        <f>AH3-AI3</f>
        <v>0</v>
      </c>
      <c r="AK3" s="48"/>
    </row>
    <row r="4" spans="1:37" x14ac:dyDescent="0.25">
      <c r="A4">
        <v>471</v>
      </c>
      <c r="B4" t="s">
        <v>91</v>
      </c>
      <c r="C4">
        <v>337.76900000000001</v>
      </c>
      <c r="D4" t="s">
        <v>91</v>
      </c>
      <c r="E4">
        <v>3.8969999999999998</v>
      </c>
      <c r="F4" t="s">
        <v>92</v>
      </c>
      <c r="G4">
        <v>776</v>
      </c>
      <c r="H4" t="s">
        <v>20</v>
      </c>
      <c r="I4">
        <v>0</v>
      </c>
      <c r="J4" t="s">
        <v>101</v>
      </c>
      <c r="K4">
        <v>1027</v>
      </c>
      <c r="L4" t="s">
        <v>101</v>
      </c>
      <c r="M4">
        <v>1045</v>
      </c>
      <c r="N4" t="s">
        <v>102</v>
      </c>
      <c r="O4">
        <v>0</v>
      </c>
      <c r="P4" t="s">
        <v>93</v>
      </c>
      <c r="Q4">
        <v>12.71</v>
      </c>
      <c r="R4" t="s">
        <v>26</v>
      </c>
      <c r="S4">
        <v>112</v>
      </c>
      <c r="T4" t="s">
        <v>91</v>
      </c>
      <c r="U4">
        <v>348.00400000000002</v>
      </c>
      <c r="V4" s="82"/>
      <c r="W4" s="17">
        <f t="shared" si="0"/>
        <v>0.47099999999999997</v>
      </c>
      <c r="X4" s="95">
        <f t="shared" ref="X4:X67" si="3">VALUE(G4)</f>
        <v>776</v>
      </c>
      <c r="Y4" s="4">
        <f>X4*60*'Berechnungen 525d'!$D$7/1000</f>
        <v>21.641636661211127</v>
      </c>
      <c r="Z4" s="19">
        <f t="shared" ref="Z4:Z67" si="4">VALUE(M4)</f>
        <v>1045</v>
      </c>
      <c r="AA4" s="19">
        <f t="shared" ref="AA4:AA67" si="5">VALUE(K4)</f>
        <v>1027</v>
      </c>
      <c r="AB4" s="19">
        <f t="shared" ref="AB4:AB67" si="6">Z4-AA4</f>
        <v>18</v>
      </c>
      <c r="AC4" s="19" t="str">
        <f>IF(ISBLANK(H4),#REF!,H4)</f>
        <v>km/h</v>
      </c>
      <c r="AD4" s="19">
        <f>IF(ISBLANK(G4),#REF!,G4)</f>
        <v>776</v>
      </c>
      <c r="AE4" s="19" t="e">
        <f t="shared" ref="AE4:AE67" si="7">AC4-AD4</f>
        <v>#VALUE!</v>
      </c>
      <c r="AF4" s="47">
        <f t="shared" ref="AF4:AF67" si="8">Q4</f>
        <v>12.71</v>
      </c>
      <c r="AG4" s="48">
        <f t="shared" ref="AG4:AG67" si="9">VALUE(E4)</f>
        <v>3.8969999999999998</v>
      </c>
      <c r="AH4" s="20">
        <f t="shared" ref="AH4:AH67" si="10">VALUE(U4)</f>
        <v>348.00400000000002</v>
      </c>
      <c r="AI4" s="20">
        <f t="shared" ref="AI4:AI67" si="11">VALUE(C4)</f>
        <v>337.76900000000001</v>
      </c>
      <c r="AJ4" s="20">
        <f t="shared" ref="AJ4:AJ67" si="12">AH4-AI4</f>
        <v>10.235000000000014</v>
      </c>
      <c r="AK4" s="48"/>
    </row>
    <row r="5" spans="1:37" x14ac:dyDescent="0.25">
      <c r="A5">
        <v>761</v>
      </c>
      <c r="B5" t="s">
        <v>91</v>
      </c>
      <c r="C5">
        <v>409.41699999999997</v>
      </c>
      <c r="D5" t="s">
        <v>91</v>
      </c>
      <c r="E5">
        <v>3.8580000000000001</v>
      </c>
      <c r="F5" t="s">
        <v>92</v>
      </c>
      <c r="G5">
        <v>1208</v>
      </c>
      <c r="H5" t="s">
        <v>20</v>
      </c>
      <c r="I5">
        <v>0</v>
      </c>
      <c r="J5" t="s">
        <v>101</v>
      </c>
      <c r="K5">
        <v>1022</v>
      </c>
      <c r="L5" t="s">
        <v>101</v>
      </c>
      <c r="M5">
        <v>1094</v>
      </c>
      <c r="N5" t="s">
        <v>102</v>
      </c>
      <c r="O5">
        <v>0</v>
      </c>
      <c r="P5" t="s">
        <v>93</v>
      </c>
      <c r="Q5">
        <v>16.82</v>
      </c>
      <c r="R5" t="s">
        <v>26</v>
      </c>
      <c r="S5">
        <v>126</v>
      </c>
      <c r="T5" t="s">
        <v>91</v>
      </c>
      <c r="U5">
        <v>460.59399999999999</v>
      </c>
      <c r="V5" s="82"/>
      <c r="W5" s="17">
        <f t="shared" si="0"/>
        <v>0.76100000000000001</v>
      </c>
      <c r="X5" s="95">
        <f t="shared" si="3"/>
        <v>1208</v>
      </c>
      <c r="Y5" s="4">
        <f>X5*60*'Berechnungen 525d'!$D$7/1000</f>
        <v>33.68955810147299</v>
      </c>
      <c r="Z5" s="19">
        <f t="shared" si="4"/>
        <v>1094</v>
      </c>
      <c r="AA5" s="19">
        <f t="shared" si="5"/>
        <v>1022</v>
      </c>
      <c r="AB5" s="19">
        <f t="shared" si="6"/>
        <v>72</v>
      </c>
      <c r="AC5" s="19" t="str">
        <f>IF(ISBLANK(H5),#REF!,H5)</f>
        <v>km/h</v>
      </c>
      <c r="AD5" s="19">
        <f>IF(ISBLANK(G5),#REF!,G5)</f>
        <v>1208</v>
      </c>
      <c r="AE5" s="19" t="e">
        <f t="shared" si="7"/>
        <v>#VALUE!</v>
      </c>
      <c r="AF5" s="47">
        <f t="shared" si="8"/>
        <v>16.82</v>
      </c>
      <c r="AG5" s="48">
        <f t="shared" si="9"/>
        <v>3.8580000000000001</v>
      </c>
      <c r="AH5" s="20">
        <f t="shared" si="10"/>
        <v>460.59399999999999</v>
      </c>
      <c r="AI5" s="20">
        <f t="shared" si="11"/>
        <v>409.41699999999997</v>
      </c>
      <c r="AJ5" s="20">
        <f t="shared" si="12"/>
        <v>51.177000000000021</v>
      </c>
      <c r="AK5" s="48"/>
    </row>
    <row r="6" spans="1:37" x14ac:dyDescent="0.25">
      <c r="A6">
        <v>1042</v>
      </c>
      <c r="B6" t="s">
        <v>91</v>
      </c>
      <c r="C6">
        <v>481.065</v>
      </c>
      <c r="D6" t="s">
        <v>91</v>
      </c>
      <c r="E6">
        <v>3.8330000000000002</v>
      </c>
      <c r="F6" t="s">
        <v>92</v>
      </c>
      <c r="G6">
        <v>1523</v>
      </c>
      <c r="H6" t="s">
        <v>20</v>
      </c>
      <c r="I6">
        <v>0</v>
      </c>
      <c r="J6" t="s">
        <v>101</v>
      </c>
      <c r="K6">
        <v>1028</v>
      </c>
      <c r="L6" t="s">
        <v>101</v>
      </c>
      <c r="M6">
        <v>1073</v>
      </c>
      <c r="N6" t="s">
        <v>102</v>
      </c>
      <c r="O6">
        <v>0</v>
      </c>
      <c r="P6" t="s">
        <v>93</v>
      </c>
      <c r="Q6">
        <v>12.77</v>
      </c>
      <c r="R6" t="s">
        <v>26</v>
      </c>
      <c r="S6">
        <v>104</v>
      </c>
      <c r="T6" t="s">
        <v>91</v>
      </c>
      <c r="U6">
        <v>491.3</v>
      </c>
      <c r="V6" s="82"/>
      <c r="W6" s="17">
        <f t="shared" si="0"/>
        <v>1.042</v>
      </c>
      <c r="X6" s="95">
        <f t="shared" si="3"/>
        <v>1523</v>
      </c>
      <c r="Y6" s="4">
        <f>X6*60*'Berechnungen 525d'!$D$7/1000</f>
        <v>42.474500818330604</v>
      </c>
      <c r="Z6" s="19">
        <f t="shared" si="4"/>
        <v>1073</v>
      </c>
      <c r="AA6" s="19">
        <f t="shared" si="5"/>
        <v>1028</v>
      </c>
      <c r="AB6" s="19">
        <f t="shared" si="6"/>
        <v>45</v>
      </c>
      <c r="AC6" s="19" t="str">
        <f>IF(ISBLANK(H6),#REF!,H6)</f>
        <v>km/h</v>
      </c>
      <c r="AD6" s="19">
        <f>IF(ISBLANK(G6),#REF!,G6)</f>
        <v>1523</v>
      </c>
      <c r="AE6" s="19" t="e">
        <f t="shared" si="7"/>
        <v>#VALUE!</v>
      </c>
      <c r="AF6" s="47">
        <f t="shared" si="8"/>
        <v>12.77</v>
      </c>
      <c r="AG6" s="48">
        <f t="shared" si="9"/>
        <v>3.8330000000000002</v>
      </c>
      <c r="AH6" s="20">
        <f t="shared" si="10"/>
        <v>491.3</v>
      </c>
      <c r="AI6" s="20">
        <f t="shared" si="11"/>
        <v>481.065</v>
      </c>
      <c r="AJ6" s="20">
        <f t="shared" si="12"/>
        <v>10.235000000000014</v>
      </c>
      <c r="AK6" s="48"/>
    </row>
    <row r="7" spans="1:37" x14ac:dyDescent="0.25">
      <c r="A7">
        <v>1322</v>
      </c>
      <c r="B7" t="s">
        <v>91</v>
      </c>
      <c r="C7">
        <v>522.00599999999997</v>
      </c>
      <c r="D7" t="s">
        <v>91</v>
      </c>
      <c r="E7">
        <v>3.82</v>
      </c>
      <c r="F7" t="s">
        <v>92</v>
      </c>
      <c r="G7">
        <v>1541</v>
      </c>
      <c r="H7" t="s">
        <v>20</v>
      </c>
      <c r="I7">
        <v>0</v>
      </c>
      <c r="J7" t="s">
        <v>101</v>
      </c>
      <c r="K7">
        <v>1059</v>
      </c>
      <c r="L7" t="s">
        <v>101</v>
      </c>
      <c r="M7">
        <v>1124</v>
      </c>
      <c r="N7" t="s">
        <v>102</v>
      </c>
      <c r="O7">
        <v>0</v>
      </c>
      <c r="P7" t="s">
        <v>93</v>
      </c>
      <c r="Q7">
        <v>15.76</v>
      </c>
      <c r="R7" t="s">
        <v>26</v>
      </c>
      <c r="S7">
        <v>124</v>
      </c>
      <c r="T7" t="s">
        <v>91</v>
      </c>
      <c r="U7">
        <v>542.47699999999998</v>
      </c>
      <c r="V7" s="82"/>
      <c r="W7" s="17">
        <f t="shared" si="0"/>
        <v>1.3220000000000001</v>
      </c>
      <c r="X7" s="95">
        <f t="shared" si="3"/>
        <v>1541</v>
      </c>
      <c r="Y7" s="4">
        <f>X7*60*'Berechnungen 525d'!$D$7/1000</f>
        <v>42.976497545008179</v>
      </c>
      <c r="Z7" s="19">
        <f t="shared" si="4"/>
        <v>1124</v>
      </c>
      <c r="AA7" s="19">
        <f t="shared" si="5"/>
        <v>1059</v>
      </c>
      <c r="AB7" s="19">
        <f t="shared" si="6"/>
        <v>65</v>
      </c>
      <c r="AC7" s="19" t="str">
        <f>IF(ISBLANK(H7),#REF!,H7)</f>
        <v>km/h</v>
      </c>
      <c r="AD7" s="19">
        <f>IF(ISBLANK(G7),#REF!,G7)</f>
        <v>1541</v>
      </c>
      <c r="AE7" s="19" t="e">
        <f t="shared" si="7"/>
        <v>#VALUE!</v>
      </c>
      <c r="AF7" s="47">
        <f t="shared" si="8"/>
        <v>15.76</v>
      </c>
      <c r="AG7" s="48">
        <f t="shared" si="9"/>
        <v>3.82</v>
      </c>
      <c r="AH7" s="20">
        <f t="shared" si="10"/>
        <v>542.47699999999998</v>
      </c>
      <c r="AI7" s="20">
        <f t="shared" si="11"/>
        <v>522.00599999999997</v>
      </c>
      <c r="AJ7" s="20">
        <f t="shared" si="12"/>
        <v>20.471000000000004</v>
      </c>
      <c r="AK7" s="48"/>
    </row>
    <row r="8" spans="1:37" x14ac:dyDescent="0.25">
      <c r="A8">
        <v>1603</v>
      </c>
      <c r="B8" t="s">
        <v>91</v>
      </c>
      <c r="C8">
        <v>522.00599999999997</v>
      </c>
      <c r="D8" t="s">
        <v>91</v>
      </c>
      <c r="E8">
        <v>3.8239999999999998</v>
      </c>
      <c r="F8" t="s">
        <v>92</v>
      </c>
      <c r="G8">
        <v>1374</v>
      </c>
      <c r="H8" t="s">
        <v>20</v>
      </c>
      <c r="I8">
        <v>2.98</v>
      </c>
      <c r="J8" t="s">
        <v>101</v>
      </c>
      <c r="K8">
        <v>1098</v>
      </c>
      <c r="L8" t="s">
        <v>101</v>
      </c>
      <c r="M8">
        <v>1185</v>
      </c>
      <c r="N8" t="s">
        <v>102</v>
      </c>
      <c r="O8">
        <v>0</v>
      </c>
      <c r="P8" t="s">
        <v>93</v>
      </c>
      <c r="Q8">
        <v>20.5</v>
      </c>
      <c r="R8" t="s">
        <v>26</v>
      </c>
      <c r="S8">
        <v>160</v>
      </c>
      <c r="T8" t="s">
        <v>91</v>
      </c>
      <c r="U8">
        <v>562.94799999999998</v>
      </c>
      <c r="V8" s="82"/>
      <c r="W8" s="17">
        <f t="shared" si="0"/>
        <v>1.603</v>
      </c>
      <c r="X8" s="95">
        <f t="shared" si="3"/>
        <v>1374</v>
      </c>
      <c r="Y8" s="4">
        <f>X8*60*'Berechnungen 525d'!$D$7/1000</f>
        <v>38.319083469721768</v>
      </c>
      <c r="Z8" s="19">
        <f t="shared" si="4"/>
        <v>1185</v>
      </c>
      <c r="AA8" s="19">
        <f t="shared" si="5"/>
        <v>1098</v>
      </c>
      <c r="AB8" s="19">
        <f t="shared" si="6"/>
        <v>87</v>
      </c>
      <c r="AC8" s="19" t="str">
        <f>IF(ISBLANK(H8),#REF!,H8)</f>
        <v>km/h</v>
      </c>
      <c r="AD8" s="19">
        <f>IF(ISBLANK(G8),#REF!,G8)</f>
        <v>1374</v>
      </c>
      <c r="AE8" s="19" t="e">
        <f t="shared" si="7"/>
        <v>#VALUE!</v>
      </c>
      <c r="AF8" s="47">
        <f t="shared" si="8"/>
        <v>20.5</v>
      </c>
      <c r="AG8" s="48">
        <f t="shared" si="9"/>
        <v>3.8239999999999998</v>
      </c>
      <c r="AH8" s="20">
        <f t="shared" si="10"/>
        <v>562.94799999999998</v>
      </c>
      <c r="AI8" s="20">
        <f t="shared" si="11"/>
        <v>522.00599999999997</v>
      </c>
      <c r="AJ8" s="20">
        <f t="shared" si="12"/>
        <v>40.942000000000007</v>
      </c>
      <c r="AK8" s="48"/>
    </row>
    <row r="9" spans="1:37" x14ac:dyDescent="0.25">
      <c r="A9">
        <v>1933</v>
      </c>
      <c r="B9" t="s">
        <v>91</v>
      </c>
      <c r="C9">
        <v>552.71199999999999</v>
      </c>
      <c r="D9" t="s">
        <v>91</v>
      </c>
      <c r="E9">
        <v>3.8239999999999998</v>
      </c>
      <c r="F9" t="s">
        <v>92</v>
      </c>
      <c r="G9">
        <v>1314</v>
      </c>
      <c r="H9" t="s">
        <v>20</v>
      </c>
      <c r="I9">
        <v>5.66</v>
      </c>
      <c r="J9" t="s">
        <v>101</v>
      </c>
      <c r="K9">
        <v>1122</v>
      </c>
      <c r="L9" t="s">
        <v>101</v>
      </c>
      <c r="M9">
        <v>1183</v>
      </c>
      <c r="N9" t="s">
        <v>102</v>
      </c>
      <c r="O9">
        <v>0</v>
      </c>
      <c r="P9" t="s">
        <v>93</v>
      </c>
      <c r="Q9">
        <v>21.04</v>
      </c>
      <c r="R9" t="s">
        <v>26</v>
      </c>
      <c r="S9">
        <v>162</v>
      </c>
      <c r="T9" t="s">
        <v>91</v>
      </c>
      <c r="U9">
        <v>562.94799999999998</v>
      </c>
      <c r="V9" s="82"/>
      <c r="W9" s="17">
        <f t="shared" si="0"/>
        <v>1.9330000000000001</v>
      </c>
      <c r="X9" s="95">
        <f t="shared" si="3"/>
        <v>1314</v>
      </c>
      <c r="Y9" s="4">
        <f>X9*60*'Berechnungen 525d'!$D$7/1000</f>
        <v>36.645761047463175</v>
      </c>
      <c r="Z9" s="19">
        <f t="shared" si="4"/>
        <v>1183</v>
      </c>
      <c r="AA9" s="19">
        <f t="shared" si="5"/>
        <v>1122</v>
      </c>
      <c r="AB9" s="19">
        <f t="shared" si="6"/>
        <v>61</v>
      </c>
      <c r="AC9" s="19" t="str">
        <f>IF(ISBLANK(H9),#REF!,H9)</f>
        <v>km/h</v>
      </c>
      <c r="AD9" s="19">
        <f>IF(ISBLANK(G9),#REF!,G9)</f>
        <v>1314</v>
      </c>
      <c r="AE9" s="19" t="e">
        <f t="shared" si="7"/>
        <v>#VALUE!</v>
      </c>
      <c r="AF9" s="47">
        <f t="shared" si="8"/>
        <v>21.04</v>
      </c>
      <c r="AG9" s="48">
        <f t="shared" si="9"/>
        <v>3.8239999999999998</v>
      </c>
      <c r="AH9" s="20">
        <f t="shared" si="10"/>
        <v>562.94799999999998</v>
      </c>
      <c r="AI9" s="20">
        <f t="shared" si="11"/>
        <v>552.71199999999999</v>
      </c>
      <c r="AJ9" s="20">
        <f t="shared" si="12"/>
        <v>10.23599999999999</v>
      </c>
      <c r="AK9" s="48"/>
    </row>
    <row r="10" spans="1:37" x14ac:dyDescent="0.25">
      <c r="A10">
        <v>2203</v>
      </c>
      <c r="B10" t="s">
        <v>91</v>
      </c>
      <c r="C10">
        <v>562.94799999999998</v>
      </c>
      <c r="D10" t="s">
        <v>91</v>
      </c>
      <c r="E10">
        <v>3.8290000000000002</v>
      </c>
      <c r="F10" t="s">
        <v>92</v>
      </c>
      <c r="G10">
        <v>1276</v>
      </c>
      <c r="H10" t="s">
        <v>20</v>
      </c>
      <c r="I10">
        <v>7.96</v>
      </c>
      <c r="J10" t="s">
        <v>101</v>
      </c>
      <c r="K10">
        <v>1135</v>
      </c>
      <c r="L10" t="s">
        <v>101</v>
      </c>
      <c r="M10">
        <v>1191</v>
      </c>
      <c r="N10" t="s">
        <v>102</v>
      </c>
      <c r="O10">
        <v>0</v>
      </c>
      <c r="P10" t="s">
        <v>93</v>
      </c>
      <c r="Q10">
        <v>21.83</v>
      </c>
      <c r="R10" t="s">
        <v>26</v>
      </c>
      <c r="S10">
        <v>168</v>
      </c>
      <c r="T10" t="s">
        <v>91</v>
      </c>
      <c r="U10">
        <v>562.94799999999998</v>
      </c>
      <c r="V10" s="82"/>
      <c r="W10" s="17">
        <f t="shared" si="0"/>
        <v>2.2029999999999998</v>
      </c>
      <c r="X10" s="95">
        <f t="shared" si="3"/>
        <v>1276</v>
      </c>
      <c r="Y10" s="4">
        <f>X10*60*'Berechnungen 525d'!$D$7/1000</f>
        <v>35.585990180032731</v>
      </c>
      <c r="Z10" s="19">
        <f t="shared" si="4"/>
        <v>1191</v>
      </c>
      <c r="AA10" s="19">
        <f t="shared" si="5"/>
        <v>1135</v>
      </c>
      <c r="AB10" s="19">
        <f t="shared" si="6"/>
        <v>56</v>
      </c>
      <c r="AC10" s="19" t="str">
        <f>IF(ISBLANK(H10),#REF!,H10)</f>
        <v>km/h</v>
      </c>
      <c r="AD10" s="19">
        <f>IF(ISBLANK(G10),#REF!,G10)</f>
        <v>1276</v>
      </c>
      <c r="AE10" s="19" t="e">
        <f t="shared" si="7"/>
        <v>#VALUE!</v>
      </c>
      <c r="AF10" s="47">
        <f t="shared" si="8"/>
        <v>21.83</v>
      </c>
      <c r="AG10" s="48">
        <f t="shared" si="9"/>
        <v>3.8290000000000002</v>
      </c>
      <c r="AH10" s="20">
        <f t="shared" si="10"/>
        <v>562.94799999999998</v>
      </c>
      <c r="AI10" s="20">
        <f t="shared" si="11"/>
        <v>562.94799999999998</v>
      </c>
      <c r="AJ10" s="20">
        <f t="shared" si="12"/>
        <v>0</v>
      </c>
      <c r="AK10" s="48"/>
    </row>
    <row r="11" spans="1:37" x14ac:dyDescent="0.25">
      <c r="A11">
        <v>2504</v>
      </c>
      <c r="B11" t="s">
        <v>91</v>
      </c>
      <c r="C11">
        <v>562.94799999999998</v>
      </c>
      <c r="D11" t="s">
        <v>91</v>
      </c>
      <c r="E11">
        <v>3.8330000000000002</v>
      </c>
      <c r="F11" t="s">
        <v>92</v>
      </c>
      <c r="G11">
        <v>1250</v>
      </c>
      <c r="H11" t="s">
        <v>20</v>
      </c>
      <c r="I11">
        <v>10.27</v>
      </c>
      <c r="J11" t="s">
        <v>101</v>
      </c>
      <c r="K11">
        <v>1143</v>
      </c>
      <c r="L11" t="s">
        <v>101</v>
      </c>
      <c r="M11">
        <v>1187</v>
      </c>
      <c r="N11" t="s">
        <v>102</v>
      </c>
      <c r="O11">
        <v>0</v>
      </c>
      <c r="P11" t="s">
        <v>93</v>
      </c>
      <c r="Q11">
        <v>22.15</v>
      </c>
      <c r="R11" t="s">
        <v>26</v>
      </c>
      <c r="S11">
        <v>170</v>
      </c>
      <c r="T11" t="s">
        <v>91</v>
      </c>
      <c r="U11">
        <v>562.94799999999998</v>
      </c>
      <c r="V11" s="82"/>
      <c r="W11" s="17">
        <f t="shared" si="0"/>
        <v>2.504</v>
      </c>
      <c r="X11" s="95">
        <f t="shared" si="3"/>
        <v>1250</v>
      </c>
      <c r="Y11" s="4">
        <f>X11*60*'Berechnungen 525d'!$D$7/1000</f>
        <v>34.860883797054001</v>
      </c>
      <c r="Z11" s="19">
        <f t="shared" si="4"/>
        <v>1187</v>
      </c>
      <c r="AA11" s="19">
        <f t="shared" si="5"/>
        <v>1143</v>
      </c>
      <c r="AB11" s="19">
        <f t="shared" si="6"/>
        <v>44</v>
      </c>
      <c r="AC11" s="19" t="str">
        <f>IF(ISBLANK(H11),#REF!,H11)</f>
        <v>km/h</v>
      </c>
      <c r="AD11" s="19">
        <f>IF(ISBLANK(G11),#REF!,G11)</f>
        <v>1250</v>
      </c>
      <c r="AE11" s="19" t="e">
        <f t="shared" si="7"/>
        <v>#VALUE!</v>
      </c>
      <c r="AF11" s="47">
        <f t="shared" si="8"/>
        <v>22.15</v>
      </c>
      <c r="AG11" s="48">
        <f t="shared" si="9"/>
        <v>3.8330000000000002</v>
      </c>
      <c r="AH11" s="20">
        <f t="shared" si="10"/>
        <v>562.94799999999998</v>
      </c>
      <c r="AI11" s="20">
        <f t="shared" si="11"/>
        <v>562.94799999999998</v>
      </c>
      <c r="AJ11" s="20">
        <f t="shared" si="12"/>
        <v>0</v>
      </c>
      <c r="AK11" s="48"/>
    </row>
    <row r="12" spans="1:37" x14ac:dyDescent="0.25">
      <c r="A12">
        <v>2764</v>
      </c>
      <c r="B12" t="s">
        <v>91</v>
      </c>
      <c r="C12">
        <v>562.94799999999998</v>
      </c>
      <c r="D12" t="s">
        <v>91</v>
      </c>
      <c r="E12">
        <v>3.8330000000000002</v>
      </c>
      <c r="F12" t="s">
        <v>92</v>
      </c>
      <c r="G12">
        <v>1322</v>
      </c>
      <c r="H12" t="s">
        <v>20</v>
      </c>
      <c r="I12">
        <v>12.53</v>
      </c>
      <c r="J12" t="s">
        <v>101</v>
      </c>
      <c r="K12">
        <v>1145</v>
      </c>
      <c r="L12" t="s">
        <v>101</v>
      </c>
      <c r="M12">
        <v>1177</v>
      </c>
      <c r="N12" t="s">
        <v>102</v>
      </c>
      <c r="O12">
        <v>0</v>
      </c>
      <c r="P12" t="s">
        <v>93</v>
      </c>
      <c r="Q12">
        <v>20.239999999999998</v>
      </c>
      <c r="R12" t="s">
        <v>26</v>
      </c>
      <c r="S12">
        <v>156</v>
      </c>
      <c r="T12" t="s">
        <v>91</v>
      </c>
      <c r="U12">
        <v>562.94799999999998</v>
      </c>
      <c r="V12" s="82"/>
      <c r="W12" s="17">
        <f t="shared" si="0"/>
        <v>2.7639999999999998</v>
      </c>
      <c r="X12" s="95">
        <f t="shared" si="3"/>
        <v>1322</v>
      </c>
      <c r="Y12" s="4">
        <f>X12*60*'Berechnungen 525d'!$D$7/1000</f>
        <v>36.868870703764316</v>
      </c>
      <c r="Z12" s="19">
        <f t="shared" si="4"/>
        <v>1177</v>
      </c>
      <c r="AA12" s="19">
        <f t="shared" si="5"/>
        <v>1145</v>
      </c>
      <c r="AB12" s="19">
        <f t="shared" si="6"/>
        <v>32</v>
      </c>
      <c r="AC12" s="19" t="str">
        <f>IF(ISBLANK(H12),#REF!,H12)</f>
        <v>km/h</v>
      </c>
      <c r="AD12" s="19">
        <f>IF(ISBLANK(G12),#REF!,G12)</f>
        <v>1322</v>
      </c>
      <c r="AE12" s="19" t="e">
        <f t="shared" si="7"/>
        <v>#VALUE!</v>
      </c>
      <c r="AF12" s="47">
        <f t="shared" si="8"/>
        <v>20.239999999999998</v>
      </c>
      <c r="AG12" s="48">
        <f t="shared" si="9"/>
        <v>3.8330000000000002</v>
      </c>
      <c r="AH12" s="20">
        <f t="shared" si="10"/>
        <v>562.94799999999998</v>
      </c>
      <c r="AI12" s="20">
        <f t="shared" si="11"/>
        <v>562.94799999999998</v>
      </c>
      <c r="AJ12" s="20">
        <f t="shared" si="12"/>
        <v>0</v>
      </c>
      <c r="AK12" s="48"/>
    </row>
    <row r="13" spans="1:37" x14ac:dyDescent="0.25">
      <c r="A13">
        <v>3085</v>
      </c>
      <c r="B13" t="s">
        <v>91</v>
      </c>
      <c r="C13">
        <v>562.94799999999998</v>
      </c>
      <c r="D13" t="s">
        <v>91</v>
      </c>
      <c r="E13">
        <v>3.82</v>
      </c>
      <c r="F13" t="s">
        <v>92</v>
      </c>
      <c r="G13">
        <v>1494</v>
      </c>
      <c r="H13" t="s">
        <v>20</v>
      </c>
      <c r="I13">
        <v>13.99</v>
      </c>
      <c r="J13" t="s">
        <v>101</v>
      </c>
      <c r="K13">
        <v>1145</v>
      </c>
      <c r="L13" t="s">
        <v>101</v>
      </c>
      <c r="M13">
        <v>1123</v>
      </c>
      <c r="N13" t="s">
        <v>102</v>
      </c>
      <c r="O13">
        <v>0</v>
      </c>
      <c r="P13" t="s">
        <v>93</v>
      </c>
      <c r="Q13">
        <v>16.260000000000002</v>
      </c>
      <c r="R13" t="s">
        <v>26</v>
      </c>
      <c r="S13">
        <v>128</v>
      </c>
      <c r="T13" t="s">
        <v>91</v>
      </c>
      <c r="U13">
        <v>542.47699999999998</v>
      </c>
      <c r="V13" s="82"/>
      <c r="W13" s="17">
        <f t="shared" si="0"/>
        <v>3.085</v>
      </c>
      <c r="X13" s="95">
        <f t="shared" si="3"/>
        <v>1494</v>
      </c>
      <c r="Y13" s="4">
        <f>X13*60*'Berechnungen 525d'!$D$7/1000</f>
        <v>41.665728314238947</v>
      </c>
      <c r="Z13" s="19">
        <f t="shared" si="4"/>
        <v>1123</v>
      </c>
      <c r="AA13" s="19">
        <f t="shared" si="5"/>
        <v>1145</v>
      </c>
      <c r="AB13" s="19">
        <f t="shared" si="6"/>
        <v>-22</v>
      </c>
      <c r="AC13" s="19" t="str">
        <f>IF(ISBLANK(H13),#REF!,H13)</f>
        <v>km/h</v>
      </c>
      <c r="AD13" s="19">
        <f>IF(ISBLANK(G13),#REF!,G13)</f>
        <v>1494</v>
      </c>
      <c r="AE13" s="19" t="e">
        <f t="shared" si="7"/>
        <v>#VALUE!</v>
      </c>
      <c r="AF13" s="47">
        <f t="shared" si="8"/>
        <v>16.260000000000002</v>
      </c>
      <c r="AG13" s="48">
        <f t="shared" si="9"/>
        <v>3.82</v>
      </c>
      <c r="AH13" s="20">
        <f t="shared" si="10"/>
        <v>542.47699999999998</v>
      </c>
      <c r="AI13" s="20">
        <f t="shared" si="11"/>
        <v>562.94799999999998</v>
      </c>
      <c r="AJ13" s="20">
        <f t="shared" si="12"/>
        <v>-20.471000000000004</v>
      </c>
      <c r="AK13" s="48"/>
    </row>
    <row r="14" spans="1:37" x14ac:dyDescent="0.25">
      <c r="A14">
        <v>3365</v>
      </c>
      <c r="B14" t="s">
        <v>91</v>
      </c>
      <c r="C14">
        <v>562.94799999999998</v>
      </c>
      <c r="D14" t="s">
        <v>91</v>
      </c>
      <c r="E14">
        <v>3.8159999999999998</v>
      </c>
      <c r="F14" t="s">
        <v>92</v>
      </c>
      <c r="G14">
        <v>1650</v>
      </c>
      <c r="H14" t="s">
        <v>20</v>
      </c>
      <c r="I14">
        <v>15.41</v>
      </c>
      <c r="J14" t="s">
        <v>101</v>
      </c>
      <c r="K14">
        <v>1156</v>
      </c>
      <c r="L14" t="s">
        <v>101</v>
      </c>
      <c r="M14">
        <v>1135</v>
      </c>
      <c r="N14" t="s">
        <v>102</v>
      </c>
      <c r="O14">
        <v>0</v>
      </c>
      <c r="P14" t="s">
        <v>93</v>
      </c>
      <c r="Q14">
        <v>15.44</v>
      </c>
      <c r="R14" t="s">
        <v>26</v>
      </c>
      <c r="S14">
        <v>122</v>
      </c>
      <c r="T14" t="s">
        <v>91</v>
      </c>
      <c r="U14">
        <v>562.94799999999998</v>
      </c>
      <c r="V14" s="82"/>
      <c r="W14" s="17">
        <f t="shared" si="0"/>
        <v>3.3650000000000002</v>
      </c>
      <c r="X14" s="95">
        <f t="shared" si="3"/>
        <v>1650</v>
      </c>
      <c r="Y14" s="4">
        <f>X14*60*'Berechnungen 525d'!$D$7/1000</f>
        <v>46.016366612111291</v>
      </c>
      <c r="Z14" s="19">
        <f t="shared" si="4"/>
        <v>1135</v>
      </c>
      <c r="AA14" s="19">
        <f t="shared" si="5"/>
        <v>1156</v>
      </c>
      <c r="AB14" s="19">
        <f t="shared" si="6"/>
        <v>-21</v>
      </c>
      <c r="AC14" s="19" t="str">
        <f>IF(ISBLANK(H14),#REF!,H14)</f>
        <v>km/h</v>
      </c>
      <c r="AD14" s="19">
        <f>IF(ISBLANK(G14),#REF!,G14)</f>
        <v>1650</v>
      </c>
      <c r="AE14" s="19" t="e">
        <f t="shared" si="7"/>
        <v>#VALUE!</v>
      </c>
      <c r="AF14" s="47">
        <f t="shared" si="8"/>
        <v>15.44</v>
      </c>
      <c r="AG14" s="48">
        <f t="shared" si="9"/>
        <v>3.8159999999999998</v>
      </c>
      <c r="AH14" s="20">
        <f t="shared" si="10"/>
        <v>562.94799999999998</v>
      </c>
      <c r="AI14" s="20">
        <f t="shared" si="11"/>
        <v>562.94799999999998</v>
      </c>
      <c r="AJ14" s="20">
        <f t="shared" si="12"/>
        <v>0</v>
      </c>
      <c r="AK14" s="48"/>
    </row>
    <row r="15" spans="1:37" x14ac:dyDescent="0.25">
      <c r="A15">
        <v>3646</v>
      </c>
      <c r="B15" t="s">
        <v>91</v>
      </c>
      <c r="C15">
        <v>573.18299999999999</v>
      </c>
      <c r="D15" t="s">
        <v>91</v>
      </c>
      <c r="E15">
        <v>3.8109999999999999</v>
      </c>
      <c r="F15" t="s">
        <v>92</v>
      </c>
      <c r="G15">
        <v>1771</v>
      </c>
      <c r="H15" t="s">
        <v>20</v>
      </c>
      <c r="I15">
        <v>16.809999999999999</v>
      </c>
      <c r="J15" t="s">
        <v>101</v>
      </c>
      <c r="K15">
        <v>1178</v>
      </c>
      <c r="L15" t="s">
        <v>101</v>
      </c>
      <c r="M15">
        <v>1122</v>
      </c>
      <c r="N15" t="s">
        <v>102</v>
      </c>
      <c r="O15">
        <v>0</v>
      </c>
      <c r="P15" t="s">
        <v>93</v>
      </c>
      <c r="Q15">
        <v>14.7</v>
      </c>
      <c r="R15" t="s">
        <v>26</v>
      </c>
      <c r="S15">
        <v>116</v>
      </c>
      <c r="T15" t="s">
        <v>91</v>
      </c>
      <c r="U15">
        <v>562.94799999999998</v>
      </c>
      <c r="V15" s="82"/>
      <c r="W15" s="17">
        <f t="shared" si="0"/>
        <v>3.6459999999999999</v>
      </c>
      <c r="X15" s="95">
        <f t="shared" si="3"/>
        <v>1771</v>
      </c>
      <c r="Y15" s="4">
        <f>X15*60*'Berechnungen 525d'!$D$7/1000</f>
        <v>49.390900163666117</v>
      </c>
      <c r="Z15" s="19">
        <f t="shared" si="4"/>
        <v>1122</v>
      </c>
      <c r="AA15" s="19">
        <f t="shared" si="5"/>
        <v>1178</v>
      </c>
      <c r="AB15" s="19">
        <f t="shared" si="6"/>
        <v>-56</v>
      </c>
      <c r="AC15" s="19" t="str">
        <f>IF(ISBLANK(H15),#REF!,H15)</f>
        <v>km/h</v>
      </c>
      <c r="AD15" s="19">
        <f>IF(ISBLANK(G15),#REF!,G15)</f>
        <v>1771</v>
      </c>
      <c r="AE15" s="19" t="e">
        <f t="shared" si="7"/>
        <v>#VALUE!</v>
      </c>
      <c r="AF15" s="47">
        <f t="shared" si="8"/>
        <v>14.7</v>
      </c>
      <c r="AG15" s="48">
        <f t="shared" si="9"/>
        <v>3.8109999999999999</v>
      </c>
      <c r="AH15" s="20">
        <f t="shared" si="10"/>
        <v>562.94799999999998</v>
      </c>
      <c r="AI15" s="20">
        <f t="shared" si="11"/>
        <v>573.18299999999999</v>
      </c>
      <c r="AJ15" s="20">
        <f t="shared" si="12"/>
        <v>-10.235000000000014</v>
      </c>
      <c r="AK15" s="48"/>
    </row>
    <row r="16" spans="1:37" x14ac:dyDescent="0.25">
      <c r="A16">
        <v>3926</v>
      </c>
      <c r="B16" t="s">
        <v>91</v>
      </c>
      <c r="C16">
        <v>573.18299999999999</v>
      </c>
      <c r="D16" t="s">
        <v>91</v>
      </c>
      <c r="E16">
        <v>3.8029999999999999</v>
      </c>
      <c r="F16" t="s">
        <v>92</v>
      </c>
      <c r="G16">
        <v>1886</v>
      </c>
      <c r="H16" t="s">
        <v>20</v>
      </c>
      <c r="I16">
        <v>18</v>
      </c>
      <c r="J16" t="s">
        <v>101</v>
      </c>
      <c r="K16">
        <v>1195</v>
      </c>
      <c r="L16" t="s">
        <v>101</v>
      </c>
      <c r="M16">
        <v>1088</v>
      </c>
      <c r="N16" t="s">
        <v>102</v>
      </c>
      <c r="O16">
        <v>0</v>
      </c>
      <c r="P16" t="s">
        <v>93</v>
      </c>
      <c r="Q16">
        <v>13.43</v>
      </c>
      <c r="R16" t="s">
        <v>26</v>
      </c>
      <c r="S16">
        <v>106</v>
      </c>
      <c r="T16" t="s">
        <v>91</v>
      </c>
      <c r="U16">
        <v>573.18299999999999</v>
      </c>
      <c r="V16" s="82"/>
      <c r="W16" s="17">
        <f t="shared" si="0"/>
        <v>3.9260000000000002</v>
      </c>
      <c r="X16" s="95">
        <f t="shared" si="3"/>
        <v>1886</v>
      </c>
      <c r="Y16" s="4">
        <f>X16*60*'Berechnungen 525d'!$D$7/1000</f>
        <v>52.598101472995083</v>
      </c>
      <c r="Z16" s="19">
        <f t="shared" si="4"/>
        <v>1088</v>
      </c>
      <c r="AA16" s="19">
        <f t="shared" si="5"/>
        <v>1195</v>
      </c>
      <c r="AB16" s="19">
        <f t="shared" si="6"/>
        <v>-107</v>
      </c>
      <c r="AC16" s="19" t="str">
        <f>IF(ISBLANK(H16),#REF!,H16)</f>
        <v>km/h</v>
      </c>
      <c r="AD16" s="19">
        <f>IF(ISBLANK(G16),#REF!,G16)</f>
        <v>1886</v>
      </c>
      <c r="AE16" s="19" t="e">
        <f t="shared" si="7"/>
        <v>#VALUE!</v>
      </c>
      <c r="AF16" s="47">
        <f t="shared" si="8"/>
        <v>13.43</v>
      </c>
      <c r="AG16" s="48">
        <f t="shared" si="9"/>
        <v>3.8029999999999999</v>
      </c>
      <c r="AH16" s="20">
        <f t="shared" si="10"/>
        <v>573.18299999999999</v>
      </c>
      <c r="AI16" s="20">
        <f t="shared" si="11"/>
        <v>573.18299999999999</v>
      </c>
      <c r="AJ16" s="20">
        <f t="shared" si="12"/>
        <v>0</v>
      </c>
      <c r="AK16" s="48"/>
    </row>
    <row r="17" spans="1:37" x14ac:dyDescent="0.25">
      <c r="A17">
        <v>4246</v>
      </c>
      <c r="B17" t="s">
        <v>91</v>
      </c>
      <c r="C17">
        <v>522.00599999999997</v>
      </c>
      <c r="D17" t="s">
        <v>91</v>
      </c>
      <c r="E17">
        <v>3.8290000000000002</v>
      </c>
      <c r="F17" t="s">
        <v>92</v>
      </c>
      <c r="G17">
        <v>1828</v>
      </c>
      <c r="H17" t="s">
        <v>20</v>
      </c>
      <c r="I17">
        <v>19.09</v>
      </c>
      <c r="J17" t="s">
        <v>101</v>
      </c>
      <c r="K17">
        <v>1201</v>
      </c>
      <c r="L17" t="s">
        <v>101</v>
      </c>
      <c r="M17">
        <v>956</v>
      </c>
      <c r="N17" t="s">
        <v>102</v>
      </c>
      <c r="O17">
        <v>0</v>
      </c>
      <c r="P17" t="s">
        <v>93</v>
      </c>
      <c r="Q17">
        <v>3.93</v>
      </c>
      <c r="R17" t="s">
        <v>26</v>
      </c>
      <c r="S17">
        <v>34</v>
      </c>
      <c r="T17" t="s">
        <v>91</v>
      </c>
      <c r="U17">
        <v>491.3</v>
      </c>
      <c r="V17" s="82"/>
      <c r="W17" s="17">
        <f t="shared" si="0"/>
        <v>4.2460000000000004</v>
      </c>
      <c r="X17" s="95">
        <f t="shared" si="3"/>
        <v>1828</v>
      </c>
      <c r="Y17" s="4">
        <f>X17*60*'Berechnungen 525d'!$D$7/1000</f>
        <v>50.980556464811777</v>
      </c>
      <c r="Z17" s="19">
        <f t="shared" si="4"/>
        <v>956</v>
      </c>
      <c r="AA17" s="19">
        <f t="shared" si="5"/>
        <v>1201</v>
      </c>
      <c r="AB17" s="19">
        <f t="shared" si="6"/>
        <v>-245</v>
      </c>
      <c r="AC17" s="19" t="str">
        <f>IF(ISBLANK(H17),#REF!,H17)</f>
        <v>km/h</v>
      </c>
      <c r="AD17" s="19">
        <f>IF(ISBLANK(G17),#REF!,G17)</f>
        <v>1828</v>
      </c>
      <c r="AE17" s="19" t="e">
        <f t="shared" si="7"/>
        <v>#VALUE!</v>
      </c>
      <c r="AF17" s="47">
        <f t="shared" si="8"/>
        <v>3.93</v>
      </c>
      <c r="AG17" s="48">
        <f t="shared" si="9"/>
        <v>3.8290000000000002</v>
      </c>
      <c r="AH17" s="20">
        <f t="shared" si="10"/>
        <v>491.3</v>
      </c>
      <c r="AI17" s="20">
        <f t="shared" si="11"/>
        <v>522.00599999999997</v>
      </c>
      <c r="AJ17" s="20">
        <f t="shared" si="12"/>
        <v>-30.70599999999996</v>
      </c>
      <c r="AK17" s="48"/>
    </row>
    <row r="18" spans="1:37" x14ac:dyDescent="0.25">
      <c r="A18">
        <v>4507</v>
      </c>
      <c r="B18" t="s">
        <v>91</v>
      </c>
      <c r="C18">
        <v>440.12299999999999</v>
      </c>
      <c r="D18" t="s">
        <v>91</v>
      </c>
      <c r="E18">
        <v>3.863</v>
      </c>
      <c r="F18" t="s">
        <v>92</v>
      </c>
      <c r="G18">
        <v>1463</v>
      </c>
      <c r="H18" t="s">
        <v>20</v>
      </c>
      <c r="I18">
        <v>19.559999999999999</v>
      </c>
      <c r="J18" t="s">
        <v>101</v>
      </c>
      <c r="K18">
        <v>1172</v>
      </c>
      <c r="L18" t="s">
        <v>101</v>
      </c>
      <c r="M18">
        <v>926</v>
      </c>
      <c r="N18" t="s">
        <v>102</v>
      </c>
      <c r="O18">
        <v>0</v>
      </c>
      <c r="P18" t="s">
        <v>93</v>
      </c>
      <c r="Q18">
        <v>0.79</v>
      </c>
      <c r="R18" t="s">
        <v>26</v>
      </c>
      <c r="S18">
        <v>0</v>
      </c>
      <c r="T18" t="s">
        <v>91</v>
      </c>
      <c r="U18">
        <v>419.65199999999999</v>
      </c>
      <c r="V18" s="82"/>
      <c r="W18" s="17">
        <f t="shared" si="0"/>
        <v>4.5069999999999997</v>
      </c>
      <c r="X18" s="95">
        <f t="shared" si="3"/>
        <v>1463</v>
      </c>
      <c r="Y18" s="4">
        <f>X18*60*'Berechnungen 525d'!$D$7/1000</f>
        <v>40.801178396072011</v>
      </c>
      <c r="Z18" s="19">
        <f t="shared" si="4"/>
        <v>926</v>
      </c>
      <c r="AA18" s="19">
        <f t="shared" si="5"/>
        <v>1172</v>
      </c>
      <c r="AB18" s="19">
        <f t="shared" si="6"/>
        <v>-246</v>
      </c>
      <c r="AC18" s="19" t="str">
        <f>IF(ISBLANK(H18),#REF!,H18)</f>
        <v>km/h</v>
      </c>
      <c r="AD18" s="19">
        <f>IF(ISBLANK(G18),#REF!,G18)</f>
        <v>1463</v>
      </c>
      <c r="AE18" s="19" t="e">
        <f t="shared" si="7"/>
        <v>#VALUE!</v>
      </c>
      <c r="AF18" s="47">
        <f t="shared" si="8"/>
        <v>0.79</v>
      </c>
      <c r="AG18" s="48">
        <f t="shared" si="9"/>
        <v>3.863</v>
      </c>
      <c r="AH18" s="20">
        <f t="shared" si="10"/>
        <v>419.65199999999999</v>
      </c>
      <c r="AI18" s="20">
        <f t="shared" si="11"/>
        <v>440.12299999999999</v>
      </c>
      <c r="AJ18" s="20">
        <f t="shared" si="12"/>
        <v>-20.471000000000004</v>
      </c>
      <c r="AK18" s="48"/>
    </row>
    <row r="19" spans="1:37" x14ac:dyDescent="0.25">
      <c r="A19">
        <v>4787</v>
      </c>
      <c r="B19" t="s">
        <v>91</v>
      </c>
      <c r="C19">
        <v>378.71</v>
      </c>
      <c r="D19" t="s">
        <v>91</v>
      </c>
      <c r="E19">
        <v>3.8879999999999999</v>
      </c>
      <c r="F19" t="s">
        <v>92</v>
      </c>
      <c r="G19">
        <v>1025</v>
      </c>
      <c r="H19" t="s">
        <v>20</v>
      </c>
      <c r="I19">
        <v>19.899999999999999</v>
      </c>
      <c r="J19" t="s">
        <v>101</v>
      </c>
      <c r="K19">
        <v>1145</v>
      </c>
      <c r="L19" t="s">
        <v>101</v>
      </c>
      <c r="M19">
        <v>1006</v>
      </c>
      <c r="N19" t="s">
        <v>102</v>
      </c>
      <c r="O19">
        <v>2</v>
      </c>
      <c r="P19" t="s">
        <v>93</v>
      </c>
      <c r="Q19">
        <v>5.97</v>
      </c>
      <c r="R19" t="s">
        <v>26</v>
      </c>
      <c r="S19">
        <v>58</v>
      </c>
      <c r="T19" t="s">
        <v>91</v>
      </c>
      <c r="U19">
        <v>368.47500000000002</v>
      </c>
      <c r="V19" s="82"/>
      <c r="W19" s="17">
        <f t="shared" si="0"/>
        <v>4.7869999999999999</v>
      </c>
      <c r="X19" s="95">
        <f t="shared" si="3"/>
        <v>1025</v>
      </c>
      <c r="Y19" s="4">
        <f>X19*60*'Berechnungen 525d'!$D$7/1000</f>
        <v>28.585924713584284</v>
      </c>
      <c r="Z19" s="19">
        <f t="shared" si="4"/>
        <v>1006</v>
      </c>
      <c r="AA19" s="19">
        <f t="shared" si="5"/>
        <v>1145</v>
      </c>
      <c r="AB19" s="19">
        <f t="shared" si="6"/>
        <v>-139</v>
      </c>
      <c r="AC19" s="19" t="str">
        <f>IF(ISBLANK(H19),#REF!,H19)</f>
        <v>km/h</v>
      </c>
      <c r="AD19" s="19">
        <f>IF(ISBLANK(G19),#REF!,G19)</f>
        <v>1025</v>
      </c>
      <c r="AE19" s="19" t="e">
        <f t="shared" si="7"/>
        <v>#VALUE!</v>
      </c>
      <c r="AF19" s="47">
        <f t="shared" si="8"/>
        <v>5.97</v>
      </c>
      <c r="AG19" s="48">
        <f t="shared" si="9"/>
        <v>3.8879999999999999</v>
      </c>
      <c r="AH19" s="20">
        <f t="shared" si="10"/>
        <v>368.47500000000002</v>
      </c>
      <c r="AI19" s="20">
        <f t="shared" si="11"/>
        <v>378.71</v>
      </c>
      <c r="AJ19" s="20">
        <f t="shared" si="12"/>
        <v>-10.234999999999957</v>
      </c>
      <c r="AK19" s="48"/>
    </row>
    <row r="20" spans="1:37" x14ac:dyDescent="0.25">
      <c r="A20">
        <v>5078</v>
      </c>
      <c r="B20" t="s">
        <v>91</v>
      </c>
      <c r="C20">
        <v>419.65199999999999</v>
      </c>
      <c r="D20" t="s">
        <v>91</v>
      </c>
      <c r="E20">
        <v>3.85</v>
      </c>
      <c r="F20" t="s">
        <v>92</v>
      </c>
      <c r="G20">
        <v>1333</v>
      </c>
      <c r="H20" t="s">
        <v>20</v>
      </c>
      <c r="I20">
        <v>20.100000000000001</v>
      </c>
      <c r="J20" t="s">
        <v>101</v>
      </c>
      <c r="K20">
        <v>1112</v>
      </c>
      <c r="L20" t="s">
        <v>101</v>
      </c>
      <c r="M20">
        <v>1084</v>
      </c>
      <c r="N20" t="s">
        <v>102</v>
      </c>
      <c r="O20">
        <v>2</v>
      </c>
      <c r="P20" t="s">
        <v>93</v>
      </c>
      <c r="Q20">
        <v>14.06</v>
      </c>
      <c r="R20" t="s">
        <v>26</v>
      </c>
      <c r="S20">
        <v>112</v>
      </c>
      <c r="T20" t="s">
        <v>91</v>
      </c>
      <c r="U20">
        <v>460.59399999999999</v>
      </c>
      <c r="V20" s="82"/>
      <c r="W20" s="17">
        <f t="shared" si="0"/>
        <v>5.0780000000000003</v>
      </c>
      <c r="X20" s="95">
        <f t="shared" si="3"/>
        <v>1333</v>
      </c>
      <c r="Y20" s="4">
        <f>X20*60*'Berechnungen 525d'!$D$7/1000</f>
        <v>37.175646481178397</v>
      </c>
      <c r="Z20" s="19">
        <f t="shared" si="4"/>
        <v>1084</v>
      </c>
      <c r="AA20" s="19">
        <f t="shared" si="5"/>
        <v>1112</v>
      </c>
      <c r="AB20" s="19">
        <f t="shared" si="6"/>
        <v>-28</v>
      </c>
      <c r="AC20" s="19" t="str">
        <f>IF(ISBLANK(H20),#REF!,H20)</f>
        <v>km/h</v>
      </c>
      <c r="AD20" s="19">
        <f>IF(ISBLANK(G20),#REF!,G20)</f>
        <v>1333</v>
      </c>
      <c r="AE20" s="19" t="e">
        <f t="shared" si="7"/>
        <v>#VALUE!</v>
      </c>
      <c r="AF20" s="47">
        <f t="shared" si="8"/>
        <v>14.06</v>
      </c>
      <c r="AG20" s="48">
        <f t="shared" si="9"/>
        <v>3.85</v>
      </c>
      <c r="AH20" s="20">
        <f t="shared" si="10"/>
        <v>460.59399999999999</v>
      </c>
      <c r="AI20" s="20">
        <f t="shared" si="11"/>
        <v>419.65199999999999</v>
      </c>
      <c r="AJ20" s="20">
        <f t="shared" si="12"/>
        <v>40.942000000000007</v>
      </c>
      <c r="AK20" s="48"/>
    </row>
    <row r="21" spans="1:37" x14ac:dyDescent="0.25">
      <c r="A21">
        <v>5348</v>
      </c>
      <c r="B21" t="s">
        <v>91</v>
      </c>
      <c r="C21">
        <v>388.94600000000003</v>
      </c>
      <c r="D21" t="s">
        <v>91</v>
      </c>
      <c r="E21">
        <v>3.88</v>
      </c>
      <c r="F21" t="s">
        <v>92</v>
      </c>
      <c r="G21">
        <v>870</v>
      </c>
      <c r="H21" t="s">
        <v>20</v>
      </c>
      <c r="I21">
        <v>24.34</v>
      </c>
      <c r="J21" t="s">
        <v>101</v>
      </c>
      <c r="K21">
        <v>1056</v>
      </c>
      <c r="L21" t="s">
        <v>101</v>
      </c>
      <c r="M21">
        <v>1098</v>
      </c>
      <c r="N21" t="s">
        <v>102</v>
      </c>
      <c r="O21">
        <v>3</v>
      </c>
      <c r="P21" t="s">
        <v>93</v>
      </c>
      <c r="Q21">
        <v>19.420000000000002</v>
      </c>
      <c r="R21" t="s">
        <v>26</v>
      </c>
      <c r="S21">
        <v>152</v>
      </c>
      <c r="T21" t="s">
        <v>91</v>
      </c>
      <c r="U21">
        <v>409.41699999999997</v>
      </c>
      <c r="V21" s="82"/>
      <c r="W21" s="17">
        <f t="shared" si="0"/>
        <v>5.3479999999999999</v>
      </c>
      <c r="X21" s="95">
        <f t="shared" si="3"/>
        <v>870</v>
      </c>
      <c r="Y21" s="4">
        <f>X21*60*'Berechnungen 525d'!$D$7/1000</f>
        <v>24.263175122749587</v>
      </c>
      <c r="Z21" s="19">
        <f t="shared" si="4"/>
        <v>1098</v>
      </c>
      <c r="AA21" s="19">
        <f t="shared" si="5"/>
        <v>1056</v>
      </c>
      <c r="AB21" s="19">
        <f t="shared" si="6"/>
        <v>42</v>
      </c>
      <c r="AC21" s="19" t="str">
        <f>IF(ISBLANK(H21),#REF!,H21)</f>
        <v>km/h</v>
      </c>
      <c r="AD21" s="19">
        <f>IF(ISBLANK(G21),#REF!,G21)</f>
        <v>870</v>
      </c>
      <c r="AE21" s="19" t="e">
        <f t="shared" si="7"/>
        <v>#VALUE!</v>
      </c>
      <c r="AF21" s="47">
        <f t="shared" si="8"/>
        <v>19.420000000000002</v>
      </c>
      <c r="AG21" s="48">
        <f t="shared" si="9"/>
        <v>3.88</v>
      </c>
      <c r="AH21" s="20">
        <f t="shared" si="10"/>
        <v>409.41699999999997</v>
      </c>
      <c r="AI21" s="20">
        <f t="shared" si="11"/>
        <v>388.94600000000003</v>
      </c>
      <c r="AJ21" s="20">
        <f t="shared" si="12"/>
        <v>20.470999999999947</v>
      </c>
      <c r="AK21" s="48"/>
    </row>
    <row r="22" spans="1:37" x14ac:dyDescent="0.25">
      <c r="A22">
        <v>7751</v>
      </c>
      <c r="B22" t="s">
        <v>91</v>
      </c>
      <c r="C22">
        <v>429.887</v>
      </c>
      <c r="D22" t="s">
        <v>91</v>
      </c>
      <c r="E22">
        <v>3.8759999999999999</v>
      </c>
      <c r="F22" t="s">
        <v>92</v>
      </c>
      <c r="G22">
        <v>908</v>
      </c>
      <c r="H22" t="s">
        <v>20</v>
      </c>
      <c r="I22">
        <v>25.09</v>
      </c>
      <c r="J22" t="s">
        <v>101</v>
      </c>
      <c r="K22">
        <v>1057</v>
      </c>
      <c r="L22" t="s">
        <v>101</v>
      </c>
      <c r="M22">
        <v>1139</v>
      </c>
      <c r="N22" t="s">
        <v>102</v>
      </c>
      <c r="O22">
        <v>3</v>
      </c>
      <c r="P22" t="s">
        <v>93</v>
      </c>
      <c r="Q22">
        <v>21.07</v>
      </c>
      <c r="R22" t="s">
        <v>26</v>
      </c>
      <c r="S22">
        <v>164</v>
      </c>
      <c r="T22" t="s">
        <v>91</v>
      </c>
      <c r="U22">
        <v>450.358</v>
      </c>
      <c r="V22" s="82"/>
      <c r="W22" s="17">
        <f t="shared" si="0"/>
        <v>7.7510000000000003</v>
      </c>
      <c r="X22" s="95">
        <f t="shared" si="3"/>
        <v>908</v>
      </c>
      <c r="Y22" s="4">
        <f>X22*60*'Berechnungen 525d'!$D$7/1000</f>
        <v>25.322945990180028</v>
      </c>
      <c r="Z22" s="19">
        <f t="shared" si="4"/>
        <v>1139</v>
      </c>
      <c r="AA22" s="19">
        <f t="shared" si="5"/>
        <v>1057</v>
      </c>
      <c r="AB22" s="19">
        <f t="shared" si="6"/>
        <v>82</v>
      </c>
      <c r="AC22" s="19" t="str">
        <f>IF(ISBLANK(H22),#REF!,H22)</f>
        <v>km/h</v>
      </c>
      <c r="AD22" s="19">
        <f>IF(ISBLANK(G22),#REF!,G22)</f>
        <v>908</v>
      </c>
      <c r="AE22" s="19" t="e">
        <f t="shared" si="7"/>
        <v>#VALUE!</v>
      </c>
      <c r="AF22" s="47">
        <f t="shared" si="8"/>
        <v>21.07</v>
      </c>
      <c r="AG22" s="48">
        <f t="shared" si="9"/>
        <v>3.8759999999999999</v>
      </c>
      <c r="AH22" s="20">
        <f t="shared" si="10"/>
        <v>450.358</v>
      </c>
      <c r="AI22" s="20">
        <f t="shared" si="11"/>
        <v>429.887</v>
      </c>
      <c r="AJ22" s="20">
        <f t="shared" si="12"/>
        <v>20.471000000000004</v>
      </c>
      <c r="AK22" s="48"/>
    </row>
    <row r="23" spans="1:37" x14ac:dyDescent="0.25">
      <c r="A23">
        <v>8052</v>
      </c>
      <c r="B23" t="s">
        <v>91</v>
      </c>
      <c r="C23">
        <v>501.53500000000003</v>
      </c>
      <c r="D23" t="s">
        <v>91</v>
      </c>
      <c r="E23">
        <v>3.863</v>
      </c>
      <c r="F23" t="s">
        <v>92</v>
      </c>
      <c r="G23">
        <v>943</v>
      </c>
      <c r="H23" t="s">
        <v>20</v>
      </c>
      <c r="I23">
        <v>25.93</v>
      </c>
      <c r="J23" t="s">
        <v>101</v>
      </c>
      <c r="K23">
        <v>1061</v>
      </c>
      <c r="L23" t="s">
        <v>101</v>
      </c>
      <c r="M23">
        <v>1241</v>
      </c>
      <c r="N23" t="s">
        <v>102</v>
      </c>
      <c r="O23">
        <v>3</v>
      </c>
      <c r="P23" t="s">
        <v>93</v>
      </c>
      <c r="Q23">
        <v>29.51</v>
      </c>
      <c r="R23" t="s">
        <v>26</v>
      </c>
      <c r="S23">
        <v>214</v>
      </c>
      <c r="T23" t="s">
        <v>91</v>
      </c>
      <c r="U23">
        <v>573.18299999999999</v>
      </c>
      <c r="V23" s="82"/>
      <c r="W23" s="17">
        <f t="shared" si="0"/>
        <v>8.0519999999999996</v>
      </c>
      <c r="X23" s="95">
        <f t="shared" si="3"/>
        <v>943</v>
      </c>
      <c r="Y23" s="4">
        <f>X23*60*'Berechnungen 525d'!$D$7/1000</f>
        <v>26.299050736497541</v>
      </c>
      <c r="Z23" s="19">
        <f t="shared" si="4"/>
        <v>1241</v>
      </c>
      <c r="AA23" s="19">
        <f t="shared" si="5"/>
        <v>1061</v>
      </c>
      <c r="AB23" s="19">
        <f t="shared" si="6"/>
        <v>180</v>
      </c>
      <c r="AC23" s="19" t="str">
        <f>IF(ISBLANK(H23),#REF!,H23)</f>
        <v>km/h</v>
      </c>
      <c r="AD23" s="19">
        <f>IF(ISBLANK(G23),#REF!,G23)</f>
        <v>943</v>
      </c>
      <c r="AE23" s="19" t="e">
        <f t="shared" si="7"/>
        <v>#VALUE!</v>
      </c>
      <c r="AF23" s="47">
        <f t="shared" si="8"/>
        <v>29.51</v>
      </c>
      <c r="AG23" s="48">
        <f t="shared" si="9"/>
        <v>3.863</v>
      </c>
      <c r="AH23" s="20">
        <f t="shared" si="10"/>
        <v>573.18299999999999</v>
      </c>
      <c r="AI23" s="20">
        <f t="shared" si="11"/>
        <v>501.53500000000003</v>
      </c>
      <c r="AJ23" s="20">
        <f t="shared" si="12"/>
        <v>71.647999999999968</v>
      </c>
      <c r="AK23" s="48"/>
    </row>
    <row r="24" spans="1:37" x14ac:dyDescent="0.25">
      <c r="A24">
        <v>8322</v>
      </c>
      <c r="B24" t="s">
        <v>91</v>
      </c>
      <c r="C24">
        <v>603.88900000000001</v>
      </c>
      <c r="D24" t="s">
        <v>91</v>
      </c>
      <c r="E24">
        <v>3.863</v>
      </c>
      <c r="F24" t="s">
        <v>92</v>
      </c>
      <c r="G24">
        <v>981</v>
      </c>
      <c r="H24" t="s">
        <v>20</v>
      </c>
      <c r="I24">
        <v>26.88</v>
      </c>
      <c r="J24" t="s">
        <v>101</v>
      </c>
      <c r="K24">
        <v>1067</v>
      </c>
      <c r="L24" t="s">
        <v>101</v>
      </c>
      <c r="M24">
        <v>1260</v>
      </c>
      <c r="N24" t="s">
        <v>102</v>
      </c>
      <c r="O24">
        <v>3</v>
      </c>
      <c r="P24" t="s">
        <v>93</v>
      </c>
      <c r="Q24">
        <v>28.87</v>
      </c>
      <c r="R24" t="s">
        <v>26</v>
      </c>
      <c r="S24">
        <v>212</v>
      </c>
      <c r="T24" t="s">
        <v>91</v>
      </c>
      <c r="U24">
        <v>614.125</v>
      </c>
      <c r="V24" s="82"/>
      <c r="W24" s="17">
        <f t="shared" si="0"/>
        <v>8.3219999999999992</v>
      </c>
      <c r="X24" s="95">
        <f t="shared" si="3"/>
        <v>981</v>
      </c>
      <c r="Y24" s="4">
        <f>X24*60*'Berechnungen 525d'!$D$7/1000</f>
        <v>27.358821603927982</v>
      </c>
      <c r="Z24" s="19">
        <f t="shared" si="4"/>
        <v>1260</v>
      </c>
      <c r="AA24" s="19">
        <f t="shared" si="5"/>
        <v>1067</v>
      </c>
      <c r="AB24" s="19">
        <f t="shared" si="6"/>
        <v>193</v>
      </c>
      <c r="AC24" s="19" t="str">
        <f>IF(ISBLANK(H24),#REF!,H24)</f>
        <v>km/h</v>
      </c>
      <c r="AD24" s="19">
        <f>IF(ISBLANK(G24),#REF!,G24)</f>
        <v>981</v>
      </c>
      <c r="AE24" s="19" t="e">
        <f t="shared" si="7"/>
        <v>#VALUE!</v>
      </c>
      <c r="AF24" s="47">
        <f t="shared" si="8"/>
        <v>28.87</v>
      </c>
      <c r="AG24" s="48">
        <f t="shared" si="9"/>
        <v>3.863</v>
      </c>
      <c r="AH24" s="20">
        <f t="shared" si="10"/>
        <v>614.125</v>
      </c>
      <c r="AI24" s="20">
        <f t="shared" si="11"/>
        <v>603.88900000000001</v>
      </c>
      <c r="AJ24" s="20">
        <f t="shared" si="12"/>
        <v>10.23599999999999</v>
      </c>
      <c r="AK24" s="48"/>
    </row>
    <row r="25" spans="1:37" x14ac:dyDescent="0.25">
      <c r="A25">
        <v>8613</v>
      </c>
      <c r="B25" t="s">
        <v>91</v>
      </c>
      <c r="C25">
        <v>614.125</v>
      </c>
      <c r="D25" t="s">
        <v>91</v>
      </c>
      <c r="E25">
        <v>3.8580000000000001</v>
      </c>
      <c r="F25" t="s">
        <v>92</v>
      </c>
      <c r="G25">
        <v>1000</v>
      </c>
      <c r="H25" t="s">
        <v>20</v>
      </c>
      <c r="I25">
        <v>27.93</v>
      </c>
      <c r="J25" t="s">
        <v>101</v>
      </c>
      <c r="K25">
        <v>1074</v>
      </c>
      <c r="L25" t="s">
        <v>101</v>
      </c>
      <c r="M25">
        <v>1266</v>
      </c>
      <c r="N25" t="s">
        <v>102</v>
      </c>
      <c r="O25">
        <v>3</v>
      </c>
      <c r="P25" t="s">
        <v>93</v>
      </c>
      <c r="Q25">
        <v>29.86</v>
      </c>
      <c r="R25" t="s">
        <v>26</v>
      </c>
      <c r="S25">
        <v>218</v>
      </c>
      <c r="T25" t="s">
        <v>91</v>
      </c>
      <c r="U25">
        <v>603.88900000000001</v>
      </c>
      <c r="V25" s="82"/>
      <c r="W25" s="17">
        <f t="shared" si="0"/>
        <v>8.6129999999999995</v>
      </c>
      <c r="X25" s="95">
        <f t="shared" si="3"/>
        <v>1000</v>
      </c>
      <c r="Y25" s="4">
        <f>X25*60*'Berechnungen 525d'!$D$7/1000</f>
        <v>27.888707037643204</v>
      </c>
      <c r="Z25" s="19">
        <f t="shared" si="4"/>
        <v>1266</v>
      </c>
      <c r="AA25" s="19">
        <f t="shared" si="5"/>
        <v>1074</v>
      </c>
      <c r="AB25" s="19">
        <f t="shared" si="6"/>
        <v>192</v>
      </c>
      <c r="AC25" s="19" t="str">
        <f>IF(ISBLANK(H25),#REF!,H25)</f>
        <v>km/h</v>
      </c>
      <c r="AD25" s="19">
        <f>IF(ISBLANK(G25),#REF!,G25)</f>
        <v>1000</v>
      </c>
      <c r="AE25" s="19" t="e">
        <f t="shared" si="7"/>
        <v>#VALUE!</v>
      </c>
      <c r="AF25" s="47">
        <f t="shared" si="8"/>
        <v>29.86</v>
      </c>
      <c r="AG25" s="48">
        <f t="shared" si="9"/>
        <v>3.8580000000000001</v>
      </c>
      <c r="AH25" s="20">
        <f t="shared" si="10"/>
        <v>603.88900000000001</v>
      </c>
      <c r="AI25" s="20">
        <f t="shared" si="11"/>
        <v>614.125</v>
      </c>
      <c r="AJ25" s="20">
        <f t="shared" si="12"/>
        <v>-10.23599999999999</v>
      </c>
      <c r="AK25" s="48"/>
    </row>
    <row r="26" spans="1:37" x14ac:dyDescent="0.25">
      <c r="A26">
        <v>8883</v>
      </c>
      <c r="B26" t="s">
        <v>91</v>
      </c>
      <c r="C26">
        <v>634.596</v>
      </c>
      <c r="D26" t="s">
        <v>91</v>
      </c>
      <c r="E26">
        <v>3.867</v>
      </c>
      <c r="F26" t="s">
        <v>92</v>
      </c>
      <c r="G26">
        <v>1043</v>
      </c>
      <c r="H26" t="s">
        <v>20</v>
      </c>
      <c r="I26">
        <v>28.92</v>
      </c>
      <c r="J26" t="s">
        <v>101</v>
      </c>
      <c r="K26">
        <v>1082</v>
      </c>
      <c r="L26" t="s">
        <v>101</v>
      </c>
      <c r="M26">
        <v>1322</v>
      </c>
      <c r="N26" t="s">
        <v>102</v>
      </c>
      <c r="O26">
        <v>3</v>
      </c>
      <c r="P26" t="s">
        <v>93</v>
      </c>
      <c r="Q26">
        <v>29.96</v>
      </c>
      <c r="R26" t="s">
        <v>26</v>
      </c>
      <c r="S26">
        <v>220</v>
      </c>
      <c r="T26" t="s">
        <v>91</v>
      </c>
      <c r="U26">
        <v>644.83100000000002</v>
      </c>
      <c r="V26" s="82"/>
      <c r="W26" s="17">
        <f t="shared" si="0"/>
        <v>8.8829999999999991</v>
      </c>
      <c r="X26" s="95">
        <f t="shared" si="3"/>
        <v>1043</v>
      </c>
      <c r="Y26" s="4">
        <f>X26*60*'Berechnungen 525d'!$D$7/1000</f>
        <v>29.087921440261862</v>
      </c>
      <c r="Z26" s="19">
        <f t="shared" si="4"/>
        <v>1322</v>
      </c>
      <c r="AA26" s="19">
        <f t="shared" si="5"/>
        <v>1082</v>
      </c>
      <c r="AB26" s="19">
        <f t="shared" si="6"/>
        <v>240</v>
      </c>
      <c r="AC26" s="19" t="str">
        <f>IF(ISBLANK(H26),#REF!,H26)</f>
        <v>km/h</v>
      </c>
      <c r="AD26" s="19">
        <f>IF(ISBLANK(G26),#REF!,G26)</f>
        <v>1043</v>
      </c>
      <c r="AE26" s="19" t="e">
        <f t="shared" si="7"/>
        <v>#VALUE!</v>
      </c>
      <c r="AF26" s="47">
        <f t="shared" si="8"/>
        <v>29.96</v>
      </c>
      <c r="AG26" s="48">
        <f t="shared" si="9"/>
        <v>3.867</v>
      </c>
      <c r="AH26" s="20">
        <f t="shared" si="10"/>
        <v>644.83100000000002</v>
      </c>
      <c r="AI26" s="20">
        <f t="shared" si="11"/>
        <v>634.596</v>
      </c>
      <c r="AJ26" s="20">
        <f t="shared" si="12"/>
        <v>10.235000000000014</v>
      </c>
      <c r="AK26" s="48"/>
    </row>
    <row r="27" spans="1:37" x14ac:dyDescent="0.25">
      <c r="A27">
        <v>9193</v>
      </c>
      <c r="B27" t="s">
        <v>91</v>
      </c>
      <c r="C27">
        <v>644.83100000000002</v>
      </c>
      <c r="D27" t="s">
        <v>91</v>
      </c>
      <c r="E27">
        <v>3.8580000000000001</v>
      </c>
      <c r="F27" t="s">
        <v>92</v>
      </c>
      <c r="G27">
        <v>1060</v>
      </c>
      <c r="H27" t="s">
        <v>20</v>
      </c>
      <c r="I27">
        <v>29.92</v>
      </c>
      <c r="J27" t="s">
        <v>101</v>
      </c>
      <c r="K27">
        <v>1090</v>
      </c>
      <c r="L27" t="s">
        <v>101</v>
      </c>
      <c r="M27">
        <v>1344</v>
      </c>
      <c r="N27" t="s">
        <v>102</v>
      </c>
      <c r="O27">
        <v>3</v>
      </c>
      <c r="P27" t="s">
        <v>93</v>
      </c>
      <c r="Q27">
        <v>30.33</v>
      </c>
      <c r="R27" t="s">
        <v>26</v>
      </c>
      <c r="S27">
        <v>222</v>
      </c>
      <c r="T27" t="s">
        <v>91</v>
      </c>
      <c r="U27">
        <v>644.83100000000002</v>
      </c>
      <c r="V27" s="82"/>
      <c r="W27" s="17">
        <f t="shared" si="0"/>
        <v>9.1929999999999996</v>
      </c>
      <c r="X27" s="95">
        <f t="shared" si="3"/>
        <v>1060</v>
      </c>
      <c r="Y27" s="4">
        <f>X27*60*'Berechnungen 525d'!$D$7/1000</f>
        <v>29.562029459901797</v>
      </c>
      <c r="Z27" s="19">
        <f t="shared" si="4"/>
        <v>1344</v>
      </c>
      <c r="AA27" s="19">
        <f t="shared" si="5"/>
        <v>1090</v>
      </c>
      <c r="AB27" s="19">
        <f t="shared" si="6"/>
        <v>254</v>
      </c>
      <c r="AC27" s="19" t="str">
        <f>IF(ISBLANK(H27),#REF!,H27)</f>
        <v>km/h</v>
      </c>
      <c r="AD27" s="19">
        <f>IF(ISBLANK(G27),#REF!,G27)</f>
        <v>1060</v>
      </c>
      <c r="AE27" s="19" t="e">
        <f t="shared" si="7"/>
        <v>#VALUE!</v>
      </c>
      <c r="AF27" s="47">
        <f t="shared" si="8"/>
        <v>30.33</v>
      </c>
      <c r="AG27" s="48">
        <f t="shared" si="9"/>
        <v>3.8580000000000001</v>
      </c>
      <c r="AH27" s="20">
        <f t="shared" si="10"/>
        <v>644.83100000000002</v>
      </c>
      <c r="AI27" s="20">
        <f t="shared" si="11"/>
        <v>644.83100000000002</v>
      </c>
      <c r="AJ27" s="20">
        <f t="shared" si="12"/>
        <v>0</v>
      </c>
      <c r="AK27" s="48"/>
    </row>
    <row r="28" spans="1:37" x14ac:dyDescent="0.25">
      <c r="A28">
        <v>9494</v>
      </c>
      <c r="B28" t="s">
        <v>91</v>
      </c>
      <c r="C28">
        <v>655.06700000000001</v>
      </c>
      <c r="D28" t="s">
        <v>91</v>
      </c>
      <c r="E28">
        <v>3.8540000000000001</v>
      </c>
      <c r="F28" t="s">
        <v>92</v>
      </c>
      <c r="G28">
        <v>1129</v>
      </c>
      <c r="H28" t="s">
        <v>20</v>
      </c>
      <c r="I28">
        <v>31.04</v>
      </c>
      <c r="J28" t="s">
        <v>101</v>
      </c>
      <c r="K28">
        <v>1099</v>
      </c>
      <c r="L28" t="s">
        <v>101</v>
      </c>
      <c r="M28">
        <v>1437</v>
      </c>
      <c r="N28" t="s">
        <v>102</v>
      </c>
      <c r="O28">
        <v>3</v>
      </c>
      <c r="P28" t="s">
        <v>93</v>
      </c>
      <c r="Q28">
        <v>30.02</v>
      </c>
      <c r="R28" t="s">
        <v>26</v>
      </c>
      <c r="S28">
        <v>226</v>
      </c>
      <c r="T28" t="s">
        <v>91</v>
      </c>
      <c r="U28">
        <v>665.30200000000002</v>
      </c>
      <c r="V28" s="82"/>
      <c r="W28" s="17">
        <f t="shared" si="0"/>
        <v>9.4939999999999998</v>
      </c>
      <c r="X28" s="95">
        <f t="shared" si="3"/>
        <v>1129</v>
      </c>
      <c r="Y28" s="4">
        <f>X28*60*'Berechnungen 525d'!$D$7/1000</f>
        <v>31.486350245499178</v>
      </c>
      <c r="Z28" s="19">
        <f t="shared" si="4"/>
        <v>1437</v>
      </c>
      <c r="AA28" s="19">
        <f t="shared" si="5"/>
        <v>1099</v>
      </c>
      <c r="AB28" s="19">
        <f t="shared" si="6"/>
        <v>338</v>
      </c>
      <c r="AC28" s="19" t="str">
        <f>IF(ISBLANK(H28),#REF!,H28)</f>
        <v>km/h</v>
      </c>
      <c r="AD28" s="19">
        <f>IF(ISBLANK(G28),#REF!,G28)</f>
        <v>1129</v>
      </c>
      <c r="AE28" s="19" t="e">
        <f t="shared" si="7"/>
        <v>#VALUE!</v>
      </c>
      <c r="AF28" s="47">
        <f t="shared" si="8"/>
        <v>30.02</v>
      </c>
      <c r="AG28" s="48">
        <f t="shared" si="9"/>
        <v>3.8540000000000001</v>
      </c>
      <c r="AH28" s="20">
        <f t="shared" si="10"/>
        <v>665.30200000000002</v>
      </c>
      <c r="AI28" s="20">
        <f t="shared" si="11"/>
        <v>655.06700000000001</v>
      </c>
      <c r="AJ28" s="20">
        <f t="shared" si="12"/>
        <v>10.235000000000014</v>
      </c>
      <c r="AK28" s="48"/>
    </row>
    <row r="29" spans="1:37" x14ac:dyDescent="0.25">
      <c r="A29">
        <v>9764</v>
      </c>
      <c r="B29" t="s">
        <v>91</v>
      </c>
      <c r="C29">
        <v>665.30200000000002</v>
      </c>
      <c r="D29" t="s">
        <v>91</v>
      </c>
      <c r="E29">
        <v>3.8460000000000001</v>
      </c>
      <c r="F29" t="s">
        <v>92</v>
      </c>
      <c r="G29">
        <v>1158</v>
      </c>
      <c r="H29" t="s">
        <v>20</v>
      </c>
      <c r="I29">
        <v>32.049999999999997</v>
      </c>
      <c r="J29" t="s">
        <v>101</v>
      </c>
      <c r="K29">
        <v>1109</v>
      </c>
      <c r="L29" t="s">
        <v>101</v>
      </c>
      <c r="M29">
        <v>1476</v>
      </c>
      <c r="N29" t="s">
        <v>102</v>
      </c>
      <c r="O29">
        <v>3</v>
      </c>
      <c r="P29" t="s">
        <v>93</v>
      </c>
      <c r="Q29">
        <v>30.34</v>
      </c>
      <c r="R29" t="s">
        <v>26</v>
      </c>
      <c r="S29">
        <v>226</v>
      </c>
      <c r="T29" t="s">
        <v>91</v>
      </c>
      <c r="U29">
        <v>675.53700000000003</v>
      </c>
      <c r="V29" s="82"/>
      <c r="W29" s="17">
        <f t="shared" si="0"/>
        <v>9.7639999999999993</v>
      </c>
      <c r="X29" s="95">
        <f t="shared" si="3"/>
        <v>1158</v>
      </c>
      <c r="Y29" s="4">
        <f>X29*60*'Berechnungen 525d'!$D$7/1000</f>
        <v>32.295122749590831</v>
      </c>
      <c r="Z29" s="19">
        <f t="shared" si="4"/>
        <v>1476</v>
      </c>
      <c r="AA29" s="19">
        <f t="shared" si="5"/>
        <v>1109</v>
      </c>
      <c r="AB29" s="19">
        <f t="shared" si="6"/>
        <v>367</v>
      </c>
      <c r="AC29" s="19" t="str">
        <f>IF(ISBLANK(H29),#REF!,H29)</f>
        <v>km/h</v>
      </c>
      <c r="AD29" s="19">
        <f>IF(ISBLANK(G29),#REF!,G29)</f>
        <v>1158</v>
      </c>
      <c r="AE29" s="19" t="e">
        <f t="shared" si="7"/>
        <v>#VALUE!</v>
      </c>
      <c r="AF29" s="47">
        <f t="shared" si="8"/>
        <v>30.34</v>
      </c>
      <c r="AG29" s="48">
        <f t="shared" si="9"/>
        <v>3.8460000000000001</v>
      </c>
      <c r="AH29" s="20">
        <f t="shared" si="10"/>
        <v>675.53700000000003</v>
      </c>
      <c r="AI29" s="20">
        <f t="shared" si="11"/>
        <v>665.30200000000002</v>
      </c>
      <c r="AJ29" s="20">
        <f t="shared" si="12"/>
        <v>10.235000000000014</v>
      </c>
      <c r="AK29" s="48"/>
    </row>
    <row r="30" spans="1:37" x14ac:dyDescent="0.25">
      <c r="A30">
        <v>10045</v>
      </c>
      <c r="B30" t="s">
        <v>91</v>
      </c>
      <c r="C30">
        <v>685.77300000000002</v>
      </c>
      <c r="D30" t="s">
        <v>91</v>
      </c>
      <c r="E30">
        <v>3.8460000000000001</v>
      </c>
      <c r="F30" t="s">
        <v>92</v>
      </c>
      <c r="G30">
        <v>1192</v>
      </c>
      <c r="H30" t="s">
        <v>20</v>
      </c>
      <c r="I30">
        <v>33.130000000000003</v>
      </c>
      <c r="J30" t="s">
        <v>101</v>
      </c>
      <c r="K30">
        <v>1119</v>
      </c>
      <c r="L30" t="s">
        <v>101</v>
      </c>
      <c r="M30">
        <v>1516</v>
      </c>
      <c r="N30" t="s">
        <v>102</v>
      </c>
      <c r="O30">
        <v>3</v>
      </c>
      <c r="P30" t="s">
        <v>93</v>
      </c>
      <c r="Q30">
        <v>30.94</v>
      </c>
      <c r="R30" t="s">
        <v>26</v>
      </c>
      <c r="S30">
        <v>224</v>
      </c>
      <c r="T30" t="s">
        <v>91</v>
      </c>
      <c r="U30">
        <v>675.53700000000003</v>
      </c>
      <c r="V30" s="82"/>
      <c r="W30" s="17">
        <f t="shared" si="0"/>
        <v>10.045</v>
      </c>
      <c r="X30" s="95">
        <f t="shared" si="3"/>
        <v>1192</v>
      </c>
      <c r="Y30" s="4">
        <f>X30*60*'Berechnungen 525d'!$D$7/1000</f>
        <v>33.243338788870702</v>
      </c>
      <c r="Z30" s="19">
        <f t="shared" si="4"/>
        <v>1516</v>
      </c>
      <c r="AA30" s="19">
        <f t="shared" si="5"/>
        <v>1119</v>
      </c>
      <c r="AB30" s="19">
        <f t="shared" si="6"/>
        <v>397</v>
      </c>
      <c r="AC30" s="19" t="str">
        <f>IF(ISBLANK(H30),#REF!,H30)</f>
        <v>km/h</v>
      </c>
      <c r="AD30" s="19">
        <f>IF(ISBLANK(G30),#REF!,G30)</f>
        <v>1192</v>
      </c>
      <c r="AE30" s="19" t="e">
        <f t="shared" si="7"/>
        <v>#VALUE!</v>
      </c>
      <c r="AF30" s="47">
        <f t="shared" si="8"/>
        <v>30.94</v>
      </c>
      <c r="AG30" s="48">
        <f t="shared" si="9"/>
        <v>3.8460000000000001</v>
      </c>
      <c r="AH30" s="20">
        <f t="shared" si="10"/>
        <v>675.53700000000003</v>
      </c>
      <c r="AI30" s="20">
        <f t="shared" si="11"/>
        <v>685.77300000000002</v>
      </c>
      <c r="AJ30" s="20">
        <f t="shared" si="12"/>
        <v>-10.23599999999999</v>
      </c>
      <c r="AK30" s="48"/>
    </row>
    <row r="31" spans="1:37" x14ac:dyDescent="0.25">
      <c r="A31">
        <v>10315</v>
      </c>
      <c r="B31" t="s">
        <v>91</v>
      </c>
      <c r="C31">
        <v>706.24400000000003</v>
      </c>
      <c r="D31" t="s">
        <v>91</v>
      </c>
      <c r="E31">
        <v>3.8410000000000002</v>
      </c>
      <c r="F31" t="s">
        <v>92</v>
      </c>
      <c r="G31">
        <v>1240</v>
      </c>
      <c r="H31" t="s">
        <v>20</v>
      </c>
      <c r="I31">
        <v>34.340000000000003</v>
      </c>
      <c r="J31" t="s">
        <v>101</v>
      </c>
      <c r="K31">
        <v>1133</v>
      </c>
      <c r="L31" t="s">
        <v>101</v>
      </c>
      <c r="M31">
        <v>1581</v>
      </c>
      <c r="N31" t="s">
        <v>102</v>
      </c>
      <c r="O31">
        <v>3</v>
      </c>
      <c r="P31" t="s">
        <v>93</v>
      </c>
      <c r="Q31">
        <v>31.15</v>
      </c>
      <c r="R31" t="s">
        <v>26</v>
      </c>
      <c r="S31">
        <v>232</v>
      </c>
      <c r="T31" t="s">
        <v>91</v>
      </c>
      <c r="U31">
        <v>736.95</v>
      </c>
      <c r="V31" s="82"/>
      <c r="W31" s="17">
        <f t="shared" si="0"/>
        <v>10.315</v>
      </c>
      <c r="X31" s="95">
        <f t="shared" si="3"/>
        <v>1240</v>
      </c>
      <c r="Y31" s="4">
        <f>X31*60*'Berechnungen 525d'!$D$7/1000</f>
        <v>34.581996726677581</v>
      </c>
      <c r="Z31" s="19">
        <f t="shared" si="4"/>
        <v>1581</v>
      </c>
      <c r="AA31" s="19">
        <f t="shared" si="5"/>
        <v>1133</v>
      </c>
      <c r="AB31" s="19">
        <f t="shared" si="6"/>
        <v>448</v>
      </c>
      <c r="AC31" s="19" t="str">
        <f>IF(ISBLANK(H31),#REF!,H31)</f>
        <v>km/h</v>
      </c>
      <c r="AD31" s="19">
        <f>IF(ISBLANK(G31),#REF!,G31)</f>
        <v>1240</v>
      </c>
      <c r="AE31" s="19" t="e">
        <f t="shared" si="7"/>
        <v>#VALUE!</v>
      </c>
      <c r="AF31" s="47">
        <f t="shared" si="8"/>
        <v>31.15</v>
      </c>
      <c r="AG31" s="48">
        <f t="shared" si="9"/>
        <v>3.8410000000000002</v>
      </c>
      <c r="AH31" s="20">
        <f t="shared" si="10"/>
        <v>736.95</v>
      </c>
      <c r="AI31" s="20">
        <f t="shared" si="11"/>
        <v>706.24400000000003</v>
      </c>
      <c r="AJ31" s="20">
        <f t="shared" si="12"/>
        <v>30.706000000000017</v>
      </c>
      <c r="AK31" s="48"/>
    </row>
    <row r="32" spans="1:37" x14ac:dyDescent="0.25">
      <c r="A32">
        <v>10676</v>
      </c>
      <c r="B32" t="s">
        <v>91</v>
      </c>
      <c r="C32">
        <v>736.95</v>
      </c>
      <c r="D32" t="s">
        <v>91</v>
      </c>
      <c r="E32">
        <v>3.8370000000000002</v>
      </c>
      <c r="F32" t="s">
        <v>92</v>
      </c>
      <c r="G32">
        <v>1273</v>
      </c>
      <c r="H32" t="s">
        <v>20</v>
      </c>
      <c r="I32">
        <v>35.409999999999997</v>
      </c>
      <c r="J32" t="s">
        <v>101</v>
      </c>
      <c r="K32">
        <v>1144</v>
      </c>
      <c r="L32" t="s">
        <v>101</v>
      </c>
      <c r="M32">
        <v>1622</v>
      </c>
      <c r="N32" t="s">
        <v>102</v>
      </c>
      <c r="O32">
        <v>3</v>
      </c>
      <c r="P32" t="s">
        <v>93</v>
      </c>
      <c r="Q32">
        <v>31.79</v>
      </c>
      <c r="R32" t="s">
        <v>26</v>
      </c>
      <c r="S32">
        <v>238</v>
      </c>
      <c r="T32" t="s">
        <v>91</v>
      </c>
      <c r="U32">
        <v>736.95</v>
      </c>
      <c r="V32" s="82"/>
      <c r="W32" s="17">
        <f t="shared" si="0"/>
        <v>10.676</v>
      </c>
      <c r="X32" s="95">
        <f t="shared" si="3"/>
        <v>1273</v>
      </c>
      <c r="Y32" s="4">
        <f>X32*60*'Berechnungen 525d'!$D$7/1000</f>
        <v>35.502324058919804</v>
      </c>
      <c r="Z32" s="19">
        <f t="shared" si="4"/>
        <v>1622</v>
      </c>
      <c r="AA32" s="19">
        <f t="shared" si="5"/>
        <v>1144</v>
      </c>
      <c r="AB32" s="19">
        <f t="shared" si="6"/>
        <v>478</v>
      </c>
      <c r="AC32" s="19" t="str">
        <f>IF(ISBLANK(H32),#REF!,H32)</f>
        <v>km/h</v>
      </c>
      <c r="AD32" s="19">
        <f>IF(ISBLANK(G32),#REF!,G32)</f>
        <v>1273</v>
      </c>
      <c r="AE32" s="19" t="e">
        <f t="shared" si="7"/>
        <v>#VALUE!</v>
      </c>
      <c r="AF32" s="47">
        <f t="shared" si="8"/>
        <v>31.79</v>
      </c>
      <c r="AG32" s="48">
        <f t="shared" si="9"/>
        <v>3.8370000000000002</v>
      </c>
      <c r="AH32" s="20">
        <f t="shared" si="10"/>
        <v>736.95</v>
      </c>
      <c r="AI32" s="20">
        <f t="shared" si="11"/>
        <v>736.95</v>
      </c>
      <c r="AJ32" s="20">
        <f t="shared" si="12"/>
        <v>0</v>
      </c>
      <c r="AK32" s="48"/>
    </row>
    <row r="33" spans="1:37" x14ac:dyDescent="0.25">
      <c r="A33">
        <v>10926</v>
      </c>
      <c r="B33" t="s">
        <v>91</v>
      </c>
      <c r="C33">
        <v>736.95</v>
      </c>
      <c r="D33" t="s">
        <v>91</v>
      </c>
      <c r="E33">
        <v>3.8370000000000002</v>
      </c>
      <c r="F33" t="s">
        <v>92</v>
      </c>
      <c r="G33">
        <v>1319</v>
      </c>
      <c r="H33" t="s">
        <v>20</v>
      </c>
      <c r="I33">
        <v>36.659999999999997</v>
      </c>
      <c r="J33" t="s">
        <v>101</v>
      </c>
      <c r="K33">
        <v>1159</v>
      </c>
      <c r="L33" t="s">
        <v>101</v>
      </c>
      <c r="M33">
        <v>1683</v>
      </c>
      <c r="N33" t="s">
        <v>102</v>
      </c>
      <c r="O33">
        <v>3</v>
      </c>
      <c r="P33" t="s">
        <v>93</v>
      </c>
      <c r="Q33">
        <v>32.11</v>
      </c>
      <c r="R33" t="s">
        <v>26</v>
      </c>
      <c r="S33">
        <v>240</v>
      </c>
      <c r="T33" t="s">
        <v>91</v>
      </c>
      <c r="U33">
        <v>767.65599999999995</v>
      </c>
      <c r="V33" s="82"/>
      <c r="W33" s="17">
        <f t="shared" si="0"/>
        <v>10.926</v>
      </c>
      <c r="X33" s="95">
        <f t="shared" si="3"/>
        <v>1319</v>
      </c>
      <c r="Y33" s="4">
        <f>X33*60*'Berechnungen 525d'!$D$7/1000</f>
        <v>36.785204582651389</v>
      </c>
      <c r="Z33" s="19">
        <f t="shared" si="4"/>
        <v>1683</v>
      </c>
      <c r="AA33" s="19">
        <f t="shared" si="5"/>
        <v>1159</v>
      </c>
      <c r="AB33" s="19">
        <f t="shared" si="6"/>
        <v>524</v>
      </c>
      <c r="AC33" s="19" t="str">
        <f>IF(ISBLANK(H33),#REF!,H33)</f>
        <v>km/h</v>
      </c>
      <c r="AD33" s="19">
        <f>IF(ISBLANK(G33),#REF!,G33)</f>
        <v>1319</v>
      </c>
      <c r="AE33" s="19" t="e">
        <f t="shared" si="7"/>
        <v>#VALUE!</v>
      </c>
      <c r="AF33" s="47">
        <f t="shared" si="8"/>
        <v>32.11</v>
      </c>
      <c r="AG33" s="48">
        <f t="shared" si="9"/>
        <v>3.8370000000000002</v>
      </c>
      <c r="AH33" s="20">
        <f t="shared" si="10"/>
        <v>767.65599999999995</v>
      </c>
      <c r="AI33" s="20">
        <f t="shared" si="11"/>
        <v>736.95</v>
      </c>
      <c r="AJ33" s="20">
        <f t="shared" si="12"/>
        <v>30.705999999999904</v>
      </c>
      <c r="AK33" s="48"/>
    </row>
    <row r="34" spans="1:37" x14ac:dyDescent="0.25">
      <c r="A34">
        <v>11256</v>
      </c>
      <c r="B34" t="s">
        <v>91</v>
      </c>
      <c r="C34">
        <v>767.65599999999995</v>
      </c>
      <c r="D34" t="s">
        <v>91</v>
      </c>
      <c r="E34">
        <v>3.8330000000000002</v>
      </c>
      <c r="F34" t="s">
        <v>92</v>
      </c>
      <c r="G34">
        <v>1359</v>
      </c>
      <c r="H34" t="s">
        <v>20</v>
      </c>
      <c r="I34">
        <v>37.71</v>
      </c>
      <c r="J34" t="s">
        <v>101</v>
      </c>
      <c r="K34">
        <v>1173</v>
      </c>
      <c r="L34" t="s">
        <v>101</v>
      </c>
      <c r="M34">
        <v>1728</v>
      </c>
      <c r="N34" t="s">
        <v>102</v>
      </c>
      <c r="O34">
        <v>3</v>
      </c>
      <c r="P34" t="s">
        <v>93</v>
      </c>
      <c r="Q34">
        <v>32.549999999999997</v>
      </c>
      <c r="R34" t="s">
        <v>26</v>
      </c>
      <c r="S34">
        <v>244</v>
      </c>
      <c r="T34" t="s">
        <v>91</v>
      </c>
      <c r="U34">
        <v>777.89099999999996</v>
      </c>
      <c r="V34" s="82"/>
      <c r="W34" s="17">
        <f t="shared" si="0"/>
        <v>11.256</v>
      </c>
      <c r="X34" s="95">
        <f t="shared" si="3"/>
        <v>1359</v>
      </c>
      <c r="Y34" s="4">
        <f>X34*60*'Berechnungen 525d'!$D$7/1000</f>
        <v>37.90075286415712</v>
      </c>
      <c r="Z34" s="19">
        <f t="shared" si="4"/>
        <v>1728</v>
      </c>
      <c r="AA34" s="19">
        <f t="shared" si="5"/>
        <v>1173</v>
      </c>
      <c r="AB34" s="19">
        <f t="shared" si="6"/>
        <v>555</v>
      </c>
      <c r="AC34" s="19" t="str">
        <f>IF(ISBLANK(H34),#REF!,H34)</f>
        <v>km/h</v>
      </c>
      <c r="AD34" s="19">
        <f>IF(ISBLANK(G34),#REF!,G34)</f>
        <v>1359</v>
      </c>
      <c r="AE34" s="19" t="e">
        <f t="shared" si="7"/>
        <v>#VALUE!</v>
      </c>
      <c r="AF34" s="47">
        <f t="shared" si="8"/>
        <v>32.549999999999997</v>
      </c>
      <c r="AG34" s="48">
        <f t="shared" si="9"/>
        <v>3.8330000000000002</v>
      </c>
      <c r="AH34" s="20">
        <f t="shared" si="10"/>
        <v>777.89099999999996</v>
      </c>
      <c r="AI34" s="20">
        <f t="shared" si="11"/>
        <v>767.65599999999995</v>
      </c>
      <c r="AJ34" s="20">
        <f t="shared" si="12"/>
        <v>10.235000000000014</v>
      </c>
      <c r="AK34" s="48"/>
    </row>
    <row r="35" spans="1:37" x14ac:dyDescent="0.25">
      <c r="A35">
        <v>11517</v>
      </c>
      <c r="B35" t="s">
        <v>91</v>
      </c>
      <c r="C35">
        <v>777.89099999999996</v>
      </c>
      <c r="D35" t="s">
        <v>91</v>
      </c>
      <c r="E35">
        <v>3.8290000000000002</v>
      </c>
      <c r="F35" t="s">
        <v>92</v>
      </c>
      <c r="G35">
        <v>1386</v>
      </c>
      <c r="H35" t="s">
        <v>20</v>
      </c>
      <c r="I35">
        <v>38.880000000000003</v>
      </c>
      <c r="J35" t="s">
        <v>101</v>
      </c>
      <c r="K35">
        <v>1192</v>
      </c>
      <c r="L35" t="s">
        <v>101</v>
      </c>
      <c r="M35">
        <v>1760</v>
      </c>
      <c r="N35" t="s">
        <v>102</v>
      </c>
      <c r="O35">
        <v>3</v>
      </c>
      <c r="P35" t="s">
        <v>93</v>
      </c>
      <c r="Q35">
        <v>33.31</v>
      </c>
      <c r="R35" t="s">
        <v>26</v>
      </c>
      <c r="S35">
        <v>250</v>
      </c>
      <c r="T35" t="s">
        <v>91</v>
      </c>
      <c r="U35">
        <v>788.12699999999995</v>
      </c>
      <c r="V35" s="82"/>
      <c r="W35" s="17">
        <f t="shared" ref="W35:W66" si="13">A35/1000</f>
        <v>11.516999999999999</v>
      </c>
      <c r="X35" s="95">
        <f t="shared" si="3"/>
        <v>1386</v>
      </c>
      <c r="Y35" s="4">
        <f>X35*60*'Berechnungen 525d'!$D$7/1000</f>
        <v>38.65374795417349</v>
      </c>
      <c r="Z35" s="19">
        <f t="shared" si="4"/>
        <v>1760</v>
      </c>
      <c r="AA35" s="19">
        <f t="shared" si="5"/>
        <v>1192</v>
      </c>
      <c r="AB35" s="19">
        <f t="shared" si="6"/>
        <v>568</v>
      </c>
      <c r="AC35" s="19" t="str">
        <f>IF(ISBLANK(H35),#REF!,H35)</f>
        <v>km/h</v>
      </c>
      <c r="AD35" s="19">
        <f>IF(ISBLANK(G35),#REF!,G35)</f>
        <v>1386</v>
      </c>
      <c r="AE35" s="19" t="e">
        <f t="shared" si="7"/>
        <v>#VALUE!</v>
      </c>
      <c r="AF35" s="47">
        <f t="shared" si="8"/>
        <v>33.31</v>
      </c>
      <c r="AG35" s="48">
        <f t="shared" si="9"/>
        <v>3.8290000000000002</v>
      </c>
      <c r="AH35" s="20">
        <f t="shared" si="10"/>
        <v>788.12699999999995</v>
      </c>
      <c r="AI35" s="20">
        <f t="shared" si="11"/>
        <v>777.89099999999996</v>
      </c>
      <c r="AJ35" s="20">
        <f t="shared" si="12"/>
        <v>10.23599999999999</v>
      </c>
      <c r="AK35" s="48"/>
    </row>
    <row r="36" spans="1:37" x14ac:dyDescent="0.25">
      <c r="A36">
        <v>11807</v>
      </c>
      <c r="B36" t="s">
        <v>91</v>
      </c>
      <c r="C36">
        <v>798.36199999999997</v>
      </c>
      <c r="D36" t="s">
        <v>91</v>
      </c>
      <c r="E36">
        <v>3.8239999999999998</v>
      </c>
      <c r="F36" t="s">
        <v>92</v>
      </c>
      <c r="G36">
        <v>1444</v>
      </c>
      <c r="H36" t="s">
        <v>20</v>
      </c>
      <c r="I36">
        <v>40.04</v>
      </c>
      <c r="J36" t="s">
        <v>101</v>
      </c>
      <c r="K36">
        <v>1211</v>
      </c>
      <c r="L36" t="s">
        <v>101</v>
      </c>
      <c r="M36">
        <v>1828</v>
      </c>
      <c r="N36" t="s">
        <v>102</v>
      </c>
      <c r="O36">
        <v>3</v>
      </c>
      <c r="P36" t="s">
        <v>93</v>
      </c>
      <c r="Q36">
        <v>32.9</v>
      </c>
      <c r="R36" t="s">
        <v>26</v>
      </c>
      <c r="S36">
        <v>252</v>
      </c>
      <c r="T36" t="s">
        <v>91</v>
      </c>
      <c r="U36">
        <v>808.59799999999996</v>
      </c>
      <c r="V36" s="82"/>
      <c r="W36" s="17">
        <f t="shared" si="13"/>
        <v>11.807</v>
      </c>
      <c r="X36" s="95">
        <f t="shared" si="3"/>
        <v>1444</v>
      </c>
      <c r="Y36" s="4">
        <f>X36*60*'Berechnungen 525d'!$D$7/1000</f>
        <v>40.271292962356789</v>
      </c>
      <c r="Z36" s="19">
        <f t="shared" si="4"/>
        <v>1828</v>
      </c>
      <c r="AA36" s="19">
        <f t="shared" si="5"/>
        <v>1211</v>
      </c>
      <c r="AB36" s="19">
        <f t="shared" si="6"/>
        <v>617</v>
      </c>
      <c r="AC36" s="19" t="str">
        <f>IF(ISBLANK(H36),#REF!,H36)</f>
        <v>km/h</v>
      </c>
      <c r="AD36" s="19">
        <f>IF(ISBLANK(G36),#REF!,G36)</f>
        <v>1444</v>
      </c>
      <c r="AE36" s="19" t="e">
        <f t="shared" si="7"/>
        <v>#VALUE!</v>
      </c>
      <c r="AF36" s="47">
        <f t="shared" si="8"/>
        <v>32.9</v>
      </c>
      <c r="AG36" s="48">
        <f t="shared" si="9"/>
        <v>3.8239999999999998</v>
      </c>
      <c r="AH36" s="20">
        <f t="shared" si="10"/>
        <v>808.59799999999996</v>
      </c>
      <c r="AI36" s="20">
        <f t="shared" si="11"/>
        <v>798.36199999999997</v>
      </c>
      <c r="AJ36" s="20">
        <f t="shared" si="12"/>
        <v>10.23599999999999</v>
      </c>
      <c r="AK36" s="48"/>
    </row>
    <row r="37" spans="1:37" x14ac:dyDescent="0.25">
      <c r="A37">
        <v>12088</v>
      </c>
      <c r="B37" t="s">
        <v>91</v>
      </c>
      <c r="C37">
        <v>818.83299999999997</v>
      </c>
      <c r="D37" t="s">
        <v>91</v>
      </c>
      <c r="E37">
        <v>3.82</v>
      </c>
      <c r="F37" t="s">
        <v>92</v>
      </c>
      <c r="G37">
        <v>1482</v>
      </c>
      <c r="H37" t="s">
        <v>20</v>
      </c>
      <c r="I37">
        <v>41.22</v>
      </c>
      <c r="J37" t="s">
        <v>101</v>
      </c>
      <c r="K37">
        <v>1233</v>
      </c>
      <c r="L37" t="s">
        <v>101</v>
      </c>
      <c r="M37">
        <v>1873</v>
      </c>
      <c r="N37" t="s">
        <v>102</v>
      </c>
      <c r="O37">
        <v>3</v>
      </c>
      <c r="P37" t="s">
        <v>93</v>
      </c>
      <c r="Q37">
        <v>33.659999999999997</v>
      </c>
      <c r="R37" t="s">
        <v>26</v>
      </c>
      <c r="S37">
        <v>254</v>
      </c>
      <c r="T37" t="s">
        <v>91</v>
      </c>
      <c r="U37">
        <v>829.06799999999998</v>
      </c>
      <c r="V37" s="82"/>
      <c r="W37" s="17">
        <f t="shared" si="13"/>
        <v>12.087999999999999</v>
      </c>
      <c r="X37" s="95">
        <f t="shared" si="3"/>
        <v>1482</v>
      </c>
      <c r="Y37" s="4">
        <f>X37*60*'Berechnungen 525d'!$D$7/1000</f>
        <v>41.331063829787226</v>
      </c>
      <c r="Z37" s="19">
        <f t="shared" si="4"/>
        <v>1873</v>
      </c>
      <c r="AA37" s="19">
        <f t="shared" si="5"/>
        <v>1233</v>
      </c>
      <c r="AB37" s="19">
        <f t="shared" si="6"/>
        <v>640</v>
      </c>
      <c r="AC37" s="19" t="str">
        <f>IF(ISBLANK(H37),#REF!,H37)</f>
        <v>km/h</v>
      </c>
      <c r="AD37" s="19">
        <f>IF(ISBLANK(G37),#REF!,G37)</f>
        <v>1482</v>
      </c>
      <c r="AE37" s="19" t="e">
        <f t="shared" si="7"/>
        <v>#VALUE!</v>
      </c>
      <c r="AF37" s="47">
        <f t="shared" si="8"/>
        <v>33.659999999999997</v>
      </c>
      <c r="AG37" s="48">
        <f t="shared" si="9"/>
        <v>3.82</v>
      </c>
      <c r="AH37" s="20">
        <f t="shared" si="10"/>
        <v>829.06799999999998</v>
      </c>
      <c r="AI37" s="20">
        <f t="shared" si="11"/>
        <v>818.83299999999997</v>
      </c>
      <c r="AJ37" s="20">
        <f t="shared" si="12"/>
        <v>10.235000000000014</v>
      </c>
      <c r="AK37" s="48"/>
    </row>
    <row r="38" spans="1:37" x14ac:dyDescent="0.25">
      <c r="A38">
        <v>12358</v>
      </c>
      <c r="B38" t="s">
        <v>91</v>
      </c>
      <c r="C38">
        <v>829.06799999999998</v>
      </c>
      <c r="D38" t="s">
        <v>91</v>
      </c>
      <c r="E38">
        <v>3.8159999999999998</v>
      </c>
      <c r="F38" t="s">
        <v>92</v>
      </c>
      <c r="G38">
        <v>1524</v>
      </c>
      <c r="H38" t="s">
        <v>20</v>
      </c>
      <c r="I38">
        <v>42.54</v>
      </c>
      <c r="J38" t="s">
        <v>101</v>
      </c>
      <c r="K38">
        <v>1263</v>
      </c>
      <c r="L38" t="s">
        <v>101</v>
      </c>
      <c r="M38">
        <v>1918</v>
      </c>
      <c r="N38" t="s">
        <v>102</v>
      </c>
      <c r="O38">
        <v>3</v>
      </c>
      <c r="P38" t="s">
        <v>93</v>
      </c>
      <c r="Q38">
        <v>34.700000000000003</v>
      </c>
      <c r="R38" t="s">
        <v>26</v>
      </c>
      <c r="S38">
        <v>260</v>
      </c>
      <c r="T38" t="s">
        <v>91</v>
      </c>
      <c r="U38">
        <v>849.53899999999999</v>
      </c>
      <c r="V38" s="82"/>
      <c r="W38" s="17">
        <f t="shared" si="13"/>
        <v>12.358000000000001</v>
      </c>
      <c r="X38" s="95">
        <f t="shared" si="3"/>
        <v>1524</v>
      </c>
      <c r="Y38" s="4">
        <f>X38*60*'Berechnungen 525d'!$D$7/1000</f>
        <v>42.502389525368244</v>
      </c>
      <c r="Z38" s="19">
        <f t="shared" si="4"/>
        <v>1918</v>
      </c>
      <c r="AA38" s="19">
        <f t="shared" si="5"/>
        <v>1263</v>
      </c>
      <c r="AB38" s="19">
        <f t="shared" si="6"/>
        <v>655</v>
      </c>
      <c r="AC38" s="19" t="str">
        <f>IF(ISBLANK(H38),#REF!,H38)</f>
        <v>km/h</v>
      </c>
      <c r="AD38" s="19">
        <f>IF(ISBLANK(G38),#REF!,G38)</f>
        <v>1524</v>
      </c>
      <c r="AE38" s="19" t="e">
        <f t="shared" si="7"/>
        <v>#VALUE!</v>
      </c>
      <c r="AF38" s="47">
        <f t="shared" si="8"/>
        <v>34.700000000000003</v>
      </c>
      <c r="AG38" s="48">
        <f t="shared" si="9"/>
        <v>3.8159999999999998</v>
      </c>
      <c r="AH38" s="20">
        <f t="shared" si="10"/>
        <v>849.53899999999999</v>
      </c>
      <c r="AI38" s="20">
        <f t="shared" si="11"/>
        <v>829.06799999999998</v>
      </c>
      <c r="AJ38" s="20">
        <f t="shared" si="12"/>
        <v>20.471000000000004</v>
      </c>
      <c r="AK38" s="48"/>
    </row>
    <row r="39" spans="1:37" x14ac:dyDescent="0.25">
      <c r="A39">
        <v>12638</v>
      </c>
      <c r="B39" t="s">
        <v>91</v>
      </c>
      <c r="C39">
        <v>849.53899999999999</v>
      </c>
      <c r="D39" t="s">
        <v>91</v>
      </c>
      <c r="E39">
        <v>3.8109999999999999</v>
      </c>
      <c r="F39" t="s">
        <v>92</v>
      </c>
      <c r="G39">
        <v>1576</v>
      </c>
      <c r="H39" t="s">
        <v>20</v>
      </c>
      <c r="I39">
        <v>43.86</v>
      </c>
      <c r="J39" t="s">
        <v>101</v>
      </c>
      <c r="K39">
        <v>1295</v>
      </c>
      <c r="L39" t="s">
        <v>101</v>
      </c>
      <c r="M39">
        <v>1969</v>
      </c>
      <c r="N39" t="s">
        <v>102</v>
      </c>
      <c r="O39">
        <v>3</v>
      </c>
      <c r="P39" t="s">
        <v>93</v>
      </c>
      <c r="Q39">
        <v>34.590000000000003</v>
      </c>
      <c r="R39" t="s">
        <v>26</v>
      </c>
      <c r="S39">
        <v>262</v>
      </c>
      <c r="T39" t="s">
        <v>91</v>
      </c>
      <c r="U39">
        <v>859.77499999999998</v>
      </c>
      <c r="V39" s="82"/>
      <c r="W39" s="17">
        <f t="shared" si="13"/>
        <v>12.638</v>
      </c>
      <c r="X39" s="95">
        <f t="shared" si="3"/>
        <v>1576</v>
      </c>
      <c r="Y39" s="4">
        <f>X39*60*'Berechnungen 525d'!$D$7/1000</f>
        <v>43.95260229132569</v>
      </c>
      <c r="Z39" s="19">
        <f t="shared" si="4"/>
        <v>1969</v>
      </c>
      <c r="AA39" s="19">
        <f t="shared" si="5"/>
        <v>1295</v>
      </c>
      <c r="AB39" s="19">
        <f t="shared" si="6"/>
        <v>674</v>
      </c>
      <c r="AC39" s="19" t="str">
        <f>IF(ISBLANK(H39),#REF!,H39)</f>
        <v>km/h</v>
      </c>
      <c r="AD39" s="19">
        <f>IF(ISBLANK(G39),#REF!,G39)</f>
        <v>1576</v>
      </c>
      <c r="AE39" s="19" t="e">
        <f t="shared" si="7"/>
        <v>#VALUE!</v>
      </c>
      <c r="AF39" s="47">
        <f t="shared" si="8"/>
        <v>34.590000000000003</v>
      </c>
      <c r="AG39" s="48">
        <f t="shared" si="9"/>
        <v>3.8109999999999999</v>
      </c>
      <c r="AH39" s="20">
        <f t="shared" si="10"/>
        <v>859.77499999999998</v>
      </c>
      <c r="AI39" s="20">
        <f t="shared" si="11"/>
        <v>849.53899999999999</v>
      </c>
      <c r="AJ39" s="20">
        <f t="shared" si="12"/>
        <v>10.23599999999999</v>
      </c>
      <c r="AK39" s="48"/>
    </row>
    <row r="40" spans="1:37" x14ac:dyDescent="0.25">
      <c r="A40">
        <v>12939</v>
      </c>
      <c r="B40" t="s">
        <v>91</v>
      </c>
      <c r="C40">
        <v>880.24599999999998</v>
      </c>
      <c r="D40" t="s">
        <v>91</v>
      </c>
      <c r="E40">
        <v>3.8069999999999999</v>
      </c>
      <c r="F40" t="s">
        <v>92</v>
      </c>
      <c r="G40">
        <v>1620</v>
      </c>
      <c r="H40" t="s">
        <v>20</v>
      </c>
      <c r="I40">
        <v>45.22</v>
      </c>
      <c r="J40" t="s">
        <v>101</v>
      </c>
      <c r="K40">
        <v>1331</v>
      </c>
      <c r="L40" t="s">
        <v>101</v>
      </c>
      <c r="M40">
        <v>2010</v>
      </c>
      <c r="N40" t="s">
        <v>102</v>
      </c>
      <c r="O40">
        <v>3</v>
      </c>
      <c r="P40" t="s">
        <v>93</v>
      </c>
      <c r="Q40">
        <v>36.49</v>
      </c>
      <c r="R40" t="s">
        <v>26</v>
      </c>
      <c r="S40">
        <v>276</v>
      </c>
      <c r="T40" t="s">
        <v>91</v>
      </c>
      <c r="U40">
        <v>900.71600000000001</v>
      </c>
      <c r="V40" s="82"/>
      <c r="W40" s="17">
        <f t="shared" si="13"/>
        <v>12.939</v>
      </c>
      <c r="X40" s="95">
        <f t="shared" si="3"/>
        <v>1620</v>
      </c>
      <c r="Y40" s="4">
        <f>X40*60*'Berechnungen 525d'!$D$7/1000</f>
        <v>45.179705400981995</v>
      </c>
      <c r="Z40" s="19">
        <f t="shared" si="4"/>
        <v>2010</v>
      </c>
      <c r="AA40" s="19">
        <f t="shared" si="5"/>
        <v>1331</v>
      </c>
      <c r="AB40" s="19">
        <f t="shared" si="6"/>
        <v>679</v>
      </c>
      <c r="AC40" s="19" t="str">
        <f>IF(ISBLANK(H40),#REF!,H40)</f>
        <v>km/h</v>
      </c>
      <c r="AD40" s="19">
        <f>IF(ISBLANK(G40),#REF!,G40)</f>
        <v>1620</v>
      </c>
      <c r="AE40" s="19" t="e">
        <f t="shared" si="7"/>
        <v>#VALUE!</v>
      </c>
      <c r="AF40" s="47">
        <f t="shared" si="8"/>
        <v>36.49</v>
      </c>
      <c r="AG40" s="48">
        <f t="shared" si="9"/>
        <v>3.8069999999999999</v>
      </c>
      <c r="AH40" s="20">
        <f t="shared" si="10"/>
        <v>900.71600000000001</v>
      </c>
      <c r="AI40" s="20">
        <f t="shared" si="11"/>
        <v>880.24599999999998</v>
      </c>
      <c r="AJ40" s="20">
        <f t="shared" si="12"/>
        <v>20.470000000000027</v>
      </c>
      <c r="AK40" s="48"/>
    </row>
    <row r="41" spans="1:37" x14ac:dyDescent="0.25">
      <c r="A41">
        <v>13229</v>
      </c>
      <c r="B41" t="s">
        <v>91</v>
      </c>
      <c r="C41">
        <v>910.952</v>
      </c>
      <c r="D41" t="s">
        <v>91</v>
      </c>
      <c r="E41">
        <v>3.7989999999999999</v>
      </c>
      <c r="F41" t="s">
        <v>92</v>
      </c>
      <c r="G41">
        <v>1676</v>
      </c>
      <c r="H41" t="s">
        <v>20</v>
      </c>
      <c r="I41">
        <v>46.53</v>
      </c>
      <c r="J41" t="s">
        <v>101</v>
      </c>
      <c r="K41">
        <v>1373</v>
      </c>
      <c r="L41" t="s">
        <v>101</v>
      </c>
      <c r="M41">
        <v>2067</v>
      </c>
      <c r="N41" t="s">
        <v>102</v>
      </c>
      <c r="O41">
        <v>3</v>
      </c>
      <c r="P41" t="s">
        <v>93</v>
      </c>
      <c r="Q41">
        <v>37.64</v>
      </c>
      <c r="R41" t="s">
        <v>26</v>
      </c>
      <c r="S41">
        <v>284</v>
      </c>
      <c r="T41" t="s">
        <v>91</v>
      </c>
      <c r="U41">
        <v>931.423</v>
      </c>
      <c r="V41" s="82"/>
      <c r="W41" s="17">
        <f t="shared" si="13"/>
        <v>13.228999999999999</v>
      </c>
      <c r="X41" s="95">
        <f t="shared" si="3"/>
        <v>1676</v>
      </c>
      <c r="Y41" s="4">
        <f>X41*60*'Berechnungen 525d'!$D$7/1000</f>
        <v>46.741472995090014</v>
      </c>
      <c r="Z41" s="19">
        <f t="shared" si="4"/>
        <v>2067</v>
      </c>
      <c r="AA41" s="19">
        <f t="shared" si="5"/>
        <v>1373</v>
      </c>
      <c r="AB41" s="19">
        <f t="shared" si="6"/>
        <v>694</v>
      </c>
      <c r="AC41" s="19" t="str">
        <f>IF(ISBLANK(H41),#REF!,H41)</f>
        <v>km/h</v>
      </c>
      <c r="AD41" s="19">
        <f>IF(ISBLANK(G41),#REF!,G41)</f>
        <v>1676</v>
      </c>
      <c r="AE41" s="19" t="e">
        <f t="shared" si="7"/>
        <v>#VALUE!</v>
      </c>
      <c r="AF41" s="47">
        <f t="shared" si="8"/>
        <v>37.64</v>
      </c>
      <c r="AG41" s="48">
        <f t="shared" si="9"/>
        <v>3.7989999999999999</v>
      </c>
      <c r="AH41" s="20">
        <f t="shared" si="10"/>
        <v>931.423</v>
      </c>
      <c r="AI41" s="20">
        <f t="shared" si="11"/>
        <v>910.952</v>
      </c>
      <c r="AJ41" s="20">
        <f t="shared" si="12"/>
        <v>20.471000000000004</v>
      </c>
      <c r="AK41" s="48"/>
    </row>
    <row r="42" spans="1:37" x14ac:dyDescent="0.25">
      <c r="A42">
        <v>13530</v>
      </c>
      <c r="B42" t="s">
        <v>91</v>
      </c>
      <c r="C42">
        <v>931.423</v>
      </c>
      <c r="D42" t="s">
        <v>91</v>
      </c>
      <c r="E42">
        <v>3.79</v>
      </c>
      <c r="F42" t="s">
        <v>92</v>
      </c>
      <c r="G42">
        <v>1724</v>
      </c>
      <c r="H42" t="s">
        <v>20</v>
      </c>
      <c r="I42">
        <v>48.11</v>
      </c>
      <c r="J42" t="s">
        <v>101</v>
      </c>
      <c r="K42">
        <v>1425</v>
      </c>
      <c r="L42" t="s">
        <v>101</v>
      </c>
      <c r="M42">
        <v>2114</v>
      </c>
      <c r="N42" t="s">
        <v>102</v>
      </c>
      <c r="O42">
        <v>3</v>
      </c>
      <c r="P42" t="s">
        <v>93</v>
      </c>
      <c r="Q42">
        <v>40.19</v>
      </c>
      <c r="R42" t="s">
        <v>26</v>
      </c>
      <c r="S42">
        <v>306</v>
      </c>
      <c r="T42" t="s">
        <v>91</v>
      </c>
      <c r="U42">
        <v>951.89300000000003</v>
      </c>
      <c r="V42" s="82"/>
      <c r="W42" s="17">
        <f t="shared" si="13"/>
        <v>13.53</v>
      </c>
      <c r="X42" s="95">
        <f t="shared" si="3"/>
        <v>1724</v>
      </c>
      <c r="Y42" s="4">
        <f>X42*60*'Berechnungen 525d'!$D$7/1000</f>
        <v>48.080130932896886</v>
      </c>
      <c r="Z42" s="19">
        <f t="shared" si="4"/>
        <v>2114</v>
      </c>
      <c r="AA42" s="19">
        <f t="shared" si="5"/>
        <v>1425</v>
      </c>
      <c r="AB42" s="19">
        <f t="shared" si="6"/>
        <v>689</v>
      </c>
      <c r="AC42" s="19" t="str">
        <f>IF(ISBLANK(H42),#REF!,H42)</f>
        <v>km/h</v>
      </c>
      <c r="AD42" s="19">
        <f>IF(ISBLANK(G42),#REF!,G42)</f>
        <v>1724</v>
      </c>
      <c r="AE42" s="19" t="e">
        <f t="shared" si="7"/>
        <v>#VALUE!</v>
      </c>
      <c r="AF42" s="47">
        <f t="shared" si="8"/>
        <v>40.19</v>
      </c>
      <c r="AG42" s="48">
        <f t="shared" si="9"/>
        <v>3.79</v>
      </c>
      <c r="AH42" s="20">
        <f t="shared" si="10"/>
        <v>951.89300000000003</v>
      </c>
      <c r="AI42" s="20">
        <f t="shared" si="11"/>
        <v>931.423</v>
      </c>
      <c r="AJ42" s="20">
        <f t="shared" si="12"/>
        <v>20.470000000000027</v>
      </c>
      <c r="AK42" s="48"/>
    </row>
    <row r="43" spans="1:37" x14ac:dyDescent="0.25">
      <c r="A43">
        <v>13800</v>
      </c>
      <c r="B43" t="s">
        <v>91</v>
      </c>
      <c r="C43">
        <v>962.12900000000002</v>
      </c>
      <c r="D43" t="s">
        <v>91</v>
      </c>
      <c r="E43">
        <v>3.782</v>
      </c>
      <c r="F43" t="s">
        <v>92</v>
      </c>
      <c r="G43">
        <v>1786</v>
      </c>
      <c r="H43" t="s">
        <v>20</v>
      </c>
      <c r="I43">
        <v>49.63</v>
      </c>
      <c r="J43" t="s">
        <v>101</v>
      </c>
      <c r="K43">
        <v>1485</v>
      </c>
      <c r="L43" t="s">
        <v>101</v>
      </c>
      <c r="M43">
        <v>2144</v>
      </c>
      <c r="N43" t="s">
        <v>102</v>
      </c>
      <c r="O43">
        <v>3</v>
      </c>
      <c r="P43" t="s">
        <v>93</v>
      </c>
      <c r="Q43">
        <v>43.32</v>
      </c>
      <c r="R43" t="s">
        <v>26</v>
      </c>
      <c r="S43">
        <v>324</v>
      </c>
      <c r="T43" t="s">
        <v>91</v>
      </c>
      <c r="U43">
        <v>982.6</v>
      </c>
      <c r="V43" s="82"/>
      <c r="W43" s="17">
        <f t="shared" si="13"/>
        <v>13.8</v>
      </c>
      <c r="X43" s="95">
        <f t="shared" si="3"/>
        <v>1786</v>
      </c>
      <c r="Y43" s="4">
        <f>X43*60*'Berechnungen 525d'!$D$7/1000</f>
        <v>49.809230769230766</v>
      </c>
      <c r="Z43" s="19">
        <f t="shared" si="4"/>
        <v>2144</v>
      </c>
      <c r="AA43" s="19">
        <f t="shared" si="5"/>
        <v>1485</v>
      </c>
      <c r="AB43" s="19">
        <f t="shared" si="6"/>
        <v>659</v>
      </c>
      <c r="AC43" s="19" t="str">
        <f>IF(ISBLANK(H43),#REF!,H43)</f>
        <v>km/h</v>
      </c>
      <c r="AD43" s="19">
        <f>IF(ISBLANK(G43),#REF!,G43)</f>
        <v>1786</v>
      </c>
      <c r="AE43" s="19" t="e">
        <f t="shared" si="7"/>
        <v>#VALUE!</v>
      </c>
      <c r="AF43" s="47">
        <f t="shared" si="8"/>
        <v>43.32</v>
      </c>
      <c r="AG43" s="48">
        <f t="shared" si="9"/>
        <v>3.782</v>
      </c>
      <c r="AH43" s="20">
        <f t="shared" si="10"/>
        <v>982.6</v>
      </c>
      <c r="AI43" s="20">
        <f t="shared" si="11"/>
        <v>962.12900000000002</v>
      </c>
      <c r="AJ43" s="20">
        <f t="shared" si="12"/>
        <v>20.471000000000004</v>
      </c>
      <c r="AK43" s="48"/>
    </row>
    <row r="44" spans="1:37" x14ac:dyDescent="0.25">
      <c r="A44">
        <v>14081</v>
      </c>
      <c r="B44" t="s">
        <v>91</v>
      </c>
      <c r="C44">
        <v>982.6</v>
      </c>
      <c r="D44" t="s">
        <v>91</v>
      </c>
      <c r="E44">
        <v>3.7730000000000001</v>
      </c>
      <c r="F44" t="s">
        <v>92</v>
      </c>
      <c r="G44">
        <v>1855</v>
      </c>
      <c r="H44" t="s">
        <v>20</v>
      </c>
      <c r="I44">
        <v>51.37</v>
      </c>
      <c r="J44" t="s">
        <v>101</v>
      </c>
      <c r="K44">
        <v>1562</v>
      </c>
      <c r="L44" t="s">
        <v>101</v>
      </c>
      <c r="M44">
        <v>2154</v>
      </c>
      <c r="N44" t="s">
        <v>102</v>
      </c>
      <c r="O44">
        <v>3</v>
      </c>
      <c r="P44" t="s">
        <v>93</v>
      </c>
      <c r="Q44">
        <v>48.78</v>
      </c>
      <c r="R44" t="s">
        <v>26</v>
      </c>
      <c r="S44">
        <v>370</v>
      </c>
      <c r="T44" t="s">
        <v>91</v>
      </c>
      <c r="U44">
        <v>1003.07</v>
      </c>
      <c r="V44" s="82"/>
      <c r="W44" s="17">
        <f t="shared" si="13"/>
        <v>14.081</v>
      </c>
      <c r="X44" s="95">
        <f t="shared" si="3"/>
        <v>1855</v>
      </c>
      <c r="Y44" s="4">
        <f>X44*60*'Berechnungen 525d'!$D$7/1000</f>
        <v>51.733551554828146</v>
      </c>
      <c r="Z44" s="19">
        <f t="shared" si="4"/>
        <v>2154</v>
      </c>
      <c r="AA44" s="19">
        <f t="shared" si="5"/>
        <v>1562</v>
      </c>
      <c r="AB44" s="19">
        <f t="shared" si="6"/>
        <v>592</v>
      </c>
      <c r="AC44" s="19" t="str">
        <f>IF(ISBLANK(H44),#REF!,H44)</f>
        <v>km/h</v>
      </c>
      <c r="AD44" s="19">
        <f>IF(ISBLANK(G44),#REF!,G44)</f>
        <v>1855</v>
      </c>
      <c r="AE44" s="19" t="e">
        <f t="shared" si="7"/>
        <v>#VALUE!</v>
      </c>
      <c r="AF44" s="47">
        <f t="shared" si="8"/>
        <v>48.78</v>
      </c>
      <c r="AG44" s="48">
        <f t="shared" si="9"/>
        <v>3.7730000000000001</v>
      </c>
      <c r="AH44" s="20">
        <f t="shared" si="10"/>
        <v>1003.07</v>
      </c>
      <c r="AI44" s="20">
        <f t="shared" si="11"/>
        <v>982.6</v>
      </c>
      <c r="AJ44" s="20">
        <f t="shared" si="12"/>
        <v>20.470000000000027</v>
      </c>
      <c r="AK44" s="48"/>
    </row>
    <row r="45" spans="1:37" x14ac:dyDescent="0.25">
      <c r="A45">
        <v>14381</v>
      </c>
      <c r="B45" t="s">
        <v>91</v>
      </c>
      <c r="C45">
        <v>1003.07</v>
      </c>
      <c r="D45" t="s">
        <v>91</v>
      </c>
      <c r="E45">
        <v>3.7639999999999998</v>
      </c>
      <c r="F45" t="s">
        <v>92</v>
      </c>
      <c r="G45">
        <v>1913</v>
      </c>
      <c r="H45" t="s">
        <v>20</v>
      </c>
      <c r="I45">
        <v>53.04</v>
      </c>
      <c r="J45" t="s">
        <v>101</v>
      </c>
      <c r="K45">
        <v>1646</v>
      </c>
      <c r="L45" t="s">
        <v>101</v>
      </c>
      <c r="M45">
        <v>2162</v>
      </c>
      <c r="N45" t="s">
        <v>102</v>
      </c>
      <c r="O45">
        <v>3</v>
      </c>
      <c r="P45" t="s">
        <v>93</v>
      </c>
      <c r="Q45">
        <v>53.55</v>
      </c>
      <c r="R45" t="s">
        <v>26</v>
      </c>
      <c r="S45">
        <v>402</v>
      </c>
      <c r="T45" t="s">
        <v>91</v>
      </c>
      <c r="U45">
        <v>1013.31</v>
      </c>
      <c r="V45" s="82"/>
      <c r="W45" s="17">
        <f t="shared" si="13"/>
        <v>14.381</v>
      </c>
      <c r="X45" s="95">
        <f t="shared" si="3"/>
        <v>1913</v>
      </c>
      <c r="Y45" s="4">
        <f>X45*60*'Berechnungen 525d'!$D$7/1000</f>
        <v>53.351096563011453</v>
      </c>
      <c r="Z45" s="19">
        <f t="shared" si="4"/>
        <v>2162</v>
      </c>
      <c r="AA45" s="19">
        <f t="shared" si="5"/>
        <v>1646</v>
      </c>
      <c r="AB45" s="19">
        <f t="shared" si="6"/>
        <v>516</v>
      </c>
      <c r="AC45" s="19" t="str">
        <f>IF(ISBLANK(H45),#REF!,H45)</f>
        <v>km/h</v>
      </c>
      <c r="AD45" s="19">
        <f>IF(ISBLANK(G45),#REF!,G45)</f>
        <v>1913</v>
      </c>
      <c r="AE45" s="19" t="e">
        <f t="shared" si="7"/>
        <v>#VALUE!</v>
      </c>
      <c r="AF45" s="47">
        <f t="shared" si="8"/>
        <v>53.55</v>
      </c>
      <c r="AG45" s="48">
        <f t="shared" si="9"/>
        <v>3.7639999999999998</v>
      </c>
      <c r="AH45" s="20">
        <f t="shared" si="10"/>
        <v>1013.31</v>
      </c>
      <c r="AI45" s="20">
        <f t="shared" si="11"/>
        <v>1003.07</v>
      </c>
      <c r="AJ45" s="20">
        <f t="shared" si="12"/>
        <v>10.239999999999895</v>
      </c>
      <c r="AK45" s="48"/>
    </row>
    <row r="46" spans="1:37" x14ac:dyDescent="0.25">
      <c r="A46">
        <v>14661</v>
      </c>
      <c r="B46" t="s">
        <v>91</v>
      </c>
      <c r="C46">
        <v>1033.78</v>
      </c>
      <c r="D46" t="s">
        <v>91</v>
      </c>
      <c r="E46">
        <v>3.7559999999999998</v>
      </c>
      <c r="F46" t="s">
        <v>92</v>
      </c>
      <c r="G46">
        <v>1981</v>
      </c>
      <c r="H46" t="s">
        <v>20</v>
      </c>
      <c r="I46">
        <v>54.89</v>
      </c>
      <c r="J46" t="s">
        <v>101</v>
      </c>
      <c r="K46">
        <v>1749</v>
      </c>
      <c r="L46" t="s">
        <v>101</v>
      </c>
      <c r="M46">
        <v>2171</v>
      </c>
      <c r="N46" t="s">
        <v>102</v>
      </c>
      <c r="O46">
        <v>3</v>
      </c>
      <c r="P46" t="s">
        <v>93</v>
      </c>
      <c r="Q46">
        <v>54.86</v>
      </c>
      <c r="R46" t="s">
        <v>26</v>
      </c>
      <c r="S46">
        <v>412</v>
      </c>
      <c r="T46" t="s">
        <v>91</v>
      </c>
      <c r="U46">
        <v>1033.78</v>
      </c>
      <c r="V46" s="82"/>
      <c r="W46" s="17">
        <f t="shared" si="13"/>
        <v>14.661</v>
      </c>
      <c r="X46" s="95">
        <f t="shared" si="3"/>
        <v>1981</v>
      </c>
      <c r="Y46" s="4">
        <f>X46*60*'Berechnungen 525d'!$D$7/1000</f>
        <v>55.247528641571186</v>
      </c>
      <c r="Z46" s="19">
        <f t="shared" si="4"/>
        <v>2171</v>
      </c>
      <c r="AA46" s="19">
        <f t="shared" si="5"/>
        <v>1749</v>
      </c>
      <c r="AB46" s="19">
        <f t="shared" si="6"/>
        <v>422</v>
      </c>
      <c r="AC46" s="19" t="str">
        <f>IF(ISBLANK(H46),#REF!,H46)</f>
        <v>km/h</v>
      </c>
      <c r="AD46" s="19">
        <f>IF(ISBLANK(G46),#REF!,G46)</f>
        <v>1981</v>
      </c>
      <c r="AE46" s="19" t="e">
        <f t="shared" si="7"/>
        <v>#VALUE!</v>
      </c>
      <c r="AF46" s="47">
        <f t="shared" si="8"/>
        <v>54.86</v>
      </c>
      <c r="AG46" s="48">
        <f t="shared" si="9"/>
        <v>3.7559999999999998</v>
      </c>
      <c r="AH46" s="20">
        <f t="shared" si="10"/>
        <v>1033.78</v>
      </c>
      <c r="AI46" s="20">
        <f t="shared" si="11"/>
        <v>1033.78</v>
      </c>
      <c r="AJ46" s="20">
        <f t="shared" si="12"/>
        <v>0</v>
      </c>
      <c r="AK46" s="48"/>
    </row>
    <row r="47" spans="1:37" x14ac:dyDescent="0.25">
      <c r="A47">
        <v>14962</v>
      </c>
      <c r="B47" t="s">
        <v>91</v>
      </c>
      <c r="C47">
        <v>1033.78</v>
      </c>
      <c r="D47" t="s">
        <v>91</v>
      </c>
      <c r="E47">
        <v>3.7519999999999998</v>
      </c>
      <c r="F47" t="s">
        <v>92</v>
      </c>
      <c r="G47">
        <v>2064</v>
      </c>
      <c r="H47" t="s">
        <v>20</v>
      </c>
      <c r="I47">
        <v>56.79</v>
      </c>
      <c r="J47" t="s">
        <v>101</v>
      </c>
      <c r="K47">
        <v>1881</v>
      </c>
      <c r="L47" t="s">
        <v>101</v>
      </c>
      <c r="M47">
        <v>2179</v>
      </c>
      <c r="N47" t="s">
        <v>102</v>
      </c>
      <c r="O47">
        <v>3</v>
      </c>
      <c r="P47" t="s">
        <v>93</v>
      </c>
      <c r="Q47">
        <v>54.12</v>
      </c>
      <c r="R47" t="s">
        <v>26</v>
      </c>
      <c r="S47">
        <v>410</v>
      </c>
      <c r="T47" t="s">
        <v>91</v>
      </c>
      <c r="U47">
        <v>1054.25</v>
      </c>
      <c r="V47" s="82"/>
      <c r="W47" s="17">
        <f t="shared" si="13"/>
        <v>14.962</v>
      </c>
      <c r="X47" s="95">
        <f t="shared" si="3"/>
        <v>2064</v>
      </c>
      <c r="Y47" s="4">
        <f>X47*60*'Berechnungen 525d'!$D$7/1000</f>
        <v>57.562291325695583</v>
      </c>
      <c r="Z47" s="19">
        <f t="shared" si="4"/>
        <v>2179</v>
      </c>
      <c r="AA47" s="19">
        <f t="shared" si="5"/>
        <v>1881</v>
      </c>
      <c r="AB47" s="19">
        <f t="shared" si="6"/>
        <v>298</v>
      </c>
      <c r="AC47" s="19" t="str">
        <f>IF(ISBLANK(H47),#REF!,H47)</f>
        <v>km/h</v>
      </c>
      <c r="AD47" s="19">
        <f>IF(ISBLANK(G47),#REF!,G47)</f>
        <v>2064</v>
      </c>
      <c r="AE47" s="19" t="e">
        <f t="shared" si="7"/>
        <v>#VALUE!</v>
      </c>
      <c r="AF47" s="47">
        <f t="shared" si="8"/>
        <v>54.12</v>
      </c>
      <c r="AG47" s="48">
        <f t="shared" si="9"/>
        <v>3.7519999999999998</v>
      </c>
      <c r="AH47" s="20">
        <f t="shared" si="10"/>
        <v>1054.25</v>
      </c>
      <c r="AI47" s="20">
        <f t="shared" si="11"/>
        <v>1033.78</v>
      </c>
      <c r="AJ47" s="20">
        <f t="shared" si="12"/>
        <v>20.470000000000027</v>
      </c>
      <c r="AK47" s="48"/>
    </row>
    <row r="48" spans="1:37" x14ac:dyDescent="0.25">
      <c r="A48">
        <v>15222</v>
      </c>
      <c r="B48" t="s">
        <v>91</v>
      </c>
      <c r="C48">
        <v>1064.48</v>
      </c>
      <c r="D48" t="s">
        <v>91</v>
      </c>
      <c r="E48">
        <v>3.7469999999999999</v>
      </c>
      <c r="F48" t="s">
        <v>92</v>
      </c>
      <c r="G48">
        <v>2128</v>
      </c>
      <c r="H48" t="s">
        <v>20</v>
      </c>
      <c r="I48">
        <v>59</v>
      </c>
      <c r="J48" t="s">
        <v>101</v>
      </c>
      <c r="K48">
        <v>2052</v>
      </c>
      <c r="L48" t="s">
        <v>101</v>
      </c>
      <c r="M48">
        <v>2184</v>
      </c>
      <c r="N48" t="s">
        <v>102</v>
      </c>
      <c r="O48">
        <v>3</v>
      </c>
      <c r="P48" t="s">
        <v>93</v>
      </c>
      <c r="Q48">
        <v>55</v>
      </c>
      <c r="R48" t="s">
        <v>26</v>
      </c>
      <c r="S48">
        <v>414</v>
      </c>
      <c r="T48" t="s">
        <v>91</v>
      </c>
      <c r="U48">
        <v>1064.48</v>
      </c>
      <c r="V48" s="82"/>
      <c r="W48" s="17">
        <f t="shared" si="13"/>
        <v>15.222</v>
      </c>
      <c r="X48" s="95">
        <f t="shared" si="3"/>
        <v>2128</v>
      </c>
      <c r="Y48" s="4">
        <f>X48*60*'Berechnungen 525d'!$D$7/1000</f>
        <v>59.347168576104742</v>
      </c>
      <c r="Z48" s="19">
        <f t="shared" si="4"/>
        <v>2184</v>
      </c>
      <c r="AA48" s="19">
        <f t="shared" si="5"/>
        <v>2052</v>
      </c>
      <c r="AB48" s="19">
        <f t="shared" si="6"/>
        <v>132</v>
      </c>
      <c r="AC48" s="19" t="str">
        <f>IF(ISBLANK(H48),#REF!,H48)</f>
        <v>km/h</v>
      </c>
      <c r="AD48" s="19">
        <f>IF(ISBLANK(G48),#REF!,G48)</f>
        <v>2128</v>
      </c>
      <c r="AE48" s="19" t="e">
        <f t="shared" si="7"/>
        <v>#VALUE!</v>
      </c>
      <c r="AF48" s="47">
        <f t="shared" si="8"/>
        <v>55</v>
      </c>
      <c r="AG48" s="48">
        <f t="shared" si="9"/>
        <v>3.7469999999999999</v>
      </c>
      <c r="AH48" s="20">
        <f t="shared" si="10"/>
        <v>1064.48</v>
      </c>
      <c r="AI48" s="20">
        <f t="shared" si="11"/>
        <v>1064.48</v>
      </c>
      <c r="AJ48" s="20">
        <f t="shared" si="12"/>
        <v>0</v>
      </c>
      <c r="AK48" s="48"/>
    </row>
    <row r="49" spans="1:37" x14ac:dyDescent="0.25">
      <c r="A49">
        <v>15493</v>
      </c>
      <c r="B49" t="s">
        <v>91</v>
      </c>
      <c r="C49">
        <v>1074.72</v>
      </c>
      <c r="D49" t="s">
        <v>91</v>
      </c>
      <c r="E49">
        <v>3.7349999999999999</v>
      </c>
      <c r="F49" t="s">
        <v>92</v>
      </c>
      <c r="G49">
        <v>2230</v>
      </c>
      <c r="H49" t="s">
        <v>20</v>
      </c>
      <c r="I49">
        <v>61.13</v>
      </c>
      <c r="J49" t="s">
        <v>101</v>
      </c>
      <c r="K49">
        <v>2184</v>
      </c>
      <c r="L49" t="s">
        <v>101</v>
      </c>
      <c r="M49">
        <v>2188</v>
      </c>
      <c r="N49" t="s">
        <v>102</v>
      </c>
      <c r="O49">
        <v>3</v>
      </c>
      <c r="P49" t="s">
        <v>93</v>
      </c>
      <c r="Q49">
        <v>54.01</v>
      </c>
      <c r="R49" t="s">
        <v>26</v>
      </c>
      <c r="S49">
        <v>414</v>
      </c>
      <c r="T49" t="s">
        <v>91</v>
      </c>
      <c r="U49">
        <v>1095.19</v>
      </c>
      <c r="V49" s="82"/>
      <c r="W49" s="17">
        <f t="shared" si="13"/>
        <v>15.493</v>
      </c>
      <c r="X49" s="95">
        <f t="shared" si="3"/>
        <v>2230</v>
      </c>
      <c r="Y49" s="4">
        <f>X49*60*'Berechnungen 525d'!$D$7/1000</f>
        <v>62.191816693944347</v>
      </c>
      <c r="Z49" s="19">
        <f t="shared" si="4"/>
        <v>2188</v>
      </c>
      <c r="AA49" s="19">
        <f t="shared" si="5"/>
        <v>2184</v>
      </c>
      <c r="AB49" s="19">
        <f t="shared" si="6"/>
        <v>4</v>
      </c>
      <c r="AC49" s="19" t="str">
        <f>IF(ISBLANK(H49),#REF!,H49)</f>
        <v>km/h</v>
      </c>
      <c r="AD49" s="19">
        <f>IF(ISBLANK(G49),#REF!,G49)</f>
        <v>2230</v>
      </c>
      <c r="AE49" s="19" t="e">
        <f t="shared" si="7"/>
        <v>#VALUE!</v>
      </c>
      <c r="AF49" s="47">
        <f t="shared" si="8"/>
        <v>54.01</v>
      </c>
      <c r="AG49" s="48">
        <f t="shared" si="9"/>
        <v>3.7349999999999999</v>
      </c>
      <c r="AH49" s="20">
        <f t="shared" si="10"/>
        <v>1095.19</v>
      </c>
      <c r="AI49" s="20">
        <f t="shared" si="11"/>
        <v>1074.72</v>
      </c>
      <c r="AJ49" s="20">
        <f t="shared" si="12"/>
        <v>20.470000000000027</v>
      </c>
      <c r="AK49" s="48"/>
    </row>
    <row r="50" spans="1:37" x14ac:dyDescent="0.25">
      <c r="A50">
        <v>15813</v>
      </c>
      <c r="B50" t="s">
        <v>91</v>
      </c>
      <c r="C50">
        <v>1095.19</v>
      </c>
      <c r="D50" t="s">
        <v>91</v>
      </c>
      <c r="E50">
        <v>3.722</v>
      </c>
      <c r="F50" t="s">
        <v>92</v>
      </c>
      <c r="G50">
        <v>2290</v>
      </c>
      <c r="H50" t="s">
        <v>20</v>
      </c>
      <c r="I50">
        <v>63.44</v>
      </c>
      <c r="J50" t="s">
        <v>101</v>
      </c>
      <c r="K50">
        <v>2227</v>
      </c>
      <c r="L50" t="s">
        <v>101</v>
      </c>
      <c r="M50">
        <v>2191</v>
      </c>
      <c r="N50" t="s">
        <v>102</v>
      </c>
      <c r="O50">
        <v>3</v>
      </c>
      <c r="P50" t="s">
        <v>93</v>
      </c>
      <c r="Q50">
        <v>55.44</v>
      </c>
      <c r="R50" t="s">
        <v>26</v>
      </c>
      <c r="S50">
        <v>418</v>
      </c>
      <c r="T50" t="s">
        <v>91</v>
      </c>
      <c r="U50">
        <v>1115.6600000000001</v>
      </c>
      <c r="V50" s="82"/>
      <c r="W50" s="17">
        <f t="shared" si="13"/>
        <v>15.813000000000001</v>
      </c>
      <c r="X50" s="95">
        <f t="shared" si="3"/>
        <v>2290</v>
      </c>
      <c r="Y50" s="4">
        <f>X50*60*'Berechnungen 525d'!$D$7/1000</f>
        <v>63.86513911620294</v>
      </c>
      <c r="Z50" s="19">
        <f t="shared" si="4"/>
        <v>2191</v>
      </c>
      <c r="AA50" s="19">
        <f t="shared" si="5"/>
        <v>2227</v>
      </c>
      <c r="AB50" s="19">
        <f t="shared" si="6"/>
        <v>-36</v>
      </c>
      <c r="AC50" s="19" t="str">
        <f>IF(ISBLANK(H50),#REF!,H50)</f>
        <v>km/h</v>
      </c>
      <c r="AD50" s="19">
        <f>IF(ISBLANK(G50),#REF!,G50)</f>
        <v>2290</v>
      </c>
      <c r="AE50" s="19" t="e">
        <f t="shared" si="7"/>
        <v>#VALUE!</v>
      </c>
      <c r="AF50" s="47">
        <f t="shared" si="8"/>
        <v>55.44</v>
      </c>
      <c r="AG50" s="48">
        <f t="shared" si="9"/>
        <v>3.722</v>
      </c>
      <c r="AH50" s="20">
        <f t="shared" si="10"/>
        <v>1115.6600000000001</v>
      </c>
      <c r="AI50" s="20">
        <f t="shared" si="11"/>
        <v>1095.19</v>
      </c>
      <c r="AJ50" s="20">
        <f t="shared" si="12"/>
        <v>20.470000000000027</v>
      </c>
      <c r="AK50" s="48"/>
    </row>
    <row r="51" spans="1:37" x14ac:dyDescent="0.25">
      <c r="A51">
        <v>16063</v>
      </c>
      <c r="B51" t="s">
        <v>91</v>
      </c>
      <c r="C51">
        <v>1125.9000000000001</v>
      </c>
      <c r="D51" t="s">
        <v>91</v>
      </c>
      <c r="E51">
        <v>3.7170000000000001</v>
      </c>
      <c r="F51" t="s">
        <v>92</v>
      </c>
      <c r="G51">
        <v>2384</v>
      </c>
      <c r="H51" t="s">
        <v>20</v>
      </c>
      <c r="I51">
        <v>65.77</v>
      </c>
      <c r="J51" t="s">
        <v>101</v>
      </c>
      <c r="K51">
        <v>2156</v>
      </c>
      <c r="L51" t="s">
        <v>101</v>
      </c>
      <c r="M51">
        <v>2195</v>
      </c>
      <c r="N51" t="s">
        <v>102</v>
      </c>
      <c r="O51">
        <v>3</v>
      </c>
      <c r="P51" t="s">
        <v>93</v>
      </c>
      <c r="Q51">
        <v>55.4</v>
      </c>
      <c r="R51" t="s">
        <v>26</v>
      </c>
      <c r="S51">
        <v>416</v>
      </c>
      <c r="T51" t="s">
        <v>91</v>
      </c>
      <c r="U51">
        <v>1136.1300000000001</v>
      </c>
      <c r="V51" s="82"/>
      <c r="W51" s="17">
        <f t="shared" si="13"/>
        <v>16.062999999999999</v>
      </c>
      <c r="X51" s="95">
        <f t="shared" si="3"/>
        <v>2384</v>
      </c>
      <c r="Y51" s="4">
        <f>X51*60*'Berechnungen 525d'!$D$7/1000</f>
        <v>66.486677577741403</v>
      </c>
      <c r="Z51" s="19">
        <f t="shared" si="4"/>
        <v>2195</v>
      </c>
      <c r="AA51" s="19">
        <f t="shared" si="5"/>
        <v>2156</v>
      </c>
      <c r="AB51" s="19">
        <f t="shared" si="6"/>
        <v>39</v>
      </c>
      <c r="AC51" s="19" t="str">
        <f>IF(ISBLANK(H51),#REF!,H51)</f>
        <v>km/h</v>
      </c>
      <c r="AD51" s="19">
        <f>IF(ISBLANK(G51),#REF!,G51)</f>
        <v>2384</v>
      </c>
      <c r="AE51" s="19" t="e">
        <f t="shared" si="7"/>
        <v>#VALUE!</v>
      </c>
      <c r="AF51" s="47">
        <f t="shared" si="8"/>
        <v>55.4</v>
      </c>
      <c r="AG51" s="48">
        <f t="shared" si="9"/>
        <v>3.7170000000000001</v>
      </c>
      <c r="AH51" s="20">
        <f t="shared" si="10"/>
        <v>1136.1300000000001</v>
      </c>
      <c r="AI51" s="20">
        <f t="shared" si="11"/>
        <v>1125.9000000000001</v>
      </c>
      <c r="AJ51" s="20">
        <f t="shared" si="12"/>
        <v>10.230000000000018</v>
      </c>
      <c r="AK51" s="48"/>
    </row>
    <row r="52" spans="1:37" x14ac:dyDescent="0.25">
      <c r="A52">
        <v>16384</v>
      </c>
      <c r="B52" t="s">
        <v>91</v>
      </c>
      <c r="C52">
        <v>1146.3699999999999</v>
      </c>
      <c r="D52" t="s">
        <v>91</v>
      </c>
      <c r="E52">
        <v>3.7050000000000001</v>
      </c>
      <c r="F52" t="s">
        <v>92</v>
      </c>
      <c r="G52">
        <v>2468</v>
      </c>
      <c r="H52" t="s">
        <v>20</v>
      </c>
      <c r="I52">
        <v>68.290000000000006</v>
      </c>
      <c r="J52" t="s">
        <v>101</v>
      </c>
      <c r="K52">
        <v>2139</v>
      </c>
      <c r="L52" t="s">
        <v>101</v>
      </c>
      <c r="M52">
        <v>2195</v>
      </c>
      <c r="N52" t="s">
        <v>102</v>
      </c>
      <c r="O52">
        <v>3</v>
      </c>
      <c r="P52" t="s">
        <v>93</v>
      </c>
      <c r="Q52">
        <v>56.34</v>
      </c>
      <c r="R52" t="s">
        <v>26</v>
      </c>
      <c r="S52">
        <v>422</v>
      </c>
      <c r="T52" t="s">
        <v>91</v>
      </c>
      <c r="U52">
        <v>1166.8399999999999</v>
      </c>
      <c r="V52" s="82"/>
      <c r="W52" s="17">
        <f t="shared" si="13"/>
        <v>16.384</v>
      </c>
      <c r="X52" s="95">
        <f t="shared" si="3"/>
        <v>2468</v>
      </c>
      <c r="Y52" s="4">
        <f>X52*60*'Berechnungen 525d'!$D$7/1000</f>
        <v>68.829328968903425</v>
      </c>
      <c r="Z52" s="19">
        <f t="shared" si="4"/>
        <v>2195</v>
      </c>
      <c r="AA52" s="19">
        <f t="shared" si="5"/>
        <v>2139</v>
      </c>
      <c r="AB52" s="19">
        <f t="shared" si="6"/>
        <v>56</v>
      </c>
      <c r="AC52" s="19" t="str">
        <f>IF(ISBLANK(H52),#REF!,H52)</f>
        <v>km/h</v>
      </c>
      <c r="AD52" s="19">
        <f>IF(ISBLANK(G52),#REF!,G52)</f>
        <v>2468</v>
      </c>
      <c r="AE52" s="19" t="e">
        <f t="shared" si="7"/>
        <v>#VALUE!</v>
      </c>
      <c r="AF52" s="47">
        <f t="shared" si="8"/>
        <v>56.34</v>
      </c>
      <c r="AG52" s="48">
        <f t="shared" si="9"/>
        <v>3.7050000000000001</v>
      </c>
      <c r="AH52" s="20">
        <f t="shared" si="10"/>
        <v>1166.8399999999999</v>
      </c>
      <c r="AI52" s="20">
        <f t="shared" si="11"/>
        <v>1146.3699999999999</v>
      </c>
      <c r="AJ52" s="20">
        <f t="shared" si="12"/>
        <v>20.470000000000027</v>
      </c>
      <c r="AK52" s="48"/>
    </row>
    <row r="53" spans="1:37" x14ac:dyDescent="0.25">
      <c r="A53">
        <v>16664</v>
      </c>
      <c r="B53" t="s">
        <v>91</v>
      </c>
      <c r="C53">
        <v>1156.5999999999999</v>
      </c>
      <c r="D53" t="s">
        <v>91</v>
      </c>
      <c r="E53">
        <v>3.7</v>
      </c>
      <c r="F53" t="s">
        <v>92</v>
      </c>
      <c r="G53">
        <v>2561</v>
      </c>
      <c r="H53" t="s">
        <v>20</v>
      </c>
      <c r="I53">
        <v>70.61</v>
      </c>
      <c r="J53" t="s">
        <v>101</v>
      </c>
      <c r="K53">
        <v>2150</v>
      </c>
      <c r="L53" t="s">
        <v>101</v>
      </c>
      <c r="M53">
        <v>2195</v>
      </c>
      <c r="N53" t="s">
        <v>102</v>
      </c>
      <c r="O53">
        <v>3</v>
      </c>
      <c r="P53" t="s">
        <v>93</v>
      </c>
      <c r="Q53">
        <v>56.04</v>
      </c>
      <c r="R53" t="s">
        <v>26</v>
      </c>
      <c r="S53">
        <v>426</v>
      </c>
      <c r="T53" t="s">
        <v>91</v>
      </c>
      <c r="U53">
        <v>1187.31</v>
      </c>
      <c r="V53" s="82"/>
      <c r="W53" s="17">
        <f t="shared" si="13"/>
        <v>16.664000000000001</v>
      </c>
      <c r="X53" s="95">
        <f t="shared" si="3"/>
        <v>2561</v>
      </c>
      <c r="Y53" s="4">
        <f>X53*60*'Berechnungen 525d'!$D$7/1000</f>
        <v>71.422978723404242</v>
      </c>
      <c r="Z53" s="19">
        <f t="shared" si="4"/>
        <v>2195</v>
      </c>
      <c r="AA53" s="19">
        <f t="shared" si="5"/>
        <v>2150</v>
      </c>
      <c r="AB53" s="19">
        <f t="shared" si="6"/>
        <v>45</v>
      </c>
      <c r="AC53" s="19" t="str">
        <f>IF(ISBLANK(H53),#REF!,H53)</f>
        <v>km/h</v>
      </c>
      <c r="AD53" s="19">
        <f>IF(ISBLANK(G53),#REF!,G53)</f>
        <v>2561</v>
      </c>
      <c r="AE53" s="19" t="e">
        <f t="shared" si="7"/>
        <v>#VALUE!</v>
      </c>
      <c r="AF53" s="47">
        <f t="shared" si="8"/>
        <v>56.04</v>
      </c>
      <c r="AG53" s="48">
        <f t="shared" si="9"/>
        <v>3.7</v>
      </c>
      <c r="AH53" s="20">
        <f t="shared" si="10"/>
        <v>1187.31</v>
      </c>
      <c r="AI53" s="20">
        <f t="shared" si="11"/>
        <v>1156.5999999999999</v>
      </c>
      <c r="AJ53" s="20">
        <f t="shared" si="12"/>
        <v>30.710000000000036</v>
      </c>
      <c r="AK53" s="48"/>
    </row>
    <row r="54" spans="1:37" x14ac:dyDescent="0.25">
      <c r="A54">
        <v>16935</v>
      </c>
      <c r="B54" t="s">
        <v>91</v>
      </c>
      <c r="C54">
        <v>1187.31</v>
      </c>
      <c r="D54" t="s">
        <v>91</v>
      </c>
      <c r="E54">
        <v>3.6960000000000002</v>
      </c>
      <c r="F54" t="s">
        <v>92</v>
      </c>
      <c r="G54">
        <v>2638</v>
      </c>
      <c r="H54" t="s">
        <v>20</v>
      </c>
      <c r="I54">
        <v>72.91</v>
      </c>
      <c r="J54" t="s">
        <v>101</v>
      </c>
      <c r="K54">
        <v>2147</v>
      </c>
      <c r="L54" t="s">
        <v>101</v>
      </c>
      <c r="M54">
        <v>2195</v>
      </c>
      <c r="N54" t="s">
        <v>102</v>
      </c>
      <c r="O54">
        <v>3</v>
      </c>
      <c r="P54" t="s">
        <v>93</v>
      </c>
      <c r="Q54">
        <v>55.98</v>
      </c>
      <c r="R54" t="s">
        <v>26</v>
      </c>
      <c r="S54">
        <v>422</v>
      </c>
      <c r="T54" t="s">
        <v>91</v>
      </c>
      <c r="U54">
        <v>1207.78</v>
      </c>
      <c r="V54" s="82"/>
      <c r="W54" s="17">
        <f t="shared" si="13"/>
        <v>16.934999999999999</v>
      </c>
      <c r="X54" s="95">
        <f t="shared" si="3"/>
        <v>2638</v>
      </c>
      <c r="Y54" s="4">
        <f>X54*60*'Berechnungen 525d'!$D$7/1000</f>
        <v>73.570409165302777</v>
      </c>
      <c r="Z54" s="19">
        <f t="shared" si="4"/>
        <v>2195</v>
      </c>
      <c r="AA54" s="19">
        <f t="shared" si="5"/>
        <v>2147</v>
      </c>
      <c r="AB54" s="19">
        <f t="shared" si="6"/>
        <v>48</v>
      </c>
      <c r="AC54" s="19" t="str">
        <f>IF(ISBLANK(H54),#REF!,H54)</f>
        <v>km/h</v>
      </c>
      <c r="AD54" s="19">
        <f>IF(ISBLANK(G54),#REF!,G54)</f>
        <v>2638</v>
      </c>
      <c r="AE54" s="19" t="e">
        <f t="shared" si="7"/>
        <v>#VALUE!</v>
      </c>
      <c r="AF54" s="47">
        <f t="shared" si="8"/>
        <v>55.98</v>
      </c>
      <c r="AG54" s="48">
        <f t="shared" si="9"/>
        <v>3.6960000000000002</v>
      </c>
      <c r="AH54" s="20">
        <f t="shared" si="10"/>
        <v>1207.78</v>
      </c>
      <c r="AI54" s="20">
        <f t="shared" si="11"/>
        <v>1187.31</v>
      </c>
      <c r="AJ54" s="20">
        <f t="shared" si="12"/>
        <v>20.470000000000027</v>
      </c>
      <c r="AK54" s="48"/>
    </row>
    <row r="55" spans="1:37" x14ac:dyDescent="0.25">
      <c r="A55">
        <v>17215</v>
      </c>
      <c r="B55" t="s">
        <v>91</v>
      </c>
      <c r="C55">
        <v>1207.78</v>
      </c>
      <c r="D55" t="s">
        <v>91</v>
      </c>
      <c r="E55">
        <v>3.6789999999999998</v>
      </c>
      <c r="F55" t="s">
        <v>92</v>
      </c>
      <c r="G55">
        <v>2716</v>
      </c>
      <c r="H55" t="s">
        <v>20</v>
      </c>
      <c r="I55">
        <v>75.31</v>
      </c>
      <c r="J55" t="s">
        <v>101</v>
      </c>
      <c r="K55">
        <v>2143</v>
      </c>
      <c r="L55" t="s">
        <v>101</v>
      </c>
      <c r="M55">
        <v>2195</v>
      </c>
      <c r="N55" t="s">
        <v>102</v>
      </c>
      <c r="O55">
        <v>3</v>
      </c>
      <c r="P55" t="s">
        <v>93</v>
      </c>
      <c r="Q55">
        <v>55.78</v>
      </c>
      <c r="R55" t="s">
        <v>26</v>
      </c>
      <c r="S55">
        <v>422</v>
      </c>
      <c r="T55" t="s">
        <v>91</v>
      </c>
      <c r="U55">
        <v>1218.01</v>
      </c>
      <c r="V55" s="82"/>
      <c r="W55" s="17">
        <f t="shared" si="13"/>
        <v>17.215</v>
      </c>
      <c r="X55" s="95">
        <f t="shared" si="3"/>
        <v>2716</v>
      </c>
      <c r="Y55" s="4">
        <f>X55*60*'Berechnungen 525d'!$D$7/1000</f>
        <v>75.745728314238946</v>
      </c>
      <c r="Z55" s="19">
        <f t="shared" si="4"/>
        <v>2195</v>
      </c>
      <c r="AA55" s="19">
        <f t="shared" si="5"/>
        <v>2143</v>
      </c>
      <c r="AB55" s="19">
        <f t="shared" si="6"/>
        <v>52</v>
      </c>
      <c r="AC55" s="19" t="str">
        <f>IF(ISBLANK(H55),#REF!,H55)</f>
        <v>km/h</v>
      </c>
      <c r="AD55" s="19">
        <f>IF(ISBLANK(G55),#REF!,G55)</f>
        <v>2716</v>
      </c>
      <c r="AE55" s="19" t="e">
        <f t="shared" si="7"/>
        <v>#VALUE!</v>
      </c>
      <c r="AF55" s="47">
        <f t="shared" si="8"/>
        <v>55.78</v>
      </c>
      <c r="AG55" s="48">
        <f t="shared" si="9"/>
        <v>3.6789999999999998</v>
      </c>
      <c r="AH55" s="20">
        <f t="shared" si="10"/>
        <v>1218.01</v>
      </c>
      <c r="AI55" s="20">
        <f t="shared" si="11"/>
        <v>1207.78</v>
      </c>
      <c r="AJ55" s="20">
        <f t="shared" si="12"/>
        <v>10.230000000000018</v>
      </c>
      <c r="AK55" s="48"/>
    </row>
    <row r="56" spans="1:37" x14ac:dyDescent="0.25">
      <c r="A56">
        <v>17545</v>
      </c>
      <c r="B56" t="s">
        <v>91</v>
      </c>
      <c r="C56">
        <v>1218.01</v>
      </c>
      <c r="D56" t="s">
        <v>91</v>
      </c>
      <c r="E56">
        <v>3.6749999999999998</v>
      </c>
      <c r="F56" t="s">
        <v>92</v>
      </c>
      <c r="G56">
        <v>2791</v>
      </c>
      <c r="H56" t="s">
        <v>20</v>
      </c>
      <c r="I56">
        <v>77.569999999999993</v>
      </c>
      <c r="J56" t="s">
        <v>101</v>
      </c>
      <c r="K56">
        <v>2134</v>
      </c>
      <c r="L56" t="s">
        <v>101</v>
      </c>
      <c r="M56">
        <v>2195</v>
      </c>
      <c r="N56" t="s">
        <v>102</v>
      </c>
      <c r="O56">
        <v>3</v>
      </c>
      <c r="P56" t="s">
        <v>93</v>
      </c>
      <c r="Q56">
        <v>55.21</v>
      </c>
      <c r="R56" t="s">
        <v>26</v>
      </c>
      <c r="S56">
        <v>418</v>
      </c>
      <c r="T56" t="s">
        <v>91</v>
      </c>
      <c r="U56">
        <v>1238.48</v>
      </c>
      <c r="V56" s="82"/>
      <c r="W56" s="17">
        <f t="shared" si="13"/>
        <v>17.545000000000002</v>
      </c>
      <c r="X56" s="95">
        <f t="shared" si="3"/>
        <v>2791</v>
      </c>
      <c r="Y56" s="4">
        <f>X56*60*'Berechnungen 525d'!$D$7/1000</f>
        <v>77.837381342062187</v>
      </c>
      <c r="Z56" s="19">
        <f t="shared" si="4"/>
        <v>2195</v>
      </c>
      <c r="AA56" s="19">
        <f t="shared" si="5"/>
        <v>2134</v>
      </c>
      <c r="AB56" s="19">
        <f t="shared" si="6"/>
        <v>61</v>
      </c>
      <c r="AC56" s="19" t="str">
        <f>IF(ISBLANK(H56),#REF!,H56)</f>
        <v>km/h</v>
      </c>
      <c r="AD56" s="19">
        <f>IF(ISBLANK(G56),#REF!,G56)</f>
        <v>2791</v>
      </c>
      <c r="AE56" s="19" t="e">
        <f t="shared" si="7"/>
        <v>#VALUE!</v>
      </c>
      <c r="AF56" s="47">
        <f t="shared" si="8"/>
        <v>55.21</v>
      </c>
      <c r="AG56" s="48">
        <f t="shared" si="9"/>
        <v>3.6749999999999998</v>
      </c>
      <c r="AH56" s="20">
        <f t="shared" si="10"/>
        <v>1238.48</v>
      </c>
      <c r="AI56" s="20">
        <f t="shared" si="11"/>
        <v>1218.01</v>
      </c>
      <c r="AJ56" s="20">
        <f t="shared" si="12"/>
        <v>20.470000000000027</v>
      </c>
      <c r="AK56" s="48"/>
    </row>
    <row r="57" spans="1:37" x14ac:dyDescent="0.25">
      <c r="A57">
        <v>17816</v>
      </c>
      <c r="B57" t="s">
        <v>91</v>
      </c>
      <c r="C57">
        <v>1228.25</v>
      </c>
      <c r="D57" t="s">
        <v>91</v>
      </c>
      <c r="E57">
        <v>3.6659999999999999</v>
      </c>
      <c r="F57" t="s">
        <v>92</v>
      </c>
      <c r="G57">
        <v>2878</v>
      </c>
      <c r="H57" t="s">
        <v>20</v>
      </c>
      <c r="I57">
        <v>79.84</v>
      </c>
      <c r="J57" t="s">
        <v>101</v>
      </c>
      <c r="K57">
        <v>2137</v>
      </c>
      <c r="L57" t="s">
        <v>101</v>
      </c>
      <c r="M57">
        <v>2195</v>
      </c>
      <c r="N57" t="s">
        <v>102</v>
      </c>
      <c r="O57">
        <v>3</v>
      </c>
      <c r="P57" t="s">
        <v>93</v>
      </c>
      <c r="Q57">
        <v>54.83</v>
      </c>
      <c r="R57" t="s">
        <v>26</v>
      </c>
      <c r="S57">
        <v>416</v>
      </c>
      <c r="T57" t="s">
        <v>91</v>
      </c>
      <c r="U57">
        <v>1258.96</v>
      </c>
      <c r="V57" s="82"/>
      <c r="W57" s="17">
        <f t="shared" si="13"/>
        <v>17.815999999999999</v>
      </c>
      <c r="X57" s="95">
        <f t="shared" si="3"/>
        <v>2878</v>
      </c>
      <c r="Y57" s="4">
        <f>X57*60*'Berechnungen 525d'!$D$7/1000</f>
        <v>80.263698854337136</v>
      </c>
      <c r="Z57" s="19">
        <f t="shared" si="4"/>
        <v>2195</v>
      </c>
      <c r="AA57" s="19">
        <f t="shared" si="5"/>
        <v>2137</v>
      </c>
      <c r="AB57" s="19">
        <f t="shared" si="6"/>
        <v>58</v>
      </c>
      <c r="AC57" s="19" t="str">
        <f>IF(ISBLANK(H57),#REF!,H57)</f>
        <v>km/h</v>
      </c>
      <c r="AD57" s="19">
        <f>IF(ISBLANK(G57),#REF!,G57)</f>
        <v>2878</v>
      </c>
      <c r="AE57" s="19" t="e">
        <f t="shared" si="7"/>
        <v>#VALUE!</v>
      </c>
      <c r="AF57" s="47">
        <f t="shared" si="8"/>
        <v>54.83</v>
      </c>
      <c r="AG57" s="48">
        <f t="shared" si="9"/>
        <v>3.6659999999999999</v>
      </c>
      <c r="AH57" s="20">
        <f t="shared" si="10"/>
        <v>1258.96</v>
      </c>
      <c r="AI57" s="20">
        <f t="shared" si="11"/>
        <v>1228.25</v>
      </c>
      <c r="AJ57" s="20">
        <f t="shared" si="12"/>
        <v>30.710000000000036</v>
      </c>
      <c r="AK57" s="48"/>
    </row>
    <row r="58" spans="1:37" x14ac:dyDescent="0.25">
      <c r="A58">
        <v>18086</v>
      </c>
      <c r="B58" t="s">
        <v>91</v>
      </c>
      <c r="C58">
        <v>1248.72</v>
      </c>
      <c r="D58" t="s">
        <v>91</v>
      </c>
      <c r="E58">
        <v>3.6619999999999999</v>
      </c>
      <c r="F58" t="s">
        <v>92</v>
      </c>
      <c r="G58">
        <v>2947</v>
      </c>
      <c r="H58" t="s">
        <v>20</v>
      </c>
      <c r="I58">
        <v>82.1</v>
      </c>
      <c r="J58" t="s">
        <v>101</v>
      </c>
      <c r="K58">
        <v>2144</v>
      </c>
      <c r="L58" t="s">
        <v>101</v>
      </c>
      <c r="M58">
        <v>2195</v>
      </c>
      <c r="N58" t="s">
        <v>102</v>
      </c>
      <c r="O58">
        <v>3</v>
      </c>
      <c r="P58" t="s">
        <v>93</v>
      </c>
      <c r="Q58">
        <v>54.27</v>
      </c>
      <c r="R58" t="s">
        <v>26</v>
      </c>
      <c r="S58">
        <v>414</v>
      </c>
      <c r="T58" t="s">
        <v>91</v>
      </c>
      <c r="U58">
        <v>1279.43</v>
      </c>
      <c r="V58" s="82"/>
      <c r="W58" s="17">
        <f t="shared" si="13"/>
        <v>18.085999999999999</v>
      </c>
      <c r="X58" s="95">
        <f t="shared" si="3"/>
        <v>2947</v>
      </c>
      <c r="Y58" s="4">
        <f>X58*60*'Berechnungen 525d'!$D$7/1000</f>
        <v>82.188019639934524</v>
      </c>
      <c r="Z58" s="19">
        <f t="shared" si="4"/>
        <v>2195</v>
      </c>
      <c r="AA58" s="19">
        <f t="shared" si="5"/>
        <v>2144</v>
      </c>
      <c r="AB58" s="19">
        <f t="shared" si="6"/>
        <v>51</v>
      </c>
      <c r="AC58" s="19" t="str">
        <f>IF(ISBLANK(H58),#REF!,H58)</f>
        <v>km/h</v>
      </c>
      <c r="AD58" s="19">
        <f>IF(ISBLANK(G58),#REF!,G58)</f>
        <v>2947</v>
      </c>
      <c r="AE58" s="19" t="e">
        <f t="shared" si="7"/>
        <v>#VALUE!</v>
      </c>
      <c r="AF58" s="47">
        <f t="shared" si="8"/>
        <v>54.27</v>
      </c>
      <c r="AG58" s="48">
        <f t="shared" si="9"/>
        <v>3.6619999999999999</v>
      </c>
      <c r="AH58" s="20">
        <f t="shared" si="10"/>
        <v>1279.43</v>
      </c>
      <c r="AI58" s="20">
        <f t="shared" si="11"/>
        <v>1248.72</v>
      </c>
      <c r="AJ58" s="20">
        <f t="shared" si="12"/>
        <v>30.710000000000036</v>
      </c>
      <c r="AK58" s="48"/>
    </row>
    <row r="59" spans="1:37" x14ac:dyDescent="0.25">
      <c r="A59">
        <v>18377</v>
      </c>
      <c r="B59" t="s">
        <v>91</v>
      </c>
      <c r="C59">
        <v>1269.19</v>
      </c>
      <c r="D59" t="s">
        <v>91</v>
      </c>
      <c r="E59">
        <v>3.653</v>
      </c>
      <c r="F59" t="s">
        <v>92</v>
      </c>
      <c r="G59">
        <v>3026</v>
      </c>
      <c r="H59" t="s">
        <v>20</v>
      </c>
      <c r="I59">
        <v>84.32</v>
      </c>
      <c r="J59" t="s">
        <v>101</v>
      </c>
      <c r="K59">
        <v>2160</v>
      </c>
      <c r="L59" t="s">
        <v>101</v>
      </c>
      <c r="M59">
        <v>2196</v>
      </c>
      <c r="N59" t="s">
        <v>102</v>
      </c>
      <c r="O59">
        <v>3</v>
      </c>
      <c r="P59" t="s">
        <v>93</v>
      </c>
      <c r="Q59">
        <v>53.97</v>
      </c>
      <c r="R59" t="s">
        <v>26</v>
      </c>
      <c r="S59">
        <v>410</v>
      </c>
      <c r="T59" t="s">
        <v>91</v>
      </c>
      <c r="U59">
        <v>1289.6600000000001</v>
      </c>
      <c r="V59" s="82"/>
      <c r="W59" s="17">
        <f t="shared" si="13"/>
        <v>18.376999999999999</v>
      </c>
      <c r="X59" s="95">
        <f t="shared" si="3"/>
        <v>3026</v>
      </c>
      <c r="Y59" s="4">
        <f>X59*60*'Berechnungen 525d'!$D$7/1000</f>
        <v>84.391227495908339</v>
      </c>
      <c r="Z59" s="19">
        <f t="shared" si="4"/>
        <v>2196</v>
      </c>
      <c r="AA59" s="19">
        <f t="shared" si="5"/>
        <v>2160</v>
      </c>
      <c r="AB59" s="19">
        <f t="shared" si="6"/>
        <v>36</v>
      </c>
      <c r="AC59" s="19" t="str">
        <f>IF(ISBLANK(H59),#REF!,H59)</f>
        <v>km/h</v>
      </c>
      <c r="AD59" s="19">
        <f>IF(ISBLANK(G59),#REF!,G59)</f>
        <v>3026</v>
      </c>
      <c r="AE59" s="19" t="e">
        <f t="shared" si="7"/>
        <v>#VALUE!</v>
      </c>
      <c r="AF59" s="47">
        <f t="shared" si="8"/>
        <v>53.97</v>
      </c>
      <c r="AG59" s="48">
        <f t="shared" si="9"/>
        <v>3.653</v>
      </c>
      <c r="AH59" s="20">
        <f t="shared" si="10"/>
        <v>1289.6600000000001</v>
      </c>
      <c r="AI59" s="20">
        <f t="shared" si="11"/>
        <v>1269.19</v>
      </c>
      <c r="AJ59" s="20">
        <f t="shared" si="12"/>
        <v>20.470000000000027</v>
      </c>
      <c r="AK59" s="48"/>
    </row>
    <row r="60" spans="1:37" x14ac:dyDescent="0.25">
      <c r="A60">
        <v>18677</v>
      </c>
      <c r="B60" t="s">
        <v>91</v>
      </c>
      <c r="C60">
        <v>1279.43</v>
      </c>
      <c r="D60" t="s">
        <v>91</v>
      </c>
      <c r="E60">
        <v>3.641</v>
      </c>
      <c r="F60" t="s">
        <v>92</v>
      </c>
      <c r="G60">
        <v>3137</v>
      </c>
      <c r="H60" t="s">
        <v>20</v>
      </c>
      <c r="I60">
        <v>86.51</v>
      </c>
      <c r="J60" t="s">
        <v>101</v>
      </c>
      <c r="K60">
        <v>2187</v>
      </c>
      <c r="L60" t="s">
        <v>101</v>
      </c>
      <c r="M60">
        <v>2200</v>
      </c>
      <c r="N60" t="s">
        <v>102</v>
      </c>
      <c r="O60">
        <v>3</v>
      </c>
      <c r="P60" t="s">
        <v>93</v>
      </c>
      <c r="Q60">
        <v>52.83</v>
      </c>
      <c r="R60" t="s">
        <v>26</v>
      </c>
      <c r="S60">
        <v>406</v>
      </c>
      <c r="T60" t="s">
        <v>91</v>
      </c>
      <c r="U60">
        <v>1299.9000000000001</v>
      </c>
      <c r="V60" s="82"/>
      <c r="W60" s="17">
        <f t="shared" si="13"/>
        <v>18.677</v>
      </c>
      <c r="X60" s="95">
        <f t="shared" si="3"/>
        <v>3137</v>
      </c>
      <c r="Y60" s="4">
        <f>X60*60*'Berechnungen 525d'!$D$7/1000</f>
        <v>87.486873977086745</v>
      </c>
      <c r="Z60" s="19">
        <f t="shared" si="4"/>
        <v>2200</v>
      </c>
      <c r="AA60" s="19">
        <f t="shared" si="5"/>
        <v>2187</v>
      </c>
      <c r="AB60" s="19">
        <f t="shared" si="6"/>
        <v>13</v>
      </c>
      <c r="AC60" s="19" t="str">
        <f>IF(ISBLANK(H60),#REF!,H60)</f>
        <v>km/h</v>
      </c>
      <c r="AD60" s="19">
        <f>IF(ISBLANK(G60),#REF!,G60)</f>
        <v>3137</v>
      </c>
      <c r="AE60" s="19" t="e">
        <f t="shared" si="7"/>
        <v>#VALUE!</v>
      </c>
      <c r="AF60" s="47">
        <f t="shared" si="8"/>
        <v>52.83</v>
      </c>
      <c r="AG60" s="48">
        <f t="shared" si="9"/>
        <v>3.641</v>
      </c>
      <c r="AH60" s="20">
        <f t="shared" si="10"/>
        <v>1299.9000000000001</v>
      </c>
      <c r="AI60" s="20">
        <f t="shared" si="11"/>
        <v>1279.43</v>
      </c>
      <c r="AJ60" s="20">
        <f t="shared" si="12"/>
        <v>20.470000000000027</v>
      </c>
      <c r="AK60" s="48"/>
    </row>
    <row r="61" spans="1:37" x14ac:dyDescent="0.25">
      <c r="A61">
        <v>18937</v>
      </c>
      <c r="B61" t="s">
        <v>91</v>
      </c>
      <c r="C61">
        <v>1289.6600000000001</v>
      </c>
      <c r="D61" t="s">
        <v>91</v>
      </c>
      <c r="E61">
        <v>3.6360000000000001</v>
      </c>
      <c r="F61" t="s">
        <v>92</v>
      </c>
      <c r="G61">
        <v>3193</v>
      </c>
      <c r="H61" t="s">
        <v>20</v>
      </c>
      <c r="I61">
        <v>88.78</v>
      </c>
      <c r="J61" t="s">
        <v>101</v>
      </c>
      <c r="K61">
        <v>2204</v>
      </c>
      <c r="L61" t="s">
        <v>101</v>
      </c>
      <c r="M61">
        <v>2203</v>
      </c>
      <c r="N61" t="s">
        <v>102</v>
      </c>
      <c r="O61">
        <v>3</v>
      </c>
      <c r="P61" t="s">
        <v>93</v>
      </c>
      <c r="Q61">
        <v>53.63</v>
      </c>
      <c r="R61" t="s">
        <v>26</v>
      </c>
      <c r="S61">
        <v>408</v>
      </c>
      <c r="T61" t="s">
        <v>91</v>
      </c>
      <c r="U61">
        <v>1310.1300000000001</v>
      </c>
      <c r="V61" s="82"/>
      <c r="W61" s="17">
        <f t="shared" si="13"/>
        <v>18.937000000000001</v>
      </c>
      <c r="X61" s="95">
        <f t="shared" si="3"/>
        <v>3193</v>
      </c>
      <c r="Y61" s="4">
        <f>X61*60*'Berechnungen 525d'!$D$7/1000</f>
        <v>89.04864157119475</v>
      </c>
      <c r="Z61" s="19">
        <f t="shared" si="4"/>
        <v>2203</v>
      </c>
      <c r="AA61" s="19">
        <f t="shared" si="5"/>
        <v>2204</v>
      </c>
      <c r="AB61" s="19">
        <f t="shared" si="6"/>
        <v>-1</v>
      </c>
      <c r="AC61" s="19" t="str">
        <f>IF(ISBLANK(H61),#REF!,H61)</f>
        <v>km/h</v>
      </c>
      <c r="AD61" s="19">
        <f>IF(ISBLANK(G61),#REF!,G61)</f>
        <v>3193</v>
      </c>
      <c r="AE61" s="19" t="e">
        <f t="shared" si="7"/>
        <v>#VALUE!</v>
      </c>
      <c r="AF61" s="47">
        <f t="shared" si="8"/>
        <v>53.63</v>
      </c>
      <c r="AG61" s="48">
        <f t="shared" si="9"/>
        <v>3.6360000000000001</v>
      </c>
      <c r="AH61" s="20">
        <f t="shared" si="10"/>
        <v>1310.1300000000001</v>
      </c>
      <c r="AI61" s="20">
        <f t="shared" si="11"/>
        <v>1289.6600000000001</v>
      </c>
      <c r="AJ61" s="20">
        <f t="shared" si="12"/>
        <v>20.470000000000027</v>
      </c>
      <c r="AK61" s="48"/>
    </row>
    <row r="62" spans="1:37" x14ac:dyDescent="0.25">
      <c r="A62">
        <v>19238</v>
      </c>
      <c r="B62" t="s">
        <v>91</v>
      </c>
      <c r="C62">
        <v>1289.6600000000001</v>
      </c>
      <c r="D62" t="s">
        <v>91</v>
      </c>
      <c r="E62">
        <v>3.6280000000000001</v>
      </c>
      <c r="F62" t="s">
        <v>92</v>
      </c>
      <c r="G62">
        <v>3276</v>
      </c>
      <c r="H62" t="s">
        <v>20</v>
      </c>
      <c r="I62">
        <v>91</v>
      </c>
      <c r="J62" t="s">
        <v>101</v>
      </c>
      <c r="K62">
        <v>2212</v>
      </c>
      <c r="L62" t="s">
        <v>101</v>
      </c>
      <c r="M62">
        <v>2208</v>
      </c>
      <c r="N62" t="s">
        <v>102</v>
      </c>
      <c r="O62">
        <v>3</v>
      </c>
      <c r="P62" t="s">
        <v>93</v>
      </c>
      <c r="Q62">
        <v>53.52</v>
      </c>
      <c r="R62" t="s">
        <v>26</v>
      </c>
      <c r="S62">
        <v>406</v>
      </c>
      <c r="T62" t="s">
        <v>91</v>
      </c>
      <c r="U62">
        <v>1310.1300000000001</v>
      </c>
      <c r="V62" s="82"/>
      <c r="W62" s="17">
        <f t="shared" si="13"/>
        <v>19.238</v>
      </c>
      <c r="X62" s="95">
        <f t="shared" si="3"/>
        <v>3276</v>
      </c>
      <c r="Y62" s="4">
        <f>X62*60*'Berechnungen 525d'!$D$7/1000</f>
        <v>91.363404255319139</v>
      </c>
      <c r="Z62" s="19">
        <f t="shared" si="4"/>
        <v>2208</v>
      </c>
      <c r="AA62" s="19">
        <f t="shared" si="5"/>
        <v>2212</v>
      </c>
      <c r="AB62" s="19">
        <f t="shared" si="6"/>
        <v>-4</v>
      </c>
      <c r="AC62" s="19" t="str">
        <f>IF(ISBLANK(H62),#REF!,H62)</f>
        <v>km/h</v>
      </c>
      <c r="AD62" s="19">
        <f>IF(ISBLANK(G62),#REF!,G62)</f>
        <v>3276</v>
      </c>
      <c r="AE62" s="19" t="e">
        <f t="shared" si="7"/>
        <v>#VALUE!</v>
      </c>
      <c r="AF62" s="47">
        <f t="shared" si="8"/>
        <v>53.52</v>
      </c>
      <c r="AG62" s="48">
        <f t="shared" si="9"/>
        <v>3.6280000000000001</v>
      </c>
      <c r="AH62" s="20">
        <f t="shared" si="10"/>
        <v>1310.1300000000001</v>
      </c>
      <c r="AI62" s="20">
        <f t="shared" si="11"/>
        <v>1289.6600000000001</v>
      </c>
      <c r="AJ62" s="20">
        <f t="shared" si="12"/>
        <v>20.470000000000027</v>
      </c>
      <c r="AK62" s="48"/>
    </row>
    <row r="63" spans="1:37" x14ac:dyDescent="0.25">
      <c r="A63">
        <v>19498</v>
      </c>
      <c r="B63" t="s">
        <v>91</v>
      </c>
      <c r="C63">
        <v>1310.1300000000001</v>
      </c>
      <c r="D63" t="s">
        <v>91</v>
      </c>
      <c r="E63">
        <v>3.6230000000000002</v>
      </c>
      <c r="F63" t="s">
        <v>92</v>
      </c>
      <c r="G63">
        <v>3351</v>
      </c>
      <c r="H63" t="s">
        <v>20</v>
      </c>
      <c r="I63">
        <v>93.25</v>
      </c>
      <c r="J63" t="s">
        <v>101</v>
      </c>
      <c r="K63">
        <v>2209</v>
      </c>
      <c r="L63" t="s">
        <v>101</v>
      </c>
      <c r="M63">
        <v>2212</v>
      </c>
      <c r="N63" t="s">
        <v>102</v>
      </c>
      <c r="O63">
        <v>3</v>
      </c>
      <c r="P63" t="s">
        <v>93</v>
      </c>
      <c r="Q63">
        <v>53.66</v>
      </c>
      <c r="R63" t="s">
        <v>26</v>
      </c>
      <c r="S63">
        <v>402</v>
      </c>
      <c r="T63" t="s">
        <v>91</v>
      </c>
      <c r="U63">
        <v>1320.37</v>
      </c>
      <c r="V63" s="82"/>
      <c r="W63" s="17">
        <f t="shared" si="13"/>
        <v>19.498000000000001</v>
      </c>
      <c r="X63" s="95">
        <f t="shared" si="3"/>
        <v>3351</v>
      </c>
      <c r="Y63" s="4">
        <f>X63*60*'Berechnungen 525d'!$D$7/1000</f>
        <v>93.455057283142381</v>
      </c>
      <c r="Z63" s="19">
        <f t="shared" si="4"/>
        <v>2212</v>
      </c>
      <c r="AA63" s="19">
        <f t="shared" si="5"/>
        <v>2209</v>
      </c>
      <c r="AB63" s="19">
        <f t="shared" si="6"/>
        <v>3</v>
      </c>
      <c r="AC63" s="19" t="str">
        <f>IF(ISBLANK(H63),#REF!,H63)</f>
        <v>km/h</v>
      </c>
      <c r="AD63" s="19">
        <f>IF(ISBLANK(G63),#REF!,G63)</f>
        <v>3351</v>
      </c>
      <c r="AE63" s="19" t="e">
        <f t="shared" si="7"/>
        <v>#VALUE!</v>
      </c>
      <c r="AF63" s="47">
        <f t="shared" si="8"/>
        <v>53.66</v>
      </c>
      <c r="AG63" s="48">
        <f t="shared" si="9"/>
        <v>3.6230000000000002</v>
      </c>
      <c r="AH63" s="20">
        <f t="shared" si="10"/>
        <v>1320.37</v>
      </c>
      <c r="AI63" s="20">
        <f t="shared" si="11"/>
        <v>1310.1300000000001</v>
      </c>
      <c r="AJ63" s="20">
        <f t="shared" si="12"/>
        <v>10.239999999999782</v>
      </c>
      <c r="AK63" s="48"/>
    </row>
    <row r="64" spans="1:37" x14ac:dyDescent="0.25">
      <c r="A64">
        <v>19809</v>
      </c>
      <c r="B64" t="s">
        <v>91</v>
      </c>
      <c r="C64">
        <v>1320.37</v>
      </c>
      <c r="D64" t="s">
        <v>91</v>
      </c>
      <c r="E64">
        <v>3.6110000000000002</v>
      </c>
      <c r="F64" t="s">
        <v>92</v>
      </c>
      <c r="G64">
        <v>3430</v>
      </c>
      <c r="H64" t="s">
        <v>20</v>
      </c>
      <c r="I64">
        <v>95.35</v>
      </c>
      <c r="J64" t="s">
        <v>101</v>
      </c>
      <c r="K64">
        <v>2204</v>
      </c>
      <c r="L64" t="s">
        <v>101</v>
      </c>
      <c r="M64">
        <v>2216</v>
      </c>
      <c r="N64" t="s">
        <v>102</v>
      </c>
      <c r="O64">
        <v>3</v>
      </c>
      <c r="P64" t="s">
        <v>93</v>
      </c>
      <c r="Q64">
        <v>53.24</v>
      </c>
      <c r="R64" t="s">
        <v>26</v>
      </c>
      <c r="S64">
        <v>402</v>
      </c>
      <c r="T64" t="s">
        <v>91</v>
      </c>
      <c r="U64">
        <v>1330.6</v>
      </c>
      <c r="V64" s="82"/>
      <c r="W64" s="17">
        <f t="shared" si="13"/>
        <v>19.809000000000001</v>
      </c>
      <c r="X64" s="95">
        <f t="shared" si="3"/>
        <v>3430</v>
      </c>
      <c r="Y64" s="4">
        <f>X64*60*'Berechnungen 525d'!$D$7/1000</f>
        <v>95.658265139116196</v>
      </c>
      <c r="Z64" s="19">
        <f t="shared" si="4"/>
        <v>2216</v>
      </c>
      <c r="AA64" s="19">
        <f t="shared" si="5"/>
        <v>2204</v>
      </c>
      <c r="AB64" s="19">
        <f t="shared" si="6"/>
        <v>12</v>
      </c>
      <c r="AC64" s="19" t="str">
        <f>IF(ISBLANK(H64),#REF!,H64)</f>
        <v>km/h</v>
      </c>
      <c r="AD64" s="19">
        <f>IF(ISBLANK(G64),#REF!,G64)</f>
        <v>3430</v>
      </c>
      <c r="AE64" s="19" t="e">
        <f t="shared" si="7"/>
        <v>#VALUE!</v>
      </c>
      <c r="AF64" s="47">
        <f t="shared" si="8"/>
        <v>53.24</v>
      </c>
      <c r="AG64" s="48">
        <f t="shared" si="9"/>
        <v>3.6110000000000002</v>
      </c>
      <c r="AH64" s="20">
        <f t="shared" si="10"/>
        <v>1330.6</v>
      </c>
      <c r="AI64" s="20">
        <f t="shared" si="11"/>
        <v>1320.37</v>
      </c>
      <c r="AJ64" s="20">
        <f t="shared" si="12"/>
        <v>10.230000000000018</v>
      </c>
      <c r="AK64" s="48"/>
    </row>
    <row r="65" spans="1:37" x14ac:dyDescent="0.25">
      <c r="A65">
        <v>20129</v>
      </c>
      <c r="B65" t="s">
        <v>91</v>
      </c>
      <c r="C65">
        <v>1330.6</v>
      </c>
      <c r="D65" t="s">
        <v>91</v>
      </c>
      <c r="E65">
        <v>3.6019999999999999</v>
      </c>
      <c r="F65" t="s">
        <v>92</v>
      </c>
      <c r="G65">
        <v>3490</v>
      </c>
      <c r="H65" t="s">
        <v>20</v>
      </c>
      <c r="I65">
        <v>97.5</v>
      </c>
      <c r="J65" t="s">
        <v>101</v>
      </c>
      <c r="K65">
        <v>2206</v>
      </c>
      <c r="L65" t="s">
        <v>101</v>
      </c>
      <c r="M65">
        <v>2219</v>
      </c>
      <c r="N65" t="s">
        <v>102</v>
      </c>
      <c r="O65">
        <v>3</v>
      </c>
      <c r="P65" t="s">
        <v>93</v>
      </c>
      <c r="Q65">
        <v>53.47</v>
      </c>
      <c r="R65" t="s">
        <v>26</v>
      </c>
      <c r="S65">
        <v>398</v>
      </c>
      <c r="T65" t="s">
        <v>91</v>
      </c>
      <c r="U65">
        <v>1330.6</v>
      </c>
      <c r="V65" s="82"/>
      <c r="W65" s="17">
        <f t="shared" si="13"/>
        <v>20.129000000000001</v>
      </c>
      <c r="X65" s="95">
        <f t="shared" si="3"/>
        <v>3490</v>
      </c>
      <c r="Y65" s="4">
        <f>X65*60*'Berechnungen 525d'!$D$7/1000</f>
        <v>97.331587561374789</v>
      </c>
      <c r="Z65" s="19">
        <f t="shared" si="4"/>
        <v>2219</v>
      </c>
      <c r="AA65" s="19">
        <f t="shared" si="5"/>
        <v>2206</v>
      </c>
      <c r="AB65" s="19">
        <f t="shared" si="6"/>
        <v>13</v>
      </c>
      <c r="AC65" s="19" t="str">
        <f>IF(ISBLANK(H65),#REF!,H65)</f>
        <v>km/h</v>
      </c>
      <c r="AD65" s="19">
        <f>IF(ISBLANK(G65),#REF!,G65)</f>
        <v>3490</v>
      </c>
      <c r="AE65" s="19" t="e">
        <f t="shared" si="7"/>
        <v>#VALUE!</v>
      </c>
      <c r="AF65" s="47">
        <f t="shared" si="8"/>
        <v>53.47</v>
      </c>
      <c r="AG65" s="48">
        <f t="shared" si="9"/>
        <v>3.6019999999999999</v>
      </c>
      <c r="AH65" s="20">
        <f t="shared" si="10"/>
        <v>1330.6</v>
      </c>
      <c r="AI65" s="20">
        <f t="shared" si="11"/>
        <v>1330.6</v>
      </c>
      <c r="AJ65" s="20">
        <f t="shared" si="12"/>
        <v>0</v>
      </c>
      <c r="AK65" s="48"/>
    </row>
    <row r="66" spans="1:37" x14ac:dyDescent="0.25">
      <c r="A66">
        <v>20410</v>
      </c>
      <c r="B66" t="s">
        <v>91</v>
      </c>
      <c r="C66">
        <v>1340.84</v>
      </c>
      <c r="D66" t="s">
        <v>91</v>
      </c>
      <c r="E66">
        <v>3.589</v>
      </c>
      <c r="F66" t="s">
        <v>92</v>
      </c>
      <c r="G66">
        <v>3586</v>
      </c>
      <c r="H66" t="s">
        <v>20</v>
      </c>
      <c r="I66">
        <v>99.79</v>
      </c>
      <c r="J66" t="s">
        <v>101</v>
      </c>
      <c r="K66">
        <v>2204</v>
      </c>
      <c r="L66" t="s">
        <v>101</v>
      </c>
      <c r="M66">
        <v>2208</v>
      </c>
      <c r="N66" t="s">
        <v>102</v>
      </c>
      <c r="O66">
        <v>3</v>
      </c>
      <c r="P66" t="s">
        <v>93</v>
      </c>
      <c r="Q66">
        <v>52.61</v>
      </c>
      <c r="R66" t="s">
        <v>26</v>
      </c>
      <c r="S66">
        <v>394</v>
      </c>
      <c r="T66" t="s">
        <v>91</v>
      </c>
      <c r="U66">
        <v>1340.84</v>
      </c>
      <c r="V66" s="82"/>
      <c r="W66" s="17">
        <f t="shared" si="13"/>
        <v>20.41</v>
      </c>
      <c r="X66" s="95">
        <f t="shared" si="3"/>
        <v>3586</v>
      </c>
      <c r="Y66" s="4">
        <f>X66*60*'Berechnungen 525d'!$D$7/1000</f>
        <v>100.00890343698853</v>
      </c>
      <c r="Z66" s="19">
        <f t="shared" si="4"/>
        <v>2208</v>
      </c>
      <c r="AA66" s="19">
        <f t="shared" si="5"/>
        <v>2204</v>
      </c>
      <c r="AB66" s="19">
        <f t="shared" si="6"/>
        <v>4</v>
      </c>
      <c r="AC66" s="19" t="str">
        <f>IF(ISBLANK(H66),#REF!,H66)</f>
        <v>km/h</v>
      </c>
      <c r="AD66" s="19">
        <f>IF(ISBLANK(G66),#REF!,G66)</f>
        <v>3586</v>
      </c>
      <c r="AE66" s="19" t="e">
        <f t="shared" si="7"/>
        <v>#VALUE!</v>
      </c>
      <c r="AF66" s="47">
        <f t="shared" si="8"/>
        <v>52.61</v>
      </c>
      <c r="AG66" s="48">
        <f t="shared" si="9"/>
        <v>3.589</v>
      </c>
      <c r="AH66" s="20">
        <f t="shared" si="10"/>
        <v>1340.84</v>
      </c>
      <c r="AI66" s="20">
        <f t="shared" si="11"/>
        <v>1340.84</v>
      </c>
      <c r="AJ66" s="20">
        <f t="shared" si="12"/>
        <v>0</v>
      </c>
      <c r="AK66" s="48"/>
    </row>
    <row r="67" spans="1:37" x14ac:dyDescent="0.25">
      <c r="A67">
        <v>20760</v>
      </c>
      <c r="B67" t="s">
        <v>91</v>
      </c>
      <c r="C67">
        <v>1340.84</v>
      </c>
      <c r="D67" t="s">
        <v>91</v>
      </c>
      <c r="E67">
        <v>3.5939999999999999</v>
      </c>
      <c r="F67" t="s">
        <v>92</v>
      </c>
      <c r="G67">
        <v>3648</v>
      </c>
      <c r="H67" t="s">
        <v>20</v>
      </c>
      <c r="I67">
        <v>101.72</v>
      </c>
      <c r="J67" t="s">
        <v>101</v>
      </c>
      <c r="K67">
        <v>2199</v>
      </c>
      <c r="L67" t="s">
        <v>101</v>
      </c>
      <c r="M67">
        <v>2197</v>
      </c>
      <c r="N67" t="s">
        <v>102</v>
      </c>
      <c r="O67">
        <v>3</v>
      </c>
      <c r="P67" t="s">
        <v>93</v>
      </c>
      <c r="Q67">
        <v>52.12</v>
      </c>
      <c r="R67" t="s">
        <v>26</v>
      </c>
      <c r="S67">
        <v>390</v>
      </c>
      <c r="T67" t="s">
        <v>91</v>
      </c>
      <c r="U67">
        <v>1340.84</v>
      </c>
      <c r="V67" s="82"/>
      <c r="W67" s="17">
        <f t="shared" ref="W67:W79" si="14">A67/1000</f>
        <v>20.76</v>
      </c>
      <c r="X67" s="95">
        <f t="shared" si="3"/>
        <v>3648</v>
      </c>
      <c r="Y67" s="4">
        <f>X67*60*'Berechnungen 525d'!$D$7/1000</f>
        <v>101.73800327332241</v>
      </c>
      <c r="Z67" s="19">
        <f t="shared" si="4"/>
        <v>2197</v>
      </c>
      <c r="AA67" s="19">
        <f t="shared" si="5"/>
        <v>2199</v>
      </c>
      <c r="AB67" s="19">
        <f t="shared" si="6"/>
        <v>-2</v>
      </c>
      <c r="AC67" s="19" t="str">
        <f>IF(ISBLANK(H67),#REF!,H67)</f>
        <v>km/h</v>
      </c>
      <c r="AD67" s="19">
        <f>IF(ISBLANK(G67),#REF!,G67)</f>
        <v>3648</v>
      </c>
      <c r="AE67" s="19" t="e">
        <f t="shared" si="7"/>
        <v>#VALUE!</v>
      </c>
      <c r="AF67" s="47">
        <f t="shared" si="8"/>
        <v>52.12</v>
      </c>
      <c r="AG67" s="48">
        <f t="shared" si="9"/>
        <v>3.5939999999999999</v>
      </c>
      <c r="AH67" s="20">
        <f t="shared" si="10"/>
        <v>1340.84</v>
      </c>
      <c r="AI67" s="20">
        <f t="shared" si="11"/>
        <v>1340.84</v>
      </c>
      <c r="AJ67" s="20">
        <f t="shared" si="12"/>
        <v>0</v>
      </c>
      <c r="AK67" s="48"/>
    </row>
    <row r="68" spans="1:37" x14ac:dyDescent="0.25">
      <c r="A68">
        <v>21010</v>
      </c>
      <c r="B68" t="s">
        <v>91</v>
      </c>
      <c r="C68">
        <v>1361.31</v>
      </c>
      <c r="D68" t="s">
        <v>91</v>
      </c>
      <c r="E68">
        <v>3.5760000000000001</v>
      </c>
      <c r="F68" t="s">
        <v>92</v>
      </c>
      <c r="G68">
        <v>3717</v>
      </c>
      <c r="H68" t="s">
        <v>20</v>
      </c>
      <c r="I68">
        <v>103.79</v>
      </c>
      <c r="J68" t="s">
        <v>101</v>
      </c>
      <c r="K68">
        <v>2196</v>
      </c>
      <c r="L68" t="s">
        <v>101</v>
      </c>
      <c r="M68">
        <v>2190</v>
      </c>
      <c r="N68" t="s">
        <v>102</v>
      </c>
      <c r="O68">
        <v>3</v>
      </c>
      <c r="P68" t="s">
        <v>93</v>
      </c>
      <c r="Q68">
        <v>51.48</v>
      </c>
      <c r="R68" t="s">
        <v>26</v>
      </c>
      <c r="S68">
        <v>386</v>
      </c>
      <c r="T68" t="s">
        <v>91</v>
      </c>
      <c r="U68">
        <v>1340.84</v>
      </c>
      <c r="V68" s="82"/>
      <c r="W68" s="17">
        <f t="shared" si="14"/>
        <v>21.01</v>
      </c>
      <c r="X68" s="95">
        <f t="shared" ref="X68:X91" si="15">VALUE(G68)</f>
        <v>3717</v>
      </c>
      <c r="Y68" s="4">
        <f>X68*60*'Berechnungen 525d'!$D$7/1000</f>
        <v>103.66232405891979</v>
      </c>
      <c r="Z68" s="19">
        <f t="shared" ref="Z68:Z91" si="16">VALUE(M68)</f>
        <v>2190</v>
      </c>
      <c r="AA68" s="19">
        <f t="shared" ref="AA68:AA91" si="17">VALUE(K68)</f>
        <v>2196</v>
      </c>
      <c r="AB68" s="19">
        <f t="shared" ref="AB68:AB91" si="18">Z68-AA68</f>
        <v>-6</v>
      </c>
      <c r="AC68" s="19" t="str">
        <f>IF(ISBLANK(H68),#REF!,H68)</f>
        <v>km/h</v>
      </c>
      <c r="AD68" s="19">
        <f>IF(ISBLANK(G68),#REF!,G68)</f>
        <v>3717</v>
      </c>
      <c r="AE68" s="19" t="e">
        <f t="shared" ref="AE68:AE91" si="19">AC68-AD68</f>
        <v>#VALUE!</v>
      </c>
      <c r="AF68" s="47">
        <f t="shared" ref="AF68:AF91" si="20">Q68</f>
        <v>51.48</v>
      </c>
      <c r="AG68" s="48">
        <f t="shared" ref="AG68:AG91" si="21">VALUE(E68)</f>
        <v>3.5760000000000001</v>
      </c>
      <c r="AH68" s="20">
        <f t="shared" ref="AH68:AH91" si="22">VALUE(U68)</f>
        <v>1340.84</v>
      </c>
      <c r="AI68" s="20">
        <f t="shared" ref="AI68:AI91" si="23">VALUE(C68)</f>
        <v>1361.31</v>
      </c>
      <c r="AJ68" s="20">
        <f t="shared" ref="AJ68:AJ91" si="24">AH68-AI68</f>
        <v>-20.470000000000027</v>
      </c>
      <c r="AK68" s="48"/>
    </row>
    <row r="69" spans="1:37" x14ac:dyDescent="0.25">
      <c r="A69">
        <v>21331</v>
      </c>
      <c r="B69" t="s">
        <v>91</v>
      </c>
      <c r="C69">
        <v>1392.02</v>
      </c>
      <c r="D69" t="s">
        <v>91</v>
      </c>
      <c r="E69">
        <v>3.581</v>
      </c>
      <c r="F69" t="s">
        <v>92</v>
      </c>
      <c r="G69">
        <v>3794</v>
      </c>
      <c r="H69" t="s">
        <v>20</v>
      </c>
      <c r="I69">
        <v>105.79</v>
      </c>
      <c r="J69" t="s">
        <v>101</v>
      </c>
      <c r="K69">
        <v>2192</v>
      </c>
      <c r="L69" t="s">
        <v>101</v>
      </c>
      <c r="M69">
        <v>2177</v>
      </c>
      <c r="N69" t="s">
        <v>102</v>
      </c>
      <c r="O69">
        <v>3</v>
      </c>
      <c r="P69" t="s">
        <v>93</v>
      </c>
      <c r="Q69">
        <v>50.89</v>
      </c>
      <c r="R69" t="s">
        <v>26</v>
      </c>
      <c r="S69">
        <v>382</v>
      </c>
      <c r="T69" t="s">
        <v>91</v>
      </c>
      <c r="U69">
        <v>1340.84</v>
      </c>
      <c r="V69" s="82"/>
      <c r="W69" s="17">
        <f t="shared" si="14"/>
        <v>21.331</v>
      </c>
      <c r="X69" s="95">
        <f t="shared" si="15"/>
        <v>3794</v>
      </c>
      <c r="Y69" s="4">
        <f>X69*60*'Berechnungen 525d'!$D$7/1000</f>
        <v>105.80975450081833</v>
      </c>
      <c r="Z69" s="19">
        <f t="shared" si="16"/>
        <v>2177</v>
      </c>
      <c r="AA69" s="19">
        <f t="shared" si="17"/>
        <v>2192</v>
      </c>
      <c r="AB69" s="19">
        <f t="shared" si="18"/>
        <v>-15</v>
      </c>
      <c r="AC69" s="19" t="str">
        <f>IF(ISBLANK(H69),#REF!,H69)</f>
        <v>km/h</v>
      </c>
      <c r="AD69" s="19">
        <f>IF(ISBLANK(G69),#REF!,G69)</f>
        <v>3794</v>
      </c>
      <c r="AE69" s="19" t="e">
        <f t="shared" si="19"/>
        <v>#VALUE!</v>
      </c>
      <c r="AF69" s="47">
        <f t="shared" si="20"/>
        <v>50.89</v>
      </c>
      <c r="AG69" s="48">
        <f t="shared" si="21"/>
        <v>3.581</v>
      </c>
      <c r="AH69" s="20">
        <f t="shared" si="22"/>
        <v>1340.84</v>
      </c>
      <c r="AI69" s="20">
        <f t="shared" si="23"/>
        <v>1392.02</v>
      </c>
      <c r="AJ69" s="20">
        <f t="shared" si="24"/>
        <v>-51.180000000000064</v>
      </c>
      <c r="AK69" s="48"/>
    </row>
    <row r="70" spans="1:37" x14ac:dyDescent="0.25">
      <c r="A70">
        <v>21611</v>
      </c>
      <c r="B70" t="s">
        <v>91</v>
      </c>
      <c r="C70">
        <v>1371.55</v>
      </c>
      <c r="D70" t="s">
        <v>91</v>
      </c>
      <c r="E70">
        <v>3.5720000000000001</v>
      </c>
      <c r="F70" t="s">
        <v>92</v>
      </c>
      <c r="G70">
        <v>3858</v>
      </c>
      <c r="H70" t="s">
        <v>20</v>
      </c>
      <c r="I70">
        <v>107.43</v>
      </c>
      <c r="J70" t="s">
        <v>101</v>
      </c>
      <c r="K70">
        <v>2180</v>
      </c>
      <c r="L70" t="s">
        <v>101</v>
      </c>
      <c r="M70">
        <v>2168</v>
      </c>
      <c r="N70" t="s">
        <v>102</v>
      </c>
      <c r="O70">
        <v>3</v>
      </c>
      <c r="P70" t="s">
        <v>93</v>
      </c>
      <c r="Q70">
        <v>50.39</v>
      </c>
      <c r="R70" t="s">
        <v>26</v>
      </c>
      <c r="S70">
        <v>376</v>
      </c>
      <c r="T70" t="s">
        <v>91</v>
      </c>
      <c r="U70">
        <v>1340.84</v>
      </c>
      <c r="V70" s="82"/>
      <c r="W70" s="17">
        <f t="shared" si="14"/>
        <v>21.611000000000001</v>
      </c>
      <c r="X70" s="95">
        <f t="shared" si="15"/>
        <v>3858</v>
      </c>
      <c r="Y70" s="4">
        <f>X70*60*'Berechnungen 525d'!$D$7/1000</f>
        <v>107.59463175122748</v>
      </c>
      <c r="Z70" s="19">
        <f t="shared" si="16"/>
        <v>2168</v>
      </c>
      <c r="AA70" s="19">
        <f t="shared" si="17"/>
        <v>2180</v>
      </c>
      <c r="AB70" s="19">
        <f t="shared" si="18"/>
        <v>-12</v>
      </c>
      <c r="AC70" s="19" t="str">
        <f>IF(ISBLANK(H70),#REF!,H70)</f>
        <v>km/h</v>
      </c>
      <c r="AD70" s="19">
        <f>IF(ISBLANK(G70),#REF!,G70)</f>
        <v>3858</v>
      </c>
      <c r="AE70" s="19" t="e">
        <f t="shared" si="19"/>
        <v>#VALUE!</v>
      </c>
      <c r="AF70" s="47">
        <f t="shared" si="20"/>
        <v>50.39</v>
      </c>
      <c r="AG70" s="48">
        <f t="shared" si="21"/>
        <v>3.5720000000000001</v>
      </c>
      <c r="AH70" s="20">
        <f t="shared" si="22"/>
        <v>1340.84</v>
      </c>
      <c r="AI70" s="20">
        <f t="shared" si="23"/>
        <v>1371.55</v>
      </c>
      <c r="AJ70" s="20">
        <f t="shared" si="24"/>
        <v>-30.710000000000036</v>
      </c>
      <c r="AK70" s="48"/>
    </row>
    <row r="71" spans="1:37" x14ac:dyDescent="0.25">
      <c r="A71">
        <v>21902</v>
      </c>
      <c r="B71" t="s">
        <v>91</v>
      </c>
      <c r="C71">
        <v>1361.31</v>
      </c>
      <c r="D71" t="s">
        <v>91</v>
      </c>
      <c r="E71">
        <v>3.5640000000000001</v>
      </c>
      <c r="F71" t="s">
        <v>92</v>
      </c>
      <c r="G71">
        <v>3918</v>
      </c>
      <c r="H71" t="s">
        <v>20</v>
      </c>
      <c r="I71">
        <v>109.58</v>
      </c>
      <c r="J71" t="s">
        <v>101</v>
      </c>
      <c r="K71">
        <v>2175</v>
      </c>
      <c r="L71" t="s">
        <v>101</v>
      </c>
      <c r="M71">
        <v>2160</v>
      </c>
      <c r="N71" t="s">
        <v>102</v>
      </c>
      <c r="O71">
        <v>3</v>
      </c>
      <c r="P71" t="s">
        <v>93</v>
      </c>
      <c r="Q71">
        <v>49.73</v>
      </c>
      <c r="R71" t="s">
        <v>26</v>
      </c>
      <c r="S71">
        <v>372</v>
      </c>
      <c r="T71" t="s">
        <v>91</v>
      </c>
      <c r="U71">
        <v>1340.84</v>
      </c>
      <c r="V71" s="82"/>
      <c r="W71" s="17">
        <f t="shared" si="14"/>
        <v>21.902000000000001</v>
      </c>
      <c r="X71" s="95">
        <f t="shared" si="15"/>
        <v>3918</v>
      </c>
      <c r="Y71" s="4">
        <f>X71*60*'Berechnungen 525d'!$D$7/1000</f>
        <v>109.26795417348609</v>
      </c>
      <c r="Z71" s="19">
        <f t="shared" si="16"/>
        <v>2160</v>
      </c>
      <c r="AA71" s="19">
        <f t="shared" si="17"/>
        <v>2175</v>
      </c>
      <c r="AB71" s="19">
        <f t="shared" si="18"/>
        <v>-15</v>
      </c>
      <c r="AC71" s="19" t="str">
        <f>IF(ISBLANK(H71),#REF!,H71)</f>
        <v>km/h</v>
      </c>
      <c r="AD71" s="19">
        <f>IF(ISBLANK(G71),#REF!,G71)</f>
        <v>3918</v>
      </c>
      <c r="AE71" s="19" t="e">
        <f t="shared" si="19"/>
        <v>#VALUE!</v>
      </c>
      <c r="AF71" s="47">
        <f t="shared" si="20"/>
        <v>49.73</v>
      </c>
      <c r="AG71" s="48">
        <f t="shared" si="21"/>
        <v>3.5640000000000001</v>
      </c>
      <c r="AH71" s="20">
        <f t="shared" si="22"/>
        <v>1340.84</v>
      </c>
      <c r="AI71" s="20">
        <f t="shared" si="23"/>
        <v>1361.31</v>
      </c>
      <c r="AJ71" s="20">
        <f t="shared" si="24"/>
        <v>-20.470000000000027</v>
      </c>
      <c r="AK71" s="48"/>
    </row>
    <row r="72" spans="1:37" x14ac:dyDescent="0.25">
      <c r="A72">
        <v>22182</v>
      </c>
      <c r="B72" t="s">
        <v>91</v>
      </c>
      <c r="C72">
        <v>1351.07</v>
      </c>
      <c r="D72" t="s">
        <v>91</v>
      </c>
      <c r="E72">
        <v>3.5640000000000001</v>
      </c>
      <c r="F72" t="s">
        <v>92</v>
      </c>
      <c r="G72">
        <v>3980</v>
      </c>
      <c r="H72" t="s">
        <v>20</v>
      </c>
      <c r="I72">
        <v>111.25</v>
      </c>
      <c r="J72" t="s">
        <v>101</v>
      </c>
      <c r="K72">
        <v>2164</v>
      </c>
      <c r="L72" t="s">
        <v>101</v>
      </c>
      <c r="M72">
        <v>2149</v>
      </c>
      <c r="N72" t="s">
        <v>102</v>
      </c>
      <c r="O72">
        <v>3</v>
      </c>
      <c r="P72" t="s">
        <v>93</v>
      </c>
      <c r="Q72">
        <v>49.01</v>
      </c>
      <c r="R72" t="s">
        <v>26</v>
      </c>
      <c r="S72">
        <v>364</v>
      </c>
      <c r="T72" t="s">
        <v>91</v>
      </c>
      <c r="U72">
        <v>1340.84</v>
      </c>
      <c r="V72" s="82"/>
      <c r="W72" s="17">
        <f t="shared" si="14"/>
        <v>22.181999999999999</v>
      </c>
      <c r="X72" s="95">
        <f t="shared" si="15"/>
        <v>3980</v>
      </c>
      <c r="Y72" s="4">
        <f>X72*60*'Berechnungen 525d'!$D$7/1000</f>
        <v>110.99705400981996</v>
      </c>
      <c r="Z72" s="19">
        <f t="shared" si="16"/>
        <v>2149</v>
      </c>
      <c r="AA72" s="19">
        <f t="shared" si="17"/>
        <v>2164</v>
      </c>
      <c r="AB72" s="19">
        <f t="shared" si="18"/>
        <v>-15</v>
      </c>
      <c r="AC72" s="19" t="str">
        <f>IF(ISBLANK(H72),#REF!,H72)</f>
        <v>km/h</v>
      </c>
      <c r="AD72" s="19">
        <f>IF(ISBLANK(G72),#REF!,G72)</f>
        <v>3980</v>
      </c>
      <c r="AE72" s="19" t="e">
        <f t="shared" si="19"/>
        <v>#VALUE!</v>
      </c>
      <c r="AF72" s="47">
        <f t="shared" si="20"/>
        <v>49.01</v>
      </c>
      <c r="AG72" s="48">
        <f t="shared" si="21"/>
        <v>3.5640000000000001</v>
      </c>
      <c r="AH72" s="20">
        <f t="shared" si="22"/>
        <v>1340.84</v>
      </c>
      <c r="AI72" s="20">
        <f t="shared" si="23"/>
        <v>1351.07</v>
      </c>
      <c r="AJ72" s="20">
        <f t="shared" si="24"/>
        <v>-10.230000000000018</v>
      </c>
      <c r="AK72" s="48"/>
    </row>
    <row r="73" spans="1:37" x14ac:dyDescent="0.25">
      <c r="A73">
        <v>22503</v>
      </c>
      <c r="B73" t="s">
        <v>91</v>
      </c>
      <c r="C73">
        <v>1351.07</v>
      </c>
      <c r="D73" t="s">
        <v>91</v>
      </c>
      <c r="E73">
        <v>3.5550000000000002</v>
      </c>
      <c r="F73" t="s">
        <v>92</v>
      </c>
      <c r="G73">
        <v>4053</v>
      </c>
      <c r="H73" t="s">
        <v>20</v>
      </c>
      <c r="I73">
        <v>113.13</v>
      </c>
      <c r="J73" t="s">
        <v>101</v>
      </c>
      <c r="K73">
        <v>2152</v>
      </c>
      <c r="L73" t="s">
        <v>101</v>
      </c>
      <c r="M73">
        <v>2126</v>
      </c>
      <c r="N73" t="s">
        <v>102</v>
      </c>
      <c r="O73">
        <v>3</v>
      </c>
      <c r="P73" t="s">
        <v>93</v>
      </c>
      <c r="Q73">
        <v>48.67</v>
      </c>
      <c r="R73" t="s">
        <v>26</v>
      </c>
      <c r="S73">
        <v>362</v>
      </c>
      <c r="T73" t="s">
        <v>91</v>
      </c>
      <c r="U73">
        <v>1340.84</v>
      </c>
      <c r="V73" s="82"/>
      <c r="W73" s="17">
        <f t="shared" si="14"/>
        <v>22.503</v>
      </c>
      <c r="X73" s="95">
        <f t="shared" si="15"/>
        <v>4053</v>
      </c>
      <c r="Y73" s="4">
        <f>X73*60*'Berechnungen 525d'!$D$7/1000</f>
        <v>113.03292962356791</v>
      </c>
      <c r="Z73" s="19">
        <f t="shared" si="16"/>
        <v>2126</v>
      </c>
      <c r="AA73" s="19">
        <f t="shared" si="17"/>
        <v>2152</v>
      </c>
      <c r="AB73" s="19">
        <f t="shared" si="18"/>
        <v>-26</v>
      </c>
      <c r="AC73" s="19" t="str">
        <f>IF(ISBLANK(H73),#REF!,H73)</f>
        <v>km/h</v>
      </c>
      <c r="AD73" s="19">
        <f>IF(ISBLANK(G73),#REF!,G73)</f>
        <v>4053</v>
      </c>
      <c r="AE73" s="19" t="e">
        <f t="shared" si="19"/>
        <v>#VALUE!</v>
      </c>
      <c r="AF73" s="47">
        <f t="shared" si="20"/>
        <v>48.67</v>
      </c>
      <c r="AG73" s="48">
        <f t="shared" si="21"/>
        <v>3.5550000000000002</v>
      </c>
      <c r="AH73" s="20">
        <f t="shared" si="22"/>
        <v>1340.84</v>
      </c>
      <c r="AI73" s="20">
        <f t="shared" si="23"/>
        <v>1351.07</v>
      </c>
      <c r="AJ73" s="20">
        <f t="shared" si="24"/>
        <v>-10.230000000000018</v>
      </c>
      <c r="AK73" s="48"/>
    </row>
    <row r="74" spans="1:37" x14ac:dyDescent="0.25">
      <c r="A74">
        <v>22773</v>
      </c>
      <c r="B74" t="s">
        <v>91</v>
      </c>
      <c r="C74">
        <v>1340.84</v>
      </c>
      <c r="D74" t="s">
        <v>91</v>
      </c>
      <c r="E74">
        <v>3.5470000000000002</v>
      </c>
      <c r="F74" t="s">
        <v>92</v>
      </c>
      <c r="G74">
        <v>4106</v>
      </c>
      <c r="H74" t="s">
        <v>20</v>
      </c>
      <c r="I74">
        <v>114.7</v>
      </c>
      <c r="J74" t="s">
        <v>101</v>
      </c>
      <c r="K74">
        <v>2136</v>
      </c>
      <c r="L74" t="s">
        <v>101</v>
      </c>
      <c r="M74">
        <v>2097</v>
      </c>
      <c r="N74" t="s">
        <v>102</v>
      </c>
      <c r="O74">
        <v>3</v>
      </c>
      <c r="P74" t="s">
        <v>93</v>
      </c>
      <c r="Q74">
        <v>48</v>
      </c>
      <c r="R74" t="s">
        <v>26</v>
      </c>
      <c r="S74">
        <v>358</v>
      </c>
      <c r="T74" t="s">
        <v>91</v>
      </c>
      <c r="U74">
        <v>1340.84</v>
      </c>
      <c r="V74" s="82"/>
      <c r="W74" s="17">
        <f t="shared" si="14"/>
        <v>22.773</v>
      </c>
      <c r="X74" s="95">
        <f t="shared" si="15"/>
        <v>4106</v>
      </c>
      <c r="Y74" s="4">
        <f>X74*60*'Berechnungen 525d'!$D$7/1000</f>
        <v>114.511031096563</v>
      </c>
      <c r="Z74" s="19">
        <f t="shared" si="16"/>
        <v>2097</v>
      </c>
      <c r="AA74" s="19">
        <f t="shared" si="17"/>
        <v>2136</v>
      </c>
      <c r="AB74" s="19">
        <f t="shared" si="18"/>
        <v>-39</v>
      </c>
      <c r="AC74" s="19" t="str">
        <f>IF(ISBLANK(H74),#REF!,H74)</f>
        <v>km/h</v>
      </c>
      <c r="AD74" s="19">
        <f>IF(ISBLANK(G74),#REF!,G74)</f>
        <v>4106</v>
      </c>
      <c r="AE74" s="19" t="e">
        <f t="shared" si="19"/>
        <v>#VALUE!</v>
      </c>
      <c r="AF74" s="47">
        <f t="shared" si="20"/>
        <v>48</v>
      </c>
      <c r="AG74" s="48">
        <f t="shared" si="21"/>
        <v>3.5470000000000002</v>
      </c>
      <c r="AH74" s="20">
        <f t="shared" si="22"/>
        <v>1340.84</v>
      </c>
      <c r="AI74" s="20">
        <f t="shared" si="23"/>
        <v>1340.84</v>
      </c>
      <c r="AJ74" s="20">
        <f t="shared" si="24"/>
        <v>0</v>
      </c>
      <c r="AK74" s="48"/>
    </row>
    <row r="75" spans="1:37" x14ac:dyDescent="0.25">
      <c r="A75">
        <v>23043</v>
      </c>
      <c r="B75" t="s">
        <v>91</v>
      </c>
      <c r="C75">
        <v>962.12900000000002</v>
      </c>
      <c r="D75" t="s">
        <v>91</v>
      </c>
      <c r="E75">
        <v>3.6960000000000002</v>
      </c>
      <c r="F75" t="s">
        <v>92</v>
      </c>
      <c r="G75">
        <v>4055</v>
      </c>
      <c r="H75" t="s">
        <v>20</v>
      </c>
      <c r="I75">
        <v>116.12</v>
      </c>
      <c r="J75" t="s">
        <v>101</v>
      </c>
      <c r="K75">
        <v>1970</v>
      </c>
      <c r="L75" t="s">
        <v>101</v>
      </c>
      <c r="M75">
        <v>1086</v>
      </c>
      <c r="N75" t="s">
        <v>102</v>
      </c>
      <c r="O75">
        <v>3</v>
      </c>
      <c r="P75" t="s">
        <v>93</v>
      </c>
      <c r="Q75">
        <v>6.57</v>
      </c>
      <c r="R75" t="s">
        <v>26</v>
      </c>
      <c r="S75">
        <v>56</v>
      </c>
      <c r="T75" t="s">
        <v>91</v>
      </c>
      <c r="U75">
        <v>747.18499999999995</v>
      </c>
      <c r="V75" s="82"/>
      <c r="W75" s="17">
        <f t="shared" si="14"/>
        <v>23.042999999999999</v>
      </c>
      <c r="X75" s="95">
        <f t="shared" si="15"/>
        <v>4055</v>
      </c>
      <c r="Y75" s="4">
        <f>X75*60*'Berechnungen 525d'!$D$7/1000</f>
        <v>113.08870703764319</v>
      </c>
      <c r="Z75" s="19">
        <f t="shared" si="16"/>
        <v>1086</v>
      </c>
      <c r="AA75" s="19">
        <f t="shared" si="17"/>
        <v>1970</v>
      </c>
      <c r="AB75" s="19">
        <f t="shared" si="18"/>
        <v>-884</v>
      </c>
      <c r="AC75" s="19" t="str">
        <f>IF(ISBLANK(H75),#REF!,H75)</f>
        <v>km/h</v>
      </c>
      <c r="AD75" s="19">
        <f>IF(ISBLANK(G75),#REF!,G75)</f>
        <v>4055</v>
      </c>
      <c r="AE75" s="19" t="e">
        <f t="shared" si="19"/>
        <v>#VALUE!</v>
      </c>
      <c r="AF75" s="47">
        <f t="shared" si="20"/>
        <v>6.57</v>
      </c>
      <c r="AG75" s="48">
        <f t="shared" si="21"/>
        <v>3.6960000000000002</v>
      </c>
      <c r="AH75" s="20">
        <f t="shared" si="22"/>
        <v>747.18499999999995</v>
      </c>
      <c r="AI75" s="20">
        <f t="shared" si="23"/>
        <v>962.12900000000002</v>
      </c>
      <c r="AJ75" s="20">
        <f t="shared" si="24"/>
        <v>-214.94400000000007</v>
      </c>
      <c r="AK75" s="48"/>
    </row>
    <row r="76" spans="1:37" x14ac:dyDescent="0.25">
      <c r="A76">
        <v>23324</v>
      </c>
      <c r="B76" t="s">
        <v>91</v>
      </c>
      <c r="C76">
        <v>634.596</v>
      </c>
      <c r="D76" t="s">
        <v>91</v>
      </c>
      <c r="E76">
        <v>3.649</v>
      </c>
      <c r="F76" t="s">
        <v>92</v>
      </c>
      <c r="G76">
        <v>4037</v>
      </c>
      <c r="H76" t="s">
        <v>20</v>
      </c>
      <c r="I76">
        <v>115.84</v>
      </c>
      <c r="J76" t="s">
        <v>101</v>
      </c>
      <c r="K76">
        <v>1386</v>
      </c>
      <c r="L76" t="s">
        <v>101</v>
      </c>
      <c r="M76">
        <v>1051</v>
      </c>
      <c r="N76" t="s">
        <v>102</v>
      </c>
      <c r="O76">
        <v>3</v>
      </c>
      <c r="P76" t="s">
        <v>93</v>
      </c>
      <c r="Q76">
        <v>3.03</v>
      </c>
      <c r="R76" t="s">
        <v>26</v>
      </c>
      <c r="S76">
        <v>22</v>
      </c>
      <c r="T76" t="s">
        <v>91</v>
      </c>
      <c r="U76">
        <v>614.125</v>
      </c>
      <c r="V76" s="82"/>
      <c r="W76" s="17">
        <f t="shared" si="14"/>
        <v>23.324000000000002</v>
      </c>
      <c r="X76" s="95">
        <f t="shared" si="15"/>
        <v>4037</v>
      </c>
      <c r="Y76" s="4">
        <f>X76*60*'Berechnungen 525d'!$D$7/1000</f>
        <v>112.58671031096561</v>
      </c>
      <c r="Z76" s="19">
        <f t="shared" si="16"/>
        <v>1051</v>
      </c>
      <c r="AA76" s="19">
        <f t="shared" si="17"/>
        <v>1386</v>
      </c>
      <c r="AB76" s="19">
        <f t="shared" si="18"/>
        <v>-335</v>
      </c>
      <c r="AC76" s="19" t="str">
        <f>IF(ISBLANK(H76),#REF!,H76)</f>
        <v>km/h</v>
      </c>
      <c r="AD76" s="19">
        <f>IF(ISBLANK(G76),#REF!,G76)</f>
        <v>4037</v>
      </c>
      <c r="AE76" s="19" t="e">
        <f t="shared" si="19"/>
        <v>#VALUE!</v>
      </c>
      <c r="AF76" s="47">
        <f t="shared" si="20"/>
        <v>3.03</v>
      </c>
      <c r="AG76" s="48">
        <f t="shared" si="21"/>
        <v>3.649</v>
      </c>
      <c r="AH76" s="20">
        <f t="shared" si="22"/>
        <v>614.125</v>
      </c>
      <c r="AI76" s="20">
        <f t="shared" si="23"/>
        <v>634.596</v>
      </c>
      <c r="AJ76" s="20">
        <f t="shared" si="24"/>
        <v>-20.471000000000004</v>
      </c>
      <c r="AK76" s="48"/>
    </row>
    <row r="77" spans="1:37" x14ac:dyDescent="0.25">
      <c r="A77">
        <v>23604</v>
      </c>
      <c r="B77" t="s">
        <v>91</v>
      </c>
      <c r="C77">
        <v>614.125</v>
      </c>
      <c r="D77" t="s">
        <v>91</v>
      </c>
      <c r="E77">
        <v>3.7130000000000001</v>
      </c>
      <c r="F77" t="s">
        <v>92</v>
      </c>
      <c r="G77">
        <v>3918</v>
      </c>
      <c r="H77" t="s">
        <v>20</v>
      </c>
      <c r="I77">
        <v>113.19</v>
      </c>
      <c r="J77" t="s">
        <v>101</v>
      </c>
      <c r="K77">
        <v>1165</v>
      </c>
      <c r="L77" t="s">
        <v>101</v>
      </c>
      <c r="M77">
        <v>1058</v>
      </c>
      <c r="N77" t="s">
        <v>102</v>
      </c>
      <c r="O77">
        <v>3</v>
      </c>
      <c r="P77" t="s">
        <v>93</v>
      </c>
      <c r="Q77">
        <v>1.48</v>
      </c>
      <c r="R77" t="s">
        <v>26</v>
      </c>
      <c r="S77">
        <v>0</v>
      </c>
      <c r="T77" t="s">
        <v>91</v>
      </c>
      <c r="U77">
        <v>614.125</v>
      </c>
      <c r="V77" s="82"/>
      <c r="W77" s="17">
        <f t="shared" si="14"/>
        <v>23.603999999999999</v>
      </c>
      <c r="X77" s="95">
        <f t="shared" si="15"/>
        <v>3918</v>
      </c>
      <c r="Y77" s="4">
        <f>X77*60*'Berechnungen 525d'!$D$7/1000</f>
        <v>109.26795417348609</v>
      </c>
      <c r="Z77" s="19">
        <f t="shared" si="16"/>
        <v>1058</v>
      </c>
      <c r="AA77" s="19">
        <f t="shared" si="17"/>
        <v>1165</v>
      </c>
      <c r="AB77" s="19">
        <f t="shared" si="18"/>
        <v>-107</v>
      </c>
      <c r="AC77" s="19" t="str">
        <f>IF(ISBLANK(H77),#REF!,H77)</f>
        <v>km/h</v>
      </c>
      <c r="AD77" s="19">
        <f>IF(ISBLANK(G77),#REF!,G77)</f>
        <v>3918</v>
      </c>
      <c r="AE77" s="19" t="e">
        <f t="shared" si="19"/>
        <v>#VALUE!</v>
      </c>
      <c r="AF77" s="47">
        <f t="shared" si="20"/>
        <v>1.48</v>
      </c>
      <c r="AG77" s="48">
        <f t="shared" si="21"/>
        <v>3.7130000000000001</v>
      </c>
      <c r="AH77" s="20">
        <f t="shared" si="22"/>
        <v>614.125</v>
      </c>
      <c r="AI77" s="20">
        <f t="shared" si="23"/>
        <v>614.125</v>
      </c>
      <c r="AJ77" s="20">
        <f t="shared" si="24"/>
        <v>0</v>
      </c>
      <c r="AK77" s="48"/>
    </row>
    <row r="78" spans="1:37" x14ac:dyDescent="0.25">
      <c r="A78">
        <v>23895</v>
      </c>
      <c r="B78" t="s">
        <v>91</v>
      </c>
      <c r="C78">
        <v>603.88900000000001</v>
      </c>
      <c r="D78" t="s">
        <v>91</v>
      </c>
      <c r="E78">
        <v>3.7429999999999999</v>
      </c>
      <c r="F78" t="s">
        <v>92</v>
      </c>
      <c r="G78">
        <v>3759</v>
      </c>
      <c r="H78" t="s">
        <v>20</v>
      </c>
      <c r="I78">
        <v>108.8</v>
      </c>
      <c r="J78" t="s">
        <v>101</v>
      </c>
      <c r="K78">
        <v>1079</v>
      </c>
      <c r="L78" t="s">
        <v>101</v>
      </c>
      <c r="M78">
        <v>1063</v>
      </c>
      <c r="N78" t="s">
        <v>102</v>
      </c>
      <c r="O78">
        <v>3</v>
      </c>
      <c r="P78" t="s">
        <v>93</v>
      </c>
      <c r="Q78">
        <v>0.65</v>
      </c>
      <c r="R78" t="s">
        <v>26</v>
      </c>
      <c r="S78">
        <v>0</v>
      </c>
      <c r="T78" t="s">
        <v>91</v>
      </c>
      <c r="U78">
        <v>614.125</v>
      </c>
      <c r="V78" s="82"/>
      <c r="W78" s="17">
        <f t="shared" si="14"/>
        <v>23.895</v>
      </c>
      <c r="X78" s="95">
        <f t="shared" si="15"/>
        <v>3759</v>
      </c>
      <c r="Y78" s="4">
        <f>X78*60*'Berechnungen 525d'!$D$7/1000</f>
        <v>104.83364975450081</v>
      </c>
      <c r="Z78" s="19">
        <f t="shared" si="16"/>
        <v>1063</v>
      </c>
      <c r="AA78" s="19">
        <f t="shared" si="17"/>
        <v>1079</v>
      </c>
      <c r="AB78" s="19">
        <f t="shared" si="18"/>
        <v>-16</v>
      </c>
      <c r="AC78" s="19" t="str">
        <f>IF(ISBLANK(H78),#REF!,H78)</f>
        <v>km/h</v>
      </c>
      <c r="AD78" s="19">
        <f>IF(ISBLANK(G78),#REF!,G78)</f>
        <v>3759</v>
      </c>
      <c r="AE78" s="19" t="e">
        <f t="shared" si="19"/>
        <v>#VALUE!</v>
      </c>
      <c r="AF78" s="47">
        <f t="shared" si="20"/>
        <v>0.65</v>
      </c>
      <c r="AG78" s="48">
        <f t="shared" si="21"/>
        <v>3.7429999999999999</v>
      </c>
      <c r="AH78" s="20">
        <f t="shared" si="22"/>
        <v>614.125</v>
      </c>
      <c r="AI78" s="20">
        <f t="shared" si="23"/>
        <v>603.88900000000001</v>
      </c>
      <c r="AJ78" s="20">
        <f t="shared" si="24"/>
        <v>10.23599999999999</v>
      </c>
      <c r="AK78" s="48"/>
    </row>
    <row r="79" spans="1:37" x14ac:dyDescent="0.25">
      <c r="A79">
        <v>24195</v>
      </c>
      <c r="B79" t="s">
        <v>91</v>
      </c>
      <c r="C79">
        <v>603.88900000000001</v>
      </c>
      <c r="D79" t="s">
        <v>91</v>
      </c>
      <c r="E79">
        <v>3.782</v>
      </c>
      <c r="F79" t="s">
        <v>92</v>
      </c>
      <c r="G79">
        <v>3574</v>
      </c>
      <c r="H79" t="s">
        <v>20</v>
      </c>
      <c r="I79">
        <v>104.13</v>
      </c>
      <c r="J79" t="s">
        <v>101</v>
      </c>
      <c r="K79">
        <v>1047</v>
      </c>
      <c r="L79" t="s">
        <v>101</v>
      </c>
      <c r="M79">
        <v>1068</v>
      </c>
      <c r="N79" t="s">
        <v>102</v>
      </c>
      <c r="O79">
        <v>3</v>
      </c>
      <c r="P79" t="s">
        <v>93</v>
      </c>
      <c r="Q79">
        <v>0.62</v>
      </c>
      <c r="R79" t="s">
        <v>26</v>
      </c>
      <c r="S79">
        <v>0</v>
      </c>
      <c r="T79" t="s">
        <v>91</v>
      </c>
      <c r="U79">
        <v>603.88900000000001</v>
      </c>
      <c r="V79" s="82"/>
      <c r="W79" s="17">
        <f t="shared" si="14"/>
        <v>24.195</v>
      </c>
      <c r="X79" s="95">
        <f t="shared" si="15"/>
        <v>3574</v>
      </c>
      <c r="Y79" s="4">
        <f>X79*60*'Berechnungen 525d'!$D$7/1000</f>
        <v>99.674238952536825</v>
      </c>
      <c r="Z79" s="19">
        <f t="shared" si="16"/>
        <v>1068</v>
      </c>
      <c r="AA79" s="19">
        <f t="shared" si="17"/>
        <v>1047</v>
      </c>
      <c r="AB79" s="19">
        <f t="shared" si="18"/>
        <v>21</v>
      </c>
      <c r="AC79" s="19" t="str">
        <f>IF(ISBLANK(H79),#REF!,H79)</f>
        <v>km/h</v>
      </c>
      <c r="AD79" s="19">
        <f>IF(ISBLANK(G79),#REF!,G79)</f>
        <v>3574</v>
      </c>
      <c r="AE79" s="19" t="e">
        <f t="shared" si="19"/>
        <v>#VALUE!</v>
      </c>
      <c r="AF79" s="47">
        <f t="shared" si="20"/>
        <v>0.62</v>
      </c>
      <c r="AG79" s="48">
        <f t="shared" si="21"/>
        <v>3.782</v>
      </c>
      <c r="AH79" s="20">
        <f t="shared" si="22"/>
        <v>603.88900000000001</v>
      </c>
      <c r="AI79" s="20">
        <f t="shared" si="23"/>
        <v>603.88900000000001</v>
      </c>
      <c r="AJ79" s="20">
        <f t="shared" si="24"/>
        <v>0</v>
      </c>
      <c r="AK79" s="48"/>
    </row>
    <row r="80" spans="1:37" x14ac:dyDescent="0.25">
      <c r="A80">
        <v>24485</v>
      </c>
      <c r="B80" t="s">
        <v>91</v>
      </c>
      <c r="C80">
        <v>603.88900000000001</v>
      </c>
      <c r="D80" t="s">
        <v>91</v>
      </c>
      <c r="E80">
        <v>3.8029999999999999</v>
      </c>
      <c r="F80" t="s">
        <v>92</v>
      </c>
      <c r="G80">
        <v>3403</v>
      </c>
      <c r="H80" t="s">
        <v>20</v>
      </c>
      <c r="I80">
        <v>99.11</v>
      </c>
      <c r="J80" t="s">
        <v>101</v>
      </c>
      <c r="K80">
        <v>1032</v>
      </c>
      <c r="L80" t="s">
        <v>101</v>
      </c>
      <c r="M80">
        <v>1061</v>
      </c>
      <c r="N80" t="s">
        <v>102</v>
      </c>
      <c r="O80">
        <v>3</v>
      </c>
      <c r="P80" t="s">
        <v>93</v>
      </c>
      <c r="Q80">
        <v>0.06</v>
      </c>
      <c r="R80" t="s">
        <v>26</v>
      </c>
      <c r="S80">
        <v>0</v>
      </c>
      <c r="T80" t="s">
        <v>91</v>
      </c>
      <c r="U80">
        <v>603.88900000000001</v>
      </c>
      <c r="V80" s="82"/>
      <c r="W80" s="17">
        <f t="shared" ref="W80:W91" si="25">A80/1000</f>
        <v>24.484999999999999</v>
      </c>
      <c r="X80" s="95">
        <f t="shared" si="15"/>
        <v>3403</v>
      </c>
      <c r="Y80" s="4">
        <f>X80*60*'Berechnungen 525d'!$D$7/1000</f>
        <v>94.905270049099826</v>
      </c>
      <c r="Z80" s="19">
        <f t="shared" si="16"/>
        <v>1061</v>
      </c>
      <c r="AA80" s="19">
        <f t="shared" si="17"/>
        <v>1032</v>
      </c>
      <c r="AB80" s="19">
        <f t="shared" si="18"/>
        <v>29</v>
      </c>
      <c r="AC80" s="19" t="str">
        <f>IF(ISBLANK(H80),#REF!,H80)</f>
        <v>km/h</v>
      </c>
      <c r="AD80" s="19">
        <f>IF(ISBLANK(G80),#REF!,G80)</f>
        <v>3403</v>
      </c>
      <c r="AE80" s="19" t="e">
        <f t="shared" si="19"/>
        <v>#VALUE!</v>
      </c>
      <c r="AF80" s="47">
        <f t="shared" si="20"/>
        <v>0.06</v>
      </c>
      <c r="AG80" s="48">
        <f t="shared" si="21"/>
        <v>3.8029999999999999</v>
      </c>
      <c r="AH80" s="20">
        <f t="shared" si="22"/>
        <v>603.88900000000001</v>
      </c>
      <c r="AI80" s="20">
        <f t="shared" si="23"/>
        <v>603.88900000000001</v>
      </c>
      <c r="AJ80" s="20">
        <f t="shared" si="24"/>
        <v>0</v>
      </c>
      <c r="AK80" s="48"/>
    </row>
    <row r="81" spans="1:37" x14ac:dyDescent="0.25">
      <c r="A81">
        <v>24776</v>
      </c>
      <c r="B81" t="s">
        <v>91</v>
      </c>
      <c r="C81">
        <v>593.654</v>
      </c>
      <c r="D81" t="s">
        <v>91</v>
      </c>
      <c r="E81">
        <v>3.8239999999999998</v>
      </c>
      <c r="F81" t="s">
        <v>92</v>
      </c>
      <c r="G81">
        <v>3198</v>
      </c>
      <c r="H81" t="s">
        <v>20</v>
      </c>
      <c r="I81">
        <v>93.61</v>
      </c>
      <c r="J81" t="s">
        <v>101</v>
      </c>
      <c r="K81">
        <v>1030</v>
      </c>
      <c r="L81" t="s">
        <v>101</v>
      </c>
      <c r="M81">
        <v>1046</v>
      </c>
      <c r="N81" t="s">
        <v>102</v>
      </c>
      <c r="O81">
        <v>3</v>
      </c>
      <c r="P81" t="s">
        <v>93</v>
      </c>
      <c r="Q81">
        <v>0.22</v>
      </c>
      <c r="R81" t="s">
        <v>26</v>
      </c>
      <c r="S81">
        <v>0</v>
      </c>
      <c r="T81" t="s">
        <v>91</v>
      </c>
      <c r="U81">
        <v>593.654</v>
      </c>
      <c r="V81" s="82"/>
      <c r="W81" s="17">
        <f t="shared" si="25"/>
        <v>24.776</v>
      </c>
      <c r="X81" s="95">
        <f t="shared" si="15"/>
        <v>3198</v>
      </c>
      <c r="Y81" s="4">
        <f>X81*60*'Berechnungen 525d'!$D$7/1000</f>
        <v>89.188085106382971</v>
      </c>
      <c r="Z81" s="19">
        <f t="shared" si="16"/>
        <v>1046</v>
      </c>
      <c r="AA81" s="19">
        <f t="shared" si="17"/>
        <v>1030</v>
      </c>
      <c r="AB81" s="19">
        <f t="shared" si="18"/>
        <v>16</v>
      </c>
      <c r="AC81" s="19" t="str">
        <f>IF(ISBLANK(H81),#REF!,H81)</f>
        <v>km/h</v>
      </c>
      <c r="AD81" s="19">
        <f>IF(ISBLANK(G81),#REF!,G81)</f>
        <v>3198</v>
      </c>
      <c r="AE81" s="19" t="e">
        <f t="shared" si="19"/>
        <v>#VALUE!</v>
      </c>
      <c r="AF81" s="47">
        <f t="shared" si="20"/>
        <v>0.22</v>
      </c>
      <c r="AG81" s="48">
        <f t="shared" si="21"/>
        <v>3.8239999999999998</v>
      </c>
      <c r="AH81" s="20">
        <f t="shared" si="22"/>
        <v>593.654</v>
      </c>
      <c r="AI81" s="20">
        <f t="shared" si="23"/>
        <v>593.654</v>
      </c>
      <c r="AJ81" s="20">
        <f t="shared" si="24"/>
        <v>0</v>
      </c>
      <c r="AK81" s="48"/>
    </row>
    <row r="82" spans="1:37" x14ac:dyDescent="0.25">
      <c r="A82">
        <v>25106</v>
      </c>
      <c r="B82" t="s">
        <v>91</v>
      </c>
      <c r="C82">
        <v>593.654</v>
      </c>
      <c r="D82" t="s">
        <v>91</v>
      </c>
      <c r="E82">
        <v>3.8330000000000002</v>
      </c>
      <c r="F82" t="s">
        <v>92</v>
      </c>
      <c r="G82">
        <v>3015</v>
      </c>
      <c r="H82" t="s">
        <v>20</v>
      </c>
      <c r="I82">
        <v>88.25</v>
      </c>
      <c r="J82" t="s">
        <v>101</v>
      </c>
      <c r="K82">
        <v>1028</v>
      </c>
      <c r="L82" t="s">
        <v>101</v>
      </c>
      <c r="M82">
        <v>1031</v>
      </c>
      <c r="N82" t="s">
        <v>102</v>
      </c>
      <c r="O82">
        <v>3</v>
      </c>
      <c r="P82" t="s">
        <v>93</v>
      </c>
      <c r="Q82">
        <v>0.02</v>
      </c>
      <c r="R82" t="s">
        <v>26</v>
      </c>
      <c r="S82">
        <v>0</v>
      </c>
      <c r="T82" t="s">
        <v>91</v>
      </c>
      <c r="U82">
        <v>593.654</v>
      </c>
      <c r="V82" s="82"/>
      <c r="W82" s="17">
        <f t="shared" si="25"/>
        <v>25.106000000000002</v>
      </c>
      <c r="X82" s="95">
        <f t="shared" si="15"/>
        <v>3015</v>
      </c>
      <c r="Y82" s="4">
        <f>X82*60*'Berechnungen 525d'!$D$7/1000</f>
        <v>84.084451718494265</v>
      </c>
      <c r="Z82" s="19">
        <f t="shared" si="16"/>
        <v>1031</v>
      </c>
      <c r="AA82" s="19">
        <f t="shared" si="17"/>
        <v>1028</v>
      </c>
      <c r="AB82" s="19">
        <f t="shared" si="18"/>
        <v>3</v>
      </c>
      <c r="AC82" s="19" t="str">
        <f>IF(ISBLANK(H82),#REF!,H82)</f>
        <v>km/h</v>
      </c>
      <c r="AD82" s="19">
        <f>IF(ISBLANK(G82),#REF!,G82)</f>
        <v>3015</v>
      </c>
      <c r="AE82" s="19" t="e">
        <f t="shared" si="19"/>
        <v>#VALUE!</v>
      </c>
      <c r="AF82" s="47">
        <f t="shared" si="20"/>
        <v>0.02</v>
      </c>
      <c r="AG82" s="48">
        <f t="shared" si="21"/>
        <v>3.8330000000000002</v>
      </c>
      <c r="AH82" s="20">
        <f t="shared" si="22"/>
        <v>593.654</v>
      </c>
      <c r="AI82" s="20">
        <f t="shared" si="23"/>
        <v>593.654</v>
      </c>
      <c r="AJ82" s="20">
        <f t="shared" si="24"/>
        <v>0</v>
      </c>
      <c r="AK82" s="48"/>
    </row>
    <row r="83" spans="1:37" x14ac:dyDescent="0.25">
      <c r="A83">
        <v>25377</v>
      </c>
      <c r="B83" t="s">
        <v>91</v>
      </c>
      <c r="C83">
        <v>573.18299999999999</v>
      </c>
      <c r="D83" t="s">
        <v>91</v>
      </c>
      <c r="E83">
        <v>3.863</v>
      </c>
      <c r="F83" t="s">
        <v>92</v>
      </c>
      <c r="G83">
        <v>2635</v>
      </c>
      <c r="H83" t="s">
        <v>20</v>
      </c>
      <c r="I83">
        <v>83.09</v>
      </c>
      <c r="J83" t="s">
        <v>101</v>
      </c>
      <c r="K83">
        <v>1044</v>
      </c>
      <c r="L83" t="s">
        <v>101</v>
      </c>
      <c r="M83">
        <v>980</v>
      </c>
      <c r="N83" t="s">
        <v>102</v>
      </c>
      <c r="O83">
        <v>3</v>
      </c>
      <c r="P83" t="s">
        <v>93</v>
      </c>
      <c r="Q83">
        <v>0.28999999999999998</v>
      </c>
      <c r="R83" t="s">
        <v>26</v>
      </c>
      <c r="S83">
        <v>0</v>
      </c>
      <c r="T83" t="s">
        <v>91</v>
      </c>
      <c r="U83">
        <v>573.18299999999999</v>
      </c>
      <c r="V83" s="82"/>
      <c r="W83" s="17">
        <f t="shared" si="25"/>
        <v>25.376999999999999</v>
      </c>
      <c r="X83" s="95">
        <f t="shared" si="15"/>
        <v>2635</v>
      </c>
      <c r="Y83" s="4">
        <f>X83*60*'Berechnungen 525d'!$D$7/1000</f>
        <v>73.486743044189851</v>
      </c>
      <c r="Z83" s="19">
        <f t="shared" si="16"/>
        <v>980</v>
      </c>
      <c r="AA83" s="19">
        <f t="shared" si="17"/>
        <v>1044</v>
      </c>
      <c r="AB83" s="19">
        <f t="shared" si="18"/>
        <v>-64</v>
      </c>
      <c r="AC83" s="19" t="str">
        <f>IF(ISBLANK(H83),#REF!,H83)</f>
        <v>km/h</v>
      </c>
      <c r="AD83" s="19">
        <f>IF(ISBLANK(G83),#REF!,G83)</f>
        <v>2635</v>
      </c>
      <c r="AE83" s="19" t="e">
        <f t="shared" si="19"/>
        <v>#VALUE!</v>
      </c>
      <c r="AF83" s="47">
        <f t="shared" si="20"/>
        <v>0.28999999999999998</v>
      </c>
      <c r="AG83" s="48">
        <f t="shared" si="21"/>
        <v>3.863</v>
      </c>
      <c r="AH83" s="20">
        <f t="shared" si="22"/>
        <v>573.18299999999999</v>
      </c>
      <c r="AI83" s="20">
        <f t="shared" si="23"/>
        <v>573.18299999999999</v>
      </c>
      <c r="AJ83" s="20">
        <f t="shared" si="24"/>
        <v>0</v>
      </c>
      <c r="AK83" s="48"/>
    </row>
    <row r="84" spans="1:37" x14ac:dyDescent="0.25">
      <c r="A84">
        <v>25657</v>
      </c>
      <c r="B84" t="s">
        <v>91</v>
      </c>
      <c r="C84">
        <v>532.24199999999996</v>
      </c>
      <c r="D84" t="s">
        <v>91</v>
      </c>
      <c r="E84">
        <v>3.8969999999999998</v>
      </c>
      <c r="F84" t="s">
        <v>92</v>
      </c>
      <c r="G84">
        <v>2188</v>
      </c>
      <c r="H84" t="s">
        <v>20</v>
      </c>
      <c r="I84">
        <v>78.19</v>
      </c>
      <c r="J84" t="s">
        <v>101</v>
      </c>
      <c r="K84">
        <v>1073</v>
      </c>
      <c r="L84" t="s">
        <v>101</v>
      </c>
      <c r="M84">
        <v>932</v>
      </c>
      <c r="N84" t="s">
        <v>102</v>
      </c>
      <c r="O84">
        <v>0</v>
      </c>
      <c r="P84" t="s">
        <v>93</v>
      </c>
      <c r="Q84">
        <v>0.03</v>
      </c>
      <c r="R84" t="s">
        <v>26</v>
      </c>
      <c r="S84">
        <v>0</v>
      </c>
      <c r="T84" t="s">
        <v>91</v>
      </c>
      <c r="U84">
        <v>522.00599999999997</v>
      </c>
      <c r="V84" s="82"/>
      <c r="W84" s="17">
        <f t="shared" si="25"/>
        <v>25.657</v>
      </c>
      <c r="X84" s="95">
        <f t="shared" si="15"/>
        <v>2188</v>
      </c>
      <c r="Y84" s="4">
        <f>X84*60*'Berechnungen 525d'!$D$7/1000</f>
        <v>61.020490998363336</v>
      </c>
      <c r="Z84" s="19">
        <f t="shared" si="16"/>
        <v>932</v>
      </c>
      <c r="AA84" s="19">
        <f t="shared" si="17"/>
        <v>1073</v>
      </c>
      <c r="AB84" s="19">
        <f t="shared" si="18"/>
        <v>-141</v>
      </c>
      <c r="AC84" s="19" t="str">
        <f>IF(ISBLANK(H84),#REF!,H84)</f>
        <v>km/h</v>
      </c>
      <c r="AD84" s="19">
        <f>IF(ISBLANK(G84),#REF!,G84)</f>
        <v>2188</v>
      </c>
      <c r="AE84" s="19" t="e">
        <f t="shared" si="19"/>
        <v>#VALUE!</v>
      </c>
      <c r="AF84" s="47">
        <f t="shared" si="20"/>
        <v>0.03</v>
      </c>
      <c r="AG84" s="48">
        <f t="shared" si="21"/>
        <v>3.8969999999999998</v>
      </c>
      <c r="AH84" s="20">
        <f t="shared" si="22"/>
        <v>522.00599999999997</v>
      </c>
      <c r="AI84" s="20">
        <f t="shared" si="23"/>
        <v>532.24199999999996</v>
      </c>
      <c r="AJ84" s="20">
        <f t="shared" si="24"/>
        <v>-10.23599999999999</v>
      </c>
      <c r="AK84" s="48"/>
    </row>
    <row r="85" spans="1:37" x14ac:dyDescent="0.25">
      <c r="A85">
        <v>25948</v>
      </c>
      <c r="B85" t="s">
        <v>91</v>
      </c>
      <c r="C85">
        <v>481.065</v>
      </c>
      <c r="D85" t="s">
        <v>91</v>
      </c>
      <c r="E85">
        <v>3.931</v>
      </c>
      <c r="F85" t="s">
        <v>92</v>
      </c>
      <c r="G85">
        <v>1749</v>
      </c>
      <c r="H85" t="s">
        <v>20</v>
      </c>
      <c r="I85">
        <v>72.92</v>
      </c>
      <c r="J85" t="s">
        <v>101</v>
      </c>
      <c r="K85">
        <v>1094</v>
      </c>
      <c r="L85" t="s">
        <v>101</v>
      </c>
      <c r="M85">
        <v>918</v>
      </c>
      <c r="N85" t="s">
        <v>102</v>
      </c>
      <c r="O85">
        <v>4</v>
      </c>
      <c r="P85" t="s">
        <v>93</v>
      </c>
      <c r="Q85">
        <v>0</v>
      </c>
      <c r="R85" t="s">
        <v>26</v>
      </c>
      <c r="S85">
        <v>0</v>
      </c>
      <c r="T85" t="s">
        <v>91</v>
      </c>
      <c r="U85">
        <v>460.59399999999999</v>
      </c>
      <c r="V85" s="82"/>
      <c r="W85" s="17">
        <f t="shared" si="25"/>
        <v>25.948</v>
      </c>
      <c r="X85" s="95">
        <f t="shared" si="15"/>
        <v>1749</v>
      </c>
      <c r="Y85" s="4">
        <f>X85*60*'Berechnungen 525d'!$D$7/1000</f>
        <v>48.777348608837968</v>
      </c>
      <c r="Z85" s="19">
        <f t="shared" si="16"/>
        <v>918</v>
      </c>
      <c r="AA85" s="19">
        <f t="shared" si="17"/>
        <v>1094</v>
      </c>
      <c r="AB85" s="19">
        <f t="shared" si="18"/>
        <v>-176</v>
      </c>
      <c r="AC85" s="19" t="str">
        <f>IF(ISBLANK(H85),#REF!,H85)</f>
        <v>km/h</v>
      </c>
      <c r="AD85" s="19">
        <f>IF(ISBLANK(G85),#REF!,G85)</f>
        <v>1749</v>
      </c>
      <c r="AE85" s="19" t="e">
        <f t="shared" si="19"/>
        <v>#VALUE!</v>
      </c>
      <c r="AF85" s="47">
        <f t="shared" si="20"/>
        <v>0</v>
      </c>
      <c r="AG85" s="48">
        <f t="shared" si="21"/>
        <v>3.931</v>
      </c>
      <c r="AH85" s="20">
        <f t="shared" si="22"/>
        <v>460.59399999999999</v>
      </c>
      <c r="AI85" s="20">
        <f t="shared" si="23"/>
        <v>481.065</v>
      </c>
      <c r="AJ85" s="20">
        <f t="shared" si="24"/>
        <v>-20.471000000000004</v>
      </c>
      <c r="AK85" s="48"/>
    </row>
    <row r="86" spans="1:37" x14ac:dyDescent="0.25">
      <c r="A86">
        <v>26268</v>
      </c>
      <c r="B86" t="s">
        <v>91</v>
      </c>
      <c r="C86">
        <v>429.887</v>
      </c>
      <c r="D86" t="s">
        <v>91</v>
      </c>
      <c r="E86">
        <v>3.931</v>
      </c>
      <c r="F86" t="s">
        <v>92</v>
      </c>
      <c r="G86">
        <v>1398</v>
      </c>
      <c r="H86" t="s">
        <v>20</v>
      </c>
      <c r="I86">
        <v>68.510000000000005</v>
      </c>
      <c r="J86" t="s">
        <v>101</v>
      </c>
      <c r="K86">
        <v>1102</v>
      </c>
      <c r="L86" t="s">
        <v>101</v>
      </c>
      <c r="M86">
        <v>928</v>
      </c>
      <c r="N86" t="s">
        <v>102</v>
      </c>
      <c r="O86">
        <v>0</v>
      </c>
      <c r="P86" t="s">
        <v>93</v>
      </c>
      <c r="Q86">
        <v>0</v>
      </c>
      <c r="R86" t="s">
        <v>26</v>
      </c>
      <c r="S86">
        <v>0</v>
      </c>
      <c r="T86" t="s">
        <v>91</v>
      </c>
      <c r="U86">
        <v>409.41699999999997</v>
      </c>
      <c r="V86" s="82"/>
      <c r="W86" s="17">
        <f t="shared" si="25"/>
        <v>26.268000000000001</v>
      </c>
      <c r="X86" s="95">
        <f t="shared" si="15"/>
        <v>1398</v>
      </c>
      <c r="Y86" s="4">
        <f>X86*60*'Berechnungen 525d'!$D$7/1000</f>
        <v>38.988412438625204</v>
      </c>
      <c r="Z86" s="19">
        <f t="shared" si="16"/>
        <v>928</v>
      </c>
      <c r="AA86" s="19">
        <f t="shared" si="17"/>
        <v>1102</v>
      </c>
      <c r="AB86" s="19">
        <f t="shared" si="18"/>
        <v>-174</v>
      </c>
      <c r="AC86" s="19" t="str">
        <f>IF(ISBLANK(H86),#REF!,H86)</f>
        <v>km/h</v>
      </c>
      <c r="AD86" s="19">
        <f>IF(ISBLANK(G86),#REF!,G86)</f>
        <v>1398</v>
      </c>
      <c r="AE86" s="19" t="e">
        <f t="shared" si="19"/>
        <v>#VALUE!</v>
      </c>
      <c r="AF86" s="47">
        <f t="shared" si="20"/>
        <v>0</v>
      </c>
      <c r="AG86" s="48">
        <f t="shared" si="21"/>
        <v>3.931</v>
      </c>
      <c r="AH86" s="20">
        <f t="shared" si="22"/>
        <v>409.41699999999997</v>
      </c>
      <c r="AI86" s="20">
        <f t="shared" si="23"/>
        <v>429.887</v>
      </c>
      <c r="AJ86" s="20">
        <f t="shared" si="24"/>
        <v>-20.470000000000027</v>
      </c>
      <c r="AK86" s="48"/>
    </row>
    <row r="87" spans="1:37" x14ac:dyDescent="0.25">
      <c r="A87">
        <v>26518</v>
      </c>
      <c r="B87" t="s">
        <v>91</v>
      </c>
      <c r="C87">
        <v>378.71</v>
      </c>
      <c r="D87" t="s">
        <v>91</v>
      </c>
      <c r="E87">
        <v>3.931</v>
      </c>
      <c r="F87" t="s">
        <v>92</v>
      </c>
      <c r="G87">
        <v>1022</v>
      </c>
      <c r="H87" t="s">
        <v>20</v>
      </c>
      <c r="I87">
        <v>65.03</v>
      </c>
      <c r="J87" t="s">
        <v>101</v>
      </c>
      <c r="K87">
        <v>1100</v>
      </c>
      <c r="L87" t="s">
        <v>101</v>
      </c>
      <c r="M87">
        <v>960</v>
      </c>
      <c r="N87" t="s">
        <v>102</v>
      </c>
      <c r="O87">
        <v>5</v>
      </c>
      <c r="P87" t="s">
        <v>93</v>
      </c>
      <c r="Q87">
        <v>0</v>
      </c>
      <c r="R87" t="s">
        <v>26</v>
      </c>
      <c r="S87">
        <v>0</v>
      </c>
      <c r="T87" t="s">
        <v>91</v>
      </c>
      <c r="U87">
        <v>368.47500000000002</v>
      </c>
      <c r="V87" s="82"/>
      <c r="W87" s="17">
        <f t="shared" si="25"/>
        <v>26.518000000000001</v>
      </c>
      <c r="X87" s="95">
        <f t="shared" si="15"/>
        <v>1022</v>
      </c>
      <c r="Y87" s="4">
        <f>X87*60*'Berechnungen 525d'!$D$7/1000</f>
        <v>28.502258592471357</v>
      </c>
      <c r="Z87" s="19">
        <f t="shared" si="16"/>
        <v>960</v>
      </c>
      <c r="AA87" s="19">
        <f t="shared" si="17"/>
        <v>1100</v>
      </c>
      <c r="AB87" s="19">
        <f t="shared" si="18"/>
        <v>-140</v>
      </c>
      <c r="AC87" s="19" t="str">
        <f>IF(ISBLANK(H87),#REF!,H87)</f>
        <v>km/h</v>
      </c>
      <c r="AD87" s="19">
        <f>IF(ISBLANK(G87),#REF!,G87)</f>
        <v>1022</v>
      </c>
      <c r="AE87" s="19" t="e">
        <f t="shared" si="19"/>
        <v>#VALUE!</v>
      </c>
      <c r="AF87" s="47">
        <f t="shared" si="20"/>
        <v>0</v>
      </c>
      <c r="AG87" s="48">
        <f t="shared" si="21"/>
        <v>3.931</v>
      </c>
      <c r="AH87" s="20">
        <f t="shared" si="22"/>
        <v>368.47500000000002</v>
      </c>
      <c r="AI87" s="20">
        <f t="shared" si="23"/>
        <v>378.71</v>
      </c>
      <c r="AJ87" s="20">
        <f t="shared" si="24"/>
        <v>-10.234999999999957</v>
      </c>
      <c r="AK87" s="48"/>
    </row>
    <row r="88" spans="1:37" x14ac:dyDescent="0.25">
      <c r="A88">
        <v>26809</v>
      </c>
      <c r="B88" t="s">
        <v>91</v>
      </c>
      <c r="C88">
        <v>358.24</v>
      </c>
      <c r="D88" t="s">
        <v>91</v>
      </c>
      <c r="E88">
        <v>3.91</v>
      </c>
      <c r="F88" t="s">
        <v>92</v>
      </c>
      <c r="G88">
        <v>803</v>
      </c>
      <c r="H88" t="s">
        <v>20</v>
      </c>
      <c r="I88">
        <v>62.44</v>
      </c>
      <c r="J88" t="s">
        <v>101</v>
      </c>
      <c r="K88">
        <v>1086</v>
      </c>
      <c r="L88" t="s">
        <v>101</v>
      </c>
      <c r="M88">
        <v>1006</v>
      </c>
      <c r="N88" t="s">
        <v>102</v>
      </c>
      <c r="O88">
        <v>0</v>
      </c>
      <c r="P88" t="s">
        <v>93</v>
      </c>
      <c r="Q88">
        <v>5.32</v>
      </c>
      <c r="R88" t="s">
        <v>26</v>
      </c>
      <c r="S88">
        <v>40</v>
      </c>
      <c r="T88" t="s">
        <v>91</v>
      </c>
      <c r="U88">
        <v>348.00400000000002</v>
      </c>
      <c r="V88" s="82"/>
      <c r="W88" s="17">
        <f t="shared" si="25"/>
        <v>26.809000000000001</v>
      </c>
      <c r="X88" s="95">
        <f t="shared" si="15"/>
        <v>803</v>
      </c>
      <c r="Y88" s="4">
        <f>X88*60*'Berechnungen 525d'!$D$7/1000</f>
        <v>22.394631751227493</v>
      </c>
      <c r="Z88" s="19">
        <f t="shared" si="16"/>
        <v>1006</v>
      </c>
      <c r="AA88" s="19">
        <f t="shared" si="17"/>
        <v>1086</v>
      </c>
      <c r="AB88" s="19">
        <f t="shared" si="18"/>
        <v>-80</v>
      </c>
      <c r="AC88" s="19" t="str">
        <f>IF(ISBLANK(H88),#REF!,H88)</f>
        <v>km/h</v>
      </c>
      <c r="AD88" s="19">
        <f>IF(ISBLANK(G88),#REF!,G88)</f>
        <v>803</v>
      </c>
      <c r="AE88" s="19" t="e">
        <f t="shared" si="19"/>
        <v>#VALUE!</v>
      </c>
      <c r="AF88" s="47">
        <f t="shared" si="20"/>
        <v>5.32</v>
      </c>
      <c r="AG88" s="48">
        <f t="shared" si="21"/>
        <v>3.91</v>
      </c>
      <c r="AH88" s="20">
        <f t="shared" si="22"/>
        <v>348.00400000000002</v>
      </c>
      <c r="AI88" s="20">
        <f t="shared" si="23"/>
        <v>358.24</v>
      </c>
      <c r="AJ88" s="20">
        <f t="shared" si="24"/>
        <v>-10.23599999999999</v>
      </c>
      <c r="AK88" s="48"/>
    </row>
    <row r="89" spans="1:37" x14ac:dyDescent="0.25">
      <c r="A89">
        <v>27089</v>
      </c>
      <c r="B89" t="s">
        <v>91</v>
      </c>
      <c r="C89">
        <v>358.24</v>
      </c>
      <c r="D89" t="s">
        <v>91</v>
      </c>
      <c r="E89">
        <v>3.927</v>
      </c>
      <c r="F89" t="s">
        <v>92</v>
      </c>
      <c r="G89">
        <v>798</v>
      </c>
      <c r="H89" t="s">
        <v>20</v>
      </c>
      <c r="I89">
        <v>60.62</v>
      </c>
      <c r="J89" t="s">
        <v>101</v>
      </c>
      <c r="K89">
        <v>1073</v>
      </c>
      <c r="L89" t="s">
        <v>101</v>
      </c>
      <c r="M89">
        <v>1005</v>
      </c>
      <c r="N89" t="s">
        <v>102</v>
      </c>
      <c r="O89">
        <v>0</v>
      </c>
      <c r="P89" t="s">
        <v>93</v>
      </c>
      <c r="Q89">
        <v>5.79</v>
      </c>
      <c r="R89" t="s">
        <v>26</v>
      </c>
      <c r="S89">
        <v>42</v>
      </c>
      <c r="T89" t="s">
        <v>91</v>
      </c>
      <c r="U89">
        <v>348.00400000000002</v>
      </c>
      <c r="V89" s="82"/>
      <c r="W89" s="17">
        <f t="shared" si="25"/>
        <v>27.088999999999999</v>
      </c>
      <c r="X89" s="95">
        <f t="shared" si="15"/>
        <v>798</v>
      </c>
      <c r="Y89" s="4">
        <f>X89*60*'Berechnungen 525d'!$D$7/1000</f>
        <v>22.255188216039279</v>
      </c>
      <c r="Z89" s="19">
        <f t="shared" si="16"/>
        <v>1005</v>
      </c>
      <c r="AA89" s="19">
        <f t="shared" si="17"/>
        <v>1073</v>
      </c>
      <c r="AB89" s="19">
        <f t="shared" si="18"/>
        <v>-68</v>
      </c>
      <c r="AC89" s="19" t="str">
        <f>IF(ISBLANK(H89),#REF!,H89)</f>
        <v>km/h</v>
      </c>
      <c r="AD89" s="19">
        <f>IF(ISBLANK(G89),#REF!,G89)</f>
        <v>798</v>
      </c>
      <c r="AE89" s="19" t="e">
        <f t="shared" si="19"/>
        <v>#VALUE!</v>
      </c>
      <c r="AF89" s="47">
        <f t="shared" si="20"/>
        <v>5.79</v>
      </c>
      <c r="AG89" s="48">
        <f t="shared" si="21"/>
        <v>3.927</v>
      </c>
      <c r="AH89" s="20">
        <f t="shared" si="22"/>
        <v>348.00400000000002</v>
      </c>
      <c r="AI89" s="20">
        <f t="shared" si="23"/>
        <v>358.24</v>
      </c>
      <c r="AJ89" s="20">
        <f t="shared" si="24"/>
        <v>-10.23599999999999</v>
      </c>
      <c r="AK89" s="48"/>
    </row>
    <row r="90" spans="1:37" x14ac:dyDescent="0.25">
      <c r="A90">
        <v>27360</v>
      </c>
      <c r="B90" t="s">
        <v>91</v>
      </c>
      <c r="C90">
        <v>348.00400000000002</v>
      </c>
      <c r="D90" t="s">
        <v>91</v>
      </c>
      <c r="E90">
        <v>3.9350000000000001</v>
      </c>
      <c r="F90" t="s">
        <v>92</v>
      </c>
      <c r="G90">
        <v>791</v>
      </c>
      <c r="H90" t="s">
        <v>20</v>
      </c>
      <c r="I90">
        <v>58.45</v>
      </c>
      <c r="J90" t="s">
        <v>101</v>
      </c>
      <c r="K90">
        <v>1063</v>
      </c>
      <c r="L90" t="s">
        <v>101</v>
      </c>
      <c r="M90">
        <v>1005</v>
      </c>
      <c r="N90" t="s">
        <v>102</v>
      </c>
      <c r="O90">
        <v>0</v>
      </c>
      <c r="P90" t="s">
        <v>93</v>
      </c>
      <c r="Q90">
        <v>5.93</v>
      </c>
      <c r="R90" t="s">
        <v>26</v>
      </c>
      <c r="S90">
        <v>44</v>
      </c>
      <c r="T90" t="s">
        <v>91</v>
      </c>
      <c r="U90">
        <v>348.00400000000002</v>
      </c>
      <c r="V90" s="82"/>
      <c r="W90" s="17">
        <f t="shared" si="25"/>
        <v>27.36</v>
      </c>
      <c r="X90" s="95">
        <f t="shared" si="15"/>
        <v>791</v>
      </c>
      <c r="Y90" s="4">
        <f>X90*60*'Berechnungen 525d'!$D$7/1000</f>
        <v>22.059967266775775</v>
      </c>
      <c r="Z90" s="19">
        <f t="shared" si="16"/>
        <v>1005</v>
      </c>
      <c r="AA90" s="19">
        <f t="shared" si="17"/>
        <v>1063</v>
      </c>
      <c r="AB90" s="19">
        <f t="shared" si="18"/>
        <v>-58</v>
      </c>
      <c r="AC90" s="19" t="str">
        <f>IF(ISBLANK(H90),#REF!,H90)</f>
        <v>km/h</v>
      </c>
      <c r="AD90" s="19">
        <f>IF(ISBLANK(G90),#REF!,G90)</f>
        <v>791</v>
      </c>
      <c r="AE90" s="19" t="e">
        <f t="shared" si="19"/>
        <v>#VALUE!</v>
      </c>
      <c r="AF90" s="47">
        <f t="shared" si="20"/>
        <v>5.93</v>
      </c>
      <c r="AG90" s="48">
        <f t="shared" si="21"/>
        <v>3.9350000000000001</v>
      </c>
      <c r="AH90" s="20">
        <f t="shared" si="22"/>
        <v>348.00400000000002</v>
      </c>
      <c r="AI90" s="20">
        <f t="shared" si="23"/>
        <v>348.00400000000002</v>
      </c>
      <c r="AJ90" s="20">
        <f t="shared" si="24"/>
        <v>0</v>
      </c>
      <c r="AK90" s="48"/>
    </row>
    <row r="91" spans="1:37" x14ac:dyDescent="0.25">
      <c r="A91">
        <v>27680</v>
      </c>
      <c r="B91" t="s">
        <v>91</v>
      </c>
      <c r="C91">
        <v>337.76900000000001</v>
      </c>
      <c r="D91" t="s">
        <v>91</v>
      </c>
      <c r="E91">
        <v>3.94</v>
      </c>
      <c r="F91" t="s">
        <v>92</v>
      </c>
      <c r="G91">
        <v>782</v>
      </c>
      <c r="H91" t="s">
        <v>20</v>
      </c>
      <c r="I91">
        <v>56.27</v>
      </c>
      <c r="J91" t="s">
        <v>101</v>
      </c>
      <c r="K91">
        <v>1056</v>
      </c>
      <c r="L91" t="s">
        <v>101</v>
      </c>
      <c r="M91">
        <v>1004</v>
      </c>
      <c r="N91" t="s">
        <v>102</v>
      </c>
      <c r="O91">
        <v>0</v>
      </c>
      <c r="P91" t="s">
        <v>93</v>
      </c>
      <c r="Q91">
        <v>5.93</v>
      </c>
      <c r="R91" t="s">
        <v>26</v>
      </c>
      <c r="S91">
        <v>44</v>
      </c>
      <c r="T91" t="s">
        <v>91</v>
      </c>
      <c r="U91">
        <v>337.76900000000001</v>
      </c>
      <c r="V91" s="82"/>
      <c r="W91" s="17">
        <f t="shared" si="25"/>
        <v>27.68</v>
      </c>
      <c r="X91" s="95">
        <f t="shared" si="15"/>
        <v>782</v>
      </c>
      <c r="Y91" s="4">
        <f>X91*60*'Berechnungen 525d'!$D$7/1000</f>
        <v>21.808968903436988</v>
      </c>
      <c r="Z91" s="19">
        <f t="shared" si="16"/>
        <v>1004</v>
      </c>
      <c r="AA91" s="19">
        <f t="shared" si="17"/>
        <v>1056</v>
      </c>
      <c r="AB91" s="19">
        <f t="shared" si="18"/>
        <v>-52</v>
      </c>
      <c r="AC91" s="19" t="str">
        <f>IF(ISBLANK(H91),#REF!,H91)</f>
        <v>km/h</v>
      </c>
      <c r="AD91" s="19">
        <f>IF(ISBLANK(G91),#REF!,G91)</f>
        <v>782</v>
      </c>
      <c r="AE91" s="19" t="e">
        <f t="shared" si="19"/>
        <v>#VALUE!</v>
      </c>
      <c r="AF91" s="47">
        <f t="shared" si="20"/>
        <v>5.93</v>
      </c>
      <c r="AG91" s="48">
        <f t="shared" si="21"/>
        <v>3.94</v>
      </c>
      <c r="AH91" s="20">
        <f t="shared" si="22"/>
        <v>337.76900000000001</v>
      </c>
      <c r="AI91" s="20">
        <f t="shared" si="23"/>
        <v>337.76900000000001</v>
      </c>
      <c r="AJ91" s="20">
        <f t="shared" si="24"/>
        <v>0</v>
      </c>
      <c r="AK91" s="48"/>
    </row>
    <row r="92" spans="1:37" x14ac:dyDescent="0.25">
      <c r="B92" s="91"/>
      <c r="C92" s="88"/>
      <c r="D92" s="91"/>
      <c r="F92" s="93"/>
      <c r="H92" s="89"/>
      <c r="J92" s="89"/>
      <c r="L92" s="89"/>
      <c r="N92" s="89"/>
      <c r="P92" s="91"/>
      <c r="R92" s="90"/>
      <c r="T92" s="91"/>
      <c r="V92" s="82"/>
      <c r="W92" s="17"/>
      <c r="X92" s="95"/>
      <c r="Y92" s="4"/>
      <c r="Z92" s="19"/>
      <c r="AA92" s="19"/>
      <c r="AB92" s="19"/>
      <c r="AC92" s="19"/>
      <c r="AD92" s="19"/>
      <c r="AE92" s="19"/>
      <c r="AF92" s="47"/>
      <c r="AG92" s="48"/>
      <c r="AH92" s="20"/>
      <c r="AI92" s="20"/>
      <c r="AJ92" s="20"/>
      <c r="AK92" s="48"/>
    </row>
    <row r="93" spans="1:37" x14ac:dyDescent="0.25">
      <c r="B93" s="91"/>
      <c r="C93" s="88"/>
      <c r="D93" s="91"/>
      <c r="F93" s="93"/>
      <c r="H93" s="89"/>
      <c r="J93" s="89"/>
      <c r="L93" s="89"/>
      <c r="N93" s="89"/>
      <c r="P93" s="91"/>
      <c r="R93" s="90"/>
      <c r="T93" s="91"/>
      <c r="V93" s="82"/>
      <c r="W93" s="17"/>
      <c r="X93" s="95"/>
      <c r="Y93" s="4"/>
      <c r="Z93" s="19"/>
      <c r="AA93" s="19"/>
      <c r="AB93" s="19"/>
      <c r="AC93" s="19"/>
      <c r="AD93" s="19"/>
      <c r="AE93" s="19"/>
      <c r="AF93" s="47"/>
      <c r="AG93" s="48"/>
      <c r="AH93" s="20"/>
      <c r="AI93" s="20"/>
      <c r="AJ93" s="20"/>
      <c r="AK93" s="48"/>
    </row>
    <row r="94" spans="1:37" x14ac:dyDescent="0.25">
      <c r="B94" s="91"/>
      <c r="C94" s="88"/>
      <c r="D94" s="91"/>
      <c r="F94" s="93"/>
      <c r="H94" s="89"/>
      <c r="J94" s="89"/>
      <c r="L94" s="89"/>
      <c r="N94" s="89"/>
      <c r="P94" s="91"/>
      <c r="R94" s="90"/>
      <c r="T94" s="91"/>
      <c r="V94" s="82"/>
      <c r="W94" s="17"/>
      <c r="X94" s="95"/>
      <c r="Y94" s="4"/>
      <c r="Z94" s="19"/>
      <c r="AA94" s="19"/>
      <c r="AB94" s="19"/>
      <c r="AC94" s="19"/>
      <c r="AD94" s="19"/>
      <c r="AE94" s="19"/>
      <c r="AF94" s="47"/>
      <c r="AG94" s="48"/>
      <c r="AH94" s="20"/>
      <c r="AI94" s="20"/>
      <c r="AJ94" s="20"/>
      <c r="AK94" s="48"/>
    </row>
    <row r="95" spans="1:37" x14ac:dyDescent="0.25">
      <c r="B95" s="91"/>
      <c r="C95" s="88"/>
      <c r="D95" s="91"/>
      <c r="F95" s="93"/>
      <c r="H95" s="89"/>
      <c r="J95" s="89"/>
      <c r="L95" s="89"/>
      <c r="N95" s="89"/>
      <c r="P95" s="91"/>
      <c r="R95" s="90"/>
      <c r="T95" s="91"/>
      <c r="V95" s="82"/>
      <c r="W95" s="17"/>
      <c r="X95" s="95"/>
      <c r="Y95" s="4"/>
      <c r="Z95" s="19"/>
      <c r="AA95" s="19"/>
      <c r="AB95" s="19"/>
      <c r="AC95" s="19"/>
      <c r="AD95" s="19"/>
      <c r="AE95" s="19"/>
      <c r="AF95" s="47"/>
      <c r="AG95" s="48"/>
      <c r="AH95" s="20"/>
      <c r="AI95" s="20"/>
      <c r="AJ95" s="20"/>
      <c r="AK95" s="48"/>
    </row>
    <row r="96" spans="1:37" x14ac:dyDescent="0.25">
      <c r="B96" s="91"/>
      <c r="C96" s="88"/>
      <c r="D96" s="91"/>
      <c r="F96" s="93"/>
      <c r="H96" s="89"/>
      <c r="J96" s="89"/>
      <c r="L96" s="89"/>
      <c r="N96" s="89"/>
      <c r="P96" s="91"/>
      <c r="R96" s="90"/>
      <c r="T96" s="91"/>
      <c r="V96" s="82"/>
      <c r="W96" s="17"/>
      <c r="X96" s="95"/>
      <c r="Y96" s="4"/>
      <c r="Z96" s="19"/>
      <c r="AA96" s="19"/>
      <c r="AB96" s="19"/>
      <c r="AC96" s="19"/>
      <c r="AD96" s="19"/>
      <c r="AE96" s="19"/>
      <c r="AF96" s="47"/>
      <c r="AG96" s="48"/>
      <c r="AH96" s="20"/>
      <c r="AI96" s="20"/>
      <c r="AJ96" s="20"/>
      <c r="AK96" s="48"/>
    </row>
    <row r="97" spans="2:37" x14ac:dyDescent="0.25">
      <c r="B97" s="91"/>
      <c r="C97" s="88"/>
      <c r="D97" s="91"/>
      <c r="F97" s="93"/>
      <c r="H97" s="89"/>
      <c r="J97" s="89"/>
      <c r="L97" s="89"/>
      <c r="N97" s="89"/>
      <c r="P97" s="91"/>
      <c r="R97" s="90"/>
      <c r="T97" s="91"/>
      <c r="V97" s="82"/>
      <c r="W97" s="17"/>
      <c r="X97" s="95"/>
      <c r="Y97" s="4"/>
      <c r="Z97" s="19"/>
      <c r="AA97" s="19"/>
      <c r="AB97" s="19"/>
      <c r="AC97" s="19"/>
      <c r="AD97" s="19"/>
      <c r="AE97" s="19"/>
      <c r="AF97" s="47"/>
      <c r="AG97" s="48"/>
      <c r="AH97" s="20"/>
      <c r="AI97" s="20"/>
      <c r="AJ97" s="20"/>
      <c r="AK97" s="48"/>
    </row>
    <row r="98" spans="2:37" x14ac:dyDescent="0.25">
      <c r="B98" s="91"/>
      <c r="C98" s="88"/>
      <c r="D98" s="91"/>
      <c r="F98" s="93"/>
      <c r="H98" s="89"/>
      <c r="J98" s="89"/>
      <c r="L98" s="89"/>
      <c r="N98" s="89"/>
      <c r="P98" s="91"/>
      <c r="R98" s="90"/>
      <c r="T98" s="91"/>
      <c r="V98" s="82"/>
      <c r="W98" s="17"/>
      <c r="X98" s="95"/>
      <c r="Y98" s="4"/>
      <c r="Z98" s="19"/>
      <c r="AA98" s="19"/>
      <c r="AB98" s="19"/>
      <c r="AC98" s="19"/>
      <c r="AD98" s="19"/>
      <c r="AE98" s="19"/>
      <c r="AF98" s="47"/>
      <c r="AG98" s="48"/>
      <c r="AH98" s="20"/>
      <c r="AI98" s="20"/>
      <c r="AJ98" s="20"/>
      <c r="AK98" s="48"/>
    </row>
    <row r="99" spans="2:37" x14ac:dyDescent="0.25">
      <c r="B99" s="91"/>
      <c r="C99" s="88"/>
      <c r="D99" s="91"/>
      <c r="F99" s="93"/>
      <c r="H99" s="89"/>
      <c r="J99" s="89"/>
      <c r="L99" s="89"/>
      <c r="N99" s="89"/>
      <c r="P99" s="91"/>
      <c r="R99" s="90"/>
      <c r="T99" s="91"/>
      <c r="V99" s="82"/>
      <c r="W99" s="17"/>
      <c r="X99" s="95"/>
      <c r="Y99" s="4"/>
      <c r="Z99" s="19"/>
      <c r="AA99" s="19"/>
      <c r="AB99" s="19"/>
      <c r="AC99" s="19"/>
      <c r="AD99" s="19"/>
      <c r="AE99" s="19"/>
      <c r="AF99" s="47"/>
      <c r="AG99" s="48"/>
      <c r="AH99" s="20"/>
      <c r="AI99" s="20"/>
      <c r="AJ99" s="20"/>
      <c r="AK99" s="48"/>
    </row>
    <row r="100" spans="2:37" x14ac:dyDescent="0.25">
      <c r="B100" s="91"/>
      <c r="C100" s="88"/>
      <c r="D100" s="91"/>
      <c r="F100" s="93"/>
      <c r="H100" s="89"/>
      <c r="J100" s="89"/>
      <c r="L100" s="89"/>
      <c r="N100" s="89"/>
      <c r="P100" s="91"/>
      <c r="R100" s="90"/>
      <c r="T100" s="91"/>
      <c r="V100" s="82"/>
      <c r="W100" s="17"/>
      <c r="X100" s="95"/>
      <c r="Y100" s="4"/>
      <c r="Z100" s="19"/>
      <c r="AA100" s="19"/>
      <c r="AB100" s="19"/>
      <c r="AC100" s="19"/>
      <c r="AD100" s="19"/>
      <c r="AE100" s="19"/>
      <c r="AF100" s="47"/>
      <c r="AG100" s="48"/>
      <c r="AH100" s="20"/>
      <c r="AI100" s="20"/>
      <c r="AJ100" s="20"/>
      <c r="AK100" s="48"/>
    </row>
    <row r="101" spans="2:37" x14ac:dyDescent="0.25">
      <c r="B101" s="91"/>
      <c r="C101" s="88"/>
      <c r="D101" s="91"/>
      <c r="F101" s="93"/>
      <c r="H101" s="89"/>
      <c r="J101" s="89"/>
      <c r="L101" s="89"/>
      <c r="N101" s="89"/>
      <c r="P101" s="91"/>
      <c r="R101" s="90"/>
      <c r="T101" s="91"/>
      <c r="V101" s="82"/>
      <c r="W101" s="17"/>
      <c r="X101" s="95"/>
      <c r="Y101" s="4"/>
      <c r="Z101" s="19"/>
      <c r="AA101" s="19"/>
      <c r="AB101" s="19"/>
      <c r="AC101" s="19"/>
      <c r="AD101" s="19"/>
      <c r="AE101" s="19"/>
      <c r="AF101" s="47"/>
      <c r="AG101" s="48"/>
      <c r="AH101" s="20"/>
      <c r="AI101" s="20"/>
      <c r="AJ101" s="20"/>
      <c r="AK101" s="48"/>
    </row>
    <row r="102" spans="2:37" x14ac:dyDescent="0.25">
      <c r="B102" s="91"/>
      <c r="C102" s="88"/>
      <c r="D102" s="91"/>
      <c r="F102" s="93"/>
      <c r="H102" s="89"/>
      <c r="J102" s="89"/>
      <c r="L102" s="89"/>
      <c r="N102" s="89"/>
      <c r="P102" s="91"/>
      <c r="R102" s="90"/>
      <c r="T102" s="91"/>
      <c r="V102" s="82"/>
      <c r="W102" s="17"/>
      <c r="X102" s="95"/>
      <c r="Y102" s="4"/>
      <c r="Z102" s="19"/>
      <c r="AA102" s="19"/>
      <c r="AB102" s="19"/>
      <c r="AC102" s="19"/>
      <c r="AD102" s="19"/>
      <c r="AE102" s="19"/>
      <c r="AF102" s="47"/>
      <c r="AG102" s="48"/>
      <c r="AH102" s="20"/>
      <c r="AI102" s="20"/>
      <c r="AJ102" s="20"/>
      <c r="AK102" s="48"/>
    </row>
    <row r="103" spans="2:37" x14ac:dyDescent="0.25">
      <c r="B103" s="91"/>
      <c r="C103" s="88"/>
      <c r="D103" s="91"/>
      <c r="F103" s="93"/>
      <c r="H103" s="89"/>
      <c r="J103" s="89"/>
      <c r="L103" s="89"/>
      <c r="N103" s="89"/>
      <c r="P103" s="91"/>
      <c r="R103" s="90"/>
      <c r="T103" s="91"/>
      <c r="V103" s="82"/>
      <c r="W103" s="17"/>
      <c r="X103" s="95"/>
      <c r="Y103" s="4"/>
      <c r="Z103" s="19"/>
      <c r="AA103" s="19"/>
      <c r="AB103" s="19"/>
      <c r="AC103" s="19"/>
      <c r="AD103" s="19"/>
      <c r="AE103" s="19"/>
      <c r="AF103" s="47"/>
      <c r="AG103" s="48"/>
      <c r="AH103" s="20"/>
      <c r="AI103" s="20"/>
      <c r="AJ103" s="20"/>
      <c r="AK103" s="48"/>
    </row>
    <row r="104" spans="2:37" x14ac:dyDescent="0.25">
      <c r="B104" s="91"/>
      <c r="C104" s="88"/>
      <c r="D104" s="91"/>
      <c r="F104" s="93"/>
      <c r="H104" s="89"/>
      <c r="J104" s="89"/>
      <c r="L104" s="89"/>
      <c r="N104" s="89"/>
      <c r="P104" s="91"/>
      <c r="R104" s="90"/>
      <c r="T104" s="91"/>
      <c r="V104" s="82"/>
      <c r="W104" s="17"/>
      <c r="X104" s="95"/>
      <c r="Y104" s="4"/>
      <c r="Z104" s="19"/>
      <c r="AA104" s="19"/>
      <c r="AB104" s="19"/>
      <c r="AC104" s="19"/>
      <c r="AD104" s="19"/>
      <c r="AE104" s="19"/>
      <c r="AF104" s="47"/>
      <c r="AG104" s="48"/>
      <c r="AH104" s="20"/>
      <c r="AI104" s="20"/>
      <c r="AJ104" s="20"/>
      <c r="AK104" s="48"/>
    </row>
    <row r="105" spans="2:37" x14ac:dyDescent="0.25">
      <c r="B105" s="91"/>
      <c r="C105" s="88"/>
      <c r="D105" s="91"/>
      <c r="F105" s="93"/>
      <c r="H105" s="89"/>
      <c r="J105" s="89"/>
      <c r="L105" s="89"/>
      <c r="N105" s="89"/>
      <c r="P105" s="91"/>
      <c r="R105" s="90"/>
      <c r="T105" s="91"/>
      <c r="V105" s="82"/>
      <c r="W105" s="17"/>
      <c r="X105" s="95"/>
      <c r="Y105" s="4"/>
      <c r="Z105" s="19"/>
      <c r="AA105" s="19"/>
      <c r="AB105" s="19"/>
      <c r="AC105" s="19"/>
      <c r="AD105" s="19"/>
      <c r="AE105" s="19"/>
      <c r="AF105" s="47"/>
      <c r="AG105" s="48"/>
      <c r="AH105" s="20"/>
      <c r="AI105" s="20"/>
      <c r="AJ105" s="20"/>
      <c r="AK105" s="48"/>
    </row>
    <row r="106" spans="2:37" x14ac:dyDescent="0.25">
      <c r="B106" s="91"/>
      <c r="C106" s="88"/>
      <c r="D106" s="91"/>
      <c r="F106" s="93"/>
      <c r="H106" s="89"/>
      <c r="J106" s="89"/>
      <c r="L106" s="89"/>
      <c r="N106" s="89"/>
      <c r="P106" s="91"/>
      <c r="R106" s="90"/>
      <c r="T106" s="91"/>
      <c r="V106" s="82"/>
      <c r="W106" s="17"/>
      <c r="X106" s="95"/>
      <c r="Y106" s="4"/>
      <c r="Z106" s="19"/>
      <c r="AA106" s="19"/>
      <c r="AB106" s="19"/>
      <c r="AC106" s="19"/>
      <c r="AD106" s="19"/>
      <c r="AE106" s="19"/>
      <c r="AF106" s="47"/>
      <c r="AG106" s="48"/>
      <c r="AH106" s="20"/>
      <c r="AI106" s="20"/>
      <c r="AJ106" s="20"/>
      <c r="AK106" s="48"/>
    </row>
    <row r="107" spans="2:37" x14ac:dyDescent="0.25">
      <c r="B107" s="91"/>
      <c r="C107" s="88"/>
      <c r="D107" s="91"/>
      <c r="F107" s="93"/>
      <c r="H107" s="89"/>
      <c r="J107" s="89"/>
      <c r="L107" s="89"/>
      <c r="N107" s="89"/>
      <c r="P107" s="91"/>
      <c r="R107" s="90"/>
      <c r="T107" s="91"/>
      <c r="V107" s="82"/>
      <c r="W107" s="17"/>
      <c r="X107" s="95"/>
      <c r="Y107" s="4"/>
      <c r="Z107" s="19"/>
      <c r="AA107" s="19"/>
      <c r="AB107" s="19"/>
      <c r="AC107" s="19"/>
      <c r="AD107" s="19"/>
      <c r="AE107" s="19"/>
      <c r="AF107" s="47"/>
      <c r="AG107" s="48"/>
      <c r="AH107" s="20"/>
      <c r="AI107" s="20"/>
      <c r="AJ107" s="20"/>
      <c r="AK107" s="48"/>
    </row>
    <row r="108" spans="2:37" x14ac:dyDescent="0.25">
      <c r="B108" s="91"/>
      <c r="C108" s="88"/>
      <c r="D108" s="91"/>
      <c r="F108" s="93"/>
      <c r="H108" s="89"/>
      <c r="J108" s="89"/>
      <c r="L108" s="89"/>
      <c r="N108" s="89"/>
      <c r="P108" s="91"/>
      <c r="R108" s="90"/>
      <c r="T108" s="91"/>
      <c r="V108" s="82"/>
      <c r="W108" s="17"/>
      <c r="X108" s="95"/>
      <c r="Y108" s="4"/>
      <c r="Z108" s="19"/>
      <c r="AA108" s="19"/>
      <c r="AB108" s="19"/>
      <c r="AC108" s="19"/>
      <c r="AD108" s="19"/>
      <c r="AE108" s="19"/>
      <c r="AF108" s="47"/>
      <c r="AG108" s="48"/>
      <c r="AH108" s="20"/>
      <c r="AI108" s="20"/>
      <c r="AJ108" s="20"/>
      <c r="AK108" s="48"/>
    </row>
    <row r="109" spans="2:37" x14ac:dyDescent="0.25">
      <c r="B109" s="91"/>
      <c r="C109" s="88"/>
      <c r="D109" s="91"/>
      <c r="F109" s="93"/>
      <c r="H109" s="89"/>
      <c r="J109" s="89"/>
      <c r="L109" s="89"/>
      <c r="N109" s="89"/>
      <c r="P109" s="91"/>
      <c r="R109" s="90"/>
      <c r="T109" s="91"/>
      <c r="V109" s="82"/>
      <c r="W109" s="17"/>
      <c r="X109" s="95"/>
      <c r="Y109" s="4"/>
      <c r="Z109" s="19"/>
      <c r="AA109" s="19"/>
      <c r="AB109" s="19"/>
      <c r="AC109" s="19"/>
      <c r="AD109" s="19"/>
      <c r="AE109" s="19"/>
      <c r="AF109" s="47"/>
      <c r="AG109" s="48"/>
      <c r="AH109" s="20"/>
      <c r="AI109" s="20"/>
      <c r="AJ109" s="20"/>
      <c r="AK109" s="48"/>
    </row>
    <row r="110" spans="2:37" x14ac:dyDescent="0.25">
      <c r="B110" s="91"/>
      <c r="C110" s="88"/>
      <c r="D110" s="91"/>
      <c r="F110" s="93"/>
      <c r="H110" s="89"/>
      <c r="J110" s="89"/>
      <c r="L110" s="89"/>
      <c r="N110" s="89"/>
      <c r="P110" s="91"/>
      <c r="R110" s="90"/>
      <c r="T110" s="91"/>
      <c r="V110" s="82"/>
      <c r="W110" s="17"/>
      <c r="X110" s="95"/>
      <c r="Y110" s="4"/>
      <c r="Z110" s="19"/>
      <c r="AA110" s="19"/>
      <c r="AB110" s="19"/>
      <c r="AC110" s="19"/>
      <c r="AD110" s="19"/>
      <c r="AE110" s="19"/>
      <c r="AF110" s="47"/>
      <c r="AG110" s="48"/>
      <c r="AH110" s="20"/>
      <c r="AI110" s="20"/>
      <c r="AJ110" s="20"/>
      <c r="AK110" s="48"/>
    </row>
    <row r="111" spans="2:37" x14ac:dyDescent="0.25">
      <c r="B111" s="91"/>
      <c r="C111" s="88"/>
      <c r="D111" s="91"/>
      <c r="F111" s="93"/>
      <c r="H111" s="89"/>
      <c r="J111" s="89"/>
      <c r="L111" s="89"/>
      <c r="N111" s="89"/>
      <c r="P111" s="91"/>
      <c r="R111" s="90"/>
      <c r="T111" s="91"/>
      <c r="V111" s="82"/>
      <c r="W111" s="17"/>
      <c r="X111" s="95"/>
      <c r="Y111" s="4"/>
      <c r="Z111" s="19"/>
      <c r="AA111" s="19"/>
      <c r="AB111" s="19"/>
      <c r="AC111" s="19"/>
      <c r="AD111" s="19"/>
      <c r="AE111" s="19"/>
      <c r="AF111" s="47"/>
      <c r="AG111" s="48"/>
      <c r="AH111" s="20"/>
      <c r="AI111" s="20"/>
      <c r="AJ111" s="20"/>
      <c r="AK111" s="48"/>
    </row>
    <row r="112" spans="2:37" x14ac:dyDescent="0.25">
      <c r="B112" s="91"/>
      <c r="C112" s="88"/>
      <c r="D112" s="91"/>
      <c r="F112" s="93"/>
      <c r="H112" s="89"/>
      <c r="J112" s="89"/>
      <c r="L112" s="89"/>
      <c r="N112" s="89"/>
      <c r="P112" s="91"/>
      <c r="R112" s="90"/>
      <c r="T112" s="91"/>
      <c r="V112" s="82"/>
      <c r="W112" s="17"/>
      <c r="X112" s="95"/>
      <c r="Y112" s="4"/>
      <c r="Z112" s="19"/>
      <c r="AA112" s="19"/>
      <c r="AB112" s="19"/>
      <c r="AC112" s="19"/>
      <c r="AD112" s="19"/>
      <c r="AE112" s="19"/>
      <c r="AF112" s="47"/>
      <c r="AG112" s="48"/>
      <c r="AH112" s="20"/>
      <c r="AI112" s="20"/>
      <c r="AJ112" s="20"/>
      <c r="AK112" s="48"/>
    </row>
    <row r="113" spans="2:37" x14ac:dyDescent="0.25">
      <c r="B113" s="91"/>
      <c r="C113" s="88"/>
      <c r="D113" s="91"/>
      <c r="F113" s="93"/>
      <c r="H113" s="89"/>
      <c r="J113" s="89"/>
      <c r="L113" s="89"/>
      <c r="N113" s="89"/>
      <c r="P113" s="91"/>
      <c r="R113" s="90"/>
      <c r="T113" s="91"/>
      <c r="V113" s="82"/>
      <c r="W113" s="17"/>
      <c r="X113" s="95"/>
      <c r="Y113" s="4"/>
      <c r="Z113" s="19"/>
      <c r="AA113" s="19"/>
      <c r="AB113" s="19"/>
      <c r="AC113" s="19"/>
      <c r="AD113" s="19"/>
      <c r="AE113" s="19"/>
      <c r="AF113" s="47"/>
      <c r="AG113" s="48"/>
      <c r="AH113" s="20"/>
      <c r="AI113" s="20"/>
      <c r="AJ113" s="20"/>
      <c r="AK113" s="48"/>
    </row>
    <row r="114" spans="2:37" x14ac:dyDescent="0.25">
      <c r="B114" s="91"/>
      <c r="C114" s="88"/>
      <c r="D114" s="91"/>
      <c r="F114" s="93"/>
      <c r="H114" s="89"/>
      <c r="J114" s="89"/>
      <c r="L114" s="89"/>
      <c r="N114" s="89"/>
      <c r="P114" s="91"/>
      <c r="R114" s="90"/>
      <c r="T114" s="91"/>
      <c r="V114" s="82"/>
      <c r="W114" s="17"/>
      <c r="X114" s="95"/>
      <c r="Y114" s="4"/>
      <c r="Z114" s="19"/>
      <c r="AA114" s="19"/>
      <c r="AB114" s="19"/>
      <c r="AC114" s="19"/>
      <c r="AD114" s="19"/>
      <c r="AE114" s="19"/>
      <c r="AF114" s="47"/>
      <c r="AG114" s="48"/>
      <c r="AH114" s="20"/>
      <c r="AI114" s="20"/>
      <c r="AJ114" s="20"/>
      <c r="AK114" s="48"/>
    </row>
    <row r="115" spans="2:37" x14ac:dyDescent="0.25">
      <c r="B115" s="91"/>
      <c r="C115" s="88"/>
      <c r="D115" s="91"/>
      <c r="F115" s="93"/>
      <c r="H115" s="89"/>
      <c r="J115" s="89"/>
      <c r="L115" s="89"/>
      <c r="N115" s="89"/>
      <c r="P115" s="91"/>
      <c r="R115" s="90"/>
      <c r="T115" s="91"/>
      <c r="V115" s="82"/>
      <c r="W115" s="17"/>
      <c r="X115" s="95"/>
      <c r="Y115" s="4"/>
      <c r="Z115" s="19"/>
      <c r="AA115" s="19"/>
      <c r="AB115" s="19"/>
      <c r="AC115" s="19"/>
      <c r="AD115" s="19"/>
      <c r="AE115" s="19"/>
      <c r="AF115" s="47"/>
      <c r="AG115" s="48"/>
      <c r="AH115" s="20"/>
      <c r="AI115" s="20"/>
      <c r="AJ115" s="20"/>
      <c r="AK115" s="48"/>
    </row>
    <row r="116" spans="2:37" x14ac:dyDescent="0.25">
      <c r="B116" s="91"/>
      <c r="C116" s="88"/>
      <c r="D116" s="91"/>
      <c r="F116" s="93"/>
      <c r="H116" s="89"/>
      <c r="J116" s="89"/>
      <c r="L116" s="89"/>
      <c r="N116" s="89"/>
      <c r="P116" s="91"/>
      <c r="R116" s="90"/>
      <c r="T116" s="91"/>
      <c r="V116" s="82"/>
      <c r="W116" s="17"/>
      <c r="X116" s="95"/>
      <c r="Y116" s="4"/>
      <c r="Z116" s="19"/>
      <c r="AA116" s="19"/>
      <c r="AB116" s="19"/>
      <c r="AC116" s="19"/>
      <c r="AD116" s="19"/>
      <c r="AE116" s="19"/>
      <c r="AF116" s="47"/>
      <c r="AG116" s="48"/>
      <c r="AH116" s="20"/>
      <c r="AI116" s="20"/>
      <c r="AJ116" s="20"/>
      <c r="AK116" s="48"/>
    </row>
    <row r="117" spans="2:37" x14ac:dyDescent="0.25">
      <c r="B117" s="91"/>
      <c r="C117" s="88"/>
      <c r="D117" s="91"/>
      <c r="F117" s="93"/>
      <c r="H117" s="89"/>
      <c r="J117" s="89"/>
      <c r="L117" s="89"/>
      <c r="N117" s="89"/>
      <c r="P117" s="91"/>
      <c r="R117" s="90"/>
      <c r="T117" s="91"/>
      <c r="V117" s="82"/>
      <c r="W117" s="17"/>
      <c r="X117" s="95"/>
      <c r="Y117" s="4"/>
      <c r="Z117" s="19"/>
      <c r="AA117" s="19"/>
      <c r="AB117" s="19"/>
      <c r="AC117" s="19"/>
      <c r="AD117" s="19"/>
      <c r="AE117" s="19"/>
      <c r="AF117" s="47"/>
      <c r="AG117" s="48"/>
      <c r="AH117" s="20"/>
      <c r="AI117" s="20"/>
      <c r="AJ117" s="20"/>
      <c r="AK117" s="48"/>
    </row>
    <row r="118" spans="2:37" x14ac:dyDescent="0.25">
      <c r="B118" s="91"/>
      <c r="C118" s="88"/>
      <c r="D118" s="91"/>
      <c r="F118" s="93"/>
      <c r="H118" s="89"/>
      <c r="J118" s="89"/>
      <c r="L118" s="89"/>
      <c r="N118" s="89"/>
      <c r="P118" s="91"/>
      <c r="R118" s="90"/>
      <c r="T118" s="91"/>
      <c r="V118" s="82"/>
      <c r="W118" s="17"/>
      <c r="X118" s="95"/>
      <c r="Y118" s="4"/>
      <c r="Z118" s="19"/>
      <c r="AA118" s="19"/>
      <c r="AB118" s="19"/>
      <c r="AC118" s="19"/>
      <c r="AD118" s="19"/>
      <c r="AE118" s="19"/>
      <c r="AF118" s="47"/>
      <c r="AG118" s="48"/>
      <c r="AH118" s="20"/>
      <c r="AI118" s="20"/>
      <c r="AJ118" s="20"/>
      <c r="AK118" s="48"/>
    </row>
    <row r="119" spans="2:37" x14ac:dyDescent="0.25">
      <c r="B119" s="91"/>
      <c r="C119" s="88"/>
      <c r="D119" s="91"/>
      <c r="F119" s="93"/>
      <c r="H119" s="89"/>
      <c r="J119" s="89"/>
      <c r="L119" s="89"/>
      <c r="N119" s="89"/>
      <c r="P119" s="91"/>
      <c r="R119" s="90"/>
      <c r="T119" s="91"/>
      <c r="V119" s="82"/>
      <c r="W119" s="17"/>
      <c r="X119" s="95"/>
      <c r="Y119" s="4"/>
      <c r="Z119" s="19"/>
      <c r="AA119" s="19"/>
      <c r="AB119" s="19"/>
      <c r="AC119" s="19"/>
      <c r="AD119" s="19"/>
      <c r="AE119" s="19"/>
      <c r="AF119" s="47"/>
      <c r="AG119" s="48"/>
      <c r="AH119" s="20"/>
      <c r="AI119" s="20"/>
      <c r="AJ119" s="20"/>
      <c r="AK119" s="48"/>
    </row>
    <row r="120" spans="2:37" x14ac:dyDescent="0.25">
      <c r="B120" s="91"/>
      <c r="C120" s="88"/>
      <c r="D120" s="91"/>
      <c r="F120" s="93"/>
      <c r="H120" s="89"/>
      <c r="J120" s="89"/>
      <c r="L120" s="89"/>
      <c r="N120" s="89"/>
      <c r="P120" s="91"/>
      <c r="R120" s="90"/>
      <c r="T120" s="91"/>
      <c r="V120" s="82"/>
      <c r="W120" s="17"/>
      <c r="X120" s="95"/>
      <c r="Y120" s="4"/>
      <c r="Z120" s="19"/>
      <c r="AA120" s="19"/>
      <c r="AB120" s="19"/>
      <c r="AC120" s="19"/>
      <c r="AD120" s="19"/>
      <c r="AE120" s="19"/>
      <c r="AF120" s="47"/>
      <c r="AG120" s="48"/>
      <c r="AH120" s="20"/>
      <c r="AI120" s="20"/>
      <c r="AJ120" s="20"/>
      <c r="AK120" s="48"/>
    </row>
    <row r="121" spans="2:37" x14ac:dyDescent="0.25">
      <c r="B121" s="91"/>
      <c r="C121" s="88"/>
      <c r="D121" s="91"/>
      <c r="F121" s="93"/>
      <c r="H121" s="89"/>
      <c r="J121" s="89"/>
      <c r="L121" s="89"/>
      <c r="N121" s="89"/>
      <c r="P121" s="91"/>
      <c r="R121" s="90"/>
      <c r="T121" s="91"/>
      <c r="V121" s="82"/>
      <c r="W121" s="17"/>
      <c r="X121" s="95"/>
      <c r="Y121" s="4"/>
      <c r="Z121" s="19"/>
      <c r="AA121" s="19"/>
      <c r="AB121" s="19"/>
      <c r="AC121" s="19"/>
      <c r="AD121" s="19"/>
      <c r="AE121" s="19"/>
      <c r="AF121" s="47"/>
      <c r="AG121" s="48"/>
      <c r="AH121" s="20"/>
      <c r="AI121" s="20"/>
      <c r="AJ121" s="20"/>
      <c r="AK121" s="48"/>
    </row>
    <row r="122" spans="2:37" x14ac:dyDescent="0.25">
      <c r="B122" s="91"/>
      <c r="C122" s="88"/>
      <c r="D122" s="91"/>
      <c r="F122" s="93"/>
      <c r="H122" s="89"/>
      <c r="J122" s="89"/>
      <c r="L122" s="89"/>
      <c r="N122" s="89"/>
      <c r="P122" s="91"/>
      <c r="R122" s="90"/>
      <c r="T122" s="91"/>
      <c r="V122" s="82"/>
      <c r="W122" s="17"/>
      <c r="X122" s="95"/>
      <c r="Y122" s="4"/>
      <c r="Z122" s="19"/>
      <c r="AA122" s="19"/>
      <c r="AB122" s="19"/>
      <c r="AC122" s="19"/>
      <c r="AD122" s="19"/>
      <c r="AE122" s="19"/>
      <c r="AF122" s="47"/>
      <c r="AG122" s="48"/>
      <c r="AH122" s="20"/>
      <c r="AI122" s="20"/>
      <c r="AJ122" s="20"/>
      <c r="AK122" s="48"/>
    </row>
    <row r="123" spans="2:37" x14ac:dyDescent="0.25">
      <c r="B123" s="91"/>
      <c r="C123" s="88"/>
      <c r="D123" s="91"/>
      <c r="F123" s="93"/>
      <c r="H123" s="89"/>
      <c r="J123" s="89"/>
      <c r="L123" s="89"/>
      <c r="N123" s="89"/>
      <c r="P123" s="91"/>
      <c r="R123" s="90"/>
      <c r="T123" s="91"/>
      <c r="V123" s="82"/>
      <c r="W123" s="17"/>
      <c r="X123" s="95"/>
      <c r="Y123" s="4"/>
      <c r="Z123" s="19"/>
      <c r="AA123" s="19"/>
      <c r="AB123" s="19"/>
      <c r="AC123" s="19"/>
      <c r="AD123" s="19"/>
      <c r="AE123" s="19"/>
      <c r="AF123" s="47"/>
      <c r="AG123" s="48"/>
      <c r="AH123" s="20"/>
      <c r="AI123" s="20"/>
      <c r="AJ123" s="20"/>
      <c r="AK123" s="48"/>
    </row>
    <row r="124" spans="2:37" x14ac:dyDescent="0.25">
      <c r="B124" s="91"/>
      <c r="C124" s="88"/>
      <c r="D124" s="91"/>
      <c r="F124" s="93"/>
      <c r="H124" s="89"/>
      <c r="J124" s="89"/>
      <c r="L124" s="89"/>
      <c r="N124" s="89"/>
      <c r="P124" s="91"/>
      <c r="R124" s="90"/>
      <c r="T124" s="91"/>
      <c r="V124" s="82"/>
      <c r="W124" s="17"/>
      <c r="X124" s="95"/>
      <c r="Y124" s="4"/>
      <c r="Z124" s="19"/>
      <c r="AA124" s="19"/>
      <c r="AB124" s="19"/>
      <c r="AC124" s="19"/>
      <c r="AD124" s="19"/>
      <c r="AE124" s="19"/>
      <c r="AF124" s="47"/>
      <c r="AG124" s="48"/>
      <c r="AH124" s="20"/>
      <c r="AI124" s="20"/>
      <c r="AJ124" s="20"/>
      <c r="AK124" s="48"/>
    </row>
    <row r="125" spans="2:37" x14ac:dyDescent="0.25">
      <c r="B125" s="91"/>
      <c r="C125" s="88"/>
      <c r="D125" s="91"/>
      <c r="F125" s="93"/>
      <c r="H125" s="89"/>
      <c r="J125" s="89"/>
      <c r="L125" s="89"/>
      <c r="N125" s="89"/>
      <c r="P125" s="91"/>
      <c r="R125" s="90"/>
      <c r="T125" s="91"/>
      <c r="V125" s="82"/>
      <c r="W125" s="17"/>
      <c r="X125" s="95"/>
      <c r="Y125" s="4"/>
      <c r="Z125" s="19"/>
      <c r="AA125" s="19"/>
      <c r="AB125" s="19"/>
      <c r="AC125" s="19"/>
      <c r="AD125" s="19"/>
      <c r="AE125" s="19"/>
      <c r="AF125" s="47"/>
      <c r="AG125" s="48"/>
      <c r="AH125" s="20"/>
      <c r="AI125" s="20"/>
      <c r="AJ125" s="20"/>
      <c r="AK125" s="48"/>
    </row>
    <row r="126" spans="2:37" x14ac:dyDescent="0.25">
      <c r="B126" s="91"/>
      <c r="C126" s="88"/>
      <c r="D126" s="91"/>
      <c r="F126" s="93"/>
      <c r="H126" s="89"/>
      <c r="J126" s="89"/>
      <c r="L126" s="89"/>
      <c r="N126" s="89"/>
      <c r="P126" s="91"/>
      <c r="R126" s="90"/>
      <c r="T126" s="91"/>
      <c r="V126" s="82"/>
      <c r="W126" s="17"/>
      <c r="X126" s="95"/>
      <c r="Y126" s="4"/>
      <c r="Z126" s="19"/>
      <c r="AA126" s="19"/>
      <c r="AB126" s="19"/>
      <c r="AC126" s="19"/>
      <c r="AD126" s="19"/>
      <c r="AE126" s="19"/>
      <c r="AF126" s="47"/>
      <c r="AG126" s="48"/>
      <c r="AH126" s="20"/>
      <c r="AI126" s="20"/>
      <c r="AJ126" s="20"/>
      <c r="AK126" s="48"/>
    </row>
    <row r="127" spans="2:37" x14ac:dyDescent="0.25">
      <c r="B127" s="91"/>
      <c r="C127" s="88"/>
      <c r="D127" s="91"/>
      <c r="F127" s="93"/>
      <c r="H127" s="89"/>
      <c r="J127" s="89"/>
      <c r="L127" s="89"/>
      <c r="N127" s="89"/>
      <c r="P127" s="91"/>
      <c r="R127" s="90"/>
      <c r="T127" s="91"/>
      <c r="V127" s="82"/>
      <c r="W127" s="17"/>
      <c r="X127" s="95"/>
      <c r="Y127" s="4"/>
      <c r="Z127" s="19"/>
      <c r="AA127" s="19"/>
      <c r="AB127" s="19"/>
      <c r="AC127" s="19"/>
      <c r="AD127" s="19"/>
      <c r="AE127" s="19"/>
      <c r="AF127" s="47"/>
      <c r="AG127" s="48"/>
      <c r="AH127" s="20"/>
      <c r="AI127" s="20"/>
      <c r="AJ127" s="20"/>
      <c r="AK127" s="48"/>
    </row>
    <row r="128" spans="2:37" x14ac:dyDescent="0.25">
      <c r="B128" s="91"/>
      <c r="C128" s="88"/>
      <c r="D128" s="91"/>
      <c r="F128" s="93"/>
      <c r="H128" s="89"/>
      <c r="J128" s="89"/>
      <c r="L128" s="89"/>
      <c r="N128" s="89"/>
      <c r="P128" s="91"/>
      <c r="R128" s="90"/>
      <c r="T128" s="91"/>
      <c r="V128" s="82"/>
      <c r="W128" s="17"/>
      <c r="X128" s="95"/>
      <c r="Y128" s="4"/>
      <c r="Z128" s="19"/>
      <c r="AA128" s="19"/>
      <c r="AB128" s="19"/>
      <c r="AC128" s="19"/>
      <c r="AD128" s="19"/>
      <c r="AE128" s="19"/>
      <c r="AF128" s="47"/>
      <c r="AG128" s="48"/>
      <c r="AH128" s="20"/>
      <c r="AI128" s="20"/>
      <c r="AJ128" s="20"/>
      <c r="AK128" s="48"/>
    </row>
    <row r="129" spans="2:37" x14ac:dyDescent="0.25">
      <c r="B129" s="91"/>
      <c r="C129" s="88"/>
      <c r="D129" s="91"/>
      <c r="F129" s="93"/>
      <c r="H129" s="89"/>
      <c r="J129" s="89"/>
      <c r="L129" s="89"/>
      <c r="N129" s="89"/>
      <c r="P129" s="91"/>
      <c r="R129" s="90"/>
      <c r="T129" s="91"/>
      <c r="V129" s="82"/>
      <c r="W129" s="17"/>
      <c r="X129" s="95"/>
      <c r="Y129" s="4"/>
      <c r="Z129" s="19"/>
      <c r="AA129" s="19"/>
      <c r="AB129" s="19"/>
      <c r="AC129" s="19"/>
      <c r="AD129" s="19"/>
      <c r="AE129" s="19"/>
      <c r="AF129" s="47"/>
      <c r="AG129" s="48"/>
      <c r="AH129" s="20"/>
      <c r="AI129" s="20"/>
      <c r="AJ129" s="20"/>
      <c r="AK129" s="48"/>
    </row>
    <row r="130" spans="2:37" x14ac:dyDescent="0.25">
      <c r="B130" s="91"/>
      <c r="C130" s="88"/>
      <c r="D130" s="91"/>
      <c r="F130" s="93"/>
      <c r="H130" s="89"/>
      <c r="J130" s="89"/>
      <c r="L130" s="89"/>
      <c r="N130" s="89"/>
      <c r="P130" s="91"/>
      <c r="R130" s="90"/>
      <c r="T130" s="91"/>
      <c r="V130" s="82"/>
      <c r="W130" s="17"/>
      <c r="X130" s="95"/>
      <c r="Y130" s="4"/>
      <c r="Z130" s="19"/>
      <c r="AA130" s="19"/>
      <c r="AB130" s="19"/>
      <c r="AC130" s="19"/>
      <c r="AD130" s="19"/>
      <c r="AE130" s="19"/>
      <c r="AF130" s="47"/>
      <c r="AG130" s="48"/>
      <c r="AH130" s="20"/>
      <c r="AI130" s="20"/>
      <c r="AJ130" s="20"/>
      <c r="AK130" s="48"/>
    </row>
    <row r="131" spans="2:37" x14ac:dyDescent="0.25">
      <c r="B131" s="91"/>
      <c r="C131" s="88"/>
      <c r="D131" s="91"/>
      <c r="F131" s="93"/>
      <c r="H131" s="89"/>
      <c r="J131" s="89"/>
      <c r="L131" s="89"/>
      <c r="N131" s="89"/>
      <c r="P131" s="91"/>
      <c r="R131" s="90"/>
      <c r="T131" s="91"/>
      <c r="V131" s="82"/>
      <c r="W131" s="83"/>
      <c r="X131" s="95"/>
      <c r="Y131" s="84"/>
      <c r="Z131" s="85"/>
      <c r="AA131" s="85"/>
      <c r="AB131" s="85"/>
      <c r="AC131" s="85"/>
      <c r="AD131" s="85"/>
      <c r="AE131" s="85"/>
      <c r="AF131" s="47"/>
      <c r="AG131" s="48"/>
      <c r="AH131" s="20"/>
      <c r="AI131" s="20"/>
      <c r="AJ131" s="20"/>
      <c r="AK131" s="48"/>
    </row>
    <row r="132" spans="2:37" x14ac:dyDescent="0.25">
      <c r="B132" s="91"/>
      <c r="C132" s="88"/>
      <c r="D132" s="91"/>
      <c r="F132" s="93"/>
      <c r="H132" s="89"/>
      <c r="J132" s="89"/>
      <c r="L132" s="89"/>
      <c r="N132" s="89"/>
      <c r="P132" s="91"/>
      <c r="R132" s="90"/>
      <c r="T132" s="91"/>
      <c r="V132" s="82"/>
      <c r="W132" s="17"/>
      <c r="X132" s="95"/>
      <c r="Y132" s="4"/>
      <c r="Z132" s="19"/>
      <c r="AA132" s="19"/>
      <c r="AB132" s="19"/>
      <c r="AC132" s="19"/>
      <c r="AD132" s="19"/>
      <c r="AE132" s="19"/>
      <c r="AF132" s="47"/>
      <c r="AG132" s="48"/>
      <c r="AH132" s="20"/>
      <c r="AI132" s="20"/>
      <c r="AJ132" s="20"/>
      <c r="AK132" s="48"/>
    </row>
    <row r="133" spans="2:37" x14ac:dyDescent="0.25">
      <c r="B133" s="91"/>
      <c r="C133" s="88"/>
      <c r="D133" s="91"/>
      <c r="F133" s="93"/>
      <c r="H133" s="89"/>
      <c r="J133" s="89"/>
      <c r="L133" s="89"/>
      <c r="N133" s="89"/>
      <c r="P133" s="91"/>
      <c r="R133" s="90"/>
      <c r="T133" s="91"/>
      <c r="V133" s="82"/>
      <c r="W133" s="17"/>
      <c r="X133" s="95"/>
      <c r="Y133" s="4"/>
      <c r="Z133" s="19"/>
      <c r="AA133" s="19"/>
      <c r="AB133" s="19"/>
      <c r="AC133" s="19"/>
      <c r="AD133" s="19"/>
      <c r="AE133" s="19"/>
      <c r="AF133" s="47"/>
      <c r="AG133" s="48"/>
      <c r="AH133" s="20"/>
      <c r="AI133" s="20"/>
      <c r="AJ133" s="20"/>
      <c r="AK133" s="48"/>
    </row>
    <row r="134" spans="2:37" x14ac:dyDescent="0.25">
      <c r="B134" s="91"/>
      <c r="C134" s="88"/>
      <c r="D134" s="91"/>
      <c r="F134" s="93"/>
      <c r="H134" s="89"/>
      <c r="J134" s="89"/>
      <c r="L134" s="89"/>
      <c r="N134" s="89"/>
      <c r="P134" s="91"/>
      <c r="R134" s="90"/>
      <c r="T134" s="91"/>
      <c r="V134" s="82"/>
      <c r="W134" s="17"/>
      <c r="X134" s="95"/>
      <c r="Y134" s="4"/>
      <c r="Z134" s="19"/>
      <c r="AA134" s="19"/>
      <c r="AB134" s="19"/>
      <c r="AC134" s="19"/>
      <c r="AD134" s="19"/>
      <c r="AE134" s="19"/>
      <c r="AF134" s="47"/>
      <c r="AG134" s="48"/>
      <c r="AH134" s="20"/>
      <c r="AI134" s="20"/>
      <c r="AJ134" s="20"/>
      <c r="AK134" s="48"/>
    </row>
    <row r="135" spans="2:37" x14ac:dyDescent="0.25">
      <c r="B135" s="91"/>
      <c r="C135" s="88"/>
      <c r="D135" s="91"/>
      <c r="F135" s="93"/>
      <c r="H135" s="89"/>
      <c r="J135" s="89"/>
      <c r="L135" s="89"/>
      <c r="N135" s="89"/>
      <c r="P135" s="91"/>
      <c r="R135" s="90"/>
      <c r="T135" s="91"/>
      <c r="V135" s="82"/>
      <c r="W135" s="17"/>
      <c r="X135" s="95"/>
      <c r="Y135" s="4"/>
      <c r="Z135" s="19"/>
      <c r="AA135" s="19"/>
      <c r="AB135" s="19"/>
      <c r="AC135" s="19"/>
      <c r="AD135" s="19"/>
      <c r="AE135" s="19"/>
      <c r="AF135" s="47"/>
      <c r="AG135" s="48"/>
      <c r="AH135" s="20"/>
      <c r="AI135" s="20"/>
      <c r="AJ135" s="20"/>
      <c r="AK135" s="48"/>
    </row>
    <row r="136" spans="2:37" x14ac:dyDescent="0.25">
      <c r="B136" s="91"/>
      <c r="C136" s="88"/>
      <c r="D136" s="91"/>
      <c r="F136" s="93"/>
      <c r="H136" s="89"/>
      <c r="J136" s="89"/>
      <c r="L136" s="89"/>
      <c r="N136" s="89"/>
      <c r="P136" s="91"/>
      <c r="R136" s="90"/>
      <c r="T136" s="91"/>
      <c r="V136" s="82"/>
      <c r="W136" s="17"/>
      <c r="X136" s="95"/>
      <c r="Y136" s="4"/>
      <c r="Z136" s="19"/>
      <c r="AA136" s="19"/>
      <c r="AB136" s="19"/>
      <c r="AC136" s="19"/>
      <c r="AD136" s="19"/>
      <c r="AE136" s="19"/>
      <c r="AF136" s="47"/>
      <c r="AG136" s="48"/>
      <c r="AH136" s="20"/>
      <c r="AI136" s="20"/>
      <c r="AJ136" s="20"/>
      <c r="AK136" s="48"/>
    </row>
    <row r="137" spans="2:37" x14ac:dyDescent="0.25">
      <c r="B137" s="91"/>
      <c r="C137" s="88"/>
      <c r="D137" s="91"/>
      <c r="F137" s="93"/>
      <c r="H137" s="89"/>
      <c r="J137" s="89"/>
      <c r="L137" s="89"/>
      <c r="N137" s="89"/>
      <c r="P137" s="91"/>
      <c r="R137" s="90"/>
      <c r="T137" s="91"/>
      <c r="V137" s="82"/>
      <c r="W137" s="17"/>
      <c r="X137" s="95"/>
      <c r="Y137" s="4"/>
      <c r="Z137" s="19"/>
      <c r="AA137" s="19"/>
      <c r="AB137" s="19"/>
      <c r="AC137" s="19"/>
      <c r="AD137" s="19"/>
      <c r="AE137" s="19"/>
      <c r="AF137" s="47"/>
      <c r="AG137" s="48"/>
      <c r="AH137" s="20"/>
      <c r="AI137" s="20"/>
      <c r="AJ137" s="20"/>
      <c r="AK137" s="48"/>
    </row>
    <row r="138" spans="2:37" x14ac:dyDescent="0.25">
      <c r="B138" s="91"/>
      <c r="C138" s="88"/>
      <c r="D138" s="91"/>
      <c r="F138" s="93"/>
      <c r="H138" s="89"/>
      <c r="J138" s="89"/>
      <c r="L138" s="89"/>
      <c r="N138" s="89"/>
      <c r="P138" s="91"/>
      <c r="R138" s="90"/>
      <c r="T138" s="91"/>
      <c r="V138" s="82"/>
      <c r="W138" s="17"/>
      <c r="X138" s="95"/>
      <c r="Y138" s="4"/>
      <c r="Z138" s="19"/>
      <c r="AA138" s="19"/>
      <c r="AB138" s="19"/>
      <c r="AC138" s="19"/>
      <c r="AD138" s="19"/>
      <c r="AE138" s="19"/>
      <c r="AF138" s="47"/>
      <c r="AG138" s="48"/>
      <c r="AH138" s="20"/>
      <c r="AI138" s="20"/>
      <c r="AJ138" s="20"/>
      <c r="AK138" s="48"/>
    </row>
    <row r="139" spans="2:37" x14ac:dyDescent="0.25">
      <c r="B139" s="91"/>
      <c r="C139" s="88"/>
      <c r="D139" s="91"/>
      <c r="F139" s="93"/>
      <c r="H139" s="89"/>
      <c r="J139" s="89"/>
      <c r="L139" s="89"/>
      <c r="N139" s="89"/>
      <c r="P139" s="91"/>
      <c r="R139" s="90"/>
      <c r="T139" s="91"/>
      <c r="V139" s="82"/>
      <c r="W139" s="17"/>
      <c r="X139" s="95"/>
      <c r="Y139" s="4"/>
      <c r="Z139" s="19"/>
      <c r="AA139" s="19"/>
      <c r="AB139" s="19"/>
      <c r="AC139" s="19"/>
      <c r="AD139" s="19"/>
      <c r="AE139" s="19"/>
      <c r="AF139" s="47"/>
      <c r="AG139" s="48"/>
      <c r="AH139" s="20"/>
      <c r="AI139" s="20"/>
      <c r="AJ139" s="20"/>
      <c r="AK139" s="48"/>
    </row>
    <row r="140" spans="2:37" x14ac:dyDescent="0.25">
      <c r="B140" s="91"/>
      <c r="C140" s="88"/>
      <c r="D140" s="91"/>
      <c r="F140" s="93"/>
      <c r="H140" s="89"/>
      <c r="J140" s="89"/>
      <c r="L140" s="89"/>
      <c r="N140" s="89"/>
      <c r="P140" s="91"/>
      <c r="R140" s="90"/>
      <c r="T140" s="91"/>
      <c r="V140" s="82"/>
      <c r="W140" s="17"/>
      <c r="X140" s="95"/>
      <c r="Y140" s="4"/>
      <c r="Z140" s="19"/>
      <c r="AA140" s="19"/>
      <c r="AB140" s="19"/>
      <c r="AC140" s="19"/>
      <c r="AD140" s="19"/>
      <c r="AE140" s="19"/>
      <c r="AF140" s="47"/>
      <c r="AG140" s="48"/>
      <c r="AH140" s="20"/>
      <c r="AI140" s="20"/>
      <c r="AJ140" s="20"/>
      <c r="AK140" s="48"/>
    </row>
    <row r="141" spans="2:37" x14ac:dyDescent="0.25">
      <c r="B141" s="91"/>
      <c r="C141" s="88"/>
      <c r="D141" s="91"/>
      <c r="F141" s="93"/>
      <c r="H141" s="89"/>
      <c r="J141" s="89"/>
      <c r="L141" s="89"/>
      <c r="N141" s="89"/>
      <c r="P141" s="91"/>
      <c r="R141" s="90"/>
      <c r="T141" s="91"/>
      <c r="V141" s="82"/>
      <c r="W141" s="17"/>
      <c r="X141" s="95"/>
      <c r="Y141" s="4"/>
      <c r="Z141" s="19"/>
      <c r="AA141" s="19"/>
      <c r="AB141" s="19"/>
      <c r="AC141" s="19"/>
      <c r="AD141" s="19"/>
      <c r="AE141" s="19"/>
      <c r="AF141" s="47"/>
      <c r="AG141" s="48"/>
      <c r="AH141" s="20"/>
      <c r="AI141" s="20"/>
      <c r="AJ141" s="20"/>
      <c r="AK141" s="48"/>
    </row>
    <row r="142" spans="2:37" x14ac:dyDescent="0.25">
      <c r="B142" s="91"/>
      <c r="C142" s="88"/>
      <c r="D142" s="91"/>
      <c r="F142" s="93"/>
      <c r="H142" s="89"/>
      <c r="J142" s="89"/>
      <c r="L142" s="89"/>
      <c r="N142" s="89"/>
      <c r="P142" s="91"/>
      <c r="R142" s="90"/>
      <c r="T142" s="91"/>
      <c r="V142" s="82"/>
      <c r="W142" s="17"/>
      <c r="X142" s="95"/>
      <c r="Y142" s="4"/>
      <c r="Z142" s="19"/>
      <c r="AA142" s="19"/>
      <c r="AB142" s="19"/>
      <c r="AC142" s="19"/>
      <c r="AD142" s="19"/>
      <c r="AE142" s="19"/>
      <c r="AF142" s="47"/>
      <c r="AG142" s="48"/>
      <c r="AH142" s="20"/>
      <c r="AI142" s="20"/>
      <c r="AJ142" s="20"/>
      <c r="AK142" s="48"/>
    </row>
    <row r="143" spans="2:37" x14ac:dyDescent="0.25">
      <c r="B143" s="91"/>
      <c r="C143" s="88"/>
      <c r="D143" s="91"/>
      <c r="F143" s="93"/>
      <c r="H143" s="89"/>
      <c r="J143" s="89"/>
      <c r="L143" s="89"/>
      <c r="N143" s="89"/>
      <c r="P143" s="91"/>
      <c r="R143" s="90"/>
      <c r="T143" s="91"/>
      <c r="V143" s="82"/>
      <c r="W143" s="17"/>
      <c r="X143" s="95"/>
      <c r="Y143" s="4"/>
      <c r="Z143" s="19"/>
      <c r="AA143" s="19"/>
      <c r="AB143" s="19"/>
      <c r="AC143" s="19"/>
      <c r="AD143" s="19"/>
      <c r="AE143" s="19"/>
      <c r="AF143" s="47"/>
      <c r="AG143" s="48"/>
      <c r="AH143" s="20"/>
      <c r="AI143" s="20"/>
      <c r="AJ143" s="20"/>
      <c r="AK143" s="48"/>
    </row>
    <row r="144" spans="2:37" x14ac:dyDescent="0.25">
      <c r="B144" s="91"/>
      <c r="C144" s="88"/>
      <c r="D144" s="91"/>
      <c r="F144" s="93"/>
      <c r="H144" s="89"/>
      <c r="J144" s="89"/>
      <c r="L144" s="89"/>
      <c r="N144" s="89"/>
      <c r="P144" s="91"/>
      <c r="R144" s="90"/>
      <c r="T144" s="91"/>
      <c r="V144" s="82"/>
      <c r="W144" s="17"/>
      <c r="X144" s="95"/>
      <c r="Y144" s="4"/>
      <c r="Z144" s="19"/>
      <c r="AA144" s="19"/>
      <c r="AB144" s="19"/>
      <c r="AC144" s="19"/>
      <c r="AD144" s="19"/>
      <c r="AE144" s="19"/>
      <c r="AF144" s="47"/>
      <c r="AG144" s="48"/>
      <c r="AH144" s="20"/>
      <c r="AI144" s="20"/>
      <c r="AJ144" s="20"/>
      <c r="AK144" s="48"/>
    </row>
    <row r="145" spans="2:37" x14ac:dyDescent="0.25">
      <c r="B145" s="91"/>
      <c r="C145" s="88"/>
      <c r="D145" s="91"/>
      <c r="F145" s="93"/>
      <c r="H145" s="89"/>
      <c r="J145" s="89"/>
      <c r="L145" s="89"/>
      <c r="N145" s="89"/>
      <c r="P145" s="91"/>
      <c r="R145" s="90"/>
      <c r="T145" s="91"/>
      <c r="V145" s="82"/>
      <c r="W145" s="17"/>
      <c r="X145" s="95"/>
      <c r="Y145" s="4"/>
      <c r="Z145" s="19"/>
      <c r="AA145" s="19"/>
      <c r="AB145" s="19"/>
      <c r="AC145" s="19"/>
      <c r="AD145" s="19"/>
      <c r="AE145" s="19"/>
      <c r="AF145" s="47"/>
      <c r="AG145" s="48"/>
      <c r="AH145" s="20"/>
      <c r="AI145" s="20"/>
      <c r="AJ145" s="20"/>
      <c r="AK145" s="48"/>
    </row>
    <row r="146" spans="2:37" x14ac:dyDescent="0.25">
      <c r="B146" s="91"/>
      <c r="C146" s="88"/>
      <c r="D146" s="91"/>
      <c r="F146" s="93"/>
      <c r="H146" s="89"/>
      <c r="J146" s="89"/>
      <c r="L146" s="89"/>
      <c r="N146" s="89"/>
      <c r="P146" s="91"/>
      <c r="R146" s="90"/>
      <c r="T146" s="91"/>
      <c r="V146" s="82"/>
      <c r="W146" s="17"/>
      <c r="X146" s="95"/>
      <c r="Y146" s="4"/>
      <c r="Z146" s="19"/>
      <c r="AA146" s="19"/>
      <c r="AB146" s="19"/>
      <c r="AC146" s="19"/>
      <c r="AD146" s="19"/>
      <c r="AE146" s="19"/>
      <c r="AF146" s="47"/>
      <c r="AG146" s="48"/>
      <c r="AH146" s="20"/>
      <c r="AI146" s="20"/>
      <c r="AJ146" s="20"/>
      <c r="AK146" s="48"/>
    </row>
    <row r="147" spans="2:37" x14ac:dyDescent="0.25">
      <c r="B147" s="91"/>
      <c r="C147" s="88"/>
      <c r="D147" s="91"/>
      <c r="F147" s="93"/>
      <c r="H147" s="89"/>
      <c r="J147" s="89"/>
      <c r="L147" s="89"/>
      <c r="N147" s="89"/>
      <c r="P147" s="91"/>
      <c r="R147" s="90"/>
      <c r="T147" s="91"/>
      <c r="V147" s="82"/>
      <c r="W147" s="17"/>
      <c r="X147" s="95"/>
      <c r="Y147" s="4"/>
      <c r="Z147" s="19"/>
      <c r="AA147" s="19"/>
      <c r="AB147" s="19"/>
      <c r="AC147" s="19"/>
      <c r="AD147" s="19"/>
      <c r="AE147" s="19"/>
      <c r="AF147" s="47"/>
      <c r="AG147" s="48"/>
      <c r="AH147" s="20"/>
      <c r="AI147" s="20"/>
      <c r="AJ147" s="20"/>
      <c r="AK147" s="48"/>
    </row>
    <row r="148" spans="2:37" x14ac:dyDescent="0.25">
      <c r="B148" s="91"/>
      <c r="C148" s="88"/>
      <c r="D148" s="91"/>
      <c r="F148" s="93"/>
      <c r="H148" s="89"/>
      <c r="J148" s="89"/>
      <c r="L148" s="89"/>
      <c r="N148" s="89"/>
      <c r="P148" s="91"/>
      <c r="R148" s="90"/>
      <c r="T148" s="91"/>
      <c r="V148" s="82"/>
      <c r="W148" s="17"/>
      <c r="X148" s="95"/>
      <c r="Y148" s="4"/>
      <c r="Z148" s="19"/>
      <c r="AA148" s="19"/>
      <c r="AB148" s="19"/>
      <c r="AC148" s="19"/>
      <c r="AD148" s="19"/>
      <c r="AE148" s="19"/>
      <c r="AF148" s="47"/>
      <c r="AG148" s="48"/>
      <c r="AH148" s="20"/>
      <c r="AI148" s="20"/>
      <c r="AJ148" s="20"/>
      <c r="AK148" s="48"/>
    </row>
    <row r="149" spans="2:37" x14ac:dyDescent="0.25">
      <c r="B149" s="91"/>
      <c r="C149" s="88"/>
      <c r="D149" s="91"/>
      <c r="F149" s="93"/>
      <c r="H149" s="89"/>
      <c r="J149" s="89"/>
      <c r="L149" s="89"/>
      <c r="N149" s="89"/>
      <c r="P149" s="91"/>
      <c r="R149" s="90"/>
      <c r="T149" s="91"/>
      <c r="V149" s="82"/>
      <c r="W149" s="17"/>
      <c r="X149" s="95"/>
      <c r="Y149" s="4"/>
      <c r="Z149" s="19"/>
      <c r="AA149" s="19"/>
      <c r="AB149" s="19"/>
      <c r="AC149" s="19"/>
      <c r="AD149" s="19"/>
      <c r="AE149" s="19"/>
      <c r="AF149" s="47"/>
      <c r="AG149" s="48"/>
      <c r="AH149" s="20"/>
      <c r="AI149" s="20"/>
      <c r="AJ149" s="20"/>
      <c r="AK149" s="48"/>
    </row>
    <row r="150" spans="2:37" x14ac:dyDescent="0.25">
      <c r="B150" s="91"/>
      <c r="C150" s="88"/>
      <c r="D150" s="91"/>
      <c r="F150" s="93"/>
      <c r="H150" s="89"/>
      <c r="J150" s="89"/>
      <c r="L150" s="89"/>
      <c r="N150" s="89"/>
      <c r="P150" s="91"/>
      <c r="R150" s="90"/>
      <c r="T150" s="91"/>
      <c r="V150" s="82"/>
      <c r="W150" s="17"/>
      <c r="X150" s="95"/>
      <c r="Y150" s="4"/>
      <c r="Z150" s="19"/>
      <c r="AA150" s="19"/>
      <c r="AB150" s="19"/>
      <c r="AC150" s="19"/>
      <c r="AD150" s="19"/>
      <c r="AE150" s="19"/>
      <c r="AF150" s="47"/>
      <c r="AG150" s="48"/>
      <c r="AH150" s="20"/>
      <c r="AI150" s="20"/>
      <c r="AJ150" s="20"/>
      <c r="AK150" s="48"/>
    </row>
    <row r="151" spans="2:37" x14ac:dyDescent="0.25">
      <c r="B151" s="91"/>
      <c r="C151" s="88"/>
      <c r="D151" s="91"/>
      <c r="F151" s="93"/>
      <c r="H151" s="89"/>
      <c r="J151" s="89"/>
      <c r="L151" s="89"/>
      <c r="N151" s="89"/>
      <c r="P151" s="91"/>
      <c r="R151" s="90"/>
      <c r="T151" s="91"/>
      <c r="V151" s="82"/>
      <c r="W151" s="17"/>
      <c r="X151" s="95"/>
      <c r="Y151" s="4"/>
      <c r="Z151" s="19"/>
      <c r="AA151" s="19"/>
      <c r="AB151" s="19"/>
      <c r="AC151" s="19"/>
      <c r="AD151" s="19"/>
      <c r="AE151" s="19"/>
      <c r="AF151" s="47"/>
      <c r="AG151" s="48"/>
      <c r="AH151" s="20"/>
      <c r="AI151" s="20"/>
      <c r="AJ151" s="20"/>
      <c r="AK151" s="48"/>
    </row>
    <row r="152" spans="2:37" x14ac:dyDescent="0.25">
      <c r="B152" s="91"/>
      <c r="C152" s="88"/>
      <c r="D152" s="91"/>
      <c r="F152" s="93"/>
      <c r="H152" s="89"/>
      <c r="J152" s="89"/>
      <c r="L152" s="89"/>
      <c r="N152" s="89"/>
      <c r="P152" s="91"/>
      <c r="R152" s="90"/>
      <c r="T152" s="91"/>
      <c r="V152" s="82"/>
      <c r="W152" s="17"/>
      <c r="X152" s="95"/>
      <c r="Y152" s="4"/>
      <c r="Z152" s="19"/>
      <c r="AA152" s="19"/>
      <c r="AB152" s="19"/>
      <c r="AC152" s="19"/>
      <c r="AD152" s="19"/>
      <c r="AE152" s="19"/>
      <c r="AF152" s="47"/>
      <c r="AG152" s="48"/>
      <c r="AH152" s="20"/>
      <c r="AI152" s="20"/>
      <c r="AJ152" s="20"/>
      <c r="AK152" s="48"/>
    </row>
    <row r="153" spans="2:37" x14ac:dyDescent="0.25">
      <c r="B153" s="91"/>
      <c r="C153" s="88"/>
      <c r="D153" s="91"/>
      <c r="F153" s="93"/>
      <c r="H153" s="89"/>
      <c r="J153" s="89"/>
      <c r="L153" s="89"/>
      <c r="N153" s="89"/>
      <c r="P153" s="91"/>
      <c r="R153" s="90"/>
      <c r="T153" s="91"/>
      <c r="V153" s="82"/>
      <c r="W153" s="17"/>
      <c r="X153" s="95"/>
      <c r="Y153" s="4"/>
      <c r="Z153" s="19"/>
      <c r="AA153" s="19"/>
      <c r="AB153" s="19"/>
      <c r="AC153" s="19"/>
      <c r="AD153" s="19"/>
      <c r="AE153" s="19"/>
      <c r="AF153" s="47"/>
      <c r="AG153" s="48"/>
      <c r="AH153" s="20"/>
      <c r="AI153" s="20"/>
      <c r="AJ153" s="20"/>
      <c r="AK153" s="48"/>
    </row>
    <row r="154" spans="2:37" x14ac:dyDescent="0.25">
      <c r="B154" s="91"/>
      <c r="C154" s="88"/>
      <c r="D154" s="91"/>
      <c r="F154" s="93"/>
      <c r="H154" s="89"/>
      <c r="J154" s="89"/>
      <c r="L154" s="89"/>
      <c r="N154" s="89"/>
      <c r="P154" s="91"/>
      <c r="R154" s="90"/>
      <c r="T154" s="91"/>
      <c r="V154" s="82"/>
      <c r="W154" s="17"/>
      <c r="X154" s="95"/>
      <c r="Y154" s="4"/>
      <c r="Z154" s="19"/>
      <c r="AA154" s="19"/>
      <c r="AB154" s="19"/>
      <c r="AC154" s="19"/>
      <c r="AD154" s="19"/>
      <c r="AE154" s="19"/>
      <c r="AF154" s="47"/>
      <c r="AG154" s="48"/>
      <c r="AH154" s="20"/>
      <c r="AI154" s="20"/>
      <c r="AJ154" s="20"/>
      <c r="AK154" s="48"/>
    </row>
    <row r="155" spans="2:37" x14ac:dyDescent="0.25">
      <c r="B155" s="91"/>
      <c r="C155" s="88"/>
      <c r="D155" s="91"/>
      <c r="F155" s="93"/>
      <c r="H155" s="89"/>
      <c r="J155" s="89"/>
      <c r="L155" s="89"/>
      <c r="N155" s="89"/>
      <c r="P155" s="91"/>
      <c r="R155" s="90"/>
      <c r="T155" s="91"/>
      <c r="V155" s="82"/>
      <c r="W155" s="17"/>
      <c r="X155" s="95"/>
      <c r="Y155" s="4"/>
      <c r="Z155" s="19"/>
      <c r="AA155" s="19"/>
      <c r="AB155" s="19"/>
      <c r="AC155" s="19"/>
      <c r="AD155" s="19"/>
      <c r="AE155" s="19"/>
      <c r="AF155" s="47"/>
      <c r="AG155" s="48"/>
      <c r="AH155" s="20"/>
      <c r="AI155" s="20"/>
      <c r="AJ155" s="20"/>
      <c r="AK155" s="48"/>
    </row>
    <row r="156" spans="2:37" x14ac:dyDescent="0.25">
      <c r="B156" s="91"/>
      <c r="C156" s="88"/>
      <c r="D156" s="91"/>
      <c r="F156" s="93"/>
      <c r="H156" s="89"/>
      <c r="J156" s="89"/>
      <c r="L156" s="89"/>
      <c r="N156" s="89"/>
      <c r="P156" s="91"/>
      <c r="R156" s="90"/>
      <c r="T156" s="91"/>
      <c r="V156" s="82"/>
      <c r="W156" s="17"/>
      <c r="X156" s="95"/>
      <c r="Y156" s="4"/>
      <c r="Z156" s="19"/>
      <c r="AA156" s="19"/>
      <c r="AB156" s="19"/>
      <c r="AC156" s="19"/>
      <c r="AD156" s="19"/>
      <c r="AE156" s="19"/>
      <c r="AF156" s="47"/>
      <c r="AG156" s="48"/>
      <c r="AH156" s="20"/>
      <c r="AI156" s="20"/>
      <c r="AJ156" s="20"/>
      <c r="AK156" s="48"/>
    </row>
    <row r="157" spans="2:37" x14ac:dyDescent="0.25">
      <c r="B157" s="91"/>
      <c r="C157" s="88"/>
      <c r="D157" s="91"/>
      <c r="F157" s="93"/>
      <c r="H157" s="89"/>
      <c r="J157" s="89"/>
      <c r="L157" s="89"/>
      <c r="N157" s="89"/>
      <c r="P157" s="91"/>
      <c r="R157" s="90"/>
      <c r="T157" s="91"/>
      <c r="V157" s="82"/>
      <c r="W157" s="17"/>
      <c r="X157" s="95"/>
      <c r="Y157" s="4"/>
      <c r="Z157" s="19"/>
      <c r="AA157" s="19"/>
      <c r="AB157" s="19"/>
      <c r="AC157" s="19"/>
      <c r="AD157" s="19"/>
      <c r="AE157" s="19"/>
      <c r="AF157" s="47"/>
      <c r="AG157" s="48"/>
      <c r="AH157" s="20"/>
      <c r="AI157" s="20"/>
      <c r="AJ157" s="20"/>
      <c r="AK157" s="48"/>
    </row>
    <row r="158" spans="2:37" x14ac:dyDescent="0.25">
      <c r="B158" s="91"/>
      <c r="C158" s="88"/>
      <c r="D158" s="91"/>
      <c r="F158" s="93"/>
      <c r="H158" s="89"/>
      <c r="J158" s="89"/>
      <c r="L158" s="89"/>
      <c r="N158" s="89"/>
      <c r="P158" s="91"/>
      <c r="R158" s="90"/>
      <c r="T158" s="91"/>
      <c r="V158" s="82"/>
      <c r="W158" s="17"/>
      <c r="X158" s="95"/>
      <c r="Y158" s="4"/>
      <c r="Z158" s="19"/>
      <c r="AA158" s="19"/>
      <c r="AB158" s="19"/>
      <c r="AC158" s="19"/>
      <c r="AD158" s="19"/>
      <c r="AE158" s="19"/>
      <c r="AF158" s="47"/>
      <c r="AG158" s="48"/>
      <c r="AH158" s="20"/>
      <c r="AI158" s="20"/>
      <c r="AJ158" s="20"/>
      <c r="AK158" s="48"/>
    </row>
    <row r="159" spans="2:37" x14ac:dyDescent="0.25">
      <c r="B159" s="91"/>
      <c r="C159" s="88"/>
      <c r="D159" s="91"/>
      <c r="F159" s="93"/>
      <c r="H159" s="89"/>
      <c r="J159" s="89"/>
      <c r="L159" s="89"/>
      <c r="N159" s="89"/>
      <c r="P159" s="91"/>
      <c r="R159" s="90"/>
      <c r="T159" s="91"/>
      <c r="V159" s="82"/>
      <c r="W159" s="17"/>
      <c r="X159" s="95"/>
      <c r="Y159" s="4"/>
      <c r="Z159" s="19"/>
      <c r="AA159" s="19"/>
      <c r="AB159" s="19"/>
      <c r="AC159" s="19"/>
      <c r="AD159" s="19"/>
      <c r="AE159" s="19"/>
      <c r="AF159" s="47"/>
      <c r="AG159" s="48"/>
      <c r="AH159" s="20"/>
      <c r="AI159" s="20"/>
      <c r="AJ159" s="20"/>
      <c r="AK159" s="48"/>
    </row>
    <row r="160" spans="2:37" x14ac:dyDescent="0.25">
      <c r="B160" s="91"/>
      <c r="C160" s="88"/>
      <c r="D160" s="91"/>
      <c r="F160" s="93"/>
      <c r="H160" s="89"/>
      <c r="J160" s="89"/>
      <c r="L160" s="89"/>
      <c r="N160" s="89"/>
      <c r="P160" s="91"/>
      <c r="R160" s="90"/>
      <c r="T160" s="91"/>
      <c r="V160" s="82"/>
      <c r="W160" s="17"/>
      <c r="X160" s="95"/>
      <c r="Y160" s="4"/>
      <c r="Z160" s="19"/>
      <c r="AA160" s="19"/>
      <c r="AB160" s="19"/>
      <c r="AC160" s="19"/>
      <c r="AD160" s="19"/>
      <c r="AE160" s="19"/>
      <c r="AF160" s="47"/>
      <c r="AG160" s="48"/>
      <c r="AH160" s="20"/>
      <c r="AI160" s="20"/>
      <c r="AJ160" s="20"/>
      <c r="AK160" s="48"/>
    </row>
    <row r="161" spans="2:37" x14ac:dyDescent="0.25">
      <c r="B161" s="91"/>
      <c r="C161" s="88"/>
      <c r="D161" s="91"/>
      <c r="F161" s="93"/>
      <c r="H161" s="89"/>
      <c r="J161" s="89"/>
      <c r="L161" s="89"/>
      <c r="N161" s="89"/>
      <c r="P161" s="91"/>
      <c r="R161" s="90"/>
      <c r="T161" s="91"/>
      <c r="V161" s="82"/>
      <c r="W161" s="17"/>
      <c r="X161" s="95"/>
      <c r="Y161" s="4"/>
      <c r="Z161" s="19"/>
      <c r="AA161" s="19"/>
      <c r="AB161" s="19"/>
      <c r="AC161" s="19"/>
      <c r="AD161" s="19"/>
      <c r="AE161" s="19"/>
      <c r="AF161" s="47"/>
      <c r="AG161" s="48"/>
      <c r="AH161" s="20"/>
      <c r="AI161" s="20"/>
      <c r="AJ161" s="20"/>
      <c r="AK161" s="48"/>
    </row>
    <row r="162" spans="2:37" x14ac:dyDescent="0.25">
      <c r="B162" s="91"/>
      <c r="C162" s="88"/>
      <c r="D162" s="91"/>
      <c r="F162" s="93"/>
      <c r="H162" s="89"/>
      <c r="J162" s="89"/>
      <c r="L162" s="89"/>
      <c r="N162" s="89"/>
      <c r="P162" s="91"/>
      <c r="R162" s="90"/>
      <c r="T162" s="91"/>
      <c r="V162" s="82"/>
      <c r="W162" s="17"/>
      <c r="X162" s="95"/>
      <c r="Y162" s="4"/>
      <c r="Z162" s="19"/>
      <c r="AA162" s="19"/>
      <c r="AB162" s="19"/>
      <c r="AC162" s="19"/>
      <c r="AD162" s="19"/>
      <c r="AE162" s="19"/>
      <c r="AF162" s="47"/>
      <c r="AG162" s="48"/>
      <c r="AH162" s="20"/>
      <c r="AI162" s="20"/>
      <c r="AJ162" s="20"/>
      <c r="AK162" s="48"/>
    </row>
    <row r="163" spans="2:37" x14ac:dyDescent="0.25">
      <c r="B163" s="91"/>
      <c r="C163" s="88"/>
      <c r="D163" s="91"/>
      <c r="F163" s="93"/>
      <c r="H163" s="89"/>
      <c r="J163" s="89"/>
      <c r="L163" s="89"/>
      <c r="N163" s="89"/>
      <c r="P163" s="91"/>
      <c r="R163" s="90"/>
      <c r="T163" s="91"/>
      <c r="V163" s="82"/>
      <c r="W163" s="17"/>
      <c r="X163" s="95"/>
      <c r="Y163" s="4"/>
      <c r="Z163" s="19"/>
      <c r="AA163" s="19"/>
      <c r="AB163" s="19"/>
      <c r="AC163" s="19"/>
      <c r="AD163" s="19"/>
      <c r="AE163" s="19"/>
      <c r="AF163" s="47"/>
      <c r="AG163" s="48"/>
      <c r="AH163" s="20"/>
      <c r="AI163" s="20"/>
      <c r="AJ163" s="20"/>
    </row>
    <row r="164" spans="2:37" x14ac:dyDescent="0.25">
      <c r="B164" s="91"/>
      <c r="C164" s="88"/>
      <c r="D164" s="91"/>
      <c r="F164" s="93"/>
      <c r="H164" s="89"/>
      <c r="J164" s="89"/>
      <c r="L164" s="89"/>
      <c r="N164" s="89"/>
      <c r="P164" s="91"/>
      <c r="R164" s="90"/>
      <c r="T164" s="91"/>
      <c r="V164" s="82"/>
      <c r="W164" s="17"/>
      <c r="X164" s="95"/>
      <c r="Y164" s="4"/>
      <c r="Z164" s="19"/>
      <c r="AA164" s="19"/>
      <c r="AB164" s="19"/>
      <c r="AC164" s="19"/>
      <c r="AD164" s="19"/>
      <c r="AE164" s="19"/>
      <c r="AF164" s="47"/>
      <c r="AG164" s="48"/>
      <c r="AH164" s="20"/>
      <c r="AI164" s="20"/>
      <c r="AJ164" s="20"/>
    </row>
    <row r="165" spans="2:37" x14ac:dyDescent="0.25">
      <c r="B165" s="91"/>
      <c r="C165" s="88"/>
      <c r="D165" s="91"/>
      <c r="F165" s="93"/>
      <c r="H165" s="89"/>
      <c r="J165" s="89"/>
      <c r="L165" s="89"/>
      <c r="N165" s="89"/>
      <c r="P165" s="91"/>
      <c r="R165" s="90"/>
      <c r="T165" s="91"/>
      <c r="V165" s="82"/>
      <c r="W165" s="17"/>
      <c r="X165" s="95"/>
      <c r="Y165" s="4"/>
      <c r="Z165" s="19"/>
      <c r="AA165" s="19"/>
      <c r="AB165" s="19"/>
      <c r="AC165" s="19"/>
      <c r="AD165" s="19"/>
      <c r="AE165" s="19"/>
      <c r="AF165" s="47"/>
      <c r="AG165" s="48"/>
      <c r="AH165" s="20"/>
      <c r="AI165" s="20"/>
      <c r="AJ165" s="20"/>
    </row>
    <row r="166" spans="2:37" x14ac:dyDescent="0.25">
      <c r="B166" s="91"/>
      <c r="C166" s="88"/>
      <c r="D166" s="91"/>
      <c r="F166" s="93"/>
      <c r="H166" s="89"/>
      <c r="J166" s="89"/>
      <c r="L166" s="89"/>
      <c r="N166" s="89"/>
      <c r="P166" s="91"/>
      <c r="R166" s="90"/>
      <c r="T166" s="91"/>
      <c r="V166" s="82"/>
      <c r="W166" s="17"/>
      <c r="X166" s="95"/>
      <c r="Y166" s="4"/>
      <c r="Z166" s="19"/>
      <c r="AA166" s="19"/>
      <c r="AB166" s="19"/>
      <c r="AC166" s="19"/>
      <c r="AD166" s="19"/>
      <c r="AE166" s="19"/>
      <c r="AF166" s="47"/>
      <c r="AG166" s="48"/>
      <c r="AH166" s="20"/>
      <c r="AI166" s="20"/>
      <c r="AJ166" s="20"/>
    </row>
    <row r="167" spans="2:37" x14ac:dyDescent="0.25">
      <c r="B167" s="91"/>
      <c r="C167" s="88"/>
      <c r="D167" s="91"/>
      <c r="F167" s="93"/>
      <c r="H167" s="89"/>
      <c r="J167" s="89"/>
      <c r="L167" s="89"/>
      <c r="N167" s="89"/>
      <c r="P167" s="91"/>
      <c r="R167" s="90"/>
      <c r="T167" s="91"/>
      <c r="V167" s="82"/>
      <c r="W167" s="17"/>
      <c r="X167" s="95"/>
      <c r="Y167" s="4"/>
      <c r="Z167" s="19"/>
      <c r="AA167" s="19"/>
      <c r="AB167" s="19"/>
      <c r="AC167" s="19"/>
      <c r="AD167" s="19"/>
      <c r="AE167" s="19"/>
      <c r="AF167" s="47"/>
      <c r="AG167" s="48"/>
      <c r="AH167" s="20"/>
      <c r="AI167" s="20"/>
      <c r="AJ167" s="20"/>
    </row>
    <row r="168" spans="2:37" x14ac:dyDescent="0.25">
      <c r="B168" s="91"/>
      <c r="C168" s="88"/>
      <c r="D168" s="91"/>
      <c r="F168" s="93"/>
      <c r="H168" s="89"/>
      <c r="J168" s="89"/>
      <c r="L168" s="89"/>
      <c r="N168" s="89"/>
      <c r="P168" s="91"/>
      <c r="R168" s="90"/>
      <c r="T168" s="91"/>
      <c r="V168" s="82"/>
      <c r="W168" s="17"/>
      <c r="X168" s="95"/>
      <c r="Y168" s="4"/>
      <c r="Z168" s="19"/>
      <c r="AA168" s="19"/>
      <c r="AB168" s="19"/>
      <c r="AC168" s="19"/>
      <c r="AD168" s="19"/>
      <c r="AE168" s="19"/>
      <c r="AF168" s="47"/>
      <c r="AG168" s="48"/>
      <c r="AH168" s="20"/>
      <c r="AI168" s="20"/>
      <c r="AJ168" s="20"/>
    </row>
    <row r="169" spans="2:37" x14ac:dyDescent="0.25">
      <c r="B169" s="91"/>
      <c r="C169" s="88"/>
      <c r="D169" s="91"/>
      <c r="F169" s="93"/>
      <c r="H169" s="89"/>
      <c r="J169" s="89"/>
      <c r="L169" s="89"/>
      <c r="N169" s="89"/>
      <c r="P169" s="91"/>
      <c r="R169" s="90"/>
      <c r="T169" s="91"/>
      <c r="V169" s="82"/>
      <c r="W169" s="17"/>
      <c r="X169" s="95"/>
      <c r="Y169" s="4"/>
      <c r="Z169" s="19"/>
      <c r="AA169" s="19"/>
      <c r="AB169" s="19"/>
      <c r="AC169" s="19"/>
      <c r="AD169" s="19"/>
      <c r="AE169" s="19"/>
      <c r="AF169" s="47"/>
      <c r="AG169" s="48"/>
      <c r="AH169" s="20"/>
      <c r="AI169" s="20"/>
      <c r="AJ169" s="20"/>
    </row>
    <row r="170" spans="2:37" x14ac:dyDescent="0.25">
      <c r="B170" s="91"/>
      <c r="C170" s="88"/>
      <c r="D170" s="91"/>
      <c r="F170" s="93"/>
      <c r="H170" s="89"/>
      <c r="J170" s="89"/>
      <c r="L170" s="89"/>
      <c r="N170" s="89"/>
      <c r="P170" s="91"/>
      <c r="R170" s="90"/>
      <c r="T170" s="91"/>
      <c r="V170" s="82"/>
      <c r="W170" s="17"/>
      <c r="X170" s="95"/>
      <c r="Y170" s="4"/>
      <c r="Z170" s="19"/>
      <c r="AA170" s="19"/>
      <c r="AB170" s="19"/>
      <c r="AC170" s="19"/>
      <c r="AD170" s="19"/>
      <c r="AE170" s="19"/>
      <c r="AF170" s="47"/>
      <c r="AG170" s="48"/>
      <c r="AH170" s="20"/>
      <c r="AI170" s="20"/>
      <c r="AJ170" s="20"/>
    </row>
    <row r="171" spans="2:37" x14ac:dyDescent="0.25">
      <c r="B171" s="91"/>
      <c r="C171" s="88"/>
      <c r="D171" s="91"/>
      <c r="F171" s="93"/>
      <c r="H171" s="89"/>
      <c r="J171" s="89"/>
      <c r="L171" s="89"/>
      <c r="N171" s="89"/>
      <c r="P171" s="91"/>
      <c r="R171" s="90"/>
      <c r="T171" s="91"/>
      <c r="V171" s="82"/>
      <c r="W171" s="83"/>
      <c r="X171" s="95"/>
      <c r="Y171" s="84"/>
      <c r="Z171" s="85"/>
      <c r="AA171" s="85"/>
      <c r="AB171" s="85"/>
      <c r="AC171" s="85"/>
      <c r="AD171" s="85"/>
      <c r="AE171" s="85"/>
      <c r="AF171" s="47"/>
      <c r="AG171" s="48"/>
      <c r="AH171" s="20"/>
      <c r="AI171" s="20"/>
      <c r="AJ171" s="20"/>
    </row>
    <row r="172" spans="2:37" x14ac:dyDescent="0.25">
      <c r="B172" s="91"/>
      <c r="C172" s="88"/>
      <c r="D172" s="91"/>
      <c r="F172" s="93"/>
      <c r="H172" s="89"/>
      <c r="J172" s="89"/>
      <c r="L172" s="89"/>
      <c r="N172" s="89"/>
      <c r="P172" s="91"/>
      <c r="R172" s="90"/>
      <c r="T172" s="91"/>
      <c r="V172" s="82"/>
      <c r="W172" s="17"/>
      <c r="X172" s="95"/>
      <c r="Y172" s="4"/>
      <c r="Z172" s="19"/>
      <c r="AA172" s="19"/>
      <c r="AB172" s="19"/>
      <c r="AC172" s="19"/>
      <c r="AD172" s="19"/>
      <c r="AE172" s="19"/>
      <c r="AF172" s="47"/>
      <c r="AG172" s="48"/>
      <c r="AH172" s="20"/>
      <c r="AI172" s="20"/>
      <c r="AJ172" s="20"/>
    </row>
    <row r="173" spans="2:37" x14ac:dyDescent="0.25">
      <c r="B173" s="91"/>
      <c r="C173" s="88"/>
      <c r="D173" s="91"/>
      <c r="F173" s="93"/>
      <c r="H173" s="89"/>
      <c r="J173" s="89"/>
      <c r="L173" s="89"/>
      <c r="N173" s="89"/>
      <c r="P173" s="91"/>
      <c r="R173" s="90"/>
      <c r="T173" s="91"/>
      <c r="V173" s="82"/>
      <c r="W173" s="17"/>
      <c r="X173" s="95"/>
      <c r="Y173" s="4"/>
      <c r="Z173" s="19"/>
      <c r="AA173" s="19"/>
      <c r="AB173" s="19"/>
      <c r="AC173" s="19"/>
      <c r="AD173" s="19"/>
      <c r="AE173" s="19"/>
      <c r="AF173" s="47"/>
      <c r="AG173" s="48"/>
      <c r="AH173" s="20"/>
      <c r="AI173" s="20"/>
      <c r="AJ173" s="20"/>
    </row>
    <row r="174" spans="2:37" x14ac:dyDescent="0.25">
      <c r="B174" s="91"/>
      <c r="C174" s="88"/>
      <c r="D174" s="91"/>
      <c r="F174" s="93"/>
      <c r="H174" s="89"/>
      <c r="J174" s="89"/>
      <c r="L174" s="89"/>
      <c r="N174" s="89"/>
      <c r="P174" s="91"/>
      <c r="R174" s="90"/>
      <c r="T174" s="91"/>
      <c r="V174" s="82"/>
      <c r="W174" s="17"/>
      <c r="X174" s="95"/>
      <c r="Y174" s="4"/>
      <c r="Z174" s="19"/>
      <c r="AA174" s="19"/>
      <c r="AB174" s="19"/>
      <c r="AC174" s="19"/>
      <c r="AD174" s="19"/>
      <c r="AE174" s="19"/>
      <c r="AF174" s="47"/>
      <c r="AG174" s="48"/>
      <c r="AH174" s="20"/>
      <c r="AI174" s="20"/>
      <c r="AJ174" s="20"/>
    </row>
    <row r="175" spans="2:37" x14ac:dyDescent="0.25">
      <c r="B175" s="91"/>
      <c r="C175" s="88"/>
      <c r="D175" s="91"/>
      <c r="F175" s="93"/>
      <c r="H175" s="89"/>
      <c r="J175" s="89"/>
      <c r="L175" s="89"/>
      <c r="N175" s="89"/>
      <c r="P175" s="91"/>
      <c r="R175" s="90"/>
      <c r="T175" s="91"/>
      <c r="V175" s="82"/>
      <c r="W175" s="17"/>
      <c r="X175" s="95"/>
      <c r="Y175" s="4"/>
      <c r="Z175" s="19"/>
      <c r="AA175" s="19"/>
      <c r="AB175" s="19"/>
      <c r="AC175" s="19"/>
      <c r="AD175" s="19"/>
      <c r="AE175" s="19"/>
      <c r="AF175" s="47"/>
      <c r="AG175" s="48"/>
      <c r="AH175" s="20"/>
      <c r="AI175" s="20"/>
      <c r="AJ175" s="20"/>
    </row>
    <row r="176" spans="2:37" x14ac:dyDescent="0.25">
      <c r="B176" s="91"/>
      <c r="C176" s="88"/>
      <c r="D176" s="91"/>
      <c r="F176" s="93"/>
      <c r="H176" s="89"/>
      <c r="J176" s="89"/>
      <c r="L176" s="89"/>
      <c r="N176" s="89"/>
      <c r="P176" s="91"/>
      <c r="R176" s="90"/>
      <c r="T176" s="91"/>
      <c r="V176" s="82"/>
      <c r="W176" s="17"/>
      <c r="X176" s="95"/>
      <c r="Y176" s="4"/>
      <c r="Z176" s="19"/>
      <c r="AA176" s="19"/>
      <c r="AB176" s="19"/>
      <c r="AC176" s="19"/>
      <c r="AD176" s="19"/>
      <c r="AE176" s="19"/>
      <c r="AF176" s="47"/>
      <c r="AG176" s="48"/>
      <c r="AH176" s="20"/>
      <c r="AI176" s="20"/>
      <c r="AJ176" s="20"/>
    </row>
    <row r="177" spans="2:36" x14ac:dyDescent="0.25">
      <c r="B177" s="91"/>
      <c r="C177" s="88"/>
      <c r="D177" s="91"/>
      <c r="F177" s="93"/>
      <c r="H177" s="89"/>
      <c r="J177" s="89"/>
      <c r="L177" s="89"/>
      <c r="N177" s="89"/>
      <c r="P177" s="91"/>
      <c r="R177" s="90"/>
      <c r="T177" s="91"/>
      <c r="V177" s="82"/>
      <c r="W177" s="17"/>
      <c r="X177" s="95"/>
      <c r="Y177" s="4"/>
      <c r="Z177" s="19"/>
      <c r="AA177" s="19"/>
      <c r="AB177" s="19"/>
      <c r="AC177" s="19"/>
      <c r="AD177" s="19"/>
      <c r="AE177" s="19"/>
      <c r="AF177" s="47"/>
      <c r="AG177" s="48"/>
      <c r="AH177" s="20"/>
      <c r="AI177" s="20"/>
      <c r="AJ177" s="20"/>
    </row>
    <row r="178" spans="2:36" x14ac:dyDescent="0.25">
      <c r="B178" s="91"/>
      <c r="C178" s="88"/>
      <c r="D178" s="91"/>
      <c r="F178" s="93"/>
      <c r="H178" s="89"/>
      <c r="J178" s="89"/>
      <c r="L178" s="89"/>
      <c r="N178" s="89"/>
      <c r="P178" s="91"/>
      <c r="R178" s="90"/>
      <c r="T178" s="91"/>
      <c r="V178" s="82"/>
      <c r="W178" s="17"/>
      <c r="X178" s="95"/>
      <c r="Y178" s="4"/>
      <c r="Z178" s="19"/>
      <c r="AA178" s="19"/>
      <c r="AB178" s="19"/>
      <c r="AC178" s="19"/>
      <c r="AD178" s="19"/>
      <c r="AE178" s="19"/>
      <c r="AF178" s="47"/>
      <c r="AG178" s="48"/>
      <c r="AH178" s="20"/>
      <c r="AI178" s="20"/>
      <c r="AJ178" s="20"/>
    </row>
    <row r="179" spans="2:36" x14ac:dyDescent="0.25">
      <c r="B179" s="91"/>
      <c r="C179" s="88"/>
      <c r="D179" s="91"/>
      <c r="F179" s="93"/>
      <c r="H179" s="89"/>
      <c r="J179" s="89"/>
      <c r="L179" s="89"/>
      <c r="N179" s="89"/>
      <c r="P179" s="91"/>
      <c r="R179" s="90"/>
      <c r="T179" s="91"/>
      <c r="V179" s="82"/>
      <c r="W179" s="17"/>
      <c r="X179" s="95"/>
      <c r="Y179" s="4"/>
      <c r="Z179" s="19"/>
      <c r="AA179" s="19"/>
      <c r="AB179" s="19"/>
      <c r="AC179" s="19"/>
      <c r="AD179" s="19"/>
      <c r="AE179" s="19"/>
      <c r="AF179" s="47"/>
      <c r="AG179" s="48"/>
      <c r="AH179" s="20"/>
      <c r="AI179" s="20"/>
      <c r="AJ179" s="20"/>
    </row>
    <row r="180" spans="2:36" x14ac:dyDescent="0.25">
      <c r="B180" s="91"/>
      <c r="C180" s="88"/>
      <c r="D180" s="91"/>
      <c r="F180" s="93"/>
      <c r="H180" s="89"/>
      <c r="J180" s="89"/>
      <c r="L180" s="89"/>
      <c r="N180" s="89"/>
      <c r="P180" s="91"/>
      <c r="R180" s="90"/>
      <c r="T180" s="91"/>
      <c r="V180" s="82"/>
      <c r="W180" s="17"/>
      <c r="X180" s="95"/>
      <c r="Y180" s="4"/>
      <c r="Z180" s="19"/>
      <c r="AA180" s="19"/>
      <c r="AB180" s="19"/>
      <c r="AC180" s="19"/>
      <c r="AD180" s="19"/>
      <c r="AE180" s="19"/>
      <c r="AF180" s="47"/>
      <c r="AG180" s="48"/>
      <c r="AH180" s="20"/>
      <c r="AI180" s="20"/>
      <c r="AJ180" s="20"/>
    </row>
    <row r="181" spans="2:36" x14ac:dyDescent="0.25">
      <c r="B181" s="91"/>
      <c r="C181" s="88"/>
      <c r="D181" s="91"/>
      <c r="F181" s="93"/>
      <c r="H181" s="89"/>
      <c r="J181" s="89"/>
      <c r="L181" s="89"/>
      <c r="N181" s="89"/>
      <c r="P181" s="91"/>
      <c r="R181" s="90"/>
      <c r="T181" s="91"/>
      <c r="V181" s="82"/>
      <c r="W181" s="17"/>
      <c r="X181" s="95"/>
      <c r="Y181" s="4"/>
      <c r="Z181" s="19"/>
      <c r="AA181" s="19"/>
      <c r="AB181" s="19"/>
      <c r="AC181" s="19"/>
      <c r="AD181" s="19"/>
      <c r="AE181" s="19"/>
      <c r="AF181" s="47"/>
      <c r="AG181" s="48"/>
      <c r="AH181" s="20"/>
      <c r="AI181" s="20"/>
      <c r="AJ181" s="20"/>
    </row>
    <row r="182" spans="2:36" x14ac:dyDescent="0.25">
      <c r="B182" s="91"/>
      <c r="C182" s="88"/>
      <c r="D182" s="91"/>
      <c r="F182" s="93"/>
      <c r="H182" s="89"/>
      <c r="J182" s="89"/>
      <c r="L182" s="89"/>
      <c r="N182" s="89"/>
      <c r="P182" s="91"/>
      <c r="R182" s="90"/>
      <c r="T182" s="91"/>
      <c r="V182" s="82"/>
      <c r="W182" s="17"/>
      <c r="X182" s="95"/>
      <c r="Y182" s="4"/>
      <c r="Z182" s="19"/>
      <c r="AA182" s="19"/>
      <c r="AB182" s="19"/>
      <c r="AC182" s="19"/>
      <c r="AD182" s="19"/>
      <c r="AE182" s="19"/>
      <c r="AF182" s="47"/>
      <c r="AG182" s="48"/>
      <c r="AH182" s="20"/>
      <c r="AI182" s="20"/>
      <c r="AJ182" s="20"/>
    </row>
    <row r="183" spans="2:36" x14ac:dyDescent="0.25">
      <c r="B183" s="91"/>
      <c r="C183" s="88"/>
      <c r="D183" s="91"/>
      <c r="F183" s="93"/>
      <c r="H183" s="89"/>
      <c r="J183" s="89"/>
      <c r="L183" s="89"/>
      <c r="N183" s="89"/>
      <c r="P183" s="91"/>
      <c r="R183" s="90"/>
      <c r="T183" s="91"/>
      <c r="V183" s="82"/>
      <c r="W183" s="17"/>
      <c r="X183" s="95"/>
      <c r="Y183" s="4"/>
      <c r="Z183" s="19"/>
      <c r="AA183" s="19"/>
      <c r="AB183" s="19"/>
      <c r="AC183" s="19"/>
      <c r="AD183" s="19"/>
      <c r="AE183" s="19"/>
      <c r="AF183" s="47"/>
      <c r="AG183" s="48"/>
      <c r="AH183" s="20"/>
      <c r="AI183" s="20"/>
      <c r="AJ183" s="20"/>
    </row>
    <row r="184" spans="2:36" x14ac:dyDescent="0.25">
      <c r="B184" s="91"/>
      <c r="C184" s="88"/>
      <c r="D184" s="91"/>
      <c r="F184" s="93"/>
      <c r="H184" s="89"/>
      <c r="J184" s="89"/>
      <c r="L184" s="89"/>
      <c r="N184" s="89"/>
      <c r="P184" s="91"/>
      <c r="R184" s="90"/>
      <c r="T184" s="91"/>
      <c r="V184" s="82"/>
      <c r="W184" s="17"/>
      <c r="X184" s="95"/>
      <c r="Y184" s="4"/>
      <c r="Z184" s="19"/>
      <c r="AA184" s="19"/>
      <c r="AB184" s="19"/>
      <c r="AC184" s="19"/>
      <c r="AD184" s="19"/>
      <c r="AE184" s="19"/>
      <c r="AF184" s="47"/>
      <c r="AG184" s="48"/>
      <c r="AH184" s="20"/>
      <c r="AI184" s="20"/>
      <c r="AJ184" s="20"/>
    </row>
    <row r="185" spans="2:36" x14ac:dyDescent="0.25">
      <c r="B185" s="91"/>
      <c r="C185" s="88"/>
      <c r="D185" s="91"/>
      <c r="F185" s="93"/>
      <c r="H185" s="89"/>
      <c r="J185" s="89"/>
      <c r="L185" s="89"/>
      <c r="N185" s="89"/>
      <c r="P185" s="91"/>
      <c r="R185" s="90"/>
      <c r="T185" s="91"/>
      <c r="V185" s="82"/>
      <c r="W185" s="17"/>
      <c r="X185" s="95"/>
      <c r="Y185" s="4"/>
      <c r="Z185" s="19"/>
      <c r="AA185" s="19"/>
      <c r="AB185" s="19"/>
      <c r="AC185" s="19"/>
      <c r="AD185" s="19"/>
      <c r="AE185" s="19"/>
      <c r="AF185" s="47"/>
      <c r="AG185" s="48"/>
      <c r="AH185" s="20"/>
      <c r="AI185" s="20"/>
      <c r="AJ185" s="20"/>
    </row>
    <row r="186" spans="2:36" x14ac:dyDescent="0.25">
      <c r="B186" s="91"/>
      <c r="C186" s="88"/>
      <c r="D186" s="91"/>
      <c r="F186" s="93"/>
      <c r="H186" s="89"/>
      <c r="J186" s="89"/>
      <c r="L186" s="89"/>
      <c r="N186" s="89"/>
      <c r="P186" s="91"/>
      <c r="R186" s="90"/>
      <c r="T186" s="91"/>
      <c r="V186" s="82"/>
      <c r="W186" s="17"/>
      <c r="X186" s="95"/>
      <c r="Y186" s="4"/>
      <c r="Z186" s="19"/>
      <c r="AA186" s="19"/>
      <c r="AB186" s="19"/>
      <c r="AC186" s="19"/>
      <c r="AD186" s="19"/>
      <c r="AE186" s="19"/>
      <c r="AF186" s="47"/>
      <c r="AG186" s="48"/>
      <c r="AH186" s="20"/>
      <c r="AI186" s="20"/>
      <c r="AJ186" s="20"/>
    </row>
    <row r="187" spans="2:36" x14ac:dyDescent="0.25">
      <c r="B187" s="91"/>
      <c r="C187" s="88"/>
      <c r="D187" s="91"/>
      <c r="F187" s="93"/>
      <c r="H187" s="89"/>
      <c r="J187" s="89"/>
      <c r="L187" s="89"/>
      <c r="N187" s="89"/>
      <c r="P187" s="91"/>
      <c r="R187" s="90"/>
      <c r="T187" s="91"/>
      <c r="V187" s="82"/>
      <c r="W187" s="17"/>
      <c r="X187" s="95"/>
      <c r="Y187" s="4"/>
      <c r="Z187" s="19"/>
      <c r="AA187" s="19"/>
      <c r="AB187" s="19"/>
      <c r="AC187" s="19"/>
      <c r="AD187" s="19"/>
      <c r="AE187" s="19"/>
      <c r="AF187" s="47"/>
      <c r="AG187" s="48"/>
      <c r="AH187" s="20"/>
      <c r="AI187" s="20"/>
      <c r="AJ187" s="20"/>
    </row>
    <row r="188" spans="2:36" x14ac:dyDescent="0.25">
      <c r="B188" s="91"/>
      <c r="C188" s="88"/>
      <c r="D188" s="91"/>
      <c r="F188" s="93"/>
      <c r="H188" s="89"/>
      <c r="J188" s="89"/>
      <c r="L188" s="89"/>
      <c r="N188" s="89"/>
      <c r="P188" s="91"/>
      <c r="R188" s="90"/>
      <c r="T188" s="91"/>
      <c r="V188" s="82"/>
      <c r="W188" s="17"/>
      <c r="X188" s="95"/>
      <c r="Y188" s="4"/>
      <c r="Z188" s="19"/>
      <c r="AA188" s="19"/>
      <c r="AB188" s="19"/>
      <c r="AC188" s="19"/>
      <c r="AD188" s="19"/>
      <c r="AE188" s="19"/>
      <c r="AF188" s="47"/>
      <c r="AG188" s="48"/>
      <c r="AH188" s="20"/>
      <c r="AI188" s="20"/>
      <c r="AJ188" s="20"/>
    </row>
    <row r="189" spans="2:36" x14ac:dyDescent="0.25">
      <c r="B189" s="91"/>
      <c r="C189" s="88"/>
      <c r="D189" s="91"/>
      <c r="F189" s="93"/>
      <c r="H189" s="89"/>
      <c r="J189" s="89"/>
      <c r="L189" s="89"/>
      <c r="N189" s="89"/>
      <c r="P189" s="91"/>
      <c r="R189" s="90"/>
      <c r="T189" s="91"/>
      <c r="V189" s="82"/>
      <c r="W189" s="17"/>
      <c r="X189" s="95"/>
      <c r="Y189" s="4"/>
      <c r="Z189" s="19"/>
      <c r="AA189" s="19"/>
      <c r="AB189" s="19"/>
      <c r="AC189" s="19"/>
      <c r="AD189" s="19"/>
      <c r="AE189" s="19"/>
      <c r="AF189" s="47"/>
      <c r="AG189" s="48"/>
      <c r="AH189" s="20"/>
      <c r="AI189" s="20"/>
      <c r="AJ189" s="20"/>
    </row>
    <row r="190" spans="2:36" x14ac:dyDescent="0.25">
      <c r="B190" s="91"/>
      <c r="C190" s="88"/>
      <c r="D190" s="91"/>
      <c r="F190" s="93"/>
      <c r="H190" s="89"/>
      <c r="J190" s="89"/>
      <c r="L190" s="89"/>
      <c r="N190" s="89"/>
      <c r="P190" s="91"/>
      <c r="R190" s="90"/>
      <c r="T190" s="91"/>
      <c r="V190" s="82"/>
      <c r="W190" s="17"/>
      <c r="X190" s="95"/>
      <c r="Y190" s="4"/>
      <c r="Z190" s="19"/>
      <c r="AA190" s="19"/>
      <c r="AB190" s="19"/>
      <c r="AC190" s="19"/>
      <c r="AD190" s="19"/>
      <c r="AE190" s="19"/>
      <c r="AF190" s="47"/>
      <c r="AG190" s="48"/>
      <c r="AH190" s="20"/>
      <c r="AI190" s="20"/>
      <c r="AJ190" s="20"/>
    </row>
    <row r="191" spans="2:36" x14ac:dyDescent="0.25">
      <c r="B191" s="91"/>
      <c r="C191" s="88"/>
      <c r="D191" s="91"/>
      <c r="F191" s="93"/>
      <c r="H191" s="89"/>
      <c r="J191" s="89"/>
      <c r="L191" s="89"/>
      <c r="N191" s="89"/>
      <c r="P191" s="91"/>
      <c r="R191" s="90"/>
      <c r="T191" s="91"/>
      <c r="V191" s="82"/>
      <c r="W191" s="17"/>
      <c r="X191" s="95"/>
      <c r="Y191" s="4"/>
      <c r="Z191" s="19"/>
      <c r="AA191" s="19"/>
      <c r="AB191" s="19"/>
      <c r="AC191" s="19"/>
      <c r="AD191" s="19"/>
      <c r="AE191" s="19"/>
      <c r="AF191" s="47"/>
      <c r="AG191" s="48"/>
      <c r="AH191" s="20"/>
      <c r="AI191" s="20"/>
      <c r="AJ191" s="20"/>
    </row>
    <row r="192" spans="2:36" x14ac:dyDescent="0.25">
      <c r="B192" s="91"/>
      <c r="C192" s="88"/>
      <c r="D192" s="91"/>
      <c r="F192" s="93"/>
      <c r="H192" s="89"/>
      <c r="J192" s="89"/>
      <c r="L192" s="89"/>
      <c r="N192" s="89"/>
      <c r="P192" s="91"/>
      <c r="R192" s="90"/>
      <c r="T192" s="91"/>
      <c r="V192" s="82"/>
      <c r="W192" s="17"/>
      <c r="X192" s="95"/>
      <c r="Y192" s="4"/>
      <c r="Z192" s="19"/>
      <c r="AA192" s="19"/>
      <c r="AB192" s="19"/>
      <c r="AC192" s="19"/>
      <c r="AD192" s="19"/>
      <c r="AE192" s="19"/>
      <c r="AF192" s="47"/>
      <c r="AG192" s="48"/>
      <c r="AH192" s="20"/>
      <c r="AI192" s="20"/>
      <c r="AJ192" s="20"/>
    </row>
    <row r="193" spans="2:36" x14ac:dyDescent="0.25">
      <c r="B193" s="91"/>
      <c r="C193" s="88"/>
      <c r="D193" s="91"/>
      <c r="F193" s="93"/>
      <c r="H193" s="89"/>
      <c r="J193" s="89"/>
      <c r="L193" s="89"/>
      <c r="N193" s="89"/>
      <c r="P193" s="91"/>
      <c r="R193" s="90"/>
      <c r="T193" s="91"/>
      <c r="V193" s="82"/>
      <c r="W193" s="17"/>
      <c r="X193" s="95"/>
      <c r="Y193" s="4"/>
      <c r="Z193" s="19"/>
      <c r="AA193" s="19"/>
      <c r="AB193" s="19"/>
      <c r="AC193" s="19"/>
      <c r="AD193" s="19"/>
      <c r="AE193" s="19"/>
      <c r="AF193" s="47"/>
      <c r="AG193" s="48"/>
      <c r="AH193" s="20"/>
      <c r="AI193" s="20"/>
      <c r="AJ193" s="20"/>
    </row>
    <row r="194" spans="2:36" x14ac:dyDescent="0.25">
      <c r="B194" s="91"/>
      <c r="C194" s="88"/>
      <c r="D194" s="91"/>
      <c r="F194" s="93"/>
      <c r="H194" s="89"/>
      <c r="J194" s="89"/>
      <c r="L194" s="89"/>
      <c r="N194" s="89"/>
      <c r="P194" s="91"/>
      <c r="R194" s="90"/>
      <c r="T194" s="91"/>
      <c r="V194" s="82"/>
      <c r="W194" s="17"/>
      <c r="X194" s="95"/>
      <c r="Y194" s="4"/>
      <c r="Z194" s="19"/>
      <c r="AA194" s="19"/>
      <c r="AB194" s="19"/>
      <c r="AC194" s="19"/>
      <c r="AD194" s="19"/>
      <c r="AE194" s="19"/>
      <c r="AF194" s="47"/>
      <c r="AG194" s="48"/>
      <c r="AH194" s="20"/>
      <c r="AI194" s="20"/>
      <c r="AJ194" s="20"/>
    </row>
    <row r="195" spans="2:36" x14ac:dyDescent="0.25">
      <c r="B195" s="91"/>
      <c r="C195" s="88"/>
      <c r="D195" s="91"/>
      <c r="F195" s="93"/>
      <c r="H195" s="89"/>
      <c r="J195" s="89"/>
      <c r="L195" s="89"/>
      <c r="N195" s="89"/>
      <c r="P195" s="91"/>
      <c r="R195" s="90"/>
      <c r="T195" s="91"/>
      <c r="V195" s="82"/>
      <c r="W195" s="17"/>
      <c r="X195" s="95"/>
      <c r="Y195" s="4"/>
      <c r="Z195" s="19"/>
      <c r="AA195" s="19"/>
      <c r="AB195" s="19"/>
      <c r="AC195" s="19"/>
      <c r="AD195" s="19"/>
      <c r="AE195" s="19"/>
      <c r="AF195" s="47"/>
      <c r="AG195" s="48"/>
      <c r="AH195" s="20"/>
      <c r="AI195" s="20"/>
      <c r="AJ195" s="20"/>
    </row>
    <row r="196" spans="2:36" x14ac:dyDescent="0.25">
      <c r="B196" s="91"/>
      <c r="C196" s="88"/>
      <c r="D196" s="91"/>
      <c r="F196" s="93"/>
      <c r="H196" s="89"/>
      <c r="J196" s="89"/>
      <c r="L196" s="89"/>
      <c r="N196" s="89"/>
      <c r="P196" s="91"/>
      <c r="R196" s="90"/>
      <c r="T196" s="91"/>
      <c r="V196" s="82"/>
      <c r="W196" s="17"/>
      <c r="X196" s="95"/>
      <c r="Y196" s="4"/>
      <c r="Z196" s="19"/>
      <c r="AA196" s="19"/>
      <c r="AB196" s="19"/>
      <c r="AC196" s="19"/>
      <c r="AD196" s="19"/>
      <c r="AE196" s="19"/>
      <c r="AF196" s="47"/>
      <c r="AG196" s="48"/>
      <c r="AH196" s="20"/>
      <c r="AI196" s="20"/>
      <c r="AJ196" s="20"/>
    </row>
    <row r="197" spans="2:36" x14ac:dyDescent="0.25">
      <c r="B197" s="91"/>
      <c r="C197" s="88"/>
      <c r="D197" s="91"/>
      <c r="F197" s="93"/>
      <c r="H197" s="89"/>
      <c r="J197" s="89"/>
      <c r="L197" s="89"/>
      <c r="N197" s="89"/>
      <c r="P197" s="91"/>
      <c r="R197" s="90"/>
      <c r="T197" s="91"/>
      <c r="V197" s="82"/>
      <c r="W197" s="17"/>
      <c r="X197" s="95"/>
      <c r="Y197" s="4"/>
      <c r="Z197" s="19"/>
      <c r="AA197" s="19"/>
      <c r="AB197" s="19"/>
      <c r="AC197" s="19"/>
      <c r="AD197" s="19"/>
      <c r="AE197" s="19"/>
      <c r="AF197" s="47"/>
      <c r="AG197" s="48"/>
      <c r="AH197" s="20"/>
      <c r="AI197" s="20"/>
      <c r="AJ197" s="20"/>
    </row>
    <row r="198" spans="2:36" x14ac:dyDescent="0.25">
      <c r="B198" s="91"/>
      <c r="C198" s="88"/>
      <c r="D198" s="91"/>
      <c r="F198" s="93"/>
      <c r="H198" s="89"/>
      <c r="J198" s="89"/>
      <c r="L198" s="89"/>
      <c r="N198" s="89"/>
      <c r="P198" s="91"/>
      <c r="R198" s="90"/>
      <c r="T198" s="91"/>
      <c r="V198" s="82"/>
      <c r="W198" s="17"/>
      <c r="X198" s="95"/>
      <c r="Y198" s="4"/>
      <c r="Z198" s="19"/>
      <c r="AA198" s="19"/>
      <c r="AB198" s="19"/>
      <c r="AC198" s="19"/>
      <c r="AD198" s="19"/>
      <c r="AE198" s="19"/>
      <c r="AF198" s="47"/>
      <c r="AG198" s="48"/>
      <c r="AH198" s="20"/>
      <c r="AI198" s="20"/>
      <c r="AJ198" s="20"/>
    </row>
    <row r="199" spans="2:36" x14ac:dyDescent="0.25">
      <c r="B199" s="91"/>
      <c r="C199" s="88"/>
      <c r="D199" s="91"/>
      <c r="F199" s="93"/>
      <c r="H199" s="89"/>
      <c r="J199" s="89"/>
      <c r="L199" s="89"/>
      <c r="N199" s="89"/>
      <c r="P199" s="91"/>
      <c r="R199" s="90"/>
      <c r="T199" s="91"/>
      <c r="V199" s="82"/>
      <c r="W199" s="17"/>
      <c r="X199" s="95"/>
      <c r="Y199" s="4"/>
      <c r="Z199" s="19"/>
      <c r="AA199" s="19"/>
      <c r="AB199" s="19"/>
      <c r="AC199" s="19"/>
      <c r="AD199" s="19"/>
      <c r="AE199" s="19"/>
      <c r="AF199" s="47"/>
      <c r="AG199" s="48"/>
      <c r="AH199" s="20"/>
      <c r="AI199" s="20"/>
      <c r="AJ199" s="20"/>
    </row>
    <row r="200" spans="2:36" x14ac:dyDescent="0.25">
      <c r="B200" s="91"/>
      <c r="C200" s="88"/>
      <c r="D200" s="91"/>
      <c r="F200" s="93"/>
      <c r="H200" s="89"/>
      <c r="J200" s="89"/>
      <c r="L200" s="89"/>
      <c r="N200" s="89"/>
      <c r="P200" s="91"/>
      <c r="R200" s="90"/>
      <c r="T200" s="91"/>
      <c r="V200" s="82"/>
      <c r="W200" s="17"/>
      <c r="X200" s="95"/>
      <c r="Y200" s="4"/>
      <c r="Z200" s="19"/>
      <c r="AA200" s="19"/>
      <c r="AB200" s="19"/>
      <c r="AC200" s="19"/>
      <c r="AD200" s="19"/>
      <c r="AE200" s="19"/>
      <c r="AF200" s="47"/>
      <c r="AG200" s="48"/>
      <c r="AH200" s="20"/>
      <c r="AI200" s="20"/>
      <c r="AJ200" s="20"/>
    </row>
    <row r="201" spans="2:36" x14ac:dyDescent="0.25">
      <c r="B201" s="91"/>
      <c r="C201" s="88"/>
      <c r="D201" s="91"/>
      <c r="F201" s="93"/>
      <c r="H201" s="89"/>
      <c r="J201" s="89"/>
      <c r="L201" s="89"/>
      <c r="N201" s="89"/>
      <c r="P201" s="91"/>
      <c r="R201" s="90"/>
      <c r="T201" s="91"/>
      <c r="V201" s="82"/>
      <c r="W201" s="17"/>
      <c r="X201" s="95"/>
      <c r="Y201" s="4"/>
      <c r="Z201" s="19"/>
      <c r="AA201" s="19"/>
      <c r="AB201" s="19"/>
      <c r="AC201" s="19"/>
      <c r="AD201" s="19"/>
      <c r="AE201" s="19"/>
      <c r="AF201" s="47"/>
      <c r="AG201" s="48"/>
      <c r="AH201" s="20"/>
      <c r="AI201" s="20"/>
      <c r="AJ201" s="20"/>
    </row>
    <row r="202" spans="2:36" x14ac:dyDescent="0.25">
      <c r="B202" s="91"/>
      <c r="C202" s="88"/>
      <c r="D202" s="91"/>
      <c r="F202" s="93"/>
      <c r="H202" s="89"/>
      <c r="J202" s="89"/>
      <c r="L202" s="89"/>
      <c r="N202" s="89"/>
      <c r="P202" s="91"/>
      <c r="R202" s="90"/>
      <c r="T202" s="91"/>
      <c r="V202" s="82"/>
      <c r="W202" s="17"/>
      <c r="X202" s="95"/>
      <c r="Y202" s="4"/>
      <c r="Z202" s="19"/>
      <c r="AA202" s="19"/>
      <c r="AB202" s="19"/>
      <c r="AC202" s="19"/>
      <c r="AD202" s="19"/>
      <c r="AE202" s="19"/>
      <c r="AF202" s="47"/>
      <c r="AG202" s="48"/>
      <c r="AH202" s="20"/>
      <c r="AI202" s="20"/>
      <c r="AJ202" s="20"/>
    </row>
    <row r="203" spans="2:36" x14ac:dyDescent="0.25">
      <c r="B203" s="91"/>
      <c r="C203" s="88"/>
      <c r="D203" s="91"/>
      <c r="F203" s="93"/>
      <c r="H203" s="89"/>
      <c r="J203" s="89"/>
      <c r="L203" s="89"/>
      <c r="N203" s="89"/>
      <c r="P203" s="91"/>
      <c r="R203" s="90"/>
      <c r="T203" s="91"/>
      <c r="V203" s="82"/>
      <c r="W203" s="17"/>
      <c r="X203" s="95"/>
      <c r="Y203" s="4"/>
      <c r="Z203" s="19"/>
      <c r="AA203" s="19"/>
      <c r="AB203" s="19"/>
      <c r="AC203" s="19"/>
      <c r="AD203" s="19"/>
      <c r="AE203" s="19"/>
      <c r="AF203" s="47"/>
      <c r="AG203" s="48"/>
      <c r="AH203" s="20"/>
      <c r="AI203" s="20"/>
      <c r="AJ203" s="20"/>
    </row>
    <row r="204" spans="2:36" x14ac:dyDescent="0.25">
      <c r="B204" s="91"/>
      <c r="C204" s="88"/>
      <c r="D204" s="91"/>
      <c r="F204" s="93"/>
      <c r="H204" s="89"/>
      <c r="J204" s="89"/>
      <c r="L204" s="89"/>
      <c r="N204" s="89"/>
      <c r="P204" s="91"/>
      <c r="R204" s="90"/>
      <c r="T204" s="91"/>
      <c r="V204" s="82"/>
      <c r="W204" s="17"/>
      <c r="X204" s="95"/>
      <c r="Y204" s="4"/>
      <c r="Z204" s="19"/>
      <c r="AA204" s="19"/>
      <c r="AB204" s="19"/>
      <c r="AC204" s="19"/>
      <c r="AD204" s="19"/>
      <c r="AE204" s="19"/>
      <c r="AF204" s="47"/>
      <c r="AG204" s="48"/>
      <c r="AH204" s="20"/>
      <c r="AI204" s="20"/>
      <c r="AJ204" s="20"/>
    </row>
    <row r="205" spans="2:36" x14ac:dyDescent="0.25">
      <c r="B205" s="91"/>
      <c r="C205" s="88"/>
      <c r="D205" s="91"/>
      <c r="F205" s="93"/>
      <c r="H205" s="89"/>
      <c r="J205" s="89"/>
      <c r="L205" s="89"/>
      <c r="N205" s="89"/>
      <c r="P205" s="91"/>
      <c r="R205" s="90"/>
      <c r="T205" s="91"/>
      <c r="V205" s="82"/>
      <c r="W205" s="17"/>
      <c r="X205" s="95"/>
      <c r="Y205" s="4"/>
      <c r="Z205" s="19"/>
      <c r="AA205" s="19"/>
      <c r="AB205" s="19"/>
      <c r="AC205" s="19"/>
      <c r="AD205" s="19"/>
      <c r="AE205" s="19"/>
      <c r="AF205" s="47"/>
      <c r="AG205" s="48"/>
      <c r="AH205" s="20"/>
      <c r="AI205" s="20"/>
      <c r="AJ205" s="20"/>
    </row>
    <row r="206" spans="2:36" x14ac:dyDescent="0.25">
      <c r="B206" s="91"/>
      <c r="C206" s="88"/>
      <c r="D206" s="91"/>
      <c r="F206" s="93"/>
      <c r="H206" s="89"/>
      <c r="J206" s="89"/>
      <c r="L206" s="89"/>
      <c r="N206" s="89"/>
      <c r="P206" s="91"/>
      <c r="R206" s="90"/>
      <c r="T206" s="91"/>
      <c r="V206" s="82"/>
      <c r="W206" s="17"/>
      <c r="X206" s="95"/>
      <c r="Y206" s="4"/>
      <c r="Z206" s="19"/>
      <c r="AA206" s="19"/>
      <c r="AB206" s="19"/>
      <c r="AC206" s="19"/>
      <c r="AD206" s="19"/>
      <c r="AE206" s="19"/>
      <c r="AF206" s="47"/>
      <c r="AG206" s="48"/>
      <c r="AH206" s="20"/>
      <c r="AI206" s="20"/>
      <c r="AJ206" s="20"/>
    </row>
    <row r="207" spans="2:36" x14ac:dyDescent="0.25">
      <c r="B207" s="91"/>
      <c r="C207" s="88"/>
      <c r="D207" s="91"/>
      <c r="F207" s="93"/>
      <c r="H207" s="89"/>
      <c r="J207" s="89"/>
      <c r="L207" s="89"/>
      <c r="N207" s="89"/>
      <c r="P207" s="91"/>
      <c r="R207" s="90"/>
      <c r="T207" s="91"/>
      <c r="V207" s="82"/>
      <c r="W207" s="17"/>
      <c r="X207" s="95"/>
      <c r="Y207" s="4"/>
      <c r="Z207" s="19"/>
      <c r="AA207" s="19"/>
      <c r="AB207" s="19"/>
      <c r="AC207" s="19"/>
      <c r="AD207" s="19"/>
      <c r="AE207" s="19"/>
      <c r="AF207" s="47"/>
      <c r="AG207" s="48"/>
      <c r="AH207" s="20"/>
      <c r="AI207" s="20"/>
      <c r="AJ207" s="20"/>
    </row>
    <row r="208" spans="2:36" x14ac:dyDescent="0.25">
      <c r="B208" s="91"/>
      <c r="C208" s="88"/>
      <c r="D208" s="91"/>
      <c r="F208" s="93"/>
      <c r="H208" s="89"/>
      <c r="J208" s="89"/>
      <c r="L208" s="89"/>
      <c r="N208" s="89"/>
      <c r="P208" s="91"/>
      <c r="R208" s="90"/>
      <c r="T208" s="91"/>
      <c r="V208" s="82"/>
      <c r="W208" s="17"/>
      <c r="X208" s="95"/>
      <c r="Y208" s="4"/>
      <c r="Z208" s="19"/>
      <c r="AA208" s="19"/>
      <c r="AB208" s="19"/>
      <c r="AC208" s="19"/>
      <c r="AD208" s="19"/>
      <c r="AE208" s="19"/>
      <c r="AF208" s="47"/>
      <c r="AG208" s="48"/>
      <c r="AH208" s="20"/>
      <c r="AI208" s="20"/>
      <c r="AJ208" s="20"/>
    </row>
    <row r="209" spans="2:36" x14ac:dyDescent="0.25">
      <c r="B209" s="91"/>
      <c r="C209" s="88"/>
      <c r="D209" s="91"/>
      <c r="F209" s="93"/>
      <c r="H209" s="89"/>
      <c r="J209" s="89"/>
      <c r="L209" s="89"/>
      <c r="N209" s="89"/>
      <c r="P209" s="91"/>
      <c r="R209" s="90"/>
      <c r="T209" s="91"/>
      <c r="V209" s="82"/>
      <c r="W209" s="83"/>
      <c r="X209" s="95"/>
      <c r="Y209" s="84"/>
      <c r="Z209" s="85"/>
      <c r="AA209" s="85"/>
      <c r="AB209" s="85"/>
      <c r="AC209" s="85"/>
      <c r="AD209" s="85"/>
      <c r="AE209" s="85"/>
      <c r="AF209" s="47"/>
      <c r="AG209" s="48"/>
      <c r="AH209" s="20"/>
      <c r="AI209" s="20"/>
      <c r="AJ209" s="20"/>
    </row>
    <row r="210" spans="2:36" x14ac:dyDescent="0.25">
      <c r="B210" s="91"/>
      <c r="C210" s="88"/>
      <c r="D210" s="91"/>
      <c r="F210" s="93"/>
      <c r="H210" s="89"/>
      <c r="J210" s="89"/>
      <c r="L210" s="89"/>
      <c r="N210" s="89"/>
      <c r="P210" s="91"/>
      <c r="R210" s="90"/>
      <c r="T210" s="91"/>
      <c r="V210" s="82"/>
      <c r="W210" s="17"/>
      <c r="X210" s="95"/>
      <c r="Y210" s="4"/>
      <c r="Z210" s="19"/>
      <c r="AA210" s="19"/>
      <c r="AB210" s="19"/>
      <c r="AC210" s="19"/>
      <c r="AD210" s="19"/>
      <c r="AE210" s="19"/>
      <c r="AF210" s="47"/>
      <c r="AG210" s="48"/>
      <c r="AH210" s="20"/>
      <c r="AI210" s="20"/>
      <c r="AJ210" s="20"/>
    </row>
    <row r="211" spans="2:36" x14ac:dyDescent="0.25">
      <c r="B211" s="91"/>
      <c r="C211" s="88"/>
      <c r="D211" s="91"/>
      <c r="F211" s="93"/>
      <c r="H211" s="89"/>
      <c r="J211" s="89"/>
      <c r="L211" s="89"/>
      <c r="N211" s="89"/>
      <c r="P211" s="91"/>
      <c r="R211" s="90"/>
      <c r="T211" s="91"/>
      <c r="V211" s="82"/>
      <c r="W211" s="17"/>
      <c r="X211" s="95"/>
      <c r="Y211" s="4"/>
      <c r="Z211" s="19"/>
      <c r="AA211" s="19"/>
      <c r="AB211" s="19"/>
      <c r="AC211" s="19"/>
      <c r="AD211" s="19"/>
      <c r="AE211" s="19"/>
      <c r="AF211" s="47"/>
      <c r="AG211" s="48"/>
      <c r="AH211" s="20"/>
      <c r="AI211" s="20"/>
      <c r="AJ211" s="20"/>
    </row>
    <row r="212" spans="2:36" x14ac:dyDescent="0.25">
      <c r="B212" s="91"/>
      <c r="C212" s="88"/>
      <c r="D212" s="91"/>
      <c r="F212" s="93"/>
      <c r="H212" s="89"/>
      <c r="J212" s="89"/>
      <c r="L212" s="89"/>
      <c r="N212" s="89"/>
      <c r="P212" s="91"/>
      <c r="R212" s="90"/>
      <c r="T212" s="91"/>
      <c r="V212" s="82"/>
      <c r="W212" s="17"/>
      <c r="X212" s="95"/>
      <c r="Y212" s="4"/>
      <c r="Z212" s="19"/>
      <c r="AA212" s="19"/>
      <c r="AB212" s="19"/>
      <c r="AC212" s="19"/>
      <c r="AD212" s="19"/>
      <c r="AE212" s="19"/>
      <c r="AF212" s="47"/>
      <c r="AG212" s="48"/>
      <c r="AH212" s="20"/>
      <c r="AI212" s="20"/>
      <c r="AJ212" s="20"/>
    </row>
    <row r="213" spans="2:36" x14ac:dyDescent="0.25">
      <c r="B213" s="91"/>
      <c r="C213" s="88"/>
      <c r="D213" s="91"/>
      <c r="F213" s="93"/>
      <c r="H213" s="89"/>
      <c r="J213" s="89"/>
      <c r="L213" s="89"/>
      <c r="N213" s="89"/>
      <c r="P213" s="91"/>
      <c r="R213" s="90"/>
      <c r="T213" s="91"/>
      <c r="V213" s="82"/>
      <c r="W213" s="17"/>
      <c r="X213" s="95"/>
      <c r="Y213" s="4"/>
      <c r="Z213" s="19"/>
      <c r="AA213" s="19"/>
      <c r="AB213" s="19"/>
      <c r="AC213" s="19"/>
      <c r="AD213" s="19"/>
      <c r="AE213" s="19"/>
      <c r="AF213" s="47"/>
      <c r="AG213" s="48"/>
      <c r="AH213" s="20"/>
      <c r="AI213" s="20"/>
      <c r="AJ213" s="20"/>
    </row>
    <row r="214" spans="2:36" x14ac:dyDescent="0.25">
      <c r="B214" s="91"/>
      <c r="C214" s="88"/>
      <c r="D214" s="91"/>
      <c r="F214" s="93"/>
      <c r="H214" s="89"/>
      <c r="J214" s="89"/>
      <c r="L214" s="89"/>
      <c r="N214" s="89"/>
      <c r="P214" s="91"/>
      <c r="R214" s="90"/>
      <c r="T214" s="91"/>
      <c r="V214" s="82"/>
      <c r="W214" s="17"/>
      <c r="X214" s="95"/>
      <c r="Y214" s="4"/>
      <c r="Z214" s="19"/>
      <c r="AA214" s="19"/>
      <c r="AB214" s="19"/>
      <c r="AC214" s="19"/>
      <c r="AD214" s="19"/>
      <c r="AE214" s="19"/>
      <c r="AF214" s="47"/>
      <c r="AG214" s="48"/>
      <c r="AH214" s="20"/>
      <c r="AI214" s="20"/>
      <c r="AJ214" s="20"/>
    </row>
    <row r="215" spans="2:36" x14ac:dyDescent="0.25">
      <c r="B215" s="91"/>
      <c r="C215" s="88"/>
      <c r="D215" s="91"/>
      <c r="F215" s="93"/>
      <c r="H215" s="89"/>
      <c r="J215" s="89"/>
      <c r="L215" s="89"/>
      <c r="N215" s="89"/>
      <c r="P215" s="91"/>
      <c r="R215" s="90"/>
      <c r="T215" s="91"/>
      <c r="V215" s="82"/>
      <c r="W215" s="17"/>
      <c r="X215" s="95"/>
      <c r="Y215" s="4"/>
      <c r="Z215" s="19"/>
      <c r="AA215" s="19"/>
      <c r="AB215" s="19"/>
      <c r="AC215" s="19"/>
      <c r="AD215" s="19"/>
      <c r="AE215" s="19"/>
      <c r="AF215" s="47"/>
      <c r="AG215" s="48"/>
      <c r="AH215" s="20"/>
      <c r="AI215" s="20"/>
      <c r="AJ215" s="20"/>
    </row>
    <row r="216" spans="2:36" x14ac:dyDescent="0.25">
      <c r="B216" s="91"/>
      <c r="C216" s="88"/>
      <c r="D216" s="91"/>
      <c r="F216" s="93"/>
      <c r="H216" s="89"/>
      <c r="J216" s="89"/>
      <c r="L216" s="89"/>
      <c r="N216" s="89"/>
      <c r="P216" s="91"/>
      <c r="R216" s="90"/>
      <c r="T216" s="91"/>
      <c r="V216" s="82"/>
      <c r="W216" s="17"/>
      <c r="X216" s="95"/>
      <c r="Y216" s="4"/>
      <c r="Z216" s="19"/>
      <c r="AA216" s="19"/>
      <c r="AB216" s="19"/>
      <c r="AC216" s="19"/>
      <c r="AD216" s="19"/>
      <c r="AE216" s="19"/>
      <c r="AF216" s="47"/>
      <c r="AG216" s="48"/>
      <c r="AH216" s="20"/>
      <c r="AI216" s="20"/>
      <c r="AJ216" s="20"/>
    </row>
    <row r="217" spans="2:36" x14ac:dyDescent="0.25">
      <c r="B217" s="91"/>
      <c r="C217" s="88"/>
      <c r="D217" s="91"/>
      <c r="F217" s="93"/>
      <c r="H217" s="89"/>
      <c r="J217" s="89"/>
      <c r="L217" s="89"/>
      <c r="N217" s="89"/>
      <c r="P217" s="91"/>
      <c r="R217" s="90"/>
      <c r="T217" s="91"/>
      <c r="V217" s="82"/>
      <c r="W217" s="17"/>
      <c r="X217" s="95"/>
      <c r="Y217" s="4"/>
      <c r="Z217" s="19"/>
      <c r="AA217" s="19"/>
      <c r="AB217" s="19"/>
      <c r="AC217" s="19"/>
      <c r="AD217" s="19"/>
      <c r="AE217" s="19"/>
      <c r="AF217" s="47"/>
      <c r="AG217" s="48"/>
      <c r="AH217" s="20"/>
      <c r="AI217" s="20"/>
      <c r="AJ217" s="20"/>
    </row>
    <row r="218" spans="2:36" x14ac:dyDescent="0.25">
      <c r="B218" s="91"/>
      <c r="C218" s="88"/>
      <c r="D218" s="91"/>
      <c r="F218" s="93"/>
      <c r="H218" s="89"/>
      <c r="J218" s="89"/>
      <c r="L218" s="89"/>
      <c r="N218" s="89"/>
      <c r="P218" s="91"/>
      <c r="R218" s="90"/>
      <c r="T218" s="91"/>
      <c r="V218" s="82"/>
      <c r="W218" s="17"/>
      <c r="X218" s="95"/>
      <c r="Y218" s="4"/>
      <c r="Z218" s="19"/>
      <c r="AA218" s="19"/>
      <c r="AB218" s="19"/>
      <c r="AC218" s="19"/>
      <c r="AD218" s="19"/>
      <c r="AE218" s="19"/>
      <c r="AF218" s="47"/>
      <c r="AG218" s="48"/>
      <c r="AH218" s="20"/>
      <c r="AI218" s="20"/>
      <c r="AJ218" s="20"/>
    </row>
    <row r="219" spans="2:36" x14ac:dyDescent="0.25">
      <c r="B219" s="91"/>
      <c r="C219" s="88"/>
      <c r="D219" s="91"/>
      <c r="F219" s="93"/>
      <c r="H219" s="89"/>
      <c r="J219" s="89"/>
      <c r="L219" s="89"/>
      <c r="N219" s="89"/>
      <c r="P219" s="91"/>
      <c r="R219" s="90"/>
      <c r="T219" s="91"/>
      <c r="V219" s="82"/>
      <c r="W219" s="17"/>
      <c r="X219" s="95"/>
      <c r="Y219" s="4"/>
      <c r="Z219" s="19"/>
      <c r="AA219" s="19"/>
      <c r="AB219" s="19"/>
      <c r="AC219" s="19"/>
      <c r="AD219" s="19"/>
      <c r="AE219" s="19"/>
      <c r="AF219" s="47"/>
      <c r="AG219" s="48"/>
      <c r="AH219" s="20"/>
      <c r="AI219" s="20"/>
      <c r="AJ219" s="20"/>
    </row>
    <row r="220" spans="2:36" x14ac:dyDescent="0.25">
      <c r="B220" s="91"/>
      <c r="C220" s="88"/>
      <c r="D220" s="91"/>
      <c r="F220" s="93"/>
      <c r="H220" s="89"/>
      <c r="J220" s="89"/>
      <c r="L220" s="89"/>
      <c r="N220" s="89"/>
      <c r="P220" s="91"/>
      <c r="R220" s="90"/>
      <c r="T220" s="91"/>
      <c r="V220" s="82"/>
      <c r="W220" s="17"/>
      <c r="X220" s="95"/>
      <c r="Y220" s="4"/>
      <c r="Z220" s="19"/>
      <c r="AA220" s="19"/>
      <c r="AB220" s="19"/>
      <c r="AC220" s="19"/>
      <c r="AD220" s="19"/>
      <c r="AE220" s="19"/>
      <c r="AF220" s="47"/>
      <c r="AG220" s="48"/>
      <c r="AH220" s="20"/>
      <c r="AI220" s="20"/>
      <c r="AJ220" s="20"/>
    </row>
    <row r="221" spans="2:36" x14ac:dyDescent="0.25">
      <c r="B221" s="91"/>
      <c r="C221" s="88"/>
      <c r="D221" s="91"/>
      <c r="F221" s="93"/>
      <c r="H221" s="89"/>
      <c r="J221" s="89"/>
      <c r="L221" s="89"/>
      <c r="N221" s="89"/>
      <c r="P221" s="91"/>
      <c r="R221" s="90"/>
      <c r="T221" s="91"/>
      <c r="V221" s="82"/>
      <c r="W221" s="17"/>
      <c r="X221" s="95"/>
      <c r="Y221" s="4"/>
      <c r="Z221" s="19"/>
      <c r="AA221" s="19"/>
      <c r="AB221" s="19"/>
      <c r="AC221" s="19"/>
      <c r="AD221" s="19"/>
      <c r="AE221" s="19"/>
      <c r="AF221" s="47"/>
      <c r="AG221" s="48"/>
      <c r="AH221" s="20"/>
      <c r="AI221" s="20"/>
      <c r="AJ221" s="20"/>
    </row>
    <row r="222" spans="2:36" x14ac:dyDescent="0.25">
      <c r="B222" s="91"/>
      <c r="C222" s="88"/>
      <c r="D222" s="91"/>
      <c r="F222" s="93"/>
      <c r="H222" s="89"/>
      <c r="J222" s="89"/>
      <c r="L222" s="89"/>
      <c r="N222" s="89"/>
      <c r="P222" s="91"/>
      <c r="R222" s="90"/>
      <c r="T222" s="91"/>
      <c r="V222" s="82"/>
      <c r="W222" s="17"/>
      <c r="X222" s="95"/>
      <c r="Y222" s="4"/>
      <c r="Z222" s="19"/>
      <c r="AA222" s="19"/>
      <c r="AB222" s="19"/>
      <c r="AC222" s="19"/>
      <c r="AD222" s="19"/>
      <c r="AE222" s="19"/>
      <c r="AF222" s="47"/>
      <c r="AG222" s="48"/>
      <c r="AH222" s="20"/>
      <c r="AI222" s="20"/>
      <c r="AJ222" s="20"/>
    </row>
    <row r="223" spans="2:36" x14ac:dyDescent="0.25">
      <c r="B223" s="91"/>
      <c r="C223" s="88"/>
      <c r="D223" s="91"/>
      <c r="F223" s="93"/>
      <c r="H223" s="89"/>
      <c r="J223" s="89"/>
      <c r="L223" s="89"/>
      <c r="N223" s="89"/>
      <c r="P223" s="91"/>
      <c r="R223" s="90"/>
      <c r="T223" s="91"/>
      <c r="V223" s="82"/>
      <c r="W223" s="17"/>
      <c r="X223" s="95"/>
      <c r="Y223" s="4"/>
      <c r="Z223" s="19"/>
      <c r="AA223" s="19"/>
      <c r="AB223" s="19"/>
      <c r="AC223" s="19"/>
      <c r="AD223" s="19"/>
      <c r="AE223" s="19"/>
      <c r="AF223" s="47"/>
      <c r="AG223" s="48"/>
      <c r="AH223" s="20"/>
      <c r="AI223" s="20"/>
      <c r="AJ223" s="20"/>
    </row>
    <row r="224" spans="2:36" x14ac:dyDescent="0.25">
      <c r="B224" s="91"/>
      <c r="C224" s="88"/>
      <c r="D224" s="91"/>
      <c r="F224" s="93"/>
      <c r="H224" s="89"/>
      <c r="J224" s="89"/>
      <c r="L224" s="89"/>
      <c r="N224" s="89"/>
      <c r="P224" s="91"/>
      <c r="R224" s="90"/>
      <c r="T224" s="91"/>
      <c r="V224" s="82"/>
      <c r="W224" s="17"/>
      <c r="X224" s="95"/>
      <c r="Y224" s="4"/>
      <c r="Z224" s="19"/>
      <c r="AA224" s="19"/>
      <c r="AB224" s="19"/>
      <c r="AC224" s="19"/>
      <c r="AD224" s="19"/>
      <c r="AE224" s="19"/>
      <c r="AF224" s="47"/>
      <c r="AG224" s="48"/>
      <c r="AH224" s="20"/>
      <c r="AI224" s="20"/>
      <c r="AJ224" s="20"/>
    </row>
    <row r="225" spans="2:36" x14ac:dyDescent="0.25">
      <c r="B225" s="91"/>
      <c r="C225" s="88"/>
      <c r="D225" s="91"/>
      <c r="F225" s="93"/>
      <c r="H225" s="89"/>
      <c r="J225" s="89"/>
      <c r="L225" s="89"/>
      <c r="N225" s="89"/>
      <c r="P225" s="91"/>
      <c r="R225" s="90"/>
      <c r="T225" s="91"/>
      <c r="V225" s="82"/>
      <c r="W225" s="17"/>
      <c r="X225" s="95"/>
      <c r="Y225" s="4"/>
      <c r="Z225" s="19"/>
      <c r="AA225" s="19"/>
      <c r="AB225" s="19"/>
      <c r="AC225" s="19"/>
      <c r="AD225" s="19"/>
      <c r="AE225" s="19"/>
      <c r="AF225" s="47"/>
      <c r="AG225" s="48"/>
      <c r="AH225" s="20"/>
      <c r="AI225" s="20"/>
      <c r="AJ225" s="20"/>
    </row>
    <row r="226" spans="2:36" x14ac:dyDescent="0.25">
      <c r="B226" s="91"/>
      <c r="C226" s="88"/>
      <c r="D226" s="91"/>
      <c r="F226" s="93"/>
      <c r="H226" s="89"/>
      <c r="J226" s="89"/>
      <c r="L226" s="89"/>
      <c r="N226" s="89"/>
      <c r="P226" s="91"/>
      <c r="R226" s="90"/>
      <c r="T226" s="91"/>
      <c r="V226" s="82"/>
      <c r="W226" s="17"/>
      <c r="X226" s="95"/>
      <c r="Y226" s="4"/>
      <c r="Z226" s="19"/>
      <c r="AA226" s="19"/>
      <c r="AB226" s="19"/>
      <c r="AC226" s="19"/>
      <c r="AD226" s="19"/>
      <c r="AE226" s="19"/>
      <c r="AF226" s="47"/>
      <c r="AG226" s="48"/>
      <c r="AH226" s="20"/>
      <c r="AI226" s="20"/>
      <c r="AJ226" s="20"/>
    </row>
    <row r="227" spans="2:36" x14ac:dyDescent="0.25">
      <c r="B227" s="91"/>
      <c r="C227" s="88"/>
      <c r="D227" s="91"/>
      <c r="F227" s="93"/>
      <c r="H227" s="89"/>
      <c r="J227" s="89"/>
      <c r="L227" s="89"/>
      <c r="N227" s="89"/>
      <c r="P227" s="91"/>
      <c r="R227" s="90"/>
      <c r="T227" s="91"/>
      <c r="V227" s="82"/>
      <c r="W227" s="17"/>
      <c r="X227" s="95"/>
      <c r="Y227" s="4"/>
      <c r="Z227" s="19"/>
      <c r="AA227" s="19"/>
      <c r="AB227" s="19"/>
      <c r="AC227" s="19"/>
      <c r="AD227" s="19"/>
      <c r="AE227" s="19"/>
      <c r="AF227" s="47"/>
      <c r="AG227" s="48"/>
      <c r="AH227" s="20"/>
      <c r="AI227" s="20"/>
      <c r="AJ227" s="20"/>
    </row>
    <row r="228" spans="2:36" x14ac:dyDescent="0.25">
      <c r="B228" s="91"/>
      <c r="C228" s="88"/>
      <c r="D228" s="91"/>
      <c r="F228" s="93"/>
      <c r="H228" s="89"/>
      <c r="J228" s="89"/>
      <c r="L228" s="89"/>
      <c r="N228" s="89"/>
      <c r="P228" s="91"/>
      <c r="R228" s="90"/>
      <c r="T228" s="91"/>
      <c r="V228" s="82"/>
      <c r="W228" s="17"/>
      <c r="X228" s="95"/>
      <c r="Y228" s="4"/>
      <c r="Z228" s="19"/>
      <c r="AA228" s="19"/>
      <c r="AB228" s="19"/>
      <c r="AC228" s="19"/>
      <c r="AD228" s="19"/>
      <c r="AE228" s="19"/>
      <c r="AF228" s="47"/>
      <c r="AG228" s="48"/>
      <c r="AH228" s="20"/>
      <c r="AI228" s="20"/>
      <c r="AJ228" s="20"/>
    </row>
    <row r="229" spans="2:36" x14ac:dyDescent="0.25">
      <c r="B229" s="91"/>
      <c r="C229" s="88"/>
      <c r="D229" s="91"/>
      <c r="F229" s="93"/>
      <c r="H229" s="89"/>
      <c r="J229" s="89"/>
      <c r="L229" s="89"/>
      <c r="N229" s="89"/>
      <c r="P229" s="91"/>
      <c r="R229" s="90"/>
      <c r="T229" s="91"/>
      <c r="V229" s="82"/>
      <c r="W229" s="17"/>
      <c r="X229" s="95"/>
      <c r="Y229" s="4"/>
      <c r="Z229" s="19"/>
      <c r="AA229" s="19"/>
      <c r="AB229" s="19"/>
      <c r="AC229" s="19"/>
      <c r="AD229" s="19"/>
      <c r="AE229" s="19"/>
      <c r="AF229" s="47"/>
      <c r="AG229" s="48"/>
      <c r="AH229" s="20"/>
      <c r="AI229" s="20"/>
      <c r="AJ229" s="20"/>
    </row>
    <row r="230" spans="2:36" x14ac:dyDescent="0.25">
      <c r="B230" s="91"/>
      <c r="C230" s="88"/>
      <c r="D230" s="91"/>
      <c r="F230" s="93"/>
      <c r="H230" s="89"/>
      <c r="J230" s="89"/>
      <c r="L230" s="89"/>
      <c r="N230" s="89"/>
      <c r="P230" s="91"/>
      <c r="R230" s="90"/>
      <c r="T230" s="91"/>
      <c r="V230" s="82"/>
      <c r="W230" s="17"/>
      <c r="X230" s="95"/>
      <c r="Y230" s="4"/>
      <c r="Z230" s="19"/>
      <c r="AA230" s="19"/>
      <c r="AB230" s="19"/>
      <c r="AC230" s="19"/>
      <c r="AD230" s="19"/>
      <c r="AE230" s="19"/>
      <c r="AF230" s="47"/>
      <c r="AG230" s="48"/>
      <c r="AH230" s="20"/>
      <c r="AI230" s="20"/>
      <c r="AJ230" s="20"/>
    </row>
    <row r="231" spans="2:36" x14ac:dyDescent="0.25">
      <c r="B231" s="91"/>
      <c r="C231" s="88"/>
      <c r="D231" s="91"/>
      <c r="F231" s="93"/>
      <c r="H231" s="89"/>
      <c r="J231" s="89"/>
      <c r="L231" s="89"/>
      <c r="N231" s="89"/>
      <c r="P231" s="91"/>
      <c r="R231" s="90"/>
      <c r="T231" s="91"/>
      <c r="V231" s="82"/>
      <c r="W231" s="17"/>
      <c r="X231" s="95"/>
      <c r="Y231" s="4"/>
      <c r="Z231" s="19"/>
      <c r="AA231" s="19"/>
      <c r="AB231" s="19"/>
      <c r="AC231" s="19"/>
      <c r="AD231" s="19"/>
      <c r="AE231" s="19"/>
      <c r="AF231" s="47"/>
      <c r="AG231" s="48"/>
      <c r="AH231" s="20"/>
      <c r="AI231" s="20"/>
      <c r="AJ231" s="20"/>
    </row>
    <row r="232" spans="2:36" x14ac:dyDescent="0.25">
      <c r="B232" s="91"/>
      <c r="C232" s="88"/>
      <c r="D232" s="91"/>
      <c r="F232" s="93"/>
      <c r="H232" s="89"/>
      <c r="J232" s="89"/>
      <c r="L232" s="89"/>
      <c r="N232" s="89"/>
      <c r="P232" s="91"/>
      <c r="R232" s="90"/>
      <c r="T232" s="91"/>
      <c r="V232" s="82"/>
      <c r="W232" s="17"/>
      <c r="X232" s="95"/>
      <c r="Y232" s="4"/>
      <c r="Z232" s="19"/>
      <c r="AA232" s="19"/>
      <c r="AB232" s="19"/>
      <c r="AC232" s="19"/>
      <c r="AD232" s="19"/>
      <c r="AE232" s="19"/>
      <c r="AF232" s="47"/>
      <c r="AG232" s="48"/>
      <c r="AH232" s="20"/>
      <c r="AI232" s="20"/>
      <c r="AJ232" s="20"/>
    </row>
    <row r="233" spans="2:36" x14ac:dyDescent="0.25">
      <c r="B233" s="91"/>
      <c r="C233" s="88"/>
      <c r="D233" s="91"/>
      <c r="F233" s="93"/>
      <c r="H233" s="89"/>
      <c r="J233" s="89"/>
      <c r="L233" s="89"/>
      <c r="N233" s="89"/>
      <c r="P233" s="91"/>
      <c r="R233" s="90"/>
      <c r="T233" s="91"/>
      <c r="V233" s="82"/>
      <c r="W233" s="17"/>
      <c r="X233" s="95"/>
      <c r="Y233" s="4"/>
      <c r="Z233" s="19"/>
      <c r="AA233" s="19"/>
      <c r="AB233" s="19"/>
      <c r="AC233" s="19"/>
      <c r="AD233" s="19"/>
      <c r="AE233" s="19"/>
      <c r="AF233" s="47"/>
      <c r="AG233" s="48"/>
      <c r="AH233" s="20"/>
      <c r="AI233" s="20"/>
      <c r="AJ233" s="20"/>
    </row>
    <row r="234" spans="2:36" x14ac:dyDescent="0.25">
      <c r="B234" s="91"/>
      <c r="C234" s="88"/>
      <c r="D234" s="91"/>
      <c r="F234" s="93"/>
      <c r="H234" s="89"/>
      <c r="J234" s="89"/>
      <c r="L234" s="89"/>
      <c r="N234" s="89"/>
      <c r="P234" s="91"/>
      <c r="R234" s="90"/>
      <c r="T234" s="91"/>
      <c r="V234" s="82"/>
      <c r="W234" s="17"/>
      <c r="X234" s="95"/>
      <c r="Y234" s="4"/>
      <c r="Z234" s="19"/>
      <c r="AA234" s="19"/>
      <c r="AB234" s="19"/>
      <c r="AC234" s="19"/>
      <c r="AD234" s="19"/>
      <c r="AE234" s="19"/>
      <c r="AF234" s="47"/>
      <c r="AG234" s="48"/>
      <c r="AH234" s="20"/>
      <c r="AI234" s="20"/>
      <c r="AJ234" s="20"/>
    </row>
    <row r="235" spans="2:36" x14ac:dyDescent="0.25">
      <c r="B235" s="91"/>
      <c r="C235" s="88"/>
      <c r="D235" s="91"/>
      <c r="F235" s="93"/>
      <c r="H235" s="89"/>
      <c r="J235" s="89"/>
      <c r="L235" s="89"/>
      <c r="N235" s="89"/>
      <c r="P235" s="91"/>
      <c r="R235" s="90"/>
      <c r="T235" s="91"/>
      <c r="V235" s="82"/>
      <c r="W235" s="17"/>
      <c r="X235" s="95"/>
      <c r="Y235" s="4"/>
      <c r="Z235" s="19"/>
      <c r="AA235" s="19"/>
      <c r="AB235" s="19"/>
      <c r="AC235" s="19"/>
      <c r="AD235" s="19"/>
      <c r="AE235" s="19"/>
      <c r="AF235" s="47"/>
      <c r="AG235" s="48"/>
      <c r="AH235" s="20"/>
      <c r="AI235" s="20"/>
      <c r="AJ235" s="20"/>
    </row>
    <row r="236" spans="2:36" x14ac:dyDescent="0.25">
      <c r="B236" s="91"/>
      <c r="C236" s="88"/>
      <c r="D236" s="91"/>
      <c r="F236" s="93"/>
      <c r="H236" s="89"/>
      <c r="J236" s="89"/>
      <c r="L236" s="89"/>
      <c r="N236" s="89"/>
      <c r="P236" s="91"/>
      <c r="R236" s="90"/>
      <c r="T236" s="91"/>
      <c r="V236" s="82"/>
      <c r="W236" s="17"/>
      <c r="X236" s="95"/>
      <c r="Y236" s="4"/>
      <c r="Z236" s="19"/>
      <c r="AA236" s="19"/>
      <c r="AB236" s="19"/>
      <c r="AC236" s="19"/>
      <c r="AD236" s="19"/>
      <c r="AE236" s="19"/>
      <c r="AF236" s="47"/>
      <c r="AG236" s="48"/>
      <c r="AH236" s="20"/>
      <c r="AI236" s="20"/>
      <c r="AJ236" s="20"/>
    </row>
    <row r="237" spans="2:36" x14ac:dyDescent="0.25">
      <c r="B237" s="91"/>
      <c r="C237" s="88"/>
      <c r="D237" s="91"/>
      <c r="F237" s="93"/>
      <c r="H237" s="89"/>
      <c r="J237" s="89"/>
      <c r="L237" s="89"/>
      <c r="N237" s="89"/>
      <c r="P237" s="91"/>
      <c r="R237" s="90"/>
      <c r="T237" s="91"/>
      <c r="V237" s="82"/>
      <c r="W237" s="17"/>
      <c r="X237" s="95"/>
      <c r="Y237" s="4"/>
      <c r="Z237" s="19"/>
      <c r="AA237" s="19"/>
      <c r="AB237" s="19"/>
      <c r="AC237" s="19"/>
      <c r="AD237" s="19"/>
      <c r="AE237" s="19"/>
      <c r="AF237" s="47"/>
      <c r="AG237" s="48"/>
      <c r="AH237" s="20"/>
      <c r="AI237" s="20"/>
      <c r="AJ237" s="20"/>
    </row>
    <row r="238" spans="2:36" x14ac:dyDescent="0.25">
      <c r="B238" s="91"/>
      <c r="C238" s="88"/>
      <c r="D238" s="91"/>
      <c r="F238" s="93"/>
      <c r="H238" s="89"/>
      <c r="J238" s="89"/>
      <c r="L238" s="89"/>
      <c r="N238" s="89"/>
      <c r="P238" s="91"/>
      <c r="R238" s="90"/>
      <c r="T238" s="91"/>
      <c r="V238" s="82"/>
      <c r="W238" s="17"/>
      <c r="X238" s="95"/>
      <c r="Y238" s="4"/>
      <c r="Z238" s="19"/>
      <c r="AA238" s="19"/>
      <c r="AB238" s="19"/>
      <c r="AC238" s="19"/>
      <c r="AD238" s="19"/>
      <c r="AE238" s="19"/>
      <c r="AF238" s="47"/>
      <c r="AG238" s="48"/>
      <c r="AH238" s="20"/>
      <c r="AI238" s="20"/>
      <c r="AJ238" s="20"/>
    </row>
    <row r="239" spans="2:36" x14ac:dyDescent="0.25">
      <c r="B239" s="91"/>
      <c r="C239" s="88"/>
      <c r="D239" s="91"/>
      <c r="F239" s="93"/>
      <c r="H239" s="89"/>
      <c r="J239" s="89"/>
      <c r="L239" s="89"/>
      <c r="N239" s="89"/>
      <c r="P239" s="91"/>
      <c r="R239" s="90"/>
      <c r="T239" s="91"/>
      <c r="V239" s="82"/>
      <c r="W239" s="17"/>
      <c r="X239" s="95"/>
      <c r="Y239" s="4"/>
      <c r="Z239" s="19"/>
      <c r="AA239" s="19"/>
      <c r="AB239" s="19"/>
      <c r="AC239" s="19"/>
      <c r="AD239" s="19"/>
      <c r="AE239" s="19"/>
      <c r="AF239" s="47"/>
      <c r="AG239" s="48"/>
      <c r="AH239" s="20"/>
      <c r="AI239" s="20"/>
      <c r="AJ239" s="20"/>
    </row>
    <row r="240" spans="2:36" x14ac:dyDescent="0.25">
      <c r="B240" s="91"/>
      <c r="C240" s="88"/>
      <c r="D240" s="91"/>
      <c r="F240" s="93"/>
      <c r="H240" s="89"/>
      <c r="J240" s="89"/>
      <c r="L240" s="89"/>
      <c r="N240" s="89"/>
      <c r="P240" s="91"/>
      <c r="R240" s="90"/>
      <c r="T240" s="91"/>
      <c r="V240" s="82"/>
      <c r="W240" s="17"/>
      <c r="X240" s="95"/>
      <c r="Y240" s="4"/>
      <c r="Z240" s="19"/>
      <c r="AA240" s="19"/>
      <c r="AB240" s="19"/>
      <c r="AC240" s="19"/>
      <c r="AD240" s="19"/>
      <c r="AE240" s="19"/>
      <c r="AF240" s="47"/>
      <c r="AG240" s="48"/>
      <c r="AH240" s="20"/>
      <c r="AI240" s="20"/>
      <c r="AJ240" s="20"/>
    </row>
    <row r="241" spans="2:36" x14ac:dyDescent="0.25">
      <c r="B241" s="91"/>
      <c r="C241" s="88"/>
      <c r="D241" s="91"/>
      <c r="F241" s="93"/>
      <c r="H241" s="89"/>
      <c r="J241" s="89"/>
      <c r="L241" s="89"/>
      <c r="N241" s="89"/>
      <c r="P241" s="91"/>
      <c r="R241" s="90"/>
      <c r="T241" s="91"/>
      <c r="V241" s="82"/>
      <c r="W241" s="17"/>
      <c r="X241" s="95"/>
      <c r="Y241" s="4"/>
      <c r="Z241" s="19"/>
      <c r="AA241" s="19"/>
      <c r="AB241" s="19"/>
      <c r="AC241" s="19"/>
      <c r="AD241" s="19"/>
      <c r="AE241" s="19"/>
      <c r="AF241" s="47"/>
      <c r="AG241" s="48"/>
      <c r="AH241" s="20"/>
      <c r="AI241" s="20"/>
      <c r="AJ241" s="20"/>
    </row>
    <row r="242" spans="2:36" x14ac:dyDescent="0.25">
      <c r="B242" s="91"/>
      <c r="C242" s="88"/>
      <c r="D242" s="91"/>
      <c r="F242" s="93"/>
      <c r="H242" s="89"/>
      <c r="J242" s="89"/>
      <c r="L242" s="89"/>
      <c r="N242" s="89"/>
      <c r="P242" s="91"/>
      <c r="R242" s="90"/>
      <c r="T242" s="91"/>
      <c r="V242" s="82"/>
      <c r="W242" s="17"/>
      <c r="X242" s="95"/>
      <c r="Y242" s="4"/>
      <c r="Z242" s="19"/>
      <c r="AA242" s="19"/>
      <c r="AB242" s="19"/>
      <c r="AC242" s="19"/>
      <c r="AD242" s="19"/>
      <c r="AE242" s="19"/>
      <c r="AF242" s="47"/>
      <c r="AG242" s="48"/>
      <c r="AH242" s="20"/>
      <c r="AI242" s="20"/>
      <c r="AJ242" s="20"/>
    </row>
    <row r="243" spans="2:36" x14ac:dyDescent="0.25">
      <c r="B243" s="91"/>
      <c r="C243" s="88"/>
      <c r="D243" s="91"/>
      <c r="F243" s="93"/>
      <c r="H243" s="89"/>
      <c r="J243" s="89"/>
      <c r="L243" s="89"/>
      <c r="N243" s="89"/>
      <c r="P243" s="91"/>
      <c r="R243" s="90"/>
      <c r="T243" s="91"/>
      <c r="V243" s="82"/>
      <c r="W243" s="17"/>
      <c r="X243" s="95"/>
      <c r="Y243" s="4"/>
      <c r="Z243" s="19"/>
      <c r="AA243" s="19"/>
      <c r="AB243" s="19"/>
      <c r="AC243" s="19"/>
      <c r="AD243" s="19"/>
      <c r="AE243" s="19"/>
      <c r="AF243" s="47"/>
      <c r="AG243" s="48"/>
      <c r="AH243" s="20"/>
      <c r="AI243" s="20"/>
      <c r="AJ243" s="20"/>
    </row>
    <row r="244" spans="2:36" x14ac:dyDescent="0.25">
      <c r="B244" s="91"/>
      <c r="C244" s="88"/>
      <c r="D244" s="91"/>
      <c r="F244" s="93"/>
      <c r="H244" s="89"/>
      <c r="J244" s="89"/>
      <c r="L244" s="89"/>
      <c r="N244" s="89"/>
      <c r="P244" s="91"/>
      <c r="R244" s="90"/>
      <c r="T244" s="91"/>
      <c r="V244" s="82"/>
      <c r="W244" s="17"/>
      <c r="X244" s="95"/>
      <c r="Y244" s="4"/>
      <c r="Z244" s="19"/>
      <c r="AA244" s="19"/>
      <c r="AB244" s="19"/>
      <c r="AC244" s="19"/>
      <c r="AD244" s="19"/>
      <c r="AE244" s="19"/>
      <c r="AF244" s="47"/>
      <c r="AG244" s="48"/>
      <c r="AH244" s="20"/>
      <c r="AI244" s="20"/>
      <c r="AJ244" s="20"/>
    </row>
    <row r="245" spans="2:36" x14ac:dyDescent="0.25">
      <c r="B245" s="91"/>
      <c r="C245" s="88"/>
      <c r="D245" s="91"/>
      <c r="F245" s="93"/>
      <c r="H245" s="89"/>
      <c r="J245" s="89"/>
      <c r="L245" s="89"/>
      <c r="N245" s="89"/>
      <c r="P245" s="91"/>
      <c r="R245" s="90"/>
      <c r="T245" s="91"/>
      <c r="V245" s="82"/>
      <c r="W245" s="17"/>
      <c r="X245" s="95"/>
      <c r="Y245" s="4"/>
      <c r="Z245" s="19"/>
      <c r="AA245" s="19"/>
      <c r="AB245" s="19"/>
      <c r="AC245" s="19"/>
      <c r="AD245" s="19"/>
      <c r="AE245" s="19"/>
      <c r="AF245" s="47"/>
      <c r="AG245" s="48"/>
      <c r="AH245" s="20"/>
      <c r="AI245" s="20"/>
      <c r="AJ245" s="20"/>
    </row>
    <row r="246" spans="2:36" x14ac:dyDescent="0.25">
      <c r="B246" s="91"/>
      <c r="C246" s="88"/>
      <c r="D246" s="91"/>
      <c r="F246" s="93"/>
      <c r="H246" s="89"/>
      <c r="J246" s="89"/>
      <c r="L246" s="89"/>
      <c r="N246" s="89"/>
      <c r="P246" s="91"/>
      <c r="R246" s="90"/>
      <c r="T246" s="91"/>
      <c r="V246" s="82"/>
      <c r="W246" s="17"/>
      <c r="X246" s="95"/>
      <c r="Y246" s="4"/>
      <c r="Z246" s="19"/>
      <c r="AA246" s="19"/>
      <c r="AB246" s="19"/>
      <c r="AC246" s="19"/>
      <c r="AD246" s="19"/>
      <c r="AE246" s="19"/>
      <c r="AF246" s="47"/>
      <c r="AG246" s="48"/>
      <c r="AH246" s="20"/>
      <c r="AI246" s="20"/>
      <c r="AJ246" s="20"/>
    </row>
    <row r="247" spans="2:36" x14ac:dyDescent="0.25">
      <c r="B247" s="91"/>
      <c r="C247" s="88"/>
      <c r="D247" s="91"/>
      <c r="F247" s="93"/>
      <c r="H247" s="89"/>
      <c r="J247" s="89"/>
      <c r="L247" s="89"/>
      <c r="N247" s="89"/>
      <c r="P247" s="91"/>
      <c r="R247" s="90"/>
      <c r="T247" s="91"/>
      <c r="V247" s="82"/>
      <c r="W247" s="17"/>
      <c r="X247" s="95"/>
      <c r="Y247" s="4"/>
      <c r="Z247" s="19"/>
      <c r="AA247" s="19"/>
      <c r="AB247" s="19"/>
      <c r="AC247" s="19"/>
      <c r="AD247" s="19"/>
      <c r="AE247" s="19"/>
      <c r="AF247" s="47"/>
      <c r="AG247" s="48"/>
      <c r="AH247" s="20"/>
      <c r="AI247" s="20"/>
      <c r="AJ247" s="20"/>
    </row>
    <row r="248" spans="2:36" x14ac:dyDescent="0.25">
      <c r="B248" s="91"/>
      <c r="C248" s="88"/>
      <c r="D248" s="91"/>
      <c r="F248" s="93"/>
      <c r="H248" s="89"/>
      <c r="J248" s="89"/>
      <c r="L248" s="89"/>
      <c r="N248" s="89"/>
      <c r="P248" s="91"/>
      <c r="R248" s="90"/>
      <c r="T248" s="91"/>
      <c r="V248" s="82"/>
      <c r="W248" s="17"/>
      <c r="X248" s="95"/>
      <c r="Y248" s="4"/>
      <c r="Z248" s="19"/>
      <c r="AA248" s="19"/>
      <c r="AB248" s="19"/>
      <c r="AC248" s="19"/>
      <c r="AD248" s="19"/>
      <c r="AE248" s="19"/>
      <c r="AF248" s="47"/>
      <c r="AG248" s="48"/>
      <c r="AH248" s="20"/>
      <c r="AI248" s="20"/>
      <c r="AJ248" s="20"/>
    </row>
    <row r="249" spans="2:36" x14ac:dyDescent="0.25">
      <c r="B249" s="91"/>
      <c r="C249" s="88"/>
      <c r="D249" s="91"/>
      <c r="F249" s="93"/>
      <c r="H249" s="89"/>
      <c r="J249" s="89"/>
      <c r="L249" s="89"/>
      <c r="N249" s="89"/>
      <c r="P249" s="91"/>
      <c r="R249" s="90"/>
      <c r="T249" s="91"/>
      <c r="V249" s="82"/>
      <c r="W249" s="17"/>
      <c r="X249" s="95"/>
      <c r="Y249" s="4"/>
      <c r="Z249" s="19"/>
      <c r="AA249" s="19"/>
      <c r="AB249" s="19"/>
      <c r="AC249" s="19"/>
      <c r="AD249" s="19"/>
      <c r="AE249" s="19"/>
      <c r="AF249" s="47"/>
      <c r="AG249" s="48"/>
      <c r="AH249" s="20"/>
      <c r="AI249" s="20"/>
      <c r="AJ249" s="20"/>
    </row>
    <row r="250" spans="2:36" x14ac:dyDescent="0.25">
      <c r="B250" s="91"/>
      <c r="C250" s="88"/>
      <c r="D250" s="91"/>
      <c r="F250" s="93"/>
      <c r="H250" s="89"/>
      <c r="J250" s="89"/>
      <c r="L250" s="89"/>
      <c r="N250" s="89"/>
      <c r="P250" s="91"/>
      <c r="R250" s="90"/>
      <c r="T250" s="91"/>
      <c r="V250" s="82"/>
      <c r="W250" s="17"/>
      <c r="X250" s="95"/>
      <c r="Y250" s="4"/>
      <c r="Z250" s="19"/>
      <c r="AA250" s="19"/>
      <c r="AB250" s="19"/>
      <c r="AC250" s="19"/>
      <c r="AD250" s="19"/>
      <c r="AE250" s="19"/>
      <c r="AF250" s="47"/>
      <c r="AG250" s="48"/>
      <c r="AH250" s="20"/>
      <c r="AI250" s="20"/>
      <c r="AJ250" s="20"/>
    </row>
    <row r="251" spans="2:36" x14ac:dyDescent="0.25">
      <c r="B251" s="91"/>
      <c r="C251" s="88"/>
      <c r="D251" s="91"/>
      <c r="F251" s="93"/>
      <c r="H251" s="89"/>
      <c r="J251" s="89"/>
      <c r="L251" s="89"/>
      <c r="N251" s="89"/>
      <c r="P251" s="91"/>
      <c r="R251" s="90"/>
      <c r="T251" s="91"/>
      <c r="V251" s="82"/>
      <c r="W251" s="17"/>
      <c r="X251" s="95"/>
      <c r="Y251" s="4"/>
      <c r="Z251" s="19"/>
      <c r="AA251" s="19"/>
      <c r="AB251" s="19"/>
      <c r="AC251" s="19"/>
      <c r="AD251" s="19"/>
      <c r="AE251" s="19"/>
      <c r="AF251" s="47"/>
      <c r="AG251" s="48"/>
      <c r="AH251" s="20"/>
      <c r="AI251" s="20"/>
      <c r="AJ251" s="20"/>
    </row>
    <row r="252" spans="2:36" x14ac:dyDescent="0.25">
      <c r="B252" s="91"/>
      <c r="C252" s="88"/>
      <c r="D252" s="91"/>
      <c r="F252" s="93"/>
      <c r="H252" s="89"/>
      <c r="J252" s="89"/>
      <c r="L252" s="89"/>
      <c r="N252" s="89"/>
      <c r="P252" s="91"/>
      <c r="R252" s="90"/>
      <c r="T252" s="91"/>
      <c r="V252" s="82"/>
      <c r="W252" s="17"/>
      <c r="X252" s="95"/>
      <c r="Y252" s="4"/>
      <c r="Z252" s="19"/>
      <c r="AA252" s="19"/>
      <c r="AB252" s="19"/>
      <c r="AC252" s="19"/>
      <c r="AD252" s="19"/>
      <c r="AE252" s="19"/>
      <c r="AF252" s="47"/>
      <c r="AG252" s="48"/>
      <c r="AH252" s="20"/>
      <c r="AI252" s="20"/>
      <c r="AJ252" s="20"/>
    </row>
    <row r="253" spans="2:36" x14ac:dyDescent="0.25">
      <c r="B253" s="91"/>
      <c r="C253" s="88"/>
      <c r="D253" s="91"/>
      <c r="F253" s="93"/>
      <c r="H253" s="89"/>
      <c r="J253" s="89"/>
      <c r="L253" s="89"/>
      <c r="N253" s="89"/>
      <c r="P253" s="91"/>
      <c r="R253" s="90"/>
      <c r="T253" s="91"/>
      <c r="V253" s="82"/>
      <c r="W253" s="17"/>
      <c r="X253" s="95"/>
      <c r="Y253" s="4"/>
      <c r="Z253" s="19"/>
      <c r="AA253" s="19"/>
      <c r="AB253" s="19"/>
      <c r="AC253" s="19"/>
      <c r="AD253" s="19"/>
      <c r="AE253" s="19"/>
      <c r="AF253" s="47"/>
      <c r="AG253" s="48"/>
      <c r="AH253" s="20"/>
      <c r="AI253" s="20"/>
      <c r="AJ253" s="20"/>
    </row>
    <row r="254" spans="2:36" x14ac:dyDescent="0.25">
      <c r="B254" s="91"/>
      <c r="C254" s="88"/>
      <c r="D254" s="91"/>
      <c r="F254" s="93"/>
      <c r="H254" s="89"/>
      <c r="J254" s="89"/>
      <c r="L254" s="89"/>
      <c r="N254" s="89"/>
      <c r="P254" s="91"/>
      <c r="R254" s="90"/>
      <c r="T254" s="91"/>
      <c r="V254" s="82"/>
      <c r="W254" s="17"/>
      <c r="X254" s="95"/>
      <c r="Y254" s="4"/>
      <c r="Z254" s="19"/>
      <c r="AA254" s="19"/>
      <c r="AB254" s="19"/>
      <c r="AC254" s="19"/>
      <c r="AD254" s="19"/>
      <c r="AE254" s="19"/>
      <c r="AF254" s="47"/>
      <c r="AG254" s="48"/>
      <c r="AH254" s="20"/>
      <c r="AI254" s="20"/>
      <c r="AJ254" s="20"/>
    </row>
    <row r="255" spans="2:36" x14ac:dyDescent="0.25">
      <c r="B255" s="91"/>
      <c r="C255" s="88"/>
      <c r="D255" s="91"/>
      <c r="F255" s="93"/>
      <c r="H255" s="89"/>
      <c r="J255" s="89"/>
      <c r="L255" s="89"/>
      <c r="N255" s="89"/>
      <c r="P255" s="91"/>
      <c r="R255" s="90"/>
      <c r="T255" s="91"/>
      <c r="V255" s="82"/>
      <c r="W255" s="17"/>
      <c r="X255" s="95"/>
      <c r="Y255" s="4"/>
      <c r="Z255" s="19"/>
      <c r="AA255" s="19"/>
      <c r="AB255" s="19"/>
      <c r="AC255" s="19"/>
      <c r="AD255" s="19"/>
      <c r="AE255" s="19"/>
      <c r="AF255" s="47"/>
      <c r="AG255" s="48"/>
      <c r="AH255" s="20"/>
      <c r="AI255" s="20"/>
      <c r="AJ255" s="20"/>
    </row>
    <row r="256" spans="2:36" x14ac:dyDescent="0.25">
      <c r="B256" s="91"/>
      <c r="C256" s="88"/>
      <c r="D256" s="91"/>
      <c r="F256" s="93"/>
      <c r="H256" s="89"/>
      <c r="J256" s="89"/>
      <c r="L256" s="89"/>
      <c r="N256" s="89"/>
      <c r="P256" s="91"/>
      <c r="R256" s="90"/>
      <c r="T256" s="91"/>
      <c r="V256" s="82"/>
      <c r="W256" s="17"/>
      <c r="X256" s="95"/>
      <c r="Y256" s="4"/>
      <c r="Z256" s="19"/>
      <c r="AA256" s="19"/>
      <c r="AB256" s="19"/>
      <c r="AC256" s="19"/>
      <c r="AD256" s="19"/>
      <c r="AE256" s="19"/>
      <c r="AF256" s="47"/>
      <c r="AG256" s="48"/>
      <c r="AH256" s="20"/>
      <c r="AI256" s="20"/>
      <c r="AJ256" s="20"/>
    </row>
    <row r="257" spans="2:36" x14ac:dyDescent="0.25">
      <c r="B257" s="91"/>
      <c r="C257" s="88"/>
      <c r="D257" s="91"/>
      <c r="F257" s="93"/>
      <c r="H257" s="89"/>
      <c r="J257" s="89"/>
      <c r="L257" s="89"/>
      <c r="N257" s="89"/>
      <c r="P257" s="91"/>
      <c r="R257" s="90"/>
      <c r="T257" s="91"/>
      <c r="V257" s="82"/>
      <c r="W257" s="17"/>
      <c r="X257" s="95"/>
      <c r="Y257" s="4"/>
      <c r="Z257" s="19"/>
      <c r="AA257" s="19"/>
      <c r="AB257" s="19"/>
      <c r="AC257" s="19"/>
      <c r="AD257" s="19"/>
      <c r="AE257" s="19"/>
      <c r="AF257" s="47"/>
      <c r="AG257" s="48"/>
      <c r="AH257" s="20"/>
      <c r="AI257" s="20"/>
      <c r="AJ257" s="20"/>
    </row>
    <row r="258" spans="2:36" x14ac:dyDescent="0.25">
      <c r="B258" s="91"/>
      <c r="C258" s="88"/>
      <c r="D258" s="91"/>
      <c r="F258" s="93"/>
      <c r="H258" s="89"/>
      <c r="J258" s="89"/>
      <c r="L258" s="89"/>
      <c r="N258" s="89"/>
      <c r="P258" s="91"/>
      <c r="R258" s="90"/>
      <c r="T258" s="91"/>
      <c r="V258" s="82"/>
      <c r="W258" s="17"/>
      <c r="X258" s="95"/>
      <c r="Y258" s="4"/>
      <c r="Z258" s="19"/>
      <c r="AA258" s="19"/>
      <c r="AB258" s="19"/>
      <c r="AC258" s="19"/>
      <c r="AD258" s="19"/>
      <c r="AE258" s="19"/>
      <c r="AF258" s="47"/>
      <c r="AG258" s="48"/>
      <c r="AH258" s="20"/>
      <c r="AI258" s="20"/>
      <c r="AJ258" s="20"/>
    </row>
    <row r="259" spans="2:36" x14ac:dyDescent="0.25">
      <c r="B259" s="91"/>
      <c r="C259" s="88"/>
      <c r="D259" s="91"/>
      <c r="F259" s="93"/>
      <c r="H259" s="89"/>
      <c r="J259" s="89"/>
      <c r="L259" s="89"/>
      <c r="N259" s="89"/>
      <c r="P259" s="91"/>
      <c r="R259" s="90"/>
      <c r="T259" s="91"/>
      <c r="V259" s="82"/>
      <c r="W259" s="17"/>
      <c r="X259" s="95"/>
      <c r="Y259" s="4"/>
      <c r="Z259" s="19"/>
      <c r="AA259" s="19"/>
      <c r="AB259" s="19"/>
      <c r="AC259" s="19"/>
      <c r="AD259" s="19"/>
      <c r="AE259" s="19"/>
      <c r="AF259" s="47"/>
      <c r="AG259" s="48"/>
      <c r="AH259" s="20"/>
      <c r="AI259" s="20"/>
      <c r="AJ259" s="20"/>
    </row>
    <row r="260" spans="2:36" x14ac:dyDescent="0.25">
      <c r="B260" s="91"/>
      <c r="C260" s="88"/>
      <c r="D260" s="91"/>
      <c r="F260" s="93"/>
      <c r="H260" s="89"/>
      <c r="J260" s="89"/>
      <c r="L260" s="89"/>
      <c r="N260" s="89"/>
      <c r="P260" s="91"/>
      <c r="R260" s="90"/>
      <c r="T260" s="91"/>
      <c r="V260" s="82"/>
      <c r="W260" s="17"/>
      <c r="X260" s="95"/>
      <c r="Y260" s="4"/>
      <c r="Z260" s="19"/>
      <c r="AA260" s="19"/>
      <c r="AB260" s="19"/>
      <c r="AC260" s="19"/>
      <c r="AD260" s="19"/>
      <c r="AE260" s="19"/>
      <c r="AF260" s="47"/>
      <c r="AG260" s="48"/>
      <c r="AH260" s="20"/>
      <c r="AI260" s="20"/>
      <c r="AJ260" s="20"/>
    </row>
    <row r="261" spans="2:36" x14ac:dyDescent="0.25">
      <c r="B261" s="91"/>
      <c r="C261" s="88"/>
      <c r="D261" s="91"/>
      <c r="F261" s="93"/>
      <c r="H261" s="89"/>
      <c r="J261" s="89"/>
      <c r="L261" s="89"/>
      <c r="N261" s="89"/>
      <c r="P261" s="91"/>
      <c r="R261" s="90"/>
      <c r="T261" s="91"/>
      <c r="V261" s="82"/>
      <c r="W261" s="17"/>
      <c r="X261" s="95"/>
      <c r="Y261" s="4"/>
      <c r="Z261" s="19"/>
      <c r="AA261" s="19"/>
      <c r="AB261" s="19"/>
      <c r="AC261" s="19"/>
      <c r="AD261" s="19"/>
      <c r="AE261" s="19"/>
      <c r="AF261" s="47"/>
      <c r="AG261" s="48"/>
      <c r="AH261" s="20"/>
      <c r="AI261" s="20"/>
      <c r="AJ261" s="20"/>
    </row>
    <row r="262" spans="2:36" x14ac:dyDescent="0.25">
      <c r="B262" s="91"/>
      <c r="C262" s="88"/>
      <c r="D262" s="91"/>
      <c r="F262" s="93"/>
      <c r="H262" s="89"/>
      <c r="J262" s="89"/>
      <c r="L262" s="89"/>
      <c r="N262" s="89"/>
      <c r="P262" s="91"/>
      <c r="R262" s="90"/>
      <c r="T262" s="91"/>
      <c r="V262" s="82"/>
      <c r="W262" s="17"/>
      <c r="X262" s="95"/>
      <c r="Y262" s="4"/>
      <c r="Z262" s="19"/>
      <c r="AA262" s="19"/>
      <c r="AB262" s="19"/>
      <c r="AC262" s="19"/>
      <c r="AD262" s="19"/>
      <c r="AE262" s="19"/>
      <c r="AF262" s="47"/>
      <c r="AG262" s="48"/>
      <c r="AH262" s="20"/>
      <c r="AI262" s="20"/>
      <c r="AJ262" s="20"/>
    </row>
    <row r="263" spans="2:36" x14ac:dyDescent="0.25">
      <c r="B263" s="91"/>
      <c r="C263" s="88"/>
      <c r="D263" s="91"/>
      <c r="F263" s="93"/>
      <c r="H263" s="89"/>
      <c r="J263" s="89"/>
      <c r="L263" s="89"/>
      <c r="N263" s="89"/>
      <c r="P263" s="91"/>
      <c r="R263" s="90"/>
      <c r="T263" s="91"/>
      <c r="V263" s="82"/>
      <c r="W263" s="17"/>
      <c r="X263" s="95"/>
      <c r="Y263" s="4"/>
      <c r="Z263" s="19"/>
      <c r="AA263" s="19"/>
      <c r="AB263" s="19"/>
      <c r="AC263" s="19"/>
      <c r="AD263" s="19"/>
      <c r="AE263" s="19"/>
      <c r="AF263" s="47"/>
      <c r="AG263" s="48"/>
      <c r="AH263" s="20"/>
      <c r="AI263" s="20"/>
      <c r="AJ263" s="20"/>
    </row>
    <row r="264" spans="2:36" x14ac:dyDescent="0.25">
      <c r="B264" s="91"/>
      <c r="C264" s="88"/>
      <c r="D264" s="91"/>
      <c r="F264" s="93"/>
      <c r="H264" s="89"/>
      <c r="J264" s="89"/>
      <c r="L264" s="89"/>
      <c r="N264" s="89"/>
      <c r="P264" s="91"/>
      <c r="R264" s="90"/>
      <c r="T264" s="91"/>
      <c r="V264" s="82"/>
      <c r="W264" s="17"/>
      <c r="X264" s="95"/>
      <c r="Y264" s="4"/>
      <c r="Z264" s="19"/>
      <c r="AA264" s="19"/>
      <c r="AB264" s="19"/>
      <c r="AC264" s="19"/>
      <c r="AD264" s="19"/>
      <c r="AE264" s="19"/>
      <c r="AF264" s="47"/>
      <c r="AG264" s="48"/>
      <c r="AH264" s="20"/>
      <c r="AI264" s="20"/>
      <c r="AJ264" s="20"/>
    </row>
    <row r="265" spans="2:36" x14ac:dyDescent="0.25">
      <c r="B265" s="91"/>
      <c r="C265" s="88"/>
      <c r="D265" s="91"/>
      <c r="F265" s="93"/>
      <c r="H265" s="89"/>
      <c r="J265" s="89"/>
      <c r="L265" s="89"/>
      <c r="N265" s="89"/>
      <c r="P265" s="91"/>
      <c r="R265" s="90"/>
      <c r="T265" s="91"/>
      <c r="V265" s="82"/>
      <c r="W265" s="17"/>
      <c r="X265" s="95"/>
      <c r="Y265" s="4"/>
      <c r="Z265" s="19"/>
      <c r="AA265" s="19"/>
      <c r="AB265" s="19"/>
      <c r="AC265" s="19"/>
      <c r="AD265" s="19"/>
      <c r="AE265" s="19"/>
      <c r="AF265" s="47"/>
      <c r="AG265" s="48"/>
      <c r="AH265" s="20"/>
      <c r="AI265" s="20"/>
      <c r="AJ265" s="20"/>
    </row>
    <row r="266" spans="2:36" x14ac:dyDescent="0.25">
      <c r="B266" s="91"/>
      <c r="C266" s="88"/>
      <c r="D266" s="91"/>
      <c r="F266" s="93"/>
      <c r="H266" s="89"/>
      <c r="J266" s="89"/>
      <c r="L266" s="89"/>
      <c r="N266" s="89"/>
      <c r="P266" s="91"/>
      <c r="R266" s="90"/>
      <c r="T266" s="91"/>
      <c r="V266" s="82"/>
      <c r="W266" s="17"/>
      <c r="X266" s="95"/>
      <c r="Y266" s="4"/>
      <c r="Z266" s="19"/>
      <c r="AA266" s="19"/>
      <c r="AB266" s="19"/>
      <c r="AC266" s="19"/>
      <c r="AD266" s="19"/>
      <c r="AE266" s="19"/>
      <c r="AF266" s="47"/>
      <c r="AG266" s="48"/>
      <c r="AH266" s="20"/>
      <c r="AI266" s="20"/>
      <c r="AJ266" s="20"/>
    </row>
    <row r="267" spans="2:36" x14ac:dyDescent="0.25">
      <c r="B267" s="91"/>
      <c r="C267" s="88"/>
      <c r="D267" s="91"/>
      <c r="F267" s="93"/>
      <c r="H267" s="89"/>
      <c r="J267" s="89"/>
      <c r="L267" s="89"/>
      <c r="N267" s="89"/>
      <c r="P267" s="91"/>
      <c r="R267" s="90"/>
      <c r="T267" s="91"/>
      <c r="V267" s="82"/>
      <c r="W267" s="17"/>
      <c r="X267" s="95"/>
      <c r="Y267" s="4"/>
      <c r="Z267" s="19"/>
      <c r="AA267" s="19"/>
      <c r="AB267" s="19"/>
      <c r="AC267" s="19"/>
      <c r="AD267" s="19"/>
      <c r="AE267" s="19"/>
      <c r="AF267" s="47"/>
      <c r="AG267" s="48"/>
      <c r="AH267" s="20"/>
      <c r="AI267" s="20"/>
      <c r="AJ267" s="20"/>
    </row>
    <row r="268" spans="2:36" x14ac:dyDescent="0.25">
      <c r="B268" s="91"/>
      <c r="C268" s="88"/>
      <c r="D268" s="91"/>
      <c r="F268" s="93"/>
      <c r="H268" s="89"/>
      <c r="J268" s="89"/>
      <c r="L268" s="89"/>
      <c r="N268" s="89"/>
      <c r="P268" s="91"/>
      <c r="R268" s="90"/>
      <c r="T268" s="91"/>
      <c r="V268" s="82"/>
      <c r="W268" s="17"/>
      <c r="X268" s="95"/>
      <c r="Y268" s="4"/>
      <c r="Z268" s="19"/>
      <c r="AA268" s="19"/>
      <c r="AB268" s="19"/>
      <c r="AC268" s="19"/>
      <c r="AD268" s="19"/>
      <c r="AE268" s="19"/>
      <c r="AF268" s="47"/>
      <c r="AG268" s="48"/>
      <c r="AH268" s="20"/>
      <c r="AI268" s="20"/>
      <c r="AJ268" s="20"/>
    </row>
    <row r="269" spans="2:36" x14ac:dyDescent="0.25">
      <c r="B269" s="91"/>
      <c r="C269" s="88"/>
      <c r="D269" s="91"/>
      <c r="F269" s="93"/>
      <c r="H269" s="89"/>
      <c r="J269" s="89"/>
      <c r="L269" s="89"/>
      <c r="N269" s="89"/>
      <c r="P269" s="91"/>
      <c r="R269" s="90"/>
      <c r="T269" s="91"/>
      <c r="V269" s="82"/>
      <c r="W269" s="17"/>
      <c r="X269" s="95"/>
      <c r="Y269" s="4"/>
      <c r="Z269" s="19"/>
      <c r="AA269" s="19"/>
      <c r="AB269" s="19"/>
      <c r="AC269" s="19"/>
      <c r="AD269" s="19"/>
      <c r="AE269" s="19"/>
      <c r="AF269" s="47"/>
      <c r="AG269" s="48"/>
      <c r="AH269" s="20"/>
      <c r="AI269" s="20"/>
      <c r="AJ269" s="20"/>
    </row>
    <row r="270" spans="2:36" x14ac:dyDescent="0.25">
      <c r="B270" s="91"/>
      <c r="C270" s="88"/>
      <c r="D270" s="91"/>
      <c r="F270" s="93"/>
      <c r="H270" s="89"/>
      <c r="J270" s="89"/>
      <c r="L270" s="89"/>
      <c r="N270" s="89"/>
      <c r="P270" s="91"/>
      <c r="R270" s="90"/>
      <c r="T270" s="91"/>
      <c r="V270" s="82"/>
      <c r="W270" s="17"/>
      <c r="X270" s="95"/>
      <c r="Y270" s="4"/>
      <c r="Z270" s="19"/>
      <c r="AA270" s="19"/>
      <c r="AB270" s="19"/>
      <c r="AC270" s="19"/>
      <c r="AD270" s="19"/>
      <c r="AE270" s="19"/>
      <c r="AF270" s="47"/>
      <c r="AG270" s="48"/>
      <c r="AH270" s="20"/>
      <c r="AI270" s="20"/>
      <c r="AJ270" s="20"/>
    </row>
    <row r="271" spans="2:36" x14ac:dyDescent="0.25">
      <c r="B271" s="91"/>
      <c r="C271" s="88"/>
      <c r="D271" s="91"/>
      <c r="F271" s="93"/>
      <c r="H271" s="89"/>
      <c r="J271" s="89"/>
      <c r="L271" s="89"/>
      <c r="N271" s="89"/>
      <c r="P271" s="91"/>
      <c r="R271" s="90"/>
      <c r="T271" s="91"/>
      <c r="V271" s="82"/>
      <c r="W271" s="17"/>
      <c r="X271" s="95"/>
      <c r="Y271" s="4"/>
      <c r="Z271" s="19"/>
      <c r="AA271" s="19"/>
      <c r="AB271" s="19"/>
      <c r="AC271" s="19"/>
      <c r="AD271" s="19"/>
      <c r="AE271" s="19"/>
      <c r="AF271" s="47"/>
      <c r="AG271" s="48"/>
      <c r="AH271" s="20"/>
      <c r="AI271" s="20"/>
      <c r="AJ271" s="20"/>
    </row>
    <row r="272" spans="2:36" x14ac:dyDescent="0.25">
      <c r="B272" s="91"/>
      <c r="C272" s="88"/>
      <c r="D272" s="91"/>
      <c r="F272" s="93"/>
      <c r="H272" s="89"/>
      <c r="J272" s="89"/>
      <c r="L272" s="89"/>
      <c r="N272" s="89"/>
      <c r="P272" s="91"/>
      <c r="R272" s="90"/>
      <c r="T272" s="91"/>
      <c r="V272" s="82"/>
      <c r="W272" s="17"/>
      <c r="X272" s="95"/>
      <c r="Y272" s="4"/>
      <c r="Z272" s="19"/>
      <c r="AA272" s="19"/>
      <c r="AB272" s="19"/>
      <c r="AC272" s="19"/>
      <c r="AD272" s="19"/>
      <c r="AE272" s="19"/>
      <c r="AF272" s="47"/>
      <c r="AG272" s="48"/>
      <c r="AH272" s="20"/>
      <c r="AI272" s="20"/>
      <c r="AJ272" s="20"/>
    </row>
    <row r="273" spans="2:36" x14ac:dyDescent="0.25">
      <c r="B273" s="91"/>
      <c r="C273" s="88"/>
      <c r="D273" s="91"/>
      <c r="F273" s="93"/>
      <c r="H273" s="89"/>
      <c r="J273" s="89"/>
      <c r="L273" s="89"/>
      <c r="N273" s="89"/>
      <c r="P273" s="91"/>
      <c r="R273" s="90"/>
      <c r="T273" s="91"/>
      <c r="V273" s="82"/>
      <c r="W273" s="17"/>
      <c r="X273" s="95"/>
      <c r="Y273" s="4"/>
      <c r="Z273" s="19"/>
      <c r="AA273" s="19"/>
      <c r="AB273" s="19"/>
      <c r="AC273" s="19"/>
      <c r="AD273" s="19"/>
      <c r="AE273" s="19"/>
      <c r="AF273" s="47"/>
      <c r="AG273" s="48"/>
      <c r="AH273" s="20"/>
      <c r="AI273" s="20"/>
      <c r="AJ273" s="20"/>
    </row>
    <row r="274" spans="2:36" x14ac:dyDescent="0.25">
      <c r="B274" s="91"/>
      <c r="C274" s="88"/>
      <c r="D274" s="91"/>
      <c r="F274" s="93"/>
      <c r="H274" s="89"/>
      <c r="J274" s="89"/>
      <c r="L274" s="89"/>
      <c r="N274" s="89"/>
      <c r="P274" s="91"/>
      <c r="R274" s="90"/>
      <c r="T274" s="91"/>
      <c r="V274" s="82"/>
      <c r="W274" s="17"/>
      <c r="X274" s="95"/>
      <c r="Y274" s="4"/>
      <c r="Z274" s="19"/>
      <c r="AA274" s="19"/>
      <c r="AB274" s="19"/>
      <c r="AC274" s="19"/>
      <c r="AD274" s="19"/>
      <c r="AE274" s="19"/>
      <c r="AF274" s="47"/>
      <c r="AG274" s="48"/>
      <c r="AH274" s="20"/>
      <c r="AI274" s="20"/>
      <c r="AJ274" s="20"/>
    </row>
    <row r="275" spans="2:36" x14ac:dyDescent="0.25">
      <c r="B275" s="91"/>
      <c r="C275" s="88"/>
      <c r="D275" s="91"/>
      <c r="F275" s="93"/>
      <c r="H275" s="89"/>
      <c r="J275" s="89"/>
      <c r="L275" s="89"/>
      <c r="N275" s="89"/>
      <c r="P275" s="91"/>
      <c r="R275" s="90"/>
      <c r="T275" s="91"/>
      <c r="V275" s="82"/>
      <c r="W275" s="17"/>
      <c r="X275" s="95"/>
      <c r="Y275" s="4"/>
      <c r="Z275" s="19"/>
      <c r="AA275" s="19"/>
      <c r="AB275" s="19"/>
      <c r="AC275" s="19"/>
      <c r="AD275" s="19"/>
      <c r="AE275" s="19"/>
      <c r="AF275" s="47"/>
      <c r="AG275" s="48"/>
      <c r="AH275" s="20"/>
      <c r="AI275" s="20"/>
      <c r="AJ275" s="20"/>
    </row>
    <row r="276" spans="2:36" x14ac:dyDescent="0.25">
      <c r="B276" s="91"/>
      <c r="C276" s="88"/>
      <c r="D276" s="91"/>
      <c r="F276" s="93"/>
      <c r="H276" s="89"/>
      <c r="J276" s="89"/>
      <c r="L276" s="89"/>
      <c r="N276" s="89"/>
      <c r="P276" s="91"/>
      <c r="R276" s="90"/>
      <c r="T276" s="91"/>
      <c r="V276" s="82"/>
      <c r="W276" s="17"/>
      <c r="X276" s="95"/>
      <c r="Y276" s="4"/>
      <c r="Z276" s="19"/>
      <c r="AA276" s="19"/>
      <c r="AB276" s="19"/>
      <c r="AC276" s="19"/>
      <c r="AD276" s="19"/>
      <c r="AE276" s="19"/>
      <c r="AF276" s="47"/>
      <c r="AG276" s="48"/>
      <c r="AH276" s="20"/>
      <c r="AI276" s="20"/>
      <c r="AJ276" s="20"/>
    </row>
    <row r="277" spans="2:36" x14ac:dyDescent="0.25">
      <c r="B277" s="91"/>
      <c r="C277" s="88"/>
      <c r="D277" s="91"/>
      <c r="F277" s="93"/>
      <c r="H277" s="89"/>
      <c r="J277" s="89"/>
      <c r="L277" s="89"/>
      <c r="N277" s="89"/>
      <c r="P277" s="91"/>
      <c r="R277" s="90"/>
      <c r="T277" s="91"/>
      <c r="V277" s="82"/>
      <c r="W277" s="17"/>
      <c r="X277" s="95"/>
      <c r="Y277" s="4"/>
      <c r="Z277" s="19"/>
      <c r="AA277" s="19"/>
      <c r="AB277" s="19"/>
      <c r="AC277" s="19"/>
      <c r="AD277" s="19"/>
      <c r="AE277" s="19"/>
      <c r="AF277" s="47"/>
      <c r="AG277" s="48"/>
      <c r="AH277" s="20"/>
      <c r="AI277" s="20"/>
      <c r="AJ277" s="20"/>
    </row>
    <row r="278" spans="2:36" x14ac:dyDescent="0.25">
      <c r="B278" s="91"/>
      <c r="C278" s="88"/>
      <c r="D278" s="91"/>
      <c r="F278" s="93"/>
      <c r="H278" s="89"/>
      <c r="J278" s="89"/>
      <c r="L278" s="89"/>
      <c r="N278" s="89"/>
      <c r="P278" s="91"/>
      <c r="R278" s="90"/>
      <c r="T278" s="91"/>
      <c r="V278" s="82"/>
      <c r="W278" s="17"/>
      <c r="X278" s="95"/>
      <c r="Y278" s="4"/>
      <c r="Z278" s="19"/>
      <c r="AA278" s="19"/>
      <c r="AB278" s="19"/>
      <c r="AC278" s="19"/>
      <c r="AD278" s="19"/>
      <c r="AE278" s="19"/>
      <c r="AF278" s="47"/>
      <c r="AG278" s="48"/>
      <c r="AH278" s="20"/>
      <c r="AI278" s="20"/>
      <c r="AJ278" s="20"/>
    </row>
    <row r="279" spans="2:36" x14ac:dyDescent="0.25">
      <c r="B279" s="91"/>
      <c r="C279" s="88"/>
      <c r="D279" s="91"/>
      <c r="F279" s="93"/>
      <c r="H279" s="89"/>
      <c r="J279" s="89"/>
      <c r="L279" s="89"/>
      <c r="N279" s="89"/>
      <c r="P279" s="91"/>
      <c r="R279" s="90"/>
      <c r="T279" s="91"/>
      <c r="V279" s="82"/>
      <c r="W279" s="17"/>
      <c r="X279" s="95"/>
      <c r="Y279" s="4"/>
      <c r="Z279" s="19"/>
      <c r="AA279" s="19"/>
      <c r="AB279" s="19"/>
      <c r="AC279" s="19"/>
      <c r="AD279" s="19"/>
      <c r="AE279" s="19"/>
      <c r="AF279" s="47"/>
      <c r="AG279" s="48"/>
      <c r="AH279" s="20"/>
      <c r="AI279" s="20"/>
      <c r="AJ279" s="20"/>
    </row>
    <row r="280" spans="2:36" x14ac:dyDescent="0.25">
      <c r="B280" s="91"/>
      <c r="C280" s="88"/>
      <c r="D280" s="91"/>
      <c r="F280" s="93"/>
      <c r="H280" s="89"/>
      <c r="J280" s="89"/>
      <c r="L280" s="89"/>
      <c r="N280" s="89"/>
      <c r="P280" s="91"/>
      <c r="R280" s="90"/>
      <c r="T280" s="91"/>
      <c r="V280" s="82"/>
      <c r="W280" s="17"/>
      <c r="X280" s="95"/>
      <c r="Y280" s="4"/>
      <c r="Z280" s="19"/>
      <c r="AA280" s="19"/>
      <c r="AB280" s="19"/>
      <c r="AC280" s="19"/>
      <c r="AD280" s="19"/>
      <c r="AE280" s="19"/>
      <c r="AF280" s="47"/>
      <c r="AG280" s="48"/>
      <c r="AH280" s="20"/>
      <c r="AI280" s="20"/>
      <c r="AJ280" s="20"/>
    </row>
    <row r="281" spans="2:36" x14ac:dyDescent="0.25">
      <c r="B281" s="91"/>
      <c r="C281" s="88"/>
      <c r="D281" s="91"/>
      <c r="F281" s="93"/>
      <c r="H281" s="89"/>
      <c r="J281" s="89"/>
      <c r="L281" s="89"/>
      <c r="N281" s="89"/>
      <c r="P281" s="91"/>
      <c r="R281" s="90"/>
      <c r="T281" s="91"/>
      <c r="V281" s="82"/>
      <c r="W281" s="17"/>
      <c r="X281" s="95"/>
      <c r="Y281" s="4"/>
      <c r="Z281" s="19"/>
      <c r="AA281" s="19"/>
      <c r="AB281" s="19"/>
      <c r="AC281" s="19"/>
      <c r="AD281" s="19"/>
      <c r="AE281" s="19"/>
      <c r="AF281" s="47"/>
      <c r="AG281" s="48"/>
      <c r="AH281" s="20"/>
      <c r="AI281" s="20"/>
      <c r="AJ281" s="20"/>
    </row>
    <row r="282" spans="2:36" x14ac:dyDescent="0.25">
      <c r="B282" s="91"/>
      <c r="C282" s="88"/>
      <c r="D282" s="91"/>
      <c r="F282" s="93"/>
      <c r="H282" s="89"/>
      <c r="J282" s="89"/>
      <c r="L282" s="89"/>
      <c r="N282" s="89"/>
      <c r="P282" s="91"/>
      <c r="R282" s="90"/>
      <c r="T282" s="91"/>
      <c r="V282" s="82"/>
      <c r="W282" s="17"/>
      <c r="X282" s="95"/>
      <c r="Y282" s="4"/>
      <c r="Z282" s="19"/>
      <c r="AA282" s="19"/>
      <c r="AB282" s="19"/>
      <c r="AC282" s="19"/>
      <c r="AD282" s="19"/>
      <c r="AE282" s="19"/>
      <c r="AF282" s="47"/>
      <c r="AG282" s="48"/>
      <c r="AH282" s="20"/>
      <c r="AI282" s="20"/>
      <c r="AJ282" s="20"/>
    </row>
    <row r="283" spans="2:36" x14ac:dyDescent="0.25">
      <c r="B283" s="91"/>
      <c r="C283" s="88"/>
      <c r="D283" s="91"/>
      <c r="F283" s="93"/>
      <c r="H283" s="89"/>
      <c r="J283" s="89"/>
      <c r="L283" s="89"/>
      <c r="N283" s="89"/>
      <c r="P283" s="91"/>
      <c r="R283" s="90"/>
      <c r="T283" s="91"/>
      <c r="V283" s="82"/>
      <c r="W283" s="17"/>
      <c r="X283" s="95"/>
      <c r="Y283" s="4"/>
      <c r="Z283" s="19"/>
      <c r="AA283" s="19"/>
      <c r="AB283" s="19"/>
      <c r="AC283" s="19"/>
      <c r="AD283" s="19"/>
      <c r="AE283" s="19"/>
      <c r="AF283" s="47"/>
      <c r="AG283" s="48"/>
      <c r="AH283" s="20"/>
      <c r="AI283" s="20"/>
      <c r="AJ283" s="20"/>
    </row>
    <row r="284" spans="2:36" x14ac:dyDescent="0.25">
      <c r="B284" s="91"/>
      <c r="C284" s="88"/>
      <c r="D284" s="91"/>
      <c r="F284" s="93"/>
      <c r="H284" s="89"/>
      <c r="J284" s="89"/>
      <c r="L284" s="89"/>
      <c r="N284" s="89"/>
      <c r="P284" s="91"/>
      <c r="R284" s="90"/>
      <c r="T284" s="91"/>
      <c r="V284" s="82"/>
      <c r="W284" s="17"/>
      <c r="X284" s="95"/>
      <c r="Y284" s="4"/>
      <c r="Z284" s="19"/>
      <c r="AA284" s="19"/>
      <c r="AB284" s="19"/>
      <c r="AC284" s="19"/>
      <c r="AD284" s="19"/>
      <c r="AE284" s="19"/>
      <c r="AF284" s="47"/>
      <c r="AG284" s="48"/>
      <c r="AH284" s="20"/>
      <c r="AI284" s="20"/>
      <c r="AJ284" s="20"/>
    </row>
    <row r="285" spans="2:36" x14ac:dyDescent="0.25">
      <c r="B285" s="91"/>
      <c r="C285" s="88"/>
      <c r="D285" s="91"/>
      <c r="F285" s="93"/>
      <c r="H285" s="89"/>
      <c r="J285" s="89"/>
      <c r="L285" s="89"/>
      <c r="N285" s="89"/>
      <c r="P285" s="91"/>
      <c r="R285" s="90"/>
      <c r="T285" s="91"/>
      <c r="V285" s="82"/>
      <c r="W285" s="17"/>
      <c r="X285" s="95"/>
      <c r="Y285" s="4"/>
      <c r="Z285" s="19"/>
      <c r="AA285" s="19"/>
      <c r="AB285" s="19"/>
      <c r="AC285" s="19"/>
      <c r="AD285" s="19"/>
      <c r="AE285" s="19"/>
      <c r="AF285" s="47"/>
      <c r="AG285" s="48"/>
      <c r="AH285" s="20"/>
      <c r="AI285" s="20"/>
      <c r="AJ285" s="20"/>
    </row>
    <row r="286" spans="2:36" x14ac:dyDescent="0.25">
      <c r="B286" s="91"/>
      <c r="C286" s="88"/>
      <c r="D286" s="91"/>
      <c r="F286" s="93"/>
      <c r="H286" s="89"/>
      <c r="J286" s="89"/>
      <c r="L286" s="89"/>
      <c r="N286" s="89"/>
      <c r="P286" s="91"/>
      <c r="R286" s="90"/>
      <c r="T286" s="91"/>
      <c r="V286" s="82"/>
      <c r="W286" s="17"/>
      <c r="X286" s="95"/>
      <c r="Y286" s="4"/>
      <c r="Z286" s="19"/>
      <c r="AA286" s="19"/>
      <c r="AB286" s="19"/>
      <c r="AC286" s="19"/>
      <c r="AD286" s="19"/>
      <c r="AE286" s="19"/>
      <c r="AF286" s="47"/>
      <c r="AG286" s="48"/>
      <c r="AH286" s="20"/>
      <c r="AI286" s="20"/>
      <c r="AJ286" s="20"/>
    </row>
    <row r="287" spans="2:36" x14ac:dyDescent="0.25">
      <c r="B287" s="91"/>
      <c r="C287" s="88"/>
      <c r="D287" s="91"/>
      <c r="F287" s="93"/>
      <c r="H287" s="89"/>
      <c r="J287" s="89"/>
      <c r="L287" s="89"/>
      <c r="N287" s="89"/>
      <c r="P287" s="91"/>
      <c r="R287" s="90"/>
      <c r="T287" s="91"/>
      <c r="V287" s="82"/>
      <c r="W287" s="17"/>
      <c r="X287" s="95"/>
      <c r="Y287" s="4"/>
      <c r="Z287" s="19"/>
      <c r="AA287" s="19"/>
      <c r="AB287" s="19"/>
      <c r="AC287" s="19"/>
      <c r="AD287" s="19"/>
      <c r="AE287" s="19"/>
      <c r="AF287" s="47"/>
      <c r="AG287" s="48"/>
      <c r="AH287" s="20"/>
      <c r="AI287" s="20"/>
      <c r="AJ287" s="20"/>
    </row>
    <row r="288" spans="2:36" x14ac:dyDescent="0.25">
      <c r="B288" s="91"/>
      <c r="C288" s="88"/>
      <c r="D288" s="91"/>
      <c r="F288" s="93"/>
      <c r="H288" s="89"/>
      <c r="J288" s="89"/>
      <c r="L288" s="89"/>
      <c r="N288" s="89"/>
      <c r="P288" s="91"/>
      <c r="R288" s="90"/>
      <c r="T288" s="91"/>
      <c r="V288" s="82"/>
      <c r="W288" s="17"/>
      <c r="X288" s="95"/>
      <c r="Y288" s="4"/>
      <c r="Z288" s="19"/>
      <c r="AA288" s="19"/>
      <c r="AB288" s="19"/>
      <c r="AC288" s="19"/>
      <c r="AD288" s="19"/>
      <c r="AE288" s="19"/>
      <c r="AF288" s="47"/>
      <c r="AG288" s="48"/>
      <c r="AH288" s="20"/>
      <c r="AI288" s="20"/>
      <c r="AJ288" s="20"/>
    </row>
    <row r="289" spans="2:36" x14ac:dyDescent="0.25">
      <c r="B289" s="91"/>
      <c r="C289" s="88"/>
      <c r="D289" s="91"/>
      <c r="F289" s="93"/>
      <c r="H289" s="89"/>
      <c r="J289" s="89"/>
      <c r="L289" s="89"/>
      <c r="N289" s="89"/>
      <c r="P289" s="91"/>
      <c r="R289" s="90"/>
      <c r="T289" s="91"/>
      <c r="V289" s="82"/>
      <c r="W289" s="17"/>
      <c r="X289" s="95"/>
      <c r="Y289" s="4"/>
      <c r="Z289" s="19"/>
      <c r="AA289" s="19"/>
      <c r="AB289" s="19"/>
      <c r="AC289" s="19"/>
      <c r="AD289" s="19"/>
      <c r="AE289" s="19"/>
      <c r="AF289" s="47"/>
      <c r="AG289" s="48"/>
      <c r="AH289" s="20"/>
      <c r="AI289" s="20"/>
      <c r="AJ289" s="20"/>
    </row>
    <row r="290" spans="2:36" x14ac:dyDescent="0.25">
      <c r="B290" s="91"/>
      <c r="C290" s="88"/>
      <c r="D290" s="91"/>
      <c r="F290" s="93"/>
      <c r="H290" s="89"/>
      <c r="J290" s="89"/>
      <c r="L290" s="89"/>
      <c r="N290" s="89"/>
      <c r="P290" s="91"/>
      <c r="R290" s="90"/>
      <c r="T290" s="91"/>
      <c r="V290" s="82"/>
      <c r="W290" s="17"/>
      <c r="X290" s="95"/>
      <c r="Y290" s="4"/>
      <c r="Z290" s="19"/>
      <c r="AA290" s="19"/>
      <c r="AB290" s="19"/>
      <c r="AC290" s="19"/>
      <c r="AD290" s="19"/>
      <c r="AE290" s="19"/>
      <c r="AF290" s="47"/>
      <c r="AG290" s="48"/>
      <c r="AH290" s="20"/>
      <c r="AI290" s="20"/>
      <c r="AJ290" s="20"/>
    </row>
    <row r="291" spans="2:36" x14ac:dyDescent="0.25">
      <c r="B291" s="91"/>
      <c r="C291" s="88"/>
      <c r="D291" s="91"/>
      <c r="F291" s="93"/>
      <c r="H291" s="89"/>
      <c r="J291" s="89"/>
      <c r="L291" s="89"/>
      <c r="N291" s="89"/>
      <c r="P291" s="91"/>
      <c r="R291" s="90"/>
      <c r="T291" s="91"/>
      <c r="V291" s="82"/>
      <c r="W291" s="17"/>
      <c r="X291" s="95"/>
      <c r="Y291" s="4"/>
      <c r="Z291" s="19"/>
      <c r="AA291" s="19"/>
      <c r="AB291" s="19"/>
      <c r="AC291" s="19"/>
      <c r="AD291" s="19"/>
      <c r="AE291" s="19"/>
      <c r="AF291" s="47"/>
      <c r="AG291" s="48"/>
      <c r="AH291" s="20"/>
      <c r="AI291" s="20"/>
      <c r="AJ291" s="20"/>
    </row>
    <row r="292" spans="2:36" x14ac:dyDescent="0.25">
      <c r="B292" s="91"/>
      <c r="C292" s="88"/>
      <c r="D292" s="91"/>
      <c r="F292" s="93"/>
      <c r="H292" s="89"/>
      <c r="J292" s="89"/>
      <c r="L292" s="89"/>
      <c r="N292" s="89"/>
      <c r="P292" s="91"/>
      <c r="R292" s="90"/>
      <c r="T292" s="91"/>
      <c r="V292" s="82"/>
      <c r="W292" s="17"/>
      <c r="X292" s="95"/>
      <c r="Y292" s="4"/>
      <c r="Z292" s="19"/>
      <c r="AA292" s="19"/>
      <c r="AB292" s="19"/>
      <c r="AC292" s="19"/>
      <c r="AD292" s="19"/>
      <c r="AE292" s="19"/>
      <c r="AF292" s="47"/>
      <c r="AG292" s="48"/>
      <c r="AH292" s="20"/>
      <c r="AI292" s="20"/>
      <c r="AJ292" s="20"/>
    </row>
    <row r="293" spans="2:36" x14ac:dyDescent="0.25">
      <c r="B293" s="91"/>
      <c r="C293" s="88"/>
      <c r="D293" s="91"/>
      <c r="F293" s="93"/>
      <c r="H293" s="89"/>
      <c r="J293" s="89"/>
      <c r="L293" s="89"/>
      <c r="N293" s="89"/>
      <c r="P293" s="91"/>
      <c r="R293" s="90"/>
      <c r="T293" s="91"/>
      <c r="V293" s="82"/>
      <c r="W293" s="17"/>
      <c r="X293" s="95"/>
      <c r="Y293" s="4"/>
      <c r="Z293" s="19"/>
      <c r="AA293" s="19"/>
      <c r="AB293" s="19"/>
      <c r="AC293" s="19"/>
      <c r="AD293" s="19"/>
      <c r="AE293" s="19"/>
      <c r="AF293" s="47"/>
      <c r="AG293" s="48"/>
      <c r="AH293" s="20"/>
      <c r="AI293" s="20"/>
      <c r="AJ293" s="20"/>
    </row>
    <row r="294" spans="2:36" x14ac:dyDescent="0.25">
      <c r="B294" s="91"/>
      <c r="C294" s="88"/>
      <c r="D294" s="91"/>
      <c r="F294" s="93"/>
      <c r="H294" s="89"/>
      <c r="J294" s="89"/>
      <c r="L294" s="89"/>
      <c r="N294" s="89"/>
      <c r="P294" s="91"/>
      <c r="R294" s="90"/>
      <c r="T294" s="91"/>
      <c r="V294" s="82"/>
      <c r="W294" s="17"/>
      <c r="X294" s="95"/>
      <c r="Y294" s="4"/>
      <c r="Z294" s="19"/>
      <c r="AA294" s="19"/>
      <c r="AB294" s="19"/>
      <c r="AC294" s="19"/>
      <c r="AD294" s="19"/>
      <c r="AE294" s="19"/>
      <c r="AF294" s="47"/>
      <c r="AG294" s="48"/>
      <c r="AH294" s="20"/>
      <c r="AI294" s="20"/>
      <c r="AJ294" s="20"/>
    </row>
    <row r="295" spans="2:36" x14ac:dyDescent="0.25">
      <c r="B295" s="91"/>
      <c r="C295" s="88"/>
      <c r="D295" s="91"/>
      <c r="F295" s="93"/>
      <c r="H295" s="89"/>
      <c r="J295" s="89"/>
      <c r="L295" s="89"/>
      <c r="N295" s="89"/>
      <c r="P295" s="91"/>
      <c r="R295" s="90"/>
      <c r="T295" s="91"/>
      <c r="V295" s="82"/>
      <c r="W295" s="17"/>
      <c r="X295" s="95"/>
      <c r="Y295" s="4"/>
      <c r="Z295" s="19"/>
      <c r="AA295" s="19"/>
      <c r="AB295" s="19"/>
      <c r="AC295" s="19"/>
      <c r="AD295" s="19"/>
      <c r="AE295" s="19"/>
      <c r="AF295" s="47"/>
      <c r="AG295" s="48"/>
      <c r="AH295" s="20"/>
      <c r="AI295" s="20"/>
      <c r="AJ295" s="20"/>
    </row>
    <row r="296" spans="2:36" x14ac:dyDescent="0.25">
      <c r="B296" s="91"/>
      <c r="C296" s="88"/>
      <c r="D296" s="91"/>
      <c r="F296" s="93"/>
      <c r="H296" s="89"/>
      <c r="J296" s="89"/>
      <c r="L296" s="89"/>
      <c r="N296" s="89"/>
      <c r="P296" s="91"/>
      <c r="R296" s="90"/>
      <c r="T296" s="91"/>
      <c r="V296" s="82"/>
      <c r="W296" s="17"/>
      <c r="X296" s="95"/>
      <c r="Y296" s="4"/>
      <c r="Z296" s="19"/>
      <c r="AA296" s="19"/>
      <c r="AB296" s="19"/>
      <c r="AC296" s="19"/>
      <c r="AD296" s="19"/>
      <c r="AE296" s="19"/>
      <c r="AF296" s="47"/>
      <c r="AG296" s="48"/>
      <c r="AH296" s="20"/>
      <c r="AI296" s="20"/>
      <c r="AJ296" s="20"/>
    </row>
    <row r="297" spans="2:36" x14ac:dyDescent="0.25">
      <c r="B297" s="91"/>
      <c r="C297" s="88"/>
      <c r="D297" s="91"/>
      <c r="F297" s="93"/>
      <c r="H297" s="89"/>
      <c r="J297" s="89"/>
      <c r="L297" s="89"/>
      <c r="N297" s="89"/>
      <c r="P297" s="91"/>
      <c r="R297" s="90"/>
      <c r="T297" s="91"/>
      <c r="V297" s="82"/>
      <c r="W297" s="17"/>
      <c r="X297" s="95"/>
      <c r="Y297" s="4"/>
      <c r="Z297" s="19"/>
      <c r="AA297" s="19"/>
      <c r="AB297" s="19"/>
      <c r="AC297" s="19"/>
      <c r="AD297" s="19"/>
      <c r="AE297" s="19"/>
      <c r="AF297" s="47"/>
      <c r="AG297" s="48"/>
      <c r="AH297" s="20"/>
      <c r="AI297" s="20"/>
      <c r="AJ297" s="20"/>
    </row>
    <row r="298" spans="2:36" x14ac:dyDescent="0.25">
      <c r="B298" s="91"/>
      <c r="C298" s="88"/>
      <c r="D298" s="91"/>
      <c r="F298" s="93"/>
      <c r="H298" s="89"/>
      <c r="J298" s="89"/>
      <c r="L298" s="89"/>
      <c r="N298" s="89"/>
      <c r="P298" s="91"/>
      <c r="R298" s="90"/>
      <c r="T298" s="91"/>
      <c r="V298" s="82"/>
      <c r="W298" s="17"/>
      <c r="X298" s="95"/>
      <c r="Y298" s="4"/>
      <c r="Z298" s="19"/>
      <c r="AA298" s="19"/>
      <c r="AB298" s="19"/>
      <c r="AC298" s="19"/>
      <c r="AD298" s="19"/>
      <c r="AE298" s="19"/>
      <c r="AF298" s="47"/>
      <c r="AG298" s="48"/>
      <c r="AH298" s="20"/>
      <c r="AI298" s="20"/>
      <c r="AJ298" s="20"/>
    </row>
    <row r="299" spans="2:36" x14ac:dyDescent="0.25">
      <c r="B299" s="91"/>
      <c r="C299" s="88"/>
      <c r="D299" s="91"/>
      <c r="F299" s="93"/>
      <c r="H299" s="89"/>
      <c r="J299" s="89"/>
      <c r="L299" s="89"/>
      <c r="N299" s="89"/>
      <c r="P299" s="91"/>
      <c r="R299" s="90"/>
      <c r="T299" s="91"/>
      <c r="V299" s="82"/>
      <c r="W299" s="17"/>
      <c r="X299" s="95"/>
      <c r="Y299" s="4"/>
      <c r="Z299" s="19"/>
      <c r="AA299" s="19"/>
      <c r="AB299" s="19"/>
      <c r="AC299" s="19"/>
      <c r="AD299" s="19"/>
      <c r="AE299" s="19"/>
      <c r="AF299" s="47"/>
      <c r="AG299" s="48"/>
      <c r="AH299" s="20"/>
      <c r="AI299" s="20"/>
      <c r="AJ299" s="20"/>
    </row>
    <row r="300" spans="2:36" x14ac:dyDescent="0.25">
      <c r="B300" s="91"/>
      <c r="C300" s="88"/>
      <c r="D300" s="91"/>
      <c r="F300" s="93"/>
      <c r="H300" s="89"/>
      <c r="J300" s="89"/>
      <c r="L300" s="89"/>
      <c r="N300" s="89"/>
      <c r="P300" s="91"/>
      <c r="R300" s="90"/>
      <c r="T300" s="91"/>
      <c r="V300" s="82"/>
      <c r="W300" s="17"/>
      <c r="X300" s="95"/>
      <c r="Y300" s="4"/>
      <c r="Z300" s="19"/>
      <c r="AA300" s="19"/>
      <c r="AB300" s="19"/>
      <c r="AC300" s="19"/>
      <c r="AD300" s="19"/>
      <c r="AE300" s="19"/>
      <c r="AF300" s="47"/>
      <c r="AG300" s="48"/>
      <c r="AH300" s="20"/>
      <c r="AI300" s="20"/>
      <c r="AJ300" s="20"/>
    </row>
    <row r="301" spans="2:36" x14ac:dyDescent="0.25">
      <c r="T301" s="59"/>
      <c r="V301" s="82"/>
      <c r="W301" s="17"/>
      <c r="X301" s="18"/>
      <c r="Y301" s="4"/>
      <c r="Z301" s="19"/>
      <c r="AA301" s="19"/>
      <c r="AB301" s="19"/>
      <c r="AC301" s="19"/>
      <c r="AD301" s="19"/>
      <c r="AE301" s="19"/>
      <c r="AF301" s="47"/>
      <c r="AG301" s="48"/>
      <c r="AH301" s="48"/>
      <c r="AI301" s="48"/>
      <c r="AJ301" s="48"/>
    </row>
    <row r="302" spans="2:36" x14ac:dyDescent="0.25">
      <c r="T302" s="59"/>
      <c r="V302" s="82"/>
      <c r="W302" s="17"/>
      <c r="X302" s="18"/>
      <c r="Y302" s="4"/>
      <c r="Z302" s="19"/>
      <c r="AA302" s="19"/>
      <c r="AB302" s="19"/>
      <c r="AC302" s="19"/>
      <c r="AD302" s="19"/>
      <c r="AE302" s="19"/>
      <c r="AF302" s="47"/>
      <c r="AG302" s="48"/>
      <c r="AH302" s="48"/>
      <c r="AI302" s="48"/>
      <c r="AJ302" s="48"/>
    </row>
    <row r="303" spans="2:36" x14ac:dyDescent="0.25">
      <c r="T303" s="59"/>
      <c r="V303" s="82"/>
      <c r="W303" s="17"/>
      <c r="X303" s="18"/>
      <c r="Y303" s="4"/>
      <c r="Z303" s="19"/>
      <c r="AA303" s="19"/>
      <c r="AB303" s="19"/>
      <c r="AC303" s="19"/>
      <c r="AD303" s="19"/>
      <c r="AE303" s="19"/>
      <c r="AF303" s="47"/>
      <c r="AG303" s="48"/>
      <c r="AH303" s="48"/>
      <c r="AI303" s="48"/>
      <c r="AJ303" s="48"/>
    </row>
    <row r="304" spans="2:36" x14ac:dyDescent="0.25">
      <c r="T304" s="59"/>
      <c r="V304" s="82"/>
      <c r="W304" s="17"/>
      <c r="X304" s="18"/>
      <c r="Y304" s="4"/>
      <c r="Z304" s="19"/>
      <c r="AA304" s="19"/>
      <c r="AB304" s="19"/>
      <c r="AC304" s="19"/>
      <c r="AD304" s="19"/>
      <c r="AE304" s="19"/>
      <c r="AF304" s="47"/>
      <c r="AG304" s="48"/>
      <c r="AH304" s="48"/>
      <c r="AI304" s="48"/>
      <c r="AJ304" s="48"/>
    </row>
    <row r="305" spans="20:36" x14ac:dyDescent="0.25">
      <c r="T305" s="59"/>
      <c r="V305" s="82"/>
      <c r="W305" s="17"/>
      <c r="X305" s="18"/>
      <c r="Y305" s="4"/>
      <c r="Z305" s="19"/>
      <c r="AA305" s="19"/>
      <c r="AB305" s="19"/>
      <c r="AC305" s="19"/>
      <c r="AD305" s="19"/>
      <c r="AE305" s="19"/>
      <c r="AF305" s="47"/>
      <c r="AG305" s="48"/>
      <c r="AH305" s="48"/>
      <c r="AI305" s="48"/>
      <c r="AJ305" s="48"/>
    </row>
    <row r="306" spans="20:36" x14ac:dyDescent="0.25">
      <c r="T306" s="59"/>
      <c r="V306" s="82"/>
      <c r="W306" s="17"/>
      <c r="X306" s="18"/>
      <c r="Y306" s="4"/>
      <c r="Z306" s="19"/>
      <c r="AA306" s="19"/>
      <c r="AB306" s="19"/>
      <c r="AC306" s="19"/>
      <c r="AD306" s="19"/>
      <c r="AE306" s="19"/>
      <c r="AF306" s="47"/>
      <c r="AG306" s="48"/>
      <c r="AH306" s="48"/>
      <c r="AI306" s="48"/>
      <c r="AJ306" s="48"/>
    </row>
    <row r="307" spans="20:36" x14ac:dyDescent="0.25">
      <c r="T307" s="59"/>
      <c r="V307" s="82"/>
      <c r="W307" s="17"/>
      <c r="X307" s="18"/>
      <c r="Y307" s="4"/>
      <c r="Z307" s="19"/>
      <c r="AA307" s="19"/>
      <c r="AB307" s="19"/>
      <c r="AC307" s="19"/>
      <c r="AD307" s="19"/>
      <c r="AE307" s="19"/>
      <c r="AF307" s="47"/>
      <c r="AG307" s="48"/>
      <c r="AH307" s="48"/>
      <c r="AI307" s="48"/>
      <c r="AJ307" s="48"/>
    </row>
    <row r="308" spans="20:36" x14ac:dyDescent="0.25">
      <c r="T308" s="59"/>
      <c r="V308" s="82"/>
      <c r="W308" s="17"/>
      <c r="X308" s="18"/>
      <c r="Y308" s="4"/>
      <c r="Z308" s="19"/>
      <c r="AA308" s="19"/>
      <c r="AB308" s="19"/>
      <c r="AC308" s="19"/>
      <c r="AD308" s="19"/>
      <c r="AE308" s="19"/>
      <c r="AF308" s="47"/>
      <c r="AG308" s="48"/>
      <c r="AH308" s="48"/>
      <c r="AI308" s="48"/>
      <c r="AJ308" s="48"/>
    </row>
    <row r="309" spans="20:36" x14ac:dyDescent="0.25">
      <c r="T309" s="59"/>
      <c r="V309" s="82"/>
      <c r="W309" s="17"/>
      <c r="X309" s="18"/>
      <c r="Y309" s="4"/>
      <c r="Z309" s="19"/>
      <c r="AA309" s="19"/>
      <c r="AB309" s="19"/>
      <c r="AC309" s="19"/>
      <c r="AD309" s="19"/>
      <c r="AE309" s="19"/>
      <c r="AF309" s="47"/>
      <c r="AG309" s="48"/>
      <c r="AH309" s="48"/>
      <c r="AI309" s="48"/>
      <c r="AJ309" s="48"/>
    </row>
    <row r="310" spans="20:36" x14ac:dyDescent="0.25">
      <c r="T310" s="59"/>
      <c r="V310" s="82"/>
      <c r="W310" s="17"/>
      <c r="X310" s="18"/>
      <c r="Y310" s="4"/>
      <c r="Z310" s="19"/>
      <c r="AA310" s="19"/>
      <c r="AB310" s="19"/>
      <c r="AC310" s="19"/>
      <c r="AD310" s="19"/>
      <c r="AE310" s="19"/>
      <c r="AF310" s="47"/>
      <c r="AG310" s="48"/>
      <c r="AH310" s="48"/>
      <c r="AI310" s="48"/>
      <c r="AJ310" s="48"/>
    </row>
    <row r="311" spans="20:36" x14ac:dyDescent="0.25">
      <c r="T311" s="59"/>
      <c r="V311" s="82"/>
      <c r="W311" s="17"/>
      <c r="X311" s="18"/>
      <c r="Y311" s="4"/>
      <c r="Z311" s="19"/>
      <c r="AA311" s="19"/>
      <c r="AB311" s="19"/>
      <c r="AC311" s="19"/>
      <c r="AD311" s="19"/>
      <c r="AE311" s="19"/>
      <c r="AF311" s="47"/>
      <c r="AG311" s="48"/>
      <c r="AH311" s="48"/>
      <c r="AI311" s="48"/>
      <c r="AJ311" s="48"/>
    </row>
    <row r="312" spans="20:36" x14ac:dyDescent="0.25">
      <c r="T312" s="59"/>
      <c r="V312" s="82"/>
      <c r="W312" s="17"/>
      <c r="X312" s="18"/>
      <c r="Y312" s="4"/>
      <c r="Z312" s="19"/>
      <c r="AA312" s="19"/>
      <c r="AB312" s="19"/>
      <c r="AC312" s="19"/>
      <c r="AD312" s="19"/>
      <c r="AE312" s="19"/>
      <c r="AF312" s="47"/>
      <c r="AG312" s="48"/>
      <c r="AH312" s="48"/>
      <c r="AI312" s="48"/>
      <c r="AJ312" s="48"/>
    </row>
    <row r="313" spans="20:36" x14ac:dyDescent="0.25">
      <c r="T313" s="59"/>
      <c r="V313" s="82"/>
      <c r="W313" s="17"/>
      <c r="X313" s="18"/>
      <c r="Y313" s="4"/>
      <c r="Z313" s="19"/>
      <c r="AA313" s="19"/>
      <c r="AB313" s="19"/>
      <c r="AC313" s="19"/>
      <c r="AD313" s="19"/>
      <c r="AE313" s="19"/>
      <c r="AF313" s="47"/>
      <c r="AG313" s="48"/>
      <c r="AH313" s="48"/>
      <c r="AI313" s="48"/>
      <c r="AJ313" s="48"/>
    </row>
    <row r="314" spans="20:36" x14ac:dyDescent="0.25">
      <c r="T314" s="59"/>
      <c r="V314" s="82"/>
      <c r="W314" s="17"/>
      <c r="X314" s="18"/>
      <c r="Y314" s="4"/>
      <c r="Z314" s="19"/>
      <c r="AA314" s="19"/>
      <c r="AB314" s="19"/>
      <c r="AC314" s="19"/>
      <c r="AD314" s="19"/>
      <c r="AE314" s="19"/>
      <c r="AF314" s="47"/>
      <c r="AG314" s="48"/>
      <c r="AH314" s="48"/>
      <c r="AI314" s="48"/>
      <c r="AJ314" s="48"/>
    </row>
    <row r="315" spans="20:36" x14ac:dyDescent="0.25">
      <c r="T315" s="59"/>
      <c r="V315" s="82"/>
      <c r="W315" s="17"/>
      <c r="X315" s="18"/>
      <c r="Y315" s="4"/>
      <c r="Z315" s="19"/>
      <c r="AA315" s="19"/>
      <c r="AB315" s="19"/>
      <c r="AC315" s="19"/>
      <c r="AD315" s="19"/>
      <c r="AE315" s="19"/>
      <c r="AF315" s="47"/>
      <c r="AG315" s="48"/>
      <c r="AH315" s="48"/>
      <c r="AI315" s="48"/>
      <c r="AJ315" s="48"/>
    </row>
    <row r="316" spans="20:36" x14ac:dyDescent="0.25">
      <c r="T316" s="59"/>
      <c r="V316" s="82"/>
      <c r="W316" s="17"/>
      <c r="X316" s="18"/>
      <c r="Y316" s="4"/>
      <c r="Z316" s="19"/>
      <c r="AA316" s="19"/>
      <c r="AB316" s="19"/>
      <c r="AC316" s="19"/>
      <c r="AD316" s="19"/>
      <c r="AE316" s="19"/>
      <c r="AF316" s="47"/>
      <c r="AG316" s="48"/>
      <c r="AH316" s="48"/>
      <c r="AI316" s="48"/>
      <c r="AJ316" s="48"/>
    </row>
    <row r="317" spans="20:36" x14ac:dyDescent="0.25">
      <c r="T317" s="59"/>
      <c r="V317" s="82"/>
      <c r="W317" s="17"/>
      <c r="X317" s="18"/>
      <c r="Y317" s="4"/>
      <c r="Z317" s="19"/>
      <c r="AA317" s="19"/>
      <c r="AB317" s="19"/>
      <c r="AC317" s="19"/>
      <c r="AD317" s="19"/>
      <c r="AE317" s="19"/>
      <c r="AF317" s="47"/>
      <c r="AG317" s="48"/>
      <c r="AH317" s="48"/>
      <c r="AI317" s="48"/>
      <c r="AJ317" s="48"/>
    </row>
    <row r="318" spans="20:36" x14ac:dyDescent="0.25">
      <c r="T318" s="59"/>
      <c r="V318" s="82"/>
      <c r="W318" s="17"/>
      <c r="X318" s="18"/>
      <c r="Y318" s="4"/>
      <c r="Z318" s="19"/>
      <c r="AA318" s="19"/>
      <c r="AB318" s="19"/>
      <c r="AC318" s="19"/>
      <c r="AD318" s="19"/>
      <c r="AE318" s="19"/>
      <c r="AF318" s="47"/>
      <c r="AG318" s="48"/>
      <c r="AH318" s="48"/>
      <c r="AI318" s="48"/>
      <c r="AJ318" s="48"/>
    </row>
    <row r="319" spans="20:36" x14ac:dyDescent="0.25">
      <c r="T319" s="59"/>
      <c r="V319" s="82"/>
      <c r="W319" s="17"/>
      <c r="X319" s="18"/>
      <c r="Y319" s="4"/>
      <c r="Z319" s="19"/>
      <c r="AA319" s="19"/>
      <c r="AB319" s="19"/>
      <c r="AC319" s="19"/>
      <c r="AD319" s="19"/>
      <c r="AE319" s="19"/>
      <c r="AF319" s="47"/>
      <c r="AG319" s="48"/>
      <c r="AH319" s="48"/>
      <c r="AI319" s="48"/>
      <c r="AJ319" s="48"/>
    </row>
    <row r="320" spans="20:36" x14ac:dyDescent="0.25">
      <c r="T320" s="59"/>
      <c r="V320" s="82"/>
      <c r="W320" s="17"/>
      <c r="X320" s="18"/>
      <c r="Y320" s="4"/>
      <c r="Z320" s="19"/>
      <c r="AA320" s="19"/>
      <c r="AB320" s="19"/>
      <c r="AC320" s="19"/>
      <c r="AD320" s="19"/>
      <c r="AE320" s="19"/>
      <c r="AF320" s="47"/>
      <c r="AG320" s="48"/>
      <c r="AH320" s="48"/>
      <c r="AI320" s="48"/>
      <c r="AJ320" s="48"/>
    </row>
    <row r="321" spans="20:36" x14ac:dyDescent="0.25">
      <c r="V321" s="82"/>
      <c r="W321" s="17"/>
      <c r="X321" s="18"/>
      <c r="Y321" s="4"/>
      <c r="Z321" s="19"/>
      <c r="AA321" s="19"/>
      <c r="AB321" s="19"/>
      <c r="AC321" s="19"/>
      <c r="AD321" s="19"/>
      <c r="AE321" s="19"/>
      <c r="AF321" s="47"/>
      <c r="AG321" s="48"/>
      <c r="AH321" s="48"/>
      <c r="AI321" s="48"/>
      <c r="AJ321" s="48"/>
    </row>
    <row r="322" spans="20:36" x14ac:dyDescent="0.25">
      <c r="T322" s="59"/>
      <c r="V322" s="82"/>
      <c r="W322" s="17"/>
      <c r="X322" s="18"/>
      <c r="Y322" s="4"/>
      <c r="Z322" s="19"/>
      <c r="AA322" s="19"/>
      <c r="AB322" s="19"/>
      <c r="AC322" s="19"/>
      <c r="AD322" s="19"/>
      <c r="AE322" s="19"/>
      <c r="AF322" s="47"/>
      <c r="AG322" s="48"/>
      <c r="AH322" s="48"/>
      <c r="AI322" s="48"/>
      <c r="AJ322" s="48"/>
    </row>
    <row r="323" spans="20:36" x14ac:dyDescent="0.25">
      <c r="T323" s="59"/>
      <c r="V323" s="82"/>
      <c r="W323" s="17"/>
      <c r="X323" s="18"/>
      <c r="Y323" s="4"/>
      <c r="Z323" s="19"/>
      <c r="AA323" s="19"/>
      <c r="AB323" s="19"/>
      <c r="AC323" s="19"/>
      <c r="AD323" s="19"/>
      <c r="AE323" s="19"/>
      <c r="AF323" s="47"/>
      <c r="AG323" s="48"/>
      <c r="AH323" s="48"/>
      <c r="AI323" s="48"/>
      <c r="AJ323" s="48"/>
    </row>
    <row r="324" spans="20:36" x14ac:dyDescent="0.25">
      <c r="T324" s="59"/>
      <c r="V324" s="82"/>
      <c r="W324" s="17"/>
      <c r="X324" s="18"/>
      <c r="Y324" s="4"/>
      <c r="Z324" s="19"/>
      <c r="AA324" s="19"/>
      <c r="AB324" s="19"/>
      <c r="AC324" s="19"/>
      <c r="AD324" s="19"/>
      <c r="AE324" s="19"/>
      <c r="AF324" s="47"/>
      <c r="AG324" s="48"/>
      <c r="AH324" s="48"/>
      <c r="AI324" s="48"/>
      <c r="AJ324" s="48"/>
    </row>
    <row r="325" spans="20:36" x14ac:dyDescent="0.25">
      <c r="T325" s="59"/>
      <c r="V325" s="82"/>
      <c r="W325" s="17"/>
      <c r="X325" s="18"/>
      <c r="Y325" s="4"/>
      <c r="Z325" s="19"/>
      <c r="AA325" s="19"/>
      <c r="AB325" s="19"/>
      <c r="AC325" s="19"/>
      <c r="AD325" s="19"/>
      <c r="AE325" s="19"/>
      <c r="AF325" s="47"/>
      <c r="AG325" s="48"/>
      <c r="AH325" s="48"/>
      <c r="AI325" s="48"/>
      <c r="AJ325" s="48"/>
    </row>
    <row r="326" spans="20:36" x14ac:dyDescent="0.25">
      <c r="T326" s="59"/>
      <c r="V326" s="82"/>
      <c r="W326" s="17"/>
      <c r="X326" s="18"/>
      <c r="Y326" s="4"/>
      <c r="Z326" s="19"/>
      <c r="AA326" s="19"/>
      <c r="AB326" s="19"/>
      <c r="AC326" s="19"/>
      <c r="AD326" s="19"/>
      <c r="AE326" s="19"/>
      <c r="AF326" s="47"/>
      <c r="AG326" s="48"/>
      <c r="AH326" s="48"/>
      <c r="AI326" s="48"/>
      <c r="AJ326" s="48"/>
    </row>
    <row r="327" spans="20:36" x14ac:dyDescent="0.25">
      <c r="V327" s="82"/>
      <c r="W327" s="17"/>
      <c r="X327" s="18"/>
      <c r="Y327" s="4"/>
      <c r="Z327" s="19"/>
      <c r="AA327" s="19"/>
      <c r="AB327" s="19"/>
      <c r="AC327" s="19"/>
      <c r="AD327" s="19"/>
      <c r="AE327" s="19"/>
      <c r="AF327" s="47"/>
      <c r="AG327" s="48"/>
      <c r="AH327" s="48"/>
      <c r="AI327" s="48"/>
      <c r="AJ327" s="48"/>
    </row>
    <row r="328" spans="20:36" x14ac:dyDescent="0.25">
      <c r="T328" s="59"/>
      <c r="V328" s="82"/>
      <c r="W328" s="17"/>
      <c r="X328" s="18"/>
      <c r="Y328" s="4"/>
      <c r="Z328" s="19"/>
      <c r="AA328" s="19"/>
      <c r="AB328" s="19"/>
      <c r="AC328" s="19"/>
      <c r="AD328" s="19"/>
      <c r="AE328" s="19"/>
      <c r="AF328" s="47"/>
      <c r="AG328" s="48"/>
      <c r="AH328" s="48"/>
      <c r="AI328" s="48"/>
      <c r="AJ328" s="48"/>
    </row>
    <row r="329" spans="20:36" x14ac:dyDescent="0.25">
      <c r="T329" s="59"/>
      <c r="V329" s="82"/>
      <c r="W329" s="17"/>
      <c r="X329" s="18"/>
      <c r="Y329" s="4"/>
      <c r="Z329" s="19"/>
      <c r="AA329" s="19"/>
      <c r="AB329" s="19"/>
      <c r="AC329" s="19"/>
      <c r="AD329" s="19"/>
      <c r="AE329" s="19"/>
      <c r="AF329" s="47"/>
      <c r="AG329" s="48"/>
      <c r="AH329" s="48"/>
      <c r="AI329" s="48"/>
      <c r="AJ329" s="48"/>
    </row>
    <row r="330" spans="20:36" x14ac:dyDescent="0.25">
      <c r="T330" s="59"/>
      <c r="V330" s="82"/>
      <c r="W330" s="17"/>
      <c r="X330" s="18"/>
      <c r="Y330" s="4"/>
      <c r="Z330" s="19"/>
      <c r="AA330" s="19"/>
      <c r="AB330" s="19"/>
      <c r="AC330" s="19"/>
      <c r="AD330" s="19"/>
      <c r="AE330" s="19"/>
      <c r="AF330" s="47"/>
      <c r="AG330" s="48"/>
      <c r="AH330" s="48"/>
      <c r="AI330" s="48"/>
      <c r="AJ330" s="48"/>
    </row>
    <row r="331" spans="20:36" x14ac:dyDescent="0.25">
      <c r="T331" s="59"/>
      <c r="V331" s="82"/>
      <c r="W331" s="17"/>
      <c r="X331" s="18"/>
      <c r="Y331" s="4"/>
      <c r="Z331" s="19"/>
      <c r="AA331" s="19"/>
      <c r="AB331" s="19"/>
      <c r="AC331" s="19"/>
      <c r="AD331" s="19"/>
      <c r="AE331" s="19"/>
      <c r="AF331" s="47"/>
      <c r="AG331" s="48"/>
      <c r="AH331" s="48"/>
      <c r="AI331" s="48"/>
      <c r="AJ331" s="48"/>
    </row>
    <row r="332" spans="20:36" x14ac:dyDescent="0.25">
      <c r="T332" s="59"/>
      <c r="V332" s="82"/>
      <c r="W332" s="17"/>
      <c r="X332" s="18"/>
      <c r="Y332" s="4"/>
      <c r="Z332" s="19"/>
      <c r="AA332" s="19"/>
      <c r="AB332" s="19"/>
      <c r="AC332" s="19"/>
      <c r="AD332" s="19"/>
      <c r="AE332" s="19"/>
      <c r="AF332" s="47"/>
      <c r="AG332" s="48"/>
      <c r="AH332" s="48"/>
      <c r="AI332" s="48"/>
      <c r="AJ332" s="48"/>
    </row>
    <row r="333" spans="20:36" x14ac:dyDescent="0.25">
      <c r="T333" s="59"/>
      <c r="V333" s="82"/>
      <c r="W333" s="17"/>
      <c r="X333" s="18"/>
      <c r="Y333" s="4"/>
      <c r="Z333" s="19"/>
      <c r="AA333" s="19"/>
      <c r="AB333" s="19"/>
      <c r="AC333" s="19"/>
      <c r="AD333" s="19"/>
      <c r="AE333" s="19"/>
      <c r="AF333" s="47"/>
      <c r="AG333" s="48"/>
      <c r="AH333" s="48"/>
      <c r="AI333" s="48"/>
      <c r="AJ333" s="48"/>
    </row>
    <row r="334" spans="20:36" x14ac:dyDescent="0.25">
      <c r="T334" s="59"/>
      <c r="V334" s="82"/>
      <c r="W334" s="17"/>
      <c r="X334" s="18"/>
      <c r="Y334" s="4"/>
      <c r="Z334" s="19"/>
      <c r="AA334" s="19"/>
      <c r="AB334" s="19"/>
      <c r="AC334" s="19"/>
      <c r="AD334" s="19"/>
      <c r="AE334" s="19"/>
      <c r="AF334" s="47"/>
      <c r="AG334" s="48"/>
      <c r="AH334" s="48"/>
      <c r="AI334" s="48"/>
      <c r="AJ334" s="48"/>
    </row>
    <row r="335" spans="20:36" x14ac:dyDescent="0.25">
      <c r="V335" s="82"/>
      <c r="W335" s="17"/>
      <c r="X335" s="18"/>
      <c r="Y335" s="4"/>
      <c r="Z335" s="19"/>
      <c r="AA335" s="19"/>
      <c r="AB335" s="19"/>
      <c r="AC335" s="19"/>
      <c r="AD335" s="19"/>
      <c r="AE335" s="19"/>
      <c r="AF335" s="47"/>
      <c r="AG335" s="48"/>
      <c r="AH335" s="48"/>
      <c r="AI335" s="48"/>
      <c r="AJ335" s="48"/>
    </row>
    <row r="336" spans="20:36" x14ac:dyDescent="0.25">
      <c r="T336" s="59"/>
      <c r="V336" s="82"/>
      <c r="W336" s="17"/>
      <c r="X336" s="18"/>
      <c r="Y336" s="4"/>
      <c r="Z336" s="19"/>
      <c r="AA336" s="19"/>
      <c r="AB336" s="19"/>
      <c r="AC336" s="19"/>
      <c r="AD336" s="19"/>
      <c r="AE336" s="19"/>
      <c r="AF336" s="47"/>
      <c r="AG336" s="48"/>
      <c r="AH336" s="48"/>
      <c r="AI336" s="48"/>
      <c r="AJ336" s="48"/>
    </row>
    <row r="337" spans="20:36" x14ac:dyDescent="0.25">
      <c r="T337" s="59"/>
      <c r="V337" s="82"/>
      <c r="W337" s="17"/>
      <c r="X337" s="18"/>
      <c r="Y337" s="4"/>
      <c r="Z337" s="19"/>
      <c r="AA337" s="19"/>
      <c r="AB337" s="19"/>
      <c r="AC337" s="19"/>
      <c r="AD337" s="19"/>
      <c r="AE337" s="19"/>
      <c r="AF337" s="47"/>
      <c r="AG337" s="48"/>
      <c r="AH337" s="48"/>
      <c r="AI337" s="48"/>
      <c r="AJ337" s="48"/>
    </row>
    <row r="338" spans="20:36" x14ac:dyDescent="0.25">
      <c r="T338" s="59"/>
      <c r="V338" s="82"/>
      <c r="W338" s="17"/>
      <c r="X338" s="18"/>
      <c r="Y338" s="4"/>
      <c r="Z338" s="19"/>
      <c r="AA338" s="19"/>
      <c r="AB338" s="19"/>
      <c r="AC338" s="19"/>
      <c r="AD338" s="19"/>
      <c r="AE338" s="19"/>
      <c r="AF338" s="47"/>
      <c r="AG338" s="48"/>
      <c r="AH338" s="48"/>
      <c r="AI338" s="48"/>
      <c r="AJ338" s="48"/>
    </row>
    <row r="339" spans="20:36" x14ac:dyDescent="0.25">
      <c r="V339" s="82"/>
      <c r="W339" s="17"/>
      <c r="X339" s="18"/>
      <c r="Y339" s="4"/>
      <c r="Z339" s="19"/>
      <c r="AA339" s="19"/>
      <c r="AB339" s="19"/>
      <c r="AC339" s="19"/>
      <c r="AD339" s="19"/>
      <c r="AE339" s="19"/>
      <c r="AF339" s="47"/>
      <c r="AG339" s="48"/>
      <c r="AH339" s="48"/>
      <c r="AI339" s="48"/>
      <c r="AJ339" s="48"/>
    </row>
    <row r="340" spans="20:36" x14ac:dyDescent="0.25">
      <c r="V340" s="82"/>
      <c r="W340" s="17"/>
      <c r="X340" s="18"/>
      <c r="Y340" s="4"/>
      <c r="Z340" s="19"/>
      <c r="AA340" s="19"/>
      <c r="AB340" s="19"/>
      <c r="AC340" s="19"/>
      <c r="AD340" s="19"/>
      <c r="AE340" s="19"/>
      <c r="AF340" s="47"/>
      <c r="AG340" s="48"/>
      <c r="AH340" s="48"/>
      <c r="AI340" s="48"/>
      <c r="AJ340" s="48"/>
    </row>
    <row r="341" spans="20:36" x14ac:dyDescent="0.25">
      <c r="T341" s="59"/>
      <c r="V341" s="82"/>
      <c r="W341" s="17"/>
      <c r="X341" s="18"/>
      <c r="Y341" s="4"/>
      <c r="Z341" s="19"/>
      <c r="AA341" s="19"/>
      <c r="AB341" s="19"/>
      <c r="AC341" s="19"/>
      <c r="AD341" s="19"/>
      <c r="AE341" s="19"/>
      <c r="AF341" s="47"/>
      <c r="AG341" s="48"/>
      <c r="AH341" s="48"/>
      <c r="AI341" s="48"/>
      <c r="AJ341" s="48"/>
    </row>
    <row r="342" spans="20:36" x14ac:dyDescent="0.25">
      <c r="T342" s="59"/>
      <c r="V342" s="82"/>
      <c r="W342" s="17"/>
      <c r="X342" s="18"/>
      <c r="Y342" s="4"/>
      <c r="Z342" s="19"/>
      <c r="AA342" s="19"/>
      <c r="AB342" s="19"/>
      <c r="AC342" s="19"/>
      <c r="AD342" s="19"/>
      <c r="AE342" s="19"/>
      <c r="AF342" s="47"/>
      <c r="AG342" s="48"/>
      <c r="AH342" s="48"/>
      <c r="AI342" s="48"/>
      <c r="AJ342" s="48"/>
    </row>
    <row r="343" spans="20:36" x14ac:dyDescent="0.25">
      <c r="V343" s="82"/>
      <c r="W343" s="17"/>
      <c r="X343" s="18"/>
      <c r="Y343" s="4"/>
      <c r="Z343" s="19"/>
      <c r="AA343" s="19"/>
      <c r="AB343" s="19"/>
      <c r="AC343" s="19"/>
      <c r="AD343" s="19"/>
      <c r="AE343" s="19"/>
      <c r="AF343" s="47"/>
      <c r="AG343" s="48"/>
      <c r="AH343" s="48"/>
      <c r="AI343" s="48"/>
      <c r="AJ343" s="48"/>
    </row>
    <row r="344" spans="20:36" x14ac:dyDescent="0.25">
      <c r="V344" s="82"/>
      <c r="W344" s="17"/>
      <c r="X344" s="18"/>
      <c r="Y344" s="4"/>
      <c r="Z344" s="19"/>
      <c r="AA344" s="19"/>
      <c r="AB344" s="19"/>
      <c r="AC344" s="19"/>
      <c r="AD344" s="19"/>
      <c r="AE344" s="19"/>
      <c r="AF344" s="47"/>
      <c r="AG344" s="48"/>
      <c r="AH344" s="48"/>
      <c r="AI344" s="48"/>
      <c r="AJ344" s="48"/>
    </row>
    <row r="345" spans="20:36" x14ac:dyDescent="0.25">
      <c r="T345" s="59"/>
      <c r="V345" s="82"/>
      <c r="W345" s="17"/>
      <c r="X345" s="18"/>
      <c r="Y345" s="4"/>
      <c r="Z345" s="19"/>
      <c r="AA345" s="19"/>
      <c r="AB345" s="19"/>
      <c r="AC345" s="19"/>
      <c r="AD345" s="19"/>
      <c r="AE345" s="19"/>
      <c r="AF345" s="47"/>
      <c r="AG345" s="48"/>
      <c r="AH345" s="48"/>
      <c r="AI345" s="48"/>
      <c r="AJ345" s="48"/>
    </row>
    <row r="346" spans="20:36" x14ac:dyDescent="0.25">
      <c r="T346" s="59"/>
      <c r="V346" s="82"/>
      <c r="W346" s="17"/>
      <c r="X346" s="18"/>
      <c r="Y346" s="4"/>
      <c r="Z346" s="19"/>
      <c r="AA346" s="19"/>
      <c r="AB346" s="19"/>
      <c r="AC346" s="19"/>
      <c r="AD346" s="19"/>
      <c r="AE346" s="19"/>
      <c r="AF346" s="47"/>
      <c r="AG346" s="48"/>
      <c r="AH346" s="48"/>
      <c r="AI346" s="48"/>
      <c r="AJ346" s="48"/>
    </row>
    <row r="347" spans="20:36" x14ac:dyDescent="0.25">
      <c r="T347" s="59"/>
      <c r="V347" s="82"/>
      <c r="W347" s="17"/>
      <c r="X347" s="18"/>
      <c r="Y347" s="4"/>
      <c r="Z347" s="19"/>
      <c r="AA347" s="19"/>
      <c r="AB347" s="19"/>
      <c r="AC347" s="19"/>
      <c r="AD347" s="19"/>
      <c r="AE347" s="19"/>
      <c r="AF347" s="47"/>
      <c r="AG347" s="48"/>
      <c r="AH347" s="48"/>
      <c r="AI347" s="48"/>
      <c r="AJ347" s="48"/>
    </row>
    <row r="348" spans="20:36" x14ac:dyDescent="0.25">
      <c r="T348" s="59"/>
      <c r="V348" s="82"/>
      <c r="W348" s="17"/>
      <c r="X348" s="18"/>
      <c r="Y348" s="4"/>
      <c r="Z348" s="19"/>
      <c r="AA348" s="19"/>
      <c r="AB348" s="19"/>
      <c r="AC348" s="19"/>
      <c r="AD348" s="19"/>
      <c r="AE348" s="19"/>
      <c r="AF348" s="47"/>
      <c r="AG348" s="48"/>
      <c r="AH348" s="48"/>
      <c r="AI348" s="48"/>
      <c r="AJ348" s="48"/>
    </row>
    <row r="349" spans="20:36" x14ac:dyDescent="0.25">
      <c r="T349" s="59"/>
      <c r="V349" s="82"/>
      <c r="W349" s="17"/>
      <c r="X349" s="18"/>
      <c r="Y349" s="4"/>
      <c r="Z349" s="19"/>
      <c r="AA349" s="19"/>
      <c r="AB349" s="19"/>
      <c r="AC349" s="19"/>
      <c r="AD349" s="19"/>
      <c r="AE349" s="19"/>
      <c r="AF349" s="47"/>
      <c r="AG349" s="48"/>
      <c r="AH349" s="48"/>
      <c r="AI349" s="48"/>
      <c r="AJ349" s="48"/>
    </row>
    <row r="350" spans="20:36" x14ac:dyDescent="0.25">
      <c r="T350" s="59"/>
      <c r="V350" s="82"/>
      <c r="W350" s="17"/>
      <c r="X350" s="18"/>
      <c r="Y350" s="4"/>
      <c r="Z350" s="19"/>
      <c r="AA350" s="19"/>
      <c r="AB350" s="19"/>
      <c r="AC350" s="19"/>
      <c r="AD350" s="19"/>
      <c r="AE350" s="19"/>
      <c r="AF350" s="47"/>
      <c r="AG350" s="48"/>
      <c r="AH350" s="48"/>
      <c r="AI350" s="48"/>
      <c r="AJ350" s="48"/>
    </row>
    <row r="351" spans="20:36" x14ac:dyDescent="0.25">
      <c r="T351" s="59"/>
      <c r="V351" s="82"/>
      <c r="W351" s="17"/>
      <c r="X351" s="18"/>
      <c r="Y351" s="4"/>
      <c r="Z351" s="19"/>
      <c r="AA351" s="19"/>
      <c r="AB351" s="19"/>
      <c r="AC351" s="19"/>
      <c r="AD351" s="19"/>
      <c r="AE351" s="19"/>
      <c r="AF351" s="47"/>
      <c r="AG351" s="48"/>
      <c r="AH351" s="48"/>
      <c r="AI351" s="48"/>
      <c r="AJ351" s="48"/>
    </row>
    <row r="352" spans="20:36" x14ac:dyDescent="0.25">
      <c r="T352" s="59"/>
      <c r="V352" s="82"/>
      <c r="W352" s="17"/>
      <c r="X352" s="18"/>
      <c r="Y352" s="4"/>
      <c r="Z352" s="19"/>
      <c r="AA352" s="19"/>
      <c r="AB352" s="19"/>
      <c r="AC352" s="19"/>
      <c r="AD352" s="19"/>
      <c r="AE352" s="19"/>
      <c r="AF352" s="47"/>
      <c r="AG352" s="48"/>
      <c r="AH352" s="48"/>
      <c r="AI352" s="48"/>
      <c r="AJ352" s="48"/>
    </row>
    <row r="353" spans="20:36" x14ac:dyDescent="0.25">
      <c r="T353" s="59"/>
      <c r="V353" s="82"/>
      <c r="W353" s="17"/>
      <c r="X353" s="18"/>
      <c r="Y353" s="4"/>
      <c r="Z353" s="19"/>
      <c r="AA353" s="19"/>
      <c r="AB353" s="19"/>
      <c r="AC353" s="19"/>
      <c r="AD353" s="19"/>
      <c r="AE353" s="19"/>
      <c r="AF353" s="47"/>
      <c r="AG353" s="48"/>
      <c r="AH353" s="48"/>
      <c r="AI353" s="48"/>
      <c r="AJ353" s="48"/>
    </row>
    <row r="354" spans="20:36" x14ac:dyDescent="0.25">
      <c r="T354" s="59"/>
      <c r="V354" s="82"/>
      <c r="W354" s="17"/>
      <c r="X354" s="18"/>
      <c r="Y354" s="4"/>
      <c r="Z354" s="19"/>
      <c r="AA354" s="19"/>
      <c r="AB354" s="19"/>
      <c r="AC354" s="19"/>
      <c r="AD354" s="19"/>
      <c r="AE354" s="19"/>
      <c r="AF354" s="47"/>
      <c r="AG354" s="48"/>
      <c r="AH354" s="48"/>
      <c r="AI354" s="48"/>
      <c r="AJ354" s="48"/>
    </row>
    <row r="355" spans="20:36" x14ac:dyDescent="0.25">
      <c r="T355" s="59"/>
      <c r="V355" s="82"/>
      <c r="W355" s="17"/>
      <c r="X355" s="18"/>
      <c r="Y355" s="4"/>
      <c r="Z355" s="19"/>
      <c r="AA355" s="19"/>
      <c r="AB355" s="19"/>
      <c r="AC355" s="19"/>
      <c r="AD355" s="19"/>
      <c r="AE355" s="19"/>
      <c r="AF355" s="47"/>
      <c r="AG355" s="48"/>
      <c r="AH355" s="48"/>
      <c r="AI355" s="48"/>
      <c r="AJ355" s="48"/>
    </row>
    <row r="356" spans="20:36" x14ac:dyDescent="0.25">
      <c r="T356" s="59"/>
      <c r="V356" s="82"/>
      <c r="W356" s="17"/>
      <c r="X356" s="18"/>
      <c r="Y356" s="4"/>
      <c r="Z356" s="19"/>
      <c r="AA356" s="19"/>
      <c r="AB356" s="19"/>
      <c r="AC356" s="19"/>
      <c r="AD356" s="19"/>
      <c r="AE356" s="19"/>
      <c r="AF356" s="47"/>
      <c r="AG356" s="48"/>
      <c r="AH356" s="48"/>
      <c r="AI356" s="48"/>
      <c r="AJ356" s="48"/>
    </row>
    <row r="357" spans="20:36" x14ac:dyDescent="0.25">
      <c r="T357" s="59"/>
      <c r="V357" s="82"/>
      <c r="W357" s="17"/>
      <c r="X357" s="18"/>
      <c r="Y357" s="4"/>
      <c r="Z357" s="19"/>
      <c r="AA357" s="19"/>
      <c r="AB357" s="19"/>
      <c r="AC357" s="19"/>
      <c r="AD357" s="19"/>
      <c r="AE357" s="19"/>
      <c r="AF357" s="47"/>
      <c r="AG357" s="48"/>
      <c r="AH357" s="48"/>
      <c r="AI357" s="48"/>
      <c r="AJ357" s="48"/>
    </row>
    <row r="358" spans="20:36" x14ac:dyDescent="0.25">
      <c r="V358" s="82"/>
      <c r="W358" s="17"/>
      <c r="X358" s="18"/>
      <c r="Y358" s="4"/>
      <c r="Z358" s="19"/>
      <c r="AA358" s="19"/>
      <c r="AB358" s="19"/>
      <c r="AC358" s="19"/>
      <c r="AD358" s="19"/>
      <c r="AE358" s="19"/>
      <c r="AF358" s="47"/>
      <c r="AG358" s="48"/>
      <c r="AH358" s="48"/>
      <c r="AI358" s="48"/>
      <c r="AJ358" s="48"/>
    </row>
    <row r="359" spans="20:36" x14ac:dyDescent="0.25">
      <c r="V359" s="82"/>
      <c r="W359" s="17"/>
      <c r="X359" s="18"/>
      <c r="Y359" s="4"/>
      <c r="Z359" s="19"/>
      <c r="AA359" s="19"/>
      <c r="AB359" s="19"/>
      <c r="AC359" s="19"/>
      <c r="AD359" s="19"/>
      <c r="AE359" s="19"/>
      <c r="AF359" s="47"/>
      <c r="AG359" s="48"/>
      <c r="AH359" s="48"/>
      <c r="AI359" s="48"/>
      <c r="AJ359" s="48"/>
    </row>
    <row r="360" spans="20:36" x14ac:dyDescent="0.25">
      <c r="V360" s="82"/>
      <c r="W360" s="17"/>
      <c r="X360" s="18"/>
      <c r="Y360" s="4"/>
      <c r="Z360" s="19"/>
      <c r="AA360" s="19"/>
      <c r="AB360" s="19"/>
      <c r="AC360" s="19"/>
      <c r="AD360" s="19"/>
      <c r="AE360" s="19"/>
      <c r="AF360" s="47"/>
      <c r="AG360" s="48"/>
      <c r="AH360" s="48"/>
      <c r="AI360" s="48"/>
      <c r="AJ360" s="48"/>
    </row>
    <row r="361" spans="20:36" x14ac:dyDescent="0.25">
      <c r="V361" s="82"/>
      <c r="W361" s="17"/>
      <c r="X361" s="18"/>
      <c r="Y361" s="4"/>
      <c r="Z361" s="19"/>
      <c r="AA361" s="19"/>
      <c r="AB361" s="19"/>
      <c r="AC361" s="19"/>
      <c r="AD361" s="19"/>
      <c r="AE361" s="19"/>
      <c r="AF361" s="47"/>
      <c r="AG361" s="48"/>
      <c r="AH361" s="48"/>
      <c r="AI361" s="48"/>
      <c r="AJ361" s="48"/>
    </row>
    <row r="362" spans="20:36" x14ac:dyDescent="0.25">
      <c r="V362" s="82"/>
      <c r="W362" s="17"/>
      <c r="X362" s="18"/>
      <c r="Y362" s="4"/>
      <c r="Z362" s="19"/>
      <c r="AA362" s="19"/>
      <c r="AB362" s="19"/>
      <c r="AC362" s="19"/>
      <c r="AD362" s="19"/>
      <c r="AE362" s="19"/>
      <c r="AF362" s="47"/>
      <c r="AG362" s="48"/>
      <c r="AH362" s="48"/>
      <c r="AI362" s="48"/>
      <c r="AJ362" s="48"/>
    </row>
    <row r="363" spans="20:36" x14ac:dyDescent="0.25">
      <c r="V363" s="82"/>
      <c r="W363" s="17"/>
      <c r="X363" s="18"/>
      <c r="Y363" s="4"/>
      <c r="Z363" s="19"/>
      <c r="AA363" s="19"/>
      <c r="AB363" s="19"/>
      <c r="AC363" s="19"/>
      <c r="AD363" s="19"/>
      <c r="AE363" s="19"/>
      <c r="AF363" s="47"/>
      <c r="AG363" s="48"/>
      <c r="AH363" s="48"/>
      <c r="AI363" s="48"/>
      <c r="AJ363" s="48"/>
    </row>
    <row r="364" spans="20:36" x14ac:dyDescent="0.25">
      <c r="V364" s="82"/>
      <c r="W364" s="17"/>
      <c r="X364" s="18"/>
      <c r="Y364" s="4"/>
      <c r="Z364" s="19"/>
      <c r="AA364" s="19"/>
      <c r="AB364" s="19"/>
      <c r="AC364" s="19"/>
      <c r="AD364" s="19"/>
      <c r="AE364" s="19"/>
      <c r="AF364" s="47"/>
      <c r="AG364" s="48"/>
      <c r="AH364" s="48"/>
      <c r="AI364" s="48"/>
      <c r="AJ364" s="48"/>
    </row>
    <row r="365" spans="20:36" x14ac:dyDescent="0.25">
      <c r="V365" s="82"/>
      <c r="W365" s="17"/>
      <c r="X365" s="18"/>
      <c r="Y365" s="4"/>
      <c r="Z365" s="19"/>
      <c r="AA365" s="19"/>
      <c r="AB365" s="19"/>
      <c r="AC365" s="19"/>
      <c r="AD365" s="19"/>
      <c r="AE365" s="19"/>
      <c r="AF365" s="47"/>
      <c r="AG365" s="48"/>
      <c r="AH365" s="48"/>
      <c r="AI365" s="48"/>
      <c r="AJ365" s="48"/>
    </row>
    <row r="366" spans="20:36" x14ac:dyDescent="0.25">
      <c r="V366" s="82"/>
      <c r="W366" s="17"/>
      <c r="X366" s="18"/>
      <c r="Y366" s="4"/>
      <c r="Z366" s="19"/>
      <c r="AA366" s="19"/>
      <c r="AB366" s="19"/>
      <c r="AC366" s="19"/>
      <c r="AD366" s="19"/>
      <c r="AE366" s="19"/>
      <c r="AF366" s="47"/>
      <c r="AG366" s="48"/>
      <c r="AH366" s="48"/>
      <c r="AI366" s="48"/>
      <c r="AJ366" s="48"/>
    </row>
    <row r="367" spans="20:36" x14ac:dyDescent="0.25">
      <c r="V367" s="82"/>
      <c r="W367" s="17"/>
      <c r="X367" s="18"/>
      <c r="Y367" s="4"/>
      <c r="Z367" s="19"/>
      <c r="AA367" s="19"/>
      <c r="AB367" s="19"/>
      <c r="AC367" s="19"/>
      <c r="AD367" s="19"/>
      <c r="AE367" s="19"/>
      <c r="AF367" s="47"/>
      <c r="AG367" s="48"/>
      <c r="AH367" s="48"/>
      <c r="AI367" s="48"/>
      <c r="AJ367" s="48"/>
    </row>
    <row r="368" spans="20:36" x14ac:dyDescent="0.25">
      <c r="V368" s="82"/>
      <c r="W368" s="17"/>
      <c r="X368" s="18"/>
      <c r="Y368" s="4"/>
      <c r="Z368" s="19"/>
      <c r="AA368" s="19"/>
      <c r="AB368" s="19"/>
      <c r="AC368" s="19"/>
      <c r="AD368" s="19"/>
      <c r="AE368" s="19"/>
      <c r="AF368" s="47"/>
      <c r="AG368" s="48"/>
      <c r="AH368" s="48"/>
      <c r="AI368" s="48"/>
      <c r="AJ368" s="48"/>
    </row>
    <row r="369" spans="20:36" x14ac:dyDescent="0.25">
      <c r="V369" s="82"/>
      <c r="W369" s="17"/>
      <c r="X369" s="18"/>
      <c r="Y369" s="4"/>
      <c r="Z369" s="19"/>
      <c r="AA369" s="19"/>
      <c r="AB369" s="19"/>
      <c r="AC369" s="19"/>
      <c r="AD369" s="19"/>
      <c r="AE369" s="19"/>
      <c r="AF369" s="47"/>
      <c r="AG369" s="48"/>
      <c r="AH369" s="48"/>
      <c r="AI369" s="48"/>
      <c r="AJ369" s="48"/>
    </row>
    <row r="370" spans="20:36" x14ac:dyDescent="0.25">
      <c r="V370" s="82"/>
      <c r="W370" s="17"/>
      <c r="X370" s="18"/>
      <c r="Y370" s="4"/>
      <c r="Z370" s="19"/>
      <c r="AA370" s="19"/>
      <c r="AB370" s="19"/>
      <c r="AC370" s="19"/>
      <c r="AD370" s="19"/>
      <c r="AE370" s="19"/>
      <c r="AF370" s="47"/>
      <c r="AG370" s="48"/>
      <c r="AH370" s="48"/>
      <c r="AI370" s="48"/>
      <c r="AJ370" s="48"/>
    </row>
    <row r="371" spans="20:36" x14ac:dyDescent="0.25">
      <c r="W371" s="17"/>
      <c r="X371" s="18"/>
      <c r="Y371" s="4"/>
      <c r="Z371" s="19"/>
      <c r="AA371" s="19"/>
      <c r="AB371" s="19"/>
      <c r="AC371" s="19"/>
      <c r="AD371" s="19"/>
      <c r="AE371" s="19"/>
      <c r="AF371" s="47"/>
      <c r="AG371" s="48"/>
      <c r="AH371" s="48"/>
      <c r="AI371" s="48"/>
      <c r="AJ371" s="48"/>
    </row>
    <row r="372" spans="20:36" x14ac:dyDescent="0.25">
      <c r="W372" s="17"/>
      <c r="X372" s="18"/>
      <c r="Y372" s="4"/>
      <c r="Z372" s="19"/>
      <c r="AA372" s="19"/>
      <c r="AB372" s="19"/>
      <c r="AC372" s="19"/>
      <c r="AD372" s="19"/>
      <c r="AE372" s="19"/>
      <c r="AF372" s="47"/>
      <c r="AG372" s="48"/>
      <c r="AH372" s="48"/>
      <c r="AI372" s="48"/>
      <c r="AJ372" s="48"/>
    </row>
    <row r="373" spans="20:36" x14ac:dyDescent="0.25">
      <c r="W373" s="17"/>
      <c r="X373" s="18"/>
      <c r="Y373" s="4"/>
      <c r="Z373" s="19"/>
      <c r="AA373" s="19"/>
      <c r="AB373" s="19"/>
      <c r="AC373" s="19"/>
      <c r="AD373" s="19"/>
      <c r="AE373" s="19"/>
      <c r="AF373" s="47"/>
      <c r="AG373" s="48"/>
      <c r="AH373" s="48"/>
      <c r="AI373" s="48"/>
      <c r="AJ373" s="48"/>
    </row>
    <row r="374" spans="20:36" x14ac:dyDescent="0.25">
      <c r="T374" s="59"/>
      <c r="W374" s="17"/>
      <c r="X374" s="18"/>
      <c r="Y374" s="4"/>
      <c r="Z374" s="19"/>
      <c r="AA374" s="19"/>
      <c r="AB374" s="19"/>
      <c r="AC374" s="19"/>
      <c r="AD374" s="19"/>
      <c r="AE374" s="19"/>
      <c r="AF374" s="47"/>
      <c r="AG374" s="48"/>
      <c r="AH374" s="48"/>
      <c r="AI374" s="48"/>
      <c r="AJ374" s="48"/>
    </row>
    <row r="375" spans="20:36" x14ac:dyDescent="0.25">
      <c r="T375" s="59"/>
      <c r="W375" s="17"/>
      <c r="X375" s="18"/>
      <c r="Y375" s="4"/>
      <c r="Z375" s="19"/>
      <c r="AA375" s="19"/>
      <c r="AB375" s="19"/>
      <c r="AC375" s="19"/>
      <c r="AD375" s="19"/>
      <c r="AE375" s="19"/>
      <c r="AF375" s="47"/>
      <c r="AG375" s="48"/>
      <c r="AH375" s="48"/>
      <c r="AI375" s="48"/>
      <c r="AJ375" s="48"/>
    </row>
    <row r="376" spans="20:36" x14ac:dyDescent="0.25">
      <c r="T376" s="59"/>
      <c r="W376" s="17"/>
      <c r="X376" s="18"/>
      <c r="Y376" s="4"/>
      <c r="Z376" s="19"/>
      <c r="AA376" s="19"/>
      <c r="AB376" s="19"/>
      <c r="AC376" s="19"/>
      <c r="AD376" s="19"/>
      <c r="AE376" s="19"/>
      <c r="AF376" s="47"/>
      <c r="AG376" s="48"/>
      <c r="AH376" s="48"/>
      <c r="AI376" s="48"/>
      <c r="AJ376" s="48"/>
    </row>
    <row r="377" spans="20:36" x14ac:dyDescent="0.25">
      <c r="T377" s="59"/>
      <c r="W377" s="17"/>
      <c r="X377" s="18"/>
      <c r="Y377" s="4"/>
      <c r="Z377" s="19"/>
      <c r="AA377" s="19"/>
      <c r="AB377" s="19"/>
      <c r="AC377" s="19"/>
      <c r="AD377" s="19"/>
      <c r="AE377" s="19"/>
      <c r="AF377" s="47"/>
      <c r="AG377" s="48"/>
      <c r="AH377" s="48"/>
      <c r="AI377" s="48"/>
      <c r="AJ377" s="48"/>
    </row>
    <row r="378" spans="20:36" x14ac:dyDescent="0.25">
      <c r="W378" s="17"/>
      <c r="X378" s="18"/>
      <c r="Y378" s="4"/>
      <c r="Z378" s="19"/>
      <c r="AA378" s="19"/>
      <c r="AB378" s="19"/>
      <c r="AC378" s="19"/>
      <c r="AD378" s="19"/>
      <c r="AE378" s="19"/>
      <c r="AF378" s="47"/>
      <c r="AG378" s="48"/>
      <c r="AH378" s="48"/>
      <c r="AI378" s="48"/>
      <c r="AJ378" s="48"/>
    </row>
    <row r="379" spans="20:36" x14ac:dyDescent="0.25">
      <c r="T379" s="59"/>
      <c r="W379" s="17"/>
      <c r="X379" s="18"/>
      <c r="Y379" s="4"/>
      <c r="Z379" s="19"/>
      <c r="AA379" s="19"/>
      <c r="AB379" s="19"/>
      <c r="AC379" s="19"/>
      <c r="AD379" s="19"/>
      <c r="AE379" s="19"/>
      <c r="AF379" s="47"/>
      <c r="AG379" s="48"/>
      <c r="AH379" s="48"/>
      <c r="AI379" s="48"/>
      <c r="AJ379" s="48"/>
    </row>
    <row r="380" spans="20:36" x14ac:dyDescent="0.25">
      <c r="T380" s="59"/>
      <c r="W380" s="17"/>
      <c r="X380" s="18"/>
      <c r="Y380" s="4"/>
      <c r="Z380" s="19"/>
      <c r="AA380" s="19"/>
      <c r="AB380" s="19"/>
      <c r="AC380" s="19"/>
      <c r="AD380" s="19"/>
      <c r="AE380" s="19"/>
      <c r="AF380" s="47"/>
      <c r="AG380" s="48"/>
      <c r="AH380" s="48"/>
      <c r="AI380" s="48"/>
      <c r="AJ380" s="48"/>
    </row>
    <row r="381" spans="20:36" x14ac:dyDescent="0.25">
      <c r="T381" s="59"/>
      <c r="W381" s="17"/>
      <c r="X381" s="18"/>
      <c r="Y381" s="4"/>
      <c r="Z381" s="19"/>
      <c r="AA381" s="19"/>
      <c r="AB381" s="19"/>
      <c r="AC381" s="19"/>
      <c r="AD381" s="19"/>
      <c r="AE381" s="19"/>
      <c r="AF381" s="47"/>
      <c r="AG381" s="48"/>
      <c r="AH381" s="48"/>
      <c r="AI381" s="48"/>
      <c r="AJ381" s="48"/>
    </row>
    <row r="382" spans="20:36" x14ac:dyDescent="0.25">
      <c r="T382" s="59"/>
      <c r="W382" s="17"/>
      <c r="X382" s="18"/>
      <c r="Y382" s="4"/>
      <c r="Z382" s="19"/>
      <c r="AA382" s="19"/>
      <c r="AB382" s="19"/>
      <c r="AC382" s="19"/>
      <c r="AD382" s="19"/>
      <c r="AE382" s="19"/>
      <c r="AF382" s="47"/>
      <c r="AG382" s="48"/>
      <c r="AH382" s="48"/>
      <c r="AI382" s="48"/>
      <c r="AJ382" s="48"/>
    </row>
    <row r="383" spans="20:36" x14ac:dyDescent="0.25">
      <c r="W383" s="17"/>
      <c r="X383" s="18"/>
      <c r="Y383" s="4"/>
      <c r="Z383" s="19"/>
      <c r="AA383" s="19"/>
      <c r="AB383" s="19"/>
      <c r="AC383" s="19"/>
      <c r="AD383" s="19"/>
      <c r="AE383" s="19"/>
      <c r="AF383" s="47"/>
      <c r="AG383" s="48"/>
      <c r="AH383" s="48"/>
      <c r="AI383" s="48"/>
      <c r="AJ383" s="48"/>
    </row>
    <row r="384" spans="20:36" x14ac:dyDescent="0.25">
      <c r="T384" s="59"/>
      <c r="W384" s="17"/>
      <c r="X384" s="18"/>
      <c r="Y384" s="4"/>
      <c r="Z384" s="19"/>
      <c r="AA384" s="19"/>
      <c r="AB384" s="19"/>
      <c r="AC384" s="19"/>
      <c r="AD384" s="19"/>
      <c r="AE384" s="19"/>
      <c r="AF384" s="47"/>
      <c r="AG384" s="48"/>
      <c r="AH384" s="48"/>
      <c r="AI384" s="48"/>
      <c r="AJ384" s="48"/>
    </row>
    <row r="385" spans="20:36" x14ac:dyDescent="0.25">
      <c r="T385" s="59"/>
      <c r="W385" s="17"/>
      <c r="X385" s="18"/>
      <c r="Y385" s="4"/>
      <c r="Z385" s="19"/>
      <c r="AA385" s="19"/>
      <c r="AB385" s="19"/>
      <c r="AC385" s="19"/>
      <c r="AD385" s="19"/>
      <c r="AE385" s="19"/>
      <c r="AF385" s="47"/>
      <c r="AG385" s="48"/>
      <c r="AH385" s="48"/>
      <c r="AI385" s="48"/>
      <c r="AJ385" s="48"/>
    </row>
    <row r="386" spans="20:36" x14ac:dyDescent="0.25">
      <c r="T386" s="59"/>
      <c r="W386" s="17"/>
      <c r="X386" s="18"/>
      <c r="Y386" s="4"/>
      <c r="Z386" s="19"/>
      <c r="AA386" s="19"/>
      <c r="AB386" s="19"/>
      <c r="AC386" s="19"/>
      <c r="AD386" s="19"/>
      <c r="AE386" s="19"/>
      <c r="AF386" s="47"/>
      <c r="AG386" s="48"/>
      <c r="AH386" s="48"/>
      <c r="AI386" s="48"/>
      <c r="AJ386" s="48"/>
    </row>
    <row r="387" spans="20:36" x14ac:dyDescent="0.25">
      <c r="T387" s="59"/>
      <c r="W387" s="17"/>
      <c r="X387" s="18"/>
      <c r="Y387" s="4"/>
      <c r="Z387" s="19"/>
      <c r="AA387" s="19"/>
      <c r="AB387" s="19"/>
      <c r="AC387" s="19"/>
      <c r="AD387" s="19"/>
      <c r="AE387" s="19"/>
      <c r="AF387" s="47"/>
      <c r="AG387" s="48"/>
      <c r="AH387" s="48"/>
      <c r="AI387" s="48"/>
      <c r="AJ387" s="48"/>
    </row>
    <row r="388" spans="20:36" x14ac:dyDescent="0.25">
      <c r="T388" s="59"/>
      <c r="W388" s="17"/>
      <c r="X388" s="18"/>
      <c r="Y388" s="4"/>
      <c r="Z388" s="19"/>
      <c r="AA388" s="19"/>
      <c r="AB388" s="19"/>
      <c r="AC388" s="19"/>
      <c r="AD388" s="19"/>
      <c r="AE388" s="19"/>
      <c r="AF388" s="47"/>
      <c r="AG388" s="48"/>
      <c r="AH388" s="48"/>
      <c r="AI388" s="48"/>
      <c r="AJ388" s="48"/>
    </row>
    <row r="389" spans="20:36" x14ac:dyDescent="0.25">
      <c r="T389" s="59"/>
      <c r="W389" s="17"/>
      <c r="X389" s="18"/>
      <c r="Y389" s="4"/>
      <c r="Z389" s="19"/>
      <c r="AA389" s="19"/>
      <c r="AB389" s="19"/>
      <c r="AC389" s="19"/>
      <c r="AD389" s="19"/>
      <c r="AE389" s="19"/>
      <c r="AF389" s="47"/>
      <c r="AG389" s="48"/>
      <c r="AH389" s="48"/>
      <c r="AI389" s="48"/>
      <c r="AJ389" s="48"/>
    </row>
    <row r="390" spans="20:36" x14ac:dyDescent="0.25">
      <c r="T390" s="59"/>
      <c r="W390" s="17"/>
      <c r="X390" s="18"/>
      <c r="Y390" s="4"/>
      <c r="Z390" s="19"/>
      <c r="AA390" s="19"/>
      <c r="AB390" s="19"/>
      <c r="AC390" s="19"/>
      <c r="AD390" s="19"/>
      <c r="AE390" s="19"/>
      <c r="AF390" s="47"/>
      <c r="AG390" s="48"/>
      <c r="AH390" s="48"/>
      <c r="AI390" s="48"/>
      <c r="AJ390" s="48"/>
    </row>
    <row r="391" spans="20:36" x14ac:dyDescent="0.25">
      <c r="T391" s="59"/>
      <c r="W391" s="17"/>
      <c r="X391" s="18"/>
      <c r="Y391" s="4"/>
      <c r="Z391" s="19"/>
      <c r="AA391" s="19"/>
      <c r="AB391" s="19"/>
      <c r="AC391" s="19"/>
      <c r="AD391" s="19"/>
      <c r="AE391" s="19"/>
      <c r="AF391" s="47"/>
      <c r="AG391" s="48"/>
      <c r="AH391" s="48"/>
      <c r="AI391" s="48"/>
      <c r="AJ391" s="48"/>
    </row>
    <row r="392" spans="20:36" x14ac:dyDescent="0.25">
      <c r="T392" s="59"/>
      <c r="W392" s="17"/>
      <c r="X392" s="18"/>
      <c r="Y392" s="4"/>
      <c r="Z392" s="19"/>
      <c r="AA392" s="19"/>
      <c r="AB392" s="19"/>
      <c r="AC392" s="19"/>
      <c r="AD392" s="19"/>
      <c r="AE392" s="19"/>
      <c r="AF392" s="47"/>
      <c r="AG392" s="48"/>
      <c r="AH392" s="48"/>
      <c r="AI392" s="48"/>
      <c r="AJ392" s="48"/>
    </row>
    <row r="393" spans="20:36" x14ac:dyDescent="0.25">
      <c r="T393" s="59"/>
      <c r="W393" s="17"/>
      <c r="X393" s="18"/>
      <c r="Y393" s="4"/>
      <c r="Z393" s="19"/>
      <c r="AA393" s="19"/>
      <c r="AB393" s="19"/>
      <c r="AC393" s="19"/>
      <c r="AD393" s="19"/>
      <c r="AE393" s="19"/>
      <c r="AF393" s="47"/>
      <c r="AG393" s="48"/>
      <c r="AH393" s="48"/>
      <c r="AI393" s="48"/>
      <c r="AJ393" s="48"/>
    </row>
    <row r="394" spans="20:36" x14ac:dyDescent="0.25">
      <c r="T394" s="59"/>
      <c r="W394" s="17"/>
      <c r="X394" s="18"/>
      <c r="Y394" s="4"/>
      <c r="Z394" s="19"/>
      <c r="AA394" s="19"/>
      <c r="AB394" s="19"/>
      <c r="AC394" s="19"/>
      <c r="AD394" s="19"/>
      <c r="AE394" s="19"/>
      <c r="AF394" s="47"/>
      <c r="AG394" s="48"/>
      <c r="AH394" s="48"/>
      <c r="AI394" s="48"/>
      <c r="AJ394" s="48"/>
    </row>
    <row r="395" spans="20:36" x14ac:dyDescent="0.25">
      <c r="T395" s="59"/>
      <c r="W395" s="17"/>
      <c r="X395" s="18"/>
      <c r="Y395" s="4"/>
      <c r="Z395" s="19"/>
      <c r="AA395" s="19"/>
      <c r="AB395" s="19"/>
      <c r="AC395" s="19"/>
      <c r="AD395" s="19"/>
      <c r="AE395" s="19"/>
      <c r="AF395" s="47"/>
      <c r="AG395" s="48"/>
      <c r="AH395" s="48"/>
      <c r="AI395" s="48"/>
      <c r="AJ395" s="48"/>
    </row>
    <row r="396" spans="20:36" x14ac:dyDescent="0.25">
      <c r="T396" s="59"/>
      <c r="W396" s="17"/>
      <c r="X396" s="18"/>
      <c r="Y396" s="4"/>
      <c r="Z396" s="19"/>
      <c r="AA396" s="19"/>
      <c r="AB396" s="19"/>
      <c r="AC396" s="19"/>
      <c r="AD396" s="19"/>
      <c r="AE396" s="19"/>
      <c r="AF396" s="47"/>
      <c r="AG396" s="48"/>
      <c r="AH396" s="48"/>
      <c r="AI396" s="48"/>
      <c r="AJ396" s="48"/>
    </row>
    <row r="397" spans="20:36" x14ac:dyDescent="0.25">
      <c r="T397" s="59"/>
      <c r="W397" s="17"/>
      <c r="X397" s="18"/>
      <c r="Y397" s="4"/>
      <c r="Z397" s="19"/>
      <c r="AA397" s="19"/>
      <c r="AB397" s="19"/>
      <c r="AC397" s="19"/>
      <c r="AD397" s="19"/>
      <c r="AE397" s="19"/>
      <c r="AF397" s="47"/>
      <c r="AG397" s="48"/>
      <c r="AH397" s="48"/>
      <c r="AI397" s="48"/>
      <c r="AJ397" s="48"/>
    </row>
    <row r="398" spans="20:36" x14ac:dyDescent="0.25">
      <c r="T398" s="59"/>
      <c r="W398" s="17"/>
      <c r="X398" s="18"/>
      <c r="Y398" s="4"/>
      <c r="Z398" s="19"/>
      <c r="AA398" s="19"/>
      <c r="AB398" s="19"/>
      <c r="AC398" s="19"/>
      <c r="AD398" s="19"/>
      <c r="AE398" s="19"/>
      <c r="AF398" s="47"/>
      <c r="AG398" s="48"/>
      <c r="AH398" s="48"/>
      <c r="AI398" s="48"/>
      <c r="AJ398" s="48"/>
    </row>
    <row r="399" spans="20:36" x14ac:dyDescent="0.25">
      <c r="T399" s="59"/>
      <c r="W399" s="17"/>
      <c r="X399" s="18"/>
      <c r="Y399" s="4"/>
      <c r="Z399" s="19"/>
      <c r="AA399" s="19"/>
      <c r="AB399" s="19"/>
      <c r="AC399" s="19"/>
      <c r="AD399" s="19"/>
      <c r="AE399" s="19"/>
      <c r="AF399" s="47"/>
      <c r="AG399" s="48"/>
      <c r="AH399" s="48"/>
      <c r="AI399" s="48"/>
      <c r="AJ399" s="48"/>
    </row>
    <row r="400" spans="20:36" x14ac:dyDescent="0.25">
      <c r="T400" s="59"/>
      <c r="W400" s="17"/>
      <c r="X400" s="18"/>
      <c r="Y400" s="4"/>
      <c r="Z400" s="19"/>
      <c r="AA400" s="19"/>
      <c r="AB400" s="19"/>
      <c r="AC400" s="19"/>
      <c r="AD400" s="19"/>
      <c r="AE400" s="19"/>
      <c r="AF400" s="47"/>
      <c r="AG400" s="48"/>
      <c r="AH400" s="48"/>
      <c r="AI400" s="48"/>
      <c r="AJ400" s="48"/>
    </row>
    <row r="401" spans="20:36" x14ac:dyDescent="0.25">
      <c r="T401" s="59"/>
      <c r="W401" s="17"/>
      <c r="X401" s="18"/>
      <c r="Y401" s="4"/>
      <c r="Z401" s="19"/>
      <c r="AA401" s="19"/>
      <c r="AB401" s="19"/>
      <c r="AC401" s="19"/>
      <c r="AD401" s="19"/>
      <c r="AE401" s="19"/>
      <c r="AF401" s="47"/>
      <c r="AG401" s="48"/>
      <c r="AH401" s="48"/>
      <c r="AI401" s="48"/>
      <c r="AJ401" s="48"/>
    </row>
    <row r="402" spans="20:36" x14ac:dyDescent="0.25">
      <c r="T402" s="59"/>
      <c r="W402" s="17"/>
      <c r="X402" s="18"/>
      <c r="Y402" s="4"/>
      <c r="Z402" s="19"/>
      <c r="AA402" s="19"/>
      <c r="AB402" s="19"/>
      <c r="AC402" s="19"/>
      <c r="AD402" s="19"/>
      <c r="AE402" s="19"/>
      <c r="AF402" s="47"/>
      <c r="AG402" s="48"/>
      <c r="AH402" s="48"/>
      <c r="AI402" s="48"/>
      <c r="AJ402" s="48"/>
    </row>
    <row r="403" spans="20:36" x14ac:dyDescent="0.25">
      <c r="T403" s="59"/>
      <c r="W403" s="17"/>
      <c r="X403" s="18"/>
      <c r="Y403" s="4"/>
      <c r="Z403" s="19"/>
      <c r="AA403" s="19"/>
      <c r="AB403" s="19"/>
      <c r="AC403" s="19"/>
      <c r="AD403" s="19"/>
      <c r="AE403" s="19"/>
      <c r="AF403" s="47"/>
      <c r="AG403" s="48"/>
      <c r="AH403" s="48"/>
      <c r="AI403" s="48"/>
      <c r="AJ403" s="48"/>
    </row>
    <row r="404" spans="20:36" x14ac:dyDescent="0.25">
      <c r="T404" s="59"/>
      <c r="W404" s="17"/>
      <c r="X404" s="18"/>
      <c r="Y404" s="4"/>
      <c r="Z404" s="19"/>
      <c r="AA404" s="19"/>
      <c r="AB404" s="19"/>
      <c r="AC404" s="19"/>
      <c r="AD404" s="19"/>
      <c r="AE404" s="19"/>
      <c r="AF404" s="47"/>
      <c r="AG404" s="48"/>
      <c r="AH404" s="48"/>
      <c r="AI404" s="48"/>
      <c r="AJ404" s="48"/>
    </row>
    <row r="405" spans="20:36" x14ac:dyDescent="0.25">
      <c r="T405" s="59"/>
      <c r="W405" s="17"/>
      <c r="X405" s="18"/>
      <c r="Y405" s="4"/>
      <c r="Z405" s="19"/>
      <c r="AA405" s="19"/>
      <c r="AB405" s="19"/>
      <c r="AC405" s="19"/>
      <c r="AD405" s="19"/>
      <c r="AE405" s="19"/>
      <c r="AF405" s="47"/>
      <c r="AG405" s="48"/>
      <c r="AH405" s="48"/>
      <c r="AI405" s="48"/>
      <c r="AJ405" s="48"/>
    </row>
    <row r="406" spans="20:36" x14ac:dyDescent="0.25">
      <c r="T406" s="59"/>
      <c r="W406" s="17"/>
      <c r="X406" s="18"/>
      <c r="Y406" s="4"/>
      <c r="Z406" s="19"/>
      <c r="AA406" s="19"/>
      <c r="AB406" s="19"/>
      <c r="AC406" s="19"/>
      <c r="AD406" s="19"/>
      <c r="AE406" s="19"/>
      <c r="AF406" s="47"/>
      <c r="AG406" s="48"/>
      <c r="AH406" s="48"/>
      <c r="AI406" s="48"/>
      <c r="AJ406" s="48"/>
    </row>
    <row r="407" spans="20:36" x14ac:dyDescent="0.25">
      <c r="T407" s="59"/>
      <c r="W407" s="17"/>
      <c r="X407" s="18"/>
      <c r="Y407" s="4"/>
      <c r="Z407" s="19"/>
      <c r="AA407" s="19"/>
      <c r="AB407" s="19"/>
      <c r="AC407" s="19"/>
      <c r="AD407" s="19"/>
      <c r="AE407" s="19"/>
      <c r="AF407" s="47"/>
      <c r="AG407" s="48"/>
      <c r="AH407" s="48"/>
      <c r="AI407" s="48"/>
      <c r="AJ407" s="48"/>
    </row>
    <row r="408" spans="20:36" x14ac:dyDescent="0.25">
      <c r="T408" s="59"/>
      <c r="W408" s="17"/>
      <c r="X408" s="18"/>
      <c r="Y408" s="4"/>
      <c r="Z408" s="19"/>
      <c r="AA408" s="19"/>
      <c r="AB408" s="19"/>
      <c r="AC408" s="19"/>
      <c r="AD408" s="19"/>
      <c r="AE408" s="19"/>
      <c r="AF408" s="47"/>
      <c r="AG408" s="48"/>
      <c r="AH408" s="48"/>
      <c r="AI408" s="48"/>
      <c r="AJ408" s="48"/>
    </row>
    <row r="409" spans="20:36" x14ac:dyDescent="0.25">
      <c r="T409" s="59"/>
      <c r="W409" s="17"/>
      <c r="X409" s="18"/>
      <c r="Y409" s="4"/>
      <c r="Z409" s="19"/>
      <c r="AA409" s="19"/>
      <c r="AB409" s="19"/>
      <c r="AC409" s="19"/>
      <c r="AD409" s="19"/>
      <c r="AE409" s="19"/>
      <c r="AF409" s="47"/>
      <c r="AG409" s="48"/>
      <c r="AH409" s="48"/>
      <c r="AI409" s="48"/>
      <c r="AJ409" s="48"/>
    </row>
    <row r="410" spans="20:36" x14ac:dyDescent="0.25">
      <c r="T410" s="59"/>
      <c r="W410" s="17"/>
      <c r="X410" s="18"/>
      <c r="Y410" s="4"/>
      <c r="Z410" s="19"/>
      <c r="AA410" s="19"/>
      <c r="AB410" s="19"/>
      <c r="AC410" s="19"/>
      <c r="AD410" s="19"/>
      <c r="AE410" s="19"/>
      <c r="AF410" s="47"/>
      <c r="AG410" s="48"/>
      <c r="AH410" s="48"/>
      <c r="AI410" s="48"/>
      <c r="AJ410" s="48"/>
    </row>
    <row r="411" spans="20:36" x14ac:dyDescent="0.25">
      <c r="T411" s="59"/>
      <c r="W411" s="17"/>
      <c r="X411" s="18"/>
      <c r="Y411" s="4"/>
      <c r="Z411" s="19"/>
      <c r="AA411" s="19"/>
      <c r="AB411" s="19"/>
      <c r="AC411" s="19"/>
      <c r="AD411" s="19"/>
      <c r="AE411" s="19"/>
      <c r="AF411" s="47"/>
      <c r="AG411" s="48"/>
      <c r="AH411" s="48"/>
      <c r="AI411" s="48"/>
      <c r="AJ411" s="48"/>
    </row>
    <row r="412" spans="20:36" x14ac:dyDescent="0.25">
      <c r="T412" s="59"/>
      <c r="W412" s="17"/>
      <c r="X412" s="18"/>
      <c r="Y412" s="4"/>
      <c r="Z412" s="19"/>
      <c r="AA412" s="19"/>
      <c r="AB412" s="19"/>
      <c r="AC412" s="19"/>
      <c r="AD412" s="19"/>
      <c r="AE412" s="19"/>
      <c r="AF412" s="47"/>
      <c r="AG412" s="48"/>
      <c r="AH412" s="48"/>
      <c r="AI412" s="48"/>
      <c r="AJ412" s="48"/>
    </row>
    <row r="413" spans="20:36" x14ac:dyDescent="0.25">
      <c r="T413" s="59"/>
      <c r="W413" s="17"/>
      <c r="X413" s="18"/>
      <c r="Y413" s="4"/>
      <c r="Z413" s="19"/>
      <c r="AA413" s="19"/>
      <c r="AB413" s="19"/>
      <c r="AC413" s="19"/>
      <c r="AD413" s="19"/>
      <c r="AE413" s="19"/>
      <c r="AF413" s="47"/>
      <c r="AG413" s="48"/>
      <c r="AH413" s="48"/>
      <c r="AI413" s="48"/>
      <c r="AJ413" s="48"/>
    </row>
    <row r="414" spans="20:36" x14ac:dyDescent="0.25">
      <c r="T414" s="59"/>
      <c r="W414" s="17"/>
      <c r="X414" s="18"/>
      <c r="Y414" s="4"/>
      <c r="Z414" s="19"/>
      <c r="AA414" s="19"/>
      <c r="AB414" s="19"/>
      <c r="AC414" s="19"/>
      <c r="AD414" s="19"/>
      <c r="AE414" s="19"/>
      <c r="AF414" s="47"/>
      <c r="AG414" s="48"/>
      <c r="AH414" s="48"/>
      <c r="AI414" s="48"/>
      <c r="AJ414" s="48"/>
    </row>
    <row r="415" spans="20:36" x14ac:dyDescent="0.25">
      <c r="T415" s="59"/>
      <c r="W415" s="17"/>
      <c r="X415" s="18"/>
      <c r="Y415" s="4"/>
      <c r="Z415" s="19"/>
      <c r="AA415" s="19"/>
      <c r="AB415" s="19"/>
      <c r="AC415" s="19"/>
      <c r="AD415" s="19"/>
      <c r="AE415" s="19"/>
      <c r="AF415" s="47"/>
      <c r="AG415" s="48"/>
      <c r="AH415" s="48"/>
      <c r="AI415" s="48"/>
      <c r="AJ415" s="48"/>
    </row>
    <row r="416" spans="20:36" x14ac:dyDescent="0.25">
      <c r="T416" s="59"/>
      <c r="W416" s="17"/>
      <c r="X416" s="18"/>
      <c r="Y416" s="4"/>
      <c r="Z416" s="19"/>
      <c r="AA416" s="19"/>
      <c r="AB416" s="19"/>
      <c r="AC416" s="19"/>
      <c r="AD416" s="19"/>
      <c r="AE416" s="19"/>
      <c r="AF416" s="47"/>
      <c r="AG416" s="48"/>
      <c r="AH416" s="48"/>
      <c r="AI416" s="48"/>
      <c r="AJ416" s="48"/>
    </row>
    <row r="417" spans="20:36" x14ac:dyDescent="0.25">
      <c r="T417" s="59"/>
      <c r="W417" s="17"/>
      <c r="X417" s="18"/>
      <c r="Y417" s="4"/>
      <c r="Z417" s="19"/>
      <c r="AA417" s="19"/>
      <c r="AB417" s="19"/>
      <c r="AC417" s="19"/>
      <c r="AD417" s="19"/>
      <c r="AE417" s="19"/>
      <c r="AF417" s="47"/>
      <c r="AG417" s="48"/>
      <c r="AH417" s="48"/>
      <c r="AI417" s="48"/>
      <c r="AJ417" s="48"/>
    </row>
    <row r="418" spans="20:36" x14ac:dyDescent="0.25">
      <c r="T418" s="59"/>
      <c r="W418" s="17"/>
      <c r="X418" s="18"/>
      <c r="Y418" s="4"/>
      <c r="Z418" s="19"/>
      <c r="AA418" s="19"/>
      <c r="AB418" s="19"/>
      <c r="AC418" s="19"/>
      <c r="AD418" s="19"/>
      <c r="AE418" s="19"/>
      <c r="AF418" s="47"/>
      <c r="AG418" s="48"/>
      <c r="AH418" s="48"/>
      <c r="AI418" s="48"/>
      <c r="AJ418" s="48"/>
    </row>
    <row r="419" spans="20:36" x14ac:dyDescent="0.25">
      <c r="T419" s="59"/>
      <c r="W419" s="17"/>
      <c r="X419" s="18"/>
      <c r="Y419" s="4"/>
      <c r="Z419" s="19"/>
      <c r="AA419" s="19"/>
      <c r="AB419" s="19"/>
      <c r="AC419" s="19"/>
      <c r="AD419" s="19"/>
      <c r="AE419" s="19"/>
      <c r="AF419" s="47"/>
      <c r="AG419" s="48"/>
      <c r="AH419" s="48"/>
      <c r="AI419" s="48"/>
      <c r="AJ419" s="48"/>
    </row>
    <row r="420" spans="20:36" x14ac:dyDescent="0.25">
      <c r="T420" s="59"/>
      <c r="W420" s="17"/>
      <c r="X420" s="18"/>
      <c r="Y420" s="4"/>
      <c r="Z420" s="19"/>
      <c r="AA420" s="19"/>
      <c r="AB420" s="19"/>
      <c r="AC420" s="19"/>
      <c r="AD420" s="19"/>
      <c r="AE420" s="19"/>
      <c r="AF420" s="47"/>
      <c r="AG420" s="48"/>
      <c r="AH420" s="48"/>
      <c r="AI420" s="48"/>
      <c r="AJ420" s="48"/>
    </row>
    <row r="421" spans="20:36" x14ac:dyDescent="0.25">
      <c r="T421" s="59"/>
      <c r="W421" s="17"/>
      <c r="X421" s="18"/>
      <c r="Y421" s="4"/>
      <c r="Z421" s="19"/>
      <c r="AA421" s="19"/>
      <c r="AB421" s="19"/>
      <c r="AC421" s="19"/>
      <c r="AD421" s="19"/>
      <c r="AE421" s="19"/>
      <c r="AF421" s="47"/>
      <c r="AG421" s="48"/>
      <c r="AH421" s="48"/>
      <c r="AI421" s="48"/>
      <c r="AJ421" s="48"/>
    </row>
    <row r="422" spans="20:36" x14ac:dyDescent="0.25">
      <c r="T422" s="59"/>
      <c r="W422" s="17"/>
      <c r="X422" s="18"/>
      <c r="Y422" s="4"/>
      <c r="Z422" s="19"/>
      <c r="AA422" s="19"/>
      <c r="AB422" s="19"/>
      <c r="AC422" s="19"/>
      <c r="AD422" s="19"/>
      <c r="AE422" s="19"/>
      <c r="AF422" s="47"/>
      <c r="AG422" s="48"/>
      <c r="AH422" s="48"/>
      <c r="AI422" s="48"/>
      <c r="AJ422" s="48"/>
    </row>
    <row r="423" spans="20:36" x14ac:dyDescent="0.25">
      <c r="T423" s="59"/>
      <c r="W423" s="17"/>
      <c r="X423" s="18"/>
      <c r="Y423" s="4"/>
      <c r="Z423" s="19"/>
      <c r="AA423" s="19"/>
      <c r="AB423" s="19"/>
      <c r="AC423" s="19"/>
      <c r="AD423" s="19"/>
      <c r="AE423" s="19"/>
      <c r="AF423" s="47"/>
      <c r="AG423" s="48"/>
      <c r="AH423" s="48"/>
      <c r="AI423" s="48"/>
      <c r="AJ423" s="48"/>
    </row>
    <row r="424" spans="20:36" x14ac:dyDescent="0.25">
      <c r="T424" s="59"/>
      <c r="W424" s="17"/>
      <c r="X424" s="18"/>
      <c r="Y424" s="4"/>
      <c r="Z424" s="19"/>
      <c r="AA424" s="19"/>
      <c r="AB424" s="19"/>
      <c r="AC424" s="19"/>
      <c r="AD424" s="19"/>
      <c r="AE424" s="19"/>
      <c r="AF424" s="47"/>
      <c r="AG424" s="48"/>
      <c r="AH424" s="48"/>
      <c r="AI424" s="48"/>
      <c r="AJ424" s="48"/>
    </row>
    <row r="425" spans="20:36" x14ac:dyDescent="0.25">
      <c r="T425" s="59"/>
      <c r="W425" s="17"/>
      <c r="X425" s="18"/>
      <c r="Y425" s="4"/>
      <c r="Z425" s="19"/>
      <c r="AA425" s="19"/>
      <c r="AB425" s="19"/>
      <c r="AC425" s="19"/>
      <c r="AD425" s="19"/>
      <c r="AE425" s="19"/>
      <c r="AF425" s="47"/>
      <c r="AG425" s="48"/>
      <c r="AH425" s="48"/>
      <c r="AI425" s="48"/>
      <c r="AJ425" s="48"/>
    </row>
    <row r="426" spans="20:36" x14ac:dyDescent="0.25">
      <c r="T426" s="59"/>
      <c r="W426" s="17"/>
      <c r="X426" s="18"/>
      <c r="Y426" s="4"/>
      <c r="Z426" s="19"/>
      <c r="AA426" s="19"/>
      <c r="AB426" s="19"/>
      <c r="AC426" s="19"/>
      <c r="AD426" s="19"/>
      <c r="AE426" s="19"/>
      <c r="AF426" s="47"/>
      <c r="AG426" s="48"/>
      <c r="AH426" s="48"/>
      <c r="AI426" s="48"/>
      <c r="AJ426" s="48"/>
    </row>
    <row r="427" spans="20:36" x14ac:dyDescent="0.25">
      <c r="T427" s="59"/>
      <c r="W427" s="17"/>
      <c r="X427" s="18"/>
      <c r="Y427" s="4"/>
      <c r="Z427" s="19"/>
      <c r="AA427" s="19"/>
      <c r="AB427" s="19"/>
      <c r="AC427" s="19"/>
      <c r="AD427" s="19"/>
      <c r="AE427" s="19"/>
      <c r="AF427" s="47"/>
      <c r="AG427" s="48"/>
      <c r="AH427" s="48"/>
      <c r="AI427" s="48"/>
      <c r="AJ427" s="48"/>
    </row>
    <row r="428" spans="20:36" x14ac:dyDescent="0.25">
      <c r="T428" s="59"/>
      <c r="W428" s="17"/>
      <c r="X428" s="18"/>
      <c r="Y428" s="4"/>
      <c r="Z428" s="19"/>
      <c r="AA428" s="19"/>
      <c r="AB428" s="19"/>
      <c r="AC428" s="19"/>
      <c r="AD428" s="19"/>
      <c r="AE428" s="19"/>
      <c r="AF428" s="47"/>
      <c r="AG428" s="48"/>
      <c r="AH428" s="48"/>
      <c r="AI428" s="48"/>
      <c r="AJ428" s="48"/>
    </row>
    <row r="429" spans="20:36" x14ac:dyDescent="0.25">
      <c r="T429" s="59"/>
      <c r="W429" s="17"/>
      <c r="X429" s="18"/>
      <c r="Y429" s="4"/>
      <c r="Z429" s="19"/>
      <c r="AA429" s="19"/>
      <c r="AB429" s="19"/>
      <c r="AC429" s="19"/>
      <c r="AD429" s="19"/>
      <c r="AE429" s="19"/>
      <c r="AF429" s="47"/>
      <c r="AG429" s="48"/>
      <c r="AH429" s="48"/>
      <c r="AI429" s="48"/>
      <c r="AJ429" s="48"/>
    </row>
    <row r="430" spans="20:36" x14ac:dyDescent="0.25">
      <c r="T430" s="59"/>
      <c r="W430" s="17"/>
      <c r="X430" s="18"/>
      <c r="Y430" s="4"/>
      <c r="Z430" s="19"/>
      <c r="AA430" s="19"/>
      <c r="AB430" s="19"/>
      <c r="AC430" s="19"/>
      <c r="AD430" s="19"/>
      <c r="AE430" s="19"/>
      <c r="AF430" s="47"/>
      <c r="AG430" s="48"/>
      <c r="AH430" s="48"/>
      <c r="AI430" s="48"/>
      <c r="AJ430" s="48"/>
    </row>
    <row r="431" spans="20:36" x14ac:dyDescent="0.25">
      <c r="T431" s="59"/>
      <c r="W431" s="17"/>
      <c r="X431" s="18"/>
      <c r="Y431" s="4"/>
      <c r="Z431" s="19"/>
      <c r="AA431" s="19"/>
      <c r="AB431" s="19"/>
      <c r="AC431" s="19"/>
      <c r="AD431" s="19"/>
      <c r="AE431" s="19"/>
      <c r="AF431" s="47"/>
      <c r="AG431" s="48"/>
      <c r="AH431" s="48"/>
      <c r="AI431" s="48"/>
      <c r="AJ431" s="48"/>
    </row>
    <row r="432" spans="20:36" x14ac:dyDescent="0.25">
      <c r="T432" s="59"/>
      <c r="W432" s="17"/>
      <c r="X432" s="18"/>
      <c r="Y432" s="4"/>
      <c r="Z432" s="19"/>
      <c r="AA432" s="19"/>
      <c r="AB432" s="19"/>
      <c r="AC432" s="19"/>
      <c r="AD432" s="19"/>
      <c r="AE432" s="19"/>
      <c r="AF432" s="47"/>
      <c r="AG432" s="48"/>
      <c r="AH432" s="48"/>
      <c r="AI432" s="48"/>
      <c r="AJ432" s="48"/>
    </row>
    <row r="433" spans="20:36" x14ac:dyDescent="0.25">
      <c r="T433" s="59"/>
      <c r="W433" s="17"/>
      <c r="X433" s="18"/>
      <c r="Y433" s="4"/>
      <c r="Z433" s="19"/>
      <c r="AA433" s="19"/>
      <c r="AB433" s="19"/>
      <c r="AC433" s="19"/>
      <c r="AD433" s="19"/>
      <c r="AE433" s="19"/>
      <c r="AF433" s="47"/>
      <c r="AG433" s="48"/>
      <c r="AH433" s="48"/>
      <c r="AI433" s="48"/>
      <c r="AJ433" s="48"/>
    </row>
    <row r="434" spans="20:36" x14ac:dyDescent="0.25">
      <c r="T434" s="59"/>
      <c r="W434" s="17"/>
      <c r="X434" s="18"/>
      <c r="Y434" s="4"/>
      <c r="Z434" s="19"/>
      <c r="AA434" s="19"/>
      <c r="AB434" s="19"/>
      <c r="AC434" s="19"/>
      <c r="AD434" s="19"/>
      <c r="AE434" s="19"/>
      <c r="AF434" s="47"/>
      <c r="AG434" s="48"/>
      <c r="AH434" s="48"/>
      <c r="AI434" s="48"/>
      <c r="AJ434" s="48"/>
    </row>
    <row r="435" spans="20:36" x14ac:dyDescent="0.25">
      <c r="T435" s="59"/>
      <c r="W435" s="17"/>
      <c r="X435" s="18"/>
      <c r="Y435" s="4"/>
      <c r="Z435" s="19"/>
      <c r="AA435" s="19"/>
      <c r="AB435" s="19"/>
      <c r="AC435" s="19"/>
      <c r="AD435" s="19"/>
      <c r="AE435" s="19"/>
      <c r="AF435" s="47"/>
      <c r="AG435" s="48"/>
      <c r="AH435" s="48"/>
      <c r="AI435" s="48"/>
      <c r="AJ435" s="48"/>
    </row>
    <row r="436" spans="20:36" x14ac:dyDescent="0.25">
      <c r="T436" s="59"/>
      <c r="W436" s="17"/>
      <c r="X436" s="18"/>
      <c r="Y436" s="4"/>
      <c r="Z436" s="19"/>
      <c r="AA436" s="19"/>
      <c r="AB436" s="19"/>
      <c r="AC436" s="19"/>
      <c r="AD436" s="19"/>
      <c r="AE436" s="19"/>
      <c r="AF436" s="47"/>
      <c r="AG436" s="48"/>
      <c r="AH436" s="48"/>
      <c r="AI436" s="48"/>
      <c r="AJ436" s="48"/>
    </row>
    <row r="437" spans="20:36" x14ac:dyDescent="0.25">
      <c r="T437" s="59"/>
      <c r="W437" s="17"/>
      <c r="X437" s="18"/>
      <c r="Y437" s="4"/>
      <c r="Z437" s="19"/>
      <c r="AA437" s="19"/>
      <c r="AB437" s="19"/>
      <c r="AC437" s="19"/>
      <c r="AD437" s="19"/>
      <c r="AE437" s="19"/>
      <c r="AF437" s="47"/>
      <c r="AG437" s="48"/>
      <c r="AH437" s="48"/>
      <c r="AI437" s="48"/>
      <c r="AJ437" s="48"/>
    </row>
    <row r="438" spans="20:36" x14ac:dyDescent="0.25">
      <c r="T438" s="59"/>
      <c r="W438" s="17"/>
      <c r="X438" s="18"/>
      <c r="Y438" s="4"/>
      <c r="Z438" s="19"/>
      <c r="AA438" s="19"/>
      <c r="AB438" s="19"/>
      <c r="AC438" s="19"/>
      <c r="AD438" s="19"/>
      <c r="AE438" s="19"/>
      <c r="AF438" s="47"/>
      <c r="AG438" s="48"/>
      <c r="AH438" s="48"/>
      <c r="AI438" s="48"/>
      <c r="AJ438" s="48"/>
    </row>
    <row r="439" spans="20:36" x14ac:dyDescent="0.25">
      <c r="T439" s="59"/>
      <c r="W439" s="17"/>
      <c r="X439" s="18"/>
      <c r="Y439" s="4"/>
      <c r="Z439" s="19"/>
      <c r="AA439" s="19"/>
      <c r="AB439" s="19"/>
      <c r="AC439" s="19"/>
      <c r="AD439" s="19"/>
      <c r="AE439" s="19"/>
      <c r="AF439" s="47"/>
      <c r="AG439" s="48"/>
      <c r="AH439" s="48"/>
      <c r="AI439" s="48"/>
      <c r="AJ439" s="48"/>
    </row>
    <row r="440" spans="20:36" x14ac:dyDescent="0.25">
      <c r="T440" s="59"/>
      <c r="W440" s="17"/>
      <c r="X440" s="18"/>
      <c r="Y440" s="4"/>
      <c r="Z440" s="19"/>
      <c r="AA440" s="19"/>
      <c r="AB440" s="19"/>
      <c r="AC440" s="19"/>
      <c r="AD440" s="19"/>
      <c r="AE440" s="19"/>
      <c r="AF440" s="47"/>
      <c r="AG440" s="48"/>
      <c r="AH440" s="48"/>
      <c r="AI440" s="48"/>
      <c r="AJ440" s="48"/>
    </row>
    <row r="441" spans="20:36" x14ac:dyDescent="0.25">
      <c r="T441" s="59"/>
      <c r="W441" s="17"/>
      <c r="X441" s="18"/>
      <c r="Y441" s="4"/>
      <c r="Z441" s="19"/>
      <c r="AA441" s="19"/>
      <c r="AB441" s="19"/>
      <c r="AC441" s="19"/>
      <c r="AD441" s="19"/>
      <c r="AE441" s="19"/>
      <c r="AF441" s="47"/>
      <c r="AG441" s="48"/>
      <c r="AH441" s="48"/>
      <c r="AI441" s="48"/>
      <c r="AJ441" s="48"/>
    </row>
    <row r="442" spans="20:36" x14ac:dyDescent="0.25">
      <c r="T442" s="59"/>
      <c r="W442" s="17"/>
      <c r="X442" s="18"/>
      <c r="Y442" s="4"/>
      <c r="Z442" s="19"/>
      <c r="AA442" s="19"/>
      <c r="AB442" s="19"/>
      <c r="AC442" s="19"/>
      <c r="AD442" s="19"/>
      <c r="AE442" s="19"/>
      <c r="AF442" s="47"/>
      <c r="AG442" s="48"/>
      <c r="AH442" s="48"/>
      <c r="AI442" s="48"/>
      <c r="AJ442" s="48"/>
    </row>
    <row r="443" spans="20:36" x14ac:dyDescent="0.25">
      <c r="T443" s="59"/>
      <c r="W443" s="17"/>
      <c r="X443" s="18"/>
      <c r="Y443" s="4"/>
      <c r="Z443" s="19"/>
      <c r="AA443" s="19"/>
      <c r="AB443" s="19"/>
      <c r="AC443" s="19"/>
      <c r="AD443" s="19"/>
      <c r="AE443" s="19"/>
      <c r="AF443" s="47"/>
      <c r="AG443" s="48"/>
      <c r="AH443" s="48"/>
      <c r="AI443" s="48"/>
      <c r="AJ443" s="48"/>
    </row>
    <row r="444" spans="20:36" x14ac:dyDescent="0.25">
      <c r="T444" s="59"/>
      <c r="W444" s="17"/>
      <c r="X444" s="18"/>
      <c r="Y444" s="4"/>
      <c r="Z444" s="19"/>
      <c r="AA444" s="19"/>
      <c r="AB444" s="19"/>
      <c r="AC444" s="19"/>
      <c r="AD444" s="19"/>
      <c r="AE444" s="19"/>
      <c r="AF444" s="47"/>
      <c r="AG444" s="48"/>
      <c r="AH444" s="48"/>
      <c r="AI444" s="48"/>
      <c r="AJ444" s="48"/>
    </row>
    <row r="445" spans="20:36" x14ac:dyDescent="0.25">
      <c r="T445" s="59"/>
      <c r="W445" s="17"/>
      <c r="X445" s="18"/>
      <c r="Y445" s="4"/>
      <c r="Z445" s="19"/>
      <c r="AA445" s="19"/>
      <c r="AB445" s="19"/>
      <c r="AC445" s="19"/>
      <c r="AD445" s="19"/>
      <c r="AE445" s="19"/>
      <c r="AF445" s="47"/>
      <c r="AG445" s="48"/>
      <c r="AH445" s="48"/>
      <c r="AI445" s="48"/>
      <c r="AJ445" s="48"/>
    </row>
    <row r="446" spans="20:36" x14ac:dyDescent="0.25">
      <c r="T446" s="59"/>
      <c r="W446" s="17"/>
      <c r="X446" s="18"/>
      <c r="Y446" s="4"/>
      <c r="Z446" s="19"/>
      <c r="AA446" s="19"/>
      <c r="AB446" s="19"/>
      <c r="AC446" s="19"/>
      <c r="AD446" s="19"/>
      <c r="AE446" s="19"/>
      <c r="AF446" s="47"/>
      <c r="AG446" s="48"/>
      <c r="AH446" s="48"/>
      <c r="AI446" s="48"/>
      <c r="AJ446" s="48"/>
    </row>
    <row r="447" spans="20:36" x14ac:dyDescent="0.25">
      <c r="T447" s="59"/>
      <c r="W447" s="17"/>
      <c r="X447" s="18"/>
      <c r="Y447" s="4"/>
      <c r="Z447" s="19"/>
      <c r="AA447" s="19"/>
      <c r="AB447" s="19"/>
      <c r="AC447" s="19"/>
      <c r="AD447" s="19"/>
      <c r="AE447" s="19"/>
      <c r="AF447" s="47"/>
      <c r="AG447" s="48"/>
      <c r="AH447" s="48"/>
      <c r="AI447" s="48"/>
      <c r="AJ447" s="48"/>
    </row>
    <row r="448" spans="20:36" x14ac:dyDescent="0.25">
      <c r="T448" s="59"/>
      <c r="W448" s="17"/>
      <c r="X448" s="18"/>
      <c r="Y448" s="4"/>
      <c r="Z448" s="19"/>
      <c r="AA448" s="19"/>
      <c r="AB448" s="19"/>
      <c r="AC448" s="19"/>
      <c r="AD448" s="19"/>
      <c r="AE448" s="19"/>
      <c r="AF448" s="47"/>
      <c r="AG448" s="48"/>
      <c r="AH448" s="48"/>
      <c r="AI448" s="48"/>
      <c r="AJ448" s="48"/>
    </row>
    <row r="449" spans="20:36" x14ac:dyDescent="0.25">
      <c r="T449" s="59"/>
      <c r="W449" s="17"/>
      <c r="X449" s="18"/>
      <c r="Y449" s="4"/>
      <c r="Z449" s="19"/>
      <c r="AA449" s="19"/>
      <c r="AB449" s="19"/>
      <c r="AC449" s="19"/>
      <c r="AD449" s="19"/>
      <c r="AE449" s="19"/>
      <c r="AF449" s="47"/>
      <c r="AG449" s="48"/>
      <c r="AH449" s="48"/>
      <c r="AI449" s="48"/>
      <c r="AJ449" s="48"/>
    </row>
    <row r="450" spans="20:36" x14ac:dyDescent="0.25">
      <c r="T450" s="59"/>
      <c r="W450" s="17"/>
      <c r="X450" s="18"/>
      <c r="Y450" s="4"/>
      <c r="Z450" s="19"/>
      <c r="AA450" s="19"/>
      <c r="AB450" s="19"/>
      <c r="AC450" s="19"/>
      <c r="AD450" s="19"/>
      <c r="AE450" s="19"/>
      <c r="AF450" s="47"/>
      <c r="AG450" s="48"/>
      <c r="AH450" s="48"/>
      <c r="AI450" s="48"/>
      <c r="AJ450" s="48"/>
    </row>
    <row r="451" spans="20:36" x14ac:dyDescent="0.25">
      <c r="T451" s="59"/>
      <c r="W451" s="17"/>
      <c r="X451" s="18"/>
      <c r="Y451" s="4"/>
      <c r="Z451" s="19"/>
      <c r="AA451" s="19"/>
      <c r="AB451" s="19"/>
      <c r="AC451" s="19"/>
      <c r="AD451" s="19"/>
      <c r="AE451" s="19"/>
      <c r="AF451" s="47"/>
      <c r="AG451" s="48"/>
      <c r="AH451" s="48"/>
      <c r="AI451" s="48"/>
      <c r="AJ451" s="48"/>
    </row>
    <row r="452" spans="20:36" x14ac:dyDescent="0.25">
      <c r="T452" s="59"/>
      <c r="W452" s="17"/>
      <c r="X452" s="18"/>
      <c r="Y452" s="4"/>
      <c r="Z452" s="19"/>
      <c r="AA452" s="19"/>
      <c r="AB452" s="19"/>
      <c r="AC452" s="19"/>
      <c r="AD452" s="19"/>
      <c r="AE452" s="19"/>
      <c r="AF452" s="47"/>
      <c r="AG452" s="48"/>
      <c r="AH452" s="48"/>
      <c r="AI452" s="48"/>
      <c r="AJ452" s="48"/>
    </row>
    <row r="453" spans="20:36" x14ac:dyDescent="0.25">
      <c r="T453" s="59"/>
      <c r="W453" s="17"/>
      <c r="X453" s="18"/>
      <c r="Y453" s="4"/>
      <c r="Z453" s="19"/>
      <c r="AA453" s="19"/>
      <c r="AB453" s="19"/>
      <c r="AC453" s="19"/>
      <c r="AD453" s="19"/>
      <c r="AE453" s="19"/>
      <c r="AF453" s="47"/>
      <c r="AG453" s="48"/>
      <c r="AH453" s="48"/>
      <c r="AI453" s="48"/>
      <c r="AJ453" s="48"/>
    </row>
    <row r="454" spans="20:36" x14ac:dyDescent="0.25">
      <c r="T454" s="59"/>
      <c r="W454" s="17"/>
      <c r="X454" s="18"/>
      <c r="Y454" s="4"/>
      <c r="Z454" s="19"/>
      <c r="AA454" s="19"/>
      <c r="AB454" s="19"/>
      <c r="AC454" s="19"/>
      <c r="AD454" s="19"/>
      <c r="AE454" s="19"/>
      <c r="AF454" s="47"/>
      <c r="AG454" s="48"/>
      <c r="AH454" s="48"/>
      <c r="AI454" s="48"/>
      <c r="AJ454" s="48"/>
    </row>
    <row r="455" spans="20:36" x14ac:dyDescent="0.25">
      <c r="T455" s="59"/>
      <c r="W455" s="17"/>
      <c r="X455" s="18"/>
      <c r="Y455" s="4"/>
      <c r="Z455" s="19"/>
      <c r="AA455" s="19"/>
      <c r="AB455" s="19"/>
      <c r="AC455" s="19"/>
      <c r="AD455" s="19"/>
      <c r="AE455" s="19"/>
      <c r="AF455" s="47"/>
      <c r="AG455" s="48"/>
      <c r="AH455" s="48"/>
      <c r="AI455" s="48"/>
      <c r="AJ455" s="48"/>
    </row>
    <row r="456" spans="20:36" x14ac:dyDescent="0.25">
      <c r="T456" s="59"/>
      <c r="W456" s="17"/>
      <c r="X456" s="18"/>
      <c r="Y456" s="4"/>
      <c r="Z456" s="19"/>
      <c r="AA456" s="19"/>
      <c r="AB456" s="19"/>
      <c r="AC456" s="19"/>
      <c r="AD456" s="19"/>
      <c r="AE456" s="19"/>
      <c r="AF456" s="47"/>
      <c r="AG456" s="48"/>
      <c r="AH456" s="48"/>
      <c r="AI456" s="48"/>
      <c r="AJ456" s="48"/>
    </row>
    <row r="457" spans="20:36" x14ac:dyDescent="0.25">
      <c r="T457" s="59"/>
      <c r="W457" s="17"/>
      <c r="X457" s="18"/>
      <c r="Y457" s="4"/>
      <c r="Z457" s="19"/>
      <c r="AA457" s="19"/>
      <c r="AB457" s="19"/>
      <c r="AC457" s="19"/>
      <c r="AD457" s="19"/>
      <c r="AE457" s="19"/>
      <c r="AF457" s="47"/>
      <c r="AG457" s="48"/>
      <c r="AH457" s="48"/>
      <c r="AI457" s="48"/>
      <c r="AJ457" s="48"/>
    </row>
    <row r="458" spans="20:36" x14ac:dyDescent="0.25">
      <c r="T458" s="59"/>
      <c r="W458" s="17"/>
      <c r="X458" s="18"/>
      <c r="Y458" s="4"/>
      <c r="Z458" s="19"/>
      <c r="AA458" s="19"/>
      <c r="AB458" s="19"/>
      <c r="AC458" s="19"/>
      <c r="AD458" s="19"/>
      <c r="AE458" s="19"/>
      <c r="AF458" s="47"/>
      <c r="AG458" s="48"/>
      <c r="AH458" s="48"/>
      <c r="AI458" s="48"/>
      <c r="AJ458" s="48"/>
    </row>
    <row r="459" spans="20:36" x14ac:dyDescent="0.25">
      <c r="T459" s="59"/>
      <c r="W459" s="17"/>
      <c r="X459" s="18"/>
      <c r="Y459" s="4"/>
      <c r="Z459" s="19"/>
      <c r="AA459" s="19"/>
      <c r="AB459" s="19"/>
      <c r="AC459" s="19"/>
      <c r="AD459" s="19"/>
      <c r="AE459" s="19"/>
      <c r="AF459" s="47"/>
      <c r="AG459" s="48"/>
      <c r="AH459" s="48"/>
      <c r="AI459" s="48"/>
      <c r="AJ459" s="48"/>
    </row>
    <row r="460" spans="20:36" x14ac:dyDescent="0.25">
      <c r="T460" s="59"/>
      <c r="W460" s="17"/>
      <c r="X460" s="18"/>
      <c r="Y460" s="4"/>
      <c r="Z460" s="19"/>
      <c r="AA460" s="19"/>
      <c r="AB460" s="19"/>
      <c r="AC460" s="19"/>
      <c r="AD460" s="19"/>
      <c r="AE460" s="19"/>
      <c r="AF460" s="47"/>
      <c r="AG460" s="48"/>
      <c r="AH460" s="48"/>
      <c r="AI460" s="48"/>
      <c r="AJ460" s="48"/>
    </row>
    <row r="461" spans="20:36" x14ac:dyDescent="0.25">
      <c r="T461" s="59"/>
      <c r="W461" s="17"/>
      <c r="X461" s="18"/>
      <c r="Y461" s="4"/>
      <c r="Z461" s="19"/>
      <c r="AA461" s="19"/>
      <c r="AB461" s="19"/>
      <c r="AC461" s="19"/>
      <c r="AD461" s="19"/>
      <c r="AE461" s="19"/>
      <c r="AF461" s="47"/>
      <c r="AG461" s="48"/>
      <c r="AH461" s="48"/>
      <c r="AI461" s="48"/>
      <c r="AJ461" s="48"/>
    </row>
    <row r="462" spans="20:36" x14ac:dyDescent="0.25">
      <c r="T462" s="59"/>
      <c r="W462" s="17"/>
      <c r="X462" s="18"/>
      <c r="Y462" s="4"/>
      <c r="Z462" s="19"/>
      <c r="AA462" s="19"/>
      <c r="AB462" s="19"/>
      <c r="AC462" s="19"/>
      <c r="AD462" s="19"/>
      <c r="AE462" s="19"/>
      <c r="AF462" s="47"/>
      <c r="AG462" s="48"/>
      <c r="AH462" s="48"/>
      <c r="AI462" s="48"/>
      <c r="AJ462" s="48"/>
    </row>
    <row r="463" spans="20:36" x14ac:dyDescent="0.25">
      <c r="T463" s="59"/>
      <c r="W463" s="17"/>
      <c r="X463" s="18"/>
      <c r="Y463" s="4"/>
      <c r="Z463" s="19"/>
      <c r="AA463" s="19"/>
      <c r="AB463" s="19"/>
      <c r="AC463" s="19"/>
      <c r="AD463" s="19"/>
      <c r="AE463" s="19"/>
      <c r="AF463" s="47"/>
      <c r="AG463" s="48"/>
      <c r="AH463" s="48"/>
      <c r="AI463" s="48"/>
      <c r="AJ463" s="48"/>
    </row>
    <row r="464" spans="20:36" x14ac:dyDescent="0.25">
      <c r="T464" s="59"/>
      <c r="W464" s="17"/>
      <c r="X464" s="18"/>
      <c r="Y464" s="4"/>
      <c r="Z464" s="19"/>
      <c r="AA464" s="19"/>
      <c r="AB464" s="19"/>
      <c r="AC464" s="19"/>
      <c r="AD464" s="19"/>
      <c r="AE464" s="19"/>
      <c r="AF464" s="47"/>
      <c r="AG464" s="48"/>
      <c r="AH464" s="48"/>
      <c r="AI464" s="48"/>
      <c r="AJ464" s="48"/>
    </row>
    <row r="465" spans="20:36" x14ac:dyDescent="0.25">
      <c r="T465" s="59"/>
      <c r="W465" s="17"/>
      <c r="X465" s="18"/>
      <c r="Y465" s="4"/>
      <c r="Z465" s="19"/>
      <c r="AA465" s="19"/>
      <c r="AB465" s="19"/>
      <c r="AC465" s="19"/>
      <c r="AD465" s="19"/>
      <c r="AE465" s="19"/>
      <c r="AF465" s="47"/>
      <c r="AG465" s="48"/>
      <c r="AH465" s="48"/>
      <c r="AI465" s="48"/>
      <c r="AJ465" s="48"/>
    </row>
    <row r="466" spans="20:36" x14ac:dyDescent="0.25">
      <c r="T466" s="59"/>
      <c r="W466" s="17"/>
      <c r="X466" s="18"/>
      <c r="Y466" s="4"/>
      <c r="Z466" s="19"/>
      <c r="AA466" s="19"/>
      <c r="AB466" s="19"/>
      <c r="AC466" s="19"/>
      <c r="AD466" s="19"/>
      <c r="AE466" s="19"/>
      <c r="AF466" s="47"/>
      <c r="AG466" s="48"/>
      <c r="AH466" s="48"/>
      <c r="AI466" s="48"/>
      <c r="AJ466" s="48"/>
    </row>
    <row r="467" spans="20:36" x14ac:dyDescent="0.25">
      <c r="T467" s="59"/>
      <c r="W467" s="17"/>
      <c r="X467" s="18"/>
      <c r="Y467" s="4"/>
      <c r="Z467" s="19"/>
      <c r="AA467" s="19"/>
      <c r="AB467" s="19"/>
      <c r="AC467" s="19"/>
      <c r="AD467" s="19"/>
      <c r="AE467" s="19"/>
      <c r="AF467" s="47"/>
      <c r="AG467" s="48"/>
      <c r="AH467" s="48"/>
      <c r="AI467" s="48"/>
      <c r="AJ467" s="48"/>
    </row>
    <row r="468" spans="20:36" x14ac:dyDescent="0.25">
      <c r="T468" s="59"/>
      <c r="W468" s="17"/>
      <c r="X468" s="18"/>
      <c r="Y468" s="4"/>
      <c r="Z468" s="19"/>
      <c r="AA468" s="19"/>
      <c r="AB468" s="19"/>
      <c r="AC468" s="19"/>
      <c r="AD468" s="19"/>
      <c r="AE468" s="19"/>
      <c r="AF468" s="47"/>
      <c r="AG468" s="48"/>
      <c r="AH468" s="48"/>
      <c r="AI468" s="48"/>
      <c r="AJ468" s="48"/>
    </row>
    <row r="469" spans="20:36" x14ac:dyDescent="0.25">
      <c r="T469" s="59"/>
      <c r="W469" s="17"/>
      <c r="X469" s="18"/>
      <c r="Y469" s="4"/>
      <c r="Z469" s="19"/>
      <c r="AA469" s="19"/>
      <c r="AB469" s="19"/>
      <c r="AC469" s="19"/>
      <c r="AD469" s="19"/>
      <c r="AE469" s="19"/>
      <c r="AF469" s="47"/>
      <c r="AG469" s="48"/>
      <c r="AH469" s="48"/>
      <c r="AI469" s="48"/>
      <c r="AJ469" s="48"/>
    </row>
    <row r="470" spans="20:36" x14ac:dyDescent="0.25">
      <c r="T470" s="59"/>
      <c r="W470" s="17"/>
      <c r="X470" s="18"/>
      <c r="Y470" s="4"/>
      <c r="Z470" s="19"/>
      <c r="AA470" s="19"/>
      <c r="AB470" s="19"/>
      <c r="AC470" s="19"/>
      <c r="AD470" s="19"/>
      <c r="AE470" s="19"/>
      <c r="AF470" s="47"/>
      <c r="AG470" s="48"/>
      <c r="AH470" s="48"/>
      <c r="AI470" s="48"/>
      <c r="AJ470" s="48"/>
    </row>
    <row r="471" spans="20:36" x14ac:dyDescent="0.25">
      <c r="T471" s="59"/>
      <c r="W471" s="17"/>
      <c r="X471" s="18"/>
      <c r="Y471" s="4"/>
      <c r="Z471" s="19"/>
      <c r="AA471" s="19"/>
      <c r="AB471" s="19"/>
      <c r="AC471" s="19"/>
      <c r="AD471" s="19"/>
      <c r="AE471" s="19"/>
      <c r="AF471" s="47"/>
      <c r="AG471" s="48"/>
      <c r="AH471" s="48"/>
      <c r="AI471" s="48"/>
      <c r="AJ471" s="48"/>
    </row>
    <row r="472" spans="20:36" x14ac:dyDescent="0.25">
      <c r="T472" s="59"/>
      <c r="W472" s="17"/>
      <c r="X472" s="18"/>
      <c r="Y472" s="4"/>
      <c r="Z472" s="19"/>
      <c r="AA472" s="19"/>
      <c r="AB472" s="19"/>
      <c r="AC472" s="19"/>
      <c r="AD472" s="19"/>
      <c r="AE472" s="19"/>
      <c r="AF472" s="47"/>
      <c r="AG472" s="48"/>
      <c r="AH472" s="48"/>
      <c r="AI472" s="48"/>
      <c r="AJ472" s="48"/>
    </row>
    <row r="473" spans="20:36" x14ac:dyDescent="0.25">
      <c r="T473" s="59"/>
      <c r="W473" s="17"/>
      <c r="X473" s="18"/>
      <c r="Y473" s="4"/>
      <c r="Z473" s="19"/>
      <c r="AA473" s="19"/>
      <c r="AB473" s="19"/>
      <c r="AC473" s="19"/>
      <c r="AD473" s="19"/>
      <c r="AE473" s="19"/>
      <c r="AF473" s="47"/>
      <c r="AG473" s="48"/>
      <c r="AH473" s="48"/>
      <c r="AI473" s="48"/>
      <c r="AJ473" s="48"/>
    </row>
    <row r="474" spans="20:36" x14ac:dyDescent="0.25">
      <c r="T474" s="59"/>
      <c r="W474" s="17"/>
      <c r="X474" s="18"/>
      <c r="Y474" s="4"/>
      <c r="Z474" s="19"/>
      <c r="AA474" s="19"/>
      <c r="AB474" s="19"/>
      <c r="AC474" s="19"/>
      <c r="AD474" s="19"/>
      <c r="AE474" s="19"/>
      <c r="AF474" s="47"/>
      <c r="AG474" s="48"/>
      <c r="AH474" s="48"/>
      <c r="AI474" s="48"/>
      <c r="AJ474" s="48"/>
    </row>
    <row r="475" spans="20:36" x14ac:dyDescent="0.25">
      <c r="T475" s="59"/>
      <c r="W475" s="17"/>
      <c r="X475" s="18"/>
      <c r="Y475" s="4"/>
      <c r="Z475" s="19"/>
      <c r="AA475" s="19"/>
      <c r="AB475" s="19"/>
      <c r="AC475" s="19"/>
      <c r="AD475" s="19"/>
      <c r="AE475" s="19"/>
      <c r="AF475" s="47"/>
      <c r="AG475" s="48"/>
      <c r="AH475" s="48"/>
      <c r="AI475" s="48"/>
      <c r="AJ475" s="48"/>
    </row>
    <row r="476" spans="20:36" x14ac:dyDescent="0.25">
      <c r="T476" s="59"/>
      <c r="W476" s="17"/>
      <c r="X476" s="18"/>
      <c r="Y476" s="4"/>
      <c r="Z476" s="19"/>
      <c r="AA476" s="19"/>
      <c r="AB476" s="19"/>
      <c r="AC476" s="19"/>
      <c r="AD476" s="19"/>
      <c r="AE476" s="19"/>
      <c r="AF476" s="47"/>
      <c r="AG476" s="48"/>
      <c r="AH476" s="48"/>
      <c r="AI476" s="48"/>
      <c r="AJ476" s="48"/>
    </row>
    <row r="477" spans="20:36" x14ac:dyDescent="0.25">
      <c r="T477" s="59"/>
      <c r="W477" s="17"/>
      <c r="X477" s="18"/>
      <c r="Y477" s="4"/>
      <c r="Z477" s="19"/>
      <c r="AA477" s="19"/>
      <c r="AB477" s="19"/>
      <c r="AC477" s="19"/>
      <c r="AD477" s="19"/>
      <c r="AE477" s="19"/>
      <c r="AF477" s="47"/>
      <c r="AG477" s="48"/>
      <c r="AH477" s="48"/>
      <c r="AI477" s="48"/>
      <c r="AJ477" s="48"/>
    </row>
    <row r="478" spans="20:36" x14ac:dyDescent="0.25">
      <c r="T478" s="59"/>
      <c r="W478" s="17"/>
      <c r="X478" s="18"/>
      <c r="Y478" s="4"/>
      <c r="Z478" s="19"/>
      <c r="AA478" s="19"/>
      <c r="AB478" s="19"/>
      <c r="AC478" s="19"/>
      <c r="AD478" s="19"/>
      <c r="AE478" s="19"/>
      <c r="AF478" s="47"/>
      <c r="AG478" s="48"/>
      <c r="AH478" s="48"/>
      <c r="AI478" s="48"/>
      <c r="AJ478" s="48"/>
    </row>
    <row r="479" spans="20:36" x14ac:dyDescent="0.25">
      <c r="T479" s="59"/>
      <c r="W479" s="17"/>
      <c r="X479" s="18"/>
      <c r="Y479" s="4"/>
      <c r="Z479" s="19"/>
      <c r="AA479" s="19"/>
      <c r="AB479" s="19"/>
      <c r="AC479" s="19"/>
      <c r="AD479" s="19"/>
      <c r="AE479" s="19"/>
      <c r="AF479" s="47"/>
      <c r="AG479" s="48"/>
      <c r="AH479" s="48"/>
      <c r="AI479" s="48"/>
      <c r="AJ479" s="48"/>
    </row>
    <row r="480" spans="20:36" x14ac:dyDescent="0.25">
      <c r="T480" s="59"/>
      <c r="W480" s="17"/>
      <c r="X480" s="18"/>
      <c r="Y480" s="4"/>
      <c r="Z480" s="19"/>
      <c r="AA480" s="19"/>
      <c r="AB480" s="19"/>
      <c r="AC480" s="19"/>
      <c r="AD480" s="19"/>
      <c r="AE480" s="19"/>
      <c r="AF480" s="47"/>
      <c r="AG480" s="48"/>
      <c r="AH480" s="48"/>
      <c r="AI480" s="48"/>
      <c r="AJ480" s="48"/>
    </row>
    <row r="481" spans="20:36" x14ac:dyDescent="0.25">
      <c r="T481" s="59"/>
      <c r="W481" s="17"/>
      <c r="X481" s="18"/>
      <c r="Y481" s="4"/>
      <c r="Z481" s="19"/>
      <c r="AA481" s="19"/>
      <c r="AB481" s="19"/>
      <c r="AC481" s="19"/>
      <c r="AD481" s="19"/>
      <c r="AE481" s="19"/>
      <c r="AF481" s="47"/>
      <c r="AG481" s="48"/>
      <c r="AH481" s="48"/>
      <c r="AI481" s="48"/>
      <c r="AJ481" s="48"/>
    </row>
    <row r="482" spans="20:36" x14ac:dyDescent="0.25">
      <c r="T482" s="59"/>
      <c r="W482" s="17"/>
      <c r="X482" s="18"/>
      <c r="Y482" s="4"/>
      <c r="Z482" s="19"/>
      <c r="AA482" s="19"/>
      <c r="AB482" s="19"/>
      <c r="AC482" s="19"/>
      <c r="AD482" s="19"/>
      <c r="AE482" s="19"/>
      <c r="AF482" s="47"/>
      <c r="AG482" s="48"/>
      <c r="AH482" s="48"/>
      <c r="AI482" s="48"/>
      <c r="AJ482" s="48"/>
    </row>
    <row r="483" spans="20:36" x14ac:dyDescent="0.25">
      <c r="T483" s="59"/>
      <c r="W483" s="17"/>
      <c r="X483" s="18"/>
      <c r="Y483" s="4"/>
      <c r="Z483" s="19"/>
      <c r="AA483" s="19"/>
      <c r="AB483" s="19"/>
      <c r="AC483" s="19"/>
      <c r="AD483" s="19"/>
      <c r="AE483" s="19"/>
      <c r="AF483" s="47"/>
      <c r="AG483" s="48"/>
      <c r="AH483" s="48"/>
      <c r="AI483" s="48"/>
      <c r="AJ483" s="48"/>
    </row>
    <row r="484" spans="20:36" x14ac:dyDescent="0.25">
      <c r="T484" s="59"/>
      <c r="W484" s="17"/>
      <c r="X484" s="18"/>
      <c r="Y484" s="4"/>
      <c r="Z484" s="19"/>
      <c r="AA484" s="19"/>
      <c r="AB484" s="19"/>
      <c r="AC484" s="19"/>
      <c r="AD484" s="19"/>
      <c r="AE484" s="19"/>
      <c r="AF484" s="47"/>
      <c r="AG484" s="48"/>
      <c r="AH484" s="48"/>
      <c r="AI484" s="48"/>
      <c r="AJ484" s="48"/>
    </row>
    <row r="485" spans="20:36" x14ac:dyDescent="0.25">
      <c r="T485" s="59"/>
      <c r="W485" s="17"/>
      <c r="X485" s="18"/>
      <c r="Y485" s="4"/>
      <c r="Z485" s="19"/>
      <c r="AA485" s="19"/>
      <c r="AB485" s="19"/>
      <c r="AC485" s="19"/>
      <c r="AD485" s="19"/>
      <c r="AE485" s="19"/>
      <c r="AF485" s="47"/>
      <c r="AG485" s="48"/>
      <c r="AH485" s="48"/>
      <c r="AI485" s="48"/>
      <c r="AJ485" s="48"/>
    </row>
    <row r="486" spans="20:36" x14ac:dyDescent="0.25">
      <c r="T486" s="59"/>
      <c r="W486" s="17"/>
      <c r="X486" s="18"/>
      <c r="Y486" s="4"/>
      <c r="Z486" s="19"/>
      <c r="AA486" s="19"/>
      <c r="AB486" s="19"/>
      <c r="AC486" s="19"/>
      <c r="AD486" s="19"/>
      <c r="AE486" s="19"/>
      <c r="AF486" s="47"/>
      <c r="AG486" s="48"/>
      <c r="AH486" s="48"/>
      <c r="AI486" s="48"/>
      <c r="AJ486" s="48"/>
    </row>
    <row r="487" spans="20:36" x14ac:dyDescent="0.25">
      <c r="T487" s="59"/>
      <c r="W487" s="17"/>
      <c r="X487" s="18"/>
      <c r="Y487" s="4"/>
      <c r="Z487" s="19"/>
      <c r="AA487" s="19"/>
      <c r="AB487" s="19"/>
      <c r="AC487" s="19"/>
      <c r="AD487" s="19"/>
      <c r="AE487" s="19"/>
      <c r="AF487" s="47"/>
      <c r="AG487" s="48"/>
      <c r="AH487" s="48"/>
      <c r="AI487" s="48"/>
      <c r="AJ487" s="48"/>
    </row>
    <row r="488" spans="20:36" x14ac:dyDescent="0.25">
      <c r="T488" s="59"/>
      <c r="W488" s="17"/>
      <c r="X488" s="18"/>
      <c r="Y488" s="4"/>
      <c r="Z488" s="19"/>
      <c r="AA488" s="19"/>
      <c r="AB488" s="19"/>
      <c r="AC488" s="19"/>
      <c r="AD488" s="19"/>
      <c r="AE488" s="19"/>
      <c r="AF488" s="47"/>
      <c r="AG488" s="48"/>
      <c r="AH488" s="48"/>
      <c r="AI488" s="48"/>
      <c r="AJ488" s="48"/>
    </row>
    <row r="489" spans="20:36" x14ac:dyDescent="0.25">
      <c r="T489" s="59"/>
      <c r="W489" s="17"/>
      <c r="X489" s="18"/>
      <c r="Y489" s="4"/>
      <c r="Z489" s="19"/>
      <c r="AA489" s="19"/>
      <c r="AB489" s="19"/>
      <c r="AC489" s="19"/>
      <c r="AD489" s="19"/>
      <c r="AE489" s="19"/>
      <c r="AF489" s="47"/>
      <c r="AG489" s="48"/>
      <c r="AH489" s="48"/>
      <c r="AI489" s="48"/>
      <c r="AJ489" s="48"/>
    </row>
    <row r="490" spans="20:36" x14ac:dyDescent="0.25">
      <c r="T490" s="59"/>
      <c r="W490" s="17"/>
      <c r="X490" s="18"/>
      <c r="Y490" s="4"/>
      <c r="Z490" s="19"/>
      <c r="AA490" s="19"/>
      <c r="AB490" s="19"/>
      <c r="AC490" s="19"/>
      <c r="AD490" s="19"/>
      <c r="AE490" s="19"/>
      <c r="AF490" s="47"/>
      <c r="AG490" s="48"/>
      <c r="AH490" s="48"/>
      <c r="AI490" s="48"/>
      <c r="AJ490" s="48"/>
    </row>
    <row r="491" spans="20:36" x14ac:dyDescent="0.25">
      <c r="T491" s="59"/>
      <c r="W491" s="17"/>
      <c r="X491" s="18"/>
      <c r="Y491" s="4"/>
      <c r="Z491" s="19"/>
      <c r="AA491" s="19"/>
      <c r="AB491" s="19"/>
      <c r="AC491" s="19"/>
      <c r="AD491" s="19"/>
      <c r="AE491" s="19"/>
      <c r="AF491" s="47"/>
      <c r="AG491" s="48"/>
      <c r="AH491" s="48"/>
      <c r="AI491" s="48"/>
      <c r="AJ491" s="48"/>
    </row>
    <row r="492" spans="20:36" x14ac:dyDescent="0.25">
      <c r="T492" s="59"/>
      <c r="W492" s="17"/>
      <c r="X492" s="18"/>
      <c r="Y492" s="4"/>
      <c r="Z492" s="19"/>
      <c r="AA492" s="19"/>
      <c r="AB492" s="19"/>
      <c r="AC492" s="19"/>
      <c r="AD492" s="19"/>
      <c r="AE492" s="19"/>
      <c r="AF492" s="47"/>
      <c r="AG492" s="48"/>
      <c r="AH492" s="48"/>
      <c r="AI492" s="48"/>
      <c r="AJ492" s="48"/>
    </row>
    <row r="493" spans="20:36" x14ac:dyDescent="0.25">
      <c r="T493" s="59"/>
      <c r="W493" s="17"/>
      <c r="X493" s="18"/>
      <c r="Y493" s="4"/>
      <c r="Z493" s="19"/>
      <c r="AA493" s="19"/>
      <c r="AB493" s="19"/>
      <c r="AC493" s="19"/>
      <c r="AD493" s="19"/>
      <c r="AE493" s="19"/>
      <c r="AF493" s="47"/>
      <c r="AG493" s="48"/>
      <c r="AH493" s="48"/>
      <c r="AI493" s="48"/>
      <c r="AJ493" s="48"/>
    </row>
    <row r="494" spans="20:36" x14ac:dyDescent="0.25">
      <c r="T494" s="59"/>
      <c r="W494" s="17"/>
      <c r="X494" s="18"/>
      <c r="Y494" s="4"/>
      <c r="Z494" s="19"/>
      <c r="AA494" s="19"/>
      <c r="AB494" s="19"/>
      <c r="AC494" s="19"/>
      <c r="AD494" s="19"/>
      <c r="AE494" s="19"/>
      <c r="AF494" s="47"/>
      <c r="AG494" s="48"/>
      <c r="AH494" s="48"/>
      <c r="AI494" s="48"/>
      <c r="AJ494" s="48"/>
    </row>
    <row r="495" spans="20:36" x14ac:dyDescent="0.25">
      <c r="T495" s="59"/>
      <c r="W495" s="17"/>
      <c r="X495" s="18"/>
      <c r="Y495" s="4"/>
      <c r="Z495" s="19"/>
      <c r="AA495" s="19"/>
      <c r="AB495" s="19"/>
      <c r="AC495" s="19"/>
      <c r="AD495" s="19"/>
      <c r="AE495" s="19"/>
      <c r="AF495" s="47"/>
      <c r="AG495" s="48"/>
      <c r="AH495" s="48"/>
      <c r="AI495" s="48"/>
      <c r="AJ495" s="48"/>
    </row>
    <row r="496" spans="20:36" x14ac:dyDescent="0.25">
      <c r="T496" s="59"/>
      <c r="W496" s="17"/>
      <c r="X496" s="18"/>
      <c r="Y496" s="4"/>
      <c r="Z496" s="19"/>
      <c r="AA496" s="19"/>
      <c r="AB496" s="19"/>
      <c r="AC496" s="19"/>
      <c r="AD496" s="19"/>
      <c r="AE496" s="19"/>
      <c r="AF496" s="47"/>
      <c r="AG496" s="48"/>
      <c r="AH496" s="48"/>
      <c r="AI496" s="48"/>
      <c r="AJ496" s="48"/>
    </row>
    <row r="497" spans="20:36" x14ac:dyDescent="0.25">
      <c r="T497" s="59"/>
      <c r="W497" s="17"/>
      <c r="X497" s="18"/>
      <c r="Y497" s="4"/>
      <c r="Z497" s="19"/>
      <c r="AA497" s="19"/>
      <c r="AB497" s="19"/>
      <c r="AC497" s="19"/>
      <c r="AD497" s="19"/>
      <c r="AE497" s="19"/>
      <c r="AF497" s="47"/>
      <c r="AG497" s="48"/>
      <c r="AH497" s="48"/>
      <c r="AI497" s="48"/>
      <c r="AJ497" s="48"/>
    </row>
    <row r="498" spans="20:36" x14ac:dyDescent="0.25">
      <c r="T498" s="59"/>
      <c r="W498" s="17"/>
      <c r="X498" s="18"/>
      <c r="Y498" s="4"/>
      <c r="Z498" s="19"/>
      <c r="AA498" s="19"/>
      <c r="AB498" s="19"/>
      <c r="AC498" s="19"/>
      <c r="AD498" s="19"/>
      <c r="AE498" s="19"/>
      <c r="AF498" s="47"/>
      <c r="AG498" s="48"/>
      <c r="AH498" s="48"/>
      <c r="AI498" s="48"/>
      <c r="AJ498" s="48"/>
    </row>
    <row r="499" spans="20:36" x14ac:dyDescent="0.25">
      <c r="T499" s="59"/>
      <c r="W499" s="17"/>
      <c r="X499" s="18"/>
      <c r="Y499" s="4"/>
      <c r="Z499" s="19"/>
      <c r="AA499" s="19"/>
      <c r="AB499" s="19"/>
      <c r="AC499" s="19"/>
      <c r="AD499" s="19"/>
      <c r="AE499" s="19"/>
      <c r="AF499" s="47"/>
      <c r="AG499" s="48"/>
      <c r="AH499" s="48"/>
      <c r="AI499" s="48"/>
      <c r="AJ499" s="48"/>
    </row>
    <row r="500" spans="20:36" x14ac:dyDescent="0.25">
      <c r="T500" s="59"/>
      <c r="W500" s="17"/>
      <c r="X500" s="18"/>
      <c r="Y500" s="4"/>
      <c r="Z500" s="19"/>
      <c r="AA500" s="19"/>
      <c r="AB500" s="19"/>
      <c r="AC500" s="19"/>
      <c r="AD500" s="19"/>
      <c r="AE500" s="19"/>
      <c r="AF500" s="47"/>
      <c r="AG500" s="48"/>
      <c r="AH500" s="48"/>
      <c r="AI500" s="48"/>
      <c r="AJ500" s="48"/>
    </row>
    <row r="501" spans="20:36" x14ac:dyDescent="0.25">
      <c r="T501" s="59"/>
      <c r="W501" s="17"/>
      <c r="X501" s="18"/>
      <c r="Y501" s="4"/>
      <c r="Z501" s="19"/>
      <c r="AA501" s="19"/>
      <c r="AB501" s="19"/>
      <c r="AC501" s="19"/>
      <c r="AD501" s="19"/>
      <c r="AE501" s="19"/>
      <c r="AF501" s="47"/>
      <c r="AG501" s="48"/>
      <c r="AH501" s="48"/>
      <c r="AI501" s="48"/>
      <c r="AJ501" s="48"/>
    </row>
    <row r="502" spans="20:36" x14ac:dyDescent="0.25">
      <c r="T502" s="59"/>
      <c r="W502" s="17"/>
      <c r="X502" s="18"/>
      <c r="Y502" s="4"/>
      <c r="Z502" s="19"/>
      <c r="AA502" s="19"/>
      <c r="AB502" s="19"/>
      <c r="AC502" s="19"/>
      <c r="AD502" s="19"/>
      <c r="AE502" s="19"/>
      <c r="AF502" s="47"/>
      <c r="AG502" s="48"/>
      <c r="AH502" s="48"/>
      <c r="AI502" s="48"/>
      <c r="AJ502" s="48"/>
    </row>
    <row r="503" spans="20:36" x14ac:dyDescent="0.25">
      <c r="T503" s="59"/>
      <c r="W503" s="17"/>
      <c r="X503" s="18"/>
      <c r="Y503" s="4"/>
      <c r="Z503" s="19"/>
      <c r="AA503" s="19"/>
      <c r="AB503" s="19"/>
      <c r="AC503" s="19"/>
      <c r="AD503" s="19"/>
      <c r="AE503" s="19"/>
      <c r="AF503" s="47"/>
      <c r="AG503" s="48"/>
      <c r="AH503" s="48"/>
      <c r="AI503" s="48"/>
      <c r="AJ503" s="48"/>
    </row>
    <row r="504" spans="20:36" x14ac:dyDescent="0.25">
      <c r="T504" s="59"/>
      <c r="W504" s="17"/>
      <c r="X504" s="18"/>
      <c r="Y504" s="4"/>
      <c r="Z504" s="19"/>
      <c r="AA504" s="19"/>
      <c r="AB504" s="19"/>
      <c r="AC504" s="19"/>
      <c r="AD504" s="19"/>
      <c r="AE504" s="19"/>
      <c r="AF504" s="47"/>
      <c r="AG504" s="48"/>
      <c r="AH504" s="48"/>
      <c r="AI504" s="48"/>
      <c r="AJ504" s="48"/>
    </row>
    <row r="505" spans="20:36" x14ac:dyDescent="0.25">
      <c r="T505" s="59"/>
      <c r="W505" s="17"/>
      <c r="X505" s="18"/>
      <c r="Y505" s="4"/>
      <c r="Z505" s="19"/>
      <c r="AA505" s="19"/>
      <c r="AB505" s="19"/>
      <c r="AC505" s="19"/>
      <c r="AD505" s="19"/>
      <c r="AE505" s="19"/>
      <c r="AF505" s="47"/>
      <c r="AG505" s="48"/>
      <c r="AH505" s="48"/>
      <c r="AI505" s="48"/>
      <c r="AJ505" s="48"/>
    </row>
    <row r="506" spans="20:36" x14ac:dyDescent="0.25">
      <c r="T506" s="59"/>
      <c r="W506" s="17"/>
      <c r="X506" s="18"/>
      <c r="Y506" s="4"/>
      <c r="Z506" s="19"/>
      <c r="AA506" s="19"/>
      <c r="AB506" s="19"/>
      <c r="AC506" s="19"/>
      <c r="AD506" s="19"/>
      <c r="AE506" s="19"/>
      <c r="AF506" s="47"/>
      <c r="AG506" s="48"/>
      <c r="AH506" s="48"/>
      <c r="AI506" s="48"/>
      <c r="AJ506" s="48"/>
    </row>
    <row r="507" spans="20:36" x14ac:dyDescent="0.25">
      <c r="T507" s="59"/>
      <c r="W507" s="17"/>
      <c r="X507" s="18"/>
      <c r="Y507" s="4"/>
      <c r="Z507" s="19"/>
      <c r="AA507" s="19"/>
      <c r="AB507" s="19"/>
      <c r="AC507" s="19"/>
      <c r="AD507" s="19"/>
      <c r="AE507" s="19"/>
      <c r="AF507" s="47"/>
      <c r="AG507" s="48"/>
      <c r="AH507" s="48"/>
      <c r="AI507" s="48"/>
      <c r="AJ507" s="48"/>
    </row>
    <row r="508" spans="20:36" x14ac:dyDescent="0.25">
      <c r="T508" s="59"/>
      <c r="W508" s="17"/>
      <c r="X508" s="18"/>
      <c r="Y508" s="4"/>
      <c r="Z508" s="19"/>
      <c r="AA508" s="19"/>
      <c r="AB508" s="19"/>
      <c r="AC508" s="19"/>
      <c r="AD508" s="19"/>
      <c r="AE508" s="19"/>
      <c r="AF508" s="47"/>
      <c r="AG508" s="48"/>
      <c r="AH508" s="48"/>
      <c r="AI508" s="48"/>
      <c r="AJ508" s="48"/>
    </row>
    <row r="509" spans="20:36" x14ac:dyDescent="0.25">
      <c r="T509" s="59"/>
      <c r="W509" s="17"/>
      <c r="X509" s="18"/>
      <c r="Y509" s="4"/>
      <c r="Z509" s="19"/>
      <c r="AA509" s="19"/>
      <c r="AB509" s="19"/>
      <c r="AC509" s="19"/>
      <c r="AD509" s="19"/>
      <c r="AE509" s="19"/>
      <c r="AF509" s="47"/>
      <c r="AG509" s="48"/>
      <c r="AH509" s="48"/>
      <c r="AI509" s="48"/>
      <c r="AJ509" s="48"/>
    </row>
    <row r="510" spans="20:36" x14ac:dyDescent="0.25">
      <c r="T510" s="59"/>
      <c r="W510" s="17"/>
      <c r="X510" s="18"/>
      <c r="Y510" s="4"/>
      <c r="Z510" s="19"/>
      <c r="AA510" s="19"/>
      <c r="AB510" s="19"/>
      <c r="AC510" s="19"/>
      <c r="AD510" s="19"/>
      <c r="AE510" s="19"/>
      <c r="AF510" s="47"/>
      <c r="AG510" s="48"/>
      <c r="AH510" s="48"/>
      <c r="AI510" s="48"/>
      <c r="AJ510" s="48"/>
    </row>
    <row r="511" spans="20:36" x14ac:dyDescent="0.25">
      <c r="T511" s="59"/>
      <c r="W511" s="17"/>
      <c r="X511" s="18"/>
      <c r="Y511" s="4"/>
      <c r="Z511" s="19"/>
      <c r="AA511" s="19"/>
      <c r="AB511" s="19"/>
      <c r="AC511" s="19"/>
      <c r="AD511" s="19"/>
      <c r="AE511" s="19"/>
      <c r="AF511" s="47"/>
      <c r="AG511" s="48"/>
      <c r="AH511" s="48"/>
      <c r="AI511" s="48"/>
      <c r="AJ511" s="48"/>
    </row>
    <row r="512" spans="20:36" x14ac:dyDescent="0.25">
      <c r="T512" s="59"/>
      <c r="W512" s="17"/>
      <c r="X512" s="18"/>
      <c r="Y512" s="4"/>
      <c r="Z512" s="19"/>
      <c r="AA512" s="19"/>
      <c r="AB512" s="19"/>
      <c r="AC512" s="19"/>
      <c r="AD512" s="19"/>
      <c r="AE512" s="19"/>
      <c r="AF512" s="47"/>
      <c r="AG512" s="48"/>
      <c r="AH512" s="48"/>
      <c r="AI512" s="48"/>
      <c r="AJ512" s="48"/>
    </row>
    <row r="513" spans="20:36" x14ac:dyDescent="0.25">
      <c r="T513" s="59"/>
      <c r="W513" s="17"/>
      <c r="X513" s="18"/>
      <c r="Y513" s="4"/>
      <c r="Z513" s="19"/>
      <c r="AA513" s="19"/>
      <c r="AB513" s="19"/>
      <c r="AC513" s="19"/>
      <c r="AD513" s="19"/>
      <c r="AE513" s="19"/>
      <c r="AF513" s="47"/>
      <c r="AG513" s="48"/>
      <c r="AH513" s="48"/>
      <c r="AI513" s="48"/>
      <c r="AJ513" s="48"/>
    </row>
    <row r="514" spans="20:36" x14ac:dyDescent="0.25">
      <c r="T514" s="59"/>
      <c r="W514" s="17"/>
      <c r="X514" s="18"/>
      <c r="Y514" s="4"/>
      <c r="Z514" s="19"/>
      <c r="AA514" s="19"/>
      <c r="AB514" s="19"/>
      <c r="AC514" s="19"/>
      <c r="AD514" s="19"/>
      <c r="AE514" s="19"/>
      <c r="AF514" s="47"/>
      <c r="AG514" s="48"/>
      <c r="AH514" s="48"/>
      <c r="AI514" s="48"/>
      <c r="AJ514" s="48"/>
    </row>
    <row r="515" spans="20:36" x14ac:dyDescent="0.25">
      <c r="T515" s="59"/>
      <c r="W515" s="17"/>
      <c r="X515" s="18"/>
      <c r="Y515" s="4"/>
      <c r="Z515" s="19"/>
      <c r="AA515" s="19"/>
      <c r="AB515" s="19"/>
      <c r="AC515" s="19"/>
      <c r="AD515" s="19"/>
      <c r="AE515" s="19"/>
      <c r="AF515" s="47"/>
      <c r="AG515" s="48"/>
      <c r="AH515" s="48"/>
      <c r="AI515" s="48"/>
      <c r="AJ515" s="48"/>
    </row>
    <row r="516" spans="20:36" x14ac:dyDescent="0.25">
      <c r="T516" s="59"/>
      <c r="W516" s="17"/>
      <c r="X516" s="18"/>
      <c r="Y516" s="4"/>
      <c r="Z516" s="19"/>
      <c r="AA516" s="19"/>
      <c r="AB516" s="19"/>
      <c r="AC516" s="19"/>
      <c r="AD516" s="19"/>
      <c r="AE516" s="19"/>
      <c r="AF516" s="47"/>
      <c r="AG516" s="48"/>
      <c r="AH516" s="48"/>
      <c r="AI516" s="48"/>
      <c r="AJ516" s="48"/>
    </row>
    <row r="517" spans="20:36" x14ac:dyDescent="0.25">
      <c r="T517" s="59"/>
      <c r="W517" s="17"/>
      <c r="X517" s="18"/>
      <c r="Y517" s="4"/>
      <c r="Z517" s="19"/>
      <c r="AA517" s="19"/>
      <c r="AB517" s="19"/>
      <c r="AC517" s="19"/>
      <c r="AD517" s="19"/>
      <c r="AE517" s="19"/>
      <c r="AF517" s="47"/>
      <c r="AG517" s="48"/>
      <c r="AH517" s="48"/>
      <c r="AI517" s="48"/>
      <c r="AJ517" s="48"/>
    </row>
    <row r="518" spans="20:36" x14ac:dyDescent="0.25">
      <c r="T518" s="59"/>
      <c r="W518" s="17"/>
      <c r="X518" s="18"/>
      <c r="Y518" s="4"/>
      <c r="Z518" s="19"/>
      <c r="AA518" s="19"/>
      <c r="AB518" s="19"/>
      <c r="AC518" s="19"/>
      <c r="AD518" s="19"/>
      <c r="AE518" s="19"/>
      <c r="AF518" s="47"/>
      <c r="AG518" s="48"/>
      <c r="AH518" s="48"/>
      <c r="AI518" s="48"/>
      <c r="AJ518" s="48"/>
    </row>
    <row r="519" spans="20:36" x14ac:dyDescent="0.25">
      <c r="T519" s="59"/>
      <c r="W519" s="17"/>
      <c r="X519" s="18"/>
      <c r="Y519" s="4"/>
      <c r="Z519" s="19"/>
      <c r="AA519" s="19"/>
      <c r="AB519" s="19"/>
      <c r="AC519" s="19"/>
      <c r="AD519" s="19"/>
      <c r="AE519" s="19"/>
      <c r="AF519" s="47"/>
      <c r="AG519" s="48"/>
      <c r="AH519" s="48"/>
      <c r="AI519" s="48"/>
      <c r="AJ519" s="48"/>
    </row>
    <row r="520" spans="20:36" x14ac:dyDescent="0.25">
      <c r="T520" s="59"/>
      <c r="W520" s="17"/>
      <c r="X520" s="18"/>
      <c r="Y520" s="4"/>
      <c r="Z520" s="19"/>
      <c r="AA520" s="19"/>
      <c r="AB520" s="19"/>
      <c r="AC520" s="19"/>
      <c r="AD520" s="19"/>
      <c r="AE520" s="19"/>
      <c r="AF520" s="47"/>
      <c r="AG520" s="48"/>
      <c r="AH520" s="48"/>
      <c r="AI520" s="48"/>
      <c r="AJ520" s="48"/>
    </row>
    <row r="521" spans="20:36" x14ac:dyDescent="0.25">
      <c r="T521" s="59"/>
      <c r="W521" s="17"/>
      <c r="X521" s="18"/>
      <c r="Y521" s="4"/>
      <c r="Z521" s="19"/>
      <c r="AA521" s="19"/>
      <c r="AB521" s="19"/>
      <c r="AC521" s="19"/>
      <c r="AD521" s="19"/>
      <c r="AE521" s="19"/>
      <c r="AF521" s="47"/>
      <c r="AG521" s="48"/>
      <c r="AH521" s="48"/>
      <c r="AI521" s="48"/>
      <c r="AJ521" s="48"/>
    </row>
    <row r="522" spans="20:36" x14ac:dyDescent="0.25">
      <c r="T522" s="59"/>
      <c r="W522" s="17"/>
      <c r="X522" s="18"/>
      <c r="Y522" s="4"/>
      <c r="Z522" s="19"/>
      <c r="AA522" s="19"/>
      <c r="AB522" s="19"/>
      <c r="AC522" s="19"/>
      <c r="AD522" s="19"/>
      <c r="AE522" s="19"/>
      <c r="AF522" s="47"/>
      <c r="AG522" s="48"/>
      <c r="AH522" s="48"/>
      <c r="AI522" s="48"/>
      <c r="AJ522" s="48"/>
    </row>
    <row r="523" spans="20:36" x14ac:dyDescent="0.25">
      <c r="T523" s="59"/>
      <c r="W523" s="17"/>
      <c r="X523" s="18"/>
      <c r="Y523" s="4"/>
      <c r="Z523" s="19"/>
      <c r="AA523" s="19"/>
      <c r="AB523" s="19"/>
      <c r="AC523" s="19"/>
      <c r="AD523" s="19"/>
      <c r="AE523" s="19"/>
      <c r="AF523" s="47"/>
      <c r="AG523" s="48"/>
      <c r="AH523" s="48"/>
      <c r="AI523" s="48"/>
      <c r="AJ523" s="48"/>
    </row>
    <row r="524" spans="20:36" x14ac:dyDescent="0.25">
      <c r="T524" s="59"/>
      <c r="W524" s="17"/>
      <c r="X524" s="18"/>
      <c r="Y524" s="4"/>
      <c r="Z524" s="19"/>
      <c r="AA524" s="19"/>
      <c r="AB524" s="19"/>
      <c r="AC524" s="19"/>
      <c r="AD524" s="19"/>
      <c r="AE524" s="19"/>
      <c r="AF524" s="47"/>
      <c r="AG524" s="48"/>
      <c r="AH524" s="48"/>
      <c r="AI524" s="48"/>
      <c r="AJ524" s="48"/>
    </row>
    <row r="525" spans="20:36" x14ac:dyDescent="0.25">
      <c r="T525" s="59"/>
      <c r="W525" s="17"/>
      <c r="X525" s="18"/>
      <c r="Y525" s="4"/>
      <c r="Z525" s="19"/>
      <c r="AA525" s="19"/>
      <c r="AB525" s="19"/>
      <c r="AC525" s="19"/>
      <c r="AD525" s="19"/>
      <c r="AE525" s="19"/>
      <c r="AF525" s="47"/>
      <c r="AG525" s="48"/>
      <c r="AH525" s="48"/>
      <c r="AI525" s="48"/>
      <c r="AJ525" s="48"/>
    </row>
    <row r="526" spans="20:36" x14ac:dyDescent="0.25">
      <c r="T526" s="59"/>
      <c r="W526" s="17"/>
      <c r="X526" s="18"/>
      <c r="Y526" s="4"/>
      <c r="Z526" s="19"/>
      <c r="AA526" s="19"/>
      <c r="AB526" s="19"/>
      <c r="AC526" s="19"/>
      <c r="AD526" s="19"/>
      <c r="AE526" s="19"/>
      <c r="AF526" s="47"/>
      <c r="AG526" s="48"/>
      <c r="AH526" s="48"/>
      <c r="AI526" s="48"/>
      <c r="AJ526" s="48"/>
    </row>
    <row r="527" spans="20:36" x14ac:dyDescent="0.25">
      <c r="T527" s="59"/>
      <c r="W527" s="17"/>
      <c r="X527" s="18"/>
      <c r="Y527" s="4"/>
      <c r="Z527" s="19"/>
      <c r="AA527" s="19"/>
      <c r="AB527" s="19"/>
      <c r="AC527" s="19"/>
      <c r="AD527" s="19"/>
      <c r="AE527" s="19"/>
      <c r="AF527" s="47"/>
      <c r="AG527" s="48"/>
      <c r="AH527" s="48"/>
      <c r="AI527" s="48"/>
      <c r="AJ527" s="48"/>
    </row>
    <row r="528" spans="20:36" x14ac:dyDescent="0.25">
      <c r="T528" s="59"/>
      <c r="W528" s="17"/>
      <c r="X528" s="18"/>
      <c r="Y528" s="4"/>
      <c r="Z528" s="19"/>
      <c r="AA528" s="19"/>
      <c r="AB528" s="19"/>
      <c r="AC528" s="19"/>
      <c r="AD528" s="19"/>
      <c r="AE528" s="19"/>
      <c r="AF528" s="47"/>
      <c r="AG528" s="48"/>
      <c r="AH528" s="48"/>
      <c r="AI528" s="48"/>
      <c r="AJ528" s="48"/>
    </row>
    <row r="529" spans="20:36" x14ac:dyDescent="0.25">
      <c r="T529" s="59"/>
      <c r="W529" s="17"/>
      <c r="X529" s="18"/>
      <c r="Y529" s="4"/>
      <c r="Z529" s="19"/>
      <c r="AA529" s="19"/>
      <c r="AB529" s="19"/>
      <c r="AC529" s="19"/>
      <c r="AD529" s="19"/>
      <c r="AE529" s="19"/>
      <c r="AF529" s="47"/>
      <c r="AG529" s="48"/>
      <c r="AH529" s="48"/>
      <c r="AI529" s="48"/>
      <c r="AJ529" s="48"/>
    </row>
    <row r="530" spans="20:36" x14ac:dyDescent="0.25">
      <c r="T530" s="59"/>
      <c r="W530" s="17"/>
      <c r="X530" s="18"/>
      <c r="Y530" s="4"/>
      <c r="Z530" s="19"/>
      <c r="AA530" s="19"/>
      <c r="AB530" s="19"/>
      <c r="AC530" s="19"/>
      <c r="AD530" s="19"/>
      <c r="AE530" s="19"/>
      <c r="AF530" s="47"/>
      <c r="AG530" s="48"/>
      <c r="AH530" s="48"/>
      <c r="AI530" s="48"/>
      <c r="AJ530" s="48"/>
    </row>
    <row r="531" spans="20:36" x14ac:dyDescent="0.25">
      <c r="T531" s="59"/>
      <c r="W531" s="17"/>
      <c r="X531" s="18"/>
      <c r="Y531" s="4"/>
      <c r="Z531" s="19"/>
      <c r="AA531" s="19"/>
      <c r="AB531" s="19"/>
      <c r="AC531" s="19"/>
      <c r="AD531" s="19"/>
      <c r="AE531" s="19"/>
      <c r="AF531" s="47"/>
      <c r="AG531" s="48"/>
      <c r="AH531" s="48"/>
      <c r="AI531" s="48"/>
      <c r="AJ531" s="48"/>
    </row>
    <row r="532" spans="20:36" x14ac:dyDescent="0.25">
      <c r="T532" s="59"/>
      <c r="W532" s="17"/>
      <c r="X532" s="18"/>
      <c r="Y532" s="4"/>
      <c r="Z532" s="19"/>
      <c r="AA532" s="19"/>
      <c r="AB532" s="19"/>
      <c r="AC532" s="19"/>
      <c r="AD532" s="19"/>
      <c r="AE532" s="19"/>
      <c r="AF532" s="47"/>
      <c r="AG532" s="48"/>
      <c r="AH532" s="48"/>
      <c r="AI532" s="48"/>
      <c r="AJ532" s="48"/>
    </row>
    <row r="533" spans="20:36" x14ac:dyDescent="0.25">
      <c r="T533" s="59"/>
      <c r="W533" s="17"/>
      <c r="X533" s="18"/>
      <c r="Y533" s="4"/>
      <c r="Z533" s="19"/>
      <c r="AA533" s="19"/>
      <c r="AB533" s="19"/>
      <c r="AC533" s="19"/>
      <c r="AD533" s="19"/>
      <c r="AE533" s="19"/>
      <c r="AF533" s="47"/>
      <c r="AG533" s="48"/>
      <c r="AH533" s="48"/>
      <c r="AI533" s="48"/>
      <c r="AJ533" s="48"/>
    </row>
    <row r="534" spans="20:36" x14ac:dyDescent="0.25">
      <c r="T534" s="59"/>
      <c r="W534" s="17"/>
      <c r="X534" s="18"/>
      <c r="Y534" s="4"/>
      <c r="Z534" s="19"/>
      <c r="AA534" s="19"/>
      <c r="AB534" s="19"/>
      <c r="AC534" s="19"/>
      <c r="AD534" s="19"/>
      <c r="AE534" s="19"/>
      <c r="AF534" s="47"/>
      <c r="AG534" s="48"/>
      <c r="AH534" s="48"/>
      <c r="AI534" s="48"/>
      <c r="AJ534" s="48"/>
    </row>
    <row r="535" spans="20:36" x14ac:dyDescent="0.25">
      <c r="T535" s="59"/>
      <c r="W535" s="17"/>
      <c r="X535" s="18"/>
      <c r="Y535" s="4"/>
      <c r="Z535" s="19"/>
      <c r="AA535" s="19"/>
      <c r="AB535" s="19"/>
      <c r="AC535" s="19"/>
      <c r="AD535" s="19"/>
      <c r="AE535" s="19"/>
      <c r="AF535" s="47"/>
      <c r="AG535" s="48"/>
      <c r="AH535" s="48"/>
      <c r="AI535" s="48"/>
      <c r="AJ535" s="48"/>
    </row>
    <row r="536" spans="20:36" x14ac:dyDescent="0.25">
      <c r="T536" s="59"/>
      <c r="W536" s="17"/>
      <c r="X536" s="18"/>
      <c r="Y536" s="4"/>
      <c r="Z536" s="19"/>
      <c r="AA536" s="19"/>
      <c r="AB536" s="19"/>
      <c r="AC536" s="19"/>
      <c r="AD536" s="19"/>
      <c r="AE536" s="19"/>
      <c r="AF536" s="47"/>
      <c r="AG536" s="48"/>
      <c r="AH536" s="48"/>
      <c r="AI536" s="48"/>
      <c r="AJ536" s="48"/>
    </row>
    <row r="537" spans="20:36" x14ac:dyDescent="0.25">
      <c r="T537" s="59"/>
      <c r="W537" s="17"/>
      <c r="X537" s="18"/>
      <c r="Y537" s="4"/>
      <c r="Z537" s="19"/>
      <c r="AA537" s="19"/>
      <c r="AB537" s="19"/>
      <c r="AC537" s="19"/>
      <c r="AD537" s="19"/>
      <c r="AE537" s="19"/>
      <c r="AF537" s="47"/>
      <c r="AG537" s="48"/>
      <c r="AH537" s="48"/>
      <c r="AI537" s="48"/>
      <c r="AJ537" s="48"/>
    </row>
    <row r="538" spans="20:36" x14ac:dyDescent="0.25">
      <c r="T538" s="59"/>
      <c r="W538" s="17"/>
      <c r="X538" s="18"/>
      <c r="Y538" s="4"/>
      <c r="Z538" s="19"/>
      <c r="AA538" s="19"/>
      <c r="AB538" s="19"/>
      <c r="AC538" s="19"/>
      <c r="AD538" s="19"/>
      <c r="AE538" s="19"/>
      <c r="AF538" s="47"/>
      <c r="AG538" s="48"/>
      <c r="AH538" s="48"/>
      <c r="AI538" s="48"/>
      <c r="AJ538" s="48"/>
    </row>
  </sheetData>
  <mergeCells count="1">
    <mergeCell ref="W1:AE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541"/>
  <sheetViews>
    <sheetView topLeftCell="BN67" zoomScale="80" zoomScaleNormal="80" workbookViewId="0">
      <selection activeCell="CL85" sqref="CL85"/>
    </sheetView>
  </sheetViews>
  <sheetFormatPr baseColWidth="10" defaultRowHeight="15" x14ac:dyDescent="0.25"/>
  <cols>
    <col min="1" max="2" width="14.85546875" bestFit="1" customWidth="1"/>
    <col min="3" max="3" width="14.85546875" customWidth="1"/>
    <col min="4" max="5" width="13" customWidth="1"/>
    <col min="6" max="8" width="14.85546875" customWidth="1"/>
    <col min="10" max="10" width="7.5703125" style="64" customWidth="1"/>
    <col min="11" max="11" width="6.140625" style="55" bestFit="1" customWidth="1"/>
    <col min="12" max="12" width="9.140625" style="56" customWidth="1"/>
    <col min="13" max="13" width="6.140625" style="55" bestFit="1" customWidth="1"/>
    <col min="14" max="14" width="6.85546875" style="56" customWidth="1"/>
    <col min="15" max="15" width="6.5703125" style="70" customWidth="1"/>
    <col min="16" max="16" width="6.28515625" style="71" customWidth="1"/>
    <col min="17" max="17" width="6.5703125" style="55" customWidth="1"/>
    <col min="18" max="18" width="6.140625" style="56" customWidth="1"/>
    <col min="19" max="19" width="6.5703125" style="55" customWidth="1"/>
    <col min="20" max="20" width="6.28515625" style="56" customWidth="1"/>
    <col min="21" max="21" width="6.5703125" style="55" customWidth="1"/>
    <col min="22" max="22" width="6.28515625" style="56" customWidth="1"/>
    <col min="23" max="23" width="6.140625" style="55" customWidth="1"/>
    <col min="24" max="24" width="6.140625" style="56" customWidth="1"/>
    <col min="25" max="25" width="7.5703125" style="55" customWidth="1"/>
    <col min="26" max="26" width="6.85546875" style="56" customWidth="1"/>
    <col min="27" max="28" width="6.140625" style="52" customWidth="1"/>
    <col min="29" max="29" width="6.140625" style="55" bestFit="1" customWidth="1"/>
    <col min="30" max="30" width="9.140625" style="56" customWidth="1"/>
    <col min="31" max="31" width="10" style="52" customWidth="1"/>
    <col min="32" max="32" width="11.140625" style="52" bestFit="1" customWidth="1"/>
    <col min="33" max="33" width="10.5703125" style="52" customWidth="1"/>
    <col min="34" max="34" width="12.28515625" style="55" bestFit="1" customWidth="1"/>
    <col min="35" max="35" width="10.5703125" style="80" customWidth="1"/>
    <col min="36" max="36" width="12.5703125" style="56" bestFit="1" customWidth="1"/>
    <col min="37" max="39" width="12.5703125" style="80" customWidth="1"/>
    <col min="40" max="40" width="12.5703125" style="55" customWidth="1"/>
    <col min="41" max="41" width="12.5703125" style="80" customWidth="1"/>
    <col min="42" max="42" width="12.5703125" style="56" customWidth="1"/>
    <col min="43" max="54" width="12.5703125" style="80" customWidth="1"/>
    <col min="56" max="56" width="12" bestFit="1" customWidth="1"/>
    <col min="57" max="57" width="12.28515625" bestFit="1" customWidth="1"/>
    <col min="58" max="60" width="14.28515625" customWidth="1"/>
    <col min="61" max="63" width="14.28515625" hidden="1" customWidth="1"/>
    <col min="64" max="64" width="15.28515625" customWidth="1"/>
    <col min="65" max="68" width="16" customWidth="1"/>
    <col min="74" max="74" width="6" customWidth="1"/>
    <col min="75" max="75" width="5" customWidth="1"/>
    <col min="76" max="77" width="8" customWidth="1"/>
    <col min="78" max="79" width="5" customWidth="1"/>
    <col min="80" max="80" width="6" customWidth="1"/>
  </cols>
  <sheetData>
    <row r="1" spans="1:69" x14ac:dyDescent="0.25">
      <c r="A1" s="129" t="s">
        <v>112</v>
      </c>
      <c r="B1" s="129"/>
      <c r="C1" s="101"/>
      <c r="D1" s="129" t="s">
        <v>438</v>
      </c>
      <c r="E1" s="129"/>
      <c r="G1" s="129" t="s">
        <v>33</v>
      </c>
      <c r="H1" s="129"/>
      <c r="N1" s="60"/>
      <c r="O1" s="66"/>
      <c r="P1" s="67"/>
      <c r="Q1" s="61"/>
      <c r="R1" s="60"/>
      <c r="S1" s="61"/>
      <c r="T1" s="62"/>
      <c r="U1" s="63"/>
      <c r="V1" s="62"/>
      <c r="W1" s="63"/>
      <c r="X1" s="62"/>
      <c r="Y1" s="63"/>
      <c r="Z1" s="62"/>
      <c r="AA1" s="53"/>
      <c r="AB1" s="53"/>
      <c r="AC1" s="63"/>
      <c r="AD1" s="62"/>
      <c r="AE1" s="53"/>
      <c r="AF1" s="53"/>
      <c r="AG1" s="53"/>
      <c r="AH1" s="130" t="s">
        <v>112</v>
      </c>
      <c r="AI1" s="131"/>
      <c r="AJ1" s="132"/>
      <c r="AK1" s="130" t="s">
        <v>438</v>
      </c>
      <c r="AL1" s="131"/>
      <c r="AM1" s="132"/>
      <c r="AN1" s="130" t="s">
        <v>33</v>
      </c>
      <c r="AO1" s="131"/>
      <c r="AP1" s="132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128" t="s">
        <v>60</v>
      </c>
      <c r="BD1" s="128"/>
      <c r="BE1" s="128"/>
      <c r="BF1" s="128"/>
      <c r="BG1" s="128"/>
      <c r="BH1" s="128"/>
      <c r="BI1" s="128"/>
      <c r="BJ1" s="128"/>
      <c r="BK1" s="128"/>
    </row>
    <row r="2" spans="1:69" x14ac:dyDescent="0.25">
      <c r="A2" s="105"/>
      <c r="B2" s="105"/>
      <c r="C2" s="105"/>
      <c r="D2" s="105"/>
      <c r="E2" s="105"/>
      <c r="G2" s="105"/>
      <c r="H2" s="105"/>
      <c r="N2" s="60"/>
      <c r="O2" s="66"/>
      <c r="P2" s="67"/>
      <c r="Q2" s="61"/>
      <c r="R2" s="60"/>
      <c r="S2" s="61"/>
      <c r="T2" s="108"/>
      <c r="U2" s="106"/>
      <c r="V2" s="108"/>
      <c r="W2" s="106"/>
      <c r="X2" s="108"/>
      <c r="Y2" s="106"/>
      <c r="Z2" s="108"/>
      <c r="AA2" s="53"/>
      <c r="AB2" s="53"/>
      <c r="AC2" s="106"/>
      <c r="AD2" s="108"/>
      <c r="AE2" s="53"/>
      <c r="AF2" s="53"/>
      <c r="AG2" s="53"/>
      <c r="AH2" s="106"/>
      <c r="AI2" s="107"/>
      <c r="AJ2" s="108"/>
      <c r="AK2" s="106"/>
      <c r="AL2" s="107"/>
      <c r="AM2" s="108"/>
      <c r="AN2" s="106"/>
      <c r="AO2" s="107"/>
      <c r="AP2" s="108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 t="s">
        <v>47</v>
      </c>
      <c r="BC2" s="113">
        <f>MIN(BC6:BC305)</f>
        <v>0.22</v>
      </c>
      <c r="BD2" s="109">
        <f t="shared" ref="BD2:BP2" si="0">MIN(BD6:BD305)</f>
        <v>747</v>
      </c>
      <c r="BE2" s="13">
        <f t="shared" si="0"/>
        <v>37.915812765957448</v>
      </c>
      <c r="BF2" s="27">
        <f t="shared" si="0"/>
        <v>918</v>
      </c>
      <c r="BG2" s="27">
        <f t="shared" si="0"/>
        <v>1034</v>
      </c>
      <c r="BH2" s="27">
        <f t="shared" si="0"/>
        <v>-1165</v>
      </c>
      <c r="BI2" s="27">
        <f t="shared" si="0"/>
        <v>0</v>
      </c>
      <c r="BJ2" s="27">
        <f t="shared" si="0"/>
        <v>0</v>
      </c>
      <c r="BK2" s="27" t="e">
        <f t="shared" si="0"/>
        <v>#VALUE!</v>
      </c>
      <c r="BL2" s="110">
        <f t="shared" si="0"/>
        <v>0</v>
      </c>
      <c r="BM2" s="111">
        <f t="shared" si="0"/>
        <v>3.4049999999999998</v>
      </c>
      <c r="BN2" s="112">
        <f t="shared" si="0"/>
        <v>327.53300000000002</v>
      </c>
      <c r="BO2" s="112">
        <f t="shared" si="0"/>
        <v>337.76900000000001</v>
      </c>
      <c r="BP2" s="112">
        <f t="shared" si="0"/>
        <v>-153.53200000000004</v>
      </c>
    </row>
    <row r="3" spans="1:69" x14ac:dyDescent="0.25">
      <c r="A3" s="105"/>
      <c r="B3" s="105"/>
      <c r="C3" s="105"/>
      <c r="D3" s="105"/>
      <c r="E3" s="105"/>
      <c r="G3" s="105"/>
      <c r="H3" s="105"/>
      <c r="N3" s="60"/>
      <c r="O3" s="66"/>
      <c r="P3" s="67"/>
      <c r="Q3" s="61"/>
      <c r="R3" s="60"/>
      <c r="S3" s="61"/>
      <c r="T3" s="108"/>
      <c r="U3" s="106"/>
      <c r="V3" s="108"/>
      <c r="W3" s="106"/>
      <c r="X3" s="108"/>
      <c r="Y3" s="106"/>
      <c r="Z3" s="108"/>
      <c r="AA3" s="53"/>
      <c r="AB3" s="53"/>
      <c r="AC3" s="106"/>
      <c r="AD3" s="108"/>
      <c r="AE3" s="53"/>
      <c r="AF3" s="53"/>
      <c r="AG3" s="53"/>
      <c r="AH3" s="106"/>
      <c r="AI3" s="107"/>
      <c r="AJ3" s="108"/>
      <c r="AK3" s="106"/>
      <c r="AL3" s="107"/>
      <c r="AM3" s="108"/>
      <c r="AN3" s="106"/>
      <c r="AO3" s="107"/>
      <c r="AP3" s="108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 t="s">
        <v>46</v>
      </c>
      <c r="BC3" s="113">
        <f>MAX(BC6:BC305)</f>
        <v>94.045000000000002</v>
      </c>
      <c r="BD3" s="109">
        <f t="shared" ref="BD3:BP3" si="1">MAX(BD6:BD305)</f>
        <v>4815</v>
      </c>
      <c r="BE3" s="13">
        <f t="shared" si="1"/>
        <v>244.39710638297871</v>
      </c>
      <c r="BF3" s="27">
        <f t="shared" si="1"/>
        <v>2425</v>
      </c>
      <c r="BG3" s="27">
        <f t="shared" si="1"/>
        <v>2485</v>
      </c>
      <c r="BH3" s="27">
        <f t="shared" si="1"/>
        <v>767</v>
      </c>
      <c r="BI3" s="27">
        <f t="shared" si="1"/>
        <v>0</v>
      </c>
      <c r="BJ3" s="27">
        <f t="shared" si="1"/>
        <v>0</v>
      </c>
      <c r="BK3" s="27" t="e">
        <f t="shared" si="1"/>
        <v>#VALUE!</v>
      </c>
      <c r="BL3" s="110">
        <f t="shared" si="1"/>
        <v>72.23</v>
      </c>
      <c r="BM3" s="111">
        <f t="shared" si="1"/>
        <v>3.8839999999999999</v>
      </c>
      <c r="BN3" s="112">
        <f t="shared" si="1"/>
        <v>1361.31</v>
      </c>
      <c r="BO3" s="112">
        <f t="shared" si="1"/>
        <v>1340.84</v>
      </c>
      <c r="BP3" s="112">
        <f t="shared" si="1"/>
        <v>71.648000000000025</v>
      </c>
    </row>
    <row r="4" spans="1:69" x14ac:dyDescent="0.25">
      <c r="A4" s="105"/>
      <c r="B4" s="105"/>
      <c r="C4" s="105"/>
      <c r="D4" s="105"/>
      <c r="E4" s="105"/>
      <c r="G4" s="105"/>
      <c r="H4" s="105"/>
      <c r="N4" s="60"/>
      <c r="O4" s="66"/>
      <c r="P4" s="67"/>
      <c r="Q4" s="61"/>
      <c r="R4" s="60"/>
      <c r="S4" s="61"/>
      <c r="T4" s="108"/>
      <c r="U4" s="106"/>
      <c r="V4" s="108"/>
      <c r="W4" s="106"/>
      <c r="X4" s="108"/>
      <c r="Y4" s="106"/>
      <c r="Z4" s="108"/>
      <c r="AA4" s="53"/>
      <c r="AB4" s="53"/>
      <c r="AC4" s="106"/>
      <c r="AD4" s="108"/>
      <c r="AE4" s="53"/>
      <c r="AF4" s="53"/>
      <c r="AG4" s="53"/>
      <c r="AH4" s="106"/>
      <c r="AI4" s="107"/>
      <c r="AJ4" s="108"/>
      <c r="AK4" s="106"/>
      <c r="AL4" s="107"/>
      <c r="AM4" s="108"/>
      <c r="AN4" s="106"/>
      <c r="AO4" s="107"/>
      <c r="AP4" s="108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 t="s">
        <v>441</v>
      </c>
      <c r="BC4" s="113">
        <f>AVERAGE(BC6:BC305)</f>
        <v>47.599852348993281</v>
      </c>
      <c r="BD4" s="109">
        <f t="shared" ref="BD4:BP4" si="2">AVERAGE(BD6:BD305)</f>
        <v>1173.6543624161075</v>
      </c>
      <c r="BE4" s="13">
        <f t="shared" si="2"/>
        <v>59.571698871911892</v>
      </c>
      <c r="BF4" s="27">
        <f t="shared" si="2"/>
        <v>1128.6744966442952</v>
      </c>
      <c r="BG4" s="27">
        <f t="shared" si="2"/>
        <v>1164.1442953020135</v>
      </c>
      <c r="BH4" s="27">
        <f t="shared" si="2"/>
        <v>-35.469798657718123</v>
      </c>
      <c r="BI4" s="27" t="e">
        <f t="shared" si="2"/>
        <v>#DIV/0!</v>
      </c>
      <c r="BJ4" s="27" t="e">
        <f t="shared" si="2"/>
        <v>#DIV/0!</v>
      </c>
      <c r="BK4" s="27" t="e">
        <f t="shared" si="2"/>
        <v>#VALUE!</v>
      </c>
      <c r="BL4" s="110">
        <f t="shared" si="2"/>
        <v>10.231778523489929</v>
      </c>
      <c r="BM4" s="111">
        <f t="shared" si="2"/>
        <v>3.8376946308724809</v>
      </c>
      <c r="BN4" s="112">
        <f t="shared" si="2"/>
        <v>443.3172818791947</v>
      </c>
      <c r="BO4" s="112">
        <f t="shared" si="2"/>
        <v>444.0385838926174</v>
      </c>
      <c r="BP4" s="112">
        <f t="shared" si="2"/>
        <v>0.72130201342281752</v>
      </c>
    </row>
    <row r="5" spans="1:69" ht="126.75" x14ac:dyDescent="0.25">
      <c r="A5" s="54" t="s">
        <v>87</v>
      </c>
      <c r="B5" s="54" t="s">
        <v>104</v>
      </c>
      <c r="C5" s="54"/>
      <c r="D5" s="54" t="s">
        <v>103</v>
      </c>
      <c r="E5" s="54" t="s">
        <v>439</v>
      </c>
      <c r="F5" s="54"/>
      <c r="G5" s="54" t="s">
        <v>87</v>
      </c>
      <c r="H5" s="54" t="s">
        <v>113</v>
      </c>
      <c r="J5" s="65" t="s">
        <v>35</v>
      </c>
      <c r="K5" s="57" t="s">
        <v>88</v>
      </c>
      <c r="L5" s="58" t="s">
        <v>106</v>
      </c>
      <c r="M5" s="57" t="s">
        <v>94</v>
      </c>
      <c r="N5" s="58" t="s">
        <v>74</v>
      </c>
      <c r="O5" s="68" t="s">
        <v>89</v>
      </c>
      <c r="P5" s="69" t="s">
        <v>87</v>
      </c>
      <c r="Q5" s="57" t="s">
        <v>95</v>
      </c>
      <c r="R5" s="58" t="s">
        <v>110</v>
      </c>
      <c r="S5" s="57" t="s">
        <v>96</v>
      </c>
      <c r="T5" s="58" t="s">
        <v>62</v>
      </c>
      <c r="U5" s="57" t="s">
        <v>97</v>
      </c>
      <c r="V5" s="58" t="s">
        <v>105</v>
      </c>
      <c r="W5" s="57" t="s">
        <v>98</v>
      </c>
      <c r="X5" s="58" t="s">
        <v>111</v>
      </c>
      <c r="Y5" s="57" t="s">
        <v>99</v>
      </c>
      <c r="Z5" s="58" t="s">
        <v>108</v>
      </c>
      <c r="AA5" s="54" t="s">
        <v>100</v>
      </c>
      <c r="AB5" s="54" t="s">
        <v>109</v>
      </c>
      <c r="AC5" s="57" t="s">
        <v>90</v>
      </c>
      <c r="AD5" s="58" t="s">
        <v>107</v>
      </c>
      <c r="AE5" s="54"/>
      <c r="AF5" s="54">
        <v>1.36</v>
      </c>
      <c r="AG5" s="54">
        <v>3</v>
      </c>
      <c r="AH5" s="74" t="s">
        <v>103</v>
      </c>
      <c r="AI5" s="75" t="s">
        <v>114</v>
      </c>
      <c r="AJ5" s="76" t="s">
        <v>115</v>
      </c>
      <c r="AK5" s="74" t="s">
        <v>103</v>
      </c>
      <c r="AL5" s="75" t="s">
        <v>439</v>
      </c>
      <c r="AM5" s="76" t="s">
        <v>440</v>
      </c>
      <c r="AN5" s="74" t="s">
        <v>103</v>
      </c>
      <c r="AO5" s="75" t="s">
        <v>116</v>
      </c>
      <c r="AP5" s="76" t="s">
        <v>117</v>
      </c>
      <c r="AQ5" s="75" t="s">
        <v>426</v>
      </c>
      <c r="AR5" s="75" t="s">
        <v>427</v>
      </c>
      <c r="AS5" s="75" t="s">
        <v>428</v>
      </c>
      <c r="AT5" s="75" t="s">
        <v>429</v>
      </c>
      <c r="AU5" s="75" t="s">
        <v>430</v>
      </c>
      <c r="AV5" s="75" t="s">
        <v>431</v>
      </c>
      <c r="AW5" s="75" t="s">
        <v>432</v>
      </c>
      <c r="AX5" s="75" t="s">
        <v>433</v>
      </c>
      <c r="AY5" s="75" t="s">
        <v>434</v>
      </c>
      <c r="AZ5" s="75" t="s">
        <v>435</v>
      </c>
      <c r="BA5" s="75"/>
      <c r="BB5" s="75"/>
      <c r="BC5" s="42" t="s">
        <v>36</v>
      </c>
      <c r="BD5" s="42" t="s">
        <v>103</v>
      </c>
      <c r="BE5" s="42" t="s">
        <v>43</v>
      </c>
      <c r="BF5" s="42" t="str">
        <f>V5</f>
        <v>Soll Ladedruck</v>
      </c>
      <c r="BG5" s="42" t="str">
        <f>T5</f>
        <v>akt. Ladedruck</v>
      </c>
      <c r="BH5" s="42" t="s">
        <v>65</v>
      </c>
      <c r="BI5" s="42" t="s">
        <v>64</v>
      </c>
      <c r="BJ5" s="42" t="s">
        <v>63</v>
      </c>
      <c r="BK5" s="42" t="s">
        <v>66</v>
      </c>
      <c r="BL5" s="42" t="str">
        <f>Z5</f>
        <v>Einspritzmenge nach ARD</v>
      </c>
      <c r="BM5" s="42" t="str">
        <f>N5</f>
        <v>Vorförderdruck</v>
      </c>
      <c r="BN5" s="42" t="str">
        <f>L5</f>
        <v>Raildruck</v>
      </c>
      <c r="BO5" s="42" t="str">
        <f>AD5</f>
        <v>Raildruck Sollwert</v>
      </c>
      <c r="BP5" s="42" t="s">
        <v>66</v>
      </c>
      <c r="BQ5" s="42"/>
    </row>
    <row r="6" spans="1:69" x14ac:dyDescent="0.25">
      <c r="A6">
        <v>1254.32809169708</v>
      </c>
      <c r="B6">
        <v>26.4120267156046</v>
      </c>
      <c r="D6">
        <v>1084.4529750479801</v>
      </c>
      <c r="E6">
        <v>67.235401667513798</v>
      </c>
      <c r="G6">
        <v>995.76271186440704</v>
      </c>
      <c r="H6">
        <v>157.69738162838101</v>
      </c>
      <c r="J6" s="64">
        <v>220</v>
      </c>
      <c r="K6" s="88" t="s">
        <v>91</v>
      </c>
      <c r="L6" s="91">
        <v>337.76900000000001</v>
      </c>
      <c r="M6" s="88" t="s">
        <v>91</v>
      </c>
      <c r="N6" s="91">
        <v>3.8580000000000001</v>
      </c>
      <c r="O6" s="70" t="s">
        <v>92</v>
      </c>
      <c r="P6" s="94" t="s">
        <v>118</v>
      </c>
      <c r="Q6" s="55" t="s">
        <v>20</v>
      </c>
      <c r="R6" s="89" t="s">
        <v>119</v>
      </c>
      <c r="S6" s="55" t="s">
        <v>101</v>
      </c>
      <c r="T6" s="89" t="s">
        <v>120</v>
      </c>
      <c r="U6" s="55" t="s">
        <v>101</v>
      </c>
      <c r="V6" s="89" t="s">
        <v>121</v>
      </c>
      <c r="W6" s="55" t="s">
        <v>102</v>
      </c>
      <c r="X6" s="89" t="s">
        <v>122</v>
      </c>
      <c r="Y6" s="55" t="s">
        <v>93</v>
      </c>
      <c r="Z6" s="91">
        <v>5.89</v>
      </c>
      <c r="AA6" s="52" t="s">
        <v>26</v>
      </c>
      <c r="AB6" s="90" t="s">
        <v>123</v>
      </c>
      <c r="AC6" s="55" t="s">
        <v>91</v>
      </c>
      <c r="AD6" s="91">
        <v>337.76900000000001</v>
      </c>
      <c r="AH6" s="77">
        <f>A6</f>
        <v>1254.32809169708</v>
      </c>
      <c r="AI6" s="78">
        <f>B6*$AG$5</f>
        <v>79.236080146813805</v>
      </c>
      <c r="AJ6" s="79">
        <f>AI6*2*PI()*AH6/60*$AF$5/1000</f>
        <v>14.154732217935173</v>
      </c>
      <c r="AK6" s="77">
        <f>D6</f>
        <v>1084.4529750479801</v>
      </c>
      <c r="AL6" s="78">
        <f>E6</f>
        <v>67.235401667513798</v>
      </c>
      <c r="AM6" s="79">
        <f>AL6*2*PI()*AK6/60*$AF$5/1000</f>
        <v>10.384276765409931</v>
      </c>
      <c r="AN6" s="77">
        <f t="shared" ref="AN6:AN37" si="3">G6</f>
        <v>995.76271186440704</v>
      </c>
      <c r="AO6" s="78">
        <f t="shared" ref="AO6:AO37" si="4">H6</f>
        <v>157.69738162838101</v>
      </c>
      <c r="AP6" s="79">
        <f>AO6*2*PI()*AN6/60*$AF$5/1000</f>
        <v>22.363916811053123</v>
      </c>
      <c r="AQ6" s="100">
        <f>AI6*'Berechnungen 525d'!$C$5/'Berechnungen 525d'!$F$3/1000</f>
        <v>3.0837958535919228</v>
      </c>
      <c r="AR6" s="100">
        <f>AI6*'Berechnungen 525d'!$C$6/'Berechnungen 525d'!$F$3/1000</f>
        <v>1.7184511245206897</v>
      </c>
      <c r="AS6" s="100">
        <f>AI6*'Berechnungen 525d'!$C$7/'Berechnungen 525d'!$F$3/1000</f>
        <v>1.0710893995300188</v>
      </c>
      <c r="AT6" s="100">
        <f>AI6*'Berechnungen 525d'!$C$8/'Berechnungen 525d'!$F$3/1000</f>
        <v>0.74740853703468346</v>
      </c>
      <c r="AU6" s="100">
        <f>AI6*'Berechnungen 525d'!$C$9/'Berechnungen 525d'!$F$3/1000</f>
        <v>0.58851065908242794</v>
      </c>
      <c r="AV6" s="4">
        <f>AH6/'Berechnungen 525d'!$C$5*'Berechnungen 525d'!$B$3/1000*60</f>
        <v>12.150093777621219</v>
      </c>
      <c r="AW6" s="4">
        <f>AH6/'Berechnungen 525d'!$C$6*'Berechnungen 525d'!$B$3/1000*60</f>
        <v>21.803592943402464</v>
      </c>
      <c r="AX6" s="4">
        <f>AH6/'Berechnungen 525d'!$C$7*'Berechnungen 525d'!$B$3/1000*60</f>
        <v>34.981588678425929</v>
      </c>
      <c r="AY6" s="4">
        <f>AH6/'Berechnungen 525d'!$C$8*'Berechnungen 525d'!$B$3/1000*60</f>
        <v>50.131095586405657</v>
      </c>
      <c r="AZ6" s="4">
        <f>AH6/'Berechnungen 525d'!$C$9*'Berechnungen 525d'!$B$3/1000*60</f>
        <v>63.666491394735189</v>
      </c>
      <c r="BA6" s="99"/>
      <c r="BB6" s="82"/>
      <c r="BC6" s="17">
        <f>J6/1000</f>
        <v>0.22</v>
      </c>
      <c r="BD6" s="95">
        <f>VALUE(P6)</f>
        <v>750</v>
      </c>
      <c r="BE6" s="4">
        <f>BD6*60*'Berechnungen 525d'!$D$9/1000</f>
        <v>38.068085106382973</v>
      </c>
      <c r="BF6" s="19">
        <f>VALUE(V6)</f>
        <v>1004</v>
      </c>
      <c r="BG6" s="19">
        <f>VALUE(T6)</f>
        <v>1036</v>
      </c>
      <c r="BH6" s="19">
        <f t="shared" ref="BH6:BH69" si="5">BF6-BG6</f>
        <v>-32</v>
      </c>
      <c r="BI6" s="19" t="str">
        <f>IF(ISBLANK(R6),#REF!,R6)</f>
        <v>2.5</v>
      </c>
      <c r="BJ6" s="19" t="str">
        <f>IF(ISBLANK(Q6),#REF!,Q6)</f>
        <v>km/h</v>
      </c>
      <c r="BK6" s="19" t="e">
        <f t="shared" ref="BK6:BK69" si="6">BI6-BJ6</f>
        <v>#VALUE!</v>
      </c>
      <c r="BL6" s="47">
        <f>Z6</f>
        <v>5.89</v>
      </c>
      <c r="BM6" s="48">
        <f>N6</f>
        <v>3.8580000000000001</v>
      </c>
      <c r="BN6" s="20">
        <f>L6</f>
        <v>337.76900000000001</v>
      </c>
      <c r="BO6" s="20">
        <f>AD6</f>
        <v>337.76900000000001</v>
      </c>
      <c r="BP6" s="20">
        <f>BO6-BN6</f>
        <v>0</v>
      </c>
      <c r="BQ6" s="48"/>
    </row>
    <row r="7" spans="1:69" x14ac:dyDescent="0.25">
      <c r="A7">
        <v>1254.3374787682701</v>
      </c>
      <c r="B7">
        <v>27.250104431166999</v>
      </c>
      <c r="D7">
        <v>1092.13051823417</v>
      </c>
      <c r="E7">
        <v>72.179906382526795</v>
      </c>
      <c r="G7">
        <v>1009.88700564972</v>
      </c>
      <c r="H7">
        <v>165.31637462120099</v>
      </c>
      <c r="J7" s="64">
        <v>510</v>
      </c>
      <c r="K7" s="88" t="s">
        <v>91</v>
      </c>
      <c r="L7" s="91">
        <v>337.76900000000001</v>
      </c>
      <c r="M7" s="88" t="s">
        <v>91</v>
      </c>
      <c r="N7" s="91">
        <v>3.871</v>
      </c>
      <c r="O7" s="70" t="s">
        <v>92</v>
      </c>
      <c r="P7" s="94" t="s">
        <v>118</v>
      </c>
      <c r="Q7" s="55" t="s">
        <v>20</v>
      </c>
      <c r="R7" s="89" t="s">
        <v>119</v>
      </c>
      <c r="S7" s="55" t="s">
        <v>101</v>
      </c>
      <c r="T7" s="89" t="s">
        <v>120</v>
      </c>
      <c r="U7" s="55" t="s">
        <v>101</v>
      </c>
      <c r="V7" s="89" t="s">
        <v>121</v>
      </c>
      <c r="W7" s="55" t="s">
        <v>102</v>
      </c>
      <c r="X7" s="89" t="s">
        <v>122</v>
      </c>
      <c r="Y7" s="55" t="s">
        <v>93</v>
      </c>
      <c r="Z7" s="91">
        <v>5.89</v>
      </c>
      <c r="AA7" s="52" t="s">
        <v>26</v>
      </c>
      <c r="AB7" s="90" t="s">
        <v>123</v>
      </c>
      <c r="AC7" s="55" t="s">
        <v>91</v>
      </c>
      <c r="AD7" s="91">
        <v>337.76900000000001</v>
      </c>
      <c r="AF7" s="12"/>
      <c r="AH7" s="77">
        <f t="shared" ref="AH7:AH70" si="7">A7</f>
        <v>1254.3374787682701</v>
      </c>
      <c r="AI7" s="78">
        <f t="shared" ref="AI7:AI70" si="8">B7*$AG$5</f>
        <v>81.750313293500994</v>
      </c>
      <c r="AJ7" s="79">
        <f t="shared" ref="AJ7:AJ70" si="9">AI7*2*PI()*AH7/60*$AF$5/1000</f>
        <v>14.60398408277262</v>
      </c>
      <c r="AK7" s="77">
        <f t="shared" ref="AK7:AK70" si="10">D7</f>
        <v>1092.13051823417</v>
      </c>
      <c r="AL7" s="78">
        <f t="shared" ref="AL7:AL70" si="11">E7</f>
        <v>72.179906382526795</v>
      </c>
      <c r="AM7" s="79">
        <f t="shared" ref="AM7:AM70" si="12">AL7*2*PI()*AK7/60*$AF$5/1000</f>
        <v>11.226861987844192</v>
      </c>
      <c r="AN7" s="77">
        <f t="shared" si="3"/>
        <v>1009.88700564972</v>
      </c>
      <c r="AO7" s="78">
        <f t="shared" si="4"/>
        <v>165.31637462120099</v>
      </c>
      <c r="AP7" s="79">
        <f t="shared" ref="AP7:AP70" si="13">AO7*2*PI()*AN7/60*$AF$5/1000</f>
        <v>23.776952113299899</v>
      </c>
      <c r="AQ7" s="100">
        <f>AI7*'Berechnungen 525d'!$C$5/'Berechnungen 525d'!$F$3/1000</f>
        <v>3.1816475107959565</v>
      </c>
      <c r="AR7" s="100">
        <f>AI7*'Berechnungen 525d'!$C$6/'Berechnungen 525d'!$F$3/1000</f>
        <v>1.7729791472374412</v>
      </c>
      <c r="AS7" s="100">
        <f>AI7*'Berechnungen 525d'!$C$7/'Berechnungen 525d'!$F$3/1000</f>
        <v>1.1050760438260763</v>
      </c>
      <c r="AT7" s="100">
        <f>AI7*'Berechnungen 525d'!$C$8/'Berechnungen 525d'!$F$3/1000</f>
        <v>0.77112449212039391</v>
      </c>
      <c r="AU7" s="100">
        <f>AI7*'Berechnungen 525d'!$C$9/'Berechnungen 525d'!$F$3/1000</f>
        <v>0.60718463946487711</v>
      </c>
      <c r="AV7" s="4">
        <f>AH7/'Berechnungen 525d'!$C$5*'Berechnungen 525d'!$B$3/1000*60</f>
        <v>12.150184705820955</v>
      </c>
      <c r="AW7" s="4">
        <f>AH7/'Berechnungen 525d'!$C$6*'Berechnungen 525d'!$B$3/1000*60</f>
        <v>21.803756115925278</v>
      </c>
      <c r="AX7" s="4">
        <f>AH7/'Berechnungen 525d'!$C$7*'Berechnungen 525d'!$B$3/1000*60</f>
        <v>34.981850471704291</v>
      </c>
      <c r="AY7" s="4">
        <f>AH7/'Berechnungen 525d'!$C$8*'Berechnungen 525d'!$B$3/1000*60</f>
        <v>50.131470754725832</v>
      </c>
      <c r="AZ7" s="4">
        <f>AH7/'Berechnungen 525d'!$C$9*'Berechnungen 525d'!$B$3/1000*60</f>
        <v>63.666967858501806</v>
      </c>
      <c r="BA7" s="99"/>
      <c r="BB7" s="82"/>
      <c r="BC7" s="17">
        <f t="shared" ref="BC7:BC70" si="14">J7/1000</f>
        <v>0.51</v>
      </c>
      <c r="BD7" s="95">
        <f t="shared" ref="BD7:BD70" si="15">VALUE(P7)</f>
        <v>750</v>
      </c>
      <c r="BE7" s="4">
        <f>BD7*60*'Berechnungen 525d'!$D$9/1000</f>
        <v>38.068085106382973</v>
      </c>
      <c r="BF7" s="19">
        <f t="shared" ref="BF7:BF70" si="16">VALUE(V7)</f>
        <v>1004</v>
      </c>
      <c r="BG7" s="19">
        <f t="shared" ref="BG7:BG70" si="17">VALUE(T7)</f>
        <v>1036</v>
      </c>
      <c r="BH7" s="19">
        <f t="shared" si="5"/>
        <v>-32</v>
      </c>
      <c r="BI7" s="19" t="str">
        <f>IF(ISBLANK(R7),#REF!,R7)</f>
        <v>2.5</v>
      </c>
      <c r="BJ7" s="19" t="str">
        <f>IF(ISBLANK(Q7),#REF!,Q7)</f>
        <v>km/h</v>
      </c>
      <c r="BK7" s="19" t="e">
        <f t="shared" si="6"/>
        <v>#VALUE!</v>
      </c>
      <c r="BL7" s="47">
        <f t="shared" ref="BL7:BL70" si="18">Z7</f>
        <v>5.89</v>
      </c>
      <c r="BM7" s="48">
        <f t="shared" ref="BM7:BM70" si="19">N7</f>
        <v>3.871</v>
      </c>
      <c r="BN7" s="20">
        <f t="shared" ref="BN7:BN70" si="20">L7</f>
        <v>337.76900000000001</v>
      </c>
      <c r="BO7" s="20">
        <f t="shared" ref="BO7:BO70" si="21">AD7</f>
        <v>337.76900000000001</v>
      </c>
      <c r="BP7" s="20">
        <f t="shared" ref="BP7:BP70" si="22">BO7-BN7</f>
        <v>0</v>
      </c>
      <c r="BQ7" s="48"/>
    </row>
    <row r="8" spans="1:69" x14ac:dyDescent="0.25">
      <c r="A8">
        <v>1254.35312388692</v>
      </c>
      <c r="B8">
        <v>28.6469006237709</v>
      </c>
      <c r="D8">
        <v>1099.80806142035</v>
      </c>
      <c r="E8">
        <v>79.100695682519898</v>
      </c>
      <c r="G8">
        <v>1031.0734463276799</v>
      </c>
      <c r="H8">
        <v>169.55366275679401</v>
      </c>
      <c r="J8" s="64">
        <v>801</v>
      </c>
      <c r="K8" s="88" t="s">
        <v>91</v>
      </c>
      <c r="L8" s="91">
        <v>337.76900000000001</v>
      </c>
      <c r="M8" s="88" t="s">
        <v>91</v>
      </c>
      <c r="N8" s="91">
        <v>3.867</v>
      </c>
      <c r="O8" s="70" t="s">
        <v>92</v>
      </c>
      <c r="P8" s="94" t="s">
        <v>124</v>
      </c>
      <c r="Q8" s="55" t="s">
        <v>20</v>
      </c>
      <c r="R8" s="89" t="s">
        <v>119</v>
      </c>
      <c r="S8" s="55" t="s">
        <v>101</v>
      </c>
      <c r="T8" s="89" t="s">
        <v>120</v>
      </c>
      <c r="U8" s="55" t="s">
        <v>101</v>
      </c>
      <c r="V8" s="89" t="s">
        <v>121</v>
      </c>
      <c r="W8" s="55" t="s">
        <v>102</v>
      </c>
      <c r="X8" s="89" t="s">
        <v>122</v>
      </c>
      <c r="Y8" s="55" t="s">
        <v>93</v>
      </c>
      <c r="Z8" s="91">
        <v>5.81</v>
      </c>
      <c r="AA8" s="52" t="s">
        <v>26</v>
      </c>
      <c r="AB8" s="90" t="s">
        <v>125</v>
      </c>
      <c r="AC8" s="55" t="s">
        <v>91</v>
      </c>
      <c r="AD8" s="91">
        <v>337.76900000000001</v>
      </c>
      <c r="AH8" s="77">
        <f t="shared" si="7"/>
        <v>1254.35312388692</v>
      </c>
      <c r="AI8" s="78">
        <f t="shared" si="8"/>
        <v>85.940701871312697</v>
      </c>
      <c r="AJ8" s="79">
        <f t="shared" si="9"/>
        <v>15.352752129805394</v>
      </c>
      <c r="AK8" s="77">
        <f t="shared" si="10"/>
        <v>1099.80806142035</v>
      </c>
      <c r="AL8" s="78">
        <f t="shared" si="11"/>
        <v>79.100695682519898</v>
      </c>
      <c r="AM8" s="79">
        <f t="shared" si="12"/>
        <v>12.389812329663016</v>
      </c>
      <c r="AN8" s="77">
        <f t="shared" si="3"/>
        <v>1031.0734463276799</v>
      </c>
      <c r="AO8" s="78">
        <f t="shared" si="4"/>
        <v>169.55366275679401</v>
      </c>
      <c r="AP8" s="79">
        <f t="shared" si="13"/>
        <v>24.897990951439755</v>
      </c>
      <c r="AQ8" s="100">
        <f>AI8*'Berechnungen 525d'!$C$5/'Berechnungen 525d'!$F$3/1000</f>
        <v>3.3447336061360011</v>
      </c>
      <c r="AR8" s="100">
        <f>AI8*'Berechnungen 525d'!$C$6/'Berechnungen 525d'!$F$3/1000</f>
        <v>1.8638591850986872</v>
      </c>
      <c r="AS8" s="100">
        <f>AI8*'Berechnungen 525d'!$C$7/'Berechnungen 525d'!$F$3/1000</f>
        <v>1.1617204509861681</v>
      </c>
      <c r="AT8" s="100">
        <f>AI8*'Berechnungen 525d'!$C$8/'Berechnungen 525d'!$F$3/1000</f>
        <v>0.81065108392990859</v>
      </c>
      <c r="AU8" s="100">
        <f>AI8*'Berechnungen 525d'!$C$9/'Berechnungen 525d'!$F$3/1000</f>
        <v>0.63830794010229019</v>
      </c>
      <c r="AV8" s="4">
        <f>AH8/'Berechnungen 525d'!$C$5*'Berechnungen 525d'!$B$3/1000*60</f>
        <v>12.150336252820514</v>
      </c>
      <c r="AW8" s="4">
        <f>AH8/'Berechnungen 525d'!$C$6*'Berechnungen 525d'!$B$3/1000*60</f>
        <v>21.804028070129963</v>
      </c>
      <c r="AX8" s="4">
        <f>AH8/'Berechnungen 525d'!$C$7*'Berechnungen 525d'!$B$3/1000*60</f>
        <v>34.982286793834888</v>
      </c>
      <c r="AY8" s="4">
        <f>AH8/'Berechnungen 525d'!$C$8*'Berechnungen 525d'!$B$3/1000*60</f>
        <v>50.132096035259444</v>
      </c>
      <c r="AZ8" s="4">
        <f>AH8/'Berechnungen 525d'!$C$9*'Berechnungen 525d'!$B$3/1000*60</f>
        <v>63.667761964779487</v>
      </c>
      <c r="BA8" s="99"/>
      <c r="BB8" s="82"/>
      <c r="BC8" s="17">
        <f t="shared" si="14"/>
        <v>0.80100000000000005</v>
      </c>
      <c r="BD8" s="95">
        <f t="shared" si="15"/>
        <v>751</v>
      </c>
      <c r="BE8" s="4">
        <f>BD8*60*'Berechnungen 525d'!$D$9/1000</f>
        <v>38.118842553191492</v>
      </c>
      <c r="BF8" s="19">
        <f t="shared" si="16"/>
        <v>1004</v>
      </c>
      <c r="BG8" s="19">
        <f t="shared" si="17"/>
        <v>1036</v>
      </c>
      <c r="BH8" s="19">
        <f t="shared" si="5"/>
        <v>-32</v>
      </c>
      <c r="BI8" s="19" t="str">
        <f>IF(ISBLANK(R8),#REF!,R8)</f>
        <v>2.5</v>
      </c>
      <c r="BJ8" s="19" t="str">
        <f>IF(ISBLANK(Q8),#REF!,Q8)</f>
        <v>km/h</v>
      </c>
      <c r="BK8" s="19" t="e">
        <f t="shared" si="6"/>
        <v>#VALUE!</v>
      </c>
      <c r="BL8" s="47">
        <f t="shared" si="18"/>
        <v>5.81</v>
      </c>
      <c r="BM8" s="48">
        <f t="shared" si="19"/>
        <v>3.867</v>
      </c>
      <c r="BN8" s="20">
        <f t="shared" si="20"/>
        <v>337.76900000000001</v>
      </c>
      <c r="BO8" s="20">
        <f t="shared" si="21"/>
        <v>337.76900000000001</v>
      </c>
      <c r="BP8" s="20">
        <f t="shared" si="22"/>
        <v>0</v>
      </c>
      <c r="BQ8" s="48"/>
    </row>
    <row r="9" spans="1:69" x14ac:dyDescent="0.25">
      <c r="A9">
        <v>1254.35625291064</v>
      </c>
      <c r="B9">
        <v>28.926259862291701</v>
      </c>
      <c r="D9">
        <v>1099.80806142035</v>
      </c>
      <c r="E9">
        <v>82.0651225599903</v>
      </c>
      <c r="G9">
        <v>1045.19774011299</v>
      </c>
      <c r="H9">
        <v>171.250489928972</v>
      </c>
      <c r="J9" s="64">
        <v>1081</v>
      </c>
      <c r="K9" s="88" t="s">
        <v>91</v>
      </c>
      <c r="L9" s="91">
        <v>337.76900000000001</v>
      </c>
      <c r="M9" s="88" t="s">
        <v>91</v>
      </c>
      <c r="N9" s="91">
        <v>3.863</v>
      </c>
      <c r="O9" s="70" t="s">
        <v>92</v>
      </c>
      <c r="P9" s="94" t="s">
        <v>118</v>
      </c>
      <c r="Q9" s="55" t="s">
        <v>20</v>
      </c>
      <c r="R9" s="89" t="s">
        <v>119</v>
      </c>
      <c r="S9" s="55" t="s">
        <v>101</v>
      </c>
      <c r="T9" s="89" t="s">
        <v>120</v>
      </c>
      <c r="U9" s="55" t="s">
        <v>101</v>
      </c>
      <c r="V9" s="89" t="s">
        <v>121</v>
      </c>
      <c r="W9" s="55" t="s">
        <v>102</v>
      </c>
      <c r="X9" s="89" t="s">
        <v>122</v>
      </c>
      <c r="Y9" s="55" t="s">
        <v>93</v>
      </c>
      <c r="Z9" s="91">
        <v>5.87</v>
      </c>
      <c r="AA9" s="52" t="s">
        <v>26</v>
      </c>
      <c r="AB9" s="90" t="s">
        <v>123</v>
      </c>
      <c r="AC9" s="55" t="s">
        <v>91</v>
      </c>
      <c r="AD9" s="91">
        <v>337.76900000000001</v>
      </c>
      <c r="AH9" s="77">
        <f t="shared" si="7"/>
        <v>1254.35625291064</v>
      </c>
      <c r="AI9" s="78">
        <f t="shared" si="8"/>
        <v>86.778779586875103</v>
      </c>
      <c r="AJ9" s="79">
        <f t="shared" si="9"/>
        <v>15.5025079800574</v>
      </c>
      <c r="AK9" s="77">
        <f t="shared" si="10"/>
        <v>1099.80806142035</v>
      </c>
      <c r="AL9" s="78">
        <f t="shared" si="11"/>
        <v>82.0651225599903</v>
      </c>
      <c r="AM9" s="79">
        <f t="shared" si="12"/>
        <v>12.854140643844755</v>
      </c>
      <c r="AN9" s="77">
        <f t="shared" si="3"/>
        <v>1045.19774011299</v>
      </c>
      <c r="AO9" s="78">
        <f t="shared" si="4"/>
        <v>171.250489928972</v>
      </c>
      <c r="AP9" s="79">
        <f t="shared" si="13"/>
        <v>25.491642018994817</v>
      </c>
      <c r="AQ9" s="100">
        <f>AI9*'Berechnungen 525d'!$C$5/'Berechnungen 525d'!$F$3/1000</f>
        <v>3.3773508252040125</v>
      </c>
      <c r="AR9" s="100">
        <f>AI9*'Berechnungen 525d'!$C$6/'Berechnungen 525d'!$F$3/1000</f>
        <v>1.8820351926709378</v>
      </c>
      <c r="AS9" s="100">
        <f>AI9*'Berechnungen 525d'!$C$7/'Berechnungen 525d'!$F$3/1000</f>
        <v>1.1730493324181872</v>
      </c>
      <c r="AT9" s="100">
        <f>AI9*'Berechnungen 525d'!$C$8/'Berechnungen 525d'!$F$3/1000</f>
        <v>0.81855640229181215</v>
      </c>
      <c r="AU9" s="100">
        <f>AI9*'Berechnungen 525d'!$C$9/'Berechnungen 525d'!$F$3/1000</f>
        <v>0.64453260022977321</v>
      </c>
      <c r="AV9" s="4">
        <f>AH9/'Berechnungen 525d'!$C$5*'Berechnungen 525d'!$B$3/1000*60</f>
        <v>12.150366562220329</v>
      </c>
      <c r="AW9" s="4">
        <f>AH9/'Berechnungen 525d'!$C$6*'Berechnungen 525d'!$B$3/1000*60</f>
        <v>21.804082460970729</v>
      </c>
      <c r="AX9" s="4">
        <f>AH9/'Berechnungen 525d'!$C$7*'Berechnungen 525d'!$B$3/1000*60</f>
        <v>34.982374058260731</v>
      </c>
      <c r="AY9" s="4">
        <f>AH9/'Berechnungen 525d'!$C$8*'Berechnungen 525d'!$B$3/1000*60</f>
        <v>50.132221091365764</v>
      </c>
      <c r="AZ9" s="4">
        <f>AH9/'Berechnungen 525d'!$C$9*'Berechnungen 525d'!$B$3/1000*60</f>
        <v>63.667920786034529</v>
      </c>
      <c r="BA9" s="99"/>
      <c r="BB9" s="82"/>
      <c r="BC9" s="17">
        <f t="shared" si="14"/>
        <v>1.081</v>
      </c>
      <c r="BD9" s="95">
        <f t="shared" si="15"/>
        <v>750</v>
      </c>
      <c r="BE9" s="4">
        <f>BD9*60*'Berechnungen 525d'!$D$9/1000</f>
        <v>38.068085106382973</v>
      </c>
      <c r="BF9" s="19">
        <f t="shared" si="16"/>
        <v>1004</v>
      </c>
      <c r="BG9" s="19">
        <f t="shared" si="17"/>
        <v>1036</v>
      </c>
      <c r="BH9" s="19">
        <f t="shared" si="5"/>
        <v>-32</v>
      </c>
      <c r="BI9" s="19" t="str">
        <f>IF(ISBLANK(R9),#REF!,R9)</f>
        <v>2.5</v>
      </c>
      <c r="BJ9" s="19" t="str">
        <f>IF(ISBLANK(Q9),#REF!,Q9)</f>
        <v>km/h</v>
      </c>
      <c r="BK9" s="19" t="e">
        <f t="shared" si="6"/>
        <v>#VALUE!</v>
      </c>
      <c r="BL9" s="47">
        <f t="shared" si="18"/>
        <v>5.87</v>
      </c>
      <c r="BM9" s="48">
        <f t="shared" si="19"/>
        <v>3.863</v>
      </c>
      <c r="BN9" s="20">
        <f t="shared" si="20"/>
        <v>337.76900000000001</v>
      </c>
      <c r="BO9" s="20">
        <f t="shared" si="21"/>
        <v>337.76900000000001</v>
      </c>
      <c r="BP9" s="20">
        <f t="shared" si="22"/>
        <v>0</v>
      </c>
      <c r="BQ9" s="48"/>
    </row>
    <row r="10" spans="1:69" x14ac:dyDescent="0.25">
      <c r="A10">
        <v>1254.3656399818301</v>
      </c>
      <c r="B10">
        <v>29.764337577854</v>
      </c>
      <c r="D10">
        <v>1099.80806142035</v>
      </c>
      <c r="E10">
        <v>85.029549437460602</v>
      </c>
      <c r="G10">
        <v>1059.3220338983101</v>
      </c>
      <c r="H10">
        <v>178.02345923313001</v>
      </c>
      <c r="J10" s="64">
        <v>1382</v>
      </c>
      <c r="K10" s="88" t="s">
        <v>91</v>
      </c>
      <c r="L10" s="91">
        <v>337.76900000000001</v>
      </c>
      <c r="M10" s="88" t="s">
        <v>91</v>
      </c>
      <c r="N10" s="91">
        <v>3.867</v>
      </c>
      <c r="O10" s="70" t="s">
        <v>92</v>
      </c>
      <c r="P10" s="94" t="s">
        <v>124</v>
      </c>
      <c r="Q10" s="55" t="s">
        <v>20</v>
      </c>
      <c r="R10" s="89" t="s">
        <v>119</v>
      </c>
      <c r="S10" s="55" t="s">
        <v>101</v>
      </c>
      <c r="T10" s="89" t="s">
        <v>120</v>
      </c>
      <c r="U10" s="55" t="s">
        <v>101</v>
      </c>
      <c r="V10" s="89" t="s">
        <v>121</v>
      </c>
      <c r="W10" s="55" t="s">
        <v>102</v>
      </c>
      <c r="X10" s="89" t="s">
        <v>122</v>
      </c>
      <c r="Y10" s="55" t="s">
        <v>93</v>
      </c>
      <c r="Z10" s="91">
        <v>5.8</v>
      </c>
      <c r="AA10" s="52" t="s">
        <v>26</v>
      </c>
      <c r="AB10" s="90" t="s">
        <v>125</v>
      </c>
      <c r="AC10" s="55" t="s">
        <v>91</v>
      </c>
      <c r="AD10" s="91">
        <v>337.76900000000001</v>
      </c>
      <c r="AH10" s="77">
        <f t="shared" si="7"/>
        <v>1254.3656399818301</v>
      </c>
      <c r="AI10" s="78">
        <f t="shared" si="8"/>
        <v>89.293012733561994</v>
      </c>
      <c r="AJ10" s="79">
        <f t="shared" si="9"/>
        <v>15.951780012504861</v>
      </c>
      <c r="AK10" s="77">
        <f t="shared" si="10"/>
        <v>1099.80806142035</v>
      </c>
      <c r="AL10" s="78">
        <f t="shared" si="11"/>
        <v>85.029549437460602</v>
      </c>
      <c r="AM10" s="79">
        <f t="shared" si="12"/>
        <v>13.318468958026479</v>
      </c>
      <c r="AN10" s="77">
        <f t="shared" si="3"/>
        <v>1059.3220338983101</v>
      </c>
      <c r="AO10" s="78">
        <f t="shared" si="4"/>
        <v>178.02345923313001</v>
      </c>
      <c r="AP10" s="79">
        <f t="shared" si="13"/>
        <v>26.85794423386605</v>
      </c>
      <c r="AQ10" s="100">
        <f>AI10*'Berechnungen 525d'!$C$5/'Berechnungen 525d'!$F$3/1000</f>
        <v>3.4752024824080339</v>
      </c>
      <c r="AR10" s="100">
        <f>AI10*'Berechnungen 525d'!$C$6/'Berechnungen 525d'!$F$3/1000</f>
        <v>1.9365632153876824</v>
      </c>
      <c r="AS10" s="100">
        <f>AI10*'Berechnungen 525d'!$C$7/'Berechnungen 525d'!$F$3/1000</f>
        <v>1.2070359767142407</v>
      </c>
      <c r="AT10" s="100">
        <f>AI10*'Berechnungen 525d'!$C$8/'Berechnungen 525d'!$F$3/1000</f>
        <v>0.8422723573775196</v>
      </c>
      <c r="AU10" s="100">
        <f>AI10*'Berechnungen 525d'!$C$9/'Berechnungen 525d'!$F$3/1000</f>
        <v>0.66320658061222015</v>
      </c>
      <c r="AV10" s="4">
        <f>AH10/'Berechnungen 525d'!$C$5*'Berechnungen 525d'!$B$3/1000*60</f>
        <v>12.150457490420065</v>
      </c>
      <c r="AW10" s="4">
        <f>AH10/'Berechnungen 525d'!$C$6*'Berechnungen 525d'!$B$3/1000*60</f>
        <v>21.804245633493544</v>
      </c>
      <c r="AX10" s="4">
        <f>AH10/'Berechnungen 525d'!$C$7*'Berechnungen 525d'!$B$3/1000*60</f>
        <v>34.982635851539094</v>
      </c>
      <c r="AY10" s="4">
        <f>AH10/'Berechnungen 525d'!$C$8*'Berechnungen 525d'!$B$3/1000*60</f>
        <v>50.13259625968594</v>
      </c>
      <c r="AZ10" s="4">
        <f>AH10/'Berechnungen 525d'!$C$9*'Berechnungen 525d'!$B$3/1000*60</f>
        <v>63.66839724980116</v>
      </c>
      <c r="BA10" s="99"/>
      <c r="BB10" s="82"/>
      <c r="BC10" s="17">
        <f t="shared" si="14"/>
        <v>1.3819999999999999</v>
      </c>
      <c r="BD10" s="95">
        <f t="shared" si="15"/>
        <v>751</v>
      </c>
      <c r="BE10" s="4">
        <f>BD10*60*'Berechnungen 525d'!$D$9/1000</f>
        <v>38.118842553191492</v>
      </c>
      <c r="BF10" s="19">
        <f t="shared" si="16"/>
        <v>1004</v>
      </c>
      <c r="BG10" s="19">
        <f t="shared" si="17"/>
        <v>1036</v>
      </c>
      <c r="BH10" s="19">
        <f t="shared" si="5"/>
        <v>-32</v>
      </c>
      <c r="BI10" s="19" t="str">
        <f>IF(ISBLANK(R10),#REF!,R10)</f>
        <v>2.5</v>
      </c>
      <c r="BJ10" s="19" t="str">
        <f>IF(ISBLANK(Q10),#REF!,Q10)</f>
        <v>km/h</v>
      </c>
      <c r="BK10" s="19" t="e">
        <f t="shared" si="6"/>
        <v>#VALUE!</v>
      </c>
      <c r="BL10" s="47">
        <f t="shared" si="18"/>
        <v>5.8</v>
      </c>
      <c r="BM10" s="48">
        <f t="shared" si="19"/>
        <v>3.867</v>
      </c>
      <c r="BN10" s="20">
        <f t="shared" si="20"/>
        <v>337.76900000000001</v>
      </c>
      <c r="BO10" s="20">
        <f t="shared" si="21"/>
        <v>337.76900000000001</v>
      </c>
      <c r="BP10" s="20">
        <f t="shared" si="22"/>
        <v>0</v>
      </c>
      <c r="BQ10" s="48"/>
    </row>
    <row r="11" spans="1:69" x14ac:dyDescent="0.25">
      <c r="A11">
        <v>1254.3708550213801</v>
      </c>
      <c r="B11">
        <v>30.229936308721999</v>
      </c>
      <c r="D11">
        <v>1107.4856046065299</v>
      </c>
      <c r="E11">
        <v>89.974054152473599</v>
      </c>
      <c r="G11">
        <v>1080.5084745762699</v>
      </c>
      <c r="H11">
        <v>182.260747368723</v>
      </c>
      <c r="J11" s="64">
        <v>1712</v>
      </c>
      <c r="K11" s="88" t="s">
        <v>91</v>
      </c>
      <c r="L11" s="91">
        <v>337.76900000000001</v>
      </c>
      <c r="M11" s="88" t="s">
        <v>91</v>
      </c>
      <c r="N11" s="91">
        <v>3.871</v>
      </c>
      <c r="O11" s="70" t="s">
        <v>92</v>
      </c>
      <c r="P11" s="94" t="s">
        <v>126</v>
      </c>
      <c r="Q11" s="55" t="s">
        <v>20</v>
      </c>
      <c r="R11" s="89" t="s">
        <v>119</v>
      </c>
      <c r="S11" s="55" t="s">
        <v>101</v>
      </c>
      <c r="T11" s="89" t="s">
        <v>120</v>
      </c>
      <c r="U11" s="55" t="s">
        <v>101</v>
      </c>
      <c r="V11" s="89" t="s">
        <v>127</v>
      </c>
      <c r="W11" s="55" t="s">
        <v>102</v>
      </c>
      <c r="X11" s="89" t="s">
        <v>122</v>
      </c>
      <c r="Y11" s="55" t="s">
        <v>93</v>
      </c>
      <c r="Z11" s="91">
        <v>6.04</v>
      </c>
      <c r="AA11" s="52" t="s">
        <v>26</v>
      </c>
      <c r="AB11" s="90" t="s">
        <v>123</v>
      </c>
      <c r="AC11" s="55" t="s">
        <v>91</v>
      </c>
      <c r="AD11" s="91">
        <v>337.76900000000001</v>
      </c>
      <c r="AH11" s="77">
        <f t="shared" si="7"/>
        <v>1254.3708550213801</v>
      </c>
      <c r="AI11" s="78">
        <f t="shared" si="8"/>
        <v>90.689808926165995</v>
      </c>
      <c r="AJ11" s="79">
        <f t="shared" si="9"/>
        <v>16.201378490886615</v>
      </c>
      <c r="AK11" s="77">
        <f t="shared" si="10"/>
        <v>1107.4856046065299</v>
      </c>
      <c r="AL11" s="78">
        <f t="shared" si="11"/>
        <v>89.974054152473599</v>
      </c>
      <c r="AM11" s="79">
        <f t="shared" si="12"/>
        <v>14.191323692033549</v>
      </c>
      <c r="AN11" s="77">
        <f t="shared" si="3"/>
        <v>1080.5084745762699</v>
      </c>
      <c r="AO11" s="78">
        <f t="shared" si="4"/>
        <v>182.260747368723</v>
      </c>
      <c r="AP11" s="79">
        <f t="shared" si="13"/>
        <v>28.047157324868543</v>
      </c>
      <c r="AQ11" s="100">
        <f>AI11*'Berechnungen 525d'!$C$5/'Berechnungen 525d'!$F$3/1000</f>
        <v>3.5295645141880523</v>
      </c>
      <c r="AR11" s="100">
        <f>AI11*'Berechnungen 525d'!$C$6/'Berechnungen 525d'!$F$3/1000</f>
        <v>1.9668565613414337</v>
      </c>
      <c r="AS11" s="100">
        <f>AI11*'Berechnungen 525d'!$C$7/'Berechnungen 525d'!$F$3/1000</f>
        <v>1.2259174457676061</v>
      </c>
      <c r="AT11" s="100">
        <f>AI11*'Berechnungen 525d'!$C$8/'Berechnungen 525d'!$F$3/1000</f>
        <v>0.85544788798069216</v>
      </c>
      <c r="AU11" s="100">
        <f>AI11*'Berechnungen 525d'!$C$9/'Berechnungen 525d'!$F$3/1000</f>
        <v>0.67358101415802529</v>
      </c>
      <c r="AV11" s="4">
        <f>AH11/'Berechnungen 525d'!$C$5*'Berechnungen 525d'!$B$3/1000*60</f>
        <v>12.150508006086584</v>
      </c>
      <c r="AW11" s="4">
        <f>AH11/'Berechnungen 525d'!$C$6*'Berechnungen 525d'!$B$3/1000*60</f>
        <v>21.804336284895104</v>
      </c>
      <c r="AX11" s="4">
        <f>AH11/'Berechnungen 525d'!$C$7*'Berechnungen 525d'!$B$3/1000*60</f>
        <v>34.982781292249285</v>
      </c>
      <c r="AY11" s="4">
        <f>AH11/'Berechnungen 525d'!$C$8*'Berechnungen 525d'!$B$3/1000*60</f>
        <v>50.132804686530477</v>
      </c>
      <c r="AZ11" s="4">
        <f>AH11/'Berechnungen 525d'!$C$9*'Berechnungen 525d'!$B$3/1000*60</f>
        <v>63.668661951893711</v>
      </c>
      <c r="BA11" s="99"/>
      <c r="BB11" s="82"/>
      <c r="BC11" s="17">
        <f t="shared" si="14"/>
        <v>1.712</v>
      </c>
      <c r="BD11" s="95">
        <f t="shared" si="15"/>
        <v>748</v>
      </c>
      <c r="BE11" s="4">
        <f>BD11*60*'Berechnungen 525d'!$D$9/1000</f>
        <v>37.966570212765951</v>
      </c>
      <c r="BF11" s="19">
        <f t="shared" si="16"/>
        <v>1005</v>
      </c>
      <c r="BG11" s="19">
        <f t="shared" si="17"/>
        <v>1036</v>
      </c>
      <c r="BH11" s="19">
        <f t="shared" si="5"/>
        <v>-31</v>
      </c>
      <c r="BI11" s="19" t="str">
        <f>IF(ISBLANK(R11),#REF!,R11)</f>
        <v>2.5</v>
      </c>
      <c r="BJ11" s="19" t="str">
        <f>IF(ISBLANK(Q11),#REF!,Q11)</f>
        <v>km/h</v>
      </c>
      <c r="BK11" s="19" t="e">
        <f t="shared" si="6"/>
        <v>#VALUE!</v>
      </c>
      <c r="BL11" s="47">
        <f t="shared" si="18"/>
        <v>6.04</v>
      </c>
      <c r="BM11" s="48">
        <f t="shared" si="19"/>
        <v>3.871</v>
      </c>
      <c r="BN11" s="20">
        <f t="shared" si="20"/>
        <v>337.76900000000001</v>
      </c>
      <c r="BO11" s="20">
        <f t="shared" si="21"/>
        <v>337.76900000000001</v>
      </c>
      <c r="BP11" s="20">
        <f t="shared" si="22"/>
        <v>0</v>
      </c>
      <c r="BQ11" s="48"/>
    </row>
    <row r="12" spans="1:69" x14ac:dyDescent="0.25">
      <c r="A12">
        <v>1254.3771130688399</v>
      </c>
      <c r="B12">
        <v>30.788654785763601</v>
      </c>
      <c r="D12">
        <v>1107.4856046065299</v>
      </c>
      <c r="E12">
        <v>91.950338737453805</v>
      </c>
      <c r="G12">
        <v>1101.69491525424</v>
      </c>
      <c r="H12">
        <v>187.34405919297899</v>
      </c>
      <c r="J12" s="64">
        <v>1942</v>
      </c>
      <c r="K12" s="88" t="s">
        <v>91</v>
      </c>
      <c r="L12" s="91">
        <v>337.76900000000001</v>
      </c>
      <c r="M12" s="88" t="s">
        <v>91</v>
      </c>
      <c r="N12" s="91">
        <v>3.867</v>
      </c>
      <c r="O12" s="70" t="s">
        <v>92</v>
      </c>
      <c r="P12" s="94" t="s">
        <v>118</v>
      </c>
      <c r="Q12" s="55" t="s">
        <v>20</v>
      </c>
      <c r="R12" s="89" t="s">
        <v>119</v>
      </c>
      <c r="S12" s="55" t="s">
        <v>101</v>
      </c>
      <c r="T12" s="89" t="s">
        <v>120</v>
      </c>
      <c r="U12" s="55" t="s">
        <v>101</v>
      </c>
      <c r="V12" s="89" t="s">
        <v>121</v>
      </c>
      <c r="W12" s="55" t="s">
        <v>102</v>
      </c>
      <c r="X12" s="89" t="s">
        <v>122</v>
      </c>
      <c r="Y12" s="55" t="s">
        <v>93</v>
      </c>
      <c r="Z12" s="91">
        <v>5.88</v>
      </c>
      <c r="AA12" s="52" t="s">
        <v>26</v>
      </c>
      <c r="AB12" s="90" t="s">
        <v>123</v>
      </c>
      <c r="AC12" s="55" t="s">
        <v>91</v>
      </c>
      <c r="AD12" s="91">
        <v>337.76900000000001</v>
      </c>
      <c r="AH12" s="77">
        <f t="shared" si="7"/>
        <v>1254.3771130688399</v>
      </c>
      <c r="AI12" s="78">
        <f t="shared" si="8"/>
        <v>92.365964357290807</v>
      </c>
      <c r="AJ12" s="79">
        <f t="shared" si="9"/>
        <v>16.500899403755962</v>
      </c>
      <c r="AK12" s="77">
        <f t="shared" si="10"/>
        <v>1107.4856046065299</v>
      </c>
      <c r="AL12" s="78">
        <f t="shared" si="11"/>
        <v>91.950338737453805</v>
      </c>
      <c r="AM12" s="79">
        <f t="shared" si="12"/>
        <v>14.503036824416158</v>
      </c>
      <c r="AN12" s="77">
        <f t="shared" si="3"/>
        <v>1101.69491525424</v>
      </c>
      <c r="AO12" s="78">
        <f t="shared" si="4"/>
        <v>187.34405919297899</v>
      </c>
      <c r="AP12" s="79">
        <f t="shared" si="13"/>
        <v>29.394684097629966</v>
      </c>
      <c r="AQ12" s="100">
        <f>AI12*'Berechnungen 525d'!$C$5/'Berechnungen 525d'!$F$3/1000</f>
        <v>3.5947989523240755</v>
      </c>
      <c r="AR12" s="100">
        <f>AI12*'Berechnungen 525d'!$C$6/'Berechnungen 525d'!$F$3/1000</f>
        <v>2.0032085764859349</v>
      </c>
      <c r="AS12" s="100">
        <f>AI12*'Berechnungen 525d'!$C$7/'Berechnungen 525d'!$F$3/1000</f>
        <v>1.2485752086316442</v>
      </c>
      <c r="AT12" s="100">
        <f>AI12*'Berechnungen 525d'!$C$8/'Berechnungen 525d'!$F$3/1000</f>
        <v>0.87125852470449916</v>
      </c>
      <c r="AU12" s="100">
        <f>AI12*'Berechnungen 525d'!$C$9/'Berechnungen 525d'!$F$3/1000</f>
        <v>0.68603033441299144</v>
      </c>
      <c r="AV12" s="4">
        <f>AH12/'Berechnungen 525d'!$C$5*'Berechnungen 525d'!$B$3/1000*60</f>
        <v>12.150568624886406</v>
      </c>
      <c r="AW12" s="4">
        <f>AH12/'Berechnungen 525d'!$C$6*'Berechnungen 525d'!$B$3/1000*60</f>
        <v>21.804445066576974</v>
      </c>
      <c r="AX12" s="4">
        <f>AH12/'Berechnungen 525d'!$C$7*'Berechnungen 525d'!$B$3/1000*60</f>
        <v>34.982955821101527</v>
      </c>
      <c r="AY12" s="4">
        <f>AH12/'Berechnungen 525d'!$C$8*'Berechnungen 525d'!$B$3/1000*60</f>
        <v>50.133054798743913</v>
      </c>
      <c r="AZ12" s="4">
        <f>AH12/'Berechnungen 525d'!$C$9*'Berechnungen 525d'!$B$3/1000*60</f>
        <v>63.66897959440476</v>
      </c>
      <c r="BA12" s="99"/>
      <c r="BB12" s="82"/>
      <c r="BC12" s="17">
        <f t="shared" si="14"/>
        <v>1.9419999999999999</v>
      </c>
      <c r="BD12" s="95">
        <f t="shared" si="15"/>
        <v>750</v>
      </c>
      <c r="BE12" s="4">
        <f>BD12*60*'Berechnungen 525d'!$D$9/1000</f>
        <v>38.068085106382973</v>
      </c>
      <c r="BF12" s="19">
        <f t="shared" si="16"/>
        <v>1004</v>
      </c>
      <c r="BG12" s="19">
        <f t="shared" si="17"/>
        <v>1036</v>
      </c>
      <c r="BH12" s="19">
        <f t="shared" si="5"/>
        <v>-32</v>
      </c>
      <c r="BI12" s="19" t="str">
        <f>IF(ISBLANK(R12),#REF!,R12)</f>
        <v>2.5</v>
      </c>
      <c r="BJ12" s="19" t="str">
        <f>IF(ISBLANK(Q12),#REF!,Q12)</f>
        <v>km/h</v>
      </c>
      <c r="BK12" s="19" t="e">
        <f t="shared" si="6"/>
        <v>#VALUE!</v>
      </c>
      <c r="BL12" s="47">
        <f t="shared" si="18"/>
        <v>5.88</v>
      </c>
      <c r="BM12" s="48">
        <f t="shared" si="19"/>
        <v>3.867</v>
      </c>
      <c r="BN12" s="20">
        <f t="shared" si="20"/>
        <v>337.76900000000001</v>
      </c>
      <c r="BO12" s="20">
        <f t="shared" si="21"/>
        <v>337.76900000000001</v>
      </c>
      <c r="BP12" s="20">
        <f t="shared" si="22"/>
        <v>0</v>
      </c>
      <c r="BQ12" s="48"/>
    </row>
    <row r="13" spans="1:69" x14ac:dyDescent="0.25">
      <c r="A13">
        <v>1254.38650014002</v>
      </c>
      <c r="B13">
        <v>31.6267325013259</v>
      </c>
      <c r="D13">
        <v>1107.4856046065299</v>
      </c>
      <c r="E13">
        <v>94.914765614924207</v>
      </c>
      <c r="G13">
        <v>1144.06779661017</v>
      </c>
      <c r="H13">
        <v>191.588517020849</v>
      </c>
      <c r="J13" s="64">
        <v>2233</v>
      </c>
      <c r="K13" s="88" t="s">
        <v>91</v>
      </c>
      <c r="L13" s="91">
        <v>337.76900000000001</v>
      </c>
      <c r="M13" s="88" t="s">
        <v>91</v>
      </c>
      <c r="N13" s="91">
        <v>3.871</v>
      </c>
      <c r="O13" s="70" t="s">
        <v>92</v>
      </c>
      <c r="P13" s="94" t="s">
        <v>128</v>
      </c>
      <c r="Q13" s="55" t="s">
        <v>20</v>
      </c>
      <c r="R13" s="89" t="s">
        <v>119</v>
      </c>
      <c r="S13" s="55" t="s">
        <v>101</v>
      </c>
      <c r="T13" s="89" t="s">
        <v>120</v>
      </c>
      <c r="U13" s="55" t="s">
        <v>101</v>
      </c>
      <c r="V13" s="89" t="s">
        <v>121</v>
      </c>
      <c r="W13" s="55" t="s">
        <v>102</v>
      </c>
      <c r="X13" s="89" t="s">
        <v>122</v>
      </c>
      <c r="Y13" s="55" t="s">
        <v>93</v>
      </c>
      <c r="Z13" s="91">
        <v>5.72</v>
      </c>
      <c r="AA13" s="52" t="s">
        <v>26</v>
      </c>
      <c r="AB13" s="90" t="s">
        <v>125</v>
      </c>
      <c r="AC13" s="55" t="s">
        <v>91</v>
      </c>
      <c r="AD13" s="91">
        <v>337.76900000000001</v>
      </c>
      <c r="AH13" s="77">
        <f t="shared" si="7"/>
        <v>1254.38650014002</v>
      </c>
      <c r="AI13" s="78">
        <f t="shared" si="8"/>
        <v>94.880197503977698</v>
      </c>
      <c r="AJ13" s="79">
        <f t="shared" si="9"/>
        <v>16.950186375173708</v>
      </c>
      <c r="AK13" s="77">
        <f t="shared" si="10"/>
        <v>1107.4856046065299</v>
      </c>
      <c r="AL13" s="78">
        <f t="shared" si="11"/>
        <v>94.914765614924207</v>
      </c>
      <c r="AM13" s="79">
        <f t="shared" si="12"/>
        <v>14.970606522990092</v>
      </c>
      <c r="AN13" s="77">
        <f t="shared" si="3"/>
        <v>1144.06779661017</v>
      </c>
      <c r="AO13" s="78">
        <f t="shared" si="4"/>
        <v>191.588517020849</v>
      </c>
      <c r="AP13" s="79">
        <f t="shared" si="13"/>
        <v>31.216827413723379</v>
      </c>
      <c r="AQ13" s="100">
        <f>AI13*'Berechnungen 525d'!$C$5/'Berechnungen 525d'!$F$3/1000</f>
        <v>3.6926506095280969</v>
      </c>
      <c r="AR13" s="100">
        <f>AI13*'Berechnungen 525d'!$C$6/'Berechnungen 525d'!$F$3/1000</f>
        <v>2.0577365992026797</v>
      </c>
      <c r="AS13" s="100">
        <f>AI13*'Berechnungen 525d'!$C$7/'Berechnungen 525d'!$F$3/1000</f>
        <v>1.2825618529276976</v>
      </c>
      <c r="AT13" s="100">
        <f>AI13*'Berechnungen 525d'!$C$8/'Berechnungen 525d'!$F$3/1000</f>
        <v>0.89497447979020672</v>
      </c>
      <c r="AU13" s="100">
        <f>AI13*'Berechnungen 525d'!$C$9/'Berechnungen 525d'!$F$3/1000</f>
        <v>0.70470431479543827</v>
      </c>
      <c r="AV13" s="4">
        <f>AH13/'Berechnungen 525d'!$C$5*'Berechnungen 525d'!$B$3/1000*60</f>
        <v>12.150659553086044</v>
      </c>
      <c r="AW13" s="4">
        <f>AH13/'Berechnungen 525d'!$C$6*'Berechnungen 525d'!$B$3/1000*60</f>
        <v>21.804608239099615</v>
      </c>
      <c r="AX13" s="4">
        <f>AH13/'Berechnungen 525d'!$C$7*'Berechnungen 525d'!$B$3/1000*60</f>
        <v>34.983217614379605</v>
      </c>
      <c r="AY13" s="4">
        <f>AH13/'Berechnungen 525d'!$C$8*'Berechnungen 525d'!$B$3/1000*60</f>
        <v>50.133429967063691</v>
      </c>
      <c r="AZ13" s="4">
        <f>AH13/'Berechnungen 525d'!$C$9*'Berechnungen 525d'!$B$3/1000*60</f>
        <v>63.66945605817088</v>
      </c>
      <c r="BA13" s="99"/>
      <c r="BB13" s="82"/>
      <c r="BC13" s="17">
        <f t="shared" si="14"/>
        <v>2.2330000000000001</v>
      </c>
      <c r="BD13" s="95">
        <f t="shared" si="15"/>
        <v>752</v>
      </c>
      <c r="BE13" s="4">
        <f>BD13*60*'Berechnungen 525d'!$D$9/1000</f>
        <v>38.169599999999996</v>
      </c>
      <c r="BF13" s="19">
        <f t="shared" si="16"/>
        <v>1004</v>
      </c>
      <c r="BG13" s="19">
        <f t="shared" si="17"/>
        <v>1036</v>
      </c>
      <c r="BH13" s="19">
        <f t="shared" si="5"/>
        <v>-32</v>
      </c>
      <c r="BI13" s="19" t="str">
        <f>IF(ISBLANK(R13),#REF!,R13)</f>
        <v>2.5</v>
      </c>
      <c r="BJ13" s="19" t="str">
        <f>IF(ISBLANK(Q13),#REF!,Q13)</f>
        <v>km/h</v>
      </c>
      <c r="BK13" s="19" t="e">
        <f t="shared" si="6"/>
        <v>#VALUE!</v>
      </c>
      <c r="BL13" s="47">
        <f t="shared" si="18"/>
        <v>5.72</v>
      </c>
      <c r="BM13" s="48">
        <f t="shared" si="19"/>
        <v>3.871</v>
      </c>
      <c r="BN13" s="20">
        <f t="shared" si="20"/>
        <v>337.76900000000001</v>
      </c>
      <c r="BO13" s="20">
        <f t="shared" si="21"/>
        <v>337.76900000000001</v>
      </c>
      <c r="BP13" s="20">
        <f t="shared" si="22"/>
        <v>0</v>
      </c>
      <c r="BQ13" s="48"/>
    </row>
    <row r="14" spans="1:69" x14ac:dyDescent="0.25">
      <c r="A14">
        <v>1254.3948442033</v>
      </c>
      <c r="B14">
        <v>32.371690470714697</v>
      </c>
      <c r="D14">
        <v>1115.1631477927101</v>
      </c>
      <c r="E14">
        <v>97.882985744956898</v>
      </c>
      <c r="G14">
        <v>1158.1920903954799</v>
      </c>
      <c r="H14">
        <v>194.977391570354</v>
      </c>
      <c r="J14" s="64">
        <v>2523</v>
      </c>
      <c r="K14" s="88" t="s">
        <v>91</v>
      </c>
      <c r="L14" s="91">
        <v>337.76900000000001</v>
      </c>
      <c r="M14" s="88" t="s">
        <v>91</v>
      </c>
      <c r="N14" s="91">
        <v>3.871</v>
      </c>
      <c r="O14" s="70" t="s">
        <v>92</v>
      </c>
      <c r="P14" s="94" t="s">
        <v>118</v>
      </c>
      <c r="Q14" s="55" t="s">
        <v>20</v>
      </c>
      <c r="R14" s="89" t="s">
        <v>119</v>
      </c>
      <c r="S14" s="55" t="s">
        <v>101</v>
      </c>
      <c r="T14" s="89" t="s">
        <v>120</v>
      </c>
      <c r="U14" s="55" t="s">
        <v>101</v>
      </c>
      <c r="V14" s="89" t="s">
        <v>121</v>
      </c>
      <c r="W14" s="55" t="s">
        <v>102</v>
      </c>
      <c r="X14" s="89" t="s">
        <v>122</v>
      </c>
      <c r="Y14" s="55" t="s">
        <v>93</v>
      </c>
      <c r="Z14" s="91">
        <v>5.89</v>
      </c>
      <c r="AA14" s="52" t="s">
        <v>26</v>
      </c>
      <c r="AB14" s="90" t="s">
        <v>123</v>
      </c>
      <c r="AC14" s="55" t="s">
        <v>91</v>
      </c>
      <c r="AD14" s="91">
        <v>337.76900000000001</v>
      </c>
      <c r="AH14" s="77">
        <f t="shared" si="7"/>
        <v>1254.3948442033</v>
      </c>
      <c r="AI14" s="78">
        <f t="shared" si="8"/>
        <v>97.11507141214409</v>
      </c>
      <c r="AJ14" s="79">
        <f t="shared" si="9"/>
        <v>17.349558215600698</v>
      </c>
      <c r="AK14" s="77">
        <f t="shared" si="10"/>
        <v>1115.1631477927101</v>
      </c>
      <c r="AL14" s="78">
        <f t="shared" si="11"/>
        <v>97.882985744956898</v>
      </c>
      <c r="AM14" s="79">
        <f t="shared" si="12"/>
        <v>15.545802418936931</v>
      </c>
      <c r="AN14" s="77">
        <f t="shared" si="3"/>
        <v>1158.1920903954799</v>
      </c>
      <c r="AO14" s="78">
        <f t="shared" si="4"/>
        <v>194.977391570354</v>
      </c>
      <c r="AP14" s="79">
        <f t="shared" si="13"/>
        <v>32.161209797253974</v>
      </c>
      <c r="AQ14" s="100">
        <f>AI14*'Berechnungen 525d'!$C$5/'Berechnungen 525d'!$F$3/1000</f>
        <v>3.7796298603761267</v>
      </c>
      <c r="AR14" s="100">
        <f>AI14*'Berechnungen 525d'!$C$6/'Berechnungen 525d'!$F$3/1000</f>
        <v>2.1062059527286809</v>
      </c>
      <c r="AS14" s="100">
        <f>AI14*'Berechnungen 525d'!$C$7/'Berechnungen 525d'!$F$3/1000</f>
        <v>1.312772203413082</v>
      </c>
      <c r="AT14" s="100">
        <f>AI14*'Berechnungen 525d'!$C$8/'Berechnungen 525d'!$F$3/1000</f>
        <v>0.91605532875528251</v>
      </c>
      <c r="AU14" s="100">
        <f>AI14*'Berechnungen 525d'!$C$9/'Berechnungen 525d'!$F$3/1000</f>
        <v>0.72130340846872643</v>
      </c>
      <c r="AV14" s="4">
        <f>AH14/'Berechnungen 525d'!$C$5*'Berechnungen 525d'!$B$3/1000*60</f>
        <v>12.150740378152477</v>
      </c>
      <c r="AW14" s="4">
        <f>AH14/'Berechnungen 525d'!$C$6*'Berechnungen 525d'!$B$3/1000*60</f>
        <v>21.804753281342119</v>
      </c>
      <c r="AX14" s="4">
        <f>AH14/'Berechnungen 525d'!$C$7*'Berechnungen 525d'!$B$3/1000*60</f>
        <v>34.983450319515924</v>
      </c>
      <c r="AY14" s="4">
        <f>AH14/'Berechnungen 525d'!$C$8*'Berechnungen 525d'!$B$3/1000*60</f>
        <v>50.133763450014946</v>
      </c>
      <c r="AZ14" s="4">
        <f>AH14/'Berechnungen 525d'!$C$9*'Berechnungen 525d'!$B$3/1000*60</f>
        <v>63.669879581518984</v>
      </c>
      <c r="BA14" s="99"/>
      <c r="BB14" s="82"/>
      <c r="BC14" s="17">
        <f t="shared" si="14"/>
        <v>2.5230000000000001</v>
      </c>
      <c r="BD14" s="95">
        <f t="shared" si="15"/>
        <v>750</v>
      </c>
      <c r="BE14" s="4">
        <f>BD14*60*'Berechnungen 525d'!$D$9/1000</f>
        <v>38.068085106382973</v>
      </c>
      <c r="BF14" s="19">
        <f t="shared" si="16"/>
        <v>1004</v>
      </c>
      <c r="BG14" s="19">
        <f t="shared" si="17"/>
        <v>1036</v>
      </c>
      <c r="BH14" s="19">
        <f t="shared" si="5"/>
        <v>-32</v>
      </c>
      <c r="BI14" s="19" t="str">
        <f>IF(ISBLANK(R14),#REF!,R14)</f>
        <v>2.5</v>
      </c>
      <c r="BJ14" s="19" t="str">
        <f>IF(ISBLANK(Q14),#REF!,Q14)</f>
        <v>km/h</v>
      </c>
      <c r="BK14" s="19" t="e">
        <f t="shared" si="6"/>
        <v>#VALUE!</v>
      </c>
      <c r="BL14" s="47">
        <f t="shared" si="18"/>
        <v>5.89</v>
      </c>
      <c r="BM14" s="48">
        <f t="shared" si="19"/>
        <v>3.871</v>
      </c>
      <c r="BN14" s="20">
        <f t="shared" si="20"/>
        <v>337.76900000000001</v>
      </c>
      <c r="BO14" s="20">
        <f t="shared" si="21"/>
        <v>337.76900000000001</v>
      </c>
      <c r="BP14" s="20">
        <f t="shared" si="22"/>
        <v>0</v>
      </c>
      <c r="BQ14" s="48"/>
    </row>
    <row r="15" spans="1:69" x14ac:dyDescent="0.25">
      <c r="A15">
        <v>1258.4448439164701</v>
      </c>
      <c r="B15">
        <v>33.955664862784502</v>
      </c>
      <c r="D15">
        <v>1115.1631477927101</v>
      </c>
      <c r="E15">
        <v>99.859270329937104</v>
      </c>
      <c r="G15">
        <v>1179.3785310734499</v>
      </c>
      <c r="H15">
        <v>198.368656017284</v>
      </c>
      <c r="J15" s="64">
        <v>2814</v>
      </c>
      <c r="K15" s="88" t="s">
        <v>91</v>
      </c>
      <c r="L15" s="91">
        <v>337.76900000000001</v>
      </c>
      <c r="M15" s="88" t="s">
        <v>91</v>
      </c>
      <c r="N15" s="91">
        <v>3.863</v>
      </c>
      <c r="O15" s="70" t="s">
        <v>92</v>
      </c>
      <c r="P15" s="94" t="s">
        <v>129</v>
      </c>
      <c r="Q15" s="55" t="s">
        <v>20</v>
      </c>
      <c r="R15" s="89" t="s">
        <v>119</v>
      </c>
      <c r="S15" s="55" t="s">
        <v>101</v>
      </c>
      <c r="T15" s="89" t="s">
        <v>130</v>
      </c>
      <c r="U15" s="55" t="s">
        <v>101</v>
      </c>
      <c r="V15" s="89" t="s">
        <v>131</v>
      </c>
      <c r="W15" s="55" t="s">
        <v>102</v>
      </c>
      <c r="X15" s="89" t="s">
        <v>122</v>
      </c>
      <c r="Y15" s="55" t="s">
        <v>93</v>
      </c>
      <c r="Z15" s="91">
        <v>11.06</v>
      </c>
      <c r="AA15" s="52" t="s">
        <v>26</v>
      </c>
      <c r="AB15" s="90" t="s">
        <v>132</v>
      </c>
      <c r="AC15" s="55" t="s">
        <v>91</v>
      </c>
      <c r="AD15" s="91">
        <v>348.00400000000002</v>
      </c>
      <c r="AH15" s="77">
        <f t="shared" si="7"/>
        <v>1258.4448439164701</v>
      </c>
      <c r="AI15" s="78">
        <f t="shared" si="8"/>
        <v>101.86699458835351</v>
      </c>
      <c r="AJ15" s="79">
        <f t="shared" si="9"/>
        <v>18.257243391859141</v>
      </c>
      <c r="AK15" s="77">
        <f t="shared" si="10"/>
        <v>1115.1631477927101</v>
      </c>
      <c r="AL15" s="78">
        <f t="shared" si="11"/>
        <v>99.859270329937104</v>
      </c>
      <c r="AM15" s="79">
        <f t="shared" si="12"/>
        <v>15.859676474247667</v>
      </c>
      <c r="AN15" s="77">
        <f t="shared" si="3"/>
        <v>1179.3785310734499</v>
      </c>
      <c r="AO15" s="78">
        <f t="shared" si="4"/>
        <v>198.368656017284</v>
      </c>
      <c r="AP15" s="79">
        <f t="shared" si="13"/>
        <v>33.319140900852702</v>
      </c>
      <c r="AQ15" s="100">
        <f>AI15*'Berechnungen 525d'!$C$5/'Berechnungen 525d'!$F$3/1000</f>
        <v>3.9645703692987055</v>
      </c>
      <c r="AR15" s="100">
        <f>AI15*'Berechnungen 525d'!$C$6/'Berechnungen 525d'!$F$3/1000</f>
        <v>2.2092644042656904</v>
      </c>
      <c r="AS15" s="100">
        <f>AI15*'Berechnungen 525d'!$C$7/'Berechnungen 525d'!$F$3/1000</f>
        <v>1.3770072656724508</v>
      </c>
      <c r="AT15" s="100">
        <f>AI15*'Berechnungen 525d'!$C$8/'Berechnungen 525d'!$F$3/1000</f>
        <v>0.96087869637583101</v>
      </c>
      <c r="AU15" s="100">
        <f>AI15*'Berechnungen 525d'!$C$9/'Berechnungen 525d'!$F$3/1000</f>
        <v>0.75659739872112686</v>
      </c>
      <c r="AV15" s="4">
        <f>AH15/'Berechnungen 525d'!$C$5*'Berechnungen 525d'!$B$3/1000*60</f>
        <v>12.189970844758529</v>
      </c>
      <c r="AW15" s="4">
        <f>AH15/'Berechnungen 525d'!$C$6*'Berechnungen 525d'!$B$3/1000*60</f>
        <v>21.875153159772161</v>
      </c>
      <c r="AX15" s="4">
        <f>AH15/'Berechnungen 525d'!$C$7*'Berechnungen 525d'!$B$3/1000*60</f>
        <v>35.096399575019063</v>
      </c>
      <c r="AY15" s="4">
        <f>AH15/'Berechnungen 525d'!$C$8*'Berechnungen 525d'!$B$3/1000*60</f>
        <v>50.295627737428902</v>
      </c>
      <c r="AZ15" s="4">
        <f>AH15/'Berechnungen 525d'!$C$9*'Berechnungen 525d'!$B$3/1000*60</f>
        <v>63.875447226534689</v>
      </c>
      <c r="BA15" s="99"/>
      <c r="BB15" s="82"/>
      <c r="BC15" s="17">
        <f t="shared" si="14"/>
        <v>2.8140000000000001</v>
      </c>
      <c r="BD15" s="95">
        <f t="shared" si="15"/>
        <v>807</v>
      </c>
      <c r="BE15" s="4">
        <f>BD15*60*'Berechnungen 525d'!$D$9/1000</f>
        <v>40.96125957446808</v>
      </c>
      <c r="BF15" s="19">
        <f t="shared" si="16"/>
        <v>1027</v>
      </c>
      <c r="BG15" s="19">
        <f t="shared" si="17"/>
        <v>1034</v>
      </c>
      <c r="BH15" s="19">
        <f t="shared" si="5"/>
        <v>-7</v>
      </c>
      <c r="BI15" s="19" t="str">
        <f>IF(ISBLANK(R15),#REF!,R15)</f>
        <v>2.5</v>
      </c>
      <c r="BJ15" s="19" t="str">
        <f>IF(ISBLANK(Q15),#REF!,Q15)</f>
        <v>km/h</v>
      </c>
      <c r="BK15" s="19" t="e">
        <f t="shared" si="6"/>
        <v>#VALUE!</v>
      </c>
      <c r="BL15" s="47">
        <f t="shared" si="18"/>
        <v>11.06</v>
      </c>
      <c r="BM15" s="48">
        <f t="shared" si="19"/>
        <v>3.863</v>
      </c>
      <c r="BN15" s="20">
        <f t="shared" si="20"/>
        <v>337.76900000000001</v>
      </c>
      <c r="BO15" s="20">
        <f t="shared" si="21"/>
        <v>348.00400000000002</v>
      </c>
      <c r="BP15" s="20">
        <f t="shared" si="22"/>
        <v>10.235000000000014</v>
      </c>
      <c r="BQ15" s="48"/>
    </row>
    <row r="16" spans="1:69" x14ac:dyDescent="0.25">
      <c r="A16">
        <v>1262.48754257428</v>
      </c>
      <c r="B16">
        <v>34.8878010316391</v>
      </c>
      <c r="D16">
        <v>1115.1631477927101</v>
      </c>
      <c r="E16">
        <v>104.799981792388</v>
      </c>
      <c r="G16">
        <v>1186.4406779661001</v>
      </c>
      <c r="H16">
        <v>203.44718804668901</v>
      </c>
      <c r="J16" s="64">
        <v>3104</v>
      </c>
      <c r="K16" s="88" t="s">
        <v>91</v>
      </c>
      <c r="L16" s="91">
        <v>368.47500000000002</v>
      </c>
      <c r="M16" s="88" t="s">
        <v>91</v>
      </c>
      <c r="N16" s="91">
        <v>3.871</v>
      </c>
      <c r="O16" s="70" t="s">
        <v>92</v>
      </c>
      <c r="P16" s="94" t="s">
        <v>133</v>
      </c>
      <c r="Q16" s="55" t="s">
        <v>20</v>
      </c>
      <c r="R16" s="89" t="s">
        <v>119</v>
      </c>
      <c r="S16" s="55" t="s">
        <v>101</v>
      </c>
      <c r="T16" s="89" t="s">
        <v>134</v>
      </c>
      <c r="U16" s="55" t="s">
        <v>101</v>
      </c>
      <c r="V16" s="89" t="s">
        <v>135</v>
      </c>
      <c r="W16" s="55" t="s">
        <v>102</v>
      </c>
      <c r="X16" s="89" t="s">
        <v>122</v>
      </c>
      <c r="Y16" s="55" t="s">
        <v>93</v>
      </c>
      <c r="Z16" s="91">
        <v>6.81</v>
      </c>
      <c r="AA16" s="52" t="s">
        <v>26</v>
      </c>
      <c r="AB16" s="90" t="s">
        <v>136</v>
      </c>
      <c r="AC16" s="55" t="s">
        <v>91</v>
      </c>
      <c r="AD16" s="91">
        <v>368.47500000000002</v>
      </c>
      <c r="AH16" s="77">
        <f t="shared" si="7"/>
        <v>1262.48754257428</v>
      </c>
      <c r="AI16" s="78">
        <f t="shared" si="8"/>
        <v>104.6634030949173</v>
      </c>
      <c r="AJ16" s="79">
        <f t="shared" si="9"/>
        <v>18.818693951641542</v>
      </c>
      <c r="AK16" s="77">
        <f t="shared" si="10"/>
        <v>1115.1631477927101</v>
      </c>
      <c r="AL16" s="78">
        <f t="shared" si="11"/>
        <v>104.799981792388</v>
      </c>
      <c r="AM16" s="79">
        <f t="shared" si="12"/>
        <v>16.644361612524584</v>
      </c>
      <c r="AN16" s="77">
        <f t="shared" si="3"/>
        <v>1186.4406779661001</v>
      </c>
      <c r="AO16" s="78">
        <f t="shared" si="4"/>
        <v>203.44718804668901</v>
      </c>
      <c r="AP16" s="79">
        <f t="shared" si="13"/>
        <v>34.376784077720423</v>
      </c>
      <c r="AQ16" s="100">
        <f>AI16*'Berechnungen 525d'!$C$5/'Berechnungen 525d'!$F$3/1000</f>
        <v>4.0734040337292559</v>
      </c>
      <c r="AR16" s="100">
        <f>AI16*'Berechnungen 525d'!$C$6/'Berechnungen 525d'!$F$3/1000</f>
        <v>2.2699121714674479</v>
      </c>
      <c r="AS16" s="100">
        <f>AI16*'Berechnungen 525d'!$C$7/'Berechnungen 525d'!$F$3/1000</f>
        <v>1.4148082712571082</v>
      </c>
      <c r="AT16" s="100">
        <f>AI16*'Berechnungen 525d'!$C$8/'Berechnungen 525d'!$F$3/1000</f>
        <v>0.98725632115193807</v>
      </c>
      <c r="AU16" s="100">
        <f>AI16*'Berechnungen 525d'!$C$9/'Berechnungen 525d'!$F$3/1000</f>
        <v>0.77736718200940003</v>
      </c>
      <c r="AV16" s="4">
        <f>AH16/'Berechnungen 525d'!$C$5*'Berechnungen 525d'!$B$3/1000*60</f>
        <v>12.229130589431549</v>
      </c>
      <c r="AW16" s="4">
        <f>AH16/'Berechnungen 525d'!$C$6*'Berechnungen 525d'!$B$3/1000*60</f>
        <v>21.945426126240182</v>
      </c>
      <c r="AX16" s="4">
        <f>AH16/'Berechnungen 525d'!$C$7*'Berechnungen 525d'!$B$3/1000*60</f>
        <v>35.209145213528203</v>
      </c>
      <c r="AY16" s="4">
        <f>AH16/'Berechnungen 525d'!$C$8*'Berechnungen 525d'!$B$3/1000*60</f>
        <v>50.457200227260891</v>
      </c>
      <c r="AZ16" s="4">
        <f>AH16/'Berechnungen 525d'!$C$9*'Berechnungen 525d'!$B$3/1000*60</f>
        <v>64.080644288621329</v>
      </c>
      <c r="BA16" s="99"/>
      <c r="BB16" s="82"/>
      <c r="BC16" s="17">
        <f t="shared" si="14"/>
        <v>3.1040000000000001</v>
      </c>
      <c r="BD16" s="95">
        <f t="shared" si="15"/>
        <v>981</v>
      </c>
      <c r="BE16" s="4">
        <f>BD16*60*'Berechnungen 525d'!$D$9/1000</f>
        <v>49.793055319148934</v>
      </c>
      <c r="BF16" s="19">
        <f t="shared" si="16"/>
        <v>1003</v>
      </c>
      <c r="BG16" s="19">
        <f t="shared" si="17"/>
        <v>1035</v>
      </c>
      <c r="BH16" s="19">
        <f t="shared" si="5"/>
        <v>-32</v>
      </c>
      <c r="BI16" s="19" t="str">
        <f>IF(ISBLANK(R16),#REF!,R16)</f>
        <v>2.5</v>
      </c>
      <c r="BJ16" s="19" t="str">
        <f>IF(ISBLANK(Q16),#REF!,Q16)</f>
        <v>km/h</v>
      </c>
      <c r="BK16" s="19" t="e">
        <f t="shared" si="6"/>
        <v>#VALUE!</v>
      </c>
      <c r="BL16" s="47">
        <f t="shared" si="18"/>
        <v>6.81</v>
      </c>
      <c r="BM16" s="48">
        <f t="shared" si="19"/>
        <v>3.871</v>
      </c>
      <c r="BN16" s="20">
        <f t="shared" si="20"/>
        <v>368.47500000000002</v>
      </c>
      <c r="BO16" s="20">
        <f t="shared" si="21"/>
        <v>368.47500000000002</v>
      </c>
      <c r="BP16" s="20">
        <f t="shared" si="22"/>
        <v>0</v>
      </c>
      <c r="BQ16" s="48"/>
    </row>
    <row r="17" spans="1:69" x14ac:dyDescent="0.25">
      <c r="A17">
        <v>1268.54637552144</v>
      </c>
      <c r="B17">
        <v>35.8204065540531</v>
      </c>
      <c r="D17">
        <v>1115.1631477927101</v>
      </c>
      <c r="E17">
        <v>106.776266377368</v>
      </c>
      <c r="G17">
        <v>1200.56497175141</v>
      </c>
      <c r="H17">
        <v>205.99003890752999</v>
      </c>
      <c r="J17" s="64">
        <v>3364</v>
      </c>
      <c r="K17" s="88" t="s">
        <v>91</v>
      </c>
      <c r="L17" s="91">
        <v>368.47500000000002</v>
      </c>
      <c r="M17" s="88" t="s">
        <v>91</v>
      </c>
      <c r="N17" s="91">
        <v>3.8540000000000001</v>
      </c>
      <c r="O17" s="70" t="s">
        <v>92</v>
      </c>
      <c r="P17" s="94" t="s">
        <v>137</v>
      </c>
      <c r="Q17" s="55" t="s">
        <v>20</v>
      </c>
      <c r="R17" s="89" t="s">
        <v>119</v>
      </c>
      <c r="S17" s="55" t="s">
        <v>101</v>
      </c>
      <c r="T17" s="89" t="s">
        <v>138</v>
      </c>
      <c r="U17" s="55" t="s">
        <v>101</v>
      </c>
      <c r="V17" s="89" t="s">
        <v>139</v>
      </c>
      <c r="W17" s="55" t="s">
        <v>102</v>
      </c>
      <c r="X17" s="89" t="s">
        <v>122</v>
      </c>
      <c r="Y17" s="55" t="s">
        <v>93</v>
      </c>
      <c r="Z17" s="91">
        <v>10.63</v>
      </c>
      <c r="AA17" s="52" t="s">
        <v>26</v>
      </c>
      <c r="AB17" s="90" t="s">
        <v>140</v>
      </c>
      <c r="AC17" s="55" t="s">
        <v>91</v>
      </c>
      <c r="AD17" s="91">
        <v>378.71</v>
      </c>
      <c r="AH17" s="77">
        <f t="shared" si="7"/>
        <v>1268.54637552144</v>
      </c>
      <c r="AI17" s="78">
        <f t="shared" si="8"/>
        <v>107.46121966215929</v>
      </c>
      <c r="AJ17" s="79">
        <f t="shared" si="9"/>
        <v>19.41447453301905</v>
      </c>
      <c r="AK17" s="77">
        <f t="shared" si="10"/>
        <v>1115.1631477927101</v>
      </c>
      <c r="AL17" s="78">
        <f t="shared" si="11"/>
        <v>106.776266377368</v>
      </c>
      <c r="AM17" s="79">
        <f t="shared" si="12"/>
        <v>16.958235667835293</v>
      </c>
      <c r="AN17" s="77">
        <f t="shared" si="3"/>
        <v>1200.56497175141</v>
      </c>
      <c r="AO17" s="78">
        <f t="shared" si="4"/>
        <v>205.99003890752999</v>
      </c>
      <c r="AP17" s="79">
        <f t="shared" si="13"/>
        <v>35.220816037849509</v>
      </c>
      <c r="AQ17" s="100">
        <f>AI17*'Berechnungen 525d'!$C$5/'Berechnungen 525d'!$F$3/1000</f>
        <v>4.1822924985950767</v>
      </c>
      <c r="AR17" s="100">
        <f>AI17*'Berechnungen 525d'!$C$6/'Berechnungen 525d'!$F$3/1000</f>
        <v>2.3305904763163401</v>
      </c>
      <c r="AS17" s="100">
        <f>AI17*'Berechnungen 525d'!$C$7/'Berechnungen 525d'!$F$3/1000</f>
        <v>1.4526283105807327</v>
      </c>
      <c r="AT17" s="100">
        <f>AI17*'Berechnungen 525d'!$C$8/'Berechnungen 525d'!$F$3/1000</f>
        <v>1.0136472277129289</v>
      </c>
      <c r="AU17" s="100">
        <f>AI17*'Berechnungen 525d'!$C$9/'Berechnungen 525d'!$F$3/1000</f>
        <v>0.79814742339600697</v>
      </c>
      <c r="AV17" s="4">
        <f>AH17/'Berechnungen 525d'!$C$5*'Berechnungen 525d'!$B$3/1000*60</f>
        <v>12.287819690774514</v>
      </c>
      <c r="AW17" s="4">
        <f>AH17/'Berechnungen 525d'!$C$6*'Berechnungen 525d'!$B$3/1000*60</f>
        <v>22.050744924540567</v>
      </c>
      <c r="AX17" s="4">
        <f>AH17/'Berechnungen 525d'!$C$7*'Berechnungen 525d'!$B$3/1000*60</f>
        <v>35.378118230581563</v>
      </c>
      <c r="AY17" s="4">
        <f>AH17/'Berechnungen 525d'!$C$8*'Berechnungen 525d'!$B$3/1000*60</f>
        <v>50.699350535164143</v>
      </c>
      <c r="AZ17" s="4">
        <f>AH17/'Berechnungen 525d'!$C$9*'Berechnungen 525d'!$B$3/1000*60</f>
        <v>64.388175179658447</v>
      </c>
      <c r="BA17" s="99"/>
      <c r="BB17" s="82"/>
      <c r="BC17" s="17">
        <f t="shared" si="14"/>
        <v>3.3639999999999999</v>
      </c>
      <c r="BD17" s="95">
        <f t="shared" si="15"/>
        <v>1010</v>
      </c>
      <c r="BE17" s="4">
        <f>BD17*60*'Berechnungen 525d'!$D$9/1000</f>
        <v>51.265021276595739</v>
      </c>
      <c r="BF17" s="19">
        <f t="shared" si="16"/>
        <v>1030</v>
      </c>
      <c r="BG17" s="19">
        <f t="shared" si="17"/>
        <v>1043</v>
      </c>
      <c r="BH17" s="19">
        <f t="shared" si="5"/>
        <v>-13</v>
      </c>
      <c r="BI17" s="19" t="str">
        <f>IF(ISBLANK(R17),#REF!,R17)</f>
        <v>2.5</v>
      </c>
      <c r="BJ17" s="19" t="str">
        <f>IF(ISBLANK(Q17),#REF!,Q17)</f>
        <v>km/h</v>
      </c>
      <c r="BK17" s="19" t="e">
        <f t="shared" si="6"/>
        <v>#VALUE!</v>
      </c>
      <c r="BL17" s="47">
        <f t="shared" si="18"/>
        <v>10.63</v>
      </c>
      <c r="BM17" s="48">
        <f t="shared" si="19"/>
        <v>3.8540000000000001</v>
      </c>
      <c r="BN17" s="20">
        <f t="shared" si="20"/>
        <v>368.47500000000002</v>
      </c>
      <c r="BO17" s="20">
        <f t="shared" si="21"/>
        <v>378.71</v>
      </c>
      <c r="BP17" s="20">
        <f t="shared" si="22"/>
        <v>10.234999999999957</v>
      </c>
      <c r="BQ17" s="48"/>
    </row>
    <row r="18" spans="1:69" x14ac:dyDescent="0.25">
      <c r="A18">
        <v>1268.5620206400799</v>
      </c>
      <c r="B18">
        <v>37.217202746657001</v>
      </c>
      <c r="D18">
        <v>1122.8406909788901</v>
      </c>
      <c r="E18">
        <v>111.720771092381</v>
      </c>
      <c r="G18">
        <v>1228.81355932203</v>
      </c>
      <c r="H18">
        <v>210.229716940549</v>
      </c>
      <c r="J18" s="64">
        <v>3655</v>
      </c>
      <c r="K18" s="88" t="s">
        <v>91</v>
      </c>
      <c r="L18" s="91">
        <v>388.94600000000003</v>
      </c>
      <c r="M18" s="88" t="s">
        <v>91</v>
      </c>
      <c r="N18" s="91">
        <v>3.8540000000000001</v>
      </c>
      <c r="O18" s="70" t="s">
        <v>92</v>
      </c>
      <c r="P18" s="94" t="s">
        <v>141</v>
      </c>
      <c r="Q18" s="55" t="s">
        <v>20</v>
      </c>
      <c r="R18" s="89" t="s">
        <v>119</v>
      </c>
      <c r="S18" s="55" t="s">
        <v>101</v>
      </c>
      <c r="T18" s="89" t="s">
        <v>142</v>
      </c>
      <c r="U18" s="55" t="s">
        <v>101</v>
      </c>
      <c r="V18" s="89" t="s">
        <v>143</v>
      </c>
      <c r="W18" s="55" t="s">
        <v>102</v>
      </c>
      <c r="X18" s="89" t="s">
        <v>122</v>
      </c>
      <c r="Y18" s="55" t="s">
        <v>93</v>
      </c>
      <c r="Z18" s="91">
        <v>10.42</v>
      </c>
      <c r="AA18" s="52" t="s">
        <v>26</v>
      </c>
      <c r="AB18" s="90" t="s">
        <v>144</v>
      </c>
      <c r="AC18" s="55" t="s">
        <v>91</v>
      </c>
      <c r="AD18" s="91">
        <v>388.94600000000003</v>
      </c>
      <c r="AH18" s="77">
        <f t="shared" si="7"/>
        <v>1268.5620206400799</v>
      </c>
      <c r="AI18" s="78">
        <f t="shared" si="8"/>
        <v>111.65160823997101</v>
      </c>
      <c r="AJ18" s="79">
        <f t="shared" si="9"/>
        <v>20.171779601149545</v>
      </c>
      <c r="AK18" s="77">
        <f t="shared" si="10"/>
        <v>1122.8406909788901</v>
      </c>
      <c r="AL18" s="78">
        <f t="shared" si="11"/>
        <v>111.720771092381</v>
      </c>
      <c r="AM18" s="79">
        <f t="shared" si="12"/>
        <v>17.865681759271528</v>
      </c>
      <c r="AN18" s="77">
        <f t="shared" si="3"/>
        <v>1228.81355932203</v>
      </c>
      <c r="AO18" s="78">
        <f t="shared" si="4"/>
        <v>210.229716940549</v>
      </c>
      <c r="AP18" s="79">
        <f t="shared" si="13"/>
        <v>36.791511210530771</v>
      </c>
      <c r="AQ18" s="100">
        <f>AI18*'Berechnungen 525d'!$C$5/'Berechnungen 525d'!$F$3/1000</f>
        <v>4.3453785939351217</v>
      </c>
      <c r="AR18" s="100">
        <f>AI18*'Berechnungen 525d'!$C$6/'Berechnungen 525d'!$F$3/1000</f>
        <v>2.4214705141775865</v>
      </c>
      <c r="AS18" s="100">
        <f>AI18*'Berechnungen 525d'!$C$7/'Berechnungen 525d'!$F$3/1000</f>
        <v>1.5092727177408247</v>
      </c>
      <c r="AT18" s="100">
        <f>AI18*'Berechnungen 525d'!$C$8/'Berechnungen 525d'!$F$3/1000</f>
        <v>1.0531738195224436</v>
      </c>
      <c r="AU18" s="100">
        <f>AI18*'Berechnungen 525d'!$C$9/'Berechnungen 525d'!$F$3/1000</f>
        <v>0.82927072403342006</v>
      </c>
      <c r="AV18" s="4">
        <f>AH18/'Berechnungen 525d'!$C$5*'Berechnungen 525d'!$B$3/1000*60</f>
        <v>12.287971237773974</v>
      </c>
      <c r="AW18" s="4">
        <f>AH18/'Berechnungen 525d'!$C$6*'Berechnungen 525d'!$B$3/1000*60</f>
        <v>22.051016878745077</v>
      </c>
      <c r="AX18" s="4">
        <f>AH18/'Berechnungen 525d'!$C$7*'Berechnungen 525d'!$B$3/1000*60</f>
        <v>35.37855455271189</v>
      </c>
      <c r="AY18" s="4">
        <f>AH18/'Berechnungen 525d'!$C$8*'Berechnungen 525d'!$B$3/1000*60</f>
        <v>50.699975815697343</v>
      </c>
      <c r="AZ18" s="4">
        <f>AH18/'Berechnungen 525d'!$C$9*'Berechnungen 525d'!$B$3/1000*60</f>
        <v>64.388969285935644</v>
      </c>
      <c r="BA18" s="99"/>
      <c r="BB18" s="82"/>
      <c r="BC18" s="17">
        <f t="shared" si="14"/>
        <v>3.6549999999999998</v>
      </c>
      <c r="BD18" s="95">
        <f t="shared" si="15"/>
        <v>1071</v>
      </c>
      <c r="BE18" s="4">
        <f>BD18*60*'Berechnungen 525d'!$D$9/1000</f>
        <v>54.36122553191489</v>
      </c>
      <c r="BF18" s="19">
        <f t="shared" si="16"/>
        <v>1026</v>
      </c>
      <c r="BG18" s="19">
        <f t="shared" si="17"/>
        <v>1052</v>
      </c>
      <c r="BH18" s="19">
        <f t="shared" si="5"/>
        <v>-26</v>
      </c>
      <c r="BI18" s="19" t="str">
        <f>IF(ISBLANK(R18),#REF!,R18)</f>
        <v>2.5</v>
      </c>
      <c r="BJ18" s="19" t="str">
        <f>IF(ISBLANK(Q18),#REF!,Q18)</f>
        <v>km/h</v>
      </c>
      <c r="BK18" s="19" t="e">
        <f t="shared" si="6"/>
        <v>#VALUE!</v>
      </c>
      <c r="BL18" s="47">
        <f t="shared" si="18"/>
        <v>10.42</v>
      </c>
      <c r="BM18" s="48">
        <f t="shared" si="19"/>
        <v>3.8540000000000001</v>
      </c>
      <c r="BN18" s="20">
        <f t="shared" si="20"/>
        <v>388.94600000000003</v>
      </c>
      <c r="BO18" s="20">
        <f t="shared" si="21"/>
        <v>388.94600000000003</v>
      </c>
      <c r="BP18" s="20">
        <f t="shared" si="22"/>
        <v>0</v>
      </c>
      <c r="BQ18" s="48"/>
    </row>
    <row r="19" spans="1:69" x14ac:dyDescent="0.25">
      <c r="A19">
        <v>1268.5703647033599</v>
      </c>
      <c r="B19">
        <v>37.962160716045801</v>
      </c>
      <c r="D19">
        <v>1122.8406909788901</v>
      </c>
      <c r="E19">
        <v>113.69705567736101</v>
      </c>
      <c r="G19">
        <v>1242.9378531073401</v>
      </c>
      <c r="H19">
        <v>211.92654411272699</v>
      </c>
      <c r="J19" s="64">
        <v>3955</v>
      </c>
      <c r="K19" s="88" t="s">
        <v>91</v>
      </c>
      <c r="L19" s="91">
        <v>388.94600000000003</v>
      </c>
      <c r="M19" s="88" t="s">
        <v>91</v>
      </c>
      <c r="N19" s="91">
        <v>3.8540000000000001</v>
      </c>
      <c r="O19" s="70" t="s">
        <v>92</v>
      </c>
      <c r="P19" s="94" t="s">
        <v>145</v>
      </c>
      <c r="Q19" s="55" t="s">
        <v>20</v>
      </c>
      <c r="R19" s="89" t="s">
        <v>119</v>
      </c>
      <c r="S19" s="55" t="s">
        <v>101</v>
      </c>
      <c r="T19" s="89" t="s">
        <v>146</v>
      </c>
      <c r="U19" s="55" t="s">
        <v>101</v>
      </c>
      <c r="V19" s="89" t="s">
        <v>131</v>
      </c>
      <c r="W19" s="55" t="s">
        <v>102</v>
      </c>
      <c r="X19" s="89" t="s">
        <v>122</v>
      </c>
      <c r="Y19" s="55" t="s">
        <v>93</v>
      </c>
      <c r="Z19" s="91">
        <v>10.65</v>
      </c>
      <c r="AA19" s="52" t="s">
        <v>26</v>
      </c>
      <c r="AB19" s="90" t="s">
        <v>140</v>
      </c>
      <c r="AC19" s="55" t="s">
        <v>91</v>
      </c>
      <c r="AD19" s="91">
        <v>388.94600000000003</v>
      </c>
      <c r="AH19" s="77">
        <f t="shared" si="7"/>
        <v>1268.5703647033599</v>
      </c>
      <c r="AI19" s="78">
        <f t="shared" si="8"/>
        <v>113.8864821481374</v>
      </c>
      <c r="AJ19" s="79">
        <f t="shared" si="9"/>
        <v>20.575683272959687</v>
      </c>
      <c r="AK19" s="77">
        <f t="shared" si="10"/>
        <v>1122.8406909788901</v>
      </c>
      <c r="AL19" s="78">
        <f t="shared" si="11"/>
        <v>113.69705567736101</v>
      </c>
      <c r="AM19" s="79">
        <f t="shared" si="12"/>
        <v>18.181716737510364</v>
      </c>
      <c r="AN19" s="77">
        <f t="shared" si="3"/>
        <v>1242.9378531073401</v>
      </c>
      <c r="AO19" s="78">
        <f t="shared" si="4"/>
        <v>211.92654411272699</v>
      </c>
      <c r="AP19" s="79">
        <f t="shared" si="13"/>
        <v>37.514770758247842</v>
      </c>
      <c r="AQ19" s="100">
        <f>AI19*'Berechnungen 525d'!$C$5/'Berechnungen 525d'!$F$3/1000</f>
        <v>4.4323578447831515</v>
      </c>
      <c r="AR19" s="100">
        <f>AI19*'Berechnungen 525d'!$C$6/'Berechnungen 525d'!$F$3/1000</f>
        <v>2.4699398677035878</v>
      </c>
      <c r="AS19" s="100">
        <f>AI19*'Berechnungen 525d'!$C$7/'Berechnungen 525d'!$F$3/1000</f>
        <v>1.5394830682262091</v>
      </c>
      <c r="AT19" s="100">
        <f>AI19*'Berechnungen 525d'!$C$8/'Berechnungen 525d'!$F$3/1000</f>
        <v>1.0742546684875194</v>
      </c>
      <c r="AU19" s="100">
        <f>AI19*'Berechnungen 525d'!$C$9/'Berechnungen 525d'!$F$3/1000</f>
        <v>0.84586981770670822</v>
      </c>
      <c r="AV19" s="4">
        <f>AH19/'Berechnungen 525d'!$C$5*'Berechnungen 525d'!$B$3/1000*60</f>
        <v>12.288052062840405</v>
      </c>
      <c r="AW19" s="4">
        <f>AH19/'Berechnungen 525d'!$C$6*'Berechnungen 525d'!$B$3/1000*60</f>
        <v>22.051161920987578</v>
      </c>
      <c r="AX19" s="4">
        <f>AH19/'Berechnungen 525d'!$C$7*'Berechnungen 525d'!$B$3/1000*60</f>
        <v>35.378787257848202</v>
      </c>
      <c r="AY19" s="4">
        <f>AH19/'Berechnungen 525d'!$C$8*'Berechnungen 525d'!$B$3/1000*60</f>
        <v>50.700309298648605</v>
      </c>
      <c r="AZ19" s="4">
        <f>AH19/'Berechnungen 525d'!$C$9*'Berechnungen 525d'!$B$3/1000*60</f>
        <v>64.389392809283734</v>
      </c>
      <c r="BA19" s="99"/>
      <c r="BB19" s="82"/>
      <c r="BC19" s="17">
        <f t="shared" si="14"/>
        <v>3.9550000000000001</v>
      </c>
      <c r="BD19" s="95">
        <f t="shared" si="15"/>
        <v>1074</v>
      </c>
      <c r="BE19" s="4">
        <f>BD19*60*'Berechnungen 525d'!$D$9/1000</f>
        <v>54.513497872340423</v>
      </c>
      <c r="BF19" s="19">
        <f t="shared" si="16"/>
        <v>1027</v>
      </c>
      <c r="BG19" s="19">
        <f t="shared" si="17"/>
        <v>1065</v>
      </c>
      <c r="BH19" s="19">
        <f t="shared" si="5"/>
        <v>-38</v>
      </c>
      <c r="BI19" s="19" t="str">
        <f>IF(ISBLANK(R19),#REF!,R19)</f>
        <v>2.5</v>
      </c>
      <c r="BJ19" s="19" t="str">
        <f>IF(ISBLANK(Q19),#REF!,Q19)</f>
        <v>km/h</v>
      </c>
      <c r="BK19" s="19" t="e">
        <f t="shared" si="6"/>
        <v>#VALUE!</v>
      </c>
      <c r="BL19" s="47">
        <f t="shared" si="18"/>
        <v>10.65</v>
      </c>
      <c r="BM19" s="48">
        <f t="shared" si="19"/>
        <v>3.8540000000000001</v>
      </c>
      <c r="BN19" s="20">
        <f t="shared" si="20"/>
        <v>388.94600000000003</v>
      </c>
      <c r="BO19" s="20">
        <f t="shared" si="21"/>
        <v>388.94600000000003</v>
      </c>
      <c r="BP19" s="20">
        <f t="shared" si="22"/>
        <v>0</v>
      </c>
      <c r="BQ19" s="48"/>
    </row>
    <row r="20" spans="1:69" x14ac:dyDescent="0.25">
      <c r="A20">
        <v>1274.6396277296201</v>
      </c>
      <c r="B20">
        <v>39.8259637001957</v>
      </c>
      <c r="D20">
        <v>1122.8406909788901</v>
      </c>
      <c r="E20">
        <v>116.661482554831</v>
      </c>
      <c r="G20">
        <v>1250</v>
      </c>
      <c r="H20">
        <v>214.46700507614199</v>
      </c>
      <c r="J20" s="64">
        <v>4246</v>
      </c>
      <c r="K20" s="88" t="s">
        <v>91</v>
      </c>
      <c r="L20" s="91">
        <v>399.18099999999998</v>
      </c>
      <c r="M20" s="88" t="s">
        <v>91</v>
      </c>
      <c r="N20" s="91">
        <v>3.8580000000000001</v>
      </c>
      <c r="O20" s="70" t="s">
        <v>92</v>
      </c>
      <c r="P20" s="94" t="s">
        <v>147</v>
      </c>
      <c r="Q20" s="55" t="s">
        <v>20</v>
      </c>
      <c r="R20" s="89" t="s">
        <v>119</v>
      </c>
      <c r="S20" s="55" t="s">
        <v>101</v>
      </c>
      <c r="T20" s="89" t="s">
        <v>145</v>
      </c>
      <c r="U20" s="55" t="s">
        <v>101</v>
      </c>
      <c r="V20" s="89" t="s">
        <v>139</v>
      </c>
      <c r="W20" s="55" t="s">
        <v>102</v>
      </c>
      <c r="X20" s="89" t="s">
        <v>122</v>
      </c>
      <c r="Y20" s="55" t="s">
        <v>93</v>
      </c>
      <c r="Z20" s="91">
        <v>10.57</v>
      </c>
      <c r="AA20" s="52" t="s">
        <v>26</v>
      </c>
      <c r="AB20" s="90" t="s">
        <v>144</v>
      </c>
      <c r="AC20" s="55" t="s">
        <v>91</v>
      </c>
      <c r="AD20" s="91">
        <v>399.18099999999998</v>
      </c>
      <c r="AH20" s="77">
        <f t="shared" si="7"/>
        <v>1274.6396277296201</v>
      </c>
      <c r="AI20" s="78">
        <f t="shared" si="8"/>
        <v>119.4778911005871</v>
      </c>
      <c r="AJ20" s="79">
        <f t="shared" si="9"/>
        <v>21.689147933361042</v>
      </c>
      <c r="AK20" s="77">
        <f t="shared" si="10"/>
        <v>1122.8406909788901</v>
      </c>
      <c r="AL20" s="78">
        <f t="shared" si="11"/>
        <v>116.661482554831</v>
      </c>
      <c r="AM20" s="79">
        <f t="shared" si="12"/>
        <v>18.655769204868616</v>
      </c>
      <c r="AN20" s="77">
        <f t="shared" si="3"/>
        <v>1250</v>
      </c>
      <c r="AO20" s="78">
        <f t="shared" si="4"/>
        <v>214.46700507614199</v>
      </c>
      <c r="AP20" s="79">
        <f t="shared" si="13"/>
        <v>38.180184829794705</v>
      </c>
      <c r="AQ20" s="100">
        <f>AI20*'Berechnungen 525d'!$C$5/'Berechnungen 525d'!$F$3/1000</f>
        <v>4.6499703732089976</v>
      </c>
      <c r="AR20" s="100">
        <f>AI20*'Berechnungen 525d'!$C$6/'Berechnungen 525d'!$F$3/1000</f>
        <v>2.5912048644599754</v>
      </c>
      <c r="AS20" s="100">
        <f>AI20*'Berechnungen 525d'!$C$7/'Berechnungen 525d'!$F$3/1000</f>
        <v>1.61506604565656</v>
      </c>
      <c r="AT20" s="100">
        <f>AI20*'Berechnungen 525d'!$C$8/'Berechnungen 525d'!$F$3/1000</f>
        <v>1.1269966362548522</v>
      </c>
      <c r="AU20" s="100">
        <f>AI20*'Berechnungen 525d'!$C$9/'Berechnungen 525d'!$F$3/1000</f>
        <v>0.88739892618492311</v>
      </c>
      <c r="AV20" s="4">
        <f>AH20/'Berechnungen 525d'!$C$5*'Berechnungen 525d'!$B$3/1000*60</f>
        <v>12.346842195516409</v>
      </c>
      <c r="AW20" s="4">
        <f>AH20/'Berechnungen 525d'!$C$6*'Berechnungen 525d'!$B$3/1000*60</f>
        <v>22.156662022091094</v>
      </c>
      <c r="AX20" s="4">
        <f>AH20/'Berechnungen 525d'!$C$7*'Berechnungen 525d'!$B$3/1000*60</f>
        <v>35.548051156321982</v>
      </c>
      <c r="AY20" s="4">
        <f>AH20/'Berechnungen 525d'!$C$8*'Berechnungen 525d'!$B$3/1000*60</f>
        <v>50.942876460240939</v>
      </c>
      <c r="AZ20" s="4">
        <f>AH20/'Berechnungen 525d'!$C$9*'Berechnungen 525d'!$B$3/1000*60</f>
        <v>64.697453104505996</v>
      </c>
      <c r="BA20" s="99"/>
      <c r="BB20" s="82"/>
      <c r="BC20" s="17">
        <f t="shared" si="14"/>
        <v>4.2460000000000004</v>
      </c>
      <c r="BD20" s="95">
        <f t="shared" si="15"/>
        <v>1104</v>
      </c>
      <c r="BE20" s="4">
        <f>BD20*60*'Berechnungen 525d'!$D$9/1000</f>
        <v>56.036221276595747</v>
      </c>
      <c r="BF20" s="19">
        <f t="shared" si="16"/>
        <v>1030</v>
      </c>
      <c r="BG20" s="19">
        <f t="shared" si="17"/>
        <v>1074</v>
      </c>
      <c r="BH20" s="19">
        <f t="shared" si="5"/>
        <v>-44</v>
      </c>
      <c r="BI20" s="19" t="str">
        <f>IF(ISBLANK(R20),#REF!,R20)</f>
        <v>2.5</v>
      </c>
      <c r="BJ20" s="19" t="str">
        <f>IF(ISBLANK(Q20),#REF!,Q20)</f>
        <v>km/h</v>
      </c>
      <c r="BK20" s="19" t="e">
        <f t="shared" si="6"/>
        <v>#VALUE!</v>
      </c>
      <c r="BL20" s="47">
        <f t="shared" si="18"/>
        <v>10.57</v>
      </c>
      <c r="BM20" s="48">
        <f t="shared" si="19"/>
        <v>3.8580000000000001</v>
      </c>
      <c r="BN20" s="20">
        <f t="shared" si="20"/>
        <v>399.18099999999998</v>
      </c>
      <c r="BO20" s="20">
        <f t="shared" si="21"/>
        <v>399.18099999999998</v>
      </c>
      <c r="BP20" s="20">
        <f t="shared" si="22"/>
        <v>0</v>
      </c>
      <c r="BQ20" s="48"/>
    </row>
    <row r="21" spans="1:69" x14ac:dyDescent="0.25">
      <c r="A21">
        <v>1274.65527284826</v>
      </c>
      <c r="B21">
        <v>41.222759892799701</v>
      </c>
      <c r="D21">
        <v>1130.51823416507</v>
      </c>
      <c r="E21">
        <v>120.617844977354</v>
      </c>
      <c r="G21">
        <v>1285.3107344632799</v>
      </c>
      <c r="H21">
        <v>220.401120383913</v>
      </c>
      <c r="J21" s="64">
        <v>4536</v>
      </c>
      <c r="K21" s="88" t="s">
        <v>91</v>
      </c>
      <c r="L21" s="91">
        <v>593.654</v>
      </c>
      <c r="M21" s="88" t="s">
        <v>91</v>
      </c>
      <c r="N21" s="91">
        <v>3.786</v>
      </c>
      <c r="O21" s="70" t="s">
        <v>92</v>
      </c>
      <c r="P21" s="94" t="s">
        <v>148</v>
      </c>
      <c r="Q21" s="55" t="s">
        <v>20</v>
      </c>
      <c r="R21" s="89" t="s">
        <v>119</v>
      </c>
      <c r="S21" s="55" t="s">
        <v>101</v>
      </c>
      <c r="T21" s="89" t="s">
        <v>149</v>
      </c>
      <c r="U21" s="55" t="s">
        <v>101</v>
      </c>
      <c r="V21" s="89" t="s">
        <v>150</v>
      </c>
      <c r="W21" s="55" t="s">
        <v>102</v>
      </c>
      <c r="X21" s="89" t="s">
        <v>122</v>
      </c>
      <c r="Y21" s="55" t="s">
        <v>93</v>
      </c>
      <c r="Z21" s="91">
        <v>2.68</v>
      </c>
      <c r="AA21" s="52" t="s">
        <v>26</v>
      </c>
      <c r="AB21" s="90" t="s">
        <v>151</v>
      </c>
      <c r="AC21" s="55" t="s">
        <v>91</v>
      </c>
      <c r="AD21" s="91">
        <v>583.41899999999998</v>
      </c>
      <c r="AH21" s="77">
        <f t="shared" si="7"/>
        <v>1274.65527284826</v>
      </c>
      <c r="AI21" s="78">
        <f t="shared" si="8"/>
        <v>123.6682796783991</v>
      </c>
      <c r="AJ21" s="79">
        <f t="shared" si="9"/>
        <v>22.450116170941378</v>
      </c>
      <c r="AK21" s="77">
        <f t="shared" si="10"/>
        <v>1130.51823416507</v>
      </c>
      <c r="AL21" s="78">
        <f t="shared" si="11"/>
        <v>120.617844977354</v>
      </c>
      <c r="AM21" s="79">
        <f t="shared" si="12"/>
        <v>19.42033256297189</v>
      </c>
      <c r="AN21" s="77">
        <f t="shared" si="3"/>
        <v>1285.3107344632799</v>
      </c>
      <c r="AO21" s="78">
        <f t="shared" si="4"/>
        <v>220.401120383913</v>
      </c>
      <c r="AP21" s="79">
        <f t="shared" si="13"/>
        <v>40.344975757880363</v>
      </c>
      <c r="AQ21" s="100">
        <f>AI21*'Berechnungen 525d'!$C$5/'Berechnungen 525d'!$F$3/1000</f>
        <v>4.8130564685490533</v>
      </c>
      <c r="AR21" s="100">
        <f>AI21*'Berechnungen 525d'!$C$6/'Berechnungen 525d'!$F$3/1000</f>
        <v>2.6820849023212281</v>
      </c>
      <c r="AS21" s="100">
        <f>AI21*'Berechnungen 525d'!$C$7/'Berechnungen 525d'!$F$3/1000</f>
        <v>1.671710452816656</v>
      </c>
      <c r="AT21" s="100">
        <f>AI21*'Berechnungen 525d'!$C$8/'Berechnungen 525d'!$F$3/1000</f>
        <v>1.1665232280643698</v>
      </c>
      <c r="AU21" s="100">
        <f>AI21*'Berechnungen 525d'!$C$9/'Berechnungen 525d'!$F$3/1000</f>
        <v>0.91852222682233842</v>
      </c>
      <c r="AV21" s="4">
        <f>AH21/'Berechnungen 525d'!$C$5*'Berechnungen 525d'!$B$3/1000*60</f>
        <v>12.346993742515872</v>
      </c>
      <c r="AW21" s="4">
        <f>AH21/'Berechnungen 525d'!$C$6*'Berechnungen 525d'!$B$3/1000*60</f>
        <v>22.156933976295608</v>
      </c>
      <c r="AX21" s="4">
        <f>AH21/'Berechnungen 525d'!$C$7*'Berechnungen 525d'!$B$3/1000*60</f>
        <v>35.548487478452287</v>
      </c>
      <c r="AY21" s="4">
        <f>AH21/'Berechnungen 525d'!$C$8*'Berechnungen 525d'!$B$3/1000*60</f>
        <v>50.943501740774146</v>
      </c>
      <c r="AZ21" s="4">
        <f>AH21/'Berechnungen 525d'!$C$9*'Berechnungen 525d'!$B$3/1000*60</f>
        <v>64.698247210783165</v>
      </c>
      <c r="BA21" s="99"/>
      <c r="BB21" s="82"/>
      <c r="BC21" s="17">
        <f t="shared" si="14"/>
        <v>4.5359999999999996</v>
      </c>
      <c r="BD21" s="95">
        <f t="shared" si="15"/>
        <v>2509</v>
      </c>
      <c r="BE21" s="4">
        <f>BD21*60*'Berechnungen 525d'!$D$9/1000</f>
        <v>127.35043404255319</v>
      </c>
      <c r="BF21" s="19">
        <f t="shared" si="16"/>
        <v>986</v>
      </c>
      <c r="BG21" s="19">
        <f t="shared" si="17"/>
        <v>1412</v>
      </c>
      <c r="BH21" s="19">
        <f t="shared" si="5"/>
        <v>-426</v>
      </c>
      <c r="BI21" s="19" t="str">
        <f>IF(ISBLANK(R21),#REF!,R21)</f>
        <v>2.5</v>
      </c>
      <c r="BJ21" s="19" t="str">
        <f>IF(ISBLANK(Q21),#REF!,Q21)</f>
        <v>km/h</v>
      </c>
      <c r="BK21" s="19" t="e">
        <f t="shared" si="6"/>
        <v>#VALUE!</v>
      </c>
      <c r="BL21" s="47">
        <f t="shared" si="18"/>
        <v>2.68</v>
      </c>
      <c r="BM21" s="48">
        <f t="shared" si="19"/>
        <v>3.786</v>
      </c>
      <c r="BN21" s="20">
        <f t="shared" si="20"/>
        <v>593.654</v>
      </c>
      <c r="BO21" s="20">
        <f t="shared" si="21"/>
        <v>583.41899999999998</v>
      </c>
      <c r="BP21" s="20">
        <f t="shared" si="22"/>
        <v>-10.235000000000014</v>
      </c>
      <c r="BQ21" s="48"/>
    </row>
    <row r="22" spans="1:69" x14ac:dyDescent="0.25">
      <c r="A22">
        <v>1274.6594448799001</v>
      </c>
      <c r="B22">
        <v>41.595238877493998</v>
      </c>
      <c r="D22">
        <v>1130.51823416507</v>
      </c>
      <c r="E22">
        <v>123.582271854825</v>
      </c>
      <c r="G22">
        <v>1292.3728813559301</v>
      </c>
      <c r="H22">
        <v>225.47965241331801</v>
      </c>
      <c r="J22" s="64">
        <v>6930</v>
      </c>
      <c r="K22" s="88" t="s">
        <v>91</v>
      </c>
      <c r="L22" s="91">
        <v>532.24199999999996</v>
      </c>
      <c r="M22" s="88" t="s">
        <v>91</v>
      </c>
      <c r="N22" s="91">
        <v>3.8029999999999999</v>
      </c>
      <c r="O22" s="70" t="s">
        <v>92</v>
      </c>
      <c r="P22" s="94" t="s">
        <v>152</v>
      </c>
      <c r="Q22" s="55" t="s">
        <v>20</v>
      </c>
      <c r="R22" s="89" t="s">
        <v>119</v>
      </c>
      <c r="S22" s="55" t="s">
        <v>101</v>
      </c>
      <c r="T22" s="89" t="s">
        <v>153</v>
      </c>
      <c r="U22" s="55" t="s">
        <v>101</v>
      </c>
      <c r="V22" s="89" t="s">
        <v>154</v>
      </c>
      <c r="W22" s="55" t="s">
        <v>102</v>
      </c>
      <c r="X22" s="89" t="s">
        <v>122</v>
      </c>
      <c r="Y22" s="55" t="s">
        <v>93</v>
      </c>
      <c r="Z22" s="91">
        <v>0.48</v>
      </c>
      <c r="AA22" s="52" t="s">
        <v>26</v>
      </c>
      <c r="AB22" s="90" t="s">
        <v>122</v>
      </c>
      <c r="AC22" s="55" t="s">
        <v>91</v>
      </c>
      <c r="AD22" s="91">
        <v>511.77100000000002</v>
      </c>
      <c r="AH22" s="77">
        <f t="shared" si="7"/>
        <v>1274.6594448799001</v>
      </c>
      <c r="AI22" s="78">
        <f t="shared" si="8"/>
        <v>124.78571663248199</v>
      </c>
      <c r="AJ22" s="79">
        <f t="shared" si="9"/>
        <v>22.65304418807877</v>
      </c>
      <c r="AK22" s="77">
        <f t="shared" si="10"/>
        <v>1130.51823416507</v>
      </c>
      <c r="AL22" s="78">
        <f t="shared" si="11"/>
        <v>123.582271854825</v>
      </c>
      <c r="AM22" s="79">
        <f t="shared" si="12"/>
        <v>19.897626414722499</v>
      </c>
      <c r="AN22" s="77">
        <f t="shared" si="3"/>
        <v>1292.3728813559301</v>
      </c>
      <c r="AO22" s="78">
        <f t="shared" si="4"/>
        <v>225.47965241331801</v>
      </c>
      <c r="AP22" s="79">
        <f t="shared" si="13"/>
        <v>41.501397326509498</v>
      </c>
      <c r="AQ22" s="100">
        <f>AI22*'Berechnungen 525d'!$C$5/'Berechnungen 525d'!$F$3/1000</f>
        <v>4.8565460939730567</v>
      </c>
      <c r="AR22" s="100">
        <f>AI22*'Berechnungen 525d'!$C$6/'Berechnungen 525d'!$F$3/1000</f>
        <v>2.706319579084222</v>
      </c>
      <c r="AS22" s="100">
        <f>AI22*'Berechnungen 525d'!$C$7/'Berechnungen 525d'!$F$3/1000</f>
        <v>1.6868156280593438</v>
      </c>
      <c r="AT22" s="100">
        <f>AI22*'Berechnungen 525d'!$C$8/'Berechnungen 525d'!$F$3/1000</f>
        <v>1.1770636525469049</v>
      </c>
      <c r="AU22" s="100">
        <f>AI22*'Berechnungen 525d'!$C$9/'Berechnungen 525d'!$F$3/1000</f>
        <v>0.92682177365898011</v>
      </c>
      <c r="AV22" s="4">
        <f>AH22/'Berechnungen 525d'!$C$5*'Berechnungen 525d'!$B$3/1000*60</f>
        <v>12.347034155049087</v>
      </c>
      <c r="AW22" s="4">
        <f>AH22/'Berechnungen 525d'!$C$6*'Berechnungen 525d'!$B$3/1000*60</f>
        <v>22.157006497416859</v>
      </c>
      <c r="AX22" s="4">
        <f>AH22/'Berechnungen 525d'!$C$7*'Berechnungen 525d'!$B$3/1000*60</f>
        <v>35.548603831020444</v>
      </c>
      <c r="AY22" s="4">
        <f>AH22/'Berechnungen 525d'!$C$8*'Berechnungen 525d'!$B$3/1000*60</f>
        <v>50.943668482249777</v>
      </c>
      <c r="AZ22" s="4">
        <f>AH22/'Berechnungen 525d'!$C$9*'Berechnungen 525d'!$B$3/1000*60</f>
        <v>64.698458972457232</v>
      </c>
      <c r="BA22" s="99"/>
      <c r="BB22" s="82"/>
      <c r="BC22" s="17">
        <f t="shared" si="14"/>
        <v>6.93</v>
      </c>
      <c r="BD22" s="95">
        <f t="shared" si="15"/>
        <v>2150</v>
      </c>
      <c r="BE22" s="4">
        <f>BD22*60*'Berechnungen 525d'!$D$9/1000</f>
        <v>109.12851063829787</v>
      </c>
      <c r="BF22" s="19">
        <f t="shared" si="16"/>
        <v>929</v>
      </c>
      <c r="BG22" s="19">
        <f t="shared" si="17"/>
        <v>1296</v>
      </c>
      <c r="BH22" s="19">
        <f t="shared" si="5"/>
        <v>-367</v>
      </c>
      <c r="BI22" s="19" t="str">
        <f>IF(ISBLANK(R22),#REF!,R22)</f>
        <v>2.5</v>
      </c>
      <c r="BJ22" s="19" t="str">
        <f>IF(ISBLANK(Q22),#REF!,Q22)</f>
        <v>km/h</v>
      </c>
      <c r="BK22" s="19" t="e">
        <f t="shared" si="6"/>
        <v>#VALUE!</v>
      </c>
      <c r="BL22" s="47">
        <f t="shared" si="18"/>
        <v>0.48</v>
      </c>
      <c r="BM22" s="48">
        <f t="shared" si="19"/>
        <v>3.8029999999999999</v>
      </c>
      <c r="BN22" s="20">
        <f t="shared" si="20"/>
        <v>532.24199999999996</v>
      </c>
      <c r="BO22" s="20">
        <f t="shared" si="21"/>
        <v>511.77100000000002</v>
      </c>
      <c r="BP22" s="20">
        <f t="shared" si="22"/>
        <v>-20.470999999999947</v>
      </c>
      <c r="BQ22" s="48"/>
    </row>
    <row r="23" spans="1:69" x14ac:dyDescent="0.25">
      <c r="A23">
        <v>1274.66674593527</v>
      </c>
      <c r="B23">
        <v>42.247077100709198</v>
      </c>
      <c r="D23">
        <v>1130.51823416507</v>
      </c>
      <c r="E23">
        <v>127.534841024785</v>
      </c>
      <c r="G23">
        <v>1299.43502824859</v>
      </c>
      <c r="H23">
        <v>226.32806599940699</v>
      </c>
      <c r="J23" s="64">
        <v>7230</v>
      </c>
      <c r="K23" s="88" t="s">
        <v>91</v>
      </c>
      <c r="L23" s="91">
        <v>470.82900000000001</v>
      </c>
      <c r="M23" s="88" t="s">
        <v>91</v>
      </c>
      <c r="N23" s="91">
        <v>3.8159999999999998</v>
      </c>
      <c r="O23" s="70" t="s">
        <v>92</v>
      </c>
      <c r="P23" s="94" t="s">
        <v>155</v>
      </c>
      <c r="Q23" s="55" t="s">
        <v>20</v>
      </c>
      <c r="R23" s="89" t="s">
        <v>119</v>
      </c>
      <c r="S23" s="55" t="s">
        <v>101</v>
      </c>
      <c r="T23" s="89" t="s">
        <v>156</v>
      </c>
      <c r="U23" s="55" t="s">
        <v>101</v>
      </c>
      <c r="V23" s="89" t="s">
        <v>133</v>
      </c>
      <c r="W23" s="55" t="s">
        <v>102</v>
      </c>
      <c r="X23" s="89" t="s">
        <v>122</v>
      </c>
      <c r="Y23" s="55" t="s">
        <v>93</v>
      </c>
      <c r="Z23" s="91">
        <v>4.4000000000000004</v>
      </c>
      <c r="AA23" s="52" t="s">
        <v>26</v>
      </c>
      <c r="AB23" s="90" t="s">
        <v>123</v>
      </c>
      <c r="AC23" s="55" t="s">
        <v>91</v>
      </c>
      <c r="AD23" s="91">
        <v>481.065</v>
      </c>
      <c r="AH23" s="77">
        <f t="shared" si="7"/>
        <v>1274.66674593527</v>
      </c>
      <c r="AI23" s="78">
        <f t="shared" si="8"/>
        <v>126.7412313021276</v>
      </c>
      <c r="AJ23" s="79">
        <f t="shared" si="9"/>
        <v>23.008171413349086</v>
      </c>
      <c r="AK23" s="77">
        <f t="shared" si="10"/>
        <v>1130.51823416507</v>
      </c>
      <c r="AL23" s="78">
        <f t="shared" si="11"/>
        <v>127.534841024785</v>
      </c>
      <c r="AM23" s="79">
        <f t="shared" si="12"/>
        <v>20.534018217056431</v>
      </c>
      <c r="AN23" s="77">
        <f t="shared" si="3"/>
        <v>1299.43502824859</v>
      </c>
      <c r="AO23" s="78">
        <f t="shared" si="4"/>
        <v>226.32806599940699</v>
      </c>
      <c r="AP23" s="79">
        <f t="shared" si="13"/>
        <v>41.885191785004203</v>
      </c>
      <c r="AQ23" s="100">
        <f>AI23*'Berechnungen 525d'!$C$5/'Berechnungen 525d'!$F$3/1000</f>
        <v>4.9326529384650835</v>
      </c>
      <c r="AR23" s="100">
        <f>AI23*'Berechnungen 525d'!$C$6/'Berechnungen 525d'!$F$3/1000</f>
        <v>2.7487302634194735</v>
      </c>
      <c r="AS23" s="100">
        <f>AI23*'Berechnungen 525d'!$C$7/'Berechnungen 525d'!$F$3/1000</f>
        <v>1.7132496847340555</v>
      </c>
      <c r="AT23" s="100">
        <f>AI23*'Berechnungen 525d'!$C$8/'Berechnungen 525d'!$F$3/1000</f>
        <v>1.1955093953913463</v>
      </c>
      <c r="AU23" s="100">
        <f>AI23*'Berechnungen 525d'!$C$9/'Berechnungen 525d'!$F$3/1000</f>
        <v>0.94134598062310748</v>
      </c>
      <c r="AV23" s="4">
        <f>AH23/'Berechnungen 525d'!$C$5*'Berechnungen 525d'!$B$3/1000*60</f>
        <v>12.347104876982213</v>
      </c>
      <c r="AW23" s="4">
        <f>AH23/'Berechnungen 525d'!$C$6*'Berechnungen 525d'!$B$3/1000*60</f>
        <v>22.157133409379046</v>
      </c>
      <c r="AX23" s="4">
        <f>AH23/'Berechnungen 525d'!$C$7*'Berechnungen 525d'!$B$3/1000*60</f>
        <v>35.548807448014728</v>
      </c>
      <c r="AY23" s="4">
        <f>AH23/'Berechnungen 525d'!$C$8*'Berechnungen 525d'!$B$3/1000*60</f>
        <v>50.943960279832133</v>
      </c>
      <c r="AZ23" s="4">
        <f>AH23/'Berechnungen 525d'!$C$9*'Berechnungen 525d'!$B$3/1000*60</f>
        <v>64.698829555386808</v>
      </c>
      <c r="BA23" s="99"/>
      <c r="BB23" s="82"/>
      <c r="BC23" s="17">
        <f t="shared" si="14"/>
        <v>7.23</v>
      </c>
      <c r="BD23" s="95">
        <f t="shared" si="15"/>
        <v>1777</v>
      </c>
      <c r="BE23" s="4">
        <f>BD23*60*'Berechnungen 525d'!$D$9/1000</f>
        <v>90.195982978723407</v>
      </c>
      <c r="BF23" s="19">
        <f t="shared" si="16"/>
        <v>981</v>
      </c>
      <c r="BG23" s="19">
        <f t="shared" si="17"/>
        <v>1215</v>
      </c>
      <c r="BH23" s="19">
        <f t="shared" si="5"/>
        <v>-234</v>
      </c>
      <c r="BI23" s="19" t="str">
        <f>IF(ISBLANK(R23),#REF!,R23)</f>
        <v>2.5</v>
      </c>
      <c r="BJ23" s="19" t="str">
        <f>IF(ISBLANK(Q23),#REF!,Q23)</f>
        <v>km/h</v>
      </c>
      <c r="BK23" s="19" t="e">
        <f t="shared" si="6"/>
        <v>#VALUE!</v>
      </c>
      <c r="BL23" s="47">
        <f t="shared" si="18"/>
        <v>4.4000000000000004</v>
      </c>
      <c r="BM23" s="48">
        <f t="shared" si="19"/>
        <v>3.8159999999999998</v>
      </c>
      <c r="BN23" s="20">
        <f t="shared" si="20"/>
        <v>470.82900000000001</v>
      </c>
      <c r="BO23" s="20">
        <f t="shared" si="21"/>
        <v>481.065</v>
      </c>
      <c r="BP23" s="20">
        <f t="shared" si="22"/>
        <v>10.23599999999999</v>
      </c>
      <c r="BQ23" s="48"/>
    </row>
    <row r="24" spans="1:69" x14ac:dyDescent="0.25">
      <c r="A24">
        <v>1276.6891382720801</v>
      </c>
      <c r="B24">
        <v>42.806264931310103</v>
      </c>
      <c r="D24">
        <v>1138.1957773512499</v>
      </c>
      <c r="E24">
        <v>129.51491886232799</v>
      </c>
      <c r="G24">
        <v>1306.4971751412399</v>
      </c>
      <c r="H24">
        <v>230.560574340149</v>
      </c>
      <c r="J24" s="64">
        <v>7500</v>
      </c>
      <c r="K24" s="88" t="s">
        <v>91</v>
      </c>
      <c r="L24" s="91">
        <v>481.065</v>
      </c>
      <c r="M24" s="88" t="s">
        <v>91</v>
      </c>
      <c r="N24" s="91">
        <v>3.8239999999999998</v>
      </c>
      <c r="O24" s="70" t="s">
        <v>92</v>
      </c>
      <c r="P24" s="94" t="s">
        <v>157</v>
      </c>
      <c r="Q24" s="55" t="s">
        <v>20</v>
      </c>
      <c r="R24" s="89" t="s">
        <v>119</v>
      </c>
      <c r="S24" s="55" t="s">
        <v>101</v>
      </c>
      <c r="T24" s="89" t="s">
        <v>158</v>
      </c>
      <c r="U24" s="55" t="s">
        <v>101</v>
      </c>
      <c r="V24" s="89" t="s">
        <v>159</v>
      </c>
      <c r="W24" s="55" t="s">
        <v>102</v>
      </c>
      <c r="X24" s="89" t="s">
        <v>122</v>
      </c>
      <c r="Y24" s="55" t="s">
        <v>93</v>
      </c>
      <c r="Z24" s="91">
        <v>15.39</v>
      </c>
      <c r="AA24" s="52" t="s">
        <v>26</v>
      </c>
      <c r="AB24" s="90" t="s">
        <v>160</v>
      </c>
      <c r="AC24" s="55" t="s">
        <v>91</v>
      </c>
      <c r="AD24" s="91">
        <v>522.00599999999997</v>
      </c>
      <c r="AH24" s="77">
        <f t="shared" si="7"/>
        <v>1276.6891382720801</v>
      </c>
      <c r="AI24" s="78">
        <f t="shared" si="8"/>
        <v>128.41879479393032</v>
      </c>
      <c r="AJ24" s="79">
        <f t="shared" si="9"/>
        <v>23.349698633140893</v>
      </c>
      <c r="AK24" s="77">
        <f t="shared" si="10"/>
        <v>1138.1957773512499</v>
      </c>
      <c r="AL24" s="78">
        <f t="shared" si="11"/>
        <v>129.51491886232799</v>
      </c>
      <c r="AM24" s="79">
        <f t="shared" si="12"/>
        <v>20.994439968315127</v>
      </c>
      <c r="AN24" s="77">
        <f t="shared" si="3"/>
        <v>1306.4971751412399</v>
      </c>
      <c r="AO24" s="78">
        <f t="shared" si="4"/>
        <v>230.560574340149</v>
      </c>
      <c r="AP24" s="79">
        <f t="shared" si="13"/>
        <v>42.900370877848538</v>
      </c>
      <c r="AQ24" s="100">
        <f>AI24*'Berechnungen 525d'!$C$5/'Berechnungen 525d'!$F$3/1000</f>
        <v>4.9979421770363635</v>
      </c>
      <c r="AR24" s="100">
        <f>AI24*'Berechnungen 525d'!$C$6/'Berechnungen 525d'!$F$3/1000</f>
        <v>2.7851128162111025</v>
      </c>
      <c r="AS24" s="100">
        <f>AI24*'Berechnungen 525d'!$C$7/'Berechnungen 525d'!$F$3/1000</f>
        <v>1.7359264813370574</v>
      </c>
      <c r="AT24" s="100">
        <f>AI24*'Berechnungen 525d'!$C$8/'Berechnungen 525d'!$F$3/1000</f>
        <v>1.2113333139000344</v>
      </c>
      <c r="AU24" s="100">
        <f>AI24*'Berechnungen 525d'!$C$9/'Berechnungen 525d'!$F$3/1000</f>
        <v>0.95380575897640507</v>
      </c>
      <c r="AV24" s="4">
        <f>AH24/'Berechnungen 525d'!$C$5*'Berechnungen 525d'!$B$3/1000*60</f>
        <v>12.36669485245198</v>
      </c>
      <c r="AW24" s="4">
        <f>AH24/'Berechnungen 525d'!$C$6*'Berechnungen 525d'!$B$3/1000*60</f>
        <v>22.192288022893283</v>
      </c>
      <c r="AX24" s="4">
        <f>AH24/'Berechnungen 525d'!$C$7*'Berechnungen 525d'!$B$3/1000*60</f>
        <v>35.605209355411205</v>
      </c>
      <c r="AY24" s="4">
        <f>AH24/'Berechnungen 525d'!$C$8*'Berechnungen 525d'!$B$3/1000*60</f>
        <v>51.024788210116839</v>
      </c>
      <c r="AZ24" s="4">
        <f>AH24/'Berechnungen 525d'!$C$9*'Berechnungen 525d'!$B$3/1000*60</f>
        <v>64.801481026848379</v>
      </c>
      <c r="BA24" s="99"/>
      <c r="BB24" s="82"/>
      <c r="BC24" s="17">
        <f t="shared" si="14"/>
        <v>7.5</v>
      </c>
      <c r="BD24" s="95">
        <f t="shared" si="15"/>
        <v>1615</v>
      </c>
      <c r="BE24" s="4">
        <f>BD24*60*'Berechnungen 525d'!$D$9/1000</f>
        <v>81.973276595744679</v>
      </c>
      <c r="BF24" s="19">
        <f t="shared" si="16"/>
        <v>1185</v>
      </c>
      <c r="BG24" s="19">
        <f t="shared" si="17"/>
        <v>1202</v>
      </c>
      <c r="BH24" s="19">
        <f t="shared" si="5"/>
        <v>-17</v>
      </c>
      <c r="BI24" s="19" t="str">
        <f>IF(ISBLANK(R24),#REF!,R24)</f>
        <v>2.5</v>
      </c>
      <c r="BJ24" s="19" t="str">
        <f>IF(ISBLANK(Q24),#REF!,Q24)</f>
        <v>km/h</v>
      </c>
      <c r="BK24" s="19" t="e">
        <f t="shared" si="6"/>
        <v>#VALUE!</v>
      </c>
      <c r="BL24" s="47">
        <f t="shared" si="18"/>
        <v>15.39</v>
      </c>
      <c r="BM24" s="48">
        <f t="shared" si="19"/>
        <v>3.8239999999999998</v>
      </c>
      <c r="BN24" s="20">
        <f t="shared" si="20"/>
        <v>481.065</v>
      </c>
      <c r="BO24" s="20">
        <f t="shared" si="21"/>
        <v>522.00599999999997</v>
      </c>
      <c r="BP24" s="20">
        <f t="shared" si="22"/>
        <v>40.940999999999974</v>
      </c>
      <c r="BQ24" s="48"/>
    </row>
    <row r="25" spans="1:69" x14ac:dyDescent="0.25">
      <c r="A25">
        <v>1276.69435331163</v>
      </c>
      <c r="B25">
        <v>43.271863662178099</v>
      </c>
      <c r="D25">
        <v>1138.1957773512499</v>
      </c>
      <c r="E25">
        <v>133.467488032288</v>
      </c>
      <c r="G25">
        <v>1334.7457627118599</v>
      </c>
      <c r="H25">
        <v>236.49229975049499</v>
      </c>
      <c r="J25" s="64">
        <v>7801</v>
      </c>
      <c r="K25" s="88" t="s">
        <v>91</v>
      </c>
      <c r="L25" s="91">
        <v>675.53700000000003</v>
      </c>
      <c r="M25" s="88" t="s">
        <v>91</v>
      </c>
      <c r="N25" s="91">
        <v>3.79</v>
      </c>
      <c r="O25" s="70" t="s">
        <v>92</v>
      </c>
      <c r="P25" s="94" t="s">
        <v>161</v>
      </c>
      <c r="Q25" s="55" t="s">
        <v>20</v>
      </c>
      <c r="R25" s="89" t="s">
        <v>119</v>
      </c>
      <c r="S25" s="55" t="s">
        <v>101</v>
      </c>
      <c r="T25" s="89" t="s">
        <v>162</v>
      </c>
      <c r="U25" s="55" t="s">
        <v>101</v>
      </c>
      <c r="V25" s="89" t="s">
        <v>163</v>
      </c>
      <c r="W25" s="55" t="s">
        <v>102</v>
      </c>
      <c r="X25" s="89" t="s">
        <v>122</v>
      </c>
      <c r="Y25" s="55" t="s">
        <v>93</v>
      </c>
      <c r="Z25" s="91">
        <v>22.26</v>
      </c>
      <c r="AA25" s="52" t="s">
        <v>26</v>
      </c>
      <c r="AB25" s="90" t="s">
        <v>164</v>
      </c>
      <c r="AC25" s="55" t="s">
        <v>91</v>
      </c>
      <c r="AD25" s="91">
        <v>726.71400000000006</v>
      </c>
      <c r="AH25" s="77">
        <f t="shared" si="7"/>
        <v>1276.69435331163</v>
      </c>
      <c r="AI25" s="78">
        <f t="shared" si="8"/>
        <v>129.81559098653429</v>
      </c>
      <c r="AJ25" s="79">
        <f t="shared" si="9"/>
        <v>23.603766987466557</v>
      </c>
      <c r="AK25" s="77">
        <f t="shared" si="10"/>
        <v>1138.1957773512499</v>
      </c>
      <c r="AL25" s="78">
        <f t="shared" si="11"/>
        <v>133.467488032288</v>
      </c>
      <c r="AM25" s="79">
        <f t="shared" si="12"/>
        <v>21.635153616505313</v>
      </c>
      <c r="AN25" s="77">
        <f t="shared" si="3"/>
        <v>1334.7457627118599</v>
      </c>
      <c r="AO25" s="78">
        <f t="shared" si="4"/>
        <v>236.49229975049499</v>
      </c>
      <c r="AP25" s="79">
        <f t="shared" si="13"/>
        <v>44.95552581949741</v>
      </c>
      <c r="AQ25" s="100">
        <f>AI25*'Berechnungen 525d'!$C$5/'Berechnungen 525d'!$F$3/1000</f>
        <v>5.0523042088163814</v>
      </c>
      <c r="AR25" s="100">
        <f>AI25*'Berechnungen 525d'!$C$6/'Berechnungen 525d'!$F$3/1000</f>
        <v>2.815406162164853</v>
      </c>
      <c r="AS25" s="100">
        <f>AI25*'Berechnungen 525d'!$C$7/'Berechnungen 525d'!$F$3/1000</f>
        <v>1.7548079503904221</v>
      </c>
      <c r="AT25" s="100">
        <f>AI25*'Berechnungen 525d'!$C$8/'Berechnungen 525d'!$F$3/1000</f>
        <v>1.2245088445032069</v>
      </c>
      <c r="AU25" s="100">
        <f>AI25*'Berechnungen 525d'!$C$9/'Berechnungen 525d'!$F$3/1000</f>
        <v>0.9641801925222101</v>
      </c>
      <c r="AV25" s="4">
        <f>AH25/'Berechnungen 525d'!$C$5*'Berechnungen 525d'!$B$3/1000*60</f>
        <v>12.366745368118499</v>
      </c>
      <c r="AW25" s="4">
        <f>AH25/'Berechnungen 525d'!$C$6*'Berechnungen 525d'!$B$3/1000*60</f>
        <v>22.192378674294844</v>
      </c>
      <c r="AX25" s="4">
        <f>AH25/'Berechnungen 525d'!$C$7*'Berechnungen 525d'!$B$3/1000*60</f>
        <v>35.605354796121397</v>
      </c>
      <c r="AY25" s="4">
        <f>AH25/'Berechnungen 525d'!$C$8*'Berechnungen 525d'!$B$3/1000*60</f>
        <v>51.024996636961369</v>
      </c>
      <c r="AZ25" s="4">
        <f>AH25/'Berechnungen 525d'!$C$9*'Berechnungen 525d'!$B$3/1000*60</f>
        <v>64.801745728940944</v>
      </c>
      <c r="BA25" s="99"/>
      <c r="BB25" s="82"/>
      <c r="BC25" s="17">
        <f t="shared" si="14"/>
        <v>7.8010000000000002</v>
      </c>
      <c r="BD25" s="95">
        <f t="shared" si="15"/>
        <v>1846</v>
      </c>
      <c r="BE25" s="4">
        <f>BD25*60*'Berechnungen 525d'!$D$9/1000</f>
        <v>93.698246808510632</v>
      </c>
      <c r="BF25" s="19">
        <f t="shared" si="16"/>
        <v>1553</v>
      </c>
      <c r="BG25" s="19">
        <f t="shared" si="17"/>
        <v>1242</v>
      </c>
      <c r="BH25" s="19">
        <f t="shared" si="5"/>
        <v>311</v>
      </c>
      <c r="BI25" s="19" t="str">
        <f>IF(ISBLANK(R25),#REF!,R25)</f>
        <v>2.5</v>
      </c>
      <c r="BJ25" s="19" t="str">
        <f>IF(ISBLANK(Q25),#REF!,Q25)</f>
        <v>km/h</v>
      </c>
      <c r="BK25" s="19" t="e">
        <f t="shared" si="6"/>
        <v>#VALUE!</v>
      </c>
      <c r="BL25" s="47">
        <f t="shared" si="18"/>
        <v>22.26</v>
      </c>
      <c r="BM25" s="48">
        <f t="shared" si="19"/>
        <v>3.79</v>
      </c>
      <c r="BN25" s="20">
        <f t="shared" si="20"/>
        <v>675.53700000000003</v>
      </c>
      <c r="BO25" s="20">
        <f t="shared" si="21"/>
        <v>726.71400000000006</v>
      </c>
      <c r="BP25" s="20">
        <f t="shared" si="22"/>
        <v>51.177000000000021</v>
      </c>
      <c r="BQ25" s="48"/>
    </row>
    <row r="26" spans="1:69" x14ac:dyDescent="0.25">
      <c r="A26">
        <v>1276.70269737491</v>
      </c>
      <c r="B26">
        <v>44.016821631566799</v>
      </c>
      <c r="D26">
        <v>1138.1957773512499</v>
      </c>
      <c r="E26">
        <v>136.431914909759</v>
      </c>
      <c r="G26">
        <v>1348.87005649718</v>
      </c>
      <c r="H26">
        <v>239.03515061133601</v>
      </c>
      <c r="J26" s="64">
        <v>8121</v>
      </c>
      <c r="K26" s="88" t="s">
        <v>91</v>
      </c>
      <c r="L26" s="91">
        <v>951.89300000000003</v>
      </c>
      <c r="M26" s="88" t="s">
        <v>91</v>
      </c>
      <c r="N26" s="91">
        <v>3.7730000000000001</v>
      </c>
      <c r="O26" s="70" t="s">
        <v>92</v>
      </c>
      <c r="P26" s="94" t="s">
        <v>152</v>
      </c>
      <c r="Q26" s="55" t="s">
        <v>20</v>
      </c>
      <c r="R26" s="89" t="s">
        <v>119</v>
      </c>
      <c r="S26" s="55" t="s">
        <v>101</v>
      </c>
      <c r="T26" s="89" t="s">
        <v>165</v>
      </c>
      <c r="U26" s="55" t="s">
        <v>101</v>
      </c>
      <c r="V26" s="89" t="s">
        <v>166</v>
      </c>
      <c r="W26" s="55" t="s">
        <v>102</v>
      </c>
      <c r="X26" s="89" t="s">
        <v>122</v>
      </c>
      <c r="Y26" s="55" t="s">
        <v>93</v>
      </c>
      <c r="Z26" s="91">
        <v>27.4</v>
      </c>
      <c r="AA26" s="52" t="s">
        <v>26</v>
      </c>
      <c r="AB26" s="90" t="s">
        <v>167</v>
      </c>
      <c r="AC26" s="55" t="s">
        <v>91</v>
      </c>
      <c r="AD26" s="91">
        <v>1023.54</v>
      </c>
      <c r="AH26" s="77">
        <f t="shared" si="7"/>
        <v>1276.70269737491</v>
      </c>
      <c r="AI26" s="78">
        <f t="shared" si="8"/>
        <v>132.05046489470038</v>
      </c>
      <c r="AJ26" s="79">
        <f t="shared" si="9"/>
        <v>24.010280670090136</v>
      </c>
      <c r="AK26" s="77">
        <f t="shared" si="10"/>
        <v>1138.1957773512499</v>
      </c>
      <c r="AL26" s="78">
        <f t="shared" si="11"/>
        <v>136.431914909759</v>
      </c>
      <c r="AM26" s="79">
        <f t="shared" si="12"/>
        <v>22.115688852648116</v>
      </c>
      <c r="AN26" s="77">
        <f t="shared" si="3"/>
        <v>1348.87005649718</v>
      </c>
      <c r="AO26" s="78">
        <f t="shared" si="4"/>
        <v>239.03515061133601</v>
      </c>
      <c r="AP26" s="79">
        <f t="shared" si="13"/>
        <v>45.919738877385363</v>
      </c>
      <c r="AQ26" s="100">
        <f>AI26*'Berechnungen 525d'!$C$5/'Berechnungen 525d'!$F$3/1000</f>
        <v>5.1392834596643988</v>
      </c>
      <c r="AR26" s="100">
        <f>AI26*'Berechnungen 525d'!$C$6/'Berechnungen 525d'!$F$3/1000</f>
        <v>2.863875515690848</v>
      </c>
      <c r="AS26" s="100">
        <f>AI26*'Berechnungen 525d'!$C$7/'Berechnungen 525d'!$F$3/1000</f>
        <v>1.7850183008758023</v>
      </c>
      <c r="AT26" s="100">
        <f>AI26*'Berechnungen 525d'!$C$8/'Berechnungen 525d'!$F$3/1000</f>
        <v>1.2455896934682797</v>
      </c>
      <c r="AU26" s="100">
        <f>AI26*'Berechnungen 525d'!$C$9/'Berechnungen 525d'!$F$3/1000</f>
        <v>0.98077928619549581</v>
      </c>
      <c r="AV26" s="4">
        <f>AH26/'Berechnungen 525d'!$C$5*'Berechnungen 525d'!$B$3/1000*60</f>
        <v>12.366826193184931</v>
      </c>
      <c r="AW26" s="4">
        <f>AH26/'Berechnungen 525d'!$C$6*'Berechnungen 525d'!$B$3/1000*60</f>
        <v>22.192523716537345</v>
      </c>
      <c r="AX26" s="4">
        <f>AH26/'Berechnungen 525d'!$C$7*'Berechnungen 525d'!$B$3/1000*60</f>
        <v>35.605587501257716</v>
      </c>
      <c r="AY26" s="4">
        <f>AH26/'Berechnungen 525d'!$C$8*'Berechnungen 525d'!$B$3/1000*60</f>
        <v>51.025330119912631</v>
      </c>
      <c r="AZ26" s="4">
        <f>AH26/'Berechnungen 525d'!$C$9*'Berechnungen 525d'!$B$3/1000*60</f>
        <v>64.802169252289048</v>
      </c>
      <c r="BA26" s="99"/>
      <c r="BB26" s="82"/>
      <c r="BC26" s="17">
        <f t="shared" si="14"/>
        <v>8.1210000000000004</v>
      </c>
      <c r="BD26" s="95">
        <f t="shared" si="15"/>
        <v>2150</v>
      </c>
      <c r="BE26" s="4">
        <f>BD26*60*'Berechnungen 525d'!$D$9/1000</f>
        <v>109.12851063829787</v>
      </c>
      <c r="BF26" s="19">
        <f t="shared" si="16"/>
        <v>2057</v>
      </c>
      <c r="BG26" s="19">
        <f t="shared" si="17"/>
        <v>1347</v>
      </c>
      <c r="BH26" s="19">
        <f t="shared" si="5"/>
        <v>710</v>
      </c>
      <c r="BI26" s="19" t="str">
        <f>IF(ISBLANK(R26),#REF!,R26)</f>
        <v>2.5</v>
      </c>
      <c r="BJ26" s="19" t="str">
        <f>IF(ISBLANK(Q26),#REF!,Q26)</f>
        <v>km/h</v>
      </c>
      <c r="BK26" s="19" t="e">
        <f t="shared" si="6"/>
        <v>#VALUE!</v>
      </c>
      <c r="BL26" s="47">
        <f t="shared" si="18"/>
        <v>27.4</v>
      </c>
      <c r="BM26" s="48">
        <f t="shared" si="19"/>
        <v>3.7730000000000001</v>
      </c>
      <c r="BN26" s="20">
        <f t="shared" si="20"/>
        <v>951.89300000000003</v>
      </c>
      <c r="BO26" s="20">
        <f t="shared" si="21"/>
        <v>1023.54</v>
      </c>
      <c r="BP26" s="20">
        <f t="shared" si="22"/>
        <v>71.646999999999935</v>
      </c>
      <c r="BQ26" s="48"/>
    </row>
    <row r="27" spans="1:69" x14ac:dyDescent="0.25">
      <c r="A27">
        <v>1282.7625733299701</v>
      </c>
      <c r="B27">
        <v>45.042546900154399</v>
      </c>
      <c r="D27">
        <v>1145.8733205374299</v>
      </c>
      <c r="E27">
        <v>140.38827733228101</v>
      </c>
      <c r="G27">
        <v>1355.93220338983</v>
      </c>
      <c r="H27">
        <v>243.26765895207799</v>
      </c>
      <c r="J27" s="64">
        <v>8392</v>
      </c>
      <c r="K27" s="88" t="s">
        <v>91</v>
      </c>
      <c r="L27" s="91">
        <v>1166.8399999999999</v>
      </c>
      <c r="M27" s="88" t="s">
        <v>91</v>
      </c>
      <c r="N27" s="91">
        <v>3.7519999999999998</v>
      </c>
      <c r="O27" s="70" t="s">
        <v>92</v>
      </c>
      <c r="P27" s="94" t="s">
        <v>168</v>
      </c>
      <c r="Q27" s="55" t="s">
        <v>20</v>
      </c>
      <c r="R27" s="89" t="s">
        <v>119</v>
      </c>
      <c r="S27" s="55" t="s">
        <v>101</v>
      </c>
      <c r="T27" s="89" t="s">
        <v>169</v>
      </c>
      <c r="U27" s="55" t="s">
        <v>101</v>
      </c>
      <c r="V27" s="89" t="s">
        <v>170</v>
      </c>
      <c r="W27" s="55" t="s">
        <v>102</v>
      </c>
      <c r="X27" s="89" t="s">
        <v>122</v>
      </c>
      <c r="Y27" s="55" t="s">
        <v>93</v>
      </c>
      <c r="Z27" s="91">
        <v>34.53</v>
      </c>
      <c r="AA27" s="52" t="s">
        <v>26</v>
      </c>
      <c r="AB27" s="90" t="s">
        <v>171</v>
      </c>
      <c r="AC27" s="55" t="s">
        <v>91</v>
      </c>
      <c r="AD27" s="91">
        <v>1238.48</v>
      </c>
      <c r="AH27" s="77">
        <f t="shared" si="7"/>
        <v>1282.7625733299701</v>
      </c>
      <c r="AI27" s="78">
        <f t="shared" si="8"/>
        <v>135.12764070046319</v>
      </c>
      <c r="AJ27" s="79">
        <f t="shared" si="9"/>
        <v>24.686413584766466</v>
      </c>
      <c r="AK27" s="77">
        <f t="shared" si="10"/>
        <v>1145.8733205374299</v>
      </c>
      <c r="AL27" s="78">
        <f t="shared" si="11"/>
        <v>140.38827733228101</v>
      </c>
      <c r="AM27" s="79">
        <f t="shared" si="12"/>
        <v>22.910521722324138</v>
      </c>
      <c r="AN27" s="77">
        <f t="shared" si="3"/>
        <v>1355.93220338983</v>
      </c>
      <c r="AO27" s="78">
        <f t="shared" si="4"/>
        <v>243.26765895207799</v>
      </c>
      <c r="AP27" s="79">
        <f t="shared" si="13"/>
        <v>46.977497432722082</v>
      </c>
      <c r="AQ27" s="100">
        <f>AI27*'Berechnungen 525d'!$C$5/'Berechnungen 525d'!$F$3/1000</f>
        <v>5.2590443308862236</v>
      </c>
      <c r="AR27" s="100">
        <f>AI27*'Berechnungen 525d'!$C$6/'Berechnungen 525d'!$F$3/1000</f>
        <v>2.9306124897304904</v>
      </c>
      <c r="AS27" s="100">
        <f>AI27*'Berechnungen 525d'!$C$7/'Berechnungen 525d'!$F$3/1000</f>
        <v>1.8266146340101004</v>
      </c>
      <c r="AT27" s="100">
        <f>AI27*'Berechnungen 525d'!$C$8/'Berechnungen 525d'!$F$3/1000</f>
        <v>1.274615706149905</v>
      </c>
      <c r="AU27" s="100">
        <f>AI27*'Berechnungen 525d'!$C$9/'Berechnungen 525d'!$F$3/1000</f>
        <v>1.0036344142912639</v>
      </c>
      <c r="AV27" s="4">
        <f>AH27/'Berechnungen 525d'!$C$5*'Berechnungen 525d'!$B$3/1000*60</f>
        <v>12.425525397661101</v>
      </c>
      <c r="AW27" s="4">
        <f>AH27/'Berechnungen 525d'!$C$6*'Berechnungen 525d'!$B$3/1000*60</f>
        <v>22.297860645117868</v>
      </c>
      <c r="AX27" s="4">
        <f>AH27/'Berechnungen 525d'!$C$7*'Berechnungen 525d'!$B$3/1000*60</f>
        <v>35.774589606452849</v>
      </c>
      <c r="AY27" s="4">
        <f>AH27/'Berechnungen 525d'!$C$8*'Berechnungen 525d'!$B$3/1000*60</f>
        <v>51.267522113184398</v>
      </c>
      <c r="AZ27" s="4">
        <f>AH27/'Berechnungen 525d'!$C$9*'Berechnungen 525d'!$B$3/1000*60</f>
        <v>65.109753083744181</v>
      </c>
      <c r="BA27" s="99"/>
      <c r="BB27" s="82"/>
      <c r="BC27" s="17">
        <f t="shared" si="14"/>
        <v>8.3919999999999995</v>
      </c>
      <c r="BD27" s="95">
        <f t="shared" si="15"/>
        <v>2580</v>
      </c>
      <c r="BE27" s="4">
        <f>BD27*60*'Berechnungen 525d'!$D$9/1000</f>
        <v>130.95421276595744</v>
      </c>
      <c r="BF27" s="19">
        <f t="shared" si="16"/>
        <v>2337</v>
      </c>
      <c r="BG27" s="19">
        <f t="shared" si="17"/>
        <v>1570</v>
      </c>
      <c r="BH27" s="19">
        <f t="shared" si="5"/>
        <v>767</v>
      </c>
      <c r="BI27" s="19" t="str">
        <f>IF(ISBLANK(R27),#REF!,R27)</f>
        <v>2.5</v>
      </c>
      <c r="BJ27" s="19" t="str">
        <f>IF(ISBLANK(Q27),#REF!,Q27)</f>
        <v>km/h</v>
      </c>
      <c r="BK27" s="19" t="e">
        <f t="shared" si="6"/>
        <v>#VALUE!</v>
      </c>
      <c r="BL27" s="47">
        <f t="shared" si="18"/>
        <v>34.53</v>
      </c>
      <c r="BM27" s="48">
        <f t="shared" si="19"/>
        <v>3.7519999999999998</v>
      </c>
      <c r="BN27" s="20">
        <f t="shared" si="20"/>
        <v>1166.8399999999999</v>
      </c>
      <c r="BO27" s="20">
        <f t="shared" si="21"/>
        <v>1238.48</v>
      </c>
      <c r="BP27" s="20">
        <f t="shared" si="22"/>
        <v>71.6400000000001</v>
      </c>
      <c r="BQ27" s="48"/>
    </row>
    <row r="28" spans="1:69" x14ac:dyDescent="0.25">
      <c r="A28">
        <v>1282.7688313774299</v>
      </c>
      <c r="B28">
        <v>45.601265377196</v>
      </c>
      <c r="D28">
        <v>1153.5508637236101</v>
      </c>
      <c r="E28">
        <v>145.33278204729399</v>
      </c>
      <c r="G28">
        <v>1370.0564971751401</v>
      </c>
      <c r="H28">
        <v>245.81050981291901</v>
      </c>
      <c r="J28" s="64">
        <v>8692</v>
      </c>
      <c r="K28" s="88" t="s">
        <v>91</v>
      </c>
      <c r="L28" s="91">
        <v>1310.1300000000001</v>
      </c>
      <c r="M28" s="88" t="s">
        <v>91</v>
      </c>
      <c r="N28" s="91">
        <v>3.7</v>
      </c>
      <c r="O28" s="70" t="s">
        <v>92</v>
      </c>
      <c r="P28" s="93" t="s">
        <v>172</v>
      </c>
      <c r="Q28" s="55" t="s">
        <v>20</v>
      </c>
      <c r="R28" s="89" t="s">
        <v>119</v>
      </c>
      <c r="S28" s="55" t="s">
        <v>101</v>
      </c>
      <c r="T28" s="89" t="s">
        <v>173</v>
      </c>
      <c r="U28" s="55" t="s">
        <v>101</v>
      </c>
      <c r="V28" s="89" t="s">
        <v>174</v>
      </c>
      <c r="W28" s="55" t="s">
        <v>102</v>
      </c>
      <c r="X28" s="89" t="s">
        <v>122</v>
      </c>
      <c r="Y28" s="55" t="s">
        <v>93</v>
      </c>
      <c r="Z28" s="91">
        <v>49.11</v>
      </c>
      <c r="AA28" s="52" t="s">
        <v>26</v>
      </c>
      <c r="AB28" s="90" t="s">
        <v>175</v>
      </c>
      <c r="AC28" s="55" t="s">
        <v>91</v>
      </c>
      <c r="AD28" s="91">
        <v>1340.84</v>
      </c>
      <c r="AH28" s="77">
        <f t="shared" si="7"/>
        <v>1282.7688313774299</v>
      </c>
      <c r="AI28" s="78">
        <f t="shared" si="8"/>
        <v>136.803796131588</v>
      </c>
      <c r="AJ28" s="79">
        <f t="shared" si="9"/>
        <v>24.992751665372094</v>
      </c>
      <c r="AK28" s="77">
        <f t="shared" si="10"/>
        <v>1153.5508637236101</v>
      </c>
      <c r="AL28" s="78">
        <f t="shared" si="11"/>
        <v>145.33278204729399</v>
      </c>
      <c r="AM28" s="79">
        <f t="shared" si="12"/>
        <v>23.87634591397806</v>
      </c>
      <c r="AN28" s="77">
        <f t="shared" si="3"/>
        <v>1370.0564971751401</v>
      </c>
      <c r="AO28" s="78">
        <f t="shared" si="4"/>
        <v>245.81050981291901</v>
      </c>
      <c r="AP28" s="79">
        <f t="shared" si="13"/>
        <v>47.963012240446403</v>
      </c>
      <c r="AQ28" s="100">
        <f>AI28*'Berechnungen 525d'!$C$5/'Berechnungen 525d'!$F$3/1000</f>
        <v>5.3242787690222464</v>
      </c>
      <c r="AR28" s="100">
        <f>AI28*'Berechnungen 525d'!$C$6/'Berechnungen 525d'!$F$3/1000</f>
        <v>2.9669645048749915</v>
      </c>
      <c r="AS28" s="100">
        <f>AI28*'Berechnungen 525d'!$C$7/'Berechnungen 525d'!$F$3/1000</f>
        <v>1.8492723968741389</v>
      </c>
      <c r="AT28" s="100">
        <f>AI28*'Berechnungen 525d'!$C$8/'Berechnungen 525d'!$F$3/1000</f>
        <v>1.2904263428737122</v>
      </c>
      <c r="AU28" s="100">
        <f>AI28*'Berechnungen 525d'!$C$9/'Berechnungen 525d'!$F$3/1000</f>
        <v>1.0160837345462301</v>
      </c>
      <c r="AV28" s="4">
        <f>AH28/'Berechnungen 525d'!$C$5*'Berechnungen 525d'!$B$3/1000*60</f>
        <v>12.425586016460924</v>
      </c>
      <c r="AW28" s="4">
        <f>AH28/'Berechnungen 525d'!$C$6*'Berechnungen 525d'!$B$3/1000*60</f>
        <v>22.297969426799742</v>
      </c>
      <c r="AX28" s="4">
        <f>AH28/'Berechnungen 525d'!$C$7*'Berechnungen 525d'!$B$3/1000*60</f>
        <v>35.774764135305091</v>
      </c>
      <c r="AY28" s="4">
        <f>AH28/'Berechnungen 525d'!$C$8*'Berechnungen 525d'!$B$3/1000*60</f>
        <v>51.267772225397827</v>
      </c>
      <c r="AZ28" s="4">
        <f>AH28/'Berechnungen 525d'!$C$9*'Berechnungen 525d'!$B$3/1000*60</f>
        <v>65.110070726255245</v>
      </c>
      <c r="BA28" s="99"/>
      <c r="BB28" s="82"/>
      <c r="BC28" s="17">
        <f t="shared" si="14"/>
        <v>8.6920000000000002</v>
      </c>
      <c r="BD28" s="95">
        <f t="shared" si="15"/>
        <v>3159</v>
      </c>
      <c r="BE28" s="4">
        <f>BD28*60*'Berechnungen 525d'!$D$9/1000</f>
        <v>160.34277446808508</v>
      </c>
      <c r="BF28" s="19">
        <f t="shared" si="16"/>
        <v>2414</v>
      </c>
      <c r="BG28" s="19">
        <f t="shared" si="17"/>
        <v>1933</v>
      </c>
      <c r="BH28" s="19">
        <f t="shared" si="5"/>
        <v>481</v>
      </c>
      <c r="BI28" s="19" t="str">
        <f>IF(ISBLANK(R28),#REF!,R28)</f>
        <v>2.5</v>
      </c>
      <c r="BJ28" s="19" t="str">
        <f>IF(ISBLANK(Q28),#REF!,Q28)</f>
        <v>km/h</v>
      </c>
      <c r="BK28" s="19" t="e">
        <f t="shared" si="6"/>
        <v>#VALUE!</v>
      </c>
      <c r="BL28" s="47">
        <f t="shared" si="18"/>
        <v>49.11</v>
      </c>
      <c r="BM28" s="48">
        <f t="shared" si="19"/>
        <v>3.7</v>
      </c>
      <c r="BN28" s="20">
        <f t="shared" si="20"/>
        <v>1310.1300000000001</v>
      </c>
      <c r="BO28" s="20">
        <f t="shared" si="21"/>
        <v>1340.84</v>
      </c>
      <c r="BP28" s="20">
        <f t="shared" si="22"/>
        <v>30.709999999999809</v>
      </c>
      <c r="BQ28" s="48"/>
    </row>
    <row r="29" spans="1:69" x14ac:dyDescent="0.25">
      <c r="A29">
        <v>1284.8298150068999</v>
      </c>
      <c r="B29">
        <v>49.605883816219901</v>
      </c>
      <c r="D29">
        <v>1161.22840690979</v>
      </c>
      <c r="E29">
        <v>148.30100217732701</v>
      </c>
      <c r="G29">
        <v>1398.30508474576</v>
      </c>
      <c r="H29">
        <v>251.742235223264</v>
      </c>
      <c r="J29" s="64">
        <v>8993</v>
      </c>
      <c r="K29" s="88" t="s">
        <v>91</v>
      </c>
      <c r="L29" s="91">
        <v>982.6</v>
      </c>
      <c r="M29" s="88" t="s">
        <v>91</v>
      </c>
      <c r="N29" s="91">
        <v>3.8839999999999999</v>
      </c>
      <c r="O29" s="70" t="s">
        <v>92</v>
      </c>
      <c r="P29" s="93" t="s">
        <v>176</v>
      </c>
      <c r="Q29" s="55" t="s">
        <v>20</v>
      </c>
      <c r="R29" s="89" t="s">
        <v>119</v>
      </c>
      <c r="S29" s="55" t="s">
        <v>101</v>
      </c>
      <c r="T29" s="89" t="s">
        <v>177</v>
      </c>
      <c r="U29" s="55" t="s">
        <v>101</v>
      </c>
      <c r="V29" s="89" t="s">
        <v>178</v>
      </c>
      <c r="W29" s="55" t="s">
        <v>102</v>
      </c>
      <c r="X29" s="89" t="s">
        <v>122</v>
      </c>
      <c r="Y29" s="55" t="s">
        <v>93</v>
      </c>
      <c r="Z29" s="91">
        <v>6.18</v>
      </c>
      <c r="AA29" s="52" t="s">
        <v>26</v>
      </c>
      <c r="AB29" s="90" t="s">
        <v>179</v>
      </c>
      <c r="AC29" s="55" t="s">
        <v>91</v>
      </c>
      <c r="AD29" s="91">
        <v>829.06799999999998</v>
      </c>
      <c r="AH29" s="77">
        <f t="shared" si="7"/>
        <v>1284.8298150068999</v>
      </c>
      <c r="AI29" s="78">
        <f t="shared" si="8"/>
        <v>148.81765144865972</v>
      </c>
      <c r="AJ29" s="79">
        <f t="shared" si="9"/>
        <v>27.231250098988205</v>
      </c>
      <c r="AK29" s="77">
        <f t="shared" si="10"/>
        <v>1161.22840690979</v>
      </c>
      <c r="AL29" s="78">
        <f t="shared" si="11"/>
        <v>148.30100217732701</v>
      </c>
      <c r="AM29" s="79">
        <f t="shared" si="12"/>
        <v>24.526143422682704</v>
      </c>
      <c r="AN29" s="77">
        <f t="shared" si="3"/>
        <v>1398.30508474576</v>
      </c>
      <c r="AO29" s="78">
        <f t="shared" si="4"/>
        <v>251.742235223264</v>
      </c>
      <c r="AP29" s="79">
        <f t="shared" si="13"/>
        <v>50.13321393798369</v>
      </c>
      <c r="AQ29" s="100">
        <f>AI29*'Berechnungen 525d'!$C$5/'Berechnungen 525d'!$F$3/1000</f>
        <v>5.7918470427656414</v>
      </c>
      <c r="AR29" s="100">
        <f>AI29*'Berechnungen 525d'!$C$6/'Berechnungen 525d'!$F$3/1000</f>
        <v>3.2275178177243649</v>
      </c>
      <c r="AS29" s="100">
        <f>AI29*'Berechnungen 525d'!$C$7/'Berechnungen 525d'!$F$3/1000</f>
        <v>2.0116720644720356</v>
      </c>
      <c r="AT29" s="100">
        <f>AI29*'Berechnungen 525d'!$C$8/'Berechnungen 525d'!$F$3/1000</f>
        <v>1.403749187845871</v>
      </c>
      <c r="AU29" s="100">
        <f>AI29*'Berechnungen 525d'!$C$9/'Berechnungen 525d'!$F$3/1000</f>
        <v>1.105314321138481</v>
      </c>
      <c r="AV29" s="4">
        <f>AH29/'Berechnungen 525d'!$C$5*'Berechnungen 525d'!$B$3/1000*60</f>
        <v>12.445549807862839</v>
      </c>
      <c r="AW29" s="4">
        <f>AH29/'Berechnungen 525d'!$C$6*'Berechnungen 525d'!$B$3/1000*60</f>
        <v>22.333794860685373</v>
      </c>
      <c r="AX29" s="4">
        <f>AH29/'Berechnungen 525d'!$C$7*'Berechnungen 525d'!$B$3/1000*60</f>
        <v>35.832242303956747</v>
      </c>
      <c r="AY29" s="4">
        <f>AH29/'Berechnungen 525d'!$C$8*'Berechnungen 525d'!$B$3/1000*60</f>
        <v>51.350142514331715</v>
      </c>
      <c r="AZ29" s="4">
        <f>AH29/'Berechnungen 525d'!$C$9*'Berechnungen 525d'!$B$3/1000*60</f>
        <v>65.214680993201299</v>
      </c>
      <c r="BA29" s="99"/>
      <c r="BB29" s="82"/>
      <c r="BC29" s="17">
        <f t="shared" si="14"/>
        <v>8.9930000000000003</v>
      </c>
      <c r="BD29" s="95">
        <f t="shared" si="15"/>
        <v>3310</v>
      </c>
      <c r="BE29" s="4">
        <f>BD29*60*'Berechnungen 525d'!$D$9/1000</f>
        <v>168.00714893617021</v>
      </c>
      <c r="BF29" s="19">
        <f t="shared" si="16"/>
        <v>1092</v>
      </c>
      <c r="BG29" s="19">
        <f t="shared" si="17"/>
        <v>2257</v>
      </c>
      <c r="BH29" s="19">
        <f t="shared" si="5"/>
        <v>-1165</v>
      </c>
      <c r="BI29" s="19" t="str">
        <f>IF(ISBLANK(R29),#REF!,R29)</f>
        <v>2.5</v>
      </c>
      <c r="BJ29" s="19" t="str">
        <f>IF(ISBLANK(Q29),#REF!,Q29)</f>
        <v>km/h</v>
      </c>
      <c r="BK29" s="19" t="e">
        <f t="shared" si="6"/>
        <v>#VALUE!</v>
      </c>
      <c r="BL29" s="47">
        <f t="shared" si="18"/>
        <v>6.18</v>
      </c>
      <c r="BM29" s="48">
        <f t="shared" si="19"/>
        <v>3.8839999999999999</v>
      </c>
      <c r="BN29" s="20">
        <f t="shared" si="20"/>
        <v>982.6</v>
      </c>
      <c r="BO29" s="20">
        <f t="shared" si="21"/>
        <v>829.06799999999998</v>
      </c>
      <c r="BP29" s="20">
        <f t="shared" si="22"/>
        <v>-153.53200000000004</v>
      </c>
      <c r="BQ29" s="48"/>
    </row>
    <row r="30" spans="1:69" x14ac:dyDescent="0.25">
      <c r="A30">
        <v>1284.8402450860001</v>
      </c>
      <c r="B30">
        <v>50.537081277955899</v>
      </c>
      <c r="D30">
        <v>1168.90595009597</v>
      </c>
      <c r="E30">
        <v>152.25736459985001</v>
      </c>
      <c r="G30">
        <v>1398.30508474576</v>
      </c>
      <c r="H30">
        <v>254.28030628925401</v>
      </c>
      <c r="J30" s="64">
        <v>9273</v>
      </c>
      <c r="K30" s="88" t="s">
        <v>91</v>
      </c>
      <c r="L30" s="91">
        <v>593.654</v>
      </c>
      <c r="M30" s="88" t="s">
        <v>91</v>
      </c>
      <c r="N30" s="91">
        <v>3.7469999999999999</v>
      </c>
      <c r="O30" s="70" t="s">
        <v>92</v>
      </c>
      <c r="P30" s="93" t="s">
        <v>180</v>
      </c>
      <c r="Q30" s="55" t="s">
        <v>20</v>
      </c>
      <c r="R30" s="89" t="s">
        <v>119</v>
      </c>
      <c r="S30" s="55" t="s">
        <v>101</v>
      </c>
      <c r="T30" s="89" t="s">
        <v>181</v>
      </c>
      <c r="U30" s="55" t="s">
        <v>101</v>
      </c>
      <c r="V30" s="89" t="s">
        <v>182</v>
      </c>
      <c r="W30" s="55" t="s">
        <v>102</v>
      </c>
      <c r="X30" s="89" t="s">
        <v>122</v>
      </c>
      <c r="Y30" s="55" t="s">
        <v>93</v>
      </c>
      <c r="Z30" s="91">
        <v>1.61</v>
      </c>
      <c r="AA30" s="52" t="s">
        <v>26</v>
      </c>
      <c r="AB30" s="90" t="s">
        <v>183</v>
      </c>
      <c r="AC30" s="55" t="s">
        <v>91</v>
      </c>
      <c r="AD30" s="91">
        <v>593.654</v>
      </c>
      <c r="AH30" s="77">
        <f t="shared" si="7"/>
        <v>1284.8402450860001</v>
      </c>
      <c r="AI30" s="78">
        <f t="shared" si="8"/>
        <v>151.61124383386769</v>
      </c>
      <c r="AJ30" s="79">
        <f t="shared" si="9"/>
        <v>27.742658035555806</v>
      </c>
      <c r="AK30" s="77">
        <f t="shared" si="10"/>
        <v>1168.90595009597</v>
      </c>
      <c r="AL30" s="78">
        <f t="shared" si="11"/>
        <v>152.25736459985001</v>
      </c>
      <c r="AM30" s="79">
        <f t="shared" si="12"/>
        <v>25.34693225336509</v>
      </c>
      <c r="AN30" s="77">
        <f t="shared" si="3"/>
        <v>1398.30508474576</v>
      </c>
      <c r="AO30" s="78">
        <f t="shared" si="4"/>
        <v>254.28030628925401</v>
      </c>
      <c r="AP30" s="79">
        <f t="shared" si="13"/>
        <v>50.638658165998251</v>
      </c>
      <c r="AQ30" s="100">
        <f>AI30*'Berechnungen 525d'!$C$5/'Berechnungen 525d'!$F$3/1000</f>
        <v>5.9005711063256774</v>
      </c>
      <c r="AR30" s="100">
        <f>AI30*'Berechnungen 525d'!$C$6/'Berechnungen 525d'!$F$3/1000</f>
        <v>3.2881045096318657</v>
      </c>
      <c r="AS30" s="100">
        <f>AI30*'Berechnungen 525d'!$C$7/'Berechnungen 525d'!$F$3/1000</f>
        <v>2.0494350025787655</v>
      </c>
      <c r="AT30" s="100">
        <f>AI30*'Berechnungen 525d'!$C$8/'Berechnungen 525d'!$F$3/1000</f>
        <v>1.4301002490522157</v>
      </c>
      <c r="AU30" s="100">
        <f>AI30*'Berechnungen 525d'!$C$9/'Berechnungen 525d'!$F$3/1000</f>
        <v>1.1260631882300911</v>
      </c>
      <c r="AV30" s="4">
        <f>AH30/'Berechnungen 525d'!$C$5*'Berechnungen 525d'!$B$3/1000*60</f>
        <v>12.44565083919588</v>
      </c>
      <c r="AW30" s="4">
        <f>AH30/'Berechnungen 525d'!$C$6*'Berechnungen 525d'!$B$3/1000*60</f>
        <v>22.333976163488501</v>
      </c>
      <c r="AX30" s="4">
        <f>AH30/'Berechnungen 525d'!$C$7*'Berechnungen 525d'!$B$3/1000*60</f>
        <v>35.832533185377152</v>
      </c>
      <c r="AY30" s="4">
        <f>AH30/'Berechnungen 525d'!$C$8*'Berechnungen 525d'!$B$3/1000*60</f>
        <v>51.350559368020804</v>
      </c>
      <c r="AZ30" s="4">
        <f>AH30/'Berechnungen 525d'!$C$9*'Berechnungen 525d'!$B$3/1000*60</f>
        <v>65.215210397386414</v>
      </c>
      <c r="BA30" s="99"/>
      <c r="BB30" s="82"/>
      <c r="BC30" s="17">
        <f t="shared" si="14"/>
        <v>9.2729999999999997</v>
      </c>
      <c r="BD30" s="95">
        <f t="shared" si="15"/>
        <v>3035</v>
      </c>
      <c r="BE30" s="4">
        <f>BD30*60*'Berechnungen 525d'!$D$9/1000</f>
        <v>154.0488510638298</v>
      </c>
      <c r="BF30" s="19">
        <f t="shared" si="16"/>
        <v>1032</v>
      </c>
      <c r="BG30" s="19">
        <f t="shared" si="17"/>
        <v>1681</v>
      </c>
      <c r="BH30" s="19">
        <f t="shared" si="5"/>
        <v>-649</v>
      </c>
      <c r="BI30" s="19" t="str">
        <f>IF(ISBLANK(R30),#REF!,R30)</f>
        <v>2.5</v>
      </c>
      <c r="BJ30" s="19" t="str">
        <f>IF(ISBLANK(Q30),#REF!,Q30)</f>
        <v>km/h</v>
      </c>
      <c r="BK30" s="19" t="e">
        <f t="shared" si="6"/>
        <v>#VALUE!</v>
      </c>
      <c r="BL30" s="47">
        <f t="shared" si="18"/>
        <v>1.61</v>
      </c>
      <c r="BM30" s="48">
        <f t="shared" si="19"/>
        <v>3.7469999999999999</v>
      </c>
      <c r="BN30" s="20">
        <f t="shared" si="20"/>
        <v>593.654</v>
      </c>
      <c r="BO30" s="20">
        <f t="shared" si="21"/>
        <v>593.654</v>
      </c>
      <c r="BP30" s="20">
        <f t="shared" si="22"/>
        <v>0</v>
      </c>
      <c r="BQ30" s="48"/>
    </row>
    <row r="31" spans="1:69" x14ac:dyDescent="0.25">
      <c r="A31">
        <v>1288.8433094432401</v>
      </c>
      <c r="B31">
        <v>47.930667092213902</v>
      </c>
      <c r="D31">
        <v>1176.5834932821499</v>
      </c>
      <c r="E31">
        <v>155.225584729882</v>
      </c>
      <c r="G31">
        <v>1398.30508474576</v>
      </c>
      <c r="H31">
        <v>255.972353666581</v>
      </c>
      <c r="J31" s="64">
        <v>9543</v>
      </c>
      <c r="K31" s="88" t="s">
        <v>91</v>
      </c>
      <c r="L31" s="91">
        <v>562.94799999999998</v>
      </c>
      <c r="M31" s="88" t="s">
        <v>91</v>
      </c>
      <c r="N31" s="91">
        <v>3.786</v>
      </c>
      <c r="O31" s="70" t="s">
        <v>92</v>
      </c>
      <c r="P31" s="93" t="s">
        <v>184</v>
      </c>
      <c r="Q31" s="55" t="s">
        <v>20</v>
      </c>
      <c r="R31" s="89" t="s">
        <v>119</v>
      </c>
      <c r="S31" s="55" t="s">
        <v>101</v>
      </c>
      <c r="T31" s="89" t="s">
        <v>185</v>
      </c>
      <c r="U31" s="55" t="s">
        <v>101</v>
      </c>
      <c r="V31" s="89" t="s">
        <v>186</v>
      </c>
      <c r="W31" s="55" t="s">
        <v>102</v>
      </c>
      <c r="X31" s="89" t="s">
        <v>122</v>
      </c>
      <c r="Y31" s="55" t="s">
        <v>93</v>
      </c>
      <c r="Z31" s="91">
        <v>0.41</v>
      </c>
      <c r="AA31" s="52" t="s">
        <v>26</v>
      </c>
      <c r="AB31" s="90" t="s">
        <v>122</v>
      </c>
      <c r="AC31" s="55" t="s">
        <v>91</v>
      </c>
      <c r="AD31" s="91">
        <v>573.18299999999999</v>
      </c>
      <c r="AH31" s="77">
        <f t="shared" si="7"/>
        <v>1288.8433094432401</v>
      </c>
      <c r="AI31" s="78">
        <f t="shared" si="8"/>
        <v>143.79200127664171</v>
      </c>
      <c r="AJ31" s="79">
        <f t="shared" si="9"/>
        <v>26.393827619310631</v>
      </c>
      <c r="AK31" s="77">
        <f t="shared" si="10"/>
        <v>1176.5834932821499</v>
      </c>
      <c r="AL31" s="78">
        <f t="shared" si="11"/>
        <v>155.225584729882</v>
      </c>
      <c r="AM31" s="79">
        <f t="shared" si="12"/>
        <v>26.010792351681499</v>
      </c>
      <c r="AN31" s="77">
        <f t="shared" si="3"/>
        <v>1398.30508474576</v>
      </c>
      <c r="AO31" s="78">
        <f t="shared" si="4"/>
        <v>255.972353666581</v>
      </c>
      <c r="AP31" s="79">
        <f t="shared" si="13"/>
        <v>50.975620984674677</v>
      </c>
      <c r="AQ31" s="100">
        <f>AI31*'Berechnungen 525d'!$C$5/'Berechnungen 525d'!$F$3/1000</f>
        <v>5.5962533292281114</v>
      </c>
      <c r="AR31" s="100">
        <f>AI31*'Berechnungen 525d'!$C$6/'Berechnungen 525d'!$F$3/1000</f>
        <v>3.1185228475851305</v>
      </c>
      <c r="AS31" s="100">
        <f>AI31*'Berechnungen 525d'!$C$7/'Berechnungen 525d'!$F$3/1000</f>
        <v>1.9437368433578555</v>
      </c>
      <c r="AT31" s="100">
        <f>AI31*'Berechnungen 525d'!$C$8/'Berechnungen 525d'!$F$3/1000</f>
        <v>1.3563438412442179</v>
      </c>
      <c r="AU31" s="100">
        <f>AI31*'Berechnungen 525d'!$C$9/'Berechnungen 525d'!$F$3/1000</f>
        <v>1.0679872765702503</v>
      </c>
      <c r="AV31" s="4">
        <f>AH31/'Berechnungen 525d'!$C$5*'Berechnungen 525d'!$B$3/1000*60</f>
        <v>12.484426664803447</v>
      </c>
      <c r="AW31" s="4">
        <f>AH31/'Berechnungen 525d'!$C$6*'Berechnungen 525d'!$B$3/1000*60</f>
        <v>22.403560179304819</v>
      </c>
      <c r="AX31" s="4">
        <f>AH31/'Berechnungen 525d'!$C$7*'Berechnungen 525d'!$B$3/1000*60</f>
        <v>35.944173474489048</v>
      </c>
      <c r="AY31" s="4">
        <f>AH31/'Berechnungen 525d'!$C$8*'Berechnungen 525d'!$B$3/1000*60</f>
        <v>51.510547813834705</v>
      </c>
      <c r="AZ31" s="4">
        <f>AH31/'Berechnungen 525d'!$C$9*'Berechnungen 525d'!$B$3/1000*60</f>
        <v>65.418395723570072</v>
      </c>
      <c r="BA31" s="99"/>
      <c r="BB31" s="82"/>
      <c r="BC31" s="17">
        <f t="shared" si="14"/>
        <v>9.5429999999999993</v>
      </c>
      <c r="BD31" s="95">
        <f t="shared" si="15"/>
        <v>2611</v>
      </c>
      <c r="BE31" s="4">
        <f>BD31*60*'Berechnungen 525d'!$D$9/1000</f>
        <v>132.52769361702127</v>
      </c>
      <c r="BF31" s="19">
        <f t="shared" si="16"/>
        <v>977</v>
      </c>
      <c r="BG31" s="19">
        <f t="shared" si="17"/>
        <v>1376</v>
      </c>
      <c r="BH31" s="19">
        <f t="shared" si="5"/>
        <v>-399</v>
      </c>
      <c r="BI31" s="19" t="str">
        <f>IF(ISBLANK(R31),#REF!,R31)</f>
        <v>2.5</v>
      </c>
      <c r="BJ31" s="19" t="str">
        <f>IF(ISBLANK(Q31),#REF!,Q31)</f>
        <v>km/h</v>
      </c>
      <c r="BK31" s="19" t="e">
        <f t="shared" si="6"/>
        <v>#VALUE!</v>
      </c>
      <c r="BL31" s="47">
        <f t="shared" si="18"/>
        <v>0.41</v>
      </c>
      <c r="BM31" s="48">
        <f t="shared" si="19"/>
        <v>3.786</v>
      </c>
      <c r="BN31" s="20">
        <f t="shared" si="20"/>
        <v>562.94799999999998</v>
      </c>
      <c r="BO31" s="20">
        <f t="shared" si="21"/>
        <v>573.18299999999999</v>
      </c>
      <c r="BP31" s="20">
        <f t="shared" si="22"/>
        <v>10.235000000000014</v>
      </c>
      <c r="BQ31" s="48"/>
    </row>
    <row r="32" spans="1:69" x14ac:dyDescent="0.25">
      <c r="A32">
        <v>1288.84852448279</v>
      </c>
      <c r="B32">
        <v>48.396265823081897</v>
      </c>
      <c r="D32">
        <v>1191.93857965451</v>
      </c>
      <c r="E32">
        <v>158.197598112478</v>
      </c>
      <c r="G32">
        <v>1412.4293785310699</v>
      </c>
      <c r="H32">
        <v>264.43737034806497</v>
      </c>
      <c r="J32" s="64">
        <v>9834</v>
      </c>
      <c r="K32" s="88" t="s">
        <v>91</v>
      </c>
      <c r="L32" s="91">
        <v>542.47699999999998</v>
      </c>
      <c r="M32" s="88" t="s">
        <v>91</v>
      </c>
      <c r="N32" s="91">
        <v>3.7770000000000001</v>
      </c>
      <c r="O32" s="70" t="s">
        <v>92</v>
      </c>
      <c r="P32" s="93" t="s">
        <v>187</v>
      </c>
      <c r="Q32" s="55" t="s">
        <v>20</v>
      </c>
      <c r="R32" s="89" t="s">
        <v>119</v>
      </c>
      <c r="S32" s="55" t="s">
        <v>101</v>
      </c>
      <c r="T32" s="89" t="s">
        <v>188</v>
      </c>
      <c r="U32" s="55" t="s">
        <v>101</v>
      </c>
      <c r="V32" s="89" t="s">
        <v>189</v>
      </c>
      <c r="W32" s="55" t="s">
        <v>102</v>
      </c>
      <c r="X32" s="89" t="s">
        <v>122</v>
      </c>
      <c r="Y32" s="55" t="s">
        <v>93</v>
      </c>
      <c r="Z32" s="91">
        <v>5.4</v>
      </c>
      <c r="AA32" s="52" t="s">
        <v>26</v>
      </c>
      <c r="AB32" s="90" t="s">
        <v>190</v>
      </c>
      <c r="AC32" s="55" t="s">
        <v>91</v>
      </c>
      <c r="AD32" s="91">
        <v>542.47699999999998</v>
      </c>
      <c r="AH32" s="77">
        <f t="shared" si="7"/>
        <v>1288.84852448279</v>
      </c>
      <c r="AI32" s="78">
        <f t="shared" si="8"/>
        <v>145.18879746924569</v>
      </c>
      <c r="AJ32" s="79">
        <f t="shared" si="9"/>
        <v>26.650325222489425</v>
      </c>
      <c r="AK32" s="77">
        <f t="shared" si="10"/>
        <v>1191.93857965451</v>
      </c>
      <c r="AL32" s="78">
        <f t="shared" si="11"/>
        <v>158.197598112478</v>
      </c>
      <c r="AM32" s="79">
        <f t="shared" si="12"/>
        <v>26.85476081364849</v>
      </c>
      <c r="AN32" s="77">
        <f t="shared" si="3"/>
        <v>1412.4293785310699</v>
      </c>
      <c r="AO32" s="78">
        <f t="shared" si="4"/>
        <v>264.43737034806497</v>
      </c>
      <c r="AP32" s="79">
        <f t="shared" si="13"/>
        <v>53.193320151945009</v>
      </c>
      <c r="AQ32" s="100">
        <f>AI32*'Berechnungen 525d'!$C$5/'Berechnungen 525d'!$F$3/1000</f>
        <v>5.6506153610081293</v>
      </c>
      <c r="AR32" s="100">
        <f>AI32*'Berechnungen 525d'!$C$6/'Berechnungen 525d'!$F$3/1000</f>
        <v>3.1488161935388805</v>
      </c>
      <c r="AS32" s="100">
        <f>AI32*'Berechnungen 525d'!$C$7/'Berechnungen 525d'!$F$3/1000</f>
        <v>1.9626183124112202</v>
      </c>
      <c r="AT32" s="100">
        <f>AI32*'Berechnungen 525d'!$C$8/'Berechnungen 525d'!$F$3/1000</f>
        <v>1.3695193718473899</v>
      </c>
      <c r="AU32" s="100">
        <f>AI32*'Berechnungen 525d'!$C$9/'Berechnungen 525d'!$F$3/1000</f>
        <v>1.078361710116055</v>
      </c>
      <c r="AV32" s="4">
        <f>AH32/'Berechnungen 525d'!$C$5*'Berechnungen 525d'!$B$3/1000*60</f>
        <v>12.484477180469966</v>
      </c>
      <c r="AW32" s="4">
        <f>AH32/'Berechnungen 525d'!$C$6*'Berechnungen 525d'!$B$3/1000*60</f>
        <v>22.403650830706383</v>
      </c>
      <c r="AX32" s="4">
        <f>AH32/'Berechnungen 525d'!$C$7*'Berechnungen 525d'!$B$3/1000*60</f>
        <v>35.944318915199247</v>
      </c>
      <c r="AY32" s="4">
        <f>AH32/'Berechnungen 525d'!$C$8*'Berechnungen 525d'!$B$3/1000*60</f>
        <v>51.510756240679235</v>
      </c>
      <c r="AZ32" s="4">
        <f>AH32/'Berechnungen 525d'!$C$9*'Berechnungen 525d'!$B$3/1000*60</f>
        <v>65.418660425662637</v>
      </c>
      <c r="BA32" s="99"/>
      <c r="BB32" s="82"/>
      <c r="BC32" s="17">
        <f t="shared" si="14"/>
        <v>9.8339999999999996</v>
      </c>
      <c r="BD32" s="95">
        <f t="shared" si="15"/>
        <v>2178</v>
      </c>
      <c r="BE32" s="4">
        <f>BD32*60*'Berechnungen 525d'!$D$9/1000</f>
        <v>110.54971914893616</v>
      </c>
      <c r="BF32" s="19">
        <f t="shared" si="16"/>
        <v>999</v>
      </c>
      <c r="BG32" s="19">
        <f t="shared" si="17"/>
        <v>1240</v>
      </c>
      <c r="BH32" s="19">
        <f t="shared" si="5"/>
        <v>-241</v>
      </c>
      <c r="BI32" s="19" t="str">
        <f>IF(ISBLANK(R32),#REF!,R32)</f>
        <v>2.5</v>
      </c>
      <c r="BJ32" s="19" t="str">
        <f>IF(ISBLANK(Q32),#REF!,Q32)</f>
        <v>km/h</v>
      </c>
      <c r="BK32" s="19" t="e">
        <f t="shared" si="6"/>
        <v>#VALUE!</v>
      </c>
      <c r="BL32" s="47">
        <f t="shared" si="18"/>
        <v>5.4</v>
      </c>
      <c r="BM32" s="48">
        <f t="shared" si="19"/>
        <v>3.7770000000000001</v>
      </c>
      <c r="BN32" s="20">
        <f t="shared" si="20"/>
        <v>542.47699999999998</v>
      </c>
      <c r="BO32" s="20">
        <f t="shared" si="21"/>
        <v>542.47699999999998</v>
      </c>
      <c r="BP32" s="20">
        <f t="shared" si="22"/>
        <v>0</v>
      </c>
      <c r="BQ32" s="48"/>
    </row>
    <row r="33" spans="1:69" x14ac:dyDescent="0.25">
      <c r="A33">
        <v>1296.9495669170401</v>
      </c>
      <c r="B33">
        <v>51.6573343533951</v>
      </c>
      <c r="D33">
        <v>1214.9712092130501</v>
      </c>
      <c r="E33">
        <v>161.173404747635</v>
      </c>
      <c r="G33">
        <v>1426.55367231638</v>
      </c>
      <c r="H33">
        <v>266.13419752024203</v>
      </c>
      <c r="J33" s="64">
        <v>10124</v>
      </c>
      <c r="K33" s="88" t="s">
        <v>91</v>
      </c>
      <c r="L33" s="91">
        <v>624.36</v>
      </c>
      <c r="M33" s="88" t="s">
        <v>91</v>
      </c>
      <c r="N33" s="91">
        <v>3.7559999999999998</v>
      </c>
      <c r="O33" s="70" t="s">
        <v>92</v>
      </c>
      <c r="P33" s="93" t="s">
        <v>191</v>
      </c>
      <c r="Q33" s="55" t="s">
        <v>20</v>
      </c>
      <c r="R33" s="89" t="s">
        <v>119</v>
      </c>
      <c r="S33" s="55" t="s">
        <v>101</v>
      </c>
      <c r="T33" s="89" t="s">
        <v>156</v>
      </c>
      <c r="U33" s="55" t="s">
        <v>101</v>
      </c>
      <c r="V33" s="89" t="s">
        <v>192</v>
      </c>
      <c r="W33" s="55" t="s">
        <v>102</v>
      </c>
      <c r="X33" s="89" t="s">
        <v>122</v>
      </c>
      <c r="Y33" s="55" t="s">
        <v>93</v>
      </c>
      <c r="Z33" s="91">
        <v>22.49</v>
      </c>
      <c r="AA33" s="52" t="s">
        <v>26</v>
      </c>
      <c r="AB33" s="90" t="s">
        <v>193</v>
      </c>
      <c r="AC33" s="55" t="s">
        <v>91</v>
      </c>
      <c r="AD33" s="91">
        <v>696.00800000000004</v>
      </c>
      <c r="AH33" s="77">
        <f t="shared" si="7"/>
        <v>1296.9495669170401</v>
      </c>
      <c r="AI33" s="78">
        <f t="shared" si="8"/>
        <v>154.9720030601853</v>
      </c>
      <c r="AJ33" s="79">
        <f t="shared" si="9"/>
        <v>28.624892296149248</v>
      </c>
      <c r="AK33" s="77">
        <f t="shared" si="10"/>
        <v>1214.9712092130501</v>
      </c>
      <c r="AL33" s="78">
        <f t="shared" si="11"/>
        <v>161.173404747635</v>
      </c>
      <c r="AM33" s="79">
        <f t="shared" si="12"/>
        <v>27.888611564179431</v>
      </c>
      <c r="AN33" s="77">
        <f t="shared" si="3"/>
        <v>1426.55367231638</v>
      </c>
      <c r="AO33" s="78">
        <f t="shared" si="4"/>
        <v>266.13419752024203</v>
      </c>
      <c r="AP33" s="79">
        <f t="shared" si="13"/>
        <v>54.06999460392484</v>
      </c>
      <c r="AQ33" s="100">
        <f>AI33*'Berechnungen 525d'!$C$5/'Berechnungen 525d'!$F$3/1000</f>
        <v>6.0313687852092892</v>
      </c>
      <c r="AR33" s="100">
        <f>AI33*'Berechnungen 525d'!$C$6/'Berechnungen 525d'!$F$3/1000</f>
        <v>3.3609917658036488</v>
      </c>
      <c r="AS33" s="100">
        <f>AI33*'Berechnungen 525d'!$C$7/'Berechnungen 525d'!$F$3/1000</f>
        <v>2.0948647307406305</v>
      </c>
      <c r="AT33" s="100">
        <f>AI33*'Berechnungen 525d'!$C$8/'Berechnungen 525d'!$F$3/1000</f>
        <v>1.4618012132091214</v>
      </c>
      <c r="AU33" s="100">
        <f>AI33*'Berechnungen 525d'!$C$9/'Berechnungen 525d'!$F$3/1000</f>
        <v>1.151024577330017</v>
      </c>
      <c r="AV33" s="4">
        <f>AH33/'Berechnungen 525d'!$C$5*'Berechnungen 525d'!$B$3/1000*60</f>
        <v>12.562948216815373</v>
      </c>
      <c r="AW33" s="4">
        <f>AH33/'Berechnungen 525d'!$C$6*'Berechnungen 525d'!$B$3/1000*60</f>
        <v>22.544468717846769</v>
      </c>
      <c r="AX33" s="4">
        <f>AH33/'Berechnungen 525d'!$C$7*'Berechnungen 525d'!$B$3/1000*60</f>
        <v>36.170246514347561</v>
      </c>
      <c r="AY33" s="4">
        <f>AH33/'Berechnungen 525d'!$C$8*'Berechnungen 525d'!$B$3/1000*60</f>
        <v>51.834526500876045</v>
      </c>
      <c r="AZ33" s="4">
        <f>AH33/'Berechnungen 525d'!$C$9*'Berechnungen 525d'!$B$3/1000*60</f>
        <v>65.829848656112574</v>
      </c>
      <c r="BA33" s="99"/>
      <c r="BB33" s="82"/>
      <c r="BC33" s="17">
        <f t="shared" si="14"/>
        <v>10.124000000000001</v>
      </c>
      <c r="BD33" s="95">
        <f t="shared" si="15"/>
        <v>2124</v>
      </c>
      <c r="BE33" s="4">
        <f>BD33*60*'Berechnungen 525d'!$D$9/1000</f>
        <v>107.80881702127658</v>
      </c>
      <c r="BF33" s="19">
        <f t="shared" si="16"/>
        <v>1721</v>
      </c>
      <c r="BG33" s="19">
        <f t="shared" si="17"/>
        <v>1215</v>
      </c>
      <c r="BH33" s="19">
        <f t="shared" si="5"/>
        <v>506</v>
      </c>
      <c r="BI33" s="19" t="str">
        <f>IF(ISBLANK(R33),#REF!,R33)</f>
        <v>2.5</v>
      </c>
      <c r="BJ33" s="19" t="str">
        <f>IF(ISBLANK(Q33),#REF!,Q33)</f>
        <v>km/h</v>
      </c>
      <c r="BK33" s="19" t="e">
        <f t="shared" si="6"/>
        <v>#VALUE!</v>
      </c>
      <c r="BL33" s="47">
        <f t="shared" si="18"/>
        <v>22.49</v>
      </c>
      <c r="BM33" s="48">
        <f t="shared" si="19"/>
        <v>3.7559999999999998</v>
      </c>
      <c r="BN33" s="20">
        <f t="shared" si="20"/>
        <v>624.36</v>
      </c>
      <c r="BO33" s="20">
        <f t="shared" si="21"/>
        <v>696.00800000000004</v>
      </c>
      <c r="BP33" s="20">
        <f t="shared" si="22"/>
        <v>71.648000000000025</v>
      </c>
      <c r="BQ33" s="48"/>
    </row>
    <row r="34" spans="1:69" x14ac:dyDescent="0.25">
      <c r="A34">
        <v>1303.0146579116599</v>
      </c>
      <c r="B34">
        <v>53.148658352850603</v>
      </c>
      <c r="D34">
        <v>1230.32629558541</v>
      </c>
      <c r="E34">
        <v>164.14541813023001</v>
      </c>
      <c r="G34">
        <v>1447.7401129943501</v>
      </c>
      <c r="H34">
        <v>274.60160409915198</v>
      </c>
      <c r="J34" s="64">
        <v>10415</v>
      </c>
      <c r="K34" s="88" t="s">
        <v>91</v>
      </c>
      <c r="L34" s="91">
        <v>941.65800000000002</v>
      </c>
      <c r="M34" s="88" t="s">
        <v>91</v>
      </c>
      <c r="N34" s="91">
        <v>3.76</v>
      </c>
      <c r="O34" s="70" t="s">
        <v>92</v>
      </c>
      <c r="P34" s="93" t="s">
        <v>194</v>
      </c>
      <c r="Q34" s="55" t="s">
        <v>20</v>
      </c>
      <c r="R34" s="89" t="s">
        <v>119</v>
      </c>
      <c r="S34" s="55" t="s">
        <v>101</v>
      </c>
      <c r="T34" s="89" t="s">
        <v>195</v>
      </c>
      <c r="U34" s="55" t="s">
        <v>101</v>
      </c>
      <c r="V34" s="89" t="s">
        <v>196</v>
      </c>
      <c r="W34" s="55" t="s">
        <v>102</v>
      </c>
      <c r="X34" s="89" t="s">
        <v>122</v>
      </c>
      <c r="Y34" s="55" t="s">
        <v>93</v>
      </c>
      <c r="Z34" s="91">
        <v>25.7</v>
      </c>
      <c r="AA34" s="52" t="s">
        <v>26</v>
      </c>
      <c r="AB34" s="90" t="s">
        <v>197</v>
      </c>
      <c r="AC34" s="55" t="s">
        <v>91</v>
      </c>
      <c r="AD34" s="91">
        <v>1003.07</v>
      </c>
      <c r="AH34" s="77">
        <f t="shared" si="7"/>
        <v>1303.0146579116599</v>
      </c>
      <c r="AI34" s="78">
        <f t="shared" si="8"/>
        <v>159.44597505855182</v>
      </c>
      <c r="AJ34" s="79">
        <f t="shared" si="9"/>
        <v>29.589006841364231</v>
      </c>
      <c r="AK34" s="77">
        <f t="shared" si="10"/>
        <v>1230.32629558541</v>
      </c>
      <c r="AL34" s="78">
        <f t="shared" si="11"/>
        <v>164.14541813023001</v>
      </c>
      <c r="AM34" s="79">
        <f t="shared" si="12"/>
        <v>28.761835438571502</v>
      </c>
      <c r="AN34" s="77">
        <f t="shared" si="3"/>
        <v>1447.7401129943501</v>
      </c>
      <c r="AO34" s="78">
        <f t="shared" si="4"/>
        <v>274.60160409915198</v>
      </c>
      <c r="AP34" s="79">
        <f t="shared" si="13"/>
        <v>56.618870840395708</v>
      </c>
      <c r="AQ34" s="100">
        <f>AI34*'Berechnungen 525d'!$C$5/'Berechnungen 525d'!$F$3/1000</f>
        <v>6.2054916882111213</v>
      </c>
      <c r="AR34" s="100">
        <f>AI34*'Berechnungen 525d'!$C$6/'Berechnungen 525d'!$F$3/1000</f>
        <v>3.4580220857970367</v>
      </c>
      <c r="AS34" s="100">
        <f>AI34*'Berechnungen 525d'!$C$7/'Berechnungen 525d'!$F$3/1000</f>
        <v>2.15534253292829</v>
      </c>
      <c r="AT34" s="100">
        <f>AI34*'Berechnungen 525d'!$C$8/'Berechnungen 525d'!$F$3/1000</f>
        <v>1.5040027564939167</v>
      </c>
      <c r="AU34" s="100">
        <f>AI34*'Berechnungen 525d'!$C$9/'Berechnungen 525d'!$F$3/1000</f>
        <v>1.1842541389715877</v>
      </c>
      <c r="AV34" s="4">
        <f>AH34/'Berechnungen 525d'!$C$5*'Berechnungen 525d'!$B$3/1000*60</f>
        <v>12.62169793695816</v>
      </c>
      <c r="AW34" s="4">
        <f>AH34/'Berechnungen 525d'!$C$6*'Berechnungen 525d'!$B$3/1000*60</f>
        <v>22.649896297829031</v>
      </c>
      <c r="AX34" s="4">
        <f>AH34/'Berechnungen 525d'!$C$7*'Berechnungen 525d'!$B$3/1000*60</f>
        <v>36.33939406025317</v>
      </c>
      <c r="AY34" s="4">
        <f>AH34/'Berechnungen 525d'!$C$8*'Berechnungen 525d'!$B$3/1000*60</f>
        <v>52.076926920992726</v>
      </c>
      <c r="AZ34" s="4">
        <f>AH34/'Berechnungen 525d'!$C$9*'Berechnungen 525d'!$B$3/1000*60</f>
        <v>66.137697189660756</v>
      </c>
      <c r="BA34" s="99"/>
      <c r="BB34" s="82"/>
      <c r="BC34" s="17">
        <f t="shared" si="14"/>
        <v>10.414999999999999</v>
      </c>
      <c r="BD34" s="95">
        <f t="shared" si="15"/>
        <v>2225</v>
      </c>
      <c r="BE34" s="4">
        <f>BD34*60*'Berechnungen 525d'!$D$9/1000</f>
        <v>112.93531914893616</v>
      </c>
      <c r="BF34" s="19">
        <f t="shared" si="16"/>
        <v>1980</v>
      </c>
      <c r="BG34" s="19">
        <f t="shared" si="17"/>
        <v>1342</v>
      </c>
      <c r="BH34" s="19">
        <f t="shared" si="5"/>
        <v>638</v>
      </c>
      <c r="BI34" s="19" t="str">
        <f>IF(ISBLANK(R34),#REF!,R34)</f>
        <v>2.5</v>
      </c>
      <c r="BJ34" s="19" t="str">
        <f>IF(ISBLANK(Q34),#REF!,Q34)</f>
        <v>km/h</v>
      </c>
      <c r="BK34" s="19" t="e">
        <f t="shared" si="6"/>
        <v>#VALUE!</v>
      </c>
      <c r="BL34" s="47">
        <f t="shared" si="18"/>
        <v>25.7</v>
      </c>
      <c r="BM34" s="48">
        <f t="shared" si="19"/>
        <v>3.76</v>
      </c>
      <c r="BN34" s="20">
        <f t="shared" si="20"/>
        <v>941.65800000000002</v>
      </c>
      <c r="BO34" s="20">
        <f t="shared" si="21"/>
        <v>1003.07</v>
      </c>
      <c r="BP34" s="20">
        <f t="shared" si="22"/>
        <v>61.412000000000035</v>
      </c>
      <c r="BQ34" s="48"/>
    </row>
    <row r="35" spans="1:69" x14ac:dyDescent="0.25">
      <c r="A35">
        <v>1311.0937971798101</v>
      </c>
      <c r="B35">
        <v>54.454212213518304</v>
      </c>
      <c r="D35">
        <v>1261.03646833013</v>
      </c>
      <c r="E35">
        <v>166.13687572545999</v>
      </c>
      <c r="G35">
        <v>1468.9265536723201</v>
      </c>
      <c r="H35">
        <v>278.838892234745</v>
      </c>
      <c r="J35" s="64">
        <v>10705</v>
      </c>
      <c r="K35" s="88" t="s">
        <v>91</v>
      </c>
      <c r="L35" s="91">
        <v>1054.25</v>
      </c>
      <c r="M35" s="88" t="s">
        <v>91</v>
      </c>
      <c r="N35" s="91">
        <v>3.76</v>
      </c>
      <c r="O35" s="70" t="s">
        <v>92</v>
      </c>
      <c r="P35" s="93" t="s">
        <v>198</v>
      </c>
      <c r="Q35" s="55" t="s">
        <v>20</v>
      </c>
      <c r="R35" s="89" t="s">
        <v>119</v>
      </c>
      <c r="S35" s="55" t="s">
        <v>101</v>
      </c>
      <c r="T35" s="89" t="s">
        <v>199</v>
      </c>
      <c r="U35" s="55" t="s">
        <v>101</v>
      </c>
      <c r="V35" s="89" t="s">
        <v>200</v>
      </c>
      <c r="W35" s="55" t="s">
        <v>102</v>
      </c>
      <c r="X35" s="89" t="s">
        <v>122</v>
      </c>
      <c r="Y35" s="55" t="s">
        <v>93</v>
      </c>
      <c r="Z35" s="91">
        <v>28.77</v>
      </c>
      <c r="AA35" s="52" t="s">
        <v>26</v>
      </c>
      <c r="AB35" s="90" t="s">
        <v>201</v>
      </c>
      <c r="AC35" s="55" t="s">
        <v>91</v>
      </c>
      <c r="AD35" s="91">
        <v>1074.72</v>
      </c>
      <c r="AH35" s="77">
        <f t="shared" si="7"/>
        <v>1311.0937971798101</v>
      </c>
      <c r="AI35" s="78">
        <f t="shared" si="8"/>
        <v>163.36263664055491</v>
      </c>
      <c r="AJ35" s="79">
        <f t="shared" si="9"/>
        <v>30.503805514302577</v>
      </c>
      <c r="AK35" s="77">
        <f t="shared" si="10"/>
        <v>1261.03646833013</v>
      </c>
      <c r="AL35" s="78">
        <f t="shared" si="11"/>
        <v>166.13687572545999</v>
      </c>
      <c r="AM35" s="79">
        <f t="shared" si="12"/>
        <v>29.837416161646274</v>
      </c>
      <c r="AN35" s="77">
        <f t="shared" si="3"/>
        <v>1468.9265536723201</v>
      </c>
      <c r="AO35" s="78">
        <f t="shared" si="4"/>
        <v>278.838892234745</v>
      </c>
      <c r="AP35" s="79">
        <f t="shared" si="13"/>
        <v>58.333892459189244</v>
      </c>
      <c r="AQ35" s="100">
        <f>AI35*'Berechnungen 525d'!$C$5/'Berechnungen 525d'!$F$3/1000</f>
        <v>6.3579245789362133</v>
      </c>
      <c r="AR35" s="100">
        <f>AI35*'Berechnungen 525d'!$C$6/'Berechnungen 525d'!$F$3/1000</f>
        <v>3.5429656050560574</v>
      </c>
      <c r="AS35" s="100">
        <f>AI35*'Berechnungen 525d'!$C$7/'Berechnungen 525d'!$F$3/1000</f>
        <v>2.20828678123357</v>
      </c>
      <c r="AT35" s="100">
        <f>AI35*'Berechnungen 525d'!$C$8/'Berechnungen 525d'!$F$3/1000</f>
        <v>1.5409473693223263</v>
      </c>
      <c r="AU35" s="100">
        <f>AI35*'Berechnungen 525d'!$C$9/'Berechnungen 525d'!$F$3/1000</f>
        <v>1.2133443852931702</v>
      </c>
      <c r="AV35" s="4">
        <f>AH35/'Berechnungen 525d'!$C$5*'Berechnungen 525d'!$B$3/1000*60</f>
        <v>12.699956807504282</v>
      </c>
      <c r="AW35" s="4">
        <f>AH35/'Berechnungen 525d'!$C$6*'Berechnungen 525d'!$B$3/1000*60</f>
        <v>22.790333449083025</v>
      </c>
      <c r="AX35" s="4">
        <f>AH35/'Berechnungen 525d'!$C$7*'Berechnungen 525d'!$B$3/1000*60</f>
        <v>36.564710808418923</v>
      </c>
      <c r="AY35" s="4">
        <f>AH35/'Berechnungen 525d'!$C$8*'Berechnungen 525d'!$B$3/1000*60</f>
        <v>52.399821788442864</v>
      </c>
      <c r="AZ35" s="4">
        <f>AH35/'Berechnungen 525d'!$C$9*'Berechnungen 525d'!$B$3/1000*60</f>
        <v>66.547773671322432</v>
      </c>
      <c r="BA35" s="99"/>
      <c r="BB35" s="82"/>
      <c r="BC35" s="17">
        <f t="shared" si="14"/>
        <v>10.705</v>
      </c>
      <c r="BD35" s="95">
        <f t="shared" si="15"/>
        <v>2380</v>
      </c>
      <c r="BE35" s="4">
        <f>BD35*60*'Berechnungen 525d'!$D$9/1000</f>
        <v>120.80272340425532</v>
      </c>
      <c r="BF35" s="19">
        <f t="shared" si="16"/>
        <v>2077</v>
      </c>
      <c r="BG35" s="19">
        <f t="shared" si="17"/>
        <v>1549</v>
      </c>
      <c r="BH35" s="19">
        <f t="shared" si="5"/>
        <v>528</v>
      </c>
      <c r="BI35" s="19" t="str">
        <f>IF(ISBLANK(R35),#REF!,R35)</f>
        <v>2.5</v>
      </c>
      <c r="BJ35" s="19" t="str">
        <f>IF(ISBLANK(Q35),#REF!,Q35)</f>
        <v>km/h</v>
      </c>
      <c r="BK35" s="19" t="e">
        <f t="shared" si="6"/>
        <v>#VALUE!</v>
      </c>
      <c r="BL35" s="47">
        <f t="shared" si="18"/>
        <v>28.77</v>
      </c>
      <c r="BM35" s="48">
        <f t="shared" si="19"/>
        <v>3.76</v>
      </c>
      <c r="BN35" s="20">
        <f t="shared" si="20"/>
        <v>1054.25</v>
      </c>
      <c r="BO35" s="20">
        <f t="shared" si="21"/>
        <v>1074.72</v>
      </c>
      <c r="BP35" s="20">
        <f t="shared" si="22"/>
        <v>20.470000000000027</v>
      </c>
      <c r="BQ35" s="48"/>
    </row>
    <row r="36" spans="1:69" x14ac:dyDescent="0.25">
      <c r="A36">
        <v>1311.1146573379999</v>
      </c>
      <c r="B36">
        <v>56.3166071369902</v>
      </c>
      <c r="D36">
        <v>1291.74664107486</v>
      </c>
      <c r="E36">
        <v>167.14019102819901</v>
      </c>
      <c r="G36">
        <v>1475.98870056497</v>
      </c>
      <c r="H36">
        <v>284.76344795281398</v>
      </c>
      <c r="J36" s="64">
        <v>10985</v>
      </c>
      <c r="K36" s="88" t="s">
        <v>91</v>
      </c>
      <c r="L36" s="91">
        <v>1054.25</v>
      </c>
      <c r="M36" s="88" t="s">
        <v>91</v>
      </c>
      <c r="N36" s="91">
        <v>3.7639999999999998</v>
      </c>
      <c r="O36" s="70" t="s">
        <v>92</v>
      </c>
      <c r="P36" s="93" t="s">
        <v>202</v>
      </c>
      <c r="Q36" s="55" t="s">
        <v>20</v>
      </c>
      <c r="R36" s="89" t="s">
        <v>119</v>
      </c>
      <c r="S36" s="55" t="s">
        <v>101</v>
      </c>
      <c r="T36" s="89" t="s">
        <v>203</v>
      </c>
      <c r="U36" s="55" t="s">
        <v>101</v>
      </c>
      <c r="V36" s="89" t="s">
        <v>204</v>
      </c>
      <c r="W36" s="55" t="s">
        <v>102</v>
      </c>
      <c r="X36" s="89" t="s">
        <v>122</v>
      </c>
      <c r="Y36" s="55" t="s">
        <v>93</v>
      </c>
      <c r="Z36" s="91">
        <v>23.43</v>
      </c>
      <c r="AA36" s="52" t="s">
        <v>26</v>
      </c>
      <c r="AB36" s="90" t="s">
        <v>205</v>
      </c>
      <c r="AC36" s="55" t="s">
        <v>91</v>
      </c>
      <c r="AD36" s="91">
        <v>931.423</v>
      </c>
      <c r="AH36" s="77">
        <f t="shared" si="7"/>
        <v>1311.1146573379999</v>
      </c>
      <c r="AI36" s="78">
        <f t="shared" si="8"/>
        <v>168.9498214109706</v>
      </c>
      <c r="AJ36" s="79">
        <f t="shared" si="9"/>
        <v>31.547571687942956</v>
      </c>
      <c r="AK36" s="77">
        <f t="shared" si="10"/>
        <v>1291.74664107486</v>
      </c>
      <c r="AL36" s="78">
        <f t="shared" si="11"/>
        <v>167.14019102819901</v>
      </c>
      <c r="AM36" s="79">
        <f t="shared" si="12"/>
        <v>30.748629351450127</v>
      </c>
      <c r="AN36" s="77">
        <f t="shared" si="3"/>
        <v>1475.98870056497</v>
      </c>
      <c r="AO36" s="78">
        <f t="shared" si="4"/>
        <v>284.76344795281398</v>
      </c>
      <c r="AP36" s="79">
        <f t="shared" si="13"/>
        <v>59.859736655769808</v>
      </c>
      <c r="AQ36" s="100">
        <f>AI36*'Berechnungen 525d'!$C$5/'Berechnungen 525d'!$F$3/1000</f>
        <v>6.5753727060562763</v>
      </c>
      <c r="AR36" s="100">
        <f>AI36*'Berechnungen 525d'!$C$6/'Berechnungen 525d'!$F$3/1000</f>
        <v>3.6641389888710538</v>
      </c>
      <c r="AS36" s="100">
        <f>AI36*'Berechnungen 525d'!$C$7/'Berechnungen 525d'!$F$3/1000</f>
        <v>2.2838126574470272</v>
      </c>
      <c r="AT36" s="100">
        <f>AI36*'Berechnungen 525d'!$C$8/'Berechnungen 525d'!$F$3/1000</f>
        <v>1.5936494917350132</v>
      </c>
      <c r="AU36" s="100">
        <f>AI36*'Berechnungen 525d'!$C$9/'Berechnungen 525d'!$F$3/1000</f>
        <v>1.2548421194763884</v>
      </c>
      <c r="AV36" s="4">
        <f>AH36/'Berechnungen 525d'!$C$5*'Berechnungen 525d'!$B$3/1000*60</f>
        <v>12.700158870170261</v>
      </c>
      <c r="AW36" s="4">
        <f>AH36/'Berechnungen 525d'!$C$6*'Berechnungen 525d'!$B$3/1000*60</f>
        <v>22.7906960546891</v>
      </c>
      <c r="AX36" s="4">
        <f>AH36/'Berechnungen 525d'!$C$7*'Berechnungen 525d'!$B$3/1000*60</f>
        <v>36.565292571259441</v>
      </c>
      <c r="AY36" s="4">
        <f>AH36/'Berechnungen 525d'!$C$8*'Berechnungen 525d'!$B$3/1000*60</f>
        <v>52.400655495820615</v>
      </c>
      <c r="AZ36" s="4">
        <f>AH36/'Berechnungen 525d'!$C$9*'Berechnungen 525d'!$B$3/1000*60</f>
        <v>66.548832479692194</v>
      </c>
      <c r="BA36" s="99"/>
      <c r="BB36" s="82"/>
      <c r="BC36" s="17">
        <f t="shared" si="14"/>
        <v>10.984999999999999</v>
      </c>
      <c r="BD36" s="95">
        <f t="shared" si="15"/>
        <v>2548</v>
      </c>
      <c r="BE36" s="4">
        <f>BD36*60*'Berechnungen 525d'!$D$9/1000</f>
        <v>129.32997446808511</v>
      </c>
      <c r="BF36" s="19">
        <f t="shared" si="16"/>
        <v>1529</v>
      </c>
      <c r="BG36" s="19">
        <f t="shared" si="17"/>
        <v>1813</v>
      </c>
      <c r="BH36" s="19">
        <f t="shared" si="5"/>
        <v>-284</v>
      </c>
      <c r="BI36" s="19" t="str">
        <f>IF(ISBLANK(R36),#REF!,R36)</f>
        <v>2.5</v>
      </c>
      <c r="BJ36" s="19" t="str">
        <f>IF(ISBLANK(Q36),#REF!,Q36)</f>
        <v>km/h</v>
      </c>
      <c r="BK36" s="19" t="e">
        <f t="shared" si="6"/>
        <v>#VALUE!</v>
      </c>
      <c r="BL36" s="47">
        <f t="shared" si="18"/>
        <v>23.43</v>
      </c>
      <c r="BM36" s="48">
        <f t="shared" si="19"/>
        <v>3.7639999999999998</v>
      </c>
      <c r="BN36" s="20">
        <f t="shared" si="20"/>
        <v>1054.25</v>
      </c>
      <c r="BO36" s="20">
        <f t="shared" si="21"/>
        <v>931.423</v>
      </c>
      <c r="BP36" s="20">
        <f t="shared" si="22"/>
        <v>-122.827</v>
      </c>
      <c r="BQ36" s="48"/>
    </row>
    <row r="37" spans="1:69" x14ac:dyDescent="0.25">
      <c r="A37">
        <v>1319.1885815666101</v>
      </c>
      <c r="B37">
        <v>57.156562266789898</v>
      </c>
      <c r="D37">
        <v>1307.1017274472199</v>
      </c>
      <c r="E37">
        <v>167.14777753332399</v>
      </c>
      <c r="G37">
        <v>1483.05084745763</v>
      </c>
      <c r="H37">
        <v>288.14993260489302</v>
      </c>
      <c r="J37" s="64">
        <v>11266</v>
      </c>
      <c r="K37" s="88" t="s">
        <v>91</v>
      </c>
      <c r="L37" s="91">
        <v>562.94799999999998</v>
      </c>
      <c r="M37" s="88" t="s">
        <v>91</v>
      </c>
      <c r="N37" s="91">
        <v>3.7690000000000001</v>
      </c>
      <c r="O37" s="70" t="s">
        <v>92</v>
      </c>
      <c r="P37" s="93" t="s">
        <v>206</v>
      </c>
      <c r="Q37" s="55" t="s">
        <v>20</v>
      </c>
      <c r="R37" s="89" t="s">
        <v>119</v>
      </c>
      <c r="S37" s="55" t="s">
        <v>101</v>
      </c>
      <c r="T37" s="89" t="s">
        <v>207</v>
      </c>
      <c r="U37" s="55" t="s">
        <v>101</v>
      </c>
      <c r="V37" s="89" t="s">
        <v>208</v>
      </c>
      <c r="W37" s="55" t="s">
        <v>102</v>
      </c>
      <c r="X37" s="89" t="s">
        <v>122</v>
      </c>
      <c r="Y37" s="55" t="s">
        <v>93</v>
      </c>
      <c r="Z37" s="91">
        <v>2.0499999999999998</v>
      </c>
      <c r="AA37" s="52" t="s">
        <v>26</v>
      </c>
      <c r="AB37" s="90" t="s">
        <v>209</v>
      </c>
      <c r="AC37" s="55" t="s">
        <v>91</v>
      </c>
      <c r="AD37" s="91">
        <v>552.71199999999999</v>
      </c>
      <c r="AH37" s="77">
        <f t="shared" si="7"/>
        <v>1319.1885815666101</v>
      </c>
      <c r="AI37" s="78">
        <f t="shared" si="8"/>
        <v>171.46968680036969</v>
      </c>
      <c r="AJ37" s="79">
        <f t="shared" si="9"/>
        <v>32.215269177710553</v>
      </c>
      <c r="AK37" s="77">
        <f t="shared" si="10"/>
        <v>1307.1017274472199</v>
      </c>
      <c r="AL37" s="78">
        <f t="shared" si="11"/>
        <v>167.14777753332399</v>
      </c>
      <c r="AM37" s="79">
        <f t="shared" si="12"/>
        <v>31.115552820353042</v>
      </c>
      <c r="AN37" s="77">
        <f t="shared" si="3"/>
        <v>1483.05084745763</v>
      </c>
      <c r="AO37" s="78">
        <f t="shared" si="4"/>
        <v>288.14993260489302</v>
      </c>
      <c r="AP37" s="79">
        <f t="shared" si="13"/>
        <v>60.861421275179325</v>
      </c>
      <c r="AQ37" s="100">
        <f>AI37*'Berechnungen 525d'!$C$5/'Berechnungen 525d'!$F$3/1000</f>
        <v>6.6734435650013495</v>
      </c>
      <c r="AR37" s="100">
        <f>AI37*'Berechnungen 525d'!$C$6/'Berechnungen 525d'!$F$3/1000</f>
        <v>3.7187891621763236</v>
      </c>
      <c r="AS37" s="100">
        <f>AI37*'Berechnungen 525d'!$C$7/'Berechnungen 525d'!$F$3/1000</f>
        <v>2.3178754366989414</v>
      </c>
      <c r="AT37" s="100">
        <f>AI37*'Berechnungen 525d'!$C$8/'Berechnungen 525d'!$F$3/1000</f>
        <v>1.6174185739602505</v>
      </c>
      <c r="AU37" s="100">
        <f>AI37*'Berechnungen 525d'!$C$9/'Berechnungen 525d'!$F$3/1000</f>
        <v>1.2735579322521657</v>
      </c>
      <c r="AV37" s="4">
        <f>AH37/'Berechnungen 525d'!$C$5*'Berechnungen 525d'!$B$3/1000*60</f>
        <v>12.77836722504996</v>
      </c>
      <c r="AW37" s="4">
        <f>AH37/'Berechnungen 525d'!$C$6*'Berechnungen 525d'!$B$3/1000*60</f>
        <v>22.931042554541715</v>
      </c>
      <c r="AX37" s="4">
        <f>AH37/'Berechnungen 525d'!$C$7*'Berechnungen 525d'!$B$3/1000*60</f>
        <v>36.790463878715279</v>
      </c>
      <c r="AY37" s="4">
        <f>AH37/'Berechnungen 525d'!$C$8*'Berechnungen 525d'!$B$3/1000*60</f>
        <v>52.723341936426614</v>
      </c>
      <c r="AZ37" s="4">
        <f>AH37/'Berechnungen 525d'!$C$9*'Berechnungen 525d'!$B$3/1000*60</f>
        <v>66.958644259261817</v>
      </c>
      <c r="BA37" s="99"/>
      <c r="BB37" s="82"/>
      <c r="BC37" s="17">
        <f t="shared" si="14"/>
        <v>11.266</v>
      </c>
      <c r="BD37" s="95">
        <f t="shared" si="15"/>
        <v>2331</v>
      </c>
      <c r="BE37" s="4">
        <f>BD37*60*'Berechnungen 525d'!$D$9/1000</f>
        <v>118.3156085106383</v>
      </c>
      <c r="BF37" s="19">
        <f t="shared" si="16"/>
        <v>961</v>
      </c>
      <c r="BG37" s="19">
        <f t="shared" si="17"/>
        <v>1782</v>
      </c>
      <c r="BH37" s="19">
        <f t="shared" si="5"/>
        <v>-821</v>
      </c>
      <c r="BI37" s="19" t="str">
        <f>IF(ISBLANK(R37),#REF!,R37)</f>
        <v>2.5</v>
      </c>
      <c r="BJ37" s="19" t="str">
        <f>IF(ISBLANK(Q37),#REF!,Q37)</f>
        <v>km/h</v>
      </c>
      <c r="BK37" s="19" t="e">
        <f t="shared" si="6"/>
        <v>#VALUE!</v>
      </c>
      <c r="BL37" s="47">
        <f t="shared" si="18"/>
        <v>2.0499999999999998</v>
      </c>
      <c r="BM37" s="48">
        <f t="shared" si="19"/>
        <v>3.7690000000000001</v>
      </c>
      <c r="BN37" s="20">
        <f t="shared" si="20"/>
        <v>562.94799999999998</v>
      </c>
      <c r="BO37" s="20">
        <f t="shared" si="21"/>
        <v>552.71199999999999</v>
      </c>
      <c r="BP37" s="20">
        <f t="shared" si="22"/>
        <v>-10.23599999999999</v>
      </c>
      <c r="BQ37" s="48"/>
    </row>
    <row r="38" spans="1:69" x14ac:dyDescent="0.25">
      <c r="A38">
        <v>1339.37182762625</v>
      </c>
      <c r="B38">
        <v>59.116770472028897</v>
      </c>
      <c r="D38">
        <v>1330.13435700576</v>
      </c>
      <c r="E38">
        <v>168.147299583501</v>
      </c>
      <c r="G38">
        <v>1497.1751412429401</v>
      </c>
      <c r="H38">
        <v>292.38483084306</v>
      </c>
      <c r="J38" s="64">
        <v>11566</v>
      </c>
      <c r="K38" s="88" t="s">
        <v>91</v>
      </c>
      <c r="L38" s="91">
        <v>501.53500000000003</v>
      </c>
      <c r="M38" s="88" t="s">
        <v>91</v>
      </c>
      <c r="N38" s="91">
        <v>3.82</v>
      </c>
      <c r="O38" s="70" t="s">
        <v>92</v>
      </c>
      <c r="P38" s="93" t="s">
        <v>210</v>
      </c>
      <c r="Q38" s="55" t="s">
        <v>20</v>
      </c>
      <c r="R38" s="89" t="s">
        <v>119</v>
      </c>
      <c r="S38" s="55" t="s">
        <v>101</v>
      </c>
      <c r="T38" s="89" t="s">
        <v>211</v>
      </c>
      <c r="U38" s="55" t="s">
        <v>101</v>
      </c>
      <c r="V38" s="89" t="s">
        <v>212</v>
      </c>
      <c r="W38" s="55" t="s">
        <v>102</v>
      </c>
      <c r="X38" s="89" t="s">
        <v>122</v>
      </c>
      <c r="Y38" s="55" t="s">
        <v>93</v>
      </c>
      <c r="Z38" s="91">
        <v>0.42</v>
      </c>
      <c r="AA38" s="52" t="s">
        <v>26</v>
      </c>
      <c r="AB38" s="90" t="s">
        <v>122</v>
      </c>
      <c r="AC38" s="55" t="s">
        <v>91</v>
      </c>
      <c r="AD38" s="91">
        <v>481.065</v>
      </c>
      <c r="AH38" s="77">
        <f t="shared" si="7"/>
        <v>1339.37182762625</v>
      </c>
      <c r="AI38" s="78">
        <f t="shared" si="8"/>
        <v>177.3503114160867</v>
      </c>
      <c r="AJ38" s="79">
        <f t="shared" si="9"/>
        <v>33.829894348955442</v>
      </c>
      <c r="AK38" s="77">
        <f t="shared" si="10"/>
        <v>1330.13435700576</v>
      </c>
      <c r="AL38" s="78">
        <f t="shared" si="11"/>
        <v>168.147299583501</v>
      </c>
      <c r="AM38" s="79">
        <f t="shared" si="12"/>
        <v>31.853190187028126</v>
      </c>
      <c r="AN38" s="77">
        <f t="shared" ref="AN38:AN69" si="23">G38</f>
        <v>1497.1751412429401</v>
      </c>
      <c r="AO38" s="78">
        <f t="shared" ref="AO38:AO69" si="24">H38</f>
        <v>292.38483084306</v>
      </c>
      <c r="AP38" s="79">
        <f t="shared" si="13"/>
        <v>62.344044216533746</v>
      </c>
      <c r="AQ38" s="100">
        <f>AI38*'Berechnungen 525d'!$C$5/'Berechnungen 525d'!$F$3/1000</f>
        <v>6.902312102830046</v>
      </c>
      <c r="AR38" s="100">
        <f>AI38*'Berechnungen 525d'!$C$6/'Berechnungen 525d'!$F$3/1000</f>
        <v>3.846326591653384</v>
      </c>
      <c r="AS38" s="100">
        <f>AI38*'Berechnungen 525d'!$C$7/'Berechnungen 525d'!$F$3/1000</f>
        <v>2.3973679441127258</v>
      </c>
      <c r="AT38" s="100">
        <f>AI38*'Berechnungen 525d'!$C$8/'Berechnungen 525d'!$F$3/1000</f>
        <v>1.6728886203423965</v>
      </c>
      <c r="AU38" s="100">
        <f>AI38*'Berechnungen 525d'!$C$9/'Berechnungen 525d'!$F$3/1000</f>
        <v>1.3172351341278712</v>
      </c>
      <c r="AV38" s="4">
        <f>AH38/'Berechnungen 525d'!$C$5*'Berechnungen 525d'!$B$3/1000*60</f>
        <v>12.973872957549057</v>
      </c>
      <c r="AW38" s="4">
        <f>AH38/'Berechnungen 525d'!$C$6*'Berechnungen 525d'!$B$3/1000*60</f>
        <v>23.281881608752421</v>
      </c>
      <c r="AX38" s="4">
        <f>AH38/'Berechnungen 525d'!$C$7*'Berechnungen 525d'!$B$3/1000*60</f>
        <v>37.353348515141242</v>
      </c>
      <c r="AY38" s="4">
        <f>AH38/'Berechnungen 525d'!$C$8*'Berechnungen 525d'!$B$3/1000*60</f>
        <v>53.529995509887449</v>
      </c>
      <c r="AZ38" s="4">
        <f>AH38/'Berechnungen 525d'!$C$9*'Berechnungen 525d'!$B$3/1000*60</f>
        <v>67.983094297557059</v>
      </c>
      <c r="BA38" s="99"/>
      <c r="BB38" s="82"/>
      <c r="BC38" s="17">
        <f t="shared" si="14"/>
        <v>11.566000000000001</v>
      </c>
      <c r="BD38" s="95">
        <f t="shared" si="15"/>
        <v>1921</v>
      </c>
      <c r="BE38" s="4">
        <f>BD38*60*'Berechnungen 525d'!$D$9/1000</f>
        <v>97.505055319148937</v>
      </c>
      <c r="BF38" s="19">
        <f t="shared" si="16"/>
        <v>919</v>
      </c>
      <c r="BG38" s="19">
        <f t="shared" si="17"/>
        <v>1543</v>
      </c>
      <c r="BH38" s="19">
        <f t="shared" si="5"/>
        <v>-624</v>
      </c>
      <c r="BI38" s="19" t="str">
        <f>IF(ISBLANK(R38),#REF!,R38)</f>
        <v>2.5</v>
      </c>
      <c r="BJ38" s="19" t="str">
        <f>IF(ISBLANK(Q38),#REF!,Q38)</f>
        <v>km/h</v>
      </c>
      <c r="BK38" s="19" t="e">
        <f t="shared" si="6"/>
        <v>#VALUE!</v>
      </c>
      <c r="BL38" s="47">
        <f t="shared" si="18"/>
        <v>0.42</v>
      </c>
      <c r="BM38" s="48">
        <f t="shared" si="19"/>
        <v>3.82</v>
      </c>
      <c r="BN38" s="20">
        <f t="shared" si="20"/>
        <v>501.53500000000003</v>
      </c>
      <c r="BO38" s="20">
        <f t="shared" si="21"/>
        <v>481.065</v>
      </c>
      <c r="BP38" s="20">
        <f t="shared" si="22"/>
        <v>-20.470000000000027</v>
      </c>
      <c r="BQ38" s="48"/>
    </row>
    <row r="39" spans="1:69" x14ac:dyDescent="0.25">
      <c r="A39">
        <v>1355.5134180360101</v>
      </c>
      <c r="B39">
        <v>60.237962254586797</v>
      </c>
      <c r="D39">
        <v>1391.5547024952</v>
      </c>
      <c r="E39">
        <v>168.17764560399999</v>
      </c>
      <c r="G39">
        <v>1518.3615819209001</v>
      </c>
      <c r="H39">
        <v>298.31416635597998</v>
      </c>
      <c r="J39" s="64">
        <v>11857</v>
      </c>
      <c r="K39" s="88" t="s">
        <v>91</v>
      </c>
      <c r="L39" s="91">
        <v>450.358</v>
      </c>
      <c r="M39" s="88" t="s">
        <v>91</v>
      </c>
      <c r="N39" s="91">
        <v>3.8290000000000002</v>
      </c>
      <c r="O39" s="70" t="s">
        <v>92</v>
      </c>
      <c r="P39" s="93" t="s">
        <v>213</v>
      </c>
      <c r="Q39" s="55" t="s">
        <v>20</v>
      </c>
      <c r="R39" s="89" t="s">
        <v>119</v>
      </c>
      <c r="S39" s="55" t="s">
        <v>101</v>
      </c>
      <c r="T39" s="89" t="s">
        <v>214</v>
      </c>
      <c r="U39" s="55" t="s">
        <v>101</v>
      </c>
      <c r="V39" s="89" t="s">
        <v>215</v>
      </c>
      <c r="W39" s="55" t="s">
        <v>102</v>
      </c>
      <c r="X39" s="89" t="s">
        <v>122</v>
      </c>
      <c r="Y39" s="55" t="s">
        <v>93</v>
      </c>
      <c r="Z39" s="91">
        <v>3.19</v>
      </c>
      <c r="AA39" s="52" t="s">
        <v>26</v>
      </c>
      <c r="AB39" s="90" t="s">
        <v>216</v>
      </c>
      <c r="AC39" s="55" t="s">
        <v>91</v>
      </c>
      <c r="AD39" s="91">
        <v>460.59399999999999</v>
      </c>
      <c r="AH39" s="77">
        <f t="shared" si="7"/>
        <v>1355.5134180360101</v>
      </c>
      <c r="AI39" s="78">
        <f t="shared" si="8"/>
        <v>180.7138867637604</v>
      </c>
      <c r="AJ39" s="79">
        <f t="shared" si="9"/>
        <v>34.886939655768735</v>
      </c>
      <c r="AK39" s="77">
        <f t="shared" si="10"/>
        <v>1391.5547024952</v>
      </c>
      <c r="AL39" s="78">
        <f t="shared" si="11"/>
        <v>168.17764560399999</v>
      </c>
      <c r="AM39" s="79">
        <f t="shared" si="12"/>
        <v>33.330058652883423</v>
      </c>
      <c r="AN39" s="77">
        <f t="shared" si="23"/>
        <v>1518.3615819209001</v>
      </c>
      <c r="AO39" s="78">
        <f t="shared" si="24"/>
        <v>298.31416635597998</v>
      </c>
      <c r="AP39" s="79">
        <f t="shared" si="13"/>
        <v>64.508450549722454</v>
      </c>
      <c r="AQ39" s="100">
        <f>AI39*'Berechnungen 525d'!$C$5/'Berechnungen 525d'!$F$3/1000</f>
        <v>7.0332193825841829</v>
      </c>
      <c r="AR39" s="100">
        <f>AI39*'Berechnungen 525d'!$C$6/'Berechnungen 525d'!$F$3/1000</f>
        <v>3.9192749231194299</v>
      </c>
      <c r="AS39" s="100">
        <f>AI39*'Berechnungen 525d'!$C$7/'Berechnungen 525d'!$F$3/1000</f>
        <v>2.4428357397525216</v>
      </c>
      <c r="AT39" s="100">
        <f>AI39*'Berechnungen 525d'!$C$8/'Berechnungen 525d'!$F$3/1000</f>
        <v>1.7046161480690669</v>
      </c>
      <c r="AU39" s="100">
        <f>AI39*'Berechnungen 525d'!$C$9/'Berechnungen 525d'!$F$3/1000</f>
        <v>1.3422174394244624</v>
      </c>
      <c r="AV39" s="4">
        <f>AH39/'Berechnungen 525d'!$C$5*'Berechnungen 525d'!$B$3/1000*60</f>
        <v>13.130229048508628</v>
      </c>
      <c r="AW39" s="4">
        <f>AH39/'Berechnungen 525d'!$C$6*'Berechnungen 525d'!$B$3/1000*60</f>
        <v>23.56246582677576</v>
      </c>
      <c r="AX39" s="4">
        <f>AH39/'Berechnungen 525d'!$C$7*'Berechnungen 525d'!$B$3/1000*60</f>
        <v>37.80351660120067</v>
      </c>
      <c r="AY39" s="4">
        <f>AH39/'Berechnungen 525d'!$C$8*'Berechnungen 525d'!$B$3/1000*60</f>
        <v>54.175118278886004</v>
      </c>
      <c r="AZ39" s="4">
        <f>AH39/'Berechnungen 525d'!$C$9*'Berechnungen 525d'!$B$3/1000*60</f>
        <v>68.802400214185226</v>
      </c>
      <c r="BA39" s="99"/>
      <c r="BB39" s="82"/>
      <c r="BC39" s="17">
        <f t="shared" si="14"/>
        <v>11.856999999999999</v>
      </c>
      <c r="BD39" s="95">
        <f t="shared" si="15"/>
        <v>1667</v>
      </c>
      <c r="BE39" s="4">
        <f>BD39*60*'Berechnungen 525d'!$D$9/1000</f>
        <v>84.612663829787223</v>
      </c>
      <c r="BF39" s="19">
        <f t="shared" si="16"/>
        <v>967</v>
      </c>
      <c r="BG39" s="19">
        <f t="shared" si="17"/>
        <v>1365</v>
      </c>
      <c r="BH39" s="19">
        <f t="shared" si="5"/>
        <v>-398</v>
      </c>
      <c r="BI39" s="19" t="str">
        <f>IF(ISBLANK(R39),#REF!,R39)</f>
        <v>2.5</v>
      </c>
      <c r="BJ39" s="19" t="str">
        <f>IF(ISBLANK(Q39),#REF!,Q39)</f>
        <v>km/h</v>
      </c>
      <c r="BK39" s="19" t="e">
        <f t="shared" si="6"/>
        <v>#VALUE!</v>
      </c>
      <c r="BL39" s="47">
        <f t="shared" si="18"/>
        <v>3.19</v>
      </c>
      <c r="BM39" s="48">
        <f t="shared" si="19"/>
        <v>3.8290000000000002</v>
      </c>
      <c r="BN39" s="20">
        <f t="shared" si="20"/>
        <v>450.358</v>
      </c>
      <c r="BO39" s="20">
        <f t="shared" si="21"/>
        <v>460.59399999999999</v>
      </c>
      <c r="BP39" s="20">
        <f t="shared" si="22"/>
        <v>10.23599999999999</v>
      </c>
      <c r="BQ39" s="48"/>
    </row>
    <row r="40" spans="1:69" x14ac:dyDescent="0.25">
      <c r="A40">
        <v>1379.7185025952599</v>
      </c>
      <c r="B40">
        <v>61.267911705208398</v>
      </c>
      <c r="D40">
        <v>1414.5873320537401</v>
      </c>
      <c r="E40">
        <v>169.177167654177</v>
      </c>
      <c r="G40">
        <v>1553.67231638418</v>
      </c>
      <c r="H40">
        <v>300.86418690909801</v>
      </c>
      <c r="J40" s="64">
        <v>12147</v>
      </c>
      <c r="K40" s="88" t="s">
        <v>91</v>
      </c>
      <c r="L40" s="91">
        <v>470.82900000000001</v>
      </c>
      <c r="M40" s="88" t="s">
        <v>91</v>
      </c>
      <c r="N40" s="91">
        <v>3.8330000000000002</v>
      </c>
      <c r="O40" s="70" t="s">
        <v>92</v>
      </c>
      <c r="P40" s="93" t="s">
        <v>217</v>
      </c>
      <c r="Q40" s="55" t="s">
        <v>20</v>
      </c>
      <c r="R40" s="89" t="s">
        <v>119</v>
      </c>
      <c r="S40" s="55" t="s">
        <v>101</v>
      </c>
      <c r="T40" s="89" t="s">
        <v>218</v>
      </c>
      <c r="U40" s="55" t="s">
        <v>101</v>
      </c>
      <c r="V40" s="89" t="s">
        <v>219</v>
      </c>
      <c r="W40" s="55" t="s">
        <v>102</v>
      </c>
      <c r="X40" s="89" t="s">
        <v>122</v>
      </c>
      <c r="Y40" s="55" t="s">
        <v>93</v>
      </c>
      <c r="Z40" s="91">
        <v>4.78</v>
      </c>
      <c r="AA40" s="52" t="s">
        <v>26</v>
      </c>
      <c r="AB40" s="90" t="s">
        <v>220</v>
      </c>
      <c r="AC40" s="55" t="s">
        <v>91</v>
      </c>
      <c r="AD40" s="91">
        <v>470.82900000000001</v>
      </c>
      <c r="AH40" s="77">
        <f t="shared" si="7"/>
        <v>1379.7185025952599</v>
      </c>
      <c r="AI40" s="78">
        <f t="shared" si="8"/>
        <v>183.80373511562519</v>
      </c>
      <c r="AJ40" s="79">
        <f t="shared" si="9"/>
        <v>36.117056392928525</v>
      </c>
      <c r="AK40" s="77">
        <f t="shared" si="10"/>
        <v>1414.5873320537401</v>
      </c>
      <c r="AL40" s="78">
        <f t="shared" si="11"/>
        <v>169.177167654177</v>
      </c>
      <c r="AM40" s="79">
        <f t="shared" si="12"/>
        <v>34.0830962246106</v>
      </c>
      <c r="AN40" s="77">
        <f t="shared" si="23"/>
        <v>1553.67231638418</v>
      </c>
      <c r="AO40" s="78">
        <f t="shared" si="24"/>
        <v>300.86418690909801</v>
      </c>
      <c r="AP40" s="79">
        <f t="shared" si="13"/>
        <v>66.57289586184298</v>
      </c>
      <c r="AQ40" s="100">
        <f>AI40*'Berechnungen 525d'!$C$5/'Berechnungen 525d'!$F$3/1000</f>
        <v>7.1534734577233552</v>
      </c>
      <c r="AR40" s="100">
        <f>AI40*'Berechnungen 525d'!$C$6/'Berechnungen 525d'!$F$3/1000</f>
        <v>3.9862867359832435</v>
      </c>
      <c r="AS40" s="100">
        <f>AI40*'Berechnungen 525d'!$C$7/'Berechnungen 525d'!$F$3/1000</f>
        <v>2.4846033765375011</v>
      </c>
      <c r="AT40" s="100">
        <f>AI40*'Berechnungen 525d'!$C$8/'Berechnungen 525d'!$F$3/1000</f>
        <v>1.7337616968146299</v>
      </c>
      <c r="AU40" s="100">
        <f>AI40*'Berechnungen 525d'!$C$9/'Berechnungen 525d'!$F$3/1000</f>
        <v>1.3651666904052204</v>
      </c>
      <c r="AV40" s="4">
        <f>AH40/'Berechnungen 525d'!$C$5*'Berechnungen 525d'!$B$3/1000*60</f>
        <v>13.364692463014665</v>
      </c>
      <c r="AW40" s="4">
        <f>AH40/'Berechnungen 525d'!$C$6*'Berechnungen 525d'!$B$3/1000*60</f>
        <v>23.983215241848239</v>
      </c>
      <c r="AX40" s="4">
        <f>AH40/'Berechnungen 525d'!$C$7*'Berechnungen 525d'!$B$3/1000*60</f>
        <v>38.47856511329497</v>
      </c>
      <c r="AY40" s="4">
        <f>AH40/'Berechnungen 525d'!$C$8*'Berechnungen 525d'!$B$3/1000*60</f>
        <v>55.142510634800665</v>
      </c>
      <c r="AZ40" s="4">
        <f>AH40/'Berechnungen 525d'!$C$9*'Berechnungen 525d'!$B$3/1000*60</f>
        <v>70.030988506196849</v>
      </c>
      <c r="BA40" s="99"/>
      <c r="BB40" s="82"/>
      <c r="BC40" s="17">
        <f t="shared" si="14"/>
        <v>12.147</v>
      </c>
      <c r="BD40" s="95">
        <f t="shared" si="15"/>
        <v>1675</v>
      </c>
      <c r="BE40" s="4">
        <f>BD40*60*'Berechnungen 525d'!$D$9/1000</f>
        <v>85.018723404255311</v>
      </c>
      <c r="BF40" s="19">
        <f t="shared" si="16"/>
        <v>979</v>
      </c>
      <c r="BG40" s="19">
        <f t="shared" si="17"/>
        <v>1270</v>
      </c>
      <c r="BH40" s="19">
        <f t="shared" si="5"/>
        <v>-291</v>
      </c>
      <c r="BI40" s="19" t="str">
        <f>IF(ISBLANK(R40),#REF!,R40)</f>
        <v>2.5</v>
      </c>
      <c r="BJ40" s="19" t="str">
        <f>IF(ISBLANK(Q40),#REF!,Q40)</f>
        <v>km/h</v>
      </c>
      <c r="BK40" s="19" t="e">
        <f t="shared" si="6"/>
        <v>#VALUE!</v>
      </c>
      <c r="BL40" s="47">
        <f t="shared" si="18"/>
        <v>4.78</v>
      </c>
      <c r="BM40" s="48">
        <f t="shared" si="19"/>
        <v>3.8330000000000002</v>
      </c>
      <c r="BN40" s="20">
        <f t="shared" si="20"/>
        <v>470.82900000000001</v>
      </c>
      <c r="BO40" s="20">
        <f t="shared" si="21"/>
        <v>470.82900000000001</v>
      </c>
      <c r="BP40" s="20">
        <f t="shared" si="22"/>
        <v>0</v>
      </c>
      <c r="BQ40" s="48"/>
    </row>
    <row r="41" spans="1:69" x14ac:dyDescent="0.25">
      <c r="A41">
        <v>1385.7721205028799</v>
      </c>
      <c r="B41">
        <v>61.734918496754403</v>
      </c>
      <c r="D41">
        <v>1437.6199616122799</v>
      </c>
      <c r="E41">
        <v>169.18854741186399</v>
      </c>
      <c r="G41">
        <v>1567.7966101694899</v>
      </c>
      <c r="H41">
        <v>305.09908514726499</v>
      </c>
      <c r="J41" s="64">
        <v>12417</v>
      </c>
      <c r="K41" s="88" t="s">
        <v>91</v>
      </c>
      <c r="L41" s="91">
        <v>470.82900000000001</v>
      </c>
      <c r="M41" s="88" t="s">
        <v>91</v>
      </c>
      <c r="N41" s="91">
        <v>3.8290000000000002</v>
      </c>
      <c r="O41" s="70" t="s">
        <v>92</v>
      </c>
      <c r="P41" s="93" t="s">
        <v>221</v>
      </c>
      <c r="Q41" s="55" t="s">
        <v>20</v>
      </c>
      <c r="R41" s="89" t="s">
        <v>119</v>
      </c>
      <c r="S41" s="55" t="s">
        <v>101</v>
      </c>
      <c r="T41" s="89" t="s">
        <v>222</v>
      </c>
      <c r="U41" s="55" t="s">
        <v>101</v>
      </c>
      <c r="V41" s="89" t="s">
        <v>133</v>
      </c>
      <c r="W41" s="55" t="s">
        <v>102</v>
      </c>
      <c r="X41" s="89" t="s">
        <v>122</v>
      </c>
      <c r="Y41" s="55" t="s">
        <v>93</v>
      </c>
      <c r="Z41" s="91">
        <v>5.1100000000000003</v>
      </c>
      <c r="AA41" s="52" t="s">
        <v>26</v>
      </c>
      <c r="AB41" s="90" t="s">
        <v>123</v>
      </c>
      <c r="AC41" s="55" t="s">
        <v>91</v>
      </c>
      <c r="AD41" s="91">
        <v>470.82900000000001</v>
      </c>
      <c r="AH41" s="77">
        <f t="shared" si="7"/>
        <v>1385.7721205028799</v>
      </c>
      <c r="AI41" s="78">
        <f t="shared" si="8"/>
        <v>185.20475549026321</v>
      </c>
      <c r="AJ41" s="79">
        <f t="shared" si="9"/>
        <v>36.552028188120971</v>
      </c>
      <c r="AK41" s="77">
        <f t="shared" si="10"/>
        <v>1437.6199616122799</v>
      </c>
      <c r="AL41" s="78">
        <f t="shared" si="11"/>
        <v>169.18854741186399</v>
      </c>
      <c r="AM41" s="79">
        <f t="shared" si="12"/>
        <v>34.640374813582049</v>
      </c>
      <c r="AN41" s="77">
        <f t="shared" si="23"/>
        <v>1567.7966101694899</v>
      </c>
      <c r="AO41" s="78">
        <f t="shared" si="24"/>
        <v>305.09908514726499</v>
      </c>
      <c r="AP41" s="79">
        <f t="shared" si="13"/>
        <v>68.123688248623836</v>
      </c>
      <c r="AQ41" s="100">
        <f>AI41*'Berechnungen 525d'!$C$5/'Berechnungen 525d'!$F$3/1000</f>
        <v>7.2079998908091589</v>
      </c>
      <c r="AR41" s="100">
        <f>AI41*'Berechnungen 525d'!$C$6/'Berechnungen 525d'!$F$3/1000</f>
        <v>4.0166716948783847</v>
      </c>
      <c r="AS41" s="100">
        <f>AI41*'Berechnungen 525d'!$C$7/'Berechnungen 525d'!$F$3/1000</f>
        <v>2.5035419468077609</v>
      </c>
      <c r="AT41" s="100">
        <f>AI41*'Berechnungen 525d'!$C$8/'Berechnungen 525d'!$F$3/1000</f>
        <v>1.7469770727724485</v>
      </c>
      <c r="AU41" s="100">
        <f>AI41*'Berechnungen 525d'!$C$9/'Berechnungen 525d'!$F$3/1000</f>
        <v>1.3755724982460225</v>
      </c>
      <c r="AV41" s="4">
        <f>AH41/'Berechnungen 525d'!$C$5*'Berechnungen 525d'!$B$3/1000*60</f>
        <v>13.423331048691205</v>
      </c>
      <c r="AW41" s="4">
        <f>AH41/'Berechnungen 525d'!$C$6*'Berechnungen 525d'!$B$3/1000*60</f>
        <v>24.088443388747237</v>
      </c>
      <c r="AX41" s="4">
        <f>AH41/'Berechnungen 525d'!$C$7*'Berechnungen 525d'!$B$3/1000*60</f>
        <v>38.647392689638416</v>
      </c>
      <c r="AY41" s="4">
        <f>AH41/'Berechnungen 525d'!$C$8*'Berechnungen 525d'!$B$3/1000*60</f>
        <v>55.384452515859778</v>
      </c>
      <c r="AZ41" s="4">
        <f>AH41/'Berechnungen 525d'!$C$9*'Berechnungen 525d'!$B$3/1000*60</f>
        <v>70.338254695141913</v>
      </c>
      <c r="BA41" s="99"/>
      <c r="BB41" s="82"/>
      <c r="BC41" s="17">
        <f t="shared" si="14"/>
        <v>12.417</v>
      </c>
      <c r="BD41" s="95">
        <f t="shared" si="15"/>
        <v>1635</v>
      </c>
      <c r="BE41" s="4">
        <f>BD41*60*'Berechnungen 525d'!$D$9/1000</f>
        <v>82.988425531914899</v>
      </c>
      <c r="BF41" s="19">
        <f t="shared" si="16"/>
        <v>981</v>
      </c>
      <c r="BG41" s="19">
        <f t="shared" si="17"/>
        <v>1227</v>
      </c>
      <c r="BH41" s="19">
        <f t="shared" si="5"/>
        <v>-246</v>
      </c>
      <c r="BI41" s="19" t="str">
        <f>IF(ISBLANK(R41),#REF!,R41)</f>
        <v>2.5</v>
      </c>
      <c r="BJ41" s="19" t="str">
        <f>IF(ISBLANK(Q41),#REF!,Q41)</f>
        <v>km/h</v>
      </c>
      <c r="BK41" s="19" t="e">
        <f t="shared" si="6"/>
        <v>#VALUE!</v>
      </c>
      <c r="BL41" s="47">
        <f t="shared" si="18"/>
        <v>5.1100000000000003</v>
      </c>
      <c r="BM41" s="48">
        <f t="shared" si="19"/>
        <v>3.8290000000000002</v>
      </c>
      <c r="BN41" s="20">
        <f t="shared" si="20"/>
        <v>470.82900000000001</v>
      </c>
      <c r="BO41" s="20">
        <f t="shared" si="21"/>
        <v>470.82900000000001</v>
      </c>
      <c r="BP41" s="20">
        <f t="shared" si="22"/>
        <v>0</v>
      </c>
      <c r="BQ41" s="48"/>
    </row>
    <row r="42" spans="1:69" x14ac:dyDescent="0.25">
      <c r="A42">
        <v>1397.87622729437</v>
      </c>
      <c r="B42">
        <v>62.389572841325602</v>
      </c>
      <c r="D42">
        <v>1460.65259117083</v>
      </c>
      <c r="E42">
        <v>170.188069462041</v>
      </c>
      <c r="G42">
        <v>1588.9830508474599</v>
      </c>
      <c r="H42">
        <v>310.182396971522</v>
      </c>
      <c r="J42" s="64">
        <v>12698</v>
      </c>
      <c r="K42" s="88" t="s">
        <v>91</v>
      </c>
      <c r="L42" s="91">
        <v>460.59399999999999</v>
      </c>
      <c r="M42" s="88" t="s">
        <v>91</v>
      </c>
      <c r="N42" s="91">
        <v>3.8370000000000002</v>
      </c>
      <c r="O42" s="70" t="s">
        <v>92</v>
      </c>
      <c r="P42" s="93" t="s">
        <v>223</v>
      </c>
      <c r="Q42" s="55" t="s">
        <v>20</v>
      </c>
      <c r="R42" s="89" t="s">
        <v>119</v>
      </c>
      <c r="S42" s="55" t="s">
        <v>101</v>
      </c>
      <c r="T42" s="89" t="s">
        <v>224</v>
      </c>
      <c r="U42" s="55" t="s">
        <v>101</v>
      </c>
      <c r="V42" s="89" t="s">
        <v>225</v>
      </c>
      <c r="W42" s="55" t="s">
        <v>102</v>
      </c>
      <c r="X42" s="89" t="s">
        <v>122</v>
      </c>
      <c r="Y42" s="55" t="s">
        <v>93</v>
      </c>
      <c r="Z42" s="91">
        <v>5.31</v>
      </c>
      <c r="AA42" s="52" t="s">
        <v>26</v>
      </c>
      <c r="AB42" s="90" t="s">
        <v>226</v>
      </c>
      <c r="AC42" s="55" t="s">
        <v>91</v>
      </c>
      <c r="AD42" s="91">
        <v>460.59399999999999</v>
      </c>
      <c r="AH42" s="77">
        <f t="shared" si="7"/>
        <v>1397.87622729437</v>
      </c>
      <c r="AI42" s="78">
        <f t="shared" si="8"/>
        <v>187.16871852397679</v>
      </c>
      <c r="AJ42" s="79">
        <f t="shared" si="9"/>
        <v>37.262287509220847</v>
      </c>
      <c r="AK42" s="77">
        <f t="shared" si="10"/>
        <v>1460.65259117083</v>
      </c>
      <c r="AL42" s="78">
        <f t="shared" si="11"/>
        <v>170.188069462041</v>
      </c>
      <c r="AM42" s="79">
        <f t="shared" si="12"/>
        <v>35.403285853697973</v>
      </c>
      <c r="AN42" s="77">
        <f t="shared" si="23"/>
        <v>1588.9830508474599</v>
      </c>
      <c r="AO42" s="78">
        <f t="shared" si="24"/>
        <v>310.182396971522</v>
      </c>
      <c r="AP42" s="79">
        <f t="shared" si="13"/>
        <v>70.194638021933613</v>
      </c>
      <c r="AQ42" s="100">
        <f>AI42*'Berechnungen 525d'!$C$5/'Berechnungen 525d'!$F$3/1000</f>
        <v>7.2844355379127501</v>
      </c>
      <c r="AR42" s="100">
        <f>AI42*'Berechnungen 525d'!$C$6/'Berechnungen 525d'!$F$3/1000</f>
        <v>4.0592656050964173</v>
      </c>
      <c r="AS42" s="100">
        <f>AI42*'Berechnungen 525d'!$C$7/'Berechnungen 525d'!$F$3/1000</f>
        <v>2.53009020591626</v>
      </c>
      <c r="AT42" s="100">
        <f>AI42*'Berechnungen 525d'!$C$8/'Berechnungen 525d'!$F$3/1000</f>
        <v>1.7655025063261818</v>
      </c>
      <c r="AU42" s="100">
        <f>AI42*'Berechnungen 525d'!$C$9/'Berechnungen 525d'!$F$3/1000</f>
        <v>1.3901594538001429</v>
      </c>
      <c r="AV42" s="4">
        <f>AH42/'Berechnungen 525d'!$C$5*'Berechnungen 525d'!$B$3/1000*60</f>
        <v>13.540577910644181</v>
      </c>
      <c r="AW42" s="4">
        <f>AH42/'Berechnungen 525d'!$C$6*'Berechnungen 525d'!$B$3/1000*60</f>
        <v>24.298845291703941</v>
      </c>
      <c r="AX42" s="4">
        <f>AH42/'Berechnungen 525d'!$C$7*'Berechnungen 525d'!$B$3/1000*60</f>
        <v>38.984960577898633</v>
      </c>
      <c r="AY42" s="4">
        <f>AH42/'Berechnungen 525d'!$C$8*'Berechnungen 525d'!$B$3/1000*60</f>
        <v>55.868211221870475</v>
      </c>
      <c r="AZ42" s="4">
        <f>AH42/'Berechnungen 525d'!$C$9*'Berechnungen 525d'!$B$3/1000*60</f>
        <v>70.952628251775508</v>
      </c>
      <c r="BA42" s="99"/>
      <c r="BB42" s="82"/>
      <c r="BC42" s="17">
        <f t="shared" si="14"/>
        <v>12.698</v>
      </c>
      <c r="BD42" s="95">
        <f t="shared" si="15"/>
        <v>1614</v>
      </c>
      <c r="BE42" s="4">
        <f>BD42*60*'Berechnungen 525d'!$D$9/1000</f>
        <v>81.922519148936161</v>
      </c>
      <c r="BF42" s="19">
        <f t="shared" si="16"/>
        <v>984</v>
      </c>
      <c r="BG42" s="19">
        <f t="shared" si="17"/>
        <v>1201</v>
      </c>
      <c r="BH42" s="19">
        <f t="shared" si="5"/>
        <v>-217</v>
      </c>
      <c r="BI42" s="19" t="str">
        <f>IF(ISBLANK(R42),#REF!,R42)</f>
        <v>2.5</v>
      </c>
      <c r="BJ42" s="19" t="str">
        <f>IF(ISBLANK(Q42),#REF!,Q42)</f>
        <v>km/h</v>
      </c>
      <c r="BK42" s="19" t="e">
        <f t="shared" si="6"/>
        <v>#VALUE!</v>
      </c>
      <c r="BL42" s="47">
        <f t="shared" si="18"/>
        <v>5.31</v>
      </c>
      <c r="BM42" s="48">
        <f t="shared" si="19"/>
        <v>3.8370000000000002</v>
      </c>
      <c r="BN42" s="20">
        <f t="shared" si="20"/>
        <v>460.59399999999999</v>
      </c>
      <c r="BO42" s="20">
        <f t="shared" si="21"/>
        <v>460.59399999999999</v>
      </c>
      <c r="BP42" s="20">
        <f t="shared" si="22"/>
        <v>0</v>
      </c>
      <c r="BQ42" s="48"/>
    </row>
    <row r="43" spans="1:69" x14ac:dyDescent="0.25">
      <c r="A43">
        <v>1403.92984520198</v>
      </c>
      <c r="B43">
        <v>62.8565796328716</v>
      </c>
      <c r="D43">
        <v>1483.68522072937</v>
      </c>
      <c r="E43">
        <v>170.199449219728</v>
      </c>
      <c r="G43">
        <v>1588.9830508474599</v>
      </c>
      <c r="H43">
        <v>311.87444434884901</v>
      </c>
      <c r="J43" s="64">
        <v>12998</v>
      </c>
      <c r="K43" s="88" t="s">
        <v>91</v>
      </c>
      <c r="L43" s="91">
        <v>460.59399999999999</v>
      </c>
      <c r="M43" s="88" t="s">
        <v>91</v>
      </c>
      <c r="N43" s="91">
        <v>3.8330000000000002</v>
      </c>
      <c r="O43" s="70" t="s">
        <v>92</v>
      </c>
      <c r="P43" s="93" t="s">
        <v>227</v>
      </c>
      <c r="Q43" s="55" t="s">
        <v>20</v>
      </c>
      <c r="R43" s="89" t="s">
        <v>119</v>
      </c>
      <c r="S43" s="55" t="s">
        <v>101</v>
      </c>
      <c r="T43" s="89" t="s">
        <v>228</v>
      </c>
      <c r="U43" s="55" t="s">
        <v>101</v>
      </c>
      <c r="V43" s="89" t="s">
        <v>150</v>
      </c>
      <c r="W43" s="55" t="s">
        <v>102</v>
      </c>
      <c r="X43" s="89" t="s">
        <v>122</v>
      </c>
      <c r="Y43" s="55" t="s">
        <v>93</v>
      </c>
      <c r="Z43" s="91">
        <v>5.43</v>
      </c>
      <c r="AA43" s="52" t="s">
        <v>26</v>
      </c>
      <c r="AB43" s="90" t="s">
        <v>226</v>
      </c>
      <c r="AC43" s="55" t="s">
        <v>91</v>
      </c>
      <c r="AD43" s="91">
        <v>460.59399999999999</v>
      </c>
      <c r="AH43" s="77">
        <f t="shared" si="7"/>
        <v>1403.92984520198</v>
      </c>
      <c r="AI43" s="78">
        <f t="shared" si="8"/>
        <v>188.56973889861479</v>
      </c>
      <c r="AJ43" s="79">
        <f t="shared" si="9"/>
        <v>37.703783465152114</v>
      </c>
      <c r="AK43" s="77">
        <f t="shared" si="10"/>
        <v>1483.68522072937</v>
      </c>
      <c r="AL43" s="78">
        <f t="shared" si="11"/>
        <v>170.199449219728</v>
      </c>
      <c r="AM43" s="79">
        <f t="shared" si="12"/>
        <v>35.963955142273562</v>
      </c>
      <c r="AN43" s="77">
        <f t="shared" si="23"/>
        <v>1588.9830508474599</v>
      </c>
      <c r="AO43" s="78">
        <f t="shared" si="24"/>
        <v>311.87444434884901</v>
      </c>
      <c r="AP43" s="79">
        <f t="shared" si="13"/>
        <v>70.57755031588411</v>
      </c>
      <c r="AQ43" s="100">
        <f>AI43*'Berechnungen 525d'!$C$5/'Berechnungen 525d'!$F$3/1000</f>
        <v>7.3389619709985512</v>
      </c>
      <c r="AR43" s="100">
        <f>AI43*'Berechnungen 525d'!$C$6/'Berechnungen 525d'!$F$3/1000</f>
        <v>4.0896505639915581</v>
      </c>
      <c r="AS43" s="100">
        <f>AI43*'Berechnungen 525d'!$C$7/'Berechnungen 525d'!$F$3/1000</f>
        <v>2.5490287761865194</v>
      </c>
      <c r="AT43" s="100">
        <f>AI43*'Berechnungen 525d'!$C$8/'Berechnungen 525d'!$F$3/1000</f>
        <v>1.778717882284</v>
      </c>
      <c r="AU43" s="100">
        <f>AI43*'Berechnungen 525d'!$C$9/'Berechnungen 525d'!$F$3/1000</f>
        <v>1.4005652616409447</v>
      </c>
      <c r="AV43" s="4">
        <f>AH43/'Berechnungen 525d'!$C$5*'Berechnungen 525d'!$B$3/1000*60</f>
        <v>13.599216496320622</v>
      </c>
      <c r="AW43" s="4">
        <f>AH43/'Berechnungen 525d'!$C$6*'Berechnungen 525d'!$B$3/1000*60</f>
        <v>24.404073438602765</v>
      </c>
      <c r="AX43" s="4">
        <f>AH43/'Berechnungen 525d'!$C$7*'Berechnungen 525d'!$B$3/1000*60</f>
        <v>39.153788154241802</v>
      </c>
      <c r="AY43" s="4">
        <f>AH43/'Berechnungen 525d'!$C$8*'Berechnungen 525d'!$B$3/1000*60</f>
        <v>56.110153102929189</v>
      </c>
      <c r="AZ43" s="4">
        <f>AH43/'Berechnungen 525d'!$C$9*'Berechnungen 525d'!$B$3/1000*60</f>
        <v>71.259894440720075</v>
      </c>
      <c r="BA43" s="99"/>
      <c r="BB43" s="82"/>
      <c r="BC43" s="17">
        <f t="shared" si="14"/>
        <v>12.997999999999999</v>
      </c>
      <c r="BD43" s="95">
        <f t="shared" si="15"/>
        <v>1591</v>
      </c>
      <c r="BE43" s="4">
        <f>BD43*60*'Berechnungen 525d'!$D$9/1000</f>
        <v>80.755097872340428</v>
      </c>
      <c r="BF43" s="19">
        <f t="shared" si="16"/>
        <v>986</v>
      </c>
      <c r="BG43" s="19">
        <f t="shared" si="17"/>
        <v>1184</v>
      </c>
      <c r="BH43" s="19">
        <f t="shared" si="5"/>
        <v>-198</v>
      </c>
      <c r="BI43" s="19" t="str">
        <f>IF(ISBLANK(R43),#REF!,R43)</f>
        <v>2.5</v>
      </c>
      <c r="BJ43" s="19" t="str">
        <f>IF(ISBLANK(Q43),#REF!,Q43)</f>
        <v>km/h</v>
      </c>
      <c r="BK43" s="19" t="e">
        <f t="shared" si="6"/>
        <v>#VALUE!</v>
      </c>
      <c r="BL43" s="47">
        <f t="shared" si="18"/>
        <v>5.43</v>
      </c>
      <c r="BM43" s="48">
        <f t="shared" si="19"/>
        <v>3.8330000000000002</v>
      </c>
      <c r="BN43" s="20">
        <f t="shared" si="20"/>
        <v>460.59399999999999</v>
      </c>
      <c r="BO43" s="20">
        <f t="shared" si="21"/>
        <v>460.59399999999999</v>
      </c>
      <c r="BP43" s="20">
        <f t="shared" si="22"/>
        <v>0</v>
      </c>
      <c r="BQ43" s="48"/>
    </row>
    <row r="44" spans="1:69" x14ac:dyDescent="0.25">
      <c r="A44">
        <v>1416.0349950013799</v>
      </c>
      <c r="B44">
        <v>63.604353723616498</v>
      </c>
      <c r="D44">
        <v>1506.7178502879101</v>
      </c>
      <c r="E44">
        <v>171.198971269905</v>
      </c>
      <c r="G44">
        <v>1596.0451977401101</v>
      </c>
      <c r="H44">
        <v>313.56888162360099</v>
      </c>
      <c r="J44" s="64">
        <v>13289</v>
      </c>
      <c r="K44" s="88" t="s">
        <v>91</v>
      </c>
      <c r="L44" s="91">
        <v>460.59399999999999</v>
      </c>
      <c r="M44" s="88" t="s">
        <v>91</v>
      </c>
      <c r="N44" s="91">
        <v>3.8410000000000002</v>
      </c>
      <c r="O44" s="70" t="s">
        <v>92</v>
      </c>
      <c r="P44" s="93" t="s">
        <v>229</v>
      </c>
      <c r="Q44" s="55" t="s">
        <v>20</v>
      </c>
      <c r="R44" s="89" t="s">
        <v>119</v>
      </c>
      <c r="S44" s="55" t="s">
        <v>101</v>
      </c>
      <c r="T44" s="89" t="s">
        <v>230</v>
      </c>
      <c r="U44" s="55" t="s">
        <v>101</v>
      </c>
      <c r="V44" s="89" t="s">
        <v>231</v>
      </c>
      <c r="W44" s="55" t="s">
        <v>102</v>
      </c>
      <c r="X44" s="89" t="s">
        <v>122</v>
      </c>
      <c r="Y44" s="55" t="s">
        <v>93</v>
      </c>
      <c r="Z44" s="91">
        <v>6.13</v>
      </c>
      <c r="AA44" s="52" t="s">
        <v>26</v>
      </c>
      <c r="AB44" s="90" t="s">
        <v>136</v>
      </c>
      <c r="AC44" s="55" t="s">
        <v>91</v>
      </c>
      <c r="AD44" s="91">
        <v>460.59399999999999</v>
      </c>
      <c r="AH44" s="77">
        <f t="shared" si="7"/>
        <v>1416.0349950013799</v>
      </c>
      <c r="AI44" s="78">
        <f t="shared" si="8"/>
        <v>190.81306117084949</v>
      </c>
      <c r="AJ44" s="79">
        <f t="shared" si="9"/>
        <v>38.481289045139391</v>
      </c>
      <c r="AK44" s="77">
        <f t="shared" si="10"/>
        <v>1506.7178502879101</v>
      </c>
      <c r="AL44" s="78">
        <f t="shared" si="11"/>
        <v>171.198971269905</v>
      </c>
      <c r="AM44" s="79">
        <f t="shared" si="12"/>
        <v>36.736739650777743</v>
      </c>
      <c r="AN44" s="77">
        <f t="shared" si="23"/>
        <v>1596.0451977401101</v>
      </c>
      <c r="AO44" s="78">
        <f t="shared" si="24"/>
        <v>313.56888162360099</v>
      </c>
      <c r="AP44" s="79">
        <f t="shared" si="13"/>
        <v>71.276385683947211</v>
      </c>
      <c r="AQ44" s="100">
        <f>AI44*'Berechnungen 525d'!$C$5/'Berechnungen 525d'!$F$3/1000</f>
        <v>7.4262700244581596</v>
      </c>
      <c r="AR44" s="100">
        <f>AI44*'Berechnungen 525d'!$C$6/'Berechnungen 525d'!$F$3/1000</f>
        <v>4.1383031434003481</v>
      </c>
      <c r="AS44" s="100">
        <f>AI44*'Berechnungen 525d'!$C$7/'Berechnungen 525d'!$F$3/1000</f>
        <v>2.5793533291056967</v>
      </c>
      <c r="AT44" s="100">
        <f>AI44*'Berechnungen 525d'!$C$8/'Berechnungen 525d'!$F$3/1000</f>
        <v>1.7998784219583703</v>
      </c>
      <c r="AU44" s="100">
        <f>AI44*'Berechnungen 525d'!$C$9/'Berechnungen 525d'!$F$3/1000</f>
        <v>1.4172271039042288</v>
      </c>
      <c r="AV44" s="4">
        <f>AH44/'Berechnungen 525d'!$C$5*'Berechnungen 525d'!$B$3/1000*60</f>
        <v>13.716473461406903</v>
      </c>
      <c r="AW44" s="4">
        <f>AH44/'Berechnungen 525d'!$C$6*'Berechnungen 525d'!$B$3/1000*60</f>
        <v>24.614493471839783</v>
      </c>
      <c r="AX44" s="4">
        <f>AH44/'Berechnungen 525d'!$C$7*'Berechnungen 525d'!$B$3/1000*60</f>
        <v>39.491385130644048</v>
      </c>
      <c r="AY44" s="4">
        <f>AH44/'Berechnungen 525d'!$C$8*'Berechnungen 525d'!$B$3/1000*60</f>
        <v>56.593953494308792</v>
      </c>
      <c r="AZ44" s="4">
        <f>AH44/'Berechnungen 525d'!$C$9*'Berechnungen 525d'!$B$3/1000*60</f>
        <v>71.874320937772168</v>
      </c>
      <c r="BA44" s="99"/>
      <c r="BB44" s="82"/>
      <c r="BC44" s="17">
        <f t="shared" si="14"/>
        <v>13.289</v>
      </c>
      <c r="BD44" s="95">
        <f t="shared" si="15"/>
        <v>1568</v>
      </c>
      <c r="BE44" s="4">
        <f>BD44*60*'Berechnungen 525d'!$D$9/1000</f>
        <v>79.587676595744682</v>
      </c>
      <c r="BF44" s="19">
        <f t="shared" si="16"/>
        <v>993</v>
      </c>
      <c r="BG44" s="19">
        <f t="shared" si="17"/>
        <v>1173</v>
      </c>
      <c r="BH44" s="19">
        <f t="shared" si="5"/>
        <v>-180</v>
      </c>
      <c r="BI44" s="19" t="str">
        <f>IF(ISBLANK(R44),#REF!,R44)</f>
        <v>2.5</v>
      </c>
      <c r="BJ44" s="19" t="str">
        <f>IF(ISBLANK(Q44),#REF!,Q44)</f>
        <v>km/h</v>
      </c>
      <c r="BK44" s="19" t="e">
        <f t="shared" si="6"/>
        <v>#VALUE!</v>
      </c>
      <c r="BL44" s="47">
        <f t="shared" si="18"/>
        <v>6.13</v>
      </c>
      <c r="BM44" s="48">
        <f t="shared" si="19"/>
        <v>3.8410000000000002</v>
      </c>
      <c r="BN44" s="20">
        <f t="shared" si="20"/>
        <v>460.59399999999999</v>
      </c>
      <c r="BO44" s="20">
        <f t="shared" si="21"/>
        <v>460.59399999999999</v>
      </c>
      <c r="BP44" s="20">
        <f t="shared" si="22"/>
        <v>0</v>
      </c>
      <c r="BQ44" s="48"/>
    </row>
    <row r="45" spans="1:69" x14ac:dyDescent="0.25">
      <c r="A45">
        <v>1418.05530132238</v>
      </c>
      <c r="B45">
        <v>63.977302061870198</v>
      </c>
      <c r="D45">
        <v>1522.07293666027</v>
      </c>
      <c r="E45">
        <v>172.19470006751999</v>
      </c>
      <c r="G45">
        <v>1610.16949152542</v>
      </c>
      <c r="H45">
        <v>316.11173248444197</v>
      </c>
      <c r="J45" s="64">
        <v>13569</v>
      </c>
      <c r="K45" s="88" t="s">
        <v>91</v>
      </c>
      <c r="L45" s="91">
        <v>460.59399999999999</v>
      </c>
      <c r="M45" s="88" t="s">
        <v>91</v>
      </c>
      <c r="N45" s="91">
        <v>3.8330000000000002</v>
      </c>
      <c r="O45" s="70" t="s">
        <v>92</v>
      </c>
      <c r="P45" s="93" t="s">
        <v>232</v>
      </c>
      <c r="Q45" s="55" t="s">
        <v>20</v>
      </c>
      <c r="R45" s="89" t="s">
        <v>119</v>
      </c>
      <c r="S45" s="55" t="s">
        <v>101</v>
      </c>
      <c r="T45" s="89" t="s">
        <v>233</v>
      </c>
      <c r="U45" s="55" t="s">
        <v>101</v>
      </c>
      <c r="V45" s="89" t="s">
        <v>234</v>
      </c>
      <c r="W45" s="55" t="s">
        <v>102</v>
      </c>
      <c r="X45" s="89" t="s">
        <v>122</v>
      </c>
      <c r="Y45" s="55" t="s">
        <v>93</v>
      </c>
      <c r="Z45" s="91">
        <v>6.3</v>
      </c>
      <c r="AA45" s="52" t="s">
        <v>26</v>
      </c>
      <c r="AB45" s="90" t="s">
        <v>235</v>
      </c>
      <c r="AC45" s="55" t="s">
        <v>91</v>
      </c>
      <c r="AD45" s="91">
        <v>460.59399999999999</v>
      </c>
      <c r="AH45" s="77">
        <f t="shared" si="7"/>
        <v>1418.05530132238</v>
      </c>
      <c r="AI45" s="78">
        <f t="shared" si="8"/>
        <v>191.93190618561059</v>
      </c>
      <c r="AJ45" s="79">
        <f t="shared" si="9"/>
        <v>38.762151147585413</v>
      </c>
      <c r="AK45" s="77">
        <f t="shared" si="10"/>
        <v>1522.07293666027</v>
      </c>
      <c r="AL45" s="78">
        <f t="shared" si="11"/>
        <v>172.19470006751999</v>
      </c>
      <c r="AM45" s="79">
        <f t="shared" si="12"/>
        <v>37.326972832858822</v>
      </c>
      <c r="AN45" s="77">
        <f t="shared" si="23"/>
        <v>1610.16949152542</v>
      </c>
      <c r="AO45" s="78">
        <f t="shared" si="24"/>
        <v>316.11173248444197</v>
      </c>
      <c r="AP45" s="79">
        <f t="shared" si="13"/>
        <v>72.490272941286335</v>
      </c>
      <c r="AQ45" s="100">
        <f>AI45*'Berechnungen 525d'!$C$5/'Berechnungen 525d'!$F$3/1000</f>
        <v>7.4698144503174317</v>
      </c>
      <c r="AR45" s="100">
        <f>AI45*'Berechnungen 525d'!$C$6/'Berechnungen 525d'!$F$3/1000</f>
        <v>4.1625683578104766</v>
      </c>
      <c r="AS45" s="100">
        <f>AI45*'Berechnungen 525d'!$C$7/'Berechnungen 525d'!$F$3/1000</f>
        <v>2.5944775380873519</v>
      </c>
      <c r="AT45" s="100">
        <f>AI45*'Berechnungen 525d'!$C$8/'Berechnungen 525d'!$F$3/1000</f>
        <v>1.8104321282257894</v>
      </c>
      <c r="AU45" s="100">
        <f>AI45*'Berechnungen 525d'!$C$9/'Berechnungen 525d'!$F$3/1000</f>
        <v>1.4255371088392041</v>
      </c>
      <c r="AV45" s="4">
        <f>AH45/'Berechnungen 525d'!$C$5*'Berechnungen 525d'!$B$3/1000*60</f>
        <v>13.736043230610155</v>
      </c>
      <c r="AW45" s="4">
        <f>AH45/'Berechnungen 525d'!$C$6*'Berechnungen 525d'!$B$3/1000*60</f>
        <v>24.64961182479357</v>
      </c>
      <c r="AX45" s="4">
        <f>AH45/'Berechnungen 525d'!$C$7*'Berechnungen 525d'!$B$3/1000*60</f>
        <v>39.547728861756724</v>
      </c>
      <c r="AY45" s="4">
        <f>AH45/'Berechnungen 525d'!$C$8*'Berechnungen 525d'!$B$3/1000*60</f>
        <v>56.674698053856083</v>
      </c>
      <c r="AZ45" s="4">
        <f>AH45/'Berechnungen 525d'!$C$9*'Berechnungen 525d'!$B$3/1000*60</f>
        <v>71.976866528397224</v>
      </c>
      <c r="BA45" s="99"/>
      <c r="BB45" s="82"/>
      <c r="BC45" s="17">
        <f t="shared" si="14"/>
        <v>13.569000000000001</v>
      </c>
      <c r="BD45" s="95">
        <f t="shared" si="15"/>
        <v>1552</v>
      </c>
      <c r="BE45" s="4">
        <f>BD45*60*'Berechnungen 525d'!$D$9/1000</f>
        <v>78.775557446808506</v>
      </c>
      <c r="BF45" s="19">
        <f t="shared" si="16"/>
        <v>994</v>
      </c>
      <c r="BG45" s="19">
        <f t="shared" si="17"/>
        <v>1166</v>
      </c>
      <c r="BH45" s="19">
        <f t="shared" si="5"/>
        <v>-172</v>
      </c>
      <c r="BI45" s="19" t="str">
        <f>IF(ISBLANK(R45),#REF!,R45)</f>
        <v>2.5</v>
      </c>
      <c r="BJ45" s="19" t="str">
        <f>IF(ISBLANK(Q45),#REF!,Q45)</f>
        <v>km/h</v>
      </c>
      <c r="BK45" s="19" t="e">
        <f t="shared" si="6"/>
        <v>#VALUE!</v>
      </c>
      <c r="BL45" s="47">
        <f t="shared" si="18"/>
        <v>6.3</v>
      </c>
      <c r="BM45" s="48">
        <f t="shared" si="19"/>
        <v>3.8330000000000002</v>
      </c>
      <c r="BN45" s="20">
        <f t="shared" si="20"/>
        <v>460.59399999999999</v>
      </c>
      <c r="BO45" s="20">
        <f t="shared" si="21"/>
        <v>460.59399999999999</v>
      </c>
      <c r="BP45" s="20">
        <f t="shared" si="22"/>
        <v>0</v>
      </c>
      <c r="BQ45" s="48"/>
    </row>
    <row r="46" spans="1:69" x14ac:dyDescent="0.25">
      <c r="A46">
        <v>1426.12609652725</v>
      </c>
      <c r="B46">
        <v>64.537897953149098</v>
      </c>
      <c r="D46">
        <v>1545.1055662188101</v>
      </c>
      <c r="E46">
        <v>173.194222117697</v>
      </c>
      <c r="G46">
        <v>1631.35593220339</v>
      </c>
      <c r="H46">
        <v>318.65697324270798</v>
      </c>
      <c r="J46" s="64">
        <v>13850</v>
      </c>
      <c r="K46" s="88" t="s">
        <v>91</v>
      </c>
      <c r="L46" s="91">
        <v>460.59399999999999</v>
      </c>
      <c r="M46" s="88" t="s">
        <v>91</v>
      </c>
      <c r="N46" s="91">
        <v>3.8410000000000002</v>
      </c>
      <c r="O46" s="70" t="s">
        <v>92</v>
      </c>
      <c r="P46" s="93" t="s">
        <v>236</v>
      </c>
      <c r="Q46" s="55" t="s">
        <v>20</v>
      </c>
      <c r="R46" s="89" t="s">
        <v>119</v>
      </c>
      <c r="S46" s="55" t="s">
        <v>101</v>
      </c>
      <c r="T46" s="89" t="s">
        <v>237</v>
      </c>
      <c r="U46" s="55" t="s">
        <v>101</v>
      </c>
      <c r="V46" s="89" t="s">
        <v>238</v>
      </c>
      <c r="W46" s="55" t="s">
        <v>102</v>
      </c>
      <c r="X46" s="89" t="s">
        <v>122</v>
      </c>
      <c r="Y46" s="55" t="s">
        <v>93</v>
      </c>
      <c r="Z46" s="91">
        <v>5.79</v>
      </c>
      <c r="AA46" s="52" t="s">
        <v>26</v>
      </c>
      <c r="AB46" s="90" t="s">
        <v>190</v>
      </c>
      <c r="AC46" s="55" t="s">
        <v>91</v>
      </c>
      <c r="AD46" s="91">
        <v>450.358</v>
      </c>
      <c r="AH46" s="77">
        <f t="shared" si="7"/>
        <v>1426.12609652725</v>
      </c>
      <c r="AI46" s="78">
        <f t="shared" si="8"/>
        <v>193.6136938594473</v>
      </c>
      <c r="AJ46" s="79">
        <f t="shared" si="9"/>
        <v>39.324347402984372</v>
      </c>
      <c r="AK46" s="77">
        <f t="shared" si="10"/>
        <v>1545.1055662188101</v>
      </c>
      <c r="AL46" s="78">
        <f t="shared" si="11"/>
        <v>173.194222117697</v>
      </c>
      <c r="AM46" s="79">
        <f t="shared" si="12"/>
        <v>38.111766846810994</v>
      </c>
      <c r="AN46" s="77">
        <f t="shared" si="23"/>
        <v>1631.35593220339</v>
      </c>
      <c r="AO46" s="78">
        <f t="shared" si="24"/>
        <v>318.65697324270798</v>
      </c>
      <c r="AP46" s="79">
        <f t="shared" si="13"/>
        <v>74.035443031422389</v>
      </c>
      <c r="AQ46" s="100">
        <f>AI46*'Berechnungen 525d'!$C$5/'Berechnungen 525d'!$F$3/1000</f>
        <v>7.535268090194494</v>
      </c>
      <c r="AR46" s="100">
        <f>AI46*'Berechnungen 525d'!$C$6/'Berechnungen 525d'!$F$3/1000</f>
        <v>4.1990425235434961</v>
      </c>
      <c r="AS46" s="100">
        <f>AI46*'Berechnungen 525d'!$C$7/'Berechnungen 525d'!$F$3/1000</f>
        <v>2.6172114359072474</v>
      </c>
      <c r="AT46" s="100">
        <f>AI46*'Berechnungen 525d'!$C$8/'Berechnungen 525d'!$F$3/1000</f>
        <v>1.8262958920891235</v>
      </c>
      <c r="AU46" s="100">
        <f>AI46*'Berechnungen 525d'!$C$9/'Berechnungen 525d'!$F$3/1000</f>
        <v>1.4380282614874986</v>
      </c>
      <c r="AV46" s="4">
        <f>AH46/'Berechnungen 525d'!$C$5*'Berechnungen 525d'!$B$3/1000*60</f>
        <v>13.814221276089846</v>
      </c>
      <c r="AW46" s="4">
        <f>AH46/'Berechnungen 525d'!$C$6*'Berechnungen 525d'!$B$3/1000*60</f>
        <v>24.789903933805068</v>
      </c>
      <c r="AX46" s="4">
        <f>AH46/'Berechnungen 525d'!$C$7*'Berechnungen 525d'!$B$3/1000*60</f>
        <v>39.772812904786157</v>
      </c>
      <c r="AY46" s="4">
        <f>AH46/'Berechnungen 525d'!$C$8*'Berechnungen 525d'!$B$3/1000*60</f>
        <v>56.997259438354959</v>
      </c>
      <c r="AZ46" s="4">
        <f>AH46/'Berechnungen 525d'!$C$9*'Berechnungen 525d'!$B$3/1000*60</f>
        <v>72.386519486710796</v>
      </c>
      <c r="BA46" s="99"/>
      <c r="BB46" s="82"/>
      <c r="BC46" s="17">
        <f t="shared" si="14"/>
        <v>13.85</v>
      </c>
      <c r="BD46" s="95">
        <f t="shared" si="15"/>
        <v>1533</v>
      </c>
      <c r="BE46" s="4">
        <f>BD46*60*'Berechnungen 525d'!$D$9/1000</f>
        <v>77.811165957446804</v>
      </c>
      <c r="BF46" s="19">
        <f t="shared" si="16"/>
        <v>982</v>
      </c>
      <c r="BG46" s="19">
        <f t="shared" si="17"/>
        <v>1162</v>
      </c>
      <c r="BH46" s="19">
        <f t="shared" si="5"/>
        <v>-180</v>
      </c>
      <c r="BI46" s="19" t="str">
        <f>IF(ISBLANK(R46),#REF!,R46)</f>
        <v>2.5</v>
      </c>
      <c r="BJ46" s="19" t="str">
        <f>IF(ISBLANK(Q46),#REF!,Q46)</f>
        <v>km/h</v>
      </c>
      <c r="BK46" s="19" t="e">
        <f t="shared" si="6"/>
        <v>#VALUE!</v>
      </c>
      <c r="BL46" s="47">
        <f t="shared" si="18"/>
        <v>5.79</v>
      </c>
      <c r="BM46" s="48">
        <f t="shared" si="19"/>
        <v>3.8410000000000002</v>
      </c>
      <c r="BN46" s="20">
        <f t="shared" si="20"/>
        <v>460.59399999999999</v>
      </c>
      <c r="BO46" s="20">
        <f t="shared" si="21"/>
        <v>450.358</v>
      </c>
      <c r="BP46" s="20">
        <f t="shared" si="22"/>
        <v>-10.23599999999999</v>
      </c>
      <c r="BQ46" s="48"/>
    </row>
    <row r="47" spans="1:69" x14ac:dyDescent="0.25">
      <c r="A47">
        <v>1438.2281173029301</v>
      </c>
      <c r="B47">
        <v>65.006312805373199</v>
      </c>
      <c r="D47">
        <v>1575.8157389635301</v>
      </c>
      <c r="E47">
        <v>175.185679712927</v>
      </c>
      <c r="G47">
        <v>1652.5423728813601</v>
      </c>
      <c r="H47">
        <v>322.89426137830202</v>
      </c>
      <c r="J47" s="64">
        <v>14140</v>
      </c>
      <c r="K47" s="88" t="s">
        <v>91</v>
      </c>
      <c r="L47" s="91">
        <v>450.358</v>
      </c>
      <c r="M47" s="88" t="s">
        <v>91</v>
      </c>
      <c r="N47" s="91">
        <v>3.8410000000000002</v>
      </c>
      <c r="O47" s="70" t="s">
        <v>92</v>
      </c>
      <c r="P47" s="93" t="s">
        <v>239</v>
      </c>
      <c r="Q47" s="55" t="s">
        <v>20</v>
      </c>
      <c r="R47" s="89" t="s">
        <v>119</v>
      </c>
      <c r="S47" s="55" t="s">
        <v>101</v>
      </c>
      <c r="T47" s="89" t="s">
        <v>240</v>
      </c>
      <c r="U47" s="55" t="s">
        <v>101</v>
      </c>
      <c r="V47" s="89" t="s">
        <v>186</v>
      </c>
      <c r="W47" s="55" t="s">
        <v>102</v>
      </c>
      <c r="X47" s="89" t="s">
        <v>122</v>
      </c>
      <c r="Y47" s="55" t="s">
        <v>93</v>
      </c>
      <c r="Z47" s="91">
        <v>5.08</v>
      </c>
      <c r="AA47" s="52" t="s">
        <v>26</v>
      </c>
      <c r="AB47" s="90" t="s">
        <v>125</v>
      </c>
      <c r="AC47" s="55" t="s">
        <v>91</v>
      </c>
      <c r="AD47" s="91">
        <v>440.12299999999999</v>
      </c>
      <c r="AH47" s="77">
        <f t="shared" si="7"/>
        <v>1438.2281173029301</v>
      </c>
      <c r="AI47" s="78">
        <f t="shared" si="8"/>
        <v>195.0189384161196</v>
      </c>
      <c r="AJ47" s="79">
        <f t="shared" si="9"/>
        <v>39.945888856828105</v>
      </c>
      <c r="AK47" s="77">
        <f t="shared" si="10"/>
        <v>1575.8157389635301</v>
      </c>
      <c r="AL47" s="78">
        <f t="shared" si="11"/>
        <v>175.185679712927</v>
      </c>
      <c r="AM47" s="79">
        <f t="shared" si="12"/>
        <v>39.316202450131819</v>
      </c>
      <c r="AN47" s="77">
        <f t="shared" si="23"/>
        <v>1652.5423728813601</v>
      </c>
      <c r="AO47" s="78">
        <f t="shared" si="24"/>
        <v>322.89426137830202</v>
      </c>
      <c r="AP47" s="79">
        <f t="shared" si="13"/>
        <v>75.994201665951067</v>
      </c>
      <c r="AQ47" s="100">
        <f>AI47*'Berechnungen 525d'!$C$5/'Berechnungen 525d'!$F$3/1000</f>
        <v>7.5899589245860906</v>
      </c>
      <c r="AR47" s="100">
        <f>AI47*'Berechnungen 525d'!$C$6/'Berechnungen 525d'!$F$3/1000</f>
        <v>4.2295190953800343</v>
      </c>
      <c r="AS47" s="100">
        <f>AI47*'Berechnungen 525d'!$C$7/'Berechnungen 525d'!$F$3/1000</f>
        <v>2.6362071073944051</v>
      </c>
      <c r="AT47" s="100">
        <f>AI47*'Berechnungen 525d'!$C$8/'Berechnungen 525d'!$F$3/1000</f>
        <v>1.8395511134015905</v>
      </c>
      <c r="AU47" s="100">
        <f>AI47*'Berechnungen 525d'!$C$9/'Berechnungen 525d'!$F$3/1000</f>
        <v>1.4484654436232995</v>
      </c>
      <c r="AV47" s="4">
        <f>AH47/'Berechnungen 525d'!$C$5*'Berechnungen 525d'!$B$3/1000*60</f>
        <v>13.93144793177631</v>
      </c>
      <c r="AW47" s="4">
        <f>AH47/'Berechnungen 525d'!$C$6*'Berechnungen 525d'!$B$3/1000*60</f>
        <v>25.000269576201326</v>
      </c>
      <c r="AX47" s="4">
        <f>AH47/'Berechnungen 525d'!$C$7*'Berechnungen 525d'!$B$3/1000*60</f>
        <v>40.110322616762573</v>
      </c>
      <c r="AY47" s="4">
        <f>AH47/'Berechnungen 525d'!$C$8*'Berechnungen 525d'!$B$3/1000*60</f>
        <v>57.480934773628242</v>
      </c>
      <c r="AZ47" s="4">
        <f>AH47/'Berechnungen 525d'!$C$9*'Berechnungen 525d'!$B$3/1000*60</f>
        <v>73.000787162507862</v>
      </c>
      <c r="BA47" s="99"/>
      <c r="BB47" s="82"/>
      <c r="BC47" s="17">
        <f t="shared" si="14"/>
        <v>14.14</v>
      </c>
      <c r="BD47" s="95">
        <f t="shared" si="15"/>
        <v>1509</v>
      </c>
      <c r="BE47" s="4">
        <f>BD47*60*'Berechnungen 525d'!$D$9/1000</f>
        <v>76.592987234042553</v>
      </c>
      <c r="BF47" s="19">
        <f t="shared" si="16"/>
        <v>977</v>
      </c>
      <c r="BG47" s="19">
        <f t="shared" si="17"/>
        <v>1153</v>
      </c>
      <c r="BH47" s="19">
        <f t="shared" si="5"/>
        <v>-176</v>
      </c>
      <c r="BI47" s="19" t="str">
        <f>IF(ISBLANK(R47),#REF!,R47)</f>
        <v>2.5</v>
      </c>
      <c r="BJ47" s="19" t="str">
        <f>IF(ISBLANK(Q47),#REF!,Q47)</f>
        <v>km/h</v>
      </c>
      <c r="BK47" s="19" t="e">
        <f t="shared" si="6"/>
        <v>#VALUE!</v>
      </c>
      <c r="BL47" s="47">
        <f t="shared" si="18"/>
        <v>5.08</v>
      </c>
      <c r="BM47" s="48">
        <f t="shared" si="19"/>
        <v>3.8410000000000002</v>
      </c>
      <c r="BN47" s="20">
        <f t="shared" si="20"/>
        <v>450.358</v>
      </c>
      <c r="BO47" s="20">
        <f t="shared" si="21"/>
        <v>440.12299999999999</v>
      </c>
      <c r="BP47" s="20">
        <f t="shared" si="22"/>
        <v>-10.235000000000014</v>
      </c>
      <c r="BQ47" s="48"/>
    </row>
    <row r="48" spans="1:69" x14ac:dyDescent="0.25">
      <c r="A48">
        <v>1446.2989125078</v>
      </c>
      <c r="B48">
        <v>65.566908696652106</v>
      </c>
      <c r="D48">
        <v>1591.17082533589</v>
      </c>
      <c r="E48">
        <v>176.18140851054099</v>
      </c>
      <c r="G48">
        <v>1687.85310734463</v>
      </c>
      <c r="H48">
        <v>327.98235299740901</v>
      </c>
      <c r="J48" s="64">
        <v>14420</v>
      </c>
      <c r="K48" s="88" t="s">
        <v>91</v>
      </c>
      <c r="L48" s="91">
        <v>440.12299999999999</v>
      </c>
      <c r="M48" s="88" t="s">
        <v>91</v>
      </c>
      <c r="N48" s="91">
        <v>3.8460000000000001</v>
      </c>
      <c r="O48" s="70" t="s">
        <v>92</v>
      </c>
      <c r="P48" s="93" t="s">
        <v>241</v>
      </c>
      <c r="Q48" s="55" t="s">
        <v>20</v>
      </c>
      <c r="R48" s="89" t="s">
        <v>119</v>
      </c>
      <c r="S48" s="55" t="s">
        <v>101</v>
      </c>
      <c r="T48" s="89" t="s">
        <v>242</v>
      </c>
      <c r="U48" s="55" t="s">
        <v>101</v>
      </c>
      <c r="V48" s="89" t="s">
        <v>219</v>
      </c>
      <c r="W48" s="55" t="s">
        <v>102</v>
      </c>
      <c r="X48" s="89" t="s">
        <v>122</v>
      </c>
      <c r="Y48" s="55" t="s">
        <v>93</v>
      </c>
      <c r="Z48" s="92" t="s">
        <v>243</v>
      </c>
      <c r="AA48" s="52" t="s">
        <v>26</v>
      </c>
      <c r="AB48" s="90" t="s">
        <v>125</v>
      </c>
      <c r="AC48" s="55" t="s">
        <v>91</v>
      </c>
      <c r="AD48" s="91">
        <v>440.12299999999999</v>
      </c>
      <c r="AH48" s="77">
        <f t="shared" si="7"/>
        <v>1446.2989125078</v>
      </c>
      <c r="AI48" s="78">
        <f t="shared" si="8"/>
        <v>196.70072608995633</v>
      </c>
      <c r="AJ48" s="79">
        <f t="shared" si="9"/>
        <v>40.516465209003435</v>
      </c>
      <c r="AK48" s="77">
        <f t="shared" si="10"/>
        <v>1591.17082533589</v>
      </c>
      <c r="AL48" s="78">
        <f t="shared" si="11"/>
        <v>176.18140851054099</v>
      </c>
      <c r="AM48" s="79">
        <f t="shared" si="12"/>
        <v>39.92495279231369</v>
      </c>
      <c r="AN48" s="77">
        <f t="shared" si="23"/>
        <v>1687.85310734463</v>
      </c>
      <c r="AO48" s="78">
        <f t="shared" si="24"/>
        <v>327.98235299740901</v>
      </c>
      <c r="AP48" s="79">
        <f t="shared" si="13"/>
        <v>78.841095680378288</v>
      </c>
      <c r="AQ48" s="100">
        <f>AI48*'Berechnungen 525d'!$C$5/'Berechnungen 525d'!$F$3/1000</f>
        <v>7.6554125644631545</v>
      </c>
      <c r="AR48" s="100">
        <f>AI48*'Berechnungen 525d'!$C$6/'Berechnungen 525d'!$F$3/1000</f>
        <v>4.2659932611130555</v>
      </c>
      <c r="AS48" s="100">
        <f>AI48*'Berechnungen 525d'!$C$7/'Berechnungen 525d'!$F$3/1000</f>
        <v>2.6589410052143014</v>
      </c>
      <c r="AT48" s="100">
        <f>AI48*'Berechnungen 525d'!$C$8/'Berechnungen 525d'!$F$3/1000</f>
        <v>1.8554148772649248</v>
      </c>
      <c r="AU48" s="100">
        <f>AI48*'Berechnungen 525d'!$C$9/'Berechnungen 525d'!$F$3/1000</f>
        <v>1.4609565962715945</v>
      </c>
      <c r="AV48" s="4">
        <f>AH48/'Berechnungen 525d'!$C$5*'Berechnungen 525d'!$B$3/1000*60</f>
        <v>14.009625977255999</v>
      </c>
      <c r="AW48" s="4">
        <f>AH48/'Berechnungen 525d'!$C$6*'Berechnungen 525d'!$B$3/1000*60</f>
        <v>25.14056168521282</v>
      </c>
      <c r="AX48" s="4">
        <f>AH48/'Berechnungen 525d'!$C$7*'Berechnungen 525d'!$B$3/1000*60</f>
        <v>40.335406659791992</v>
      </c>
      <c r="AY48" s="4">
        <f>AH48/'Berechnungen 525d'!$C$8*'Berechnungen 525d'!$B$3/1000*60</f>
        <v>57.803496158127118</v>
      </c>
      <c r="AZ48" s="4">
        <f>AH48/'Berechnungen 525d'!$C$9*'Berechnungen 525d'!$B$3/1000*60</f>
        <v>73.410440120821448</v>
      </c>
      <c r="BA48" s="99"/>
      <c r="BB48" s="82"/>
      <c r="BC48" s="17">
        <f t="shared" si="14"/>
        <v>14.42</v>
      </c>
      <c r="BD48" s="95">
        <f t="shared" si="15"/>
        <v>1483</v>
      </c>
      <c r="BE48" s="4">
        <f>BD48*60*'Berechnungen 525d'!$D$9/1000</f>
        <v>75.273293617021281</v>
      </c>
      <c r="BF48" s="19">
        <f t="shared" si="16"/>
        <v>979</v>
      </c>
      <c r="BG48" s="19">
        <f t="shared" si="17"/>
        <v>1145</v>
      </c>
      <c r="BH48" s="19">
        <f t="shared" si="5"/>
        <v>-166</v>
      </c>
      <c r="BI48" s="19" t="str">
        <f>IF(ISBLANK(R48),#REF!,R48)</f>
        <v>2.5</v>
      </c>
      <c r="BJ48" s="19" t="str">
        <f>IF(ISBLANK(Q48),#REF!,Q48)</f>
        <v>km/h</v>
      </c>
      <c r="BK48" s="19" t="e">
        <f t="shared" si="6"/>
        <v>#VALUE!</v>
      </c>
      <c r="BL48" s="47">
        <v>5</v>
      </c>
      <c r="BM48" s="48">
        <f t="shared" si="19"/>
        <v>3.8460000000000001</v>
      </c>
      <c r="BN48" s="20">
        <f t="shared" si="20"/>
        <v>440.12299999999999</v>
      </c>
      <c r="BO48" s="20">
        <f t="shared" si="21"/>
        <v>440.12299999999999</v>
      </c>
      <c r="BP48" s="20">
        <f t="shared" si="22"/>
        <v>0</v>
      </c>
      <c r="BQ48" s="48"/>
    </row>
    <row r="49" spans="1:69" x14ac:dyDescent="0.25">
      <c r="A49">
        <v>1450.3353531181499</v>
      </c>
      <c r="B49">
        <v>65.940326388465195</v>
      </c>
      <c r="D49">
        <v>1614.20345489443</v>
      </c>
      <c r="E49">
        <v>177.18093056071899</v>
      </c>
      <c r="G49">
        <v>1709.0395480226</v>
      </c>
      <c r="H49">
        <v>330.52759375567598</v>
      </c>
      <c r="J49" s="64">
        <v>14721</v>
      </c>
      <c r="K49" s="88" t="s">
        <v>91</v>
      </c>
      <c r="L49" s="91">
        <v>440.12299999999999</v>
      </c>
      <c r="M49" s="88" t="s">
        <v>91</v>
      </c>
      <c r="N49" s="91">
        <v>3.8460000000000001</v>
      </c>
      <c r="O49" s="70" t="s">
        <v>92</v>
      </c>
      <c r="P49" s="93" t="s">
        <v>244</v>
      </c>
      <c r="Q49" s="55" t="s">
        <v>20</v>
      </c>
      <c r="R49" s="89" t="s">
        <v>119</v>
      </c>
      <c r="S49" s="55" t="s">
        <v>101</v>
      </c>
      <c r="T49" s="89" t="s">
        <v>245</v>
      </c>
      <c r="U49" s="55" t="s">
        <v>101</v>
      </c>
      <c r="V49" s="89" t="s">
        <v>231</v>
      </c>
      <c r="W49" s="55" t="s">
        <v>102</v>
      </c>
      <c r="X49" s="89" t="s">
        <v>122</v>
      </c>
      <c r="Y49" s="55" t="s">
        <v>93</v>
      </c>
      <c r="Z49" s="91">
        <v>6.05</v>
      </c>
      <c r="AA49" s="52" t="s">
        <v>26</v>
      </c>
      <c r="AB49" s="90" t="s">
        <v>136</v>
      </c>
      <c r="AC49" s="55" t="s">
        <v>91</v>
      </c>
      <c r="AD49" s="91">
        <v>440.12299999999999</v>
      </c>
      <c r="AH49" s="77">
        <f t="shared" si="7"/>
        <v>1450.3353531181499</v>
      </c>
      <c r="AI49" s="78">
        <f t="shared" si="8"/>
        <v>197.82097916539558</v>
      </c>
      <c r="AJ49" s="79">
        <f t="shared" si="9"/>
        <v>40.860935636439777</v>
      </c>
      <c r="AK49" s="77">
        <f t="shared" si="10"/>
        <v>1614.20345489443</v>
      </c>
      <c r="AL49" s="78">
        <f t="shared" si="11"/>
        <v>177.18093056071899</v>
      </c>
      <c r="AM49" s="79">
        <f t="shared" si="12"/>
        <v>40.732660469829341</v>
      </c>
      <c r="AN49" s="77">
        <f t="shared" si="23"/>
        <v>1709.0395480226</v>
      </c>
      <c r="AO49" s="78">
        <f t="shared" si="24"/>
        <v>330.52759375567598</v>
      </c>
      <c r="AP49" s="79">
        <f t="shared" si="13"/>
        <v>80.450243131567845</v>
      </c>
      <c r="AQ49" s="100">
        <f>AI49*'Berechnungen 525d'!$C$5/'Berechnungen 525d'!$F$3/1000</f>
        <v>7.6990117907576936</v>
      </c>
      <c r="AR49" s="100">
        <f>AI49*'Berechnungen 525d'!$C$6/'Berechnungen 525d'!$F$3/1000</f>
        <v>4.2902890131703177</v>
      </c>
      <c r="AS49" s="100">
        <f>AI49*'Berechnungen 525d'!$C$7/'Berechnungen 525d'!$F$3/1000</f>
        <v>2.6740842479349238</v>
      </c>
      <c r="AT49" s="100">
        <f>AI49*'Berechnungen 525d'!$C$8/'Berechnungen 525d'!$F$3/1000</f>
        <v>1.8659818653172271</v>
      </c>
      <c r="AU49" s="100">
        <f>AI49*'Berechnungen 525d'!$C$9/'Berechnungen 525d'!$F$3/1000</f>
        <v>1.4692770593049032</v>
      </c>
      <c r="AV49" s="4">
        <f>AH49/'Berechnungen 525d'!$C$5*'Berechnungen 525d'!$B$3/1000*60</f>
        <v>14.048725103129195</v>
      </c>
      <c r="AW49" s="4">
        <f>AH49/'Berechnungen 525d'!$C$6*'Berechnungen 525d'!$B$3/1000*60</f>
        <v>25.210725869998967</v>
      </c>
      <c r="AX49" s="4">
        <f>AH49/'Berechnungen 525d'!$C$7*'Berechnungen 525d'!$B$3/1000*60</f>
        <v>40.44797776944889</v>
      </c>
      <c r="AY49" s="4">
        <f>AH49/'Berechnungen 525d'!$C$8*'Berechnungen 525d'!$B$3/1000*60</f>
        <v>57.964818535745657</v>
      </c>
      <c r="AZ49" s="4">
        <f>AH49/'Berechnungen 525d'!$C$9*'Berechnungen 525d'!$B$3/1000*60</f>
        <v>73.615319540396996</v>
      </c>
      <c r="BA49" s="99"/>
      <c r="BB49" s="82"/>
      <c r="BC49" s="17">
        <f t="shared" si="14"/>
        <v>14.721</v>
      </c>
      <c r="BD49" s="95">
        <f t="shared" si="15"/>
        <v>1462</v>
      </c>
      <c r="BE49" s="4">
        <f>BD49*60*'Berechnungen 525d'!$D$9/1000</f>
        <v>74.207387234042542</v>
      </c>
      <c r="BF49" s="19">
        <f t="shared" si="16"/>
        <v>993</v>
      </c>
      <c r="BG49" s="19">
        <f t="shared" si="17"/>
        <v>1139</v>
      </c>
      <c r="BH49" s="19">
        <f t="shared" si="5"/>
        <v>-146</v>
      </c>
      <c r="BI49" s="19" t="str">
        <f>IF(ISBLANK(R49),#REF!,R49)</f>
        <v>2.5</v>
      </c>
      <c r="BJ49" s="19" t="str">
        <f>IF(ISBLANK(Q49),#REF!,Q49)</f>
        <v>km/h</v>
      </c>
      <c r="BK49" s="19" t="e">
        <f t="shared" si="6"/>
        <v>#VALUE!</v>
      </c>
      <c r="BL49" s="47">
        <f t="shared" si="18"/>
        <v>6.05</v>
      </c>
      <c r="BM49" s="48">
        <f t="shared" si="19"/>
        <v>3.8460000000000001</v>
      </c>
      <c r="BN49" s="20">
        <f t="shared" si="20"/>
        <v>440.12299999999999</v>
      </c>
      <c r="BO49" s="20">
        <f t="shared" si="21"/>
        <v>440.12299999999999</v>
      </c>
      <c r="BP49" s="20">
        <f t="shared" si="22"/>
        <v>0</v>
      </c>
      <c r="BQ49" s="48"/>
    </row>
    <row r="50" spans="1:69" x14ac:dyDescent="0.25">
      <c r="A50">
        <v>1456.38688500994</v>
      </c>
      <c r="B50">
        <v>66.221093687663995</v>
      </c>
      <c r="D50">
        <v>1644.91362763916</v>
      </c>
      <c r="E50">
        <v>179.172388155948</v>
      </c>
      <c r="G50">
        <v>1737.28813559322</v>
      </c>
      <c r="H50">
        <v>333.92124810003202</v>
      </c>
      <c r="J50" s="64">
        <v>14991</v>
      </c>
      <c r="K50" s="88" t="s">
        <v>91</v>
      </c>
      <c r="L50" s="91">
        <v>440.12299999999999</v>
      </c>
      <c r="M50" s="88" t="s">
        <v>91</v>
      </c>
      <c r="N50" s="91">
        <v>3.8460000000000001</v>
      </c>
      <c r="O50" s="70" t="s">
        <v>92</v>
      </c>
      <c r="P50" s="93" t="s">
        <v>246</v>
      </c>
      <c r="Q50" s="55" t="s">
        <v>20</v>
      </c>
      <c r="R50" s="89" t="s">
        <v>119</v>
      </c>
      <c r="S50" s="55" t="s">
        <v>101</v>
      </c>
      <c r="T50" s="89" t="s">
        <v>247</v>
      </c>
      <c r="U50" s="55" t="s">
        <v>101</v>
      </c>
      <c r="V50" s="89" t="s">
        <v>248</v>
      </c>
      <c r="W50" s="55" t="s">
        <v>102</v>
      </c>
      <c r="X50" s="89" t="s">
        <v>122</v>
      </c>
      <c r="Y50" s="55" t="s">
        <v>93</v>
      </c>
      <c r="Z50" s="91">
        <v>6.46</v>
      </c>
      <c r="AA50" s="52" t="s">
        <v>26</v>
      </c>
      <c r="AB50" s="90" t="s">
        <v>179</v>
      </c>
      <c r="AC50" s="55" t="s">
        <v>91</v>
      </c>
      <c r="AD50" s="91">
        <v>440.12299999999999</v>
      </c>
      <c r="AH50" s="77">
        <f t="shared" si="7"/>
        <v>1456.38688500994</v>
      </c>
      <c r="AI50" s="78">
        <f t="shared" si="8"/>
        <v>198.66328106299198</v>
      </c>
      <c r="AJ50" s="79">
        <f t="shared" si="9"/>
        <v>41.20613581281529</v>
      </c>
      <c r="AK50" s="77">
        <f t="shared" si="10"/>
        <v>1644.91362763916</v>
      </c>
      <c r="AL50" s="78">
        <f t="shared" si="11"/>
        <v>179.172388155948</v>
      </c>
      <c r="AM50" s="79">
        <f t="shared" si="12"/>
        <v>41.974130393352219</v>
      </c>
      <c r="AN50" s="77">
        <f t="shared" si="23"/>
        <v>1737.28813559322</v>
      </c>
      <c r="AO50" s="78">
        <f t="shared" si="24"/>
        <v>333.92124810003202</v>
      </c>
      <c r="AP50" s="79">
        <f t="shared" si="13"/>
        <v>82.619666024439638</v>
      </c>
      <c r="AQ50" s="100">
        <f>AI50*'Berechnungen 525d'!$C$5/'Berechnungen 525d'!$F$3/1000</f>
        <v>7.7317934111314877</v>
      </c>
      <c r="AR50" s="100">
        <f>AI50*'Berechnungen 525d'!$C$6/'Berechnungen 525d'!$F$3/1000</f>
        <v>4.308556633683958</v>
      </c>
      <c r="AS50" s="100">
        <f>AI50*'Berechnungen 525d'!$C$7/'Berechnungen 525d'!$F$3/1000</f>
        <v>2.6854702305838369</v>
      </c>
      <c r="AT50" s="100">
        <f>AI50*'Berechnungen 525d'!$C$8/'Berechnungen 525d'!$F$3/1000</f>
        <v>1.8739270290337766</v>
      </c>
      <c r="AU50" s="100">
        <f>AI50*'Berechnungen 525d'!$C$9/'Berechnungen 525d'!$F$3/1000</f>
        <v>1.4755330937273832</v>
      </c>
      <c r="AV50" s="4">
        <f>AH50/'Berechnungen 525d'!$C$5*'Berechnungen 525d'!$B$3/1000*60</f>
        <v>14.107343482539029</v>
      </c>
      <c r="AW50" s="4">
        <f>AH50/'Berechnungen 525d'!$C$6*'Berechnungen 525d'!$B$3/1000*60</f>
        <v>25.315917756337168</v>
      </c>
      <c r="AX50" s="4">
        <f>AH50/'Berechnungen 525d'!$C$7*'Berechnungen 525d'!$B$3/1000*60</f>
        <v>40.616747169507981</v>
      </c>
      <c r="AY50" s="4">
        <f>AH50/'Berechnungen 525d'!$C$8*'Berechnungen 525d'!$B$3/1000*60</f>
        <v>58.206677046066552</v>
      </c>
      <c r="AZ50" s="4">
        <f>AH50/'Berechnungen 525d'!$C$9*'Berechnungen 525d'!$B$3/1000*60</f>
        <v>73.922479848504523</v>
      </c>
      <c r="BA50" s="99"/>
      <c r="BB50" s="82"/>
      <c r="BC50" s="17">
        <f t="shared" si="14"/>
        <v>14.991</v>
      </c>
      <c r="BD50" s="95">
        <f t="shared" si="15"/>
        <v>1446</v>
      </c>
      <c r="BE50" s="4">
        <f>BD50*60*'Berechnungen 525d'!$D$9/1000</f>
        <v>73.39526808510638</v>
      </c>
      <c r="BF50" s="19">
        <f t="shared" si="16"/>
        <v>995</v>
      </c>
      <c r="BG50" s="19">
        <f t="shared" si="17"/>
        <v>1136</v>
      </c>
      <c r="BH50" s="19">
        <f t="shared" si="5"/>
        <v>-141</v>
      </c>
      <c r="BI50" s="19" t="str">
        <f>IF(ISBLANK(R50),#REF!,R50)</f>
        <v>2.5</v>
      </c>
      <c r="BJ50" s="19" t="str">
        <f>IF(ISBLANK(Q50),#REF!,Q50)</f>
        <v>km/h</v>
      </c>
      <c r="BK50" s="19" t="e">
        <f t="shared" si="6"/>
        <v>#VALUE!</v>
      </c>
      <c r="BL50" s="47">
        <f t="shared" si="18"/>
        <v>6.46</v>
      </c>
      <c r="BM50" s="48">
        <f t="shared" si="19"/>
        <v>3.8460000000000001</v>
      </c>
      <c r="BN50" s="20">
        <f t="shared" si="20"/>
        <v>440.12299999999999</v>
      </c>
      <c r="BO50" s="20">
        <f t="shared" si="21"/>
        <v>440.12299999999999</v>
      </c>
      <c r="BP50" s="20">
        <f t="shared" si="22"/>
        <v>0</v>
      </c>
      <c r="BQ50" s="48"/>
    </row>
    <row r="51" spans="1:69" x14ac:dyDescent="0.25">
      <c r="A51">
        <v>1460.4285406598401</v>
      </c>
      <c r="B51">
        <v>67.060110110344993</v>
      </c>
      <c r="D51">
        <v>1675.6238003838801</v>
      </c>
      <c r="E51">
        <v>183.14013033615799</v>
      </c>
      <c r="G51">
        <v>1751.4124293785301</v>
      </c>
      <c r="H51">
        <v>335.61807527220901</v>
      </c>
      <c r="J51" s="64">
        <v>15292</v>
      </c>
      <c r="K51" s="88" t="s">
        <v>91</v>
      </c>
      <c r="L51" s="91">
        <v>440.12299999999999</v>
      </c>
      <c r="M51" s="88" t="s">
        <v>91</v>
      </c>
      <c r="N51" s="91">
        <v>3.8370000000000002</v>
      </c>
      <c r="O51" s="70" t="s">
        <v>92</v>
      </c>
      <c r="P51" s="93" t="s">
        <v>249</v>
      </c>
      <c r="Q51" s="55" t="s">
        <v>20</v>
      </c>
      <c r="R51" s="89" t="s">
        <v>119</v>
      </c>
      <c r="S51" s="55" t="s">
        <v>101</v>
      </c>
      <c r="T51" s="89" t="s">
        <v>250</v>
      </c>
      <c r="U51" s="55" t="s">
        <v>101</v>
      </c>
      <c r="V51" s="89" t="s">
        <v>251</v>
      </c>
      <c r="W51" s="55" t="s">
        <v>102</v>
      </c>
      <c r="X51" s="89" t="s">
        <v>122</v>
      </c>
      <c r="Y51" s="55" t="s">
        <v>93</v>
      </c>
      <c r="Z51" s="91">
        <v>7.83</v>
      </c>
      <c r="AA51" s="52" t="s">
        <v>26</v>
      </c>
      <c r="AB51" s="90" t="s">
        <v>252</v>
      </c>
      <c r="AC51" s="55" t="s">
        <v>91</v>
      </c>
      <c r="AD51" s="91">
        <v>450.358</v>
      </c>
      <c r="AH51" s="77">
        <f t="shared" si="7"/>
        <v>1460.4285406598401</v>
      </c>
      <c r="AI51" s="78">
        <f t="shared" si="8"/>
        <v>201.18033033103498</v>
      </c>
      <c r="AJ51" s="79">
        <f t="shared" si="9"/>
        <v>41.844015556655407</v>
      </c>
      <c r="AK51" s="77">
        <f t="shared" si="10"/>
        <v>1675.6238003838801</v>
      </c>
      <c r="AL51" s="78">
        <f t="shared" si="11"/>
        <v>183.14013033615799</v>
      </c>
      <c r="AM51" s="79">
        <f t="shared" si="12"/>
        <v>43.70464185399706</v>
      </c>
      <c r="AN51" s="77">
        <f t="shared" si="23"/>
        <v>1751.4124293785301</v>
      </c>
      <c r="AO51" s="78">
        <f t="shared" si="24"/>
        <v>335.61807527220901</v>
      </c>
      <c r="AP51" s="79">
        <f t="shared" si="13"/>
        <v>83.714617309997891</v>
      </c>
      <c r="AQ51" s="100">
        <f>AI51*'Berechnungen 525d'!$C$5/'Berechnungen 525d'!$F$3/1000</f>
        <v>7.8297546692060349</v>
      </c>
      <c r="AR51" s="100">
        <f>AI51*'Berechnungen 525d'!$C$6/'Berechnungen 525d'!$F$3/1000</f>
        <v>4.3631457316949662</v>
      </c>
      <c r="AS51" s="100">
        <f>AI51*'Berechnungen 525d'!$C$7/'Berechnungen 525d'!$F$3/1000</f>
        <v>2.7194949423578212</v>
      </c>
      <c r="AT51" s="100">
        <f>AI51*'Berechnungen 525d'!$C$8/'Berechnungen 525d'!$F$3/1000</f>
        <v>1.8976695476892489</v>
      </c>
      <c r="AU51" s="100">
        <f>AI51*'Berechnungen 525d'!$C$9/'Berechnungen 525d'!$F$3/1000</f>
        <v>1.4942279903064952</v>
      </c>
      <c r="AV51" s="4">
        <f>AH51/'Berechnungen 525d'!$C$5*'Berechnungen 525d'!$B$3/1000*60</f>
        <v>14.146493124078749</v>
      </c>
      <c r="AW51" s="4">
        <f>AH51/'Berechnungen 525d'!$C$6*'Berechnungen 525d'!$B$3/1000*60</f>
        <v>25.386172592524879</v>
      </c>
      <c r="AX51" s="4">
        <f>AH51/'Berechnungen 525d'!$C$7*'Berechnungen 525d'!$B$3/1000*60</f>
        <v>40.729463719875085</v>
      </c>
      <c r="AY51" s="4">
        <f>AH51/'Berechnungen 525d'!$C$8*'Berechnungen 525d'!$B$3/1000*60</f>
        <v>58.368207850529643</v>
      </c>
      <c r="AZ51" s="4">
        <f>AH51/'Berechnungen 525d'!$C$9*'Berechnungen 525d'!$B$3/1000*60</f>
        <v>74.12762397017265</v>
      </c>
      <c r="BA51" s="99"/>
      <c r="BB51" s="82"/>
      <c r="BC51" s="17">
        <f t="shared" si="14"/>
        <v>15.292</v>
      </c>
      <c r="BD51" s="95">
        <f t="shared" si="15"/>
        <v>1444</v>
      </c>
      <c r="BE51" s="4">
        <f>BD51*60*'Berechnungen 525d'!$D$9/1000</f>
        <v>73.293753191489358</v>
      </c>
      <c r="BF51" s="19">
        <f t="shared" si="16"/>
        <v>1021</v>
      </c>
      <c r="BG51" s="19">
        <f t="shared" si="17"/>
        <v>1134</v>
      </c>
      <c r="BH51" s="19">
        <f t="shared" si="5"/>
        <v>-113</v>
      </c>
      <c r="BI51" s="19" t="str">
        <f>IF(ISBLANK(R51),#REF!,R51)</f>
        <v>2.5</v>
      </c>
      <c r="BJ51" s="19" t="str">
        <f>IF(ISBLANK(Q51),#REF!,Q51)</f>
        <v>km/h</v>
      </c>
      <c r="BK51" s="19" t="e">
        <f t="shared" si="6"/>
        <v>#VALUE!</v>
      </c>
      <c r="BL51" s="47">
        <f t="shared" si="18"/>
        <v>7.83</v>
      </c>
      <c r="BM51" s="48">
        <f t="shared" si="19"/>
        <v>3.8370000000000002</v>
      </c>
      <c r="BN51" s="20">
        <f t="shared" si="20"/>
        <v>440.12299999999999</v>
      </c>
      <c r="BO51" s="20">
        <f t="shared" si="21"/>
        <v>450.358</v>
      </c>
      <c r="BP51" s="20">
        <f t="shared" si="22"/>
        <v>10.235000000000014</v>
      </c>
      <c r="BQ51" s="48"/>
    </row>
    <row r="52" spans="1:69" x14ac:dyDescent="0.25">
      <c r="A52">
        <v>1464.45872322273</v>
      </c>
      <c r="B52">
        <v>66.874809325116502</v>
      </c>
      <c r="D52">
        <v>1706.3339731286001</v>
      </c>
      <c r="E52">
        <v>185.131587931388</v>
      </c>
      <c r="G52">
        <v>1793.7853107344599</v>
      </c>
      <c r="H52">
        <v>340.70855678874301</v>
      </c>
      <c r="J52" s="64">
        <v>15562</v>
      </c>
      <c r="K52" s="88" t="s">
        <v>91</v>
      </c>
      <c r="L52" s="91">
        <v>440.12299999999999</v>
      </c>
      <c r="M52" s="88" t="s">
        <v>91</v>
      </c>
      <c r="N52" s="91">
        <v>3.8410000000000002</v>
      </c>
      <c r="O52" s="70" t="s">
        <v>92</v>
      </c>
      <c r="P52" s="93" t="s">
        <v>253</v>
      </c>
      <c r="Q52" s="55" t="s">
        <v>20</v>
      </c>
      <c r="R52" s="89" t="s">
        <v>119</v>
      </c>
      <c r="S52" s="55" t="s">
        <v>101</v>
      </c>
      <c r="T52" s="89" t="s">
        <v>254</v>
      </c>
      <c r="U52" s="55" t="s">
        <v>101</v>
      </c>
      <c r="V52" s="89" t="s">
        <v>255</v>
      </c>
      <c r="W52" s="55" t="s">
        <v>102</v>
      </c>
      <c r="X52" s="89" t="s">
        <v>122</v>
      </c>
      <c r="Y52" s="55" t="s">
        <v>93</v>
      </c>
      <c r="Z52" s="91">
        <v>8.57</v>
      </c>
      <c r="AA52" s="52" t="s">
        <v>26</v>
      </c>
      <c r="AB52" s="90" t="s">
        <v>256</v>
      </c>
      <c r="AC52" s="55" t="s">
        <v>91</v>
      </c>
      <c r="AD52" s="91">
        <v>450.358</v>
      </c>
      <c r="AH52" s="77">
        <f t="shared" si="7"/>
        <v>1464.45872322273</v>
      </c>
      <c r="AI52" s="78">
        <f t="shared" si="8"/>
        <v>200.62442797534951</v>
      </c>
      <c r="AJ52" s="79">
        <f t="shared" si="9"/>
        <v>41.843545204853484</v>
      </c>
      <c r="AK52" s="77">
        <f t="shared" si="10"/>
        <v>1706.3339731286001</v>
      </c>
      <c r="AL52" s="78">
        <f t="shared" si="11"/>
        <v>185.131587931388</v>
      </c>
      <c r="AM52" s="79">
        <f t="shared" si="12"/>
        <v>44.989595685348171</v>
      </c>
      <c r="AN52" s="77">
        <f t="shared" si="23"/>
        <v>1793.7853107344599</v>
      </c>
      <c r="AO52" s="78">
        <f t="shared" si="24"/>
        <v>340.70855678874301</v>
      </c>
      <c r="AP52" s="79">
        <f t="shared" si="13"/>
        <v>87.040430523163707</v>
      </c>
      <c r="AQ52" s="100">
        <f>AI52*'Berechnungen 525d'!$C$5/'Berechnungen 525d'!$F$3/1000</f>
        <v>7.8081194573645547</v>
      </c>
      <c r="AR52" s="100">
        <f>AI52*'Berechnungen 525d'!$C$6/'Berechnungen 525d'!$F$3/1000</f>
        <v>4.3510894686077286</v>
      </c>
      <c r="AS52" s="100">
        <f>AI52*'Berechnungen 525d'!$C$7/'Berechnungen 525d'!$F$3/1000</f>
        <v>2.7119804222144062</v>
      </c>
      <c r="AT52" s="100">
        <f>AI52*'Berechnungen 525d'!$C$8/'Berechnungen 525d'!$F$3/1000</f>
        <v>1.8924258990177449</v>
      </c>
      <c r="AU52" s="100">
        <f>AI52*'Berechnungen 525d'!$C$9/'Berechnungen 525d'!$F$3/1000</f>
        <v>1.4900991330848388</v>
      </c>
      <c r="AV52" s="4">
        <f>AH52/'Berechnungen 525d'!$C$5*'Berechnungen 525d'!$B$3/1000*60</f>
        <v>14.185531631152118</v>
      </c>
      <c r="AW52" s="4">
        <f>AH52/'Berechnungen 525d'!$C$6*'Berechnungen 525d'!$B$3/1000*60</f>
        <v>25.456227995629149</v>
      </c>
      <c r="AX52" s="4">
        <f>AH52/'Berechnungen 525d'!$C$7*'Berechnungen 525d'!$B$3/1000*60</f>
        <v>40.841860300679734</v>
      </c>
      <c r="AY52" s="4">
        <f>AH52/'Berechnungen 525d'!$C$8*'Berechnungen 525d'!$B$3/1000*60</f>
        <v>58.529280115934739</v>
      </c>
      <c r="AZ52" s="4">
        <f>AH52/'Berechnungen 525d'!$C$9*'Berechnungen 525d'!$B$3/1000*60</f>
        <v>74.332185747237119</v>
      </c>
      <c r="BA52" s="99"/>
      <c r="BB52" s="82"/>
      <c r="BC52" s="17">
        <f t="shared" si="14"/>
        <v>15.561999999999999</v>
      </c>
      <c r="BD52" s="95">
        <f t="shared" si="15"/>
        <v>1423</v>
      </c>
      <c r="BE52" s="4">
        <f>BD52*60*'Berechnungen 525d'!$D$9/1000</f>
        <v>72.227846808510634</v>
      </c>
      <c r="BF52" s="19">
        <f t="shared" si="16"/>
        <v>1012</v>
      </c>
      <c r="BG52" s="19">
        <f t="shared" si="17"/>
        <v>1138</v>
      </c>
      <c r="BH52" s="19">
        <f t="shared" si="5"/>
        <v>-126</v>
      </c>
      <c r="BI52" s="19" t="str">
        <f>IF(ISBLANK(R52),#REF!,R52)</f>
        <v>2.5</v>
      </c>
      <c r="BJ52" s="19" t="str">
        <f>IF(ISBLANK(Q52),#REF!,Q52)</f>
        <v>km/h</v>
      </c>
      <c r="BK52" s="19" t="e">
        <f t="shared" si="6"/>
        <v>#VALUE!</v>
      </c>
      <c r="BL52" s="47">
        <f t="shared" si="18"/>
        <v>8.57</v>
      </c>
      <c r="BM52" s="48">
        <f t="shared" si="19"/>
        <v>3.8410000000000002</v>
      </c>
      <c r="BN52" s="20">
        <f t="shared" si="20"/>
        <v>440.12299999999999</v>
      </c>
      <c r="BO52" s="20">
        <f t="shared" si="21"/>
        <v>450.358</v>
      </c>
      <c r="BP52" s="20">
        <f t="shared" si="22"/>
        <v>10.235000000000014</v>
      </c>
      <c r="BQ52" s="48"/>
    </row>
    <row r="53" spans="1:69" x14ac:dyDescent="0.25">
      <c r="A53">
        <v>1476.5659590379501</v>
      </c>
      <c r="B53">
        <v>67.808822908208498</v>
      </c>
      <c r="D53">
        <v>1729.3666026871399</v>
      </c>
      <c r="E53">
        <v>187.11925227405499</v>
      </c>
      <c r="G53">
        <v>1793.7853107344599</v>
      </c>
      <c r="H53">
        <v>342.400604166069</v>
      </c>
      <c r="J53" s="64">
        <v>15842</v>
      </c>
      <c r="K53" s="88" t="s">
        <v>91</v>
      </c>
      <c r="L53" s="91">
        <v>429.887</v>
      </c>
      <c r="M53" s="88" t="s">
        <v>91</v>
      </c>
      <c r="N53" s="91">
        <v>3.85</v>
      </c>
      <c r="O53" s="70" t="s">
        <v>92</v>
      </c>
      <c r="P53" s="93" t="s">
        <v>257</v>
      </c>
      <c r="Q53" s="55" t="s">
        <v>20</v>
      </c>
      <c r="R53" s="89" t="s">
        <v>119</v>
      </c>
      <c r="S53" s="55" t="s">
        <v>101</v>
      </c>
      <c r="T53" s="89" t="s">
        <v>258</v>
      </c>
      <c r="U53" s="55" t="s">
        <v>101</v>
      </c>
      <c r="V53" s="89" t="s">
        <v>259</v>
      </c>
      <c r="W53" s="55" t="s">
        <v>102</v>
      </c>
      <c r="X53" s="89" t="s">
        <v>122</v>
      </c>
      <c r="Y53" s="55" t="s">
        <v>93</v>
      </c>
      <c r="Z53" s="91">
        <v>4.4000000000000004</v>
      </c>
      <c r="AA53" s="52" t="s">
        <v>26</v>
      </c>
      <c r="AB53" s="90" t="s">
        <v>260</v>
      </c>
      <c r="AC53" s="55" t="s">
        <v>91</v>
      </c>
      <c r="AD53" s="91">
        <v>409.41699999999997</v>
      </c>
      <c r="AH53" s="77">
        <f t="shared" si="7"/>
        <v>1476.5659590379501</v>
      </c>
      <c r="AI53" s="78">
        <f t="shared" si="8"/>
        <v>203.42646872462549</v>
      </c>
      <c r="AJ53" s="79">
        <f t="shared" si="9"/>
        <v>42.77872520000831</v>
      </c>
      <c r="AK53" s="77">
        <f t="shared" si="10"/>
        <v>1729.3666026871399</v>
      </c>
      <c r="AL53" s="78">
        <f t="shared" si="11"/>
        <v>187.11925227405499</v>
      </c>
      <c r="AM53" s="79">
        <f t="shared" si="12"/>
        <v>46.086429977164585</v>
      </c>
      <c r="AN53" s="77">
        <f t="shared" si="23"/>
        <v>1793.7853107344599</v>
      </c>
      <c r="AO53" s="78">
        <f t="shared" si="24"/>
        <v>342.400604166069</v>
      </c>
      <c r="AP53" s="79">
        <f t="shared" si="13"/>
        <v>87.47269595722311</v>
      </c>
      <c r="AQ53" s="100">
        <f>AI53*'Berechnungen 525d'!$C$5/'Berechnungen 525d'!$F$3/1000</f>
        <v>7.9171723235361577</v>
      </c>
      <c r="AR53" s="100">
        <f>AI53*'Berechnungen 525d'!$C$6/'Berechnungen 525d'!$F$3/1000</f>
        <v>4.4118593863980111</v>
      </c>
      <c r="AS53" s="100">
        <f>AI53*'Berechnungen 525d'!$C$7/'Berechnungen 525d'!$F$3/1000</f>
        <v>2.7498575627549249</v>
      </c>
      <c r="AT53" s="100">
        <f>AI53*'Berechnungen 525d'!$C$8/'Berechnungen 525d'!$F$3/1000</f>
        <v>1.9188566509333815</v>
      </c>
      <c r="AU53" s="100">
        <f>AI53*'Berechnungen 525d'!$C$9/'Berechnungen 525d'!$F$3/1000</f>
        <v>1.5109107487664424</v>
      </c>
      <c r="AV53" s="4">
        <f>AH53/'Berechnungen 525d'!$C$5*'Berechnungen 525d'!$B$3/1000*60</f>
        <v>14.302808802505005</v>
      </c>
      <c r="AW53" s="4">
        <f>AH53/'Berechnungen 525d'!$C$6*'Berechnungen 525d'!$B$3/1000*60</f>
        <v>25.666684289426797</v>
      </c>
      <c r="AX53" s="4">
        <f>AH53/'Berechnungen 525d'!$C$7*'Berechnungen 525d'!$B$3/1000*60</f>
        <v>41.179515453366072</v>
      </c>
      <c r="AY53" s="4">
        <f>AH53/'Berechnungen 525d'!$C$8*'Berechnungen 525d'!$B$3/1000*60</f>
        <v>59.013163878052161</v>
      </c>
      <c r="AZ53" s="4">
        <f>AH53/'Berechnungen 525d'!$C$9*'Berechnungen 525d'!$B$3/1000*60</f>
        <v>74.946718125126253</v>
      </c>
      <c r="BA53" s="99"/>
      <c r="BB53" s="82"/>
      <c r="BC53" s="17">
        <f t="shared" si="14"/>
        <v>15.842000000000001</v>
      </c>
      <c r="BD53" s="95">
        <f t="shared" si="15"/>
        <v>1399</v>
      </c>
      <c r="BE53" s="4">
        <f>BD53*60*'Berechnungen 525d'!$D$9/1000</f>
        <v>71.00966808510637</v>
      </c>
      <c r="BF53" s="19">
        <f t="shared" si="16"/>
        <v>943</v>
      </c>
      <c r="BG53" s="19">
        <f t="shared" si="17"/>
        <v>1137</v>
      </c>
      <c r="BH53" s="19">
        <f t="shared" si="5"/>
        <v>-194</v>
      </c>
      <c r="BI53" s="19" t="str">
        <f>IF(ISBLANK(R53),#REF!,R53)</f>
        <v>2.5</v>
      </c>
      <c r="BJ53" s="19" t="str">
        <f>IF(ISBLANK(Q53),#REF!,Q53)</f>
        <v>km/h</v>
      </c>
      <c r="BK53" s="19" t="e">
        <f t="shared" si="6"/>
        <v>#VALUE!</v>
      </c>
      <c r="BL53" s="47">
        <f t="shared" si="18"/>
        <v>4.4000000000000004</v>
      </c>
      <c r="BM53" s="48">
        <f t="shared" si="19"/>
        <v>3.85</v>
      </c>
      <c r="BN53" s="20">
        <f t="shared" si="20"/>
        <v>429.887</v>
      </c>
      <c r="BO53" s="20">
        <f t="shared" si="21"/>
        <v>409.41699999999997</v>
      </c>
      <c r="BP53" s="20">
        <f t="shared" si="22"/>
        <v>-20.470000000000027</v>
      </c>
      <c r="BQ53" s="48"/>
    </row>
    <row r="54" spans="1:69" x14ac:dyDescent="0.25">
      <c r="A54">
        <v>1484.6336252190999</v>
      </c>
      <c r="B54">
        <v>68.090059560966694</v>
      </c>
      <c r="D54">
        <v>1752.39923224568</v>
      </c>
      <c r="E54">
        <v>190.09505890921201</v>
      </c>
      <c r="G54">
        <v>1836.1581920904</v>
      </c>
      <c r="H54">
        <v>347.49108568260198</v>
      </c>
      <c r="J54" s="64">
        <v>16153</v>
      </c>
      <c r="K54" s="88" t="s">
        <v>91</v>
      </c>
      <c r="L54" s="91">
        <v>409.41699999999997</v>
      </c>
      <c r="M54" s="88" t="s">
        <v>91</v>
      </c>
      <c r="N54" s="91">
        <v>3.8540000000000001</v>
      </c>
      <c r="O54" s="70" t="s">
        <v>92</v>
      </c>
      <c r="P54" s="93" t="s">
        <v>261</v>
      </c>
      <c r="Q54" s="55" t="s">
        <v>20</v>
      </c>
      <c r="R54" s="89" t="s">
        <v>119</v>
      </c>
      <c r="S54" s="55" t="s">
        <v>101</v>
      </c>
      <c r="T54" s="89" t="s">
        <v>262</v>
      </c>
      <c r="U54" s="55" t="s">
        <v>101</v>
      </c>
      <c r="V54" s="89" t="s">
        <v>154</v>
      </c>
      <c r="W54" s="55" t="s">
        <v>102</v>
      </c>
      <c r="X54" s="89" t="s">
        <v>122</v>
      </c>
      <c r="Y54" s="55" t="s">
        <v>93</v>
      </c>
      <c r="Z54" s="91">
        <v>0.47</v>
      </c>
      <c r="AA54" s="52" t="s">
        <v>26</v>
      </c>
      <c r="AB54" s="90" t="s">
        <v>263</v>
      </c>
      <c r="AC54" s="55" t="s">
        <v>91</v>
      </c>
      <c r="AD54" s="91">
        <v>399.18099999999998</v>
      </c>
      <c r="AH54" s="77">
        <f t="shared" si="7"/>
        <v>1484.6336252190999</v>
      </c>
      <c r="AI54" s="78">
        <f t="shared" si="8"/>
        <v>204.27017868290008</v>
      </c>
      <c r="AJ54" s="79">
        <f t="shared" si="9"/>
        <v>43.190853643879393</v>
      </c>
      <c r="AK54" s="77">
        <f t="shared" si="10"/>
        <v>1752.39923224568</v>
      </c>
      <c r="AL54" s="78">
        <f t="shared" si="11"/>
        <v>190.09505890921201</v>
      </c>
      <c r="AM54" s="79">
        <f t="shared" si="12"/>
        <v>47.44291979332845</v>
      </c>
      <c r="AN54" s="77">
        <f t="shared" si="23"/>
        <v>1836.1581920904</v>
      </c>
      <c r="AO54" s="78">
        <f t="shared" si="24"/>
        <v>347.49108568260198</v>
      </c>
      <c r="AP54" s="79">
        <f t="shared" si="13"/>
        <v>90.870159199630052</v>
      </c>
      <c r="AQ54" s="100">
        <f>AI54*'Berechnungen 525d'!$C$5/'Berechnungen 525d'!$F$3/1000</f>
        <v>7.9500087443452205</v>
      </c>
      <c r="AR54" s="100">
        <f>AI54*'Berechnungen 525d'!$C$6/'Berechnungen 525d'!$F$3/1000</f>
        <v>4.4301575445587869</v>
      </c>
      <c r="AS54" s="100">
        <f>AI54*'Berechnungen 525d'!$C$7/'Berechnungen 525d'!$F$3/1000</f>
        <v>2.7612625791428056</v>
      </c>
      <c r="AT54" s="100">
        <f>AI54*'Berechnungen 525d'!$C$8/'Berechnungen 525d'!$F$3/1000</f>
        <v>1.9268150964348147</v>
      </c>
      <c r="AU54" s="100">
        <f>AI54*'Berechnungen 525d'!$C$9/'Berechnungen 525d'!$F$3/1000</f>
        <v>1.5171772412872555</v>
      </c>
      <c r="AV54" s="4">
        <f>AH54/'Berechnungen 525d'!$C$5*'Berechnungen 525d'!$B$3/1000*60</f>
        <v>14.380956538584881</v>
      </c>
      <c r="AW54" s="4">
        <f>AH54/'Berechnungen 525d'!$C$6*'Berechnungen 525d'!$B$3/1000*60</f>
        <v>25.806922007597528</v>
      </c>
      <c r="AX54" s="4">
        <f>AH54/'Berechnungen 525d'!$C$7*'Berechnungen 525d'!$B$3/1000*60</f>
        <v>41.404512231969662</v>
      </c>
      <c r="AY54" s="4">
        <f>AH54/'Berechnungen 525d'!$C$8*'Berechnungen 525d'!$B$3/1000*60</f>
        <v>59.33560020644471</v>
      </c>
      <c r="AZ54" s="4">
        <f>AH54/'Berechnungen 525d'!$C$9*'Berechnungen 525d'!$B$3/1000*60</f>
        <v>75.356212262184783</v>
      </c>
      <c r="BA54" s="99"/>
      <c r="BB54" s="82"/>
      <c r="BC54" s="17">
        <f t="shared" si="14"/>
        <v>16.152999999999999</v>
      </c>
      <c r="BD54" s="95">
        <f t="shared" si="15"/>
        <v>1366</v>
      </c>
      <c r="BE54" s="4">
        <f>BD54*60*'Berechnungen 525d'!$D$9/1000</f>
        <v>69.334672340425527</v>
      </c>
      <c r="BF54" s="19">
        <f t="shared" si="16"/>
        <v>929</v>
      </c>
      <c r="BG54" s="19">
        <f t="shared" si="17"/>
        <v>1120</v>
      </c>
      <c r="BH54" s="19">
        <f t="shared" si="5"/>
        <v>-191</v>
      </c>
      <c r="BI54" s="19" t="str">
        <f>IF(ISBLANK(R54),#REF!,R54)</f>
        <v>2.5</v>
      </c>
      <c r="BJ54" s="19" t="str">
        <f>IF(ISBLANK(Q54),#REF!,Q54)</f>
        <v>km/h</v>
      </c>
      <c r="BK54" s="19" t="e">
        <f t="shared" si="6"/>
        <v>#VALUE!</v>
      </c>
      <c r="BL54" s="47">
        <f t="shared" si="18"/>
        <v>0.47</v>
      </c>
      <c r="BM54" s="48">
        <f t="shared" si="19"/>
        <v>3.8540000000000001</v>
      </c>
      <c r="BN54" s="20">
        <f t="shared" si="20"/>
        <v>409.41699999999997</v>
      </c>
      <c r="BO54" s="20">
        <f t="shared" si="21"/>
        <v>399.18099999999998</v>
      </c>
      <c r="BP54" s="20">
        <f t="shared" si="22"/>
        <v>-10.23599999999999</v>
      </c>
      <c r="BQ54" s="48"/>
    </row>
    <row r="55" spans="1:69" x14ac:dyDescent="0.25">
      <c r="A55">
        <v>1490.68515711089</v>
      </c>
      <c r="B55">
        <v>68.370826860165494</v>
      </c>
      <c r="D55">
        <v>1783.1094049904</v>
      </c>
      <c r="E55">
        <v>193.074658796932</v>
      </c>
      <c r="G55">
        <v>1878.5310734463301</v>
      </c>
      <c r="H55">
        <v>352.58156719913597</v>
      </c>
      <c r="J55" s="64">
        <v>16423</v>
      </c>
      <c r="K55" s="88" t="s">
        <v>91</v>
      </c>
      <c r="L55" s="91">
        <v>399.18099999999998</v>
      </c>
      <c r="M55" s="88" t="s">
        <v>91</v>
      </c>
      <c r="N55" s="91">
        <v>3.8540000000000001</v>
      </c>
      <c r="O55" s="70" t="s">
        <v>92</v>
      </c>
      <c r="P55" s="93" t="s">
        <v>264</v>
      </c>
      <c r="Q55" s="55" t="s">
        <v>20</v>
      </c>
      <c r="R55" s="89" t="s">
        <v>119</v>
      </c>
      <c r="S55" s="55" t="s">
        <v>101</v>
      </c>
      <c r="T55" s="89" t="s">
        <v>265</v>
      </c>
      <c r="U55" s="55" t="s">
        <v>101</v>
      </c>
      <c r="V55" s="89" t="s">
        <v>266</v>
      </c>
      <c r="W55" s="55" t="s">
        <v>102</v>
      </c>
      <c r="X55" s="89" t="s">
        <v>122</v>
      </c>
      <c r="Y55" s="55" t="s">
        <v>93</v>
      </c>
      <c r="Z55" s="91">
        <v>0.18</v>
      </c>
      <c r="AA55" s="52" t="s">
        <v>26</v>
      </c>
      <c r="AB55" s="90" t="s">
        <v>122</v>
      </c>
      <c r="AC55" s="55" t="s">
        <v>91</v>
      </c>
      <c r="AD55" s="91">
        <v>399.18099999999998</v>
      </c>
      <c r="AH55" s="77">
        <f t="shared" si="7"/>
        <v>1490.68515711089</v>
      </c>
      <c r="AI55" s="78">
        <f t="shared" si="8"/>
        <v>205.11248058049648</v>
      </c>
      <c r="AJ55" s="79">
        <f t="shared" si="9"/>
        <v>43.545726487602487</v>
      </c>
      <c r="AK55" s="77">
        <f t="shared" si="10"/>
        <v>1783.1094049904</v>
      </c>
      <c r="AL55" s="78">
        <f t="shared" si="11"/>
        <v>193.074658796932</v>
      </c>
      <c r="AM55" s="79">
        <f t="shared" si="12"/>
        <v>49.031004761565647</v>
      </c>
      <c r="AN55" s="77">
        <f t="shared" si="23"/>
        <v>1878.5310734463301</v>
      </c>
      <c r="AO55" s="78">
        <f t="shared" si="24"/>
        <v>352.58156719913597</v>
      </c>
      <c r="AP55" s="79">
        <f t="shared" si="13"/>
        <v>94.329061476772353</v>
      </c>
      <c r="AQ55" s="100">
        <f>AI55*'Berechnungen 525d'!$C$5/'Berechnungen 525d'!$F$3/1000</f>
        <v>7.9827903647190155</v>
      </c>
      <c r="AR55" s="100">
        <f>AI55*'Berechnungen 525d'!$C$6/'Berechnungen 525d'!$F$3/1000</f>
        <v>4.448425165072428</v>
      </c>
      <c r="AS55" s="100">
        <f>AI55*'Berechnungen 525d'!$C$7/'Berechnungen 525d'!$F$3/1000</f>
        <v>2.7726485617917187</v>
      </c>
      <c r="AT55" s="100">
        <f>AI55*'Berechnungen 525d'!$C$8/'Berechnungen 525d'!$F$3/1000</f>
        <v>1.934760260151364</v>
      </c>
      <c r="AU55" s="100">
        <f>AI55*'Berechnungen 525d'!$C$9/'Berechnungen 525d'!$F$3/1000</f>
        <v>1.5234332757097357</v>
      </c>
      <c r="AV55" s="4">
        <f>AH55/'Berechnungen 525d'!$C$5*'Berechnungen 525d'!$B$3/1000*60</f>
        <v>14.439574917994717</v>
      </c>
      <c r="AW55" s="4">
        <f>AH55/'Berechnungen 525d'!$C$6*'Berechnungen 525d'!$B$3/1000*60</f>
        <v>25.912113893935729</v>
      </c>
      <c r="AX55" s="4">
        <f>AH55/'Berechnungen 525d'!$C$7*'Berechnungen 525d'!$B$3/1000*60</f>
        <v>41.573281632028753</v>
      </c>
      <c r="AY55" s="4">
        <f>AH55/'Berechnungen 525d'!$C$8*'Berechnungen 525d'!$B$3/1000*60</f>
        <v>59.577458716765605</v>
      </c>
      <c r="AZ55" s="4">
        <f>AH55/'Berechnungen 525d'!$C$9*'Berechnungen 525d'!$B$3/1000*60</f>
        <v>75.663372570292339</v>
      </c>
      <c r="BA55" s="99"/>
      <c r="BB55" s="82"/>
      <c r="BC55" s="17">
        <f t="shared" si="14"/>
        <v>16.422999999999998</v>
      </c>
      <c r="BD55" s="95">
        <f t="shared" si="15"/>
        <v>1317</v>
      </c>
      <c r="BE55" s="4">
        <f>BD55*60*'Berechnungen 525d'!$D$9/1000</f>
        <v>66.847557446808509</v>
      </c>
      <c r="BF55" s="19">
        <f t="shared" si="16"/>
        <v>930</v>
      </c>
      <c r="BG55" s="19">
        <f t="shared" si="17"/>
        <v>1105</v>
      </c>
      <c r="BH55" s="19">
        <f t="shared" si="5"/>
        <v>-175</v>
      </c>
      <c r="BI55" s="19" t="str">
        <f>IF(ISBLANK(R55),#REF!,R55)</f>
        <v>2.5</v>
      </c>
      <c r="BJ55" s="19" t="str">
        <f>IF(ISBLANK(Q55),#REF!,Q55)</f>
        <v>km/h</v>
      </c>
      <c r="BK55" s="19" t="e">
        <f t="shared" si="6"/>
        <v>#VALUE!</v>
      </c>
      <c r="BL55" s="47">
        <f t="shared" si="18"/>
        <v>0.18</v>
      </c>
      <c r="BM55" s="48">
        <f t="shared" si="19"/>
        <v>3.8540000000000001</v>
      </c>
      <c r="BN55" s="20">
        <f t="shared" si="20"/>
        <v>399.18099999999998</v>
      </c>
      <c r="BO55" s="20">
        <f t="shared" si="21"/>
        <v>399.18099999999998</v>
      </c>
      <c r="BP55" s="20">
        <f t="shared" si="22"/>
        <v>0</v>
      </c>
      <c r="BQ55" s="48"/>
    </row>
    <row r="56" spans="1:69" x14ac:dyDescent="0.25">
      <c r="A56">
        <v>1500.77208660512</v>
      </c>
      <c r="B56">
        <v>68.931892105003797</v>
      </c>
      <c r="D56">
        <v>1806.14203454894</v>
      </c>
      <c r="E56">
        <v>196.050465432089</v>
      </c>
      <c r="G56">
        <v>1892.65536723164</v>
      </c>
      <c r="H56">
        <v>354.27839437131399</v>
      </c>
      <c r="J56" s="64">
        <v>16714</v>
      </c>
      <c r="K56" s="88" t="s">
        <v>91</v>
      </c>
      <c r="L56" s="91">
        <v>388.94600000000003</v>
      </c>
      <c r="M56" s="88" t="s">
        <v>91</v>
      </c>
      <c r="N56" s="91">
        <v>3.863</v>
      </c>
      <c r="O56" s="70" t="s">
        <v>92</v>
      </c>
      <c r="P56" s="93" t="s">
        <v>267</v>
      </c>
      <c r="Q56" s="55" t="s">
        <v>20</v>
      </c>
      <c r="R56" s="89" t="s">
        <v>119</v>
      </c>
      <c r="S56" s="55" t="s">
        <v>101</v>
      </c>
      <c r="T56" s="89" t="s">
        <v>268</v>
      </c>
      <c r="U56" s="55" t="s">
        <v>101</v>
      </c>
      <c r="V56" s="89" t="s">
        <v>259</v>
      </c>
      <c r="W56" s="55" t="s">
        <v>102</v>
      </c>
      <c r="X56" s="89" t="s">
        <v>122</v>
      </c>
      <c r="Y56" s="55" t="s">
        <v>93</v>
      </c>
      <c r="Z56" s="91">
        <v>0.19</v>
      </c>
      <c r="AA56" s="52" t="s">
        <v>26</v>
      </c>
      <c r="AB56" s="90" t="s">
        <v>269</v>
      </c>
      <c r="AC56" s="55" t="s">
        <v>91</v>
      </c>
      <c r="AD56" s="91">
        <v>388.94600000000003</v>
      </c>
      <c r="AH56" s="77">
        <f t="shared" si="7"/>
        <v>1500.77208660512</v>
      </c>
      <c r="AI56" s="78">
        <f t="shared" si="8"/>
        <v>206.79567631501141</v>
      </c>
      <c r="AJ56" s="79">
        <f t="shared" si="9"/>
        <v>44.200148060790482</v>
      </c>
      <c r="AK56" s="77">
        <f t="shared" si="10"/>
        <v>1806.14203454894</v>
      </c>
      <c r="AL56" s="78">
        <f t="shared" si="11"/>
        <v>196.050465432089</v>
      </c>
      <c r="AM56" s="79">
        <f t="shared" si="12"/>
        <v>50.429806775908595</v>
      </c>
      <c r="AN56" s="77">
        <f t="shared" si="23"/>
        <v>1892.65536723164</v>
      </c>
      <c r="AO56" s="78">
        <f t="shared" si="24"/>
        <v>354.27839437131399</v>
      </c>
      <c r="AP56" s="79">
        <f t="shared" si="13"/>
        <v>95.495682021316554</v>
      </c>
      <c r="AQ56" s="100">
        <f>AI56*'Berechnungen 525d'!$C$5/'Berechnungen 525d'!$F$3/1000</f>
        <v>8.0482988050313473</v>
      </c>
      <c r="AR56" s="100">
        <f>AI56*'Berechnungen 525d'!$C$6/'Berechnungen 525d'!$F$3/1000</f>
        <v>4.484929868452582</v>
      </c>
      <c r="AS56" s="100">
        <f>AI56*'Berechnungen 525d'!$C$7/'Berechnungen 525d'!$F$3/1000</f>
        <v>2.7954014933505822</v>
      </c>
      <c r="AT56" s="100">
        <f>AI56*'Berechnungen 525d'!$C$8/'Berechnungen 525d'!$F$3/1000</f>
        <v>1.9506373057995823</v>
      </c>
      <c r="AU56" s="100">
        <f>AI56*'Berechnungen 525d'!$C$9/'Berechnungen 525d'!$F$3/1000</f>
        <v>1.535934886456364</v>
      </c>
      <c r="AV56" s="4">
        <f>AH56/'Berechnungen 525d'!$C$5*'Berechnungen 525d'!$B$3/1000*60</f>
        <v>14.537282320144442</v>
      </c>
      <c r="AW56" s="4">
        <f>AH56/'Berechnungen 525d'!$C$6*'Berechnungen 525d'!$B$3/1000*60</f>
        <v>26.08745183477976</v>
      </c>
      <c r="AX56" s="4">
        <f>AH56/'Berechnungen 525d'!$C$7*'Berechnungen 525d'!$B$3/1000*60</f>
        <v>41.854593053602684</v>
      </c>
      <c r="AY56" s="4">
        <f>AH56/'Berechnungen 525d'!$C$8*'Berechnungen 525d'!$B$3/1000*60</f>
        <v>59.980597919336148</v>
      </c>
      <c r="AZ56" s="4">
        <f>AH56/'Berechnungen 525d'!$C$9*'Berechnungen 525d'!$B$3/1000*60</f>
        <v>76.1753593575569</v>
      </c>
      <c r="BA56" s="99"/>
      <c r="BB56" s="82"/>
      <c r="BC56" s="17">
        <f t="shared" si="14"/>
        <v>16.713999999999999</v>
      </c>
      <c r="BD56" s="95">
        <f t="shared" si="15"/>
        <v>1266</v>
      </c>
      <c r="BE56" s="4">
        <f>BD56*60*'Berechnungen 525d'!$D$9/1000</f>
        <v>64.258927659574468</v>
      </c>
      <c r="BF56" s="19">
        <f t="shared" si="16"/>
        <v>943</v>
      </c>
      <c r="BG56" s="19">
        <f t="shared" si="17"/>
        <v>1094</v>
      </c>
      <c r="BH56" s="19">
        <f t="shared" si="5"/>
        <v>-151</v>
      </c>
      <c r="BI56" s="19" t="str">
        <f>IF(ISBLANK(R56),#REF!,R56)</f>
        <v>2.5</v>
      </c>
      <c r="BJ56" s="19" t="str">
        <f>IF(ISBLANK(Q56),#REF!,Q56)</f>
        <v>km/h</v>
      </c>
      <c r="BK56" s="19" t="e">
        <f t="shared" si="6"/>
        <v>#VALUE!</v>
      </c>
      <c r="BL56" s="47">
        <f t="shared" si="18"/>
        <v>0.19</v>
      </c>
      <c r="BM56" s="48">
        <f t="shared" si="19"/>
        <v>3.863</v>
      </c>
      <c r="BN56" s="20">
        <f t="shared" si="20"/>
        <v>388.94600000000003</v>
      </c>
      <c r="BO56" s="20">
        <f t="shared" si="21"/>
        <v>388.94600000000003</v>
      </c>
      <c r="BP56" s="20">
        <f t="shared" si="22"/>
        <v>0</v>
      </c>
      <c r="BQ56" s="48"/>
    </row>
    <row r="57" spans="1:69" x14ac:dyDescent="0.25">
      <c r="A57">
        <v>1506.8246615048199</v>
      </c>
      <c r="B57">
        <v>69.305779150376196</v>
      </c>
      <c r="D57">
        <v>1829.1746641074899</v>
      </c>
      <c r="E57">
        <v>198.03812977475701</v>
      </c>
      <c r="G57">
        <v>1906.7796610169501</v>
      </c>
      <c r="H57">
        <v>354.283174166165</v>
      </c>
      <c r="J57" s="64">
        <v>17004</v>
      </c>
      <c r="K57" s="88" t="s">
        <v>91</v>
      </c>
      <c r="L57" s="91">
        <v>399.18099999999998</v>
      </c>
      <c r="M57" s="88" t="s">
        <v>91</v>
      </c>
      <c r="N57" s="91">
        <v>3.8460000000000001</v>
      </c>
      <c r="O57" s="70" t="s">
        <v>92</v>
      </c>
      <c r="P57" s="93" t="s">
        <v>270</v>
      </c>
      <c r="Q57" s="55" t="s">
        <v>20</v>
      </c>
      <c r="R57" s="89" t="s">
        <v>119</v>
      </c>
      <c r="S57" s="55" t="s">
        <v>101</v>
      </c>
      <c r="T57" s="89" t="s">
        <v>271</v>
      </c>
      <c r="U57" s="55" t="s">
        <v>101</v>
      </c>
      <c r="V57" s="89" t="s">
        <v>272</v>
      </c>
      <c r="W57" s="55" t="s">
        <v>102</v>
      </c>
      <c r="X57" s="89" t="s">
        <v>122</v>
      </c>
      <c r="Y57" s="55" t="s">
        <v>93</v>
      </c>
      <c r="Z57" s="91">
        <v>5.67</v>
      </c>
      <c r="AA57" s="52" t="s">
        <v>26</v>
      </c>
      <c r="AB57" s="90" t="s">
        <v>226</v>
      </c>
      <c r="AC57" s="55" t="s">
        <v>91</v>
      </c>
      <c r="AD57" s="91">
        <v>409.41699999999997</v>
      </c>
      <c r="AH57" s="77">
        <f t="shared" si="7"/>
        <v>1506.8246615048199</v>
      </c>
      <c r="AI57" s="78">
        <f t="shared" si="8"/>
        <v>207.91733745112859</v>
      </c>
      <c r="AJ57" s="79">
        <f t="shared" si="9"/>
        <v>44.619114884066548</v>
      </c>
      <c r="AK57" s="77">
        <f t="shared" si="10"/>
        <v>1829.1746641074899</v>
      </c>
      <c r="AL57" s="78">
        <f t="shared" si="11"/>
        <v>198.03812977475701</v>
      </c>
      <c r="AM57" s="79">
        <f t="shared" si="12"/>
        <v>51.590711810397856</v>
      </c>
      <c r="AN57" s="77">
        <f t="shared" si="23"/>
        <v>1906.7796610169501</v>
      </c>
      <c r="AO57" s="78">
        <f t="shared" si="24"/>
        <v>354.283174166165</v>
      </c>
      <c r="AP57" s="79">
        <f t="shared" si="13"/>
        <v>96.209634372535248</v>
      </c>
      <c r="AQ57" s="100">
        <f>AI57*'Berechnungen 525d'!$C$5/'Berechnungen 525d'!$F$3/1000</f>
        <v>8.0919528317611444</v>
      </c>
      <c r="AR57" s="100">
        <f>AI57*'Berechnungen 525d'!$C$6/'Berechnungen 525d'!$F$3/1000</f>
        <v>4.5092561581569734</v>
      </c>
      <c r="AS57" s="100">
        <f>AI57*'Berechnungen 525d'!$C$7/'Berechnungen 525d'!$F$3/1000</f>
        <v>2.8105637698101682</v>
      </c>
      <c r="AT57" s="100">
        <f>AI57*'Berechnungen 525d'!$C$8/'Berechnungen 525d'!$F$3/1000</f>
        <v>1.9612175756367658</v>
      </c>
      <c r="AU57" s="100">
        <f>AI57*'Berechnungen 525d'!$C$9/'Berechnungen 525d'!$F$3/1000</f>
        <v>1.5442658075880045</v>
      </c>
      <c r="AV57" s="4">
        <f>AH57/'Berechnungen 525d'!$C$5*'Berechnungen 525d'!$B$3/1000*60</f>
        <v>14.595910802687584</v>
      </c>
      <c r="AW57" s="4">
        <f>AH57/'Berechnungen 525d'!$C$6*'Berechnungen 525d'!$B$3/1000*60</f>
        <v>26.19266185139827</v>
      </c>
      <c r="AX57" s="4">
        <f>AH57/'Berechnungen 525d'!$C$7*'Berechnungen 525d'!$B$3/1000*60</f>
        <v>42.023391541803811</v>
      </c>
      <c r="AY57" s="4">
        <f>AH57/'Berechnungen 525d'!$C$8*'Berechnungen 525d'!$B$3/1000*60</f>
        <v>60.222498115025935</v>
      </c>
      <c r="AZ57" s="4">
        <f>AH57/'Berechnungen 525d'!$C$9*'Berechnungen 525d'!$B$3/1000*60</f>
        <v>76.48257260608294</v>
      </c>
      <c r="BA57" s="99"/>
      <c r="BB57" s="82"/>
      <c r="BC57" s="17">
        <f t="shared" si="14"/>
        <v>17.004000000000001</v>
      </c>
      <c r="BD57" s="95">
        <f t="shared" si="15"/>
        <v>1254</v>
      </c>
      <c r="BE57" s="4">
        <f>BD57*60*'Berechnungen 525d'!$D$9/1000</f>
        <v>63.649838297872336</v>
      </c>
      <c r="BF57" s="19">
        <f t="shared" si="16"/>
        <v>1001</v>
      </c>
      <c r="BG57" s="19">
        <f t="shared" si="17"/>
        <v>1088</v>
      </c>
      <c r="BH57" s="19">
        <f t="shared" si="5"/>
        <v>-87</v>
      </c>
      <c r="BI57" s="19" t="str">
        <f>IF(ISBLANK(R57),#REF!,R57)</f>
        <v>2.5</v>
      </c>
      <c r="BJ57" s="19" t="str">
        <f>IF(ISBLANK(Q57),#REF!,Q57)</f>
        <v>km/h</v>
      </c>
      <c r="BK57" s="19" t="e">
        <f t="shared" si="6"/>
        <v>#VALUE!</v>
      </c>
      <c r="BL57" s="47">
        <f t="shared" si="18"/>
        <v>5.67</v>
      </c>
      <c r="BM57" s="48">
        <f t="shared" si="19"/>
        <v>3.8460000000000001</v>
      </c>
      <c r="BN57" s="20">
        <f t="shared" si="20"/>
        <v>399.18099999999998</v>
      </c>
      <c r="BO57" s="20">
        <f t="shared" si="21"/>
        <v>409.41699999999997</v>
      </c>
      <c r="BP57" s="20">
        <f t="shared" si="22"/>
        <v>10.23599999999999</v>
      </c>
      <c r="BQ57" s="48"/>
    </row>
    <row r="58" spans="1:69" x14ac:dyDescent="0.25">
      <c r="A58">
        <v>1520.9490746173101</v>
      </c>
      <c r="B58">
        <v>70.333381833201102</v>
      </c>
      <c r="D58">
        <v>1844.52975047985</v>
      </c>
      <c r="E58">
        <v>200.02200086486201</v>
      </c>
      <c r="G58">
        <v>1935.02824858757</v>
      </c>
      <c r="H58">
        <v>351.75466268987702</v>
      </c>
      <c r="J58" s="64">
        <v>17295</v>
      </c>
      <c r="K58" s="88" t="s">
        <v>91</v>
      </c>
      <c r="L58" s="91">
        <v>409.41699999999997</v>
      </c>
      <c r="M58" s="88" t="s">
        <v>91</v>
      </c>
      <c r="N58" s="91">
        <v>3.85</v>
      </c>
      <c r="O58" s="70" t="s">
        <v>92</v>
      </c>
      <c r="P58" s="93" t="s">
        <v>273</v>
      </c>
      <c r="Q58" s="55" t="s">
        <v>20</v>
      </c>
      <c r="R58" s="89" t="s">
        <v>119</v>
      </c>
      <c r="S58" s="55" t="s">
        <v>101</v>
      </c>
      <c r="T58" s="89" t="s">
        <v>274</v>
      </c>
      <c r="U58" s="55" t="s">
        <v>101</v>
      </c>
      <c r="V58" s="89" t="s">
        <v>131</v>
      </c>
      <c r="W58" s="55" t="s">
        <v>102</v>
      </c>
      <c r="X58" s="89" t="s">
        <v>122</v>
      </c>
      <c r="Y58" s="55" t="s">
        <v>93</v>
      </c>
      <c r="Z58" s="91">
        <v>9.33</v>
      </c>
      <c r="AA58" s="52" t="s">
        <v>26</v>
      </c>
      <c r="AB58" s="90" t="s">
        <v>275</v>
      </c>
      <c r="AC58" s="55" t="s">
        <v>91</v>
      </c>
      <c r="AD58" s="91">
        <v>419.65199999999999</v>
      </c>
      <c r="AH58" s="77">
        <f t="shared" si="7"/>
        <v>1520.9490746173101</v>
      </c>
      <c r="AI58" s="78">
        <f t="shared" si="8"/>
        <v>211.00014549960332</v>
      </c>
      <c r="AJ58" s="79">
        <f t="shared" si="9"/>
        <v>45.705130583006813</v>
      </c>
      <c r="AK58" s="77">
        <f t="shared" si="10"/>
        <v>1844.52975047985</v>
      </c>
      <c r="AL58" s="78">
        <f t="shared" si="11"/>
        <v>200.02200086486201</v>
      </c>
      <c r="AM58" s="79">
        <f t="shared" si="12"/>
        <v>52.544946964092929</v>
      </c>
      <c r="AN58" s="77">
        <f t="shared" si="23"/>
        <v>1935.02824858757</v>
      </c>
      <c r="AO58" s="78">
        <f t="shared" si="24"/>
        <v>351.75466268987702</v>
      </c>
      <c r="AP58" s="79">
        <f t="shared" si="13"/>
        <v>96.938143640590951</v>
      </c>
      <c r="AQ58" s="100">
        <f>AI58*'Berechnungen 525d'!$C$5/'Berechnungen 525d'!$F$3/1000</f>
        <v>8.2119329047240104</v>
      </c>
      <c r="AR58" s="100">
        <f>AI58*'Berechnungen 525d'!$C$6/'Berechnungen 525d'!$F$3/1000</f>
        <v>4.5761152827851346</v>
      </c>
      <c r="AS58" s="100">
        <f>AI58*'Berechnungen 525d'!$C$7/'Berechnungen 525d'!$F$3/1000</f>
        <v>2.8522362379003239</v>
      </c>
      <c r="AT58" s="100">
        <f>AI58*'Berechnungen 525d'!$C$8/'Berechnungen 525d'!$F$3/1000</f>
        <v>1.9902967154579185</v>
      </c>
      <c r="AU58" s="100">
        <f>AI58*'Berechnungen 525d'!$C$9/'Berechnungen 525d'!$F$3/1000</f>
        <v>1.5671627680771012</v>
      </c>
      <c r="AV58" s="4">
        <f>AH58/'Berechnungen 525d'!$C$5*'Berechnungen 525d'!$B$3/1000*60</f>
        <v>14.732727433843815</v>
      </c>
      <c r="AW58" s="4">
        <f>AH58/'Berechnungen 525d'!$C$6*'Berechnungen 525d'!$B$3/1000*60</f>
        <v>26.438182107308762</v>
      </c>
      <c r="AX58" s="4">
        <f>AH58/'Berechnungen 525d'!$C$7*'Berechnungen 525d'!$B$3/1000*60</f>
        <v>42.417303161176697</v>
      </c>
      <c r="AY58" s="4">
        <f>AH58/'Berechnungen 525d'!$C$8*'Berechnungen 525d'!$B$3/1000*60</f>
        <v>60.787001380583931</v>
      </c>
      <c r="AZ58" s="4">
        <f>AH58/'Berechnungen 525d'!$C$9*'Berechnungen 525d'!$B$3/1000*60</f>
        <v>77.19949175334159</v>
      </c>
      <c r="BA58" s="99"/>
      <c r="BB58" s="82"/>
      <c r="BC58" s="17">
        <f t="shared" si="14"/>
        <v>17.295000000000002</v>
      </c>
      <c r="BD58" s="95">
        <f t="shared" si="15"/>
        <v>1225</v>
      </c>
      <c r="BE58" s="4">
        <f>BD58*60*'Berechnungen 525d'!$D$9/1000</f>
        <v>62.17787234042553</v>
      </c>
      <c r="BF58" s="19">
        <f t="shared" si="16"/>
        <v>1027</v>
      </c>
      <c r="BG58" s="19">
        <f t="shared" si="17"/>
        <v>1091</v>
      </c>
      <c r="BH58" s="19">
        <f t="shared" si="5"/>
        <v>-64</v>
      </c>
      <c r="BI58" s="19" t="str">
        <f>IF(ISBLANK(R58),#REF!,R58)</f>
        <v>2.5</v>
      </c>
      <c r="BJ58" s="19" t="str">
        <f>IF(ISBLANK(Q58),#REF!,Q58)</f>
        <v>km/h</v>
      </c>
      <c r="BK58" s="19" t="e">
        <f t="shared" si="6"/>
        <v>#VALUE!</v>
      </c>
      <c r="BL58" s="47">
        <f t="shared" si="18"/>
        <v>9.33</v>
      </c>
      <c r="BM58" s="48">
        <f t="shared" si="19"/>
        <v>3.85</v>
      </c>
      <c r="BN58" s="20">
        <f t="shared" si="20"/>
        <v>409.41699999999997</v>
      </c>
      <c r="BO58" s="20">
        <f t="shared" si="21"/>
        <v>419.65199999999999</v>
      </c>
      <c r="BP58" s="20">
        <f t="shared" si="22"/>
        <v>10.235000000000014</v>
      </c>
      <c r="BQ58" s="48"/>
    </row>
    <row r="59" spans="1:69" x14ac:dyDescent="0.25">
      <c r="A59">
        <v>1527.0026925249199</v>
      </c>
      <c r="B59">
        <v>70.8003886247471</v>
      </c>
      <c r="D59">
        <v>1859.8848368522099</v>
      </c>
      <c r="E59">
        <v>202.00587195496601</v>
      </c>
      <c r="G59">
        <v>1963.27683615819</v>
      </c>
      <c r="H59">
        <v>350.07217490225298</v>
      </c>
      <c r="J59" s="64">
        <v>17585</v>
      </c>
      <c r="K59" s="88" t="s">
        <v>91</v>
      </c>
      <c r="L59" s="91">
        <v>419.65199999999999</v>
      </c>
      <c r="M59" s="88" t="s">
        <v>91</v>
      </c>
      <c r="N59" s="91">
        <v>3.8460000000000001</v>
      </c>
      <c r="O59" s="70" t="s">
        <v>92</v>
      </c>
      <c r="P59" s="93" t="s">
        <v>276</v>
      </c>
      <c r="Q59" s="55" t="s">
        <v>20</v>
      </c>
      <c r="R59" s="89" t="s">
        <v>119</v>
      </c>
      <c r="S59" s="55" t="s">
        <v>101</v>
      </c>
      <c r="T59" s="89" t="s">
        <v>277</v>
      </c>
      <c r="U59" s="55" t="s">
        <v>101</v>
      </c>
      <c r="V59" s="89" t="s">
        <v>278</v>
      </c>
      <c r="W59" s="55" t="s">
        <v>102</v>
      </c>
      <c r="X59" s="89" t="s">
        <v>122</v>
      </c>
      <c r="Y59" s="55" t="s">
        <v>93</v>
      </c>
      <c r="Z59" s="91">
        <v>10.47</v>
      </c>
      <c r="AA59" s="52" t="s">
        <v>26</v>
      </c>
      <c r="AB59" s="90" t="s">
        <v>144</v>
      </c>
      <c r="AC59" s="55" t="s">
        <v>91</v>
      </c>
      <c r="AD59" s="91">
        <v>419.65199999999999</v>
      </c>
      <c r="AH59" s="77">
        <f t="shared" si="7"/>
        <v>1527.0026925249199</v>
      </c>
      <c r="AI59" s="78">
        <f t="shared" si="8"/>
        <v>212.40116587424131</v>
      </c>
      <c r="AJ59" s="79">
        <f t="shared" si="9"/>
        <v>46.191729728165363</v>
      </c>
      <c r="AK59" s="77">
        <f t="shared" si="10"/>
        <v>1859.8848368522099</v>
      </c>
      <c r="AL59" s="78">
        <f t="shared" si="11"/>
        <v>202.00587195496601</v>
      </c>
      <c r="AM59" s="79">
        <f t="shared" si="12"/>
        <v>53.50785899065847</v>
      </c>
      <c r="AN59" s="77">
        <f t="shared" si="23"/>
        <v>1963.27683615819</v>
      </c>
      <c r="AO59" s="78">
        <f t="shared" si="24"/>
        <v>350.07217490225298</v>
      </c>
      <c r="AP59" s="79">
        <f t="shared" si="13"/>
        <v>97.882862544655978</v>
      </c>
      <c r="AQ59" s="100">
        <f>AI59*'Berechnungen 525d'!$C$5/'Berechnungen 525d'!$F$3/1000</f>
        <v>8.2664593378098132</v>
      </c>
      <c r="AR59" s="100">
        <f>AI59*'Berechnungen 525d'!$C$6/'Berechnungen 525d'!$F$3/1000</f>
        <v>4.6065002416802763</v>
      </c>
      <c r="AS59" s="100">
        <f>AI59*'Berechnungen 525d'!$C$7/'Berechnungen 525d'!$F$3/1000</f>
        <v>2.8711748081705832</v>
      </c>
      <c r="AT59" s="100">
        <f>AI59*'Berechnungen 525d'!$C$8/'Berechnungen 525d'!$F$3/1000</f>
        <v>2.0035120914157365</v>
      </c>
      <c r="AU59" s="100">
        <f>AI59*'Berechnungen 525d'!$C$9/'Berechnungen 525d'!$F$3/1000</f>
        <v>1.577568575917903</v>
      </c>
      <c r="AV59" s="4">
        <f>AH59/'Berechnungen 525d'!$C$5*'Berechnungen 525d'!$B$3/1000*60</f>
        <v>14.791366019520256</v>
      </c>
      <c r="AW59" s="4">
        <f>AH59/'Berechnungen 525d'!$C$6*'Berechnungen 525d'!$B$3/1000*60</f>
        <v>26.543410254207586</v>
      </c>
      <c r="AX59" s="4">
        <f>AH59/'Berechnungen 525d'!$C$7*'Berechnungen 525d'!$B$3/1000*60</f>
        <v>42.586130737519859</v>
      </c>
      <c r="AY59" s="4">
        <f>AH59/'Berechnungen 525d'!$C$8*'Berechnungen 525d'!$B$3/1000*60</f>
        <v>61.028943261642624</v>
      </c>
      <c r="AZ59" s="4">
        <f>AH59/'Berechnungen 525d'!$C$9*'Berechnungen 525d'!$B$3/1000*60</f>
        <v>77.506757942286157</v>
      </c>
      <c r="BA59" s="99"/>
      <c r="BB59" s="82"/>
      <c r="BC59" s="17">
        <f t="shared" si="14"/>
        <v>17.585000000000001</v>
      </c>
      <c r="BD59" s="96">
        <f t="shared" si="15"/>
        <v>1219</v>
      </c>
      <c r="BE59" s="84">
        <f>BD59*60*'Berechnungen 525d'!$D$9/1000</f>
        <v>61.873327659574471</v>
      </c>
      <c r="BF59" s="85">
        <f t="shared" si="16"/>
        <v>1029</v>
      </c>
      <c r="BG59" s="85">
        <f t="shared" si="17"/>
        <v>1096</v>
      </c>
      <c r="BH59" s="85">
        <f t="shared" si="5"/>
        <v>-67</v>
      </c>
      <c r="BI59" s="85" t="str">
        <f>IF(ISBLANK(R59),#REF!,R59)</f>
        <v>2.5</v>
      </c>
      <c r="BJ59" s="85" t="str">
        <f>IF(ISBLANK(Q59),#REF!,Q59)</f>
        <v>km/h</v>
      </c>
      <c r="BK59" s="85" t="e">
        <f t="shared" si="6"/>
        <v>#VALUE!</v>
      </c>
      <c r="BL59" s="86">
        <f t="shared" si="18"/>
        <v>10.47</v>
      </c>
      <c r="BM59" s="87">
        <f t="shared" si="19"/>
        <v>3.8460000000000001</v>
      </c>
      <c r="BN59" s="97">
        <f t="shared" si="20"/>
        <v>419.65199999999999</v>
      </c>
      <c r="BO59" s="97">
        <f t="shared" si="21"/>
        <v>419.65199999999999</v>
      </c>
      <c r="BP59" s="97">
        <f t="shared" si="22"/>
        <v>0</v>
      </c>
      <c r="BQ59" s="48"/>
    </row>
    <row r="60" spans="1:69" x14ac:dyDescent="0.25">
      <c r="A60">
        <v>1537.0937940507899</v>
      </c>
      <c r="B60">
        <v>71.7339328542798</v>
      </c>
      <c r="D60">
        <v>1867.5623800383901</v>
      </c>
      <c r="E60">
        <v>203.98594979250899</v>
      </c>
      <c r="G60">
        <v>1977.4011299435001</v>
      </c>
      <c r="H60">
        <v>349.23093100844102</v>
      </c>
      <c r="J60" s="64">
        <v>17865</v>
      </c>
      <c r="K60" s="88" t="s">
        <v>91</v>
      </c>
      <c r="L60" s="91">
        <v>419.65199999999999</v>
      </c>
      <c r="M60" s="88" t="s">
        <v>91</v>
      </c>
      <c r="N60" s="91">
        <v>3.8460000000000001</v>
      </c>
      <c r="O60" s="70" t="s">
        <v>92</v>
      </c>
      <c r="P60" s="93" t="s">
        <v>279</v>
      </c>
      <c r="Q60" s="55" t="s">
        <v>20</v>
      </c>
      <c r="R60" s="89" t="s">
        <v>119</v>
      </c>
      <c r="S60" s="55" t="s">
        <v>101</v>
      </c>
      <c r="T60" s="89" t="s">
        <v>280</v>
      </c>
      <c r="U60" s="55" t="s">
        <v>101</v>
      </c>
      <c r="V60" s="89" t="s">
        <v>281</v>
      </c>
      <c r="W60" s="55" t="s">
        <v>102</v>
      </c>
      <c r="X60" s="89" t="s">
        <v>122</v>
      </c>
      <c r="Y60" s="55" t="s">
        <v>93</v>
      </c>
      <c r="Z60" s="91">
        <v>11.85</v>
      </c>
      <c r="AA60" s="52" t="s">
        <v>26</v>
      </c>
      <c r="AB60" s="90" t="s">
        <v>282</v>
      </c>
      <c r="AC60" s="55" t="s">
        <v>91</v>
      </c>
      <c r="AD60" s="91">
        <v>429.887</v>
      </c>
      <c r="AH60" s="77">
        <f t="shared" si="7"/>
        <v>1537.0937940507899</v>
      </c>
      <c r="AI60" s="78">
        <f t="shared" si="8"/>
        <v>215.2017985628394</v>
      </c>
      <c r="AJ60" s="79">
        <f t="shared" si="9"/>
        <v>47.110074618080397</v>
      </c>
      <c r="AK60" s="77">
        <f t="shared" si="10"/>
        <v>1867.5623800383901</v>
      </c>
      <c r="AL60" s="78">
        <f t="shared" si="11"/>
        <v>203.98594979250899</v>
      </c>
      <c r="AM60" s="79">
        <f t="shared" si="12"/>
        <v>54.255391082401687</v>
      </c>
      <c r="AN60" s="77">
        <f t="shared" si="23"/>
        <v>1977.4011299435001</v>
      </c>
      <c r="AO60" s="78">
        <f t="shared" si="24"/>
        <v>349.23093100844102</v>
      </c>
      <c r="AP60" s="79">
        <f t="shared" si="13"/>
        <v>98.350145344053075</v>
      </c>
      <c r="AQ60" s="100">
        <f>AI60*'Berechnungen 525d'!$C$5/'Berechnungen 525d'!$F$3/1000</f>
        <v>8.3754574035461573</v>
      </c>
      <c r="AR60" s="100">
        <f>AI60*'Berechnungen 525d'!$C$6/'Berechnungen 525d'!$F$3/1000</f>
        <v>4.6672396218234304</v>
      </c>
      <c r="AS60" s="100">
        <f>AI60*'Berechnungen 525d'!$C$7/'Berechnungen 525d'!$F$3/1000</f>
        <v>2.9090329149721388</v>
      </c>
      <c r="AT60" s="100">
        <f>AI60*'Berechnungen 525d'!$C$8/'Berechnungen 525d'!$F$3/1000</f>
        <v>2.0299295615464921</v>
      </c>
      <c r="AU60" s="100">
        <f>AI60*'Berechnungen 525d'!$C$9/'Berechnungen 525d'!$F$3/1000</f>
        <v>1.5983697335011751</v>
      </c>
      <c r="AV60" s="4">
        <f>AH60/'Berechnungen 525d'!$C$5*'Berechnungen 525d'!$B$3/1000*60</f>
        <v>14.889113834203199</v>
      </c>
      <c r="AW60" s="4">
        <f>AH60/'Berechnungen 525d'!$C$6*'Berechnungen 525d'!$B$3/1000*60</f>
        <v>26.718820716172868</v>
      </c>
      <c r="AX60" s="4">
        <f>AH60/'Berechnungen 525d'!$C$7*'Berechnungen 525d'!$B$3/1000*60</f>
        <v>42.867558511661969</v>
      </c>
      <c r="AY60" s="4">
        <f>AH60/'Berechnungen 525d'!$C$8*'Berechnungen 525d'!$B$3/1000*60</f>
        <v>61.432249205688791</v>
      </c>
      <c r="AZ60" s="4">
        <f>AH60/'Berechnungen 525d'!$C$9*'Berechnungen 525d'!$B$3/1000*60</f>
        <v>78.01895649122477</v>
      </c>
      <c r="BA60" s="99"/>
      <c r="BB60" s="82"/>
      <c r="BC60" s="17">
        <f t="shared" si="14"/>
        <v>17.864999999999998</v>
      </c>
      <c r="BD60" s="95">
        <f t="shared" si="15"/>
        <v>1226</v>
      </c>
      <c r="BE60" s="4">
        <f>BD60*60*'Berechnungen 525d'!$D$9/1000</f>
        <v>62.228629787234034</v>
      </c>
      <c r="BF60" s="19">
        <f t="shared" si="16"/>
        <v>1061</v>
      </c>
      <c r="BG60" s="19">
        <f t="shared" si="17"/>
        <v>1101</v>
      </c>
      <c r="BH60" s="19">
        <f t="shared" si="5"/>
        <v>-40</v>
      </c>
      <c r="BI60" s="19" t="str">
        <f>IF(ISBLANK(R60),#REF!,R60)</f>
        <v>2.5</v>
      </c>
      <c r="BJ60" s="19" t="str">
        <f>IF(ISBLANK(Q60),#REF!,Q60)</f>
        <v>km/h</v>
      </c>
      <c r="BK60" s="19" t="e">
        <f t="shared" si="6"/>
        <v>#VALUE!</v>
      </c>
      <c r="BL60" s="47">
        <f t="shared" si="18"/>
        <v>11.85</v>
      </c>
      <c r="BM60" s="48">
        <f t="shared" si="19"/>
        <v>3.8460000000000001</v>
      </c>
      <c r="BN60" s="20">
        <f t="shared" si="20"/>
        <v>419.65199999999999</v>
      </c>
      <c r="BO60" s="20">
        <f t="shared" si="21"/>
        <v>429.887</v>
      </c>
      <c r="BP60" s="20">
        <f t="shared" si="22"/>
        <v>10.235000000000014</v>
      </c>
      <c r="BQ60" s="48"/>
    </row>
    <row r="61" spans="1:69" x14ac:dyDescent="0.25">
      <c r="A61">
        <v>1545.1625032398399</v>
      </c>
      <c r="B61">
        <v>72.108289253211595</v>
      </c>
      <c r="D61">
        <v>1890.5950095969299</v>
      </c>
      <c r="E61">
        <v>205.97361413517601</v>
      </c>
      <c r="G61">
        <v>1991.52542372881</v>
      </c>
      <c r="H61">
        <v>347.54366342596597</v>
      </c>
      <c r="J61" s="64">
        <v>18156</v>
      </c>
      <c r="K61" s="88" t="s">
        <v>91</v>
      </c>
      <c r="L61" s="91">
        <v>440.12299999999999</v>
      </c>
      <c r="M61" s="88" t="s">
        <v>91</v>
      </c>
      <c r="N61" s="91">
        <v>3.8460000000000001</v>
      </c>
      <c r="O61" s="70" t="s">
        <v>92</v>
      </c>
      <c r="P61" s="93" t="s">
        <v>283</v>
      </c>
      <c r="Q61" s="55" t="s">
        <v>20</v>
      </c>
      <c r="R61" s="89" t="s">
        <v>119</v>
      </c>
      <c r="S61" s="55" t="s">
        <v>101</v>
      </c>
      <c r="T61" s="89" t="s">
        <v>284</v>
      </c>
      <c r="U61" s="55" t="s">
        <v>101</v>
      </c>
      <c r="V61" s="89" t="s">
        <v>145</v>
      </c>
      <c r="W61" s="55" t="s">
        <v>102</v>
      </c>
      <c r="X61" s="89" t="s">
        <v>122</v>
      </c>
      <c r="Y61" s="55" t="s">
        <v>93</v>
      </c>
      <c r="Z61" s="91">
        <v>14.45</v>
      </c>
      <c r="AA61" s="52" t="s">
        <v>26</v>
      </c>
      <c r="AB61" s="90" t="s">
        <v>285</v>
      </c>
      <c r="AC61" s="55" t="s">
        <v>91</v>
      </c>
      <c r="AD61" s="91">
        <v>450.358</v>
      </c>
      <c r="AH61" s="77">
        <f t="shared" si="7"/>
        <v>1545.1625032398399</v>
      </c>
      <c r="AI61" s="78">
        <f t="shared" si="8"/>
        <v>216.3248677596348</v>
      </c>
      <c r="AJ61" s="79">
        <f t="shared" si="9"/>
        <v>47.604513779067098</v>
      </c>
      <c r="AK61" s="77">
        <f t="shared" si="10"/>
        <v>1890.5950095969299</v>
      </c>
      <c r="AL61" s="78">
        <f t="shared" si="11"/>
        <v>205.97361413517601</v>
      </c>
      <c r="AM61" s="79">
        <f t="shared" si="12"/>
        <v>55.459713662402216</v>
      </c>
      <c r="AN61" s="77">
        <f t="shared" si="23"/>
        <v>1991.52542372881</v>
      </c>
      <c r="AO61" s="78">
        <f t="shared" si="24"/>
        <v>347.54366342596597</v>
      </c>
      <c r="AP61" s="79">
        <f t="shared" si="13"/>
        <v>98.574085337484348</v>
      </c>
      <c r="AQ61" s="100">
        <f>AI61*'Berechnungen 525d'!$C$5/'Berechnungen 525d'!$F$3/1000</f>
        <v>8.4191662307112232</v>
      </c>
      <c r="AR61" s="100">
        <f>AI61*'Berechnungen 525d'!$C$6/'Berechnungen 525d'!$F$3/1000</f>
        <v>4.6915964491749564</v>
      </c>
      <c r="AS61" s="100">
        <f>AI61*'Berechnungen 525d'!$C$7/'Berechnungen 525d'!$F$3/1000</f>
        <v>2.924214225170692</v>
      </c>
      <c r="AT61" s="100">
        <f>AI61*'Berechnungen 525d'!$C$8/'Berechnungen 525d'!$F$3/1000</f>
        <v>2.0405231131685597</v>
      </c>
      <c r="AU61" s="100">
        <f>AI61*'Berechnungen 525d'!$C$9/'Berechnungen 525d'!$F$3/1000</f>
        <v>1.6067111127311495</v>
      </c>
      <c r="AV61" s="4">
        <f>AH61/'Berechnungen 525d'!$C$5*'Berechnungen 525d'!$B$3/1000*60</f>
        <v>14.967271673416281</v>
      </c>
      <c r="AW61" s="4">
        <f>AH61/'Berechnungen 525d'!$C$6*'Berechnungen 525d'!$B$3/1000*60</f>
        <v>26.859076564623741</v>
      </c>
      <c r="AX61" s="4">
        <f>AH61/'Berechnungen 525d'!$C$7*'Berechnungen 525d'!$B$3/1000*60</f>
        <v>43.092584378407317</v>
      </c>
      <c r="AY61" s="4">
        <f>AH61/'Berechnungen 525d'!$C$8*'Berechnungen 525d'!$B$3/1000*60</f>
        <v>61.754727219449855</v>
      </c>
      <c r="AZ61" s="4">
        <f>AH61/'Berechnungen 525d'!$C$9*'Berechnungen 525d'!$B$3/1000*60</f>
        <v>78.428503568701316</v>
      </c>
      <c r="BA61" s="99"/>
      <c r="BB61" s="82"/>
      <c r="BC61" s="17">
        <f t="shared" si="14"/>
        <v>18.155999999999999</v>
      </c>
      <c r="BD61" s="95">
        <f t="shared" si="15"/>
        <v>1237</v>
      </c>
      <c r="BE61" s="4">
        <f>BD61*60*'Berechnungen 525d'!$D$9/1000</f>
        <v>62.786961702127655</v>
      </c>
      <c r="BF61" s="19">
        <f t="shared" si="16"/>
        <v>1074</v>
      </c>
      <c r="BG61" s="19">
        <f t="shared" si="17"/>
        <v>1110</v>
      </c>
      <c r="BH61" s="19">
        <f t="shared" si="5"/>
        <v>-36</v>
      </c>
      <c r="BI61" s="19" t="str">
        <f>IF(ISBLANK(R61),#REF!,R61)</f>
        <v>2.5</v>
      </c>
      <c r="BJ61" s="19" t="str">
        <f>IF(ISBLANK(Q61),#REF!,Q61)</f>
        <v>km/h</v>
      </c>
      <c r="BK61" s="19" t="e">
        <f t="shared" si="6"/>
        <v>#VALUE!</v>
      </c>
      <c r="BL61" s="47">
        <f t="shared" si="18"/>
        <v>14.45</v>
      </c>
      <c r="BM61" s="48">
        <f t="shared" si="19"/>
        <v>3.8460000000000001</v>
      </c>
      <c r="BN61" s="20">
        <f t="shared" si="20"/>
        <v>440.12299999999999</v>
      </c>
      <c r="BO61" s="20">
        <f t="shared" si="21"/>
        <v>450.358</v>
      </c>
      <c r="BP61" s="20">
        <f t="shared" si="22"/>
        <v>10.235000000000014</v>
      </c>
      <c r="BQ61" s="48"/>
    </row>
    <row r="62" spans="1:69" x14ac:dyDescent="0.25">
      <c r="A62">
        <v>1553.23329844472</v>
      </c>
      <c r="B62">
        <v>72.668885144490503</v>
      </c>
      <c r="D62">
        <v>1921.3051823416499</v>
      </c>
      <c r="E62">
        <v>208.95321402289599</v>
      </c>
      <c r="G62">
        <v>2005.6497175141201</v>
      </c>
      <c r="H62">
        <v>347.54844322081698</v>
      </c>
      <c r="J62" s="64">
        <v>18426</v>
      </c>
      <c r="K62" s="88" t="s">
        <v>91</v>
      </c>
      <c r="L62" s="91">
        <v>450.358</v>
      </c>
      <c r="M62" s="88" t="s">
        <v>91</v>
      </c>
      <c r="N62" s="91">
        <v>3.8460000000000001</v>
      </c>
      <c r="O62" s="70" t="s">
        <v>92</v>
      </c>
      <c r="P62" s="93" t="s">
        <v>286</v>
      </c>
      <c r="Q62" s="55" t="s">
        <v>20</v>
      </c>
      <c r="R62" s="89" t="s">
        <v>119</v>
      </c>
      <c r="S62" s="55" t="s">
        <v>101</v>
      </c>
      <c r="T62" s="89" t="s">
        <v>287</v>
      </c>
      <c r="U62" s="55" t="s">
        <v>101</v>
      </c>
      <c r="V62" s="89" t="s">
        <v>141</v>
      </c>
      <c r="W62" s="55" t="s">
        <v>102</v>
      </c>
      <c r="X62" s="89" t="s">
        <v>122</v>
      </c>
      <c r="Y62" s="55" t="s">
        <v>93</v>
      </c>
      <c r="Z62" s="91">
        <v>14.48</v>
      </c>
      <c r="AA62" s="52" t="s">
        <v>26</v>
      </c>
      <c r="AB62" s="90" t="s">
        <v>285</v>
      </c>
      <c r="AC62" s="55" t="s">
        <v>91</v>
      </c>
      <c r="AD62" s="91">
        <v>450.358</v>
      </c>
      <c r="AH62" s="77">
        <f t="shared" si="7"/>
        <v>1553.23329844472</v>
      </c>
      <c r="AI62" s="78">
        <f t="shared" si="8"/>
        <v>218.00665543347151</v>
      </c>
      <c r="AJ62" s="79">
        <f t="shared" si="9"/>
        <v>48.225192622155625</v>
      </c>
      <c r="AK62" s="77">
        <f t="shared" si="10"/>
        <v>1921.3051823416499</v>
      </c>
      <c r="AL62" s="78">
        <f t="shared" si="11"/>
        <v>208.95321402289599</v>
      </c>
      <c r="AM62" s="79">
        <f t="shared" si="12"/>
        <v>57.175890344246746</v>
      </c>
      <c r="AN62" s="77">
        <f t="shared" si="23"/>
        <v>2005.6497175141201</v>
      </c>
      <c r="AO62" s="78">
        <f t="shared" si="24"/>
        <v>347.54844322081698</v>
      </c>
      <c r="AP62" s="79">
        <f t="shared" si="13"/>
        <v>99.274557637576393</v>
      </c>
      <c r="AQ62" s="100">
        <f>AI62*'Berechnungen 525d'!$C$5/'Berechnungen 525d'!$F$3/1000</f>
        <v>8.4846198705882863</v>
      </c>
      <c r="AR62" s="100">
        <f>AI62*'Berechnungen 525d'!$C$6/'Berechnungen 525d'!$F$3/1000</f>
        <v>4.7280706149079768</v>
      </c>
      <c r="AS62" s="100">
        <f>AI62*'Berechnungen 525d'!$C$7/'Berechnungen 525d'!$F$3/1000</f>
        <v>2.9469481229905883</v>
      </c>
      <c r="AT62" s="100">
        <f>AI62*'Berechnungen 525d'!$C$8/'Berechnungen 525d'!$F$3/1000</f>
        <v>2.0563868770318936</v>
      </c>
      <c r="AU62" s="100">
        <f>AI62*'Berechnungen 525d'!$C$9/'Berechnungen 525d'!$F$3/1000</f>
        <v>1.619202265379444</v>
      </c>
      <c r="AV62" s="4">
        <f>AH62/'Berechnungen 525d'!$C$5*'Berechnungen 525d'!$B$3/1000*60</f>
        <v>15.045449718896068</v>
      </c>
      <c r="AW62" s="4">
        <f>AH62/'Berechnungen 525d'!$C$6*'Berechnungen 525d'!$B$3/1000*60</f>
        <v>26.999368673635413</v>
      </c>
      <c r="AX62" s="4">
        <f>AH62/'Berechnungen 525d'!$C$7*'Berechnungen 525d'!$B$3/1000*60</f>
        <v>43.317668421437034</v>
      </c>
      <c r="AY62" s="4">
        <f>AH62/'Berechnungen 525d'!$C$8*'Berechnungen 525d'!$B$3/1000*60</f>
        <v>62.077288603949128</v>
      </c>
      <c r="AZ62" s="4">
        <f>AH62/'Berechnungen 525d'!$C$9*'Berechnungen 525d'!$B$3/1000*60</f>
        <v>78.8381565270154</v>
      </c>
      <c r="BA62" s="99"/>
      <c r="BB62" s="82"/>
      <c r="BC62" s="17">
        <f t="shared" si="14"/>
        <v>18.425999999999998</v>
      </c>
      <c r="BD62" s="95">
        <f t="shared" si="15"/>
        <v>1258</v>
      </c>
      <c r="BE62" s="4">
        <f>BD62*60*'Berechnungen 525d'!$D$9/1000</f>
        <v>63.85286808510638</v>
      </c>
      <c r="BF62" s="19">
        <f t="shared" si="16"/>
        <v>1071</v>
      </c>
      <c r="BG62" s="19">
        <f t="shared" si="17"/>
        <v>1118</v>
      </c>
      <c r="BH62" s="19">
        <f t="shared" si="5"/>
        <v>-47</v>
      </c>
      <c r="BI62" s="19" t="str">
        <f>IF(ISBLANK(R62),#REF!,R62)</f>
        <v>2.5</v>
      </c>
      <c r="BJ62" s="19" t="str">
        <f>IF(ISBLANK(Q62),#REF!,Q62)</f>
        <v>km/h</v>
      </c>
      <c r="BK62" s="19" t="e">
        <f t="shared" si="6"/>
        <v>#VALUE!</v>
      </c>
      <c r="BL62" s="47">
        <f t="shared" si="18"/>
        <v>14.48</v>
      </c>
      <c r="BM62" s="48">
        <f t="shared" si="19"/>
        <v>3.8460000000000001</v>
      </c>
      <c r="BN62" s="20">
        <f t="shared" si="20"/>
        <v>450.358</v>
      </c>
      <c r="BO62" s="20">
        <f t="shared" si="21"/>
        <v>450.358</v>
      </c>
      <c r="BP62" s="20">
        <f t="shared" si="22"/>
        <v>0</v>
      </c>
      <c r="BQ62" s="48"/>
    </row>
    <row r="63" spans="1:69" x14ac:dyDescent="0.25">
      <c r="A63">
        <v>1565.3384482441199</v>
      </c>
      <c r="B63">
        <v>73.416659235235301</v>
      </c>
      <c r="D63">
        <v>1936.66026871401</v>
      </c>
      <c r="E63">
        <v>211.925227405491</v>
      </c>
      <c r="G63">
        <v>2019.77401129944</v>
      </c>
      <c r="H63">
        <v>346.70719932700501</v>
      </c>
      <c r="J63" s="64">
        <v>18717</v>
      </c>
      <c r="K63" s="88" t="s">
        <v>91</v>
      </c>
      <c r="L63" s="91">
        <v>511.77100000000002</v>
      </c>
      <c r="M63" s="88" t="s">
        <v>91</v>
      </c>
      <c r="N63" s="91">
        <v>3.82</v>
      </c>
      <c r="O63" s="70" t="s">
        <v>92</v>
      </c>
      <c r="P63" s="93" t="s">
        <v>288</v>
      </c>
      <c r="Q63" s="55" t="s">
        <v>20</v>
      </c>
      <c r="R63" s="89" t="s">
        <v>119</v>
      </c>
      <c r="S63" s="55" t="s">
        <v>101</v>
      </c>
      <c r="T63" s="89" t="s">
        <v>289</v>
      </c>
      <c r="U63" s="55" t="s">
        <v>101</v>
      </c>
      <c r="V63" s="89" t="s">
        <v>290</v>
      </c>
      <c r="W63" s="55" t="s">
        <v>102</v>
      </c>
      <c r="X63" s="89" t="s">
        <v>122</v>
      </c>
      <c r="Y63" s="55" t="s">
        <v>93</v>
      </c>
      <c r="Z63" s="91">
        <v>29.05</v>
      </c>
      <c r="AA63" s="52" t="s">
        <v>26</v>
      </c>
      <c r="AB63" s="90" t="s">
        <v>291</v>
      </c>
      <c r="AC63" s="55" t="s">
        <v>91</v>
      </c>
      <c r="AD63" s="91">
        <v>573.18299999999999</v>
      </c>
      <c r="AH63" s="77">
        <f t="shared" si="7"/>
        <v>1565.3384482441199</v>
      </c>
      <c r="AI63" s="78">
        <f t="shared" si="8"/>
        <v>220.2499777057059</v>
      </c>
      <c r="AJ63" s="79">
        <f t="shared" si="9"/>
        <v>49.101148668573053</v>
      </c>
      <c r="AK63" s="77">
        <f t="shared" si="10"/>
        <v>1936.66026871401</v>
      </c>
      <c r="AL63" s="78">
        <f t="shared" si="11"/>
        <v>211.925227405491</v>
      </c>
      <c r="AM63" s="79">
        <f t="shared" si="12"/>
        <v>58.452572216548262</v>
      </c>
      <c r="AN63" s="77">
        <f t="shared" si="23"/>
        <v>2019.77401129944</v>
      </c>
      <c r="AO63" s="78">
        <f t="shared" si="24"/>
        <v>346.70719932700501</v>
      </c>
      <c r="AP63" s="79">
        <f t="shared" si="13"/>
        <v>99.731687131703112</v>
      </c>
      <c r="AQ63" s="100">
        <f>AI63*'Berechnungen 525d'!$C$5/'Berechnungen 525d'!$F$3/1000</f>
        <v>8.5719279240478823</v>
      </c>
      <c r="AR63" s="100">
        <f>AI63*'Berechnungen 525d'!$C$6/'Berechnungen 525d'!$F$3/1000</f>
        <v>4.7767231943167587</v>
      </c>
      <c r="AS63" s="100">
        <f>AI63*'Berechnungen 525d'!$C$7/'Berechnungen 525d'!$F$3/1000</f>
        <v>2.9772726759097603</v>
      </c>
      <c r="AT63" s="100">
        <f>AI63*'Berechnungen 525d'!$C$8/'Berechnungen 525d'!$F$3/1000</f>
        <v>2.0775474167062615</v>
      </c>
      <c r="AU63" s="100">
        <f>AI63*'Berechnungen 525d'!$C$9/'Berechnungen 525d'!$F$3/1000</f>
        <v>1.6358641076427254</v>
      </c>
      <c r="AV63" s="4">
        <f>AH63/'Berechnungen 525d'!$C$5*'Berechnungen 525d'!$B$3/1000*60</f>
        <v>15.162706683982345</v>
      </c>
      <c r="AW63" s="4">
        <f>AH63/'Berechnungen 525d'!$C$6*'Berechnungen 525d'!$B$3/1000*60</f>
        <v>27.209788706872434</v>
      </c>
      <c r="AX63" s="4">
        <f>AH63/'Berechnungen 525d'!$C$7*'Berechnungen 525d'!$B$3/1000*60</f>
        <v>43.65526539783928</v>
      </c>
      <c r="AY63" s="4">
        <f>AH63/'Berechnungen 525d'!$C$8*'Berechnungen 525d'!$B$3/1000*60</f>
        <v>62.561088995328738</v>
      </c>
      <c r="AZ63" s="4">
        <f>AH63/'Berechnungen 525d'!$C$9*'Berechnungen 525d'!$B$3/1000*60</f>
        <v>79.452583024067494</v>
      </c>
      <c r="BA63" s="99"/>
      <c r="BB63" s="82"/>
      <c r="BC63" s="17">
        <f t="shared" si="14"/>
        <v>18.716999999999999</v>
      </c>
      <c r="BD63" s="95">
        <f t="shared" si="15"/>
        <v>1310</v>
      </c>
      <c r="BE63" s="4">
        <f>BD63*60*'Berechnungen 525d'!$D$9/1000</f>
        <v>66.492255319148924</v>
      </c>
      <c r="BF63" s="19">
        <f t="shared" si="16"/>
        <v>1727</v>
      </c>
      <c r="BG63" s="19">
        <f t="shared" si="17"/>
        <v>1132</v>
      </c>
      <c r="BH63" s="19">
        <f t="shared" si="5"/>
        <v>595</v>
      </c>
      <c r="BI63" s="19" t="str">
        <f>IF(ISBLANK(R63),#REF!,R63)</f>
        <v>2.5</v>
      </c>
      <c r="BJ63" s="19" t="str">
        <f>IF(ISBLANK(Q63),#REF!,Q63)</f>
        <v>km/h</v>
      </c>
      <c r="BK63" s="19" t="e">
        <f t="shared" si="6"/>
        <v>#VALUE!</v>
      </c>
      <c r="BL63" s="47">
        <f t="shared" si="18"/>
        <v>29.05</v>
      </c>
      <c r="BM63" s="48">
        <f t="shared" si="19"/>
        <v>3.82</v>
      </c>
      <c r="BN63" s="20">
        <f t="shared" si="20"/>
        <v>511.77100000000002</v>
      </c>
      <c r="BO63" s="20">
        <f t="shared" si="21"/>
        <v>573.18299999999999</v>
      </c>
      <c r="BP63" s="20">
        <f t="shared" si="22"/>
        <v>61.411999999999978</v>
      </c>
      <c r="BQ63" s="48"/>
    </row>
    <row r="64" spans="1:69" x14ac:dyDescent="0.25">
      <c r="A64">
        <v>1571.3962381833701</v>
      </c>
      <c r="B64">
        <v>74.256145011475695</v>
      </c>
      <c r="D64">
        <v>1944.33781190019</v>
      </c>
      <c r="E64">
        <v>213.90530524303401</v>
      </c>
      <c r="G64">
        <v>2062.1468926553698</v>
      </c>
      <c r="H64">
        <v>346.72153871155803</v>
      </c>
      <c r="J64" s="64">
        <v>19017</v>
      </c>
      <c r="K64" s="88" t="s">
        <v>91</v>
      </c>
      <c r="L64" s="91">
        <v>706.24400000000003</v>
      </c>
      <c r="M64" s="88" t="s">
        <v>91</v>
      </c>
      <c r="N64" s="91">
        <v>3.8159999999999998</v>
      </c>
      <c r="O64" s="70" t="s">
        <v>92</v>
      </c>
      <c r="P64" s="93" t="s">
        <v>292</v>
      </c>
      <c r="Q64" s="55" t="s">
        <v>20</v>
      </c>
      <c r="R64" s="89" t="s">
        <v>119</v>
      </c>
      <c r="S64" s="55" t="s">
        <v>101</v>
      </c>
      <c r="T64" s="89" t="s">
        <v>293</v>
      </c>
      <c r="U64" s="55" t="s">
        <v>101</v>
      </c>
      <c r="V64" s="89" t="s">
        <v>294</v>
      </c>
      <c r="W64" s="55" t="s">
        <v>102</v>
      </c>
      <c r="X64" s="89" t="s">
        <v>122</v>
      </c>
      <c r="Y64" s="55" t="s">
        <v>93</v>
      </c>
      <c r="Z64" s="91">
        <v>36.51</v>
      </c>
      <c r="AA64" s="52" t="s">
        <v>26</v>
      </c>
      <c r="AB64" s="90" t="s">
        <v>295</v>
      </c>
      <c r="AC64" s="55" t="s">
        <v>91</v>
      </c>
      <c r="AD64" s="91">
        <v>757.42100000000005</v>
      </c>
      <c r="AH64" s="77">
        <f t="shared" si="7"/>
        <v>1571.3962381833701</v>
      </c>
      <c r="AI64" s="78">
        <f t="shared" si="8"/>
        <v>222.76843503442709</v>
      </c>
      <c r="AJ64" s="79">
        <f t="shared" si="9"/>
        <v>49.854789787237308</v>
      </c>
      <c r="AK64" s="77">
        <f t="shared" si="10"/>
        <v>1944.33781190019</v>
      </c>
      <c r="AL64" s="78">
        <f t="shared" si="11"/>
        <v>213.90530524303401</v>
      </c>
      <c r="AM64" s="79">
        <f t="shared" si="12"/>
        <v>59.232601105108927</v>
      </c>
      <c r="AN64" s="77">
        <f t="shared" si="23"/>
        <v>2062.1468926553698</v>
      </c>
      <c r="AO64" s="78">
        <f t="shared" si="24"/>
        <v>346.72153871155803</v>
      </c>
      <c r="AP64" s="79">
        <f t="shared" si="13"/>
        <v>101.82817160242999</v>
      </c>
      <c r="AQ64" s="100">
        <f>AI64*'Berechnungen 525d'!$C$5/'Berechnungen 525d'!$F$3/1000</f>
        <v>8.6699439825576992</v>
      </c>
      <c r="AR64" s="100">
        <f>AI64*'Berechnungen 525d'!$C$6/'Berechnungen 525d'!$F$3/1000</f>
        <v>4.8313428299749006</v>
      </c>
      <c r="AS64" s="100">
        <f>AI64*'Berechnungen 525d'!$C$7/'Berechnungen 525d'!$F$3/1000</f>
        <v>3.0113164214227117</v>
      </c>
      <c r="AT64" s="100">
        <f>AI64*'Berechnungen 525d'!$C$8/'Berechnungen 525d'!$F$3/1000</f>
        <v>2.1013032171466182</v>
      </c>
      <c r="AU64" s="100">
        <f>AI64*'Berechnungen 525d'!$C$9/'Berechnungen 525d'!$F$3/1000</f>
        <v>1.6545694623201717</v>
      </c>
      <c r="AV64" s="4">
        <f>AH64/'Berechnungen 525d'!$C$5*'Berechnungen 525d'!$B$3/1000*60</f>
        <v>15.221385682192006</v>
      </c>
      <c r="AW64" s="4">
        <f>AH64/'Berechnungen 525d'!$C$6*'Berechnungen 525d'!$B$3/1000*60</f>
        <v>27.315089374892505</v>
      </c>
      <c r="AX64" s="4">
        <f>AH64/'Berechnungen 525d'!$C$7*'Berechnungen 525d'!$B$3/1000*60</f>
        <v>43.824209326750619</v>
      </c>
      <c r="AY64" s="4">
        <f>AH64/'Berechnungen 525d'!$C$8*'Berechnungen 525d'!$B$3/1000*60</f>
        <v>62.803197617863091</v>
      </c>
      <c r="AZ64" s="4">
        <f>AH64/'Berechnungen 525d'!$C$9*'Berechnungen 525d'!$B$3/1000*60</f>
        <v>79.760060974686112</v>
      </c>
      <c r="BA64" s="99"/>
      <c r="BB64" s="82"/>
      <c r="BC64" s="17">
        <f t="shared" si="14"/>
        <v>19.016999999999999</v>
      </c>
      <c r="BD64" s="95">
        <f t="shared" si="15"/>
        <v>1381</v>
      </c>
      <c r="BE64" s="4">
        <f>BD64*60*'Berechnungen 525d'!$D$9/1000</f>
        <v>70.096034042553185</v>
      </c>
      <c r="BF64" s="19">
        <f t="shared" si="16"/>
        <v>1826</v>
      </c>
      <c r="BG64" s="19">
        <f t="shared" si="17"/>
        <v>1179</v>
      </c>
      <c r="BH64" s="19">
        <f t="shared" si="5"/>
        <v>647</v>
      </c>
      <c r="BI64" s="19" t="str">
        <f>IF(ISBLANK(R64),#REF!,R64)</f>
        <v>2.5</v>
      </c>
      <c r="BJ64" s="19" t="str">
        <f>IF(ISBLANK(Q64),#REF!,Q64)</f>
        <v>km/h</v>
      </c>
      <c r="BK64" s="19" t="e">
        <f t="shared" si="6"/>
        <v>#VALUE!</v>
      </c>
      <c r="BL64" s="47">
        <f t="shared" si="18"/>
        <v>36.51</v>
      </c>
      <c r="BM64" s="48">
        <f t="shared" si="19"/>
        <v>3.8159999999999998</v>
      </c>
      <c r="BN64" s="20">
        <f t="shared" si="20"/>
        <v>706.24400000000003</v>
      </c>
      <c r="BO64" s="20">
        <f t="shared" si="21"/>
        <v>757.42100000000005</v>
      </c>
      <c r="BP64" s="20">
        <f t="shared" si="22"/>
        <v>51.177000000000021</v>
      </c>
      <c r="BQ64" s="48"/>
    </row>
    <row r="65" spans="1:69" x14ac:dyDescent="0.25">
      <c r="A65">
        <v>1573.41967352809</v>
      </c>
      <c r="B65">
        <v>74.908452588250199</v>
      </c>
      <c r="D65">
        <v>1967.3704414587301</v>
      </c>
      <c r="E65">
        <v>216.88111187819101</v>
      </c>
      <c r="G65">
        <v>2076.2711864406801</v>
      </c>
      <c r="H65">
        <v>346.72631850641</v>
      </c>
      <c r="J65" s="64">
        <v>19307</v>
      </c>
      <c r="K65" s="88" t="s">
        <v>91</v>
      </c>
      <c r="L65" s="91">
        <v>870.01</v>
      </c>
      <c r="M65" s="88" t="s">
        <v>91</v>
      </c>
      <c r="N65" s="91">
        <v>3.8290000000000002</v>
      </c>
      <c r="O65" s="70" t="s">
        <v>92</v>
      </c>
      <c r="P65" s="93" t="s">
        <v>296</v>
      </c>
      <c r="Q65" s="55" t="s">
        <v>20</v>
      </c>
      <c r="R65" s="89" t="s">
        <v>119</v>
      </c>
      <c r="S65" s="55" t="s">
        <v>101</v>
      </c>
      <c r="T65" s="89" t="s">
        <v>297</v>
      </c>
      <c r="U65" s="55" t="s">
        <v>101</v>
      </c>
      <c r="V65" s="89" t="s">
        <v>298</v>
      </c>
      <c r="W65" s="55" t="s">
        <v>102</v>
      </c>
      <c r="X65" s="89" t="s">
        <v>122</v>
      </c>
      <c r="Y65" s="55" t="s">
        <v>93</v>
      </c>
      <c r="Z65" s="91">
        <v>38.78</v>
      </c>
      <c r="AA65" s="52" t="s">
        <v>26</v>
      </c>
      <c r="AB65" s="90" t="s">
        <v>299</v>
      </c>
      <c r="AC65" s="55" t="s">
        <v>91</v>
      </c>
      <c r="AD65" s="91">
        <v>880.24599999999998</v>
      </c>
      <c r="AH65" s="77">
        <f t="shared" si="7"/>
        <v>1573.41967352809</v>
      </c>
      <c r="AI65" s="78">
        <f t="shared" si="8"/>
        <v>224.72535776475058</v>
      </c>
      <c r="AJ65" s="79">
        <f t="shared" si="9"/>
        <v>50.357502502787575</v>
      </c>
      <c r="AK65" s="77">
        <f t="shared" si="10"/>
        <v>1967.3704414587301</v>
      </c>
      <c r="AL65" s="78">
        <f t="shared" si="11"/>
        <v>216.88111187819101</v>
      </c>
      <c r="AM65" s="79">
        <f t="shared" si="12"/>
        <v>60.768063867165722</v>
      </c>
      <c r="AN65" s="77">
        <f t="shared" si="23"/>
        <v>2076.2711864406801</v>
      </c>
      <c r="AO65" s="78">
        <f t="shared" si="24"/>
        <v>346.72631850641</v>
      </c>
      <c r="AP65" s="79">
        <f t="shared" si="13"/>
        <v>102.52703821882893</v>
      </c>
      <c r="AQ65" s="100">
        <f>AI65*'Berechnungen 525d'!$C$5/'Berechnungen 525d'!$F$3/1000</f>
        <v>8.7461056274849831</v>
      </c>
      <c r="AR65" s="100">
        <f>AI65*'Berechnungen 525d'!$C$6/'Berechnungen 525d'!$F$3/1000</f>
        <v>4.8737840519572799</v>
      </c>
      <c r="AS65" s="100">
        <f>AI65*'Berechnungen 525d'!$C$7/'Berechnungen 525d'!$F$3/1000</f>
        <v>3.0377695118363865</v>
      </c>
      <c r="AT65" s="100">
        <f>AI65*'Berechnungen 525d'!$C$8/'Berechnungen 525d'!$F$3/1000</f>
        <v>2.1197622417759403</v>
      </c>
      <c r="AU65" s="100">
        <f>AI65*'Berechnungen 525d'!$C$9/'Berechnungen 525d'!$F$3/1000</f>
        <v>1.6691041273826301</v>
      </c>
      <c r="AV65" s="4">
        <f>AH65/'Berechnungen 525d'!$C$5*'Berechnungen 525d'!$B$3/1000*60</f>
        <v>15.240985760795075</v>
      </c>
      <c r="AW65" s="4">
        <f>AH65/'Berechnungen 525d'!$C$6*'Berechnungen 525d'!$B$3/1000*60</f>
        <v>27.350262118687056</v>
      </c>
      <c r="AX65" s="4">
        <f>AH65/'Berechnungen 525d'!$C$7*'Berechnungen 525d'!$B$3/1000*60</f>
        <v>43.880640322289125</v>
      </c>
      <c r="AY65" s="4">
        <f>AH65/'Berechnungen 525d'!$C$8*'Berechnungen 525d'!$B$3/1000*60</f>
        <v>62.884067233516689</v>
      </c>
      <c r="AZ65" s="4">
        <f>AH65/'Berechnungen 525d'!$C$9*'Berechnungen 525d'!$B$3/1000*60</f>
        <v>79.86276538656621</v>
      </c>
      <c r="BA65" s="99"/>
      <c r="BB65" s="82"/>
      <c r="BC65" s="17">
        <f t="shared" si="14"/>
        <v>19.306999999999999</v>
      </c>
      <c r="BD65" s="95">
        <f t="shared" si="15"/>
        <v>1466</v>
      </c>
      <c r="BE65" s="4">
        <f>BD65*60*'Berechnungen 525d'!$D$9/1000</f>
        <v>74.410417021276587</v>
      </c>
      <c r="BF65" s="19">
        <f t="shared" si="16"/>
        <v>1942</v>
      </c>
      <c r="BG65" s="19">
        <f t="shared" si="17"/>
        <v>1243</v>
      </c>
      <c r="BH65" s="19">
        <f t="shared" si="5"/>
        <v>699</v>
      </c>
      <c r="BI65" s="19" t="str">
        <f>IF(ISBLANK(R65),#REF!,R65)</f>
        <v>2.5</v>
      </c>
      <c r="BJ65" s="19" t="str">
        <f>IF(ISBLANK(Q65),#REF!,Q65)</f>
        <v>km/h</v>
      </c>
      <c r="BK65" s="19" t="e">
        <f t="shared" si="6"/>
        <v>#VALUE!</v>
      </c>
      <c r="BL65" s="47">
        <f t="shared" si="18"/>
        <v>38.78</v>
      </c>
      <c r="BM65" s="48">
        <f t="shared" si="19"/>
        <v>3.8290000000000002</v>
      </c>
      <c r="BN65" s="20">
        <f t="shared" si="20"/>
        <v>870.01</v>
      </c>
      <c r="BO65" s="20">
        <f t="shared" si="21"/>
        <v>880.24599999999998</v>
      </c>
      <c r="BP65" s="20">
        <f t="shared" si="22"/>
        <v>10.23599999999999</v>
      </c>
      <c r="BQ65" s="48"/>
    </row>
    <row r="66" spans="1:69" x14ac:dyDescent="0.25">
      <c r="A66">
        <v>1581.4904687329699</v>
      </c>
      <c r="B66">
        <v>75.469048479529206</v>
      </c>
      <c r="D66">
        <v>1982.7255278310899</v>
      </c>
      <c r="E66">
        <v>218.864982968296</v>
      </c>
      <c r="G66">
        <v>2090.39548022599</v>
      </c>
      <c r="H66">
        <v>346.731098301261</v>
      </c>
      <c r="J66" s="64">
        <v>19578</v>
      </c>
      <c r="K66" s="88" t="s">
        <v>91</v>
      </c>
      <c r="L66" s="91">
        <v>900.71600000000001</v>
      </c>
      <c r="M66" s="88" t="s">
        <v>91</v>
      </c>
      <c r="N66" s="91">
        <v>3.8069999999999999</v>
      </c>
      <c r="O66" s="70" t="s">
        <v>92</v>
      </c>
      <c r="P66" s="93" t="s">
        <v>300</v>
      </c>
      <c r="Q66" s="55" t="s">
        <v>20</v>
      </c>
      <c r="R66" s="89" t="s">
        <v>119</v>
      </c>
      <c r="S66" s="55" t="s">
        <v>101</v>
      </c>
      <c r="T66" s="89" t="s">
        <v>301</v>
      </c>
      <c r="U66" s="55" t="s">
        <v>101</v>
      </c>
      <c r="V66" s="89" t="s">
        <v>302</v>
      </c>
      <c r="W66" s="55" t="s">
        <v>102</v>
      </c>
      <c r="X66" s="89" t="s">
        <v>122</v>
      </c>
      <c r="Y66" s="55" t="s">
        <v>93</v>
      </c>
      <c r="Z66" s="91">
        <v>41.29</v>
      </c>
      <c r="AA66" s="52" t="s">
        <v>26</v>
      </c>
      <c r="AB66" s="90" t="s">
        <v>303</v>
      </c>
      <c r="AC66" s="55" t="s">
        <v>91</v>
      </c>
      <c r="AD66" s="91">
        <v>921.18700000000001</v>
      </c>
      <c r="AH66" s="77">
        <f t="shared" si="7"/>
        <v>1581.4904687329699</v>
      </c>
      <c r="AI66" s="78">
        <f t="shared" si="8"/>
        <v>226.40714543858763</v>
      </c>
      <c r="AJ66" s="79">
        <f t="shared" si="9"/>
        <v>50.994605259824837</v>
      </c>
      <c r="AK66" s="77">
        <f t="shared" si="10"/>
        <v>1982.7255278310899</v>
      </c>
      <c r="AL66" s="78">
        <f t="shared" si="11"/>
        <v>218.864982968296</v>
      </c>
      <c r="AM66" s="79">
        <f t="shared" si="12"/>
        <v>61.802551799625427</v>
      </c>
      <c r="AN66" s="77">
        <f t="shared" si="23"/>
        <v>2090.39548022599</v>
      </c>
      <c r="AO66" s="78">
        <f t="shared" si="24"/>
        <v>346.731098301261</v>
      </c>
      <c r="AP66" s="79">
        <f t="shared" si="13"/>
        <v>103.22592406497236</v>
      </c>
      <c r="AQ66" s="100">
        <f>AI66*'Berechnungen 525d'!$C$5/'Berechnungen 525d'!$F$3/1000</f>
        <v>8.8115592673620569</v>
      </c>
      <c r="AR66" s="100">
        <f>AI66*'Berechnungen 525d'!$C$6/'Berechnungen 525d'!$F$3/1000</f>
        <v>4.9102582176903073</v>
      </c>
      <c r="AS66" s="100">
        <f>AI66*'Berechnungen 525d'!$C$7/'Berechnungen 525d'!$F$3/1000</f>
        <v>3.0605034096562873</v>
      </c>
      <c r="AT66" s="100">
        <f>AI66*'Berechnungen 525d'!$C$8/'Berechnungen 525d'!$F$3/1000</f>
        <v>2.1356260056392777</v>
      </c>
      <c r="AU66" s="100">
        <f>AI66*'Berechnungen 525d'!$C$9/'Berechnungen 525d'!$F$3/1000</f>
        <v>1.6815952800309271</v>
      </c>
      <c r="AV66" s="4">
        <f>AH66/'Berechnungen 525d'!$C$5*'Berechnungen 525d'!$B$3/1000*60</f>
        <v>15.31916380627486</v>
      </c>
      <c r="AW66" s="4">
        <f>AH66/'Berechnungen 525d'!$C$6*'Berechnungen 525d'!$B$3/1000*60</f>
        <v>27.49055422769872</v>
      </c>
      <c r="AX66" s="4">
        <f>AH66/'Berechnungen 525d'!$C$7*'Berechnungen 525d'!$B$3/1000*60</f>
        <v>44.105724365318835</v>
      </c>
      <c r="AY66" s="4">
        <f>AH66/'Berechnungen 525d'!$C$8*'Berechnungen 525d'!$B$3/1000*60</f>
        <v>63.206628618015969</v>
      </c>
      <c r="AZ66" s="4">
        <f>AH66/'Berechnungen 525d'!$C$9*'Berechnungen 525d'!$B$3/1000*60</f>
        <v>80.272418344880279</v>
      </c>
      <c r="BA66" s="99"/>
      <c r="BB66" s="82"/>
      <c r="BC66" s="17">
        <f t="shared" si="14"/>
        <v>19.577999999999999</v>
      </c>
      <c r="BD66" s="95">
        <f t="shared" si="15"/>
        <v>1571</v>
      </c>
      <c r="BE66" s="4">
        <f>BD66*60*'Berechnungen 525d'!$D$9/1000</f>
        <v>79.739948936170208</v>
      </c>
      <c r="BF66" s="19">
        <f t="shared" si="16"/>
        <v>2062</v>
      </c>
      <c r="BG66" s="19">
        <f t="shared" si="17"/>
        <v>1323</v>
      </c>
      <c r="BH66" s="19">
        <f t="shared" si="5"/>
        <v>739</v>
      </c>
      <c r="BI66" s="19" t="str">
        <f>IF(ISBLANK(R66),#REF!,R66)</f>
        <v>2.5</v>
      </c>
      <c r="BJ66" s="19" t="str">
        <f>IF(ISBLANK(Q66),#REF!,Q66)</f>
        <v>km/h</v>
      </c>
      <c r="BK66" s="19" t="e">
        <f t="shared" si="6"/>
        <v>#VALUE!</v>
      </c>
      <c r="BL66" s="47">
        <f t="shared" si="18"/>
        <v>41.29</v>
      </c>
      <c r="BM66" s="48">
        <f t="shared" si="19"/>
        <v>3.8069999999999999</v>
      </c>
      <c r="BN66" s="20">
        <f t="shared" si="20"/>
        <v>900.71600000000001</v>
      </c>
      <c r="BO66" s="20">
        <f t="shared" si="21"/>
        <v>921.18700000000001</v>
      </c>
      <c r="BP66" s="20">
        <f t="shared" si="22"/>
        <v>20.471000000000004</v>
      </c>
      <c r="BQ66" s="48"/>
    </row>
    <row r="67" spans="1:69" x14ac:dyDescent="0.25">
      <c r="A67">
        <v>1599.6471504241699</v>
      </c>
      <c r="B67">
        <v>76.497589869472804</v>
      </c>
      <c r="D67">
        <v>1998.0806142034501</v>
      </c>
      <c r="E67">
        <v>221.83699635089101</v>
      </c>
      <c r="G67">
        <v>2161.0169491525398</v>
      </c>
      <c r="H67">
        <v>346.75499727551698</v>
      </c>
      <c r="J67" s="64">
        <v>19858</v>
      </c>
      <c r="K67" s="88" t="s">
        <v>91</v>
      </c>
      <c r="L67" s="91">
        <v>951.89300000000003</v>
      </c>
      <c r="M67" s="88" t="s">
        <v>91</v>
      </c>
      <c r="N67" s="91">
        <v>3.8029999999999999</v>
      </c>
      <c r="O67" s="70" t="s">
        <v>92</v>
      </c>
      <c r="P67" s="93" t="s">
        <v>304</v>
      </c>
      <c r="Q67" s="55" t="s">
        <v>20</v>
      </c>
      <c r="R67" s="89" t="s">
        <v>119</v>
      </c>
      <c r="S67" s="55" t="s">
        <v>101</v>
      </c>
      <c r="T67" s="89" t="s">
        <v>305</v>
      </c>
      <c r="U67" s="55" t="s">
        <v>101</v>
      </c>
      <c r="V67" s="89" t="s">
        <v>306</v>
      </c>
      <c r="W67" s="55" t="s">
        <v>102</v>
      </c>
      <c r="X67" s="89" t="s">
        <v>122</v>
      </c>
      <c r="Y67" s="55" t="s">
        <v>93</v>
      </c>
      <c r="Z67" s="91">
        <v>47.65</v>
      </c>
      <c r="AA67" s="52" t="s">
        <v>26</v>
      </c>
      <c r="AB67" s="90" t="s">
        <v>307</v>
      </c>
      <c r="AC67" s="55" t="s">
        <v>91</v>
      </c>
      <c r="AD67" s="91">
        <v>962.12900000000002</v>
      </c>
      <c r="AH67" s="77">
        <f t="shared" si="7"/>
        <v>1599.6471504241699</v>
      </c>
      <c r="AI67" s="78">
        <f t="shared" si="8"/>
        <v>229.49276960841843</v>
      </c>
      <c r="AJ67" s="79">
        <f t="shared" si="9"/>
        <v>52.283027787134003</v>
      </c>
      <c r="AK67" s="77">
        <f t="shared" si="10"/>
        <v>1998.0806142034501</v>
      </c>
      <c r="AL67" s="78">
        <f t="shared" si="11"/>
        <v>221.83699635089101</v>
      </c>
      <c r="AM67" s="79">
        <f t="shared" si="12"/>
        <v>63.126906700978594</v>
      </c>
      <c r="AN67" s="77">
        <f t="shared" si="23"/>
        <v>2161.0169491525398</v>
      </c>
      <c r="AO67" s="78">
        <f t="shared" si="24"/>
        <v>346.75499727551698</v>
      </c>
      <c r="AP67" s="79">
        <f t="shared" si="13"/>
        <v>106.72064174186239</v>
      </c>
      <c r="AQ67" s="100">
        <f>AI67*'Berechnungen 525d'!$C$5/'Berechnungen 525d'!$F$3/1000</f>
        <v>8.9316489411954496</v>
      </c>
      <c r="AR67" s="100">
        <f>AI67*'Berechnungen 525d'!$C$6/'Berechnungen 525d'!$F$3/1000</f>
        <v>4.9771784176127305</v>
      </c>
      <c r="AS67" s="100">
        <f>AI67*'Berechnungen 525d'!$C$7/'Berechnungen 525d'!$F$3/1000</f>
        <v>3.1022139452243733</v>
      </c>
      <c r="AT67" s="100">
        <f>AI67*'Berechnungen 525d'!$C$8/'Berechnungen 525d'!$F$3/1000</f>
        <v>2.1647317090301943</v>
      </c>
      <c r="AU67" s="100">
        <f>AI67*'Berechnungen 525d'!$C$9/'Berechnungen 525d'!$F$3/1000</f>
        <v>1.7045131567166885</v>
      </c>
      <c r="AV67" s="4">
        <f>AH67/'Berechnungen 525d'!$C$5*'Berechnungen 525d'!$B$3/1000*60</f>
        <v>15.495039150771074</v>
      </c>
      <c r="AW67" s="4">
        <f>AH67/'Berechnungen 525d'!$C$6*'Berechnungen 525d'!$B$3/1000*60</f>
        <v>27.806166147274112</v>
      </c>
      <c r="AX67" s="4">
        <f>AH67/'Berechnungen 525d'!$C$7*'Berechnungen 525d'!$B$3/1000*60</f>
        <v>44.612090741780449</v>
      </c>
      <c r="AY67" s="4">
        <f>AH67/'Berechnungen 525d'!$C$8*'Berechnungen 525d'!$B$3/1000*60</f>
        <v>63.932287519716851</v>
      </c>
      <c r="AZ67" s="4">
        <f>AH67/'Berechnungen 525d'!$C$9*'Berechnungen 525d'!$B$3/1000*60</f>
        <v>81.194005150040425</v>
      </c>
      <c r="BA67" s="99"/>
      <c r="BB67" s="82"/>
      <c r="BC67" s="17">
        <f t="shared" si="14"/>
        <v>19.858000000000001</v>
      </c>
      <c r="BD67" s="95">
        <f t="shared" si="15"/>
        <v>1693</v>
      </c>
      <c r="BE67" s="4">
        <f>BD67*60*'Berechnungen 525d'!$D$9/1000</f>
        <v>85.932357446808496</v>
      </c>
      <c r="BF67" s="19">
        <f t="shared" si="16"/>
        <v>2188</v>
      </c>
      <c r="BG67" s="19">
        <f t="shared" si="17"/>
        <v>1442</v>
      </c>
      <c r="BH67" s="19">
        <f t="shared" si="5"/>
        <v>746</v>
      </c>
      <c r="BI67" s="19" t="str">
        <f>IF(ISBLANK(R67),#REF!,R67)</f>
        <v>2.5</v>
      </c>
      <c r="BJ67" s="19" t="str">
        <f>IF(ISBLANK(Q67),#REF!,Q67)</f>
        <v>km/h</v>
      </c>
      <c r="BK67" s="19" t="e">
        <f t="shared" si="6"/>
        <v>#VALUE!</v>
      </c>
      <c r="BL67" s="47">
        <f t="shared" si="18"/>
        <v>47.65</v>
      </c>
      <c r="BM67" s="48">
        <f t="shared" si="19"/>
        <v>3.8029999999999999</v>
      </c>
      <c r="BN67" s="20">
        <f t="shared" si="20"/>
        <v>951.89300000000003</v>
      </c>
      <c r="BO67" s="20">
        <f t="shared" si="21"/>
        <v>962.12900000000002</v>
      </c>
      <c r="BP67" s="20">
        <f t="shared" si="22"/>
        <v>10.23599999999999</v>
      </c>
      <c r="BQ67" s="48"/>
    </row>
    <row r="68" spans="1:69" x14ac:dyDescent="0.25">
      <c r="A68">
        <v>1607.7158596132199</v>
      </c>
      <c r="B68">
        <v>76.8719462684045</v>
      </c>
      <c r="D68">
        <v>2013.43570057582</v>
      </c>
      <c r="E68">
        <v>224.80900973348599</v>
      </c>
      <c r="G68">
        <v>2182.2033898305099</v>
      </c>
      <c r="H68">
        <v>346.76216696779397</v>
      </c>
      <c r="J68" s="64">
        <v>20149</v>
      </c>
      <c r="K68" s="88" t="s">
        <v>91</v>
      </c>
      <c r="L68" s="91">
        <v>972.36400000000003</v>
      </c>
      <c r="M68" s="88" t="s">
        <v>91</v>
      </c>
      <c r="N68" s="91">
        <v>3.786</v>
      </c>
      <c r="O68" s="70" t="s">
        <v>92</v>
      </c>
      <c r="P68" s="93" t="s">
        <v>308</v>
      </c>
      <c r="Q68" s="55" t="s">
        <v>20</v>
      </c>
      <c r="R68" s="89" t="s">
        <v>119</v>
      </c>
      <c r="S68" s="55" t="s">
        <v>101</v>
      </c>
      <c r="T68" s="89" t="s">
        <v>309</v>
      </c>
      <c r="U68" s="55" t="s">
        <v>101</v>
      </c>
      <c r="V68" s="89" t="s">
        <v>310</v>
      </c>
      <c r="W68" s="55" t="s">
        <v>102</v>
      </c>
      <c r="X68" s="89" t="s">
        <v>122</v>
      </c>
      <c r="Y68" s="55" t="s">
        <v>93</v>
      </c>
      <c r="Z68" s="91">
        <v>56.63</v>
      </c>
      <c r="AA68" s="52" t="s">
        <v>26</v>
      </c>
      <c r="AB68" s="90" t="s">
        <v>311</v>
      </c>
      <c r="AC68" s="55" t="s">
        <v>91</v>
      </c>
      <c r="AD68" s="91">
        <v>992.83500000000004</v>
      </c>
      <c r="AH68" s="77">
        <f t="shared" si="7"/>
        <v>1607.7158596132199</v>
      </c>
      <c r="AI68" s="78">
        <f t="shared" si="8"/>
        <v>230.61583880521351</v>
      </c>
      <c r="AJ68" s="79">
        <f t="shared" si="9"/>
        <v>52.803894397743669</v>
      </c>
      <c r="AK68" s="77">
        <f t="shared" si="10"/>
        <v>2013.43570057582</v>
      </c>
      <c r="AL68" s="78">
        <f t="shared" si="11"/>
        <v>224.80900973348599</v>
      </c>
      <c r="AM68" s="79">
        <f t="shared" si="12"/>
        <v>64.464260321059072</v>
      </c>
      <c r="AN68" s="77">
        <f t="shared" si="23"/>
        <v>2182.2033898305099</v>
      </c>
      <c r="AO68" s="78">
        <f t="shared" si="24"/>
        <v>346.76216696779397</v>
      </c>
      <c r="AP68" s="79">
        <f t="shared" si="13"/>
        <v>107.76915078993579</v>
      </c>
      <c r="AQ68" s="100">
        <f>AI68*'Berechnungen 525d'!$C$5/'Berechnungen 525d'!$F$3/1000</f>
        <v>8.975357768360503</v>
      </c>
      <c r="AR68" s="100">
        <f>AI68*'Berechnungen 525d'!$C$6/'Berechnungen 525d'!$F$3/1000</f>
        <v>5.0015352449642494</v>
      </c>
      <c r="AS68" s="100">
        <f>AI68*'Berechnungen 525d'!$C$7/'Berechnungen 525d'!$F$3/1000</f>
        <v>3.1173952554229225</v>
      </c>
      <c r="AT68" s="100">
        <f>AI68*'Berechnungen 525d'!$C$8/'Berechnungen 525d'!$F$3/1000</f>
        <v>2.1753252606522593</v>
      </c>
      <c r="AU68" s="100">
        <f>AI68*'Berechnungen 525d'!$C$9/'Berechnungen 525d'!$F$3/1000</f>
        <v>1.7128545359466607</v>
      </c>
      <c r="AV68" s="4">
        <f>AH68/'Berechnungen 525d'!$C$5*'Berechnungen 525d'!$B$3/1000*60</f>
        <v>15.573196989984147</v>
      </c>
      <c r="AW68" s="4">
        <f>AH68/'Berechnungen 525d'!$C$6*'Berechnungen 525d'!$B$3/1000*60</f>
        <v>27.946421995724986</v>
      </c>
      <c r="AX68" s="4">
        <f>AH68/'Berechnungen 525d'!$C$7*'Berechnungen 525d'!$B$3/1000*60</f>
        <v>44.837116608525804</v>
      </c>
      <c r="AY68" s="4">
        <f>AH68/'Berechnungen 525d'!$C$8*'Berechnungen 525d'!$B$3/1000*60</f>
        <v>64.254765533477922</v>
      </c>
      <c r="AZ68" s="4">
        <f>AH68/'Berechnungen 525d'!$C$9*'Berechnungen 525d'!$B$3/1000*60</f>
        <v>81.603552227516971</v>
      </c>
      <c r="BA68" s="99"/>
      <c r="BB68" s="82"/>
      <c r="BC68" s="17">
        <f t="shared" si="14"/>
        <v>20.149000000000001</v>
      </c>
      <c r="BD68" s="95">
        <f t="shared" si="15"/>
        <v>1823</v>
      </c>
      <c r="BE68" s="4">
        <f>BD68*60*'Berechnungen 525d'!$D$9/1000</f>
        <v>92.530825531914886</v>
      </c>
      <c r="BF68" s="19">
        <f t="shared" si="16"/>
        <v>2286</v>
      </c>
      <c r="BG68" s="19">
        <f t="shared" si="17"/>
        <v>1617</v>
      </c>
      <c r="BH68" s="19">
        <f t="shared" si="5"/>
        <v>669</v>
      </c>
      <c r="BI68" s="19" t="str">
        <f>IF(ISBLANK(R68),#REF!,R68)</f>
        <v>2.5</v>
      </c>
      <c r="BJ68" s="19" t="str">
        <f>IF(ISBLANK(Q68),#REF!,Q68)</f>
        <v>km/h</v>
      </c>
      <c r="BK68" s="19" t="e">
        <f t="shared" si="6"/>
        <v>#VALUE!</v>
      </c>
      <c r="BL68" s="47">
        <f t="shared" si="18"/>
        <v>56.63</v>
      </c>
      <c r="BM68" s="48">
        <f t="shared" si="19"/>
        <v>3.786</v>
      </c>
      <c r="BN68" s="20">
        <f t="shared" si="20"/>
        <v>972.36400000000003</v>
      </c>
      <c r="BO68" s="20">
        <f t="shared" si="21"/>
        <v>992.83500000000004</v>
      </c>
      <c r="BP68" s="20">
        <f t="shared" si="22"/>
        <v>20.471000000000004</v>
      </c>
      <c r="BQ68" s="48"/>
    </row>
    <row r="69" spans="1:69" x14ac:dyDescent="0.25">
      <c r="A69">
        <v>1625.8673262648699</v>
      </c>
      <c r="B69">
        <v>77.434888927480202</v>
      </c>
      <c r="D69">
        <v>2021.1132437619999</v>
      </c>
      <c r="E69">
        <v>227.77722986351901</v>
      </c>
      <c r="G69">
        <v>2231.6384180791001</v>
      </c>
      <c r="H69">
        <v>349.31696731576301</v>
      </c>
      <c r="J69" s="64">
        <v>20429</v>
      </c>
      <c r="K69" s="88" t="s">
        <v>91</v>
      </c>
      <c r="L69" s="91">
        <v>1013.31</v>
      </c>
      <c r="M69" s="88" t="s">
        <v>91</v>
      </c>
      <c r="N69" s="91">
        <v>3.7690000000000001</v>
      </c>
      <c r="O69" s="70" t="s">
        <v>92</v>
      </c>
      <c r="P69" s="93" t="s">
        <v>312</v>
      </c>
      <c r="Q69" s="55" t="s">
        <v>20</v>
      </c>
      <c r="R69" s="89" t="s">
        <v>119</v>
      </c>
      <c r="S69" s="55" t="s">
        <v>101</v>
      </c>
      <c r="T69" s="89" t="s">
        <v>313</v>
      </c>
      <c r="U69" s="55" t="s">
        <v>101</v>
      </c>
      <c r="V69" s="89" t="s">
        <v>314</v>
      </c>
      <c r="W69" s="55" t="s">
        <v>102</v>
      </c>
      <c r="X69" s="89" t="s">
        <v>122</v>
      </c>
      <c r="Y69" s="55" t="s">
        <v>93</v>
      </c>
      <c r="Z69" s="91">
        <v>66.94</v>
      </c>
      <c r="AA69" s="52" t="s">
        <v>26</v>
      </c>
      <c r="AB69" s="90" t="s">
        <v>315</v>
      </c>
      <c r="AC69" s="55" t="s">
        <v>91</v>
      </c>
      <c r="AD69" s="91">
        <v>1044.01</v>
      </c>
      <c r="AH69" s="77">
        <f t="shared" si="7"/>
        <v>1625.8673262648699</v>
      </c>
      <c r="AI69" s="78">
        <f t="shared" si="8"/>
        <v>232.30466678244062</v>
      </c>
      <c r="AJ69" s="79">
        <f t="shared" si="9"/>
        <v>53.791117193427844</v>
      </c>
      <c r="AK69" s="77">
        <f t="shared" si="10"/>
        <v>2021.1132437619999</v>
      </c>
      <c r="AL69" s="78">
        <f t="shared" si="11"/>
        <v>227.77722986351901</v>
      </c>
      <c r="AM69" s="79">
        <f t="shared" si="12"/>
        <v>65.564458871244327</v>
      </c>
      <c r="AN69" s="77">
        <f t="shared" si="23"/>
        <v>2231.6384180791001</v>
      </c>
      <c r="AO69" s="78">
        <f t="shared" si="24"/>
        <v>349.31696731576301</v>
      </c>
      <c r="AP69" s="79">
        <f t="shared" si="13"/>
        <v>111.02250872829596</v>
      </c>
      <c r="AQ69" s="100">
        <f>AI69*'Berechnungen 525d'!$C$5/'Berechnungen 525d'!$F$3/1000</f>
        <v>9.0410854104138867</v>
      </c>
      <c r="AR69" s="100">
        <f>AI69*'Berechnungen 525d'!$C$6/'Berechnungen 525d'!$F$3/1000</f>
        <v>5.0381620989329283</v>
      </c>
      <c r="AS69" s="100">
        <f>AI69*'Berechnungen 525d'!$C$7/'Berechnungen 525d'!$F$3/1000</f>
        <v>3.1402243219376476</v>
      </c>
      <c r="AT69" s="100">
        <f>AI69*'Berechnungen 525d'!$C$8/'Berechnungen 525d'!$F$3/1000</f>
        <v>2.1912554334400065</v>
      </c>
      <c r="AU69" s="100">
        <f>AI69*'Berechnungen 525d'!$C$9/'Berechnungen 525d'!$F$3/1000</f>
        <v>1.7253979790866192</v>
      </c>
      <c r="AV69" s="4">
        <f>AH69/'Berechnungen 525d'!$C$5*'Berechnungen 525d'!$B$3/1000*60</f>
        <v>15.749021818813842</v>
      </c>
      <c r="AW69" s="4">
        <f>AH69/'Berechnungen 525d'!$C$6*'Berechnungen 525d'!$B$3/1000*60</f>
        <v>28.261943263898818</v>
      </c>
      <c r="AX69" s="4">
        <f>AH69/'Berechnungen 525d'!$C$7*'Berechnungen 525d'!$B$3/1000*60</f>
        <v>45.343337544277226</v>
      </c>
      <c r="AY69" s="4">
        <f>AH69/'Berechnungen 525d'!$C$8*'Berechnungen 525d'!$B$3/1000*60</f>
        <v>64.980216008334295</v>
      </c>
      <c r="AZ69" s="4">
        <f>AH69/'Berechnungen 525d'!$C$9*'Berechnungen 525d'!$B$3/1000*60</f>
        <v>82.524874330584524</v>
      </c>
      <c r="BA69" s="99"/>
      <c r="BB69" s="82"/>
      <c r="BC69" s="17">
        <f t="shared" si="14"/>
        <v>20.428999999999998</v>
      </c>
      <c r="BD69" s="95">
        <f t="shared" si="15"/>
        <v>2011</v>
      </c>
      <c r="BE69" s="4">
        <f>BD69*60*'Berechnungen 525d'!$D$9/1000</f>
        <v>102.07322553191489</v>
      </c>
      <c r="BF69" s="19">
        <f t="shared" si="16"/>
        <v>2381</v>
      </c>
      <c r="BG69" s="19">
        <f t="shared" si="17"/>
        <v>1918</v>
      </c>
      <c r="BH69" s="19">
        <f t="shared" si="5"/>
        <v>463</v>
      </c>
      <c r="BI69" s="19" t="str">
        <f>IF(ISBLANK(R69),#REF!,R69)</f>
        <v>2.5</v>
      </c>
      <c r="BJ69" s="19" t="str">
        <f>IF(ISBLANK(Q69),#REF!,Q69)</f>
        <v>km/h</v>
      </c>
      <c r="BK69" s="19" t="e">
        <f t="shared" si="6"/>
        <v>#VALUE!</v>
      </c>
      <c r="BL69" s="47">
        <f t="shared" si="18"/>
        <v>66.94</v>
      </c>
      <c r="BM69" s="48">
        <f t="shared" si="19"/>
        <v>3.7690000000000001</v>
      </c>
      <c r="BN69" s="20">
        <f t="shared" si="20"/>
        <v>1013.31</v>
      </c>
      <c r="BO69" s="20">
        <f t="shared" si="21"/>
        <v>1044.01</v>
      </c>
      <c r="BP69" s="20">
        <f t="shared" si="22"/>
        <v>30.700000000000045</v>
      </c>
      <c r="BQ69" s="48"/>
    </row>
    <row r="70" spans="1:69" x14ac:dyDescent="0.25">
      <c r="A70">
        <v>1637.9703900484501</v>
      </c>
      <c r="B70">
        <v>77.996423525877802</v>
      </c>
      <c r="D70">
        <v>2036.46833013436</v>
      </c>
      <c r="E70">
        <v>230.74924324611399</v>
      </c>
      <c r="G70">
        <v>2274.0112994350302</v>
      </c>
      <c r="H70">
        <v>351.02335407764298</v>
      </c>
      <c r="J70" s="64">
        <v>20729</v>
      </c>
      <c r="K70" s="88" t="s">
        <v>91</v>
      </c>
      <c r="L70" s="91">
        <v>1115.6600000000001</v>
      </c>
      <c r="M70" s="88" t="s">
        <v>91</v>
      </c>
      <c r="N70" s="91">
        <v>3.7519999999999998</v>
      </c>
      <c r="O70" s="70" t="s">
        <v>92</v>
      </c>
      <c r="P70" s="93" t="s">
        <v>316</v>
      </c>
      <c r="Q70" s="55" t="s">
        <v>20</v>
      </c>
      <c r="R70" s="89" t="s">
        <v>119</v>
      </c>
      <c r="S70" s="55" t="s">
        <v>101</v>
      </c>
      <c r="T70" s="89" t="s">
        <v>317</v>
      </c>
      <c r="U70" s="55" t="s">
        <v>101</v>
      </c>
      <c r="V70" s="89" t="s">
        <v>318</v>
      </c>
      <c r="W70" s="55" t="s">
        <v>102</v>
      </c>
      <c r="X70" s="89" t="s">
        <v>122</v>
      </c>
      <c r="Y70" s="55" t="s">
        <v>93</v>
      </c>
      <c r="Z70" s="91">
        <v>70.95</v>
      </c>
      <c r="AA70" s="52" t="s">
        <v>26</v>
      </c>
      <c r="AB70" s="90" t="s">
        <v>319</v>
      </c>
      <c r="AC70" s="55" t="s">
        <v>91</v>
      </c>
      <c r="AD70" s="91">
        <v>1156.5999999999999</v>
      </c>
      <c r="AH70" s="77">
        <f t="shared" si="7"/>
        <v>1637.9703900484501</v>
      </c>
      <c r="AI70" s="78">
        <f t="shared" si="8"/>
        <v>233.98927057763342</v>
      </c>
      <c r="AJ70" s="79">
        <f t="shared" si="9"/>
        <v>54.584522637216729</v>
      </c>
      <c r="AK70" s="77">
        <f t="shared" si="10"/>
        <v>2036.46833013436</v>
      </c>
      <c r="AL70" s="78">
        <f t="shared" si="11"/>
        <v>230.74924324611399</v>
      </c>
      <c r="AM70" s="79">
        <f t="shared" si="12"/>
        <v>66.924551953807153</v>
      </c>
      <c r="AN70" s="77">
        <f t="shared" ref="AN70:AN101" si="25">G70</f>
        <v>2274.0112994350302</v>
      </c>
      <c r="AO70" s="78">
        <f t="shared" ref="AO70:AO101" si="26">H70</f>
        <v>351.02335407764298</v>
      </c>
      <c r="AP70" s="79">
        <f t="shared" si="13"/>
        <v>113.68316506775186</v>
      </c>
      <c r="AQ70" s="100">
        <f>AI70*'Berechnungen 525d'!$C$5/'Berechnungen 525d'!$F$3/1000</f>
        <v>9.1066486511614766</v>
      </c>
      <c r="AR70" s="100">
        <f>AI70*'Berechnungen 525d'!$C$6/'Berechnungen 525d'!$F$3/1000</f>
        <v>5.0746973399602116</v>
      </c>
      <c r="AS70" s="100">
        <f>AI70*'Berechnungen 525d'!$C$7/'Berechnungen 525d'!$F$3/1000</f>
        <v>3.1629962872354742</v>
      </c>
      <c r="AT70" s="100">
        <f>AI70*'Berechnungen 525d'!$C$8/'Berechnungen 525d'!$F$3/1000</f>
        <v>2.2071457608731055</v>
      </c>
      <c r="AU70" s="100">
        <f>AI70*'Berechnungen 525d'!$C$9/'Berechnungen 525d'!$F$3/1000</f>
        <v>1.7379100479315794</v>
      </c>
      <c r="AV70" s="4">
        <f>AH70/'Berechnungen 525d'!$C$5*'Berechnungen 525d'!$B$3/1000*60</f>
        <v>15.866258577633516</v>
      </c>
      <c r="AW70" s="4">
        <f>AH70/'Berechnungen 525d'!$C$6*'Berechnungen 525d'!$B$3/1000*60</f>
        <v>28.472327036575216</v>
      </c>
      <c r="AX70" s="4">
        <f>AH70/'Berechnungen 525d'!$C$7*'Berechnungen 525d'!$B$3/1000*60</f>
        <v>45.680876344395394</v>
      </c>
      <c r="AY70" s="4">
        <f>AH70/'Berechnungen 525d'!$C$8*'Berechnungen 525d'!$B$3/1000*60</f>
        <v>65.463933028976086</v>
      </c>
      <c r="AZ70" s="4">
        <f>AH70/'Berechnungen 525d'!$C$9*'Berechnungen 525d'!$B$3/1000*60</f>
        <v>83.13919494679962</v>
      </c>
      <c r="BA70" s="99"/>
      <c r="BB70" s="82"/>
      <c r="BC70" s="17">
        <f t="shared" si="14"/>
        <v>20.728999999999999</v>
      </c>
      <c r="BD70" s="95">
        <f t="shared" si="15"/>
        <v>2209</v>
      </c>
      <c r="BE70" s="4">
        <f>BD70*60*'Berechnungen 525d'!$D$9/1000</f>
        <v>112.1232</v>
      </c>
      <c r="BF70" s="19">
        <f t="shared" si="16"/>
        <v>2399</v>
      </c>
      <c r="BG70" s="19">
        <f t="shared" si="17"/>
        <v>2345</v>
      </c>
      <c r="BH70" s="19">
        <f t="shared" ref="BH70:BH133" si="27">BF70-BG70</f>
        <v>54</v>
      </c>
      <c r="BI70" s="19" t="str">
        <f>IF(ISBLANK(R70),#REF!,R70)</f>
        <v>2.5</v>
      </c>
      <c r="BJ70" s="19" t="str">
        <f>IF(ISBLANK(Q70),#REF!,Q70)</f>
        <v>km/h</v>
      </c>
      <c r="BK70" s="19" t="e">
        <f t="shared" ref="BK70:BK133" si="28">BI70-BJ70</f>
        <v>#VALUE!</v>
      </c>
      <c r="BL70" s="47">
        <f t="shared" si="18"/>
        <v>70.95</v>
      </c>
      <c r="BM70" s="48">
        <f t="shared" si="19"/>
        <v>3.7519999999999998</v>
      </c>
      <c r="BN70" s="20">
        <f t="shared" si="20"/>
        <v>1115.6600000000001</v>
      </c>
      <c r="BO70" s="20">
        <f t="shared" si="21"/>
        <v>1156.5999999999999</v>
      </c>
      <c r="BP70" s="20">
        <f t="shared" si="22"/>
        <v>40.939999999999827</v>
      </c>
      <c r="BQ70" s="48"/>
    </row>
    <row r="71" spans="1:69" x14ac:dyDescent="0.25">
      <c r="A71">
        <v>1646.0453572849699</v>
      </c>
      <c r="B71">
        <v>78.929498401851106</v>
      </c>
      <c r="D71">
        <v>2051.8234165067202</v>
      </c>
      <c r="E71">
        <v>233.721256628709</v>
      </c>
      <c r="G71">
        <v>2316.3841807909598</v>
      </c>
      <c r="H71">
        <v>352.729740839523</v>
      </c>
      <c r="J71" s="64">
        <v>21020</v>
      </c>
      <c r="K71" s="88" t="s">
        <v>91</v>
      </c>
      <c r="L71" s="91">
        <v>1207.78</v>
      </c>
      <c r="M71" s="88" t="s">
        <v>91</v>
      </c>
      <c r="N71" s="91">
        <v>3.7349999999999999</v>
      </c>
      <c r="O71" s="70" t="s">
        <v>92</v>
      </c>
      <c r="P71" s="93" t="s">
        <v>320</v>
      </c>
      <c r="Q71" s="55" t="s">
        <v>20</v>
      </c>
      <c r="R71" s="89" t="s">
        <v>119</v>
      </c>
      <c r="S71" s="55" t="s">
        <v>101</v>
      </c>
      <c r="T71" s="89" t="s">
        <v>321</v>
      </c>
      <c r="U71" s="55" t="s">
        <v>101</v>
      </c>
      <c r="V71" s="89" t="s">
        <v>322</v>
      </c>
      <c r="W71" s="55" t="s">
        <v>102</v>
      </c>
      <c r="X71" s="89" t="s">
        <v>122</v>
      </c>
      <c r="Y71" s="55" t="s">
        <v>93</v>
      </c>
      <c r="Z71" s="91">
        <v>71.569999999999993</v>
      </c>
      <c r="AA71" s="52" t="s">
        <v>26</v>
      </c>
      <c r="AB71" s="90" t="s">
        <v>319</v>
      </c>
      <c r="AC71" s="55" t="s">
        <v>91</v>
      </c>
      <c r="AD71" s="91">
        <v>1238.48</v>
      </c>
      <c r="AH71" s="77">
        <f t="shared" ref="AH71:AH134" si="29">A71</f>
        <v>1646.0453572849699</v>
      </c>
      <c r="AI71" s="78">
        <f t="shared" ref="AI71:AI134" si="30">B71*$AG$5</f>
        <v>236.78849520555332</v>
      </c>
      <c r="AJ71" s="79">
        <f t="shared" ref="AJ71:AJ134" si="31">AI71*2*PI()*AH71/60*$AF$5/1000</f>
        <v>55.50983316872793</v>
      </c>
      <c r="AK71" s="77">
        <f t="shared" ref="AK71:AK134" si="32">D71</f>
        <v>2051.8234165067202</v>
      </c>
      <c r="AL71" s="78">
        <f t="shared" ref="AL71:AL134" si="33">E71</f>
        <v>233.721256628709</v>
      </c>
      <c r="AM71" s="79">
        <f t="shared" ref="AM71:AM134" si="34">AL71*2*PI()*AK71/60*$AF$5/1000</f>
        <v>68.297643755096956</v>
      </c>
      <c r="AN71" s="77">
        <f t="shared" si="25"/>
        <v>2316.3841807909598</v>
      </c>
      <c r="AO71" s="78">
        <f t="shared" si="26"/>
        <v>352.729740839523</v>
      </c>
      <c r="AP71" s="79">
        <f t="shared" ref="AP71:AP134" si="35">AO71*2*PI()*AN71/60*$AF$5/1000</f>
        <v>116.36441646392188</v>
      </c>
      <c r="AQ71" s="100">
        <f>AI71*'Berechnungen 525d'!$C$5/'Berechnungen 525d'!$F$3/1000</f>
        <v>9.2155919164625537</v>
      </c>
      <c r="AR71" s="100">
        <f>AI71*'Berechnungen 525d'!$C$6/'Berechnungen 525d'!$F$3/1000</f>
        <v>5.1354061824562312</v>
      </c>
      <c r="AS71" s="100">
        <f>AI71*'Berechnungen 525d'!$C$7/'Berechnungen 525d'!$F$3/1000</f>
        <v>3.2008353602980617</v>
      </c>
      <c r="AT71" s="100">
        <f>AI71*'Berechnungen 525d'!$C$8/'Berechnungen 525d'!$F$3/1000</f>
        <v>2.2335499492189768</v>
      </c>
      <c r="AU71" s="100">
        <f>AI71*'Berechnungen 525d'!$C$9/'Berechnungen 525d'!$F$3/1000</f>
        <v>1.7587007474165175</v>
      </c>
      <c r="AV71" s="4">
        <f>AH71/'Berechnungen 525d'!$C$5*'Berechnungen 525d'!$B$3/1000*60</f>
        <v>15.944477035646514</v>
      </c>
      <c r="AW71" s="4">
        <f>AH71/'Berechnungen 525d'!$C$6*'Berechnungen 525d'!$B$3/1000*60</f>
        <v>28.61269166670813</v>
      </c>
      <c r="AX71" s="4">
        <f>AH71/'Berechnungen 525d'!$C$7*'Berechnungen 525d'!$B$3/1000*60</f>
        <v>45.906076739993267</v>
      </c>
      <c r="AY71" s="4">
        <f>AH71/'Berechnungen 525d'!$C$8*'Berechnungen 525d'!$B$3/1000*60</f>
        <v>65.786661154950977</v>
      </c>
      <c r="AZ71" s="4">
        <f>AH71/'Berechnungen 525d'!$C$9*'Berechnungen 525d'!$B$3/1000*60</f>
        <v>83.549059666787741</v>
      </c>
      <c r="BA71" s="99"/>
      <c r="BB71" s="82"/>
      <c r="BC71" s="17">
        <f t="shared" ref="BC71:BC134" si="36">J71/1000</f>
        <v>21.02</v>
      </c>
      <c r="BD71" s="95">
        <f t="shared" ref="BD71:BD134" si="37">VALUE(P71)</f>
        <v>2444</v>
      </c>
      <c r="BE71" s="4">
        <f>BD71*60*'Berechnungen 525d'!$D$9/1000</f>
        <v>124.05119999999999</v>
      </c>
      <c r="BF71" s="19">
        <f t="shared" ref="BF71:BF134" si="38">VALUE(V71)</f>
        <v>2404</v>
      </c>
      <c r="BG71" s="19">
        <f t="shared" ref="BG71:BG134" si="39">VALUE(T71)</f>
        <v>2481</v>
      </c>
      <c r="BH71" s="19">
        <f t="shared" si="27"/>
        <v>-77</v>
      </c>
      <c r="BI71" s="19" t="str">
        <f>IF(ISBLANK(R71),#REF!,R71)</f>
        <v>2.5</v>
      </c>
      <c r="BJ71" s="19" t="str">
        <f>IF(ISBLANK(Q71),#REF!,Q71)</f>
        <v>km/h</v>
      </c>
      <c r="BK71" s="19" t="e">
        <f t="shared" si="28"/>
        <v>#VALUE!</v>
      </c>
      <c r="BL71" s="47">
        <f t="shared" ref="BL71:BL134" si="40">Z71</f>
        <v>71.569999999999993</v>
      </c>
      <c r="BM71" s="48">
        <f t="shared" ref="BM71:BM134" si="41">N71</f>
        <v>3.7349999999999999</v>
      </c>
      <c r="BN71" s="20">
        <f t="shared" ref="BN71:BN134" si="42">L71</f>
        <v>1207.78</v>
      </c>
      <c r="BO71" s="20">
        <f t="shared" ref="BO71:BO134" si="43">AD71</f>
        <v>1238.48</v>
      </c>
      <c r="BP71" s="20">
        <f t="shared" ref="BP71:BP134" si="44">BO71-BN71</f>
        <v>30.700000000000045</v>
      </c>
      <c r="BQ71" s="48"/>
    </row>
    <row r="72" spans="1:69" x14ac:dyDescent="0.25">
      <c r="A72">
        <v>1660.16664137372</v>
      </c>
      <c r="B72">
        <v>79.6777418461553</v>
      </c>
      <c r="D72">
        <v>2067.17850287908</v>
      </c>
      <c r="E72">
        <v>237.68141230379399</v>
      </c>
      <c r="G72">
        <v>2394.0677966101698</v>
      </c>
      <c r="H72">
        <v>352.75602971120497</v>
      </c>
      <c r="J72" s="64">
        <v>21300</v>
      </c>
      <c r="K72" s="88" t="s">
        <v>91</v>
      </c>
      <c r="L72" s="91">
        <v>1279.43</v>
      </c>
      <c r="M72" s="88" t="s">
        <v>91</v>
      </c>
      <c r="N72" s="91">
        <v>3.7130000000000001</v>
      </c>
      <c r="O72" s="70" t="s">
        <v>92</v>
      </c>
      <c r="P72" s="93" t="s">
        <v>323</v>
      </c>
      <c r="Q72" s="55" t="s">
        <v>20</v>
      </c>
      <c r="R72" s="89" t="s">
        <v>119</v>
      </c>
      <c r="S72" s="55" t="s">
        <v>101</v>
      </c>
      <c r="T72" s="89" t="s">
        <v>321</v>
      </c>
      <c r="U72" s="55" t="s">
        <v>101</v>
      </c>
      <c r="V72" s="89" t="s">
        <v>324</v>
      </c>
      <c r="W72" s="55" t="s">
        <v>102</v>
      </c>
      <c r="X72" s="89" t="s">
        <v>122</v>
      </c>
      <c r="Y72" s="55" t="s">
        <v>93</v>
      </c>
      <c r="Z72" s="91">
        <v>71.92</v>
      </c>
      <c r="AA72" s="52" t="s">
        <v>26</v>
      </c>
      <c r="AB72" s="90" t="s">
        <v>319</v>
      </c>
      <c r="AC72" s="55" t="s">
        <v>91</v>
      </c>
      <c r="AD72" s="91">
        <v>1310.1300000000001</v>
      </c>
      <c r="AH72" s="77">
        <f t="shared" si="29"/>
        <v>1660.16664137372</v>
      </c>
      <c r="AI72" s="78">
        <f t="shared" si="30"/>
        <v>239.0332255384659</v>
      </c>
      <c r="AJ72" s="79">
        <f t="shared" si="31"/>
        <v>56.516789250891193</v>
      </c>
      <c r="AK72" s="77">
        <f t="shared" si="32"/>
        <v>2067.17850287908</v>
      </c>
      <c r="AL72" s="78">
        <f t="shared" si="33"/>
        <v>237.68141230379399</v>
      </c>
      <c r="AM72" s="79">
        <f t="shared" si="34"/>
        <v>69.974648524313054</v>
      </c>
      <c r="AN72" s="77">
        <f t="shared" si="25"/>
        <v>2394.0677966101698</v>
      </c>
      <c r="AO72" s="78">
        <f t="shared" si="26"/>
        <v>352.75602971120497</v>
      </c>
      <c r="AP72" s="79">
        <f t="shared" si="35"/>
        <v>120.27584511502154</v>
      </c>
      <c r="AQ72" s="100">
        <f>AI72*'Berechnungen 525d'!$C$5/'Berechnungen 525d'!$F$3/1000</f>
        <v>9.3029547703574167</v>
      </c>
      <c r="AR72" s="100">
        <f>AI72*'Berechnungen 525d'!$C$6/'Berechnungen 525d'!$F$3/1000</f>
        <v>5.1840892995121477</v>
      </c>
      <c r="AS72" s="100">
        <f>AI72*'Berechnungen 525d'!$C$7/'Berechnungen 525d'!$F$3/1000</f>
        <v>3.2311789469562018</v>
      </c>
      <c r="AT72" s="100">
        <f>AI72*'Berechnungen 525d'!$C$8/'Berechnungen 525d'!$F$3/1000</f>
        <v>2.2547237706782286</v>
      </c>
      <c r="AU72" s="100">
        <f>AI72*'Berechnungen 525d'!$C$9/'Berechnungen 525d'!$F$3/1000</f>
        <v>1.7753730477781329</v>
      </c>
      <c r="AV72" s="4">
        <f>AH72/'Berechnungen 525d'!$C$5*'Berechnungen 525d'!$B$3/1000*60</f>
        <v>16.081263357402737</v>
      </c>
      <c r="AW72" s="4">
        <f>AH72/'Berechnungen 525d'!$C$6*'Berechnungen 525d'!$B$3/1000*60</f>
        <v>28.858157531777518</v>
      </c>
      <c r="AX72" s="4">
        <f>AH72/'Berechnungen 525d'!$C$7*'Berechnungen 525d'!$B$3/1000*60</f>
        <v>46.299901094939756</v>
      </c>
      <c r="AY72" s="4">
        <f>AH72/'Berechnungen 525d'!$C$8*'Berechnungen 525d'!$B$3/1000*60</f>
        <v>66.351039364401856</v>
      </c>
      <c r="AZ72" s="4">
        <f>AH72/'Berechnungen 525d'!$C$9*'Berechnungen 525d'!$B$3/1000*60</f>
        <v>84.265819992790355</v>
      </c>
      <c r="BA72" s="99"/>
      <c r="BB72" s="82"/>
      <c r="BC72" s="17">
        <f t="shared" si="36"/>
        <v>21.3</v>
      </c>
      <c r="BD72" s="95">
        <f t="shared" si="37"/>
        <v>2698</v>
      </c>
      <c r="BE72" s="4">
        <f>BD72*60*'Berechnungen 525d'!$D$9/1000</f>
        <v>136.94359148936169</v>
      </c>
      <c r="BF72" s="19">
        <f t="shared" si="38"/>
        <v>2405</v>
      </c>
      <c r="BG72" s="19">
        <f t="shared" si="39"/>
        <v>2481</v>
      </c>
      <c r="BH72" s="19">
        <f t="shared" si="27"/>
        <v>-76</v>
      </c>
      <c r="BI72" s="19" t="str">
        <f>IF(ISBLANK(R72),#REF!,R72)</f>
        <v>2.5</v>
      </c>
      <c r="BJ72" s="19" t="str">
        <f>IF(ISBLANK(Q72),#REF!,Q72)</f>
        <v>km/h</v>
      </c>
      <c r="BK72" s="19" t="e">
        <f t="shared" si="28"/>
        <v>#VALUE!</v>
      </c>
      <c r="BL72" s="47">
        <f t="shared" si="40"/>
        <v>71.92</v>
      </c>
      <c r="BM72" s="48">
        <f t="shared" si="41"/>
        <v>3.7130000000000001</v>
      </c>
      <c r="BN72" s="20">
        <f t="shared" si="42"/>
        <v>1279.43</v>
      </c>
      <c r="BO72" s="20">
        <f t="shared" si="43"/>
        <v>1310.1300000000001</v>
      </c>
      <c r="BP72" s="20">
        <f t="shared" si="44"/>
        <v>30.700000000000045</v>
      </c>
      <c r="BQ72" s="48"/>
    </row>
    <row r="73" spans="1:69" x14ac:dyDescent="0.25">
      <c r="A73">
        <v>1672.2770062126799</v>
      </c>
      <c r="B73">
        <v>80.891114667768093</v>
      </c>
      <c r="D73">
        <v>2082.5335892514399</v>
      </c>
      <c r="E73">
        <v>240.653425686389</v>
      </c>
      <c r="G73">
        <v>2401.12994350283</v>
      </c>
      <c r="H73">
        <v>352.75841960862999</v>
      </c>
      <c r="J73" s="64">
        <v>21581</v>
      </c>
      <c r="K73" s="88" t="s">
        <v>91</v>
      </c>
      <c r="L73" s="91">
        <v>1330.6</v>
      </c>
      <c r="M73" s="88" t="s">
        <v>91</v>
      </c>
      <c r="N73" s="91">
        <v>3.6960000000000002</v>
      </c>
      <c r="O73" s="70" t="s">
        <v>92</v>
      </c>
      <c r="P73" s="93" t="s">
        <v>325</v>
      </c>
      <c r="Q73" s="55" t="s">
        <v>20</v>
      </c>
      <c r="R73" s="89" t="s">
        <v>119</v>
      </c>
      <c r="S73" s="55" t="s">
        <v>101</v>
      </c>
      <c r="T73" s="89" t="s">
        <v>326</v>
      </c>
      <c r="U73" s="55" t="s">
        <v>101</v>
      </c>
      <c r="V73" s="89" t="s">
        <v>327</v>
      </c>
      <c r="W73" s="55" t="s">
        <v>102</v>
      </c>
      <c r="X73" s="89" t="s">
        <v>122</v>
      </c>
      <c r="Y73" s="55" t="s">
        <v>93</v>
      </c>
      <c r="Z73" s="91">
        <v>72.23</v>
      </c>
      <c r="AA73" s="52" t="s">
        <v>26</v>
      </c>
      <c r="AB73" s="90" t="s">
        <v>319</v>
      </c>
      <c r="AC73" s="55" t="s">
        <v>91</v>
      </c>
      <c r="AD73" s="91">
        <v>1340.84</v>
      </c>
      <c r="AH73" s="77">
        <f t="shared" si="29"/>
        <v>1672.2770062126799</v>
      </c>
      <c r="AI73" s="78">
        <f t="shared" si="30"/>
        <v>242.67334400330429</v>
      </c>
      <c r="AJ73" s="79">
        <f t="shared" si="31"/>
        <v>57.796004910539921</v>
      </c>
      <c r="AK73" s="77">
        <f t="shared" si="32"/>
        <v>2082.5335892514399</v>
      </c>
      <c r="AL73" s="78">
        <f t="shared" si="33"/>
        <v>240.653425686389</v>
      </c>
      <c r="AM73" s="79">
        <f t="shared" si="34"/>
        <v>71.375898685984936</v>
      </c>
      <c r="AN73" s="77">
        <f t="shared" si="25"/>
        <v>2401.12994350283</v>
      </c>
      <c r="AO73" s="78">
        <f t="shared" si="26"/>
        <v>352.75841960862999</v>
      </c>
      <c r="AP73" s="79">
        <f t="shared" si="35"/>
        <v>120.63145838246606</v>
      </c>
      <c r="AQ73" s="100">
        <f>AI73*'Berechnungen 525d'!$C$5/'Berechnungen 525d'!$F$3/1000</f>
        <v>9.4446248555970307</v>
      </c>
      <c r="AR73" s="100">
        <f>AI73*'Berechnungen 525d'!$C$6/'Berechnungen 525d'!$F$3/1000</f>
        <v>5.263035224874681</v>
      </c>
      <c r="AS73" s="100">
        <f>AI73*'Berechnungen 525d'!$C$7/'Berechnungen 525d'!$F$3/1000</f>
        <v>3.2803849689287401</v>
      </c>
      <c r="AT73" s="100">
        <f>AI73*'Berechnungen 525d'!$C$8/'Berechnungen 525d'!$F$3/1000</f>
        <v>2.289059840955769</v>
      </c>
      <c r="AU73" s="100">
        <f>AI73*'Berechnungen 525d'!$C$9/'Berechnungen 525d'!$F$3/1000</f>
        <v>1.8024093235872194</v>
      </c>
      <c r="AV73" s="4">
        <f>AH73/'Berechnungen 525d'!$C$5*'Berechnungen 525d'!$B$3/1000*60</f>
        <v>16.198570838155629</v>
      </c>
      <c r="AW73" s="4">
        <f>AH73/'Berechnungen 525d'!$C$6*'Berechnungen 525d'!$B$3/1000*60</f>
        <v>29.068668216416274</v>
      </c>
      <c r="AX73" s="4">
        <f>AH73/'Berechnungen 525d'!$C$7*'Berechnungen 525d'!$B$3/1000*60</f>
        <v>46.637643512052477</v>
      </c>
      <c r="AY73" s="4">
        <f>AH73/'Berechnungen 525d'!$C$8*'Berechnungen 525d'!$B$3/1000*60</f>
        <v>66.83504818262638</v>
      </c>
      <c r="AZ73" s="4">
        <f>AH73/'Berechnungen 525d'!$C$9*'Berechnungen 525d'!$B$3/1000*60</f>
        <v>84.880511191935511</v>
      </c>
      <c r="BA73" s="99"/>
      <c r="BB73" s="82"/>
      <c r="BC73" s="17">
        <f t="shared" si="36"/>
        <v>21.581</v>
      </c>
      <c r="BD73" s="95">
        <f t="shared" si="37"/>
        <v>2959</v>
      </c>
      <c r="BE73" s="4">
        <f>BD73*60*'Berechnungen 525d'!$D$9/1000</f>
        <v>150.19128510638296</v>
      </c>
      <c r="BF73" s="19">
        <f t="shared" si="38"/>
        <v>2407</v>
      </c>
      <c r="BG73" s="19">
        <f t="shared" si="39"/>
        <v>2482</v>
      </c>
      <c r="BH73" s="19">
        <f t="shared" si="27"/>
        <v>-75</v>
      </c>
      <c r="BI73" s="19" t="str">
        <f>IF(ISBLANK(R73),#REF!,R73)</f>
        <v>2.5</v>
      </c>
      <c r="BJ73" s="19" t="str">
        <f>IF(ISBLANK(Q73),#REF!,Q73)</f>
        <v>km/h</v>
      </c>
      <c r="BK73" s="19" t="e">
        <f t="shared" si="28"/>
        <v>#VALUE!</v>
      </c>
      <c r="BL73" s="47">
        <f t="shared" si="40"/>
        <v>72.23</v>
      </c>
      <c r="BM73" s="48">
        <f t="shared" si="41"/>
        <v>3.6960000000000002</v>
      </c>
      <c r="BN73" s="20">
        <f t="shared" si="42"/>
        <v>1330.6</v>
      </c>
      <c r="BO73" s="20">
        <f t="shared" si="43"/>
        <v>1340.84</v>
      </c>
      <c r="BP73" s="20">
        <f t="shared" si="44"/>
        <v>10.240000000000009</v>
      </c>
      <c r="BQ73" s="48"/>
    </row>
    <row r="74" spans="1:69" x14ac:dyDescent="0.25">
      <c r="A74">
        <v>1678.3327101361101</v>
      </c>
      <c r="B74">
        <v>81.544360951661304</v>
      </c>
      <c r="D74">
        <v>2097.8886756237998</v>
      </c>
      <c r="E74">
        <v>244.61358136147399</v>
      </c>
      <c r="G74">
        <v>2429.3785310734502</v>
      </c>
      <c r="H74">
        <v>352.76797919833302</v>
      </c>
      <c r="J74" s="64">
        <v>21901</v>
      </c>
      <c r="K74" s="88" t="s">
        <v>91</v>
      </c>
      <c r="L74" s="91">
        <v>1340.84</v>
      </c>
      <c r="M74" s="88" t="s">
        <v>91</v>
      </c>
      <c r="N74" s="91">
        <v>3.6659999999999999</v>
      </c>
      <c r="O74" s="70" t="s">
        <v>92</v>
      </c>
      <c r="P74" s="93" t="s">
        <v>328</v>
      </c>
      <c r="Q74" s="55" t="s">
        <v>20</v>
      </c>
      <c r="R74" s="89" t="s">
        <v>119</v>
      </c>
      <c r="S74" s="55" t="s">
        <v>101</v>
      </c>
      <c r="T74" s="89" t="s">
        <v>329</v>
      </c>
      <c r="U74" s="55" t="s">
        <v>101</v>
      </c>
      <c r="V74" s="89" t="s">
        <v>330</v>
      </c>
      <c r="W74" s="55" t="s">
        <v>102</v>
      </c>
      <c r="X74" s="89" t="s">
        <v>122</v>
      </c>
      <c r="Y74" s="55" t="s">
        <v>93</v>
      </c>
      <c r="Z74" s="91">
        <v>72.099999999999994</v>
      </c>
      <c r="AA74" s="52" t="s">
        <v>26</v>
      </c>
      <c r="AB74" s="90" t="s">
        <v>319</v>
      </c>
      <c r="AC74" s="55" t="s">
        <v>91</v>
      </c>
      <c r="AD74" s="91">
        <v>1340.84</v>
      </c>
      <c r="AH74" s="77">
        <f t="shared" si="29"/>
        <v>1678.3327101361101</v>
      </c>
      <c r="AI74" s="78">
        <f t="shared" si="30"/>
        <v>244.63308285498391</v>
      </c>
      <c r="AJ74" s="79">
        <f t="shared" si="31"/>
        <v>58.473726699548521</v>
      </c>
      <c r="AK74" s="77">
        <f t="shared" si="32"/>
        <v>2097.8886756237998</v>
      </c>
      <c r="AL74" s="78">
        <f t="shared" si="33"/>
        <v>244.61358136147399</v>
      </c>
      <c r="AM74" s="79">
        <f t="shared" si="34"/>
        <v>73.085383661439408</v>
      </c>
      <c r="AN74" s="77">
        <f t="shared" si="25"/>
        <v>2429.3785310734502</v>
      </c>
      <c r="AO74" s="78">
        <f t="shared" si="26"/>
        <v>352.76797919833302</v>
      </c>
      <c r="AP74" s="79">
        <f t="shared" si="35"/>
        <v>122.05395952660616</v>
      </c>
      <c r="AQ74" s="100">
        <f>AI74*'Berechnungen 525d'!$C$5/'Berechnungen 525d'!$F$3/1000</f>
        <v>9.5208961013948414</v>
      </c>
      <c r="AR74" s="100">
        <f>AI74*'Berechnungen 525d'!$C$6/'Berechnungen 525d'!$F$3/1000</f>
        <v>5.3055375221513232</v>
      </c>
      <c r="AS74" s="100">
        <f>AI74*'Berechnungen 525d'!$C$7/'Berechnungen 525d'!$F$3/1000</f>
        <v>3.3068761268203453</v>
      </c>
      <c r="AT74" s="100">
        <f>AI74*'Berechnungen 525d'!$C$8/'Berechnungen 525d'!$F$3/1000</f>
        <v>2.3075454291548567</v>
      </c>
      <c r="AU74" s="100">
        <f>AI74*'Berechnungen 525d'!$C$9/'Berechnungen 525d'!$F$3/1000</f>
        <v>1.8169649048463437</v>
      </c>
      <c r="AV74" s="4">
        <f>AH74/'Berechnungen 525d'!$C$5*'Berechnungen 525d'!$B$3/1000*60</f>
        <v>16.257229630098681</v>
      </c>
      <c r="AW74" s="4">
        <f>AH74/'Berechnungen 525d'!$C$6*'Berechnungen 525d'!$B$3/1000*60</f>
        <v>29.173932623875725</v>
      </c>
      <c r="AX74" s="4">
        <f>AH74/'Berechnungen 525d'!$C$7*'Berechnungen 525d'!$B$3/1000*60</f>
        <v>46.806529264679732</v>
      </c>
      <c r="AY74" s="4">
        <f>AH74/'Berechnungen 525d'!$C$8*'Berechnungen 525d'!$B$3/1000*60</f>
        <v>67.077073434422914</v>
      </c>
      <c r="AZ74" s="4">
        <f>AH74/'Berechnungen 525d'!$C$9*'Berechnungen 525d'!$B$3/1000*60</f>
        <v>85.187883261717118</v>
      </c>
      <c r="BA74" s="99"/>
      <c r="BB74" s="82"/>
      <c r="BC74" s="17">
        <f t="shared" si="36"/>
        <v>21.901</v>
      </c>
      <c r="BD74" s="95">
        <f t="shared" si="37"/>
        <v>3203</v>
      </c>
      <c r="BE74" s="4">
        <f>BD74*60*'Berechnungen 525d'!$D$9/1000</f>
        <v>162.57610212765957</v>
      </c>
      <c r="BF74" s="19">
        <f t="shared" si="38"/>
        <v>2416</v>
      </c>
      <c r="BG74" s="19">
        <f t="shared" si="39"/>
        <v>2484</v>
      </c>
      <c r="BH74" s="19">
        <f t="shared" si="27"/>
        <v>-68</v>
      </c>
      <c r="BI74" s="19" t="str">
        <f>IF(ISBLANK(R74),#REF!,R74)</f>
        <v>2.5</v>
      </c>
      <c r="BJ74" s="19" t="str">
        <f>IF(ISBLANK(Q74),#REF!,Q74)</f>
        <v>km/h</v>
      </c>
      <c r="BK74" s="19" t="e">
        <f t="shared" si="28"/>
        <v>#VALUE!</v>
      </c>
      <c r="BL74" s="47">
        <f t="shared" si="40"/>
        <v>72.099999999999994</v>
      </c>
      <c r="BM74" s="48">
        <f t="shared" si="41"/>
        <v>3.6659999999999999</v>
      </c>
      <c r="BN74" s="20">
        <f t="shared" si="42"/>
        <v>1340.84</v>
      </c>
      <c r="BO74" s="20">
        <f t="shared" si="43"/>
        <v>1340.84</v>
      </c>
      <c r="BP74" s="20">
        <f t="shared" si="44"/>
        <v>0</v>
      </c>
      <c r="BQ74" s="48"/>
    </row>
    <row r="75" spans="1:69" x14ac:dyDescent="0.25">
      <c r="A75">
        <v>1688.4269406856999</v>
      </c>
      <c r="B75">
        <v>82.757264419714701</v>
      </c>
      <c r="D75">
        <v>2120.9213051823399</v>
      </c>
      <c r="E75">
        <v>247.58938799663201</v>
      </c>
      <c r="G75">
        <v>2443.5028248587601</v>
      </c>
      <c r="H75">
        <v>351.08071161585701</v>
      </c>
      <c r="J75" s="64">
        <v>22161</v>
      </c>
      <c r="K75" s="88" t="s">
        <v>91</v>
      </c>
      <c r="L75" s="91">
        <v>1351.07</v>
      </c>
      <c r="M75" s="88" t="s">
        <v>91</v>
      </c>
      <c r="N75" s="91">
        <v>3.653</v>
      </c>
      <c r="O75" s="70" t="s">
        <v>92</v>
      </c>
      <c r="P75" s="93" t="s">
        <v>331</v>
      </c>
      <c r="Q75" s="55" t="s">
        <v>20</v>
      </c>
      <c r="R75" s="89" t="s">
        <v>119</v>
      </c>
      <c r="S75" s="55" t="s">
        <v>101</v>
      </c>
      <c r="T75" s="89" t="s">
        <v>329</v>
      </c>
      <c r="U75" s="55" t="s">
        <v>101</v>
      </c>
      <c r="V75" s="89" t="s">
        <v>332</v>
      </c>
      <c r="W75" s="55" t="s">
        <v>102</v>
      </c>
      <c r="X75" s="89" t="s">
        <v>122</v>
      </c>
      <c r="Y75" s="55" t="s">
        <v>93</v>
      </c>
      <c r="Z75" s="91">
        <v>70.84</v>
      </c>
      <c r="AA75" s="52" t="s">
        <v>26</v>
      </c>
      <c r="AB75" s="90" t="s">
        <v>333</v>
      </c>
      <c r="AC75" s="55" t="s">
        <v>91</v>
      </c>
      <c r="AD75" s="91">
        <v>1340.84</v>
      </c>
      <c r="AH75" s="77">
        <f t="shared" si="29"/>
        <v>1688.4269406856999</v>
      </c>
      <c r="AI75" s="78">
        <f t="shared" si="30"/>
        <v>248.27179325914409</v>
      </c>
      <c r="AJ75" s="79">
        <f t="shared" si="31"/>
        <v>59.700391710769367</v>
      </c>
      <c r="AK75" s="77">
        <f t="shared" si="32"/>
        <v>2120.9213051823399</v>
      </c>
      <c r="AL75" s="78">
        <f t="shared" si="33"/>
        <v>247.58938799663201</v>
      </c>
      <c r="AM75" s="79">
        <f t="shared" si="34"/>
        <v>74.786654744871441</v>
      </c>
      <c r="AN75" s="77">
        <f t="shared" si="25"/>
        <v>2443.5028248587601</v>
      </c>
      <c r="AO75" s="78">
        <f t="shared" si="26"/>
        <v>351.08071161585701</v>
      </c>
      <c r="AP75" s="79">
        <f t="shared" si="35"/>
        <v>122.17640492681831</v>
      </c>
      <c r="AQ75" s="100">
        <f>AI75*'Berechnungen 525d'!$C$5/'Berechnungen 525d'!$F$3/1000</f>
        <v>9.6625113861991867</v>
      </c>
      <c r="AR75" s="100">
        <f>AI75*'Berechnungen 525d'!$C$6/'Berechnungen 525d'!$F$3/1000</f>
        <v>5.384452909866722</v>
      </c>
      <c r="AS75" s="100">
        <f>AI75*'Berechnungen 525d'!$C$7/'Berechnungen 525d'!$F$3/1000</f>
        <v>3.3560631150539155</v>
      </c>
      <c r="AT75" s="100">
        <f>AI75*'Berechnungen 525d'!$C$8/'Berechnungen 525d'!$F$3/1000</f>
        <v>2.3418682176475127</v>
      </c>
      <c r="AU75" s="100">
        <f>AI75*'Berechnungen 525d'!$C$9/'Berechnungen 525d'!$F$3/1000</f>
        <v>1.8439907225570964</v>
      </c>
      <c r="AV75" s="4">
        <f>AH75/'Berechnungen 525d'!$C$5*'Berechnungen 525d'!$B$3/1000*60</f>
        <v>16.35500775418144</v>
      </c>
      <c r="AW75" s="4">
        <f>AH75/'Berechnungen 525d'!$C$6*'Berechnungen 525d'!$B$3/1000*60</f>
        <v>29.349397476681766</v>
      </c>
      <c r="AX75" s="4">
        <f>AH75/'Berechnungen 525d'!$C$7*'Berechnungen 525d'!$B$3/1000*60</f>
        <v>47.088044303247671</v>
      </c>
      <c r="AY75" s="4">
        <f>AH75/'Berechnungen 525d'!$C$8*'Berechnungen 525d'!$B$3/1000*60</f>
        <v>67.480504434575408</v>
      </c>
      <c r="AZ75" s="4">
        <f>AH75/'Berechnungen 525d'!$C$9*'Berechnungen 525d'!$B$3/1000*60</f>
        <v>85.700240631910745</v>
      </c>
      <c r="BA75" s="99"/>
      <c r="BB75" s="82"/>
      <c r="BC75" s="17">
        <f t="shared" si="36"/>
        <v>22.161000000000001</v>
      </c>
      <c r="BD75" s="95">
        <f t="shared" si="37"/>
        <v>3411</v>
      </c>
      <c r="BE75" s="4">
        <f>BD75*60*'Berechnungen 525d'!$D$9/1000</f>
        <v>173.13365106382977</v>
      </c>
      <c r="BF75" s="19">
        <f t="shared" si="38"/>
        <v>2425</v>
      </c>
      <c r="BG75" s="19">
        <f t="shared" si="39"/>
        <v>2484</v>
      </c>
      <c r="BH75" s="19">
        <f t="shared" si="27"/>
        <v>-59</v>
      </c>
      <c r="BI75" s="19" t="str">
        <f>IF(ISBLANK(R75),#REF!,R75)</f>
        <v>2.5</v>
      </c>
      <c r="BJ75" s="19" t="str">
        <f>IF(ISBLANK(Q75),#REF!,Q75)</f>
        <v>km/h</v>
      </c>
      <c r="BK75" s="19" t="e">
        <f t="shared" si="28"/>
        <v>#VALUE!</v>
      </c>
      <c r="BL75" s="47">
        <f t="shared" si="40"/>
        <v>70.84</v>
      </c>
      <c r="BM75" s="48">
        <f t="shared" si="41"/>
        <v>3.653</v>
      </c>
      <c r="BN75" s="20">
        <f t="shared" si="42"/>
        <v>1351.07</v>
      </c>
      <c r="BO75" s="20">
        <f t="shared" si="43"/>
        <v>1340.84</v>
      </c>
      <c r="BP75" s="20">
        <f t="shared" si="44"/>
        <v>-10.230000000000018</v>
      </c>
      <c r="BQ75" s="48"/>
    </row>
    <row r="76" spans="1:69" x14ac:dyDescent="0.25">
      <c r="A76">
        <v>1698.5096981483</v>
      </c>
      <c r="B76">
        <v>82.945850679858594</v>
      </c>
      <c r="D76">
        <v>2143.95393474088</v>
      </c>
      <c r="E76">
        <v>250.56519463178901</v>
      </c>
      <c r="G76">
        <v>2457.6271186440699</v>
      </c>
      <c r="H76">
        <v>351.08549141070898</v>
      </c>
      <c r="J76" s="64">
        <v>22442</v>
      </c>
      <c r="K76" s="88" t="s">
        <v>91</v>
      </c>
      <c r="L76" s="91">
        <v>1361.31</v>
      </c>
      <c r="M76" s="88" t="s">
        <v>91</v>
      </c>
      <c r="N76" s="91">
        <v>3.6360000000000001</v>
      </c>
      <c r="O76" s="70" t="s">
        <v>92</v>
      </c>
      <c r="P76" s="93" t="s">
        <v>334</v>
      </c>
      <c r="Q76" s="55" t="s">
        <v>20</v>
      </c>
      <c r="R76" s="89" t="s">
        <v>119</v>
      </c>
      <c r="S76" s="55" t="s">
        <v>101</v>
      </c>
      <c r="T76" s="89" t="s">
        <v>335</v>
      </c>
      <c r="U76" s="55" t="s">
        <v>101</v>
      </c>
      <c r="V76" s="89" t="s">
        <v>336</v>
      </c>
      <c r="W76" s="55" t="s">
        <v>102</v>
      </c>
      <c r="X76" s="89" t="s">
        <v>122</v>
      </c>
      <c r="Y76" s="55" t="s">
        <v>93</v>
      </c>
      <c r="Z76" s="91">
        <v>69.290000000000006</v>
      </c>
      <c r="AA76" s="52" t="s">
        <v>26</v>
      </c>
      <c r="AB76" s="90" t="s">
        <v>337</v>
      </c>
      <c r="AC76" s="55" t="s">
        <v>91</v>
      </c>
      <c r="AD76" s="91">
        <v>1340.84</v>
      </c>
      <c r="AH76" s="77">
        <f t="shared" si="29"/>
        <v>1698.5096981483</v>
      </c>
      <c r="AI76" s="78">
        <f t="shared" si="30"/>
        <v>248.83755203957577</v>
      </c>
      <c r="AJ76" s="79">
        <f t="shared" si="31"/>
        <v>60.1937607236598</v>
      </c>
      <c r="AK76" s="77">
        <f t="shared" si="32"/>
        <v>2143.95393474088</v>
      </c>
      <c r="AL76" s="78">
        <f t="shared" si="33"/>
        <v>250.56519463178901</v>
      </c>
      <c r="AM76" s="79">
        <f t="shared" si="34"/>
        <v>76.507448792262309</v>
      </c>
      <c r="AN76" s="77">
        <f t="shared" si="25"/>
        <v>2457.6271186440699</v>
      </c>
      <c r="AO76" s="78">
        <f t="shared" si="26"/>
        <v>351.08549141070898</v>
      </c>
      <c r="AP76" s="79">
        <f t="shared" si="35"/>
        <v>122.88429990841549</v>
      </c>
      <c r="AQ76" s="100">
        <f>AI76*'Berechnungen 525d'!$C$5/'Berechnungen 525d'!$F$3/1000</f>
        <v>9.6845302010875027</v>
      </c>
      <c r="AR76" s="100">
        <f>AI76*'Berechnungen 525d'!$C$6/'Berechnungen 525d'!$F$3/1000</f>
        <v>5.396722936483874</v>
      </c>
      <c r="AS76" s="100">
        <f>AI76*'Berechnungen 525d'!$C$7/'Berechnungen 525d'!$F$3/1000</f>
        <v>3.3637108713700865</v>
      </c>
      <c r="AT76" s="100">
        <f>AI76*'Berechnungen 525d'!$C$8/'Berechnungen 525d'!$F$3/1000</f>
        <v>2.3472048388131919</v>
      </c>
      <c r="AU76" s="100">
        <f>AI76*'Berechnungen 525d'!$C$9/'Berechnungen 525d'!$F$3/1000</f>
        <v>1.8481927864670804</v>
      </c>
      <c r="AV76" s="4">
        <f>AH76/'Berechnungen 525d'!$C$5*'Berechnungen 525d'!$B$3/1000*60</f>
        <v>16.452674743798053</v>
      </c>
      <c r="AW76" s="4">
        <f>AH76/'Berechnungen 525d'!$C$6*'Berechnungen 525d'!$B$3/1000*60</f>
        <v>29.524662896404724</v>
      </c>
      <c r="AX76" s="4">
        <f>AH76/'Berechnungen 525d'!$C$7*'Berechnungen 525d'!$B$3/1000*60</f>
        <v>47.369239372253737</v>
      </c>
      <c r="AY76" s="4">
        <f>AH76/'Berechnungen 525d'!$C$8*'Berechnungen 525d'!$B$3/1000*60</f>
        <v>67.883476895670697</v>
      </c>
      <c r="AZ76" s="4">
        <f>AH76/'Berechnungen 525d'!$C$9*'Berechnungen 525d'!$B$3/1000*60</f>
        <v>86.212015657501794</v>
      </c>
      <c r="BA76" s="99"/>
      <c r="BB76" s="82"/>
      <c r="BC76" s="17">
        <f t="shared" si="36"/>
        <v>22.442</v>
      </c>
      <c r="BD76" s="95">
        <f t="shared" si="37"/>
        <v>3632</v>
      </c>
      <c r="BE76" s="4">
        <f>BD76*60*'Berechnungen 525d'!$D$9/1000</f>
        <v>184.35104680851063</v>
      </c>
      <c r="BF76" s="19">
        <f t="shared" si="38"/>
        <v>2410</v>
      </c>
      <c r="BG76" s="19">
        <f t="shared" si="39"/>
        <v>2485</v>
      </c>
      <c r="BH76" s="19">
        <f t="shared" si="27"/>
        <v>-75</v>
      </c>
      <c r="BI76" s="19" t="str">
        <f>IF(ISBLANK(R76),#REF!,R76)</f>
        <v>2.5</v>
      </c>
      <c r="BJ76" s="19" t="str">
        <f>IF(ISBLANK(Q76),#REF!,Q76)</f>
        <v>km/h</v>
      </c>
      <c r="BK76" s="19" t="e">
        <f t="shared" si="28"/>
        <v>#VALUE!</v>
      </c>
      <c r="BL76" s="47">
        <f t="shared" si="40"/>
        <v>69.290000000000006</v>
      </c>
      <c r="BM76" s="48">
        <f t="shared" si="41"/>
        <v>3.6360000000000001</v>
      </c>
      <c r="BN76" s="20">
        <f t="shared" si="42"/>
        <v>1361.31</v>
      </c>
      <c r="BO76" s="20">
        <f t="shared" si="43"/>
        <v>1340.84</v>
      </c>
      <c r="BP76" s="20">
        <f t="shared" si="44"/>
        <v>-20.470000000000027</v>
      </c>
      <c r="BQ76" s="48"/>
    </row>
    <row r="77" spans="1:69" x14ac:dyDescent="0.25">
      <c r="A77">
        <v>1700.53730552466</v>
      </c>
      <c r="B77">
        <v>83.970637241327495</v>
      </c>
      <c r="D77">
        <v>2166.98656429942</v>
      </c>
      <c r="E77">
        <v>253.54100126694601</v>
      </c>
      <c r="G77">
        <v>2507.0621468926602</v>
      </c>
      <c r="H77">
        <v>347.71812593803497</v>
      </c>
      <c r="J77" s="64">
        <v>22732</v>
      </c>
      <c r="K77" s="88" t="s">
        <v>91</v>
      </c>
      <c r="L77" s="91">
        <v>1361.31</v>
      </c>
      <c r="M77" s="88" t="s">
        <v>91</v>
      </c>
      <c r="N77" s="91">
        <v>3.6059999999999999</v>
      </c>
      <c r="O77" s="70" t="s">
        <v>92</v>
      </c>
      <c r="P77" s="93" t="s">
        <v>338</v>
      </c>
      <c r="Q77" s="55" t="s">
        <v>20</v>
      </c>
      <c r="R77" s="89" t="s">
        <v>119</v>
      </c>
      <c r="S77" s="55" t="s">
        <v>101</v>
      </c>
      <c r="T77" s="89" t="s">
        <v>339</v>
      </c>
      <c r="U77" s="55" t="s">
        <v>101</v>
      </c>
      <c r="V77" s="89" t="s">
        <v>314</v>
      </c>
      <c r="W77" s="55" t="s">
        <v>102</v>
      </c>
      <c r="X77" s="89" t="s">
        <v>122</v>
      </c>
      <c r="Y77" s="55" t="s">
        <v>93</v>
      </c>
      <c r="Z77" s="91">
        <v>68.48</v>
      </c>
      <c r="AA77" s="52" t="s">
        <v>26</v>
      </c>
      <c r="AB77" s="90" t="s">
        <v>340</v>
      </c>
      <c r="AC77" s="55" t="s">
        <v>91</v>
      </c>
      <c r="AD77" s="91">
        <v>1340.84</v>
      </c>
      <c r="AH77" s="77">
        <f t="shared" si="29"/>
        <v>1700.53730552466</v>
      </c>
      <c r="AI77" s="78">
        <f t="shared" si="30"/>
        <v>251.91191172398248</v>
      </c>
      <c r="AJ77" s="79">
        <f t="shared" si="31"/>
        <v>61.010192286815972</v>
      </c>
      <c r="AK77" s="77">
        <f t="shared" si="32"/>
        <v>2166.98656429942</v>
      </c>
      <c r="AL77" s="78">
        <f t="shared" si="33"/>
        <v>253.54100126694601</v>
      </c>
      <c r="AM77" s="79">
        <f t="shared" si="34"/>
        <v>78.247765803612296</v>
      </c>
      <c r="AN77" s="77">
        <f t="shared" si="25"/>
        <v>2507.0621468926602</v>
      </c>
      <c r="AO77" s="78">
        <f t="shared" si="26"/>
        <v>347.71812593803497</v>
      </c>
      <c r="AP77" s="79">
        <f t="shared" si="35"/>
        <v>124.15378276177971</v>
      </c>
      <c r="AQ77" s="100">
        <f>AI77*'Berechnungen 525d'!$C$5/'Berechnungen 525d'!$F$3/1000</f>
        <v>9.8041814714388007</v>
      </c>
      <c r="AR77" s="100">
        <f>AI77*'Berechnungen 525d'!$C$6/'Berechnungen 525d'!$F$3/1000</f>
        <v>5.4633988352292553</v>
      </c>
      <c r="AS77" s="100">
        <f>AI77*'Berechnungen 525d'!$C$7/'Berechnungen 525d'!$F$3/1000</f>
        <v>3.4052691370264538</v>
      </c>
      <c r="AT77" s="100">
        <f>AI77*'Berechnungen 525d'!$C$8/'Berechnungen 525d'!$F$3/1000</f>
        <v>2.3762042879250527</v>
      </c>
      <c r="AU77" s="100">
        <f>AI77*'Berechnungen 525d'!$C$9/'Berechnungen 525d'!$F$3/1000</f>
        <v>1.8710269983661831</v>
      </c>
      <c r="AV77" s="4">
        <f>AH77/'Berechnungen 525d'!$C$5*'Berechnungen 525d'!$B$3/1000*60</f>
        <v>16.472315234934339</v>
      </c>
      <c r="AW77" s="4">
        <f>AH77/'Berechnungen 525d'!$C$6*'Berechnungen 525d'!$B$3/1000*60</f>
        <v>29.559908161320529</v>
      </c>
      <c r="AX77" s="4">
        <f>AH77/'Berechnungen 525d'!$C$7*'Berechnungen 525d'!$B$3/1000*60</f>
        <v>47.425786720360406</v>
      </c>
      <c r="AY77" s="4">
        <f>AH77/'Berechnungen 525d'!$C$8*'Berechnungen 525d'!$B$3/1000*60</f>
        <v>67.964513252799946</v>
      </c>
      <c r="AZ77" s="4">
        <f>AH77/'Berechnungen 525d'!$C$9*'Berechnungen 525d'!$B$3/1000*60</f>
        <v>86.314931831055929</v>
      </c>
      <c r="BA77" s="99"/>
      <c r="BB77" s="82"/>
      <c r="BC77" s="17">
        <f t="shared" si="36"/>
        <v>22.731999999999999</v>
      </c>
      <c r="BD77" s="95">
        <f t="shared" si="37"/>
        <v>3833</v>
      </c>
      <c r="BE77" s="4">
        <f>BD77*60*'Berechnungen 525d'!$D$9/1000</f>
        <v>194.55329361702127</v>
      </c>
      <c r="BF77" s="19">
        <f t="shared" si="38"/>
        <v>2381</v>
      </c>
      <c r="BG77" s="19">
        <f t="shared" si="39"/>
        <v>2476</v>
      </c>
      <c r="BH77" s="19">
        <f t="shared" si="27"/>
        <v>-95</v>
      </c>
      <c r="BI77" s="19" t="str">
        <f>IF(ISBLANK(R77),#REF!,R77)</f>
        <v>2.5</v>
      </c>
      <c r="BJ77" s="19" t="str">
        <f>IF(ISBLANK(Q77),#REF!,Q77)</f>
        <v>km/h</v>
      </c>
      <c r="BK77" s="19" t="e">
        <f t="shared" si="28"/>
        <v>#VALUE!</v>
      </c>
      <c r="BL77" s="47">
        <f t="shared" si="40"/>
        <v>68.48</v>
      </c>
      <c r="BM77" s="48">
        <f t="shared" si="41"/>
        <v>3.6059999999999999</v>
      </c>
      <c r="BN77" s="20">
        <f t="shared" si="42"/>
        <v>1361.31</v>
      </c>
      <c r="BO77" s="20">
        <f t="shared" si="43"/>
        <v>1340.84</v>
      </c>
      <c r="BP77" s="20">
        <f t="shared" si="44"/>
        <v>-20.470000000000027</v>
      </c>
      <c r="BQ77" s="48"/>
    </row>
    <row r="78" spans="1:69" x14ac:dyDescent="0.25">
      <c r="A78">
        <v>1712.6414123161501</v>
      </c>
      <c r="B78">
        <v>84.625291585898793</v>
      </c>
      <c r="D78">
        <v>2174.6641074856002</v>
      </c>
      <c r="E78">
        <v>255.52107910448899</v>
      </c>
      <c r="G78">
        <v>2528.2485875706202</v>
      </c>
      <c r="H78">
        <v>347.72529563031202</v>
      </c>
      <c r="J78" s="64">
        <v>23013</v>
      </c>
      <c r="K78" s="88" t="s">
        <v>91</v>
      </c>
      <c r="L78" s="91">
        <v>1340.84</v>
      </c>
      <c r="M78" s="88" t="s">
        <v>91</v>
      </c>
      <c r="N78" s="91">
        <v>3.581</v>
      </c>
      <c r="O78" s="70" t="s">
        <v>92</v>
      </c>
      <c r="P78" s="93" t="s">
        <v>341</v>
      </c>
      <c r="Q78" s="55" t="s">
        <v>20</v>
      </c>
      <c r="R78" s="89" t="s">
        <v>119</v>
      </c>
      <c r="S78" s="55" t="s">
        <v>101</v>
      </c>
      <c r="T78" s="89" t="s">
        <v>330</v>
      </c>
      <c r="U78" s="55" t="s">
        <v>101</v>
      </c>
      <c r="V78" s="89" t="s">
        <v>342</v>
      </c>
      <c r="W78" s="55" t="s">
        <v>102</v>
      </c>
      <c r="X78" s="89" t="s">
        <v>122</v>
      </c>
      <c r="Y78" s="55" t="s">
        <v>93</v>
      </c>
      <c r="Z78" s="91">
        <v>68.03</v>
      </c>
      <c r="AA78" s="52" t="s">
        <v>26</v>
      </c>
      <c r="AB78" s="90" t="s">
        <v>343</v>
      </c>
      <c r="AC78" s="55" t="s">
        <v>91</v>
      </c>
      <c r="AD78" s="91">
        <v>1340.84</v>
      </c>
      <c r="AH78" s="77">
        <f t="shared" si="29"/>
        <v>1712.6414123161501</v>
      </c>
      <c r="AI78" s="78">
        <f t="shared" si="30"/>
        <v>253.87587475769638</v>
      </c>
      <c r="AJ78" s="79">
        <f t="shared" si="31"/>
        <v>61.923486469814648</v>
      </c>
      <c r="AK78" s="77">
        <f t="shared" si="32"/>
        <v>2174.6641074856002</v>
      </c>
      <c r="AL78" s="78">
        <f t="shared" si="33"/>
        <v>255.52107910448899</v>
      </c>
      <c r="AM78" s="79">
        <f t="shared" si="34"/>
        <v>79.1382506201941</v>
      </c>
      <c r="AN78" s="77">
        <f t="shared" si="25"/>
        <v>2528.2485875706202</v>
      </c>
      <c r="AO78" s="78">
        <f t="shared" si="26"/>
        <v>347.72529563031202</v>
      </c>
      <c r="AP78" s="79">
        <f t="shared" si="35"/>
        <v>125.20555125160149</v>
      </c>
      <c r="AQ78" s="100">
        <f>AI78*'Berechnungen 525d'!$C$5/'Berechnungen 525d'!$F$3/1000</f>
        <v>9.8806171185424052</v>
      </c>
      <c r="AR78" s="100">
        <f>AI78*'Berechnungen 525d'!$C$6/'Berechnungen 525d'!$F$3/1000</f>
        <v>5.5059927454472932</v>
      </c>
      <c r="AS78" s="100">
        <f>AI78*'Berechnungen 525d'!$C$7/'Berechnungen 525d'!$F$3/1000</f>
        <v>3.4318173961349565</v>
      </c>
      <c r="AT78" s="100">
        <f>AI78*'Berechnungen 525d'!$C$8/'Berechnungen 525d'!$F$3/1000</f>
        <v>2.3947297214787886</v>
      </c>
      <c r="AU78" s="100">
        <f>AI78*'Berechnungen 525d'!$C$9/'Berechnungen 525d'!$F$3/1000</f>
        <v>1.8856139539203061</v>
      </c>
      <c r="AV78" s="4">
        <f>AH78/'Berechnungen 525d'!$C$5*'Berechnungen 525d'!$B$3/1000*60</f>
        <v>16.58956209688731</v>
      </c>
      <c r="AW78" s="4">
        <f>AH78/'Berechnungen 525d'!$C$6*'Berechnungen 525d'!$B$3/1000*60</f>
        <v>29.770310064277233</v>
      </c>
      <c r="AX78" s="4">
        <f>AH78/'Berechnungen 525d'!$C$7*'Berechnungen 525d'!$B$3/1000*60</f>
        <v>47.763354608620617</v>
      </c>
      <c r="AY78" s="4">
        <f>AH78/'Berechnungen 525d'!$C$8*'Berechnungen 525d'!$B$3/1000*60</f>
        <v>68.448271958810651</v>
      </c>
      <c r="AZ78" s="4">
        <f>AH78/'Berechnungen 525d'!$C$9*'Berechnungen 525d'!$B$3/1000*60</f>
        <v>86.929305387689524</v>
      </c>
      <c r="BA78" s="99"/>
      <c r="BB78" s="82"/>
      <c r="BC78" s="17">
        <f t="shared" si="36"/>
        <v>23.013000000000002</v>
      </c>
      <c r="BD78" s="95">
        <f t="shared" si="37"/>
        <v>4011</v>
      </c>
      <c r="BE78" s="4">
        <f>BD78*60*'Berechnungen 525d'!$D$9/1000</f>
        <v>203.58811914893616</v>
      </c>
      <c r="BF78" s="19">
        <f t="shared" si="38"/>
        <v>2347</v>
      </c>
      <c r="BG78" s="19">
        <f t="shared" si="39"/>
        <v>2416</v>
      </c>
      <c r="BH78" s="19">
        <f t="shared" si="27"/>
        <v>-69</v>
      </c>
      <c r="BI78" s="19" t="str">
        <f>IF(ISBLANK(R78),#REF!,R78)</f>
        <v>2.5</v>
      </c>
      <c r="BJ78" s="19" t="str">
        <f>IF(ISBLANK(Q78),#REF!,Q78)</f>
        <v>km/h</v>
      </c>
      <c r="BK78" s="19" t="e">
        <f t="shared" si="28"/>
        <v>#VALUE!</v>
      </c>
      <c r="BL78" s="47">
        <f t="shared" si="40"/>
        <v>68.03</v>
      </c>
      <c r="BM78" s="48">
        <f t="shared" si="41"/>
        <v>3.581</v>
      </c>
      <c r="BN78" s="20">
        <f t="shared" si="42"/>
        <v>1340.84</v>
      </c>
      <c r="BO78" s="20">
        <f t="shared" si="43"/>
        <v>1340.84</v>
      </c>
      <c r="BP78" s="20">
        <f t="shared" si="44"/>
        <v>0</v>
      </c>
      <c r="BQ78" s="48"/>
    </row>
    <row r="79" spans="1:69" x14ac:dyDescent="0.25">
      <c r="A79">
        <v>1722.7325138420199</v>
      </c>
      <c r="B79">
        <v>85.558835815431394</v>
      </c>
      <c r="D79">
        <v>2190.0191938579701</v>
      </c>
      <c r="E79">
        <v>259.48123477957398</v>
      </c>
      <c r="G79">
        <v>2549.4350282485898</v>
      </c>
      <c r="H79">
        <v>346.04041794526199</v>
      </c>
      <c r="J79" s="64">
        <v>23343</v>
      </c>
      <c r="K79" s="88" t="s">
        <v>91</v>
      </c>
      <c r="L79" s="91">
        <v>1351.07</v>
      </c>
      <c r="M79" s="88" t="s">
        <v>91</v>
      </c>
      <c r="N79" s="91">
        <v>3.5419999999999998</v>
      </c>
      <c r="O79" s="70" t="s">
        <v>92</v>
      </c>
      <c r="P79" s="93" t="s">
        <v>344</v>
      </c>
      <c r="Q79" s="55" t="s">
        <v>20</v>
      </c>
      <c r="R79" s="89" t="s">
        <v>119</v>
      </c>
      <c r="S79" s="55" t="s">
        <v>101</v>
      </c>
      <c r="T79" s="89" t="s">
        <v>345</v>
      </c>
      <c r="U79" s="55" t="s">
        <v>101</v>
      </c>
      <c r="V79" s="89" t="s">
        <v>346</v>
      </c>
      <c r="W79" s="55" t="s">
        <v>102</v>
      </c>
      <c r="X79" s="89" t="s">
        <v>122</v>
      </c>
      <c r="Y79" s="55" t="s">
        <v>93</v>
      </c>
      <c r="Z79" s="91">
        <v>64.23</v>
      </c>
      <c r="AA79" s="52" t="s">
        <v>26</v>
      </c>
      <c r="AB79" s="90" t="s">
        <v>347</v>
      </c>
      <c r="AC79" s="55" t="s">
        <v>91</v>
      </c>
      <c r="AD79" s="91">
        <v>1340.84</v>
      </c>
      <c r="AH79" s="77">
        <f t="shared" si="29"/>
        <v>1722.7325138420199</v>
      </c>
      <c r="AI79" s="78">
        <f t="shared" si="30"/>
        <v>256.67650744629418</v>
      </c>
      <c r="AJ79" s="79">
        <f t="shared" si="31"/>
        <v>62.975481691457432</v>
      </c>
      <c r="AK79" s="77">
        <f t="shared" si="32"/>
        <v>2190.0191938579701</v>
      </c>
      <c r="AL79" s="78">
        <f t="shared" si="33"/>
        <v>259.48123477957398</v>
      </c>
      <c r="AM79" s="79">
        <f t="shared" si="34"/>
        <v>80.932210676795179</v>
      </c>
      <c r="AN79" s="77">
        <f t="shared" si="25"/>
        <v>2549.4350282485898</v>
      </c>
      <c r="AO79" s="78">
        <f t="shared" si="26"/>
        <v>346.04041794526199</v>
      </c>
      <c r="AP79" s="79">
        <f t="shared" si="35"/>
        <v>125.64300150561125</v>
      </c>
      <c r="AQ79" s="100">
        <f>AI79*'Berechnungen 525d'!$C$5/'Berechnungen 525d'!$F$3/1000</f>
        <v>9.9896151842787404</v>
      </c>
      <c r="AR79" s="100">
        <f>AI79*'Berechnungen 525d'!$C$6/'Berechnungen 525d'!$F$3/1000</f>
        <v>5.5667321255904421</v>
      </c>
      <c r="AS79" s="100">
        <f>AI79*'Berechnungen 525d'!$C$7/'Berechnungen 525d'!$F$3/1000</f>
        <v>3.4696755029365081</v>
      </c>
      <c r="AT79" s="100">
        <f>AI79*'Berechnungen 525d'!$C$8/'Berechnungen 525d'!$F$3/1000</f>
        <v>2.4211471916095415</v>
      </c>
      <c r="AU79" s="100">
        <f>AI79*'Berechnungen 525d'!$C$9/'Berechnungen 525d'!$F$3/1000</f>
        <v>1.9064151115035761</v>
      </c>
      <c r="AV79" s="4">
        <f>AH79/'Berechnungen 525d'!$C$5*'Berechnungen 525d'!$B$3/1000*60</f>
        <v>16.687309911570253</v>
      </c>
      <c r="AW79" s="4">
        <f>AH79/'Berechnungen 525d'!$C$6*'Berechnungen 525d'!$B$3/1000*60</f>
        <v>29.945720526242518</v>
      </c>
      <c r="AX79" s="4">
        <f>AH79/'Berechnungen 525d'!$C$7*'Berechnungen 525d'!$B$3/1000*60</f>
        <v>48.044782382762705</v>
      </c>
      <c r="AY79" s="4">
        <f>AH79/'Berechnungen 525d'!$C$8*'Berechnungen 525d'!$B$3/1000*60</f>
        <v>68.851577902856803</v>
      </c>
      <c r="AZ79" s="4">
        <f>AH79/'Berechnungen 525d'!$C$9*'Berechnungen 525d'!$B$3/1000*60</f>
        <v>87.441503936628138</v>
      </c>
      <c r="BA79" s="99"/>
      <c r="BB79" s="82"/>
      <c r="BC79" s="17">
        <f t="shared" si="36"/>
        <v>23.343</v>
      </c>
      <c r="BD79" s="95">
        <f t="shared" si="37"/>
        <v>4168</v>
      </c>
      <c r="BE79" s="4">
        <f>BD79*60*'Berechnungen 525d'!$D$9/1000</f>
        <v>211.55703829787231</v>
      </c>
      <c r="BF79" s="19">
        <f t="shared" si="38"/>
        <v>2267</v>
      </c>
      <c r="BG79" s="19">
        <f t="shared" si="39"/>
        <v>2374</v>
      </c>
      <c r="BH79" s="19">
        <f t="shared" si="27"/>
        <v>-107</v>
      </c>
      <c r="BI79" s="19" t="str">
        <f>IF(ISBLANK(R79),#REF!,R79)</f>
        <v>2.5</v>
      </c>
      <c r="BJ79" s="19" t="str">
        <f>IF(ISBLANK(Q79),#REF!,Q79)</f>
        <v>km/h</v>
      </c>
      <c r="BK79" s="19" t="e">
        <f t="shared" si="28"/>
        <v>#VALUE!</v>
      </c>
      <c r="BL79" s="47">
        <f t="shared" si="40"/>
        <v>64.23</v>
      </c>
      <c r="BM79" s="48">
        <f t="shared" si="41"/>
        <v>3.5419999999999998</v>
      </c>
      <c r="BN79" s="20">
        <f t="shared" si="42"/>
        <v>1351.07</v>
      </c>
      <c r="BO79" s="20">
        <f t="shared" si="43"/>
        <v>1340.84</v>
      </c>
      <c r="BP79" s="20">
        <f t="shared" si="44"/>
        <v>-10.230000000000018</v>
      </c>
      <c r="BQ79" s="48"/>
    </row>
    <row r="80" spans="1:69" x14ac:dyDescent="0.25">
      <c r="A80">
        <v>1732.8236153678899</v>
      </c>
      <c r="B80">
        <v>86.492380044964094</v>
      </c>
      <c r="D80">
        <v>2205.37428023033</v>
      </c>
      <c r="E80">
        <v>262.45324816216902</v>
      </c>
      <c r="G80">
        <v>2570.6214689265498</v>
      </c>
      <c r="H80">
        <v>346.04758763753898</v>
      </c>
      <c r="J80" s="64">
        <v>23594</v>
      </c>
      <c r="K80" s="88" t="s">
        <v>91</v>
      </c>
      <c r="L80" s="91">
        <v>1361.31</v>
      </c>
      <c r="M80" s="88" t="s">
        <v>91</v>
      </c>
      <c r="N80" s="91">
        <v>3.512</v>
      </c>
      <c r="O80" s="70" t="s">
        <v>92</v>
      </c>
      <c r="P80" s="93" t="s">
        <v>348</v>
      </c>
      <c r="Q80" s="55" t="s">
        <v>20</v>
      </c>
      <c r="R80" s="89" t="s">
        <v>119</v>
      </c>
      <c r="S80" s="55" t="s">
        <v>101</v>
      </c>
      <c r="T80" s="89" t="s">
        <v>349</v>
      </c>
      <c r="U80" s="55" t="s">
        <v>101</v>
      </c>
      <c r="V80" s="89" t="s">
        <v>350</v>
      </c>
      <c r="W80" s="55" t="s">
        <v>102</v>
      </c>
      <c r="X80" s="89" t="s">
        <v>122</v>
      </c>
      <c r="Y80" s="55" t="s">
        <v>93</v>
      </c>
      <c r="Z80" s="91">
        <v>59.87</v>
      </c>
      <c r="AA80" s="52" t="s">
        <v>26</v>
      </c>
      <c r="AB80" s="90" t="s">
        <v>351</v>
      </c>
      <c r="AC80" s="55" t="s">
        <v>91</v>
      </c>
      <c r="AD80" s="91">
        <v>1340.84</v>
      </c>
      <c r="AH80" s="77">
        <f t="shared" si="29"/>
        <v>1732.8236153678899</v>
      </c>
      <c r="AI80" s="78">
        <f t="shared" si="30"/>
        <v>259.4771401348923</v>
      </c>
      <c r="AJ80" s="79">
        <f t="shared" si="31"/>
        <v>64.035526845829935</v>
      </c>
      <c r="AK80" s="77">
        <f t="shared" si="32"/>
        <v>2205.37428023033</v>
      </c>
      <c r="AL80" s="78">
        <f t="shared" si="33"/>
        <v>262.45324816216902</v>
      </c>
      <c r="AM80" s="79">
        <f t="shared" si="34"/>
        <v>82.433128742426646</v>
      </c>
      <c r="AN80" s="77">
        <f t="shared" si="25"/>
        <v>2570.6214689265498</v>
      </c>
      <c r="AO80" s="78">
        <f t="shared" si="26"/>
        <v>346.04758763753898</v>
      </c>
      <c r="AP80" s="79">
        <f t="shared" si="35"/>
        <v>126.68975103203211</v>
      </c>
      <c r="AQ80" s="100">
        <f>AI80*'Berechnungen 525d'!$C$5/'Berechnungen 525d'!$F$3/1000</f>
        <v>10.098613250015086</v>
      </c>
      <c r="AR80" s="100">
        <f>AI80*'Berechnungen 525d'!$C$6/'Berechnungen 525d'!$F$3/1000</f>
        <v>5.6274715057335971</v>
      </c>
      <c r="AS80" s="100">
        <f>AI80*'Berechnungen 525d'!$C$7/'Berechnungen 525d'!$F$3/1000</f>
        <v>3.5075336097380641</v>
      </c>
      <c r="AT80" s="100">
        <f>AI80*'Berechnungen 525d'!$C$8/'Berechnungen 525d'!$F$3/1000</f>
        <v>2.4475646617402971</v>
      </c>
      <c r="AU80" s="100">
        <f>AI80*'Berechnungen 525d'!$C$9/'Berechnungen 525d'!$F$3/1000</f>
        <v>1.9272162690868484</v>
      </c>
      <c r="AV80" s="4">
        <f>AH80/'Berechnungen 525d'!$C$5*'Berechnungen 525d'!$B$3/1000*60</f>
        <v>16.785057726253196</v>
      </c>
      <c r="AW80" s="4">
        <f>AH80/'Berechnungen 525d'!$C$6*'Berechnungen 525d'!$B$3/1000*60</f>
        <v>30.121130988207799</v>
      </c>
      <c r="AX80" s="4">
        <f>AH80/'Berechnungen 525d'!$C$7*'Berechnungen 525d'!$B$3/1000*60</f>
        <v>48.326210156904821</v>
      </c>
      <c r="AY80" s="4">
        <f>AH80/'Berechnungen 525d'!$C$8*'Berechnungen 525d'!$B$3/1000*60</f>
        <v>69.25488384690297</v>
      </c>
      <c r="AZ80" s="4">
        <f>AH80/'Berechnungen 525d'!$C$9*'Berechnungen 525d'!$B$3/1000*60</f>
        <v>87.953702485566765</v>
      </c>
      <c r="BA80" s="99"/>
      <c r="BB80" s="82"/>
      <c r="BC80" s="17">
        <f t="shared" si="36"/>
        <v>23.594000000000001</v>
      </c>
      <c r="BD80" s="95">
        <f t="shared" si="37"/>
        <v>4320</v>
      </c>
      <c r="BE80" s="4">
        <f>BD80*60*'Berechnungen 525d'!$D$9/1000</f>
        <v>219.27217021276596</v>
      </c>
      <c r="BF80" s="19">
        <f t="shared" si="38"/>
        <v>2211</v>
      </c>
      <c r="BG80" s="19">
        <f t="shared" si="39"/>
        <v>2297</v>
      </c>
      <c r="BH80" s="19">
        <f t="shared" si="27"/>
        <v>-86</v>
      </c>
      <c r="BI80" s="19" t="str">
        <f>IF(ISBLANK(R80),#REF!,R80)</f>
        <v>2.5</v>
      </c>
      <c r="BJ80" s="19" t="str">
        <f>IF(ISBLANK(Q80),#REF!,Q80)</f>
        <v>km/h</v>
      </c>
      <c r="BK80" s="19" t="e">
        <f t="shared" si="28"/>
        <v>#VALUE!</v>
      </c>
      <c r="BL80" s="47">
        <f t="shared" si="40"/>
        <v>59.87</v>
      </c>
      <c r="BM80" s="48">
        <f t="shared" si="41"/>
        <v>3.512</v>
      </c>
      <c r="BN80" s="20">
        <f t="shared" si="42"/>
        <v>1361.31</v>
      </c>
      <c r="BO80" s="20">
        <f t="shared" si="43"/>
        <v>1340.84</v>
      </c>
      <c r="BP80" s="20">
        <f t="shared" si="44"/>
        <v>-20.470000000000027</v>
      </c>
      <c r="BQ80" s="48"/>
    </row>
    <row r="81" spans="1:69" x14ac:dyDescent="0.25">
      <c r="A81">
        <v>1734.84287868097</v>
      </c>
      <c r="B81">
        <v>86.772208637044201</v>
      </c>
      <c r="D81">
        <v>2220.7293666026899</v>
      </c>
      <c r="E81">
        <v>267.40154612974402</v>
      </c>
      <c r="G81">
        <v>2612.9943502824899</v>
      </c>
      <c r="H81">
        <v>346.06192702209199</v>
      </c>
      <c r="J81" s="64">
        <v>23894</v>
      </c>
      <c r="K81" s="88" t="s">
        <v>91</v>
      </c>
      <c r="L81" s="91">
        <v>1351.07</v>
      </c>
      <c r="M81" s="88" t="s">
        <v>91</v>
      </c>
      <c r="N81" s="91">
        <v>3.4820000000000002</v>
      </c>
      <c r="O81" s="70" t="s">
        <v>92</v>
      </c>
      <c r="P81" s="93" t="s">
        <v>352</v>
      </c>
      <c r="Q81" s="55" t="s">
        <v>20</v>
      </c>
      <c r="R81" s="89" t="s">
        <v>119</v>
      </c>
      <c r="S81" s="55" t="s">
        <v>101</v>
      </c>
      <c r="T81" s="89" t="s">
        <v>353</v>
      </c>
      <c r="U81" s="55" t="s">
        <v>101</v>
      </c>
      <c r="V81" s="89" t="s">
        <v>354</v>
      </c>
      <c r="W81" s="55" t="s">
        <v>102</v>
      </c>
      <c r="X81" s="89" t="s">
        <v>122</v>
      </c>
      <c r="Y81" s="55" t="s">
        <v>93</v>
      </c>
      <c r="Z81" s="91">
        <v>55.19</v>
      </c>
      <c r="AA81" s="52" t="s">
        <v>26</v>
      </c>
      <c r="AB81" s="90" t="s">
        <v>355</v>
      </c>
      <c r="AC81" s="55" t="s">
        <v>91</v>
      </c>
      <c r="AD81" s="91">
        <v>1340.84</v>
      </c>
      <c r="AH81" s="77">
        <f t="shared" si="29"/>
        <v>1734.84287868097</v>
      </c>
      <c r="AI81" s="78">
        <f t="shared" si="30"/>
        <v>260.31662591113263</v>
      </c>
      <c r="AJ81" s="79">
        <f t="shared" si="31"/>
        <v>64.317562999877495</v>
      </c>
      <c r="AK81" s="77">
        <f t="shared" si="32"/>
        <v>2220.7293666026899</v>
      </c>
      <c r="AL81" s="78">
        <f t="shared" si="33"/>
        <v>267.40154612974402</v>
      </c>
      <c r="AM81" s="79">
        <f t="shared" si="34"/>
        <v>84.572092483746346</v>
      </c>
      <c r="AN81" s="77">
        <f t="shared" si="25"/>
        <v>2612.9943502824899</v>
      </c>
      <c r="AO81" s="78">
        <f t="shared" si="26"/>
        <v>346.06192702209199</v>
      </c>
      <c r="AP81" s="79">
        <f t="shared" si="35"/>
        <v>128.78337988565201</v>
      </c>
      <c r="AQ81" s="100">
        <f>AI81*'Berechnungen 525d'!$C$5/'Berechnungen 525d'!$F$3/1000</f>
        <v>10.131285269518356</v>
      </c>
      <c r="AR81" s="100">
        <f>AI81*'Berechnungen 525d'!$C$6/'Berechnungen 525d'!$F$3/1000</f>
        <v>5.6456780509529763</v>
      </c>
      <c r="AS81" s="100">
        <f>AI81*'Berechnungen 525d'!$C$7/'Berechnungen 525d'!$F$3/1000</f>
        <v>3.5188815249090473</v>
      </c>
      <c r="AT81" s="100">
        <f>AI81*'Berechnungen 525d'!$C$8/'Berechnungen 525d'!$F$3/1000</f>
        <v>2.4554832618870823</v>
      </c>
      <c r="AU81" s="100">
        <f>AI81*'Berechnungen 525d'!$C$9/'Berechnungen 525d'!$F$3/1000</f>
        <v>1.9334513873126635</v>
      </c>
      <c r="AV81" s="4">
        <f>AH81/'Berechnungen 525d'!$C$5*'Berechnungen 525d'!$B$3/1000*60</f>
        <v>16.804617392323053</v>
      </c>
      <c r="AW81" s="4">
        <f>AH81/'Berechnungen 525d'!$C$6*'Berechnungen 525d'!$B$3/1000*60</f>
        <v>30.156231210881096</v>
      </c>
      <c r="AX81" s="4">
        <f>AH81/'Berechnungen 525d'!$C$7*'Berechnungen 525d'!$B$3/1000*60</f>
        <v>48.382524799875164</v>
      </c>
      <c r="AY81" s="4">
        <f>AH81/'Berechnungen 525d'!$C$8*'Berechnungen 525d'!$B$3/1000*60</f>
        <v>69.335586721080944</v>
      </c>
      <c r="AZ81" s="4">
        <f>AH81/'Berechnungen 525d'!$C$9*'Berechnungen 525d'!$B$3/1000*60</f>
        <v>88.056195135772811</v>
      </c>
      <c r="BA81" s="99"/>
      <c r="BB81" s="82"/>
      <c r="BC81" s="17">
        <f t="shared" si="36"/>
        <v>23.893999999999998</v>
      </c>
      <c r="BD81" s="95">
        <f t="shared" si="37"/>
        <v>4459</v>
      </c>
      <c r="BE81" s="4">
        <f>BD81*60*'Berechnungen 525d'!$D$9/1000</f>
        <v>226.32745531914892</v>
      </c>
      <c r="BF81" s="19">
        <f t="shared" si="38"/>
        <v>2139</v>
      </c>
      <c r="BG81" s="19">
        <f t="shared" si="39"/>
        <v>2170</v>
      </c>
      <c r="BH81" s="19">
        <f t="shared" si="27"/>
        <v>-31</v>
      </c>
      <c r="BI81" s="19" t="str">
        <f>IF(ISBLANK(R81),#REF!,R81)</f>
        <v>2.5</v>
      </c>
      <c r="BJ81" s="19" t="str">
        <f>IF(ISBLANK(Q81),#REF!,Q81)</f>
        <v>km/h</v>
      </c>
      <c r="BK81" s="19" t="e">
        <f t="shared" si="28"/>
        <v>#VALUE!</v>
      </c>
      <c r="BL81" s="47">
        <f t="shared" si="40"/>
        <v>55.19</v>
      </c>
      <c r="BM81" s="48">
        <f t="shared" si="41"/>
        <v>3.4820000000000002</v>
      </c>
      <c r="BN81" s="20">
        <f t="shared" si="42"/>
        <v>1351.07</v>
      </c>
      <c r="BO81" s="20">
        <f t="shared" si="43"/>
        <v>1340.84</v>
      </c>
      <c r="BP81" s="20">
        <f t="shared" si="44"/>
        <v>-10.230000000000018</v>
      </c>
      <c r="BQ81" s="48"/>
    </row>
    <row r="82" spans="1:69" x14ac:dyDescent="0.25">
      <c r="A82">
        <v>1740.8975395964901</v>
      </c>
      <c r="B82">
        <v>87.332335174763799</v>
      </c>
      <c r="D82">
        <v>2243.7619961612299</v>
      </c>
      <c r="E82">
        <v>271.36549505739202</v>
      </c>
      <c r="G82">
        <v>2662.4293785310701</v>
      </c>
      <c r="H82">
        <v>347.770703681398</v>
      </c>
      <c r="J82" s="64">
        <v>24174</v>
      </c>
      <c r="K82" s="88" t="s">
        <v>91</v>
      </c>
      <c r="L82" s="91">
        <v>1361.31</v>
      </c>
      <c r="M82" s="88" t="s">
        <v>91</v>
      </c>
      <c r="N82" s="91">
        <v>3.452</v>
      </c>
      <c r="O82" s="70" t="s">
        <v>92</v>
      </c>
      <c r="P82" s="93" t="s">
        <v>356</v>
      </c>
      <c r="Q82" s="55" t="s">
        <v>20</v>
      </c>
      <c r="R82" s="89" t="s">
        <v>119</v>
      </c>
      <c r="S82" s="55" t="s">
        <v>101</v>
      </c>
      <c r="T82" s="89" t="s">
        <v>357</v>
      </c>
      <c r="U82" s="55" t="s">
        <v>101</v>
      </c>
      <c r="V82" s="89" t="s">
        <v>358</v>
      </c>
      <c r="W82" s="55" t="s">
        <v>102</v>
      </c>
      <c r="X82" s="89" t="s">
        <v>122</v>
      </c>
      <c r="Y82" s="55" t="s">
        <v>93</v>
      </c>
      <c r="Z82" s="91">
        <v>48.24</v>
      </c>
      <c r="AA82" s="52" t="s">
        <v>26</v>
      </c>
      <c r="AB82" s="90" t="s">
        <v>359</v>
      </c>
      <c r="AC82" s="55" t="s">
        <v>91</v>
      </c>
      <c r="AD82" s="91">
        <v>1340.84</v>
      </c>
      <c r="AH82" s="77">
        <f t="shared" si="29"/>
        <v>1740.8975395964901</v>
      </c>
      <c r="AI82" s="78">
        <f t="shared" si="30"/>
        <v>261.99700552429141</v>
      </c>
      <c r="AJ82" s="79">
        <f t="shared" si="31"/>
        <v>64.958661192646957</v>
      </c>
      <c r="AK82" s="77">
        <f t="shared" si="32"/>
        <v>2243.7619961612299</v>
      </c>
      <c r="AL82" s="78">
        <f t="shared" si="33"/>
        <v>271.36549505739202</v>
      </c>
      <c r="AM82" s="79">
        <f t="shared" si="34"/>
        <v>86.715940595245243</v>
      </c>
      <c r="AN82" s="77">
        <f t="shared" si="25"/>
        <v>2662.4293785310701</v>
      </c>
      <c r="AO82" s="78">
        <f t="shared" si="26"/>
        <v>347.770703681398</v>
      </c>
      <c r="AP82" s="79">
        <f t="shared" si="35"/>
        <v>131.86775644130802</v>
      </c>
      <c r="AQ82" s="100">
        <f>AI82*'Berechnungen 525d'!$C$5/'Berechnungen 525d'!$F$3/1000</f>
        <v>10.196684108960159</v>
      </c>
      <c r="AR82" s="100">
        <f>AI82*'Berechnungen 525d'!$C$6/'Berechnungen 525d'!$F$3/1000</f>
        <v>5.6821216790388682</v>
      </c>
      <c r="AS82" s="100">
        <f>AI82*'Berechnungen 525d'!$C$7/'Berechnungen 525d'!$F$3/1000</f>
        <v>3.5415963889899791</v>
      </c>
      <c r="AT82" s="100">
        <f>AI82*'Berechnungen 525d'!$C$8/'Berechnungen 525d'!$F$3/1000</f>
        <v>2.471333743965535</v>
      </c>
      <c r="AU82" s="100">
        <f>AI82*'Berechnungen 525d'!$C$9/'Berechnungen 525d'!$F$3/1000</f>
        <v>1.9459320818626258</v>
      </c>
      <c r="AV82" s="4">
        <f>AH82/'Berechnungen 525d'!$C$5*'Berechnungen 525d'!$B$3/1000*60</f>
        <v>16.863266081132799</v>
      </c>
      <c r="AW82" s="4">
        <f>AH82/'Berechnungen 525d'!$C$6*'Berechnungen 525d'!$B$3/1000*60</f>
        <v>30.261477488060237</v>
      </c>
      <c r="AX82" s="4">
        <f>AH82/'Berechnungen 525d'!$C$7*'Berechnungen 525d'!$B$3/1000*60</f>
        <v>48.551381464360375</v>
      </c>
      <c r="AY82" s="4">
        <f>AH82/'Berechnungen 525d'!$C$8*'Berechnungen 525d'!$B$3/1000*60</f>
        <v>69.577570287508564</v>
      </c>
      <c r="AZ82" s="4">
        <f>AH82/'Berechnungen 525d'!$C$9*'Berechnungen 525d'!$B$3/1000*60</f>
        <v>88.36351426513589</v>
      </c>
      <c r="BA82" s="99"/>
      <c r="BB82" s="82"/>
      <c r="BC82" s="17">
        <f t="shared" si="36"/>
        <v>24.173999999999999</v>
      </c>
      <c r="BD82" s="95">
        <f t="shared" si="37"/>
        <v>4567</v>
      </c>
      <c r="BE82" s="4">
        <f>BD82*60*'Berechnungen 525d'!$D$9/1000</f>
        <v>231.80925957446809</v>
      </c>
      <c r="BF82" s="19">
        <f t="shared" si="38"/>
        <v>2065</v>
      </c>
      <c r="BG82" s="19">
        <f t="shared" si="39"/>
        <v>2074</v>
      </c>
      <c r="BH82" s="19">
        <f t="shared" si="27"/>
        <v>-9</v>
      </c>
      <c r="BI82" s="19" t="str">
        <f>IF(ISBLANK(R82),#REF!,R82)</f>
        <v>2.5</v>
      </c>
      <c r="BJ82" s="19" t="str">
        <f>IF(ISBLANK(Q82),#REF!,Q82)</f>
        <v>km/h</v>
      </c>
      <c r="BK82" s="19" t="e">
        <f t="shared" si="28"/>
        <v>#VALUE!</v>
      </c>
      <c r="BL82" s="47">
        <f t="shared" si="40"/>
        <v>48.24</v>
      </c>
      <c r="BM82" s="48">
        <f t="shared" si="41"/>
        <v>3.452</v>
      </c>
      <c r="BN82" s="20">
        <f t="shared" si="42"/>
        <v>1361.31</v>
      </c>
      <c r="BO82" s="20">
        <f t="shared" si="43"/>
        <v>1340.84</v>
      </c>
      <c r="BP82" s="20">
        <f t="shared" si="44"/>
        <v>-20.470000000000027</v>
      </c>
      <c r="BQ82" s="48"/>
    </row>
    <row r="83" spans="1:69" x14ac:dyDescent="0.25">
      <c r="A83">
        <v>1746.9501144961901</v>
      </c>
      <c r="B83">
        <v>87.706222220136198</v>
      </c>
      <c r="D83">
        <v>2251.4395393474101</v>
      </c>
      <c r="E83">
        <v>274.33371518742501</v>
      </c>
      <c r="G83">
        <v>2704.8022598870102</v>
      </c>
      <c r="H83">
        <v>347.78504306595198</v>
      </c>
      <c r="J83" s="64">
        <v>24495</v>
      </c>
      <c r="K83" s="88" t="s">
        <v>91</v>
      </c>
      <c r="L83" s="91">
        <v>1330.6</v>
      </c>
      <c r="M83" s="88" t="s">
        <v>91</v>
      </c>
      <c r="N83" s="91">
        <v>3.4569999999999999</v>
      </c>
      <c r="O83" s="70" t="s">
        <v>92</v>
      </c>
      <c r="P83" s="93" t="s">
        <v>360</v>
      </c>
      <c r="Q83" s="55" t="s">
        <v>20</v>
      </c>
      <c r="R83" s="89" t="s">
        <v>119</v>
      </c>
      <c r="S83" s="55" t="s">
        <v>101</v>
      </c>
      <c r="T83" s="89" t="s">
        <v>361</v>
      </c>
      <c r="U83" s="55" t="s">
        <v>101</v>
      </c>
      <c r="V83" s="89" t="s">
        <v>362</v>
      </c>
      <c r="W83" s="55" t="s">
        <v>102</v>
      </c>
      <c r="X83" s="89" t="s">
        <v>122</v>
      </c>
      <c r="Y83" s="55" t="s">
        <v>93</v>
      </c>
      <c r="Z83" s="91">
        <v>37.31</v>
      </c>
      <c r="AA83" s="52" t="s">
        <v>26</v>
      </c>
      <c r="AB83" s="90" t="s">
        <v>363</v>
      </c>
      <c r="AC83" s="55" t="s">
        <v>91</v>
      </c>
      <c r="AD83" s="91">
        <v>1197.54</v>
      </c>
      <c r="AH83" s="77">
        <f t="shared" si="29"/>
        <v>1746.9501144961901</v>
      </c>
      <c r="AI83" s="78">
        <f t="shared" si="30"/>
        <v>263.11866666040862</v>
      </c>
      <c r="AJ83" s="79">
        <f t="shared" si="31"/>
        <v>65.463570619668914</v>
      </c>
      <c r="AK83" s="77">
        <f t="shared" si="32"/>
        <v>2251.4395393474101</v>
      </c>
      <c r="AL83" s="78">
        <f t="shared" si="33"/>
        <v>274.33371518742501</v>
      </c>
      <c r="AM83" s="79">
        <f t="shared" si="34"/>
        <v>87.96441122469389</v>
      </c>
      <c r="AN83" s="77">
        <f t="shared" si="25"/>
        <v>2704.8022598870102</v>
      </c>
      <c r="AO83" s="78">
        <f t="shared" si="26"/>
        <v>347.78504306595198</v>
      </c>
      <c r="AP83" s="79">
        <f t="shared" si="35"/>
        <v>133.97197126945784</v>
      </c>
      <c r="AQ83" s="100">
        <f>AI83*'Berechnungen 525d'!$C$5/'Berechnungen 525d'!$F$3/1000</f>
        <v>10.240338135689958</v>
      </c>
      <c r="AR83" s="100">
        <f>AI83*'Berechnungen 525d'!$C$6/'Berechnungen 525d'!$F$3/1000</f>
        <v>5.7064479687432588</v>
      </c>
      <c r="AS83" s="100">
        <f>AI83*'Berechnungen 525d'!$C$7/'Berechnungen 525d'!$F$3/1000</f>
        <v>3.556758665449566</v>
      </c>
      <c r="AT83" s="100">
        <f>AI83*'Berechnungen 525d'!$C$8/'Berechnungen 525d'!$F$3/1000</f>
        <v>2.4819140138027191</v>
      </c>
      <c r="AU83" s="100">
        <f>AI83*'Berechnungen 525d'!$C$9/'Berechnungen 525d'!$F$3/1000</f>
        <v>1.9542630029942667</v>
      </c>
      <c r="AV83" s="4">
        <f>AH83/'Berechnungen 525d'!$C$5*'Berechnungen 525d'!$B$3/1000*60</f>
        <v>16.921894563675941</v>
      </c>
      <c r="AW83" s="4">
        <f>AH83/'Berechnungen 525d'!$C$6*'Berechnungen 525d'!$B$3/1000*60</f>
        <v>30.366687504678747</v>
      </c>
      <c r="AX83" s="4">
        <f>AH83/'Berechnungen 525d'!$C$7*'Berechnungen 525d'!$B$3/1000*60</f>
        <v>48.720179952561502</v>
      </c>
      <c r="AY83" s="4">
        <f>AH83/'Berechnungen 525d'!$C$8*'Berechnungen 525d'!$B$3/1000*60</f>
        <v>69.819470483198373</v>
      </c>
      <c r="AZ83" s="4">
        <f>AH83/'Berechnungen 525d'!$C$9*'Berechnungen 525d'!$B$3/1000*60</f>
        <v>88.670727513661944</v>
      </c>
      <c r="BA83" s="99"/>
      <c r="BB83" s="82"/>
      <c r="BC83" s="17">
        <f t="shared" si="36"/>
        <v>24.495000000000001</v>
      </c>
      <c r="BD83" s="95">
        <f t="shared" si="37"/>
        <v>4679</v>
      </c>
      <c r="BE83" s="4">
        <f>BD83*60*'Berechnungen 525d'!$D$9/1000</f>
        <v>237.49409361702126</v>
      </c>
      <c r="BF83" s="19">
        <f t="shared" si="38"/>
        <v>2053</v>
      </c>
      <c r="BG83" s="19">
        <f t="shared" si="39"/>
        <v>1955</v>
      </c>
      <c r="BH83" s="19">
        <f t="shared" si="27"/>
        <v>98</v>
      </c>
      <c r="BI83" s="19" t="str">
        <f>IF(ISBLANK(R83),#REF!,R83)</f>
        <v>2.5</v>
      </c>
      <c r="BJ83" s="19" t="str">
        <f>IF(ISBLANK(Q83),#REF!,Q83)</f>
        <v>km/h</v>
      </c>
      <c r="BK83" s="19" t="e">
        <f t="shared" si="28"/>
        <v>#VALUE!</v>
      </c>
      <c r="BL83" s="47">
        <f t="shared" si="40"/>
        <v>37.31</v>
      </c>
      <c r="BM83" s="48">
        <f t="shared" si="41"/>
        <v>3.4569999999999999</v>
      </c>
      <c r="BN83" s="20">
        <f t="shared" si="42"/>
        <v>1330.6</v>
      </c>
      <c r="BO83" s="20">
        <f t="shared" si="43"/>
        <v>1197.54</v>
      </c>
      <c r="BP83" s="20">
        <f t="shared" si="44"/>
        <v>-133.05999999999995</v>
      </c>
      <c r="BQ83" s="48"/>
    </row>
    <row r="84" spans="1:69" x14ac:dyDescent="0.25">
      <c r="A84">
        <v>1755.0250817327101</v>
      </c>
      <c r="B84">
        <v>88.639297096109502</v>
      </c>
      <c r="D84">
        <v>2266.79462571977</v>
      </c>
      <c r="E84">
        <v>277.30572857001999</v>
      </c>
      <c r="G84">
        <v>2768.3615819208999</v>
      </c>
      <c r="H84">
        <v>346.11450476545502</v>
      </c>
      <c r="J84" s="64">
        <v>24755</v>
      </c>
      <c r="K84" s="88" t="s">
        <v>91</v>
      </c>
      <c r="L84" s="91">
        <v>1064.48</v>
      </c>
      <c r="M84" s="88" t="s">
        <v>91</v>
      </c>
      <c r="N84" s="91">
        <v>3.4350000000000001</v>
      </c>
      <c r="O84" s="70" t="s">
        <v>92</v>
      </c>
      <c r="P84" s="93" t="s">
        <v>364</v>
      </c>
      <c r="Q84" s="55" t="s">
        <v>20</v>
      </c>
      <c r="R84" s="89" t="s">
        <v>119</v>
      </c>
      <c r="S84" s="55" t="s">
        <v>101</v>
      </c>
      <c r="T84" s="89" t="s">
        <v>365</v>
      </c>
      <c r="U84" s="55" t="s">
        <v>101</v>
      </c>
      <c r="V84" s="89" t="s">
        <v>362</v>
      </c>
      <c r="W84" s="55" t="s">
        <v>102</v>
      </c>
      <c r="X84" s="89" t="s">
        <v>122</v>
      </c>
      <c r="Y84" s="55" t="s">
        <v>93</v>
      </c>
      <c r="Z84" s="91">
        <v>30.35</v>
      </c>
      <c r="AA84" s="52" t="s">
        <v>26</v>
      </c>
      <c r="AB84" s="90" t="s">
        <v>366</v>
      </c>
      <c r="AC84" s="55" t="s">
        <v>91</v>
      </c>
      <c r="AD84" s="91">
        <v>1033.78</v>
      </c>
      <c r="AH84" s="77">
        <f t="shared" si="29"/>
        <v>1755.0250817327101</v>
      </c>
      <c r="AI84" s="78">
        <f t="shared" si="30"/>
        <v>265.91789128832852</v>
      </c>
      <c r="AJ84" s="79">
        <f t="shared" si="31"/>
        <v>66.465826881597451</v>
      </c>
      <c r="AK84" s="77">
        <f t="shared" si="32"/>
        <v>2266.79462571977</v>
      </c>
      <c r="AL84" s="78">
        <f t="shared" si="33"/>
        <v>277.30572857001999</v>
      </c>
      <c r="AM84" s="79">
        <f t="shared" si="34"/>
        <v>89.523806934017642</v>
      </c>
      <c r="AN84" s="77">
        <f t="shared" si="25"/>
        <v>2768.3615819208999</v>
      </c>
      <c r="AO84" s="78">
        <f t="shared" si="26"/>
        <v>346.11450476545502</v>
      </c>
      <c r="AP84" s="79">
        <f t="shared" si="35"/>
        <v>136.46149970594254</v>
      </c>
      <c r="AQ84" s="100">
        <f>AI84*'Berechnungen 525d'!$C$5/'Berechnungen 525d'!$F$3/1000</f>
        <v>10.349281400991035</v>
      </c>
      <c r="AR84" s="100">
        <f>AI84*'Berechnungen 525d'!$C$6/'Berechnungen 525d'!$F$3/1000</f>
        <v>5.7671568112392784</v>
      </c>
      <c r="AS84" s="100">
        <f>AI84*'Berechnungen 525d'!$C$7/'Berechnungen 525d'!$F$3/1000</f>
        <v>3.594597738512153</v>
      </c>
      <c r="AT84" s="100">
        <f>AI84*'Berechnungen 525d'!$C$8/'Berechnungen 525d'!$F$3/1000</f>
        <v>2.5083182021485908</v>
      </c>
      <c r="AU84" s="100">
        <f>AI84*'Berechnungen 525d'!$C$9/'Berechnungen 525d'!$F$3/1000</f>
        <v>1.9750537024792052</v>
      </c>
      <c r="AV84" s="4">
        <f>AH84/'Berechnungen 525d'!$C$5*'Berechnungen 525d'!$B$3/1000*60</f>
        <v>17.000113021688939</v>
      </c>
      <c r="AW84" s="4">
        <f>AH84/'Berechnungen 525d'!$C$6*'Berechnungen 525d'!$B$3/1000*60</f>
        <v>30.507052134811666</v>
      </c>
      <c r="AX84" s="4">
        <f>AH84/'Berechnungen 525d'!$C$7*'Berechnungen 525d'!$B$3/1000*60</f>
        <v>48.945380348159382</v>
      </c>
      <c r="AY84" s="4">
        <f>AH84/'Berechnungen 525d'!$C$8*'Berechnungen 525d'!$B$3/1000*60</f>
        <v>70.142198609173278</v>
      </c>
      <c r="AZ84" s="4">
        <f>AH84/'Berechnungen 525d'!$C$9*'Berechnungen 525d'!$B$3/1000*60</f>
        <v>89.080592233650066</v>
      </c>
      <c r="BA84" s="99"/>
      <c r="BB84" s="82"/>
      <c r="BC84" s="17">
        <f t="shared" si="36"/>
        <v>24.754999999999999</v>
      </c>
      <c r="BD84" s="95">
        <f t="shared" si="37"/>
        <v>4737</v>
      </c>
      <c r="BE84" s="4">
        <f>BD84*60*'Berechnungen 525d'!$D$9/1000</f>
        <v>240.43802553191486</v>
      </c>
      <c r="BF84" s="19">
        <f t="shared" si="38"/>
        <v>2053</v>
      </c>
      <c r="BG84" s="19">
        <f t="shared" si="39"/>
        <v>1864</v>
      </c>
      <c r="BH84" s="19">
        <f t="shared" si="27"/>
        <v>189</v>
      </c>
      <c r="BI84" s="19" t="str">
        <f>IF(ISBLANK(R84),#REF!,R84)</f>
        <v>2.5</v>
      </c>
      <c r="BJ84" s="19" t="str">
        <f>IF(ISBLANK(Q84),#REF!,Q84)</f>
        <v>km/h</v>
      </c>
      <c r="BK84" s="19" t="e">
        <f t="shared" si="28"/>
        <v>#VALUE!</v>
      </c>
      <c r="BL84" s="47">
        <f t="shared" si="40"/>
        <v>30.35</v>
      </c>
      <c r="BM84" s="48">
        <f t="shared" si="41"/>
        <v>3.4350000000000001</v>
      </c>
      <c r="BN84" s="20">
        <f t="shared" si="42"/>
        <v>1064.48</v>
      </c>
      <c r="BO84" s="20">
        <f t="shared" si="43"/>
        <v>1033.78</v>
      </c>
      <c r="BP84" s="20">
        <f t="shared" si="44"/>
        <v>-30.700000000000045</v>
      </c>
      <c r="BQ84" s="48"/>
    </row>
    <row r="85" spans="1:69" x14ac:dyDescent="0.25">
      <c r="A85">
        <v>1763.09900596131</v>
      </c>
      <c r="B85">
        <v>89.479252225909207</v>
      </c>
      <c r="D85">
        <v>2282.1497120921299</v>
      </c>
      <c r="E85">
        <v>280.27774195261497</v>
      </c>
      <c r="G85">
        <v>2789.5480225988699</v>
      </c>
      <c r="H85">
        <v>346.12167445773201</v>
      </c>
      <c r="J85" s="64">
        <v>25046</v>
      </c>
      <c r="K85" s="88" t="s">
        <v>91</v>
      </c>
      <c r="L85" s="91">
        <v>921.18700000000001</v>
      </c>
      <c r="M85" s="88" t="s">
        <v>91</v>
      </c>
      <c r="N85" s="91">
        <v>3.431</v>
      </c>
      <c r="O85" s="70" t="s">
        <v>92</v>
      </c>
      <c r="P85" s="93" t="s">
        <v>367</v>
      </c>
      <c r="Q85" s="55" t="s">
        <v>20</v>
      </c>
      <c r="R85" s="89" t="s">
        <v>119</v>
      </c>
      <c r="S85" s="55" t="s">
        <v>101</v>
      </c>
      <c r="T85" s="89" t="s">
        <v>368</v>
      </c>
      <c r="U85" s="55" t="s">
        <v>101</v>
      </c>
      <c r="V85" s="89" t="s">
        <v>362</v>
      </c>
      <c r="W85" s="55" t="s">
        <v>102</v>
      </c>
      <c r="X85" s="89" t="s">
        <v>122</v>
      </c>
      <c r="Y85" s="55" t="s">
        <v>93</v>
      </c>
      <c r="Z85" s="91">
        <v>26.66</v>
      </c>
      <c r="AA85" s="52" t="s">
        <v>26</v>
      </c>
      <c r="AB85" s="90" t="s">
        <v>201</v>
      </c>
      <c r="AC85" s="55" t="s">
        <v>91</v>
      </c>
      <c r="AD85" s="91">
        <v>910.952</v>
      </c>
      <c r="AH85" s="77">
        <f t="shared" si="29"/>
        <v>1763.09900596131</v>
      </c>
      <c r="AI85" s="78">
        <f t="shared" si="30"/>
        <v>268.43775667772763</v>
      </c>
      <c r="AJ85" s="79">
        <f t="shared" si="31"/>
        <v>67.404334895554342</v>
      </c>
      <c r="AK85" s="77">
        <f t="shared" si="32"/>
        <v>2282.1497120921299</v>
      </c>
      <c r="AL85" s="78">
        <f t="shared" si="33"/>
        <v>280.27774195261497</v>
      </c>
      <c r="AM85" s="79">
        <f t="shared" si="34"/>
        <v>91.096201362068385</v>
      </c>
      <c r="AN85" s="77">
        <f t="shared" si="25"/>
        <v>2789.5480225988699</v>
      </c>
      <c r="AO85" s="78">
        <f t="shared" si="26"/>
        <v>346.12167445773201</v>
      </c>
      <c r="AP85" s="79">
        <f t="shared" si="35"/>
        <v>137.50869632393122</v>
      </c>
      <c r="AQ85" s="100">
        <f>AI85*'Berechnungen 525d'!$C$5/'Berechnungen 525d'!$F$3/1000</f>
        <v>10.447352259936112</v>
      </c>
      <c r="AR85" s="100">
        <f>AI85*'Berechnungen 525d'!$C$6/'Berechnungen 525d'!$F$3/1000</f>
        <v>5.8218069845445495</v>
      </c>
      <c r="AS85" s="100">
        <f>AI85*'Berechnungen 525d'!$C$7/'Berechnungen 525d'!$F$3/1000</f>
        <v>3.6286605177640685</v>
      </c>
      <c r="AT85" s="100">
        <f>AI85*'Berechnungen 525d'!$C$8/'Berechnungen 525d'!$F$3/1000</f>
        <v>2.5320872843738278</v>
      </c>
      <c r="AU85" s="100">
        <f>AI85*'Berechnungen 525d'!$C$9/'Berechnungen 525d'!$F$3/1000</f>
        <v>1.9937695152549828</v>
      </c>
      <c r="AV85" s="4">
        <f>AH85/'Berechnungen 525d'!$C$5*'Berechnungen 525d'!$B$3/1000*60</f>
        <v>17.078321376568542</v>
      </c>
      <c r="AW85" s="4">
        <f>AH85/'Berechnungen 525d'!$C$6*'Berechnungen 525d'!$B$3/1000*60</f>
        <v>30.647398634664093</v>
      </c>
      <c r="AX85" s="4">
        <f>AH85/'Berechnungen 525d'!$C$7*'Berechnungen 525d'!$B$3/1000*60</f>
        <v>49.170551655614929</v>
      </c>
      <c r="AY85" s="4">
        <f>AH85/'Berechnungen 525d'!$C$8*'Berechnungen 525d'!$B$3/1000*60</f>
        <v>70.464885049778871</v>
      </c>
      <c r="AZ85" s="4">
        <f>AH85/'Berechnungen 525d'!$C$9*'Berechnungen 525d'!$B$3/1000*60</f>
        <v>89.490404013219162</v>
      </c>
      <c r="BA85" s="99"/>
      <c r="BB85" s="82"/>
      <c r="BC85" s="17">
        <f t="shared" si="36"/>
        <v>25.045999999999999</v>
      </c>
      <c r="BD85" s="95">
        <f t="shared" si="37"/>
        <v>4785</v>
      </c>
      <c r="BE85" s="4">
        <f>BD85*60*'Berechnungen 525d'!$D$9/1000</f>
        <v>242.87438297872339</v>
      </c>
      <c r="BF85" s="19">
        <f t="shared" si="38"/>
        <v>2053</v>
      </c>
      <c r="BG85" s="19">
        <f t="shared" si="39"/>
        <v>1821</v>
      </c>
      <c r="BH85" s="19">
        <f t="shared" si="27"/>
        <v>232</v>
      </c>
      <c r="BI85" s="19" t="str">
        <f>IF(ISBLANK(R85),#REF!,R85)</f>
        <v>2.5</v>
      </c>
      <c r="BJ85" s="19" t="str">
        <f>IF(ISBLANK(Q85),#REF!,Q85)</f>
        <v>km/h</v>
      </c>
      <c r="BK85" s="19" t="e">
        <f t="shared" si="28"/>
        <v>#VALUE!</v>
      </c>
      <c r="BL85" s="47">
        <f t="shared" si="40"/>
        <v>26.66</v>
      </c>
      <c r="BM85" s="48">
        <f t="shared" si="41"/>
        <v>3.431</v>
      </c>
      <c r="BN85" s="20">
        <f t="shared" si="42"/>
        <v>921.18700000000001</v>
      </c>
      <c r="BO85" s="20">
        <f t="shared" si="43"/>
        <v>910.952</v>
      </c>
      <c r="BP85" s="20">
        <f t="shared" si="44"/>
        <v>-10.235000000000014</v>
      </c>
      <c r="BQ85" s="48"/>
    </row>
    <row r="86" spans="1:69" x14ac:dyDescent="0.25">
      <c r="A86">
        <v>1769.15262386892</v>
      </c>
      <c r="B86">
        <v>89.946259017455304</v>
      </c>
      <c r="D86">
        <v>2289.8272552783101</v>
      </c>
      <c r="E86">
        <v>282.25781979015699</v>
      </c>
      <c r="G86">
        <v>2846.0451977401099</v>
      </c>
      <c r="H86">
        <v>346.14079363713699</v>
      </c>
      <c r="J86" s="64">
        <v>25326</v>
      </c>
      <c r="K86" s="88" t="s">
        <v>91</v>
      </c>
      <c r="L86" s="91">
        <v>849.53899999999999</v>
      </c>
      <c r="M86" s="88" t="s">
        <v>91</v>
      </c>
      <c r="N86" s="91">
        <v>3.427</v>
      </c>
      <c r="O86" s="70" t="s">
        <v>92</v>
      </c>
      <c r="P86" s="93" t="s">
        <v>369</v>
      </c>
      <c r="Q86" s="55" t="s">
        <v>20</v>
      </c>
      <c r="R86" s="89" t="s">
        <v>119</v>
      </c>
      <c r="S86" s="55" t="s">
        <v>101</v>
      </c>
      <c r="T86" s="89" t="s">
        <v>370</v>
      </c>
      <c r="U86" s="55" t="s">
        <v>101</v>
      </c>
      <c r="V86" s="89" t="s">
        <v>362</v>
      </c>
      <c r="W86" s="55" t="s">
        <v>102</v>
      </c>
      <c r="X86" s="89" t="s">
        <v>122</v>
      </c>
      <c r="Y86" s="55" t="s">
        <v>93</v>
      </c>
      <c r="Z86" s="91">
        <v>23.18</v>
      </c>
      <c r="AA86" s="52" t="s">
        <v>26</v>
      </c>
      <c r="AB86" s="90" t="s">
        <v>371</v>
      </c>
      <c r="AC86" s="55" t="s">
        <v>91</v>
      </c>
      <c r="AD86" s="91">
        <v>839.30399999999997</v>
      </c>
      <c r="AH86" s="77">
        <f t="shared" si="29"/>
        <v>1769.15262386892</v>
      </c>
      <c r="AI86" s="78">
        <f t="shared" si="30"/>
        <v>269.83877705236591</v>
      </c>
      <c r="AJ86" s="79">
        <f t="shared" si="31"/>
        <v>67.988770438697713</v>
      </c>
      <c r="AK86" s="77">
        <f t="shared" si="32"/>
        <v>2289.8272552783101</v>
      </c>
      <c r="AL86" s="78">
        <f t="shared" si="33"/>
        <v>282.25781979015699</v>
      </c>
      <c r="AM86" s="79">
        <f t="shared" si="34"/>
        <v>92.048396911444826</v>
      </c>
      <c r="AN86" s="77">
        <f t="shared" si="25"/>
        <v>2846.0451977401099</v>
      </c>
      <c r="AO86" s="78">
        <f t="shared" si="26"/>
        <v>346.14079363713699</v>
      </c>
      <c r="AP86" s="79">
        <f t="shared" si="35"/>
        <v>140.30143216575999</v>
      </c>
      <c r="AQ86" s="100">
        <f>AI86*'Berechnungen 525d'!$C$5/'Berechnungen 525d'!$F$3/1000</f>
        <v>10.501878693021924</v>
      </c>
      <c r="AR86" s="100">
        <f>AI86*'Berechnungen 525d'!$C$6/'Berechnungen 525d'!$F$3/1000</f>
        <v>5.8521919434396974</v>
      </c>
      <c r="AS86" s="100">
        <f>AI86*'Berechnungen 525d'!$C$7/'Berechnungen 525d'!$F$3/1000</f>
        <v>3.6475990880343319</v>
      </c>
      <c r="AT86" s="100">
        <f>AI86*'Berechnungen 525d'!$C$8/'Berechnungen 525d'!$F$3/1000</f>
        <v>2.5453026603316493</v>
      </c>
      <c r="AU86" s="100">
        <f>AI86*'Berechnungen 525d'!$C$9/'Berechnungen 525d'!$F$3/1000</f>
        <v>2.0041753230957866</v>
      </c>
      <c r="AV86" s="4">
        <f>AH86/'Berechnungen 525d'!$C$5*'Berechnungen 525d'!$B$3/1000*60</f>
        <v>17.136959962244987</v>
      </c>
      <c r="AW86" s="4">
        <f>AH86/'Berechnungen 525d'!$C$6*'Berechnungen 525d'!$B$3/1000*60</f>
        <v>30.75262678156292</v>
      </c>
      <c r="AX86" s="4">
        <f>AH86/'Berechnungen 525d'!$C$7*'Berechnungen 525d'!$B$3/1000*60</f>
        <v>49.339379231958091</v>
      </c>
      <c r="AY86" s="4">
        <f>AH86/'Berechnungen 525d'!$C$8*'Berechnungen 525d'!$B$3/1000*60</f>
        <v>70.706826930837579</v>
      </c>
      <c r="AZ86" s="4">
        <f>AH86/'Berechnungen 525d'!$C$9*'Berechnungen 525d'!$B$3/1000*60</f>
        <v>89.797670202163729</v>
      </c>
      <c r="BA86" s="99"/>
      <c r="BB86" s="82"/>
      <c r="BC86" s="17">
        <f t="shared" si="36"/>
        <v>25.326000000000001</v>
      </c>
      <c r="BD86" s="95">
        <f t="shared" si="37"/>
        <v>4815</v>
      </c>
      <c r="BE86" s="4">
        <f>BD86*60*'Berechnungen 525d'!$D$9/1000</f>
        <v>244.39710638297871</v>
      </c>
      <c r="BF86" s="19">
        <f t="shared" si="38"/>
        <v>2053</v>
      </c>
      <c r="BG86" s="19">
        <f t="shared" si="39"/>
        <v>1825</v>
      </c>
      <c r="BH86" s="19">
        <f t="shared" si="27"/>
        <v>228</v>
      </c>
      <c r="BI86" s="19" t="str">
        <f>IF(ISBLANK(R86),#REF!,R86)</f>
        <v>2.5</v>
      </c>
      <c r="BJ86" s="19" t="str">
        <f>IF(ISBLANK(Q86),#REF!,Q86)</f>
        <v>km/h</v>
      </c>
      <c r="BK86" s="19" t="e">
        <f t="shared" si="28"/>
        <v>#VALUE!</v>
      </c>
      <c r="BL86" s="47">
        <f t="shared" si="40"/>
        <v>23.18</v>
      </c>
      <c r="BM86" s="48">
        <f t="shared" si="41"/>
        <v>3.427</v>
      </c>
      <c r="BN86" s="20">
        <f t="shared" si="42"/>
        <v>849.53899999999999</v>
      </c>
      <c r="BO86" s="20">
        <f t="shared" si="43"/>
        <v>839.30399999999997</v>
      </c>
      <c r="BP86" s="20">
        <f t="shared" si="44"/>
        <v>-10.235000000000014</v>
      </c>
      <c r="BQ86" s="48"/>
    </row>
    <row r="87" spans="1:69" x14ac:dyDescent="0.25">
      <c r="A87">
        <v>1773.19532252673</v>
      </c>
      <c r="B87">
        <v>90.878395186309902</v>
      </c>
      <c r="D87">
        <v>2297.5047984644898</v>
      </c>
      <c r="E87">
        <v>286.21418221267999</v>
      </c>
      <c r="G87">
        <v>2895.4802259887001</v>
      </c>
      <c r="H87">
        <v>345.31149923045302</v>
      </c>
      <c r="J87" s="64">
        <v>25606</v>
      </c>
      <c r="K87" s="88" t="s">
        <v>91</v>
      </c>
      <c r="L87" s="91">
        <v>798.36199999999997</v>
      </c>
      <c r="M87" s="88" t="s">
        <v>91</v>
      </c>
      <c r="N87" s="91">
        <v>3.4049999999999998</v>
      </c>
      <c r="O87" s="70" t="s">
        <v>92</v>
      </c>
      <c r="P87" s="93" t="s">
        <v>369</v>
      </c>
      <c r="Q87" s="55" t="s">
        <v>20</v>
      </c>
      <c r="R87" s="89" t="s">
        <v>119</v>
      </c>
      <c r="S87" s="55" t="s">
        <v>101</v>
      </c>
      <c r="T87" s="89" t="s">
        <v>372</v>
      </c>
      <c r="U87" s="55" t="s">
        <v>101</v>
      </c>
      <c r="V87" s="89" t="s">
        <v>373</v>
      </c>
      <c r="W87" s="55" t="s">
        <v>102</v>
      </c>
      <c r="X87" s="89" t="s">
        <v>122</v>
      </c>
      <c r="Y87" s="55" t="s">
        <v>93</v>
      </c>
      <c r="Z87" s="91">
        <v>22.18</v>
      </c>
      <c r="AA87" s="52" t="s">
        <v>26</v>
      </c>
      <c r="AB87" s="90" t="s">
        <v>205</v>
      </c>
      <c r="AC87" s="55" t="s">
        <v>91</v>
      </c>
      <c r="AD87" s="91">
        <v>777.89099999999996</v>
      </c>
      <c r="AH87" s="77">
        <f t="shared" si="29"/>
        <v>1773.19532252673</v>
      </c>
      <c r="AI87" s="78">
        <f t="shared" si="30"/>
        <v>272.63518555892972</v>
      </c>
      <c r="AJ87" s="79">
        <f t="shared" si="31"/>
        <v>68.850327014749425</v>
      </c>
      <c r="AK87" s="77">
        <f t="shared" si="32"/>
        <v>2297.5047984644898</v>
      </c>
      <c r="AL87" s="78">
        <f t="shared" si="33"/>
        <v>286.21418221267999</v>
      </c>
      <c r="AM87" s="79">
        <f t="shared" si="34"/>
        <v>93.651578788209903</v>
      </c>
      <c r="AN87" s="77">
        <f t="shared" si="25"/>
        <v>2895.4802259887001</v>
      </c>
      <c r="AO87" s="78">
        <f t="shared" si="26"/>
        <v>345.31149923045302</v>
      </c>
      <c r="AP87" s="79">
        <f t="shared" si="35"/>
        <v>142.39645277216206</v>
      </c>
      <c r="AQ87" s="100">
        <f>AI87*'Berechnungen 525d'!$C$5/'Berechnungen 525d'!$F$3/1000</f>
        <v>10.610712357452476</v>
      </c>
      <c r="AR87" s="100">
        <f>AI87*'Berechnungen 525d'!$C$6/'Berechnungen 525d'!$F$3/1000</f>
        <v>5.912839710641455</v>
      </c>
      <c r="AS87" s="100">
        <f>AI87*'Berechnungen 525d'!$C$7/'Berechnungen 525d'!$F$3/1000</f>
        <v>3.685400093618989</v>
      </c>
      <c r="AT87" s="100">
        <f>AI87*'Berechnungen 525d'!$C$8/'Berechnungen 525d'!$F$3/1000</f>
        <v>2.5716802851077558</v>
      </c>
      <c r="AU87" s="100">
        <f>AI87*'Berechnungen 525d'!$C$9/'Berechnungen 525d'!$F$3/1000</f>
        <v>2.02494510638406</v>
      </c>
      <c r="AV87" s="4">
        <f>AH87/'Berechnungen 525d'!$C$5*'Berechnungen 525d'!$B$3/1000*60</f>
        <v>17.176119706918008</v>
      </c>
      <c r="AW87" s="4">
        <f>AH87/'Berechnungen 525d'!$C$6*'Berechnungen 525d'!$B$3/1000*60</f>
        <v>30.822899748030949</v>
      </c>
      <c r="AX87" s="4">
        <f>AH87/'Berechnungen 525d'!$C$7*'Berechnungen 525d'!$B$3/1000*60</f>
        <v>49.45212487046723</v>
      </c>
      <c r="AY87" s="4">
        <f>AH87/'Berechnungen 525d'!$C$8*'Berechnungen 525d'!$B$3/1000*60</f>
        <v>70.868399420669562</v>
      </c>
      <c r="AZ87" s="4">
        <f>AH87/'Berechnungen 525d'!$C$9*'Berechnungen 525d'!$B$3/1000*60</f>
        <v>90.002867264250355</v>
      </c>
      <c r="BA87" s="99"/>
      <c r="BB87" s="82"/>
      <c r="BC87" s="17">
        <f t="shared" si="36"/>
        <v>25.606000000000002</v>
      </c>
      <c r="BD87" s="96">
        <f t="shared" si="37"/>
        <v>4815</v>
      </c>
      <c r="BE87" s="84">
        <f>BD87*60*'Berechnungen 525d'!$D$9/1000</f>
        <v>244.39710638297871</v>
      </c>
      <c r="BF87" s="85">
        <f t="shared" si="38"/>
        <v>2059</v>
      </c>
      <c r="BG87" s="85">
        <f t="shared" si="39"/>
        <v>1814</v>
      </c>
      <c r="BH87" s="85">
        <f t="shared" si="27"/>
        <v>245</v>
      </c>
      <c r="BI87" s="85" t="str">
        <f>IF(ISBLANK(R87),#REF!,R87)</f>
        <v>2.5</v>
      </c>
      <c r="BJ87" s="85" t="str">
        <f>IF(ISBLANK(Q87),#REF!,Q87)</f>
        <v>km/h</v>
      </c>
      <c r="BK87" s="85" t="e">
        <f t="shared" si="28"/>
        <v>#VALUE!</v>
      </c>
      <c r="BL87" s="86">
        <f t="shared" si="40"/>
        <v>22.18</v>
      </c>
      <c r="BM87" s="87">
        <f t="shared" si="41"/>
        <v>3.4049999999999998</v>
      </c>
      <c r="BN87" s="97">
        <f t="shared" si="42"/>
        <v>798.36199999999997</v>
      </c>
      <c r="BO87" s="97">
        <f t="shared" si="43"/>
        <v>777.89099999999996</v>
      </c>
      <c r="BP87" s="97">
        <f t="shared" si="44"/>
        <v>-20.471000000000004</v>
      </c>
      <c r="BQ87" s="48"/>
    </row>
    <row r="88" spans="1:69" x14ac:dyDescent="0.25">
      <c r="A88">
        <v>1775.2177148635401</v>
      </c>
      <c r="B88">
        <v>91.437583016910807</v>
      </c>
      <c r="D88">
        <v>2312.8598848368501</v>
      </c>
      <c r="E88">
        <v>288.19805330278501</v>
      </c>
      <c r="G88">
        <v>2951.9774011299401</v>
      </c>
      <c r="H88">
        <v>346.17664209852097</v>
      </c>
      <c r="J88" s="64">
        <v>25897</v>
      </c>
      <c r="K88" s="88" t="s">
        <v>91</v>
      </c>
      <c r="L88" s="91">
        <v>644.83100000000002</v>
      </c>
      <c r="M88" s="88" t="s">
        <v>91</v>
      </c>
      <c r="N88" s="91">
        <v>3.5379999999999998</v>
      </c>
      <c r="O88" s="70" t="s">
        <v>92</v>
      </c>
      <c r="P88" s="93" t="s">
        <v>374</v>
      </c>
      <c r="Q88" s="55" t="s">
        <v>20</v>
      </c>
      <c r="R88" s="89" t="s">
        <v>119</v>
      </c>
      <c r="S88" s="55" t="s">
        <v>101</v>
      </c>
      <c r="T88" s="89" t="s">
        <v>375</v>
      </c>
      <c r="U88" s="55" t="s">
        <v>101</v>
      </c>
      <c r="V88" s="89" t="s">
        <v>376</v>
      </c>
      <c r="W88" s="55" t="s">
        <v>102</v>
      </c>
      <c r="X88" s="89" t="s">
        <v>122</v>
      </c>
      <c r="Y88" s="55" t="s">
        <v>93</v>
      </c>
      <c r="Z88" s="91">
        <v>2.94</v>
      </c>
      <c r="AA88" s="52" t="s">
        <v>26</v>
      </c>
      <c r="AB88" s="90" t="s">
        <v>151</v>
      </c>
      <c r="AC88" s="55" t="s">
        <v>91</v>
      </c>
      <c r="AD88" s="91">
        <v>655.06700000000001</v>
      </c>
      <c r="AH88" s="77">
        <f t="shared" si="29"/>
        <v>1775.2177148635401</v>
      </c>
      <c r="AI88" s="78">
        <f t="shared" si="30"/>
        <v>274.31274905073241</v>
      </c>
      <c r="AJ88" s="79">
        <f t="shared" si="31"/>
        <v>69.352982405263575</v>
      </c>
      <c r="AK88" s="77">
        <f t="shared" si="32"/>
        <v>2312.8598848368501</v>
      </c>
      <c r="AL88" s="78">
        <f t="shared" si="33"/>
        <v>288.19805330278501</v>
      </c>
      <c r="AM88" s="79">
        <f t="shared" si="34"/>
        <v>94.930964406449633</v>
      </c>
      <c r="AN88" s="77">
        <f t="shared" si="25"/>
        <v>2951.9774011299401</v>
      </c>
      <c r="AO88" s="78">
        <f t="shared" si="26"/>
        <v>346.17664209852097</v>
      </c>
      <c r="AP88" s="79">
        <f t="shared" si="35"/>
        <v>145.53864115193491</v>
      </c>
      <c r="AQ88" s="100">
        <f>AI88*'Berechnungen 525d'!$C$5/'Berechnungen 525d'!$F$3/1000</f>
        <v>10.676001596023754</v>
      </c>
      <c r="AR88" s="100">
        <f>AI88*'Berechnungen 525d'!$C$6/'Berechnungen 525d'!$F$3/1000</f>
        <v>5.949222263433084</v>
      </c>
      <c r="AS88" s="100">
        <f>AI88*'Berechnungen 525d'!$C$7/'Berechnungen 525d'!$F$3/1000</f>
        <v>3.7080768902219905</v>
      </c>
      <c r="AT88" s="100">
        <f>AI88*'Berechnungen 525d'!$C$8/'Berechnungen 525d'!$F$3/1000</f>
        <v>2.5875042036164442</v>
      </c>
      <c r="AU88" s="100">
        <f>AI88*'Berechnungen 525d'!$C$9/'Berechnungen 525d'!$F$3/1000</f>
        <v>2.0374048847373576</v>
      </c>
      <c r="AV88" s="4">
        <f>AH88/'Berechnungen 525d'!$C$5*'Berechnungen 525d'!$B$3/1000*60</f>
        <v>17.195709682387776</v>
      </c>
      <c r="AW88" s="4">
        <f>AH88/'Berechnungen 525d'!$C$6*'Berechnungen 525d'!$B$3/1000*60</f>
        <v>30.858054361545186</v>
      </c>
      <c r="AX88" s="4">
        <f>AH88/'Berechnungen 525d'!$C$7*'Berechnungen 525d'!$B$3/1000*60</f>
        <v>49.5085267778637</v>
      </c>
      <c r="AY88" s="4">
        <f>AH88/'Berechnungen 525d'!$C$8*'Berechnungen 525d'!$B$3/1000*60</f>
        <v>70.949227350954288</v>
      </c>
      <c r="AZ88" s="4">
        <f>AH88/'Berechnungen 525d'!$C$9*'Berechnungen 525d'!$B$3/1000*60</f>
        <v>90.105518735711939</v>
      </c>
      <c r="BA88" s="99"/>
      <c r="BB88" s="82"/>
      <c r="BC88" s="17">
        <f t="shared" si="36"/>
        <v>25.896999999999998</v>
      </c>
      <c r="BD88" s="95">
        <f t="shared" si="37"/>
        <v>4431</v>
      </c>
      <c r="BE88" s="4">
        <f>BD88*60*'Berechnungen 525d'!$D$9/1000</f>
        <v>224.90624680851062</v>
      </c>
      <c r="BF88" s="19">
        <f t="shared" si="38"/>
        <v>1018</v>
      </c>
      <c r="BG88" s="19">
        <f t="shared" si="39"/>
        <v>1694</v>
      </c>
      <c r="BH88" s="19">
        <f t="shared" si="27"/>
        <v>-676</v>
      </c>
      <c r="BI88" s="19" t="str">
        <f>IF(ISBLANK(R88),#REF!,R88)</f>
        <v>2.5</v>
      </c>
      <c r="BJ88" s="19" t="str">
        <f>IF(ISBLANK(Q88),#REF!,Q88)</f>
        <v>km/h</v>
      </c>
      <c r="BK88" s="19" t="e">
        <f t="shared" si="28"/>
        <v>#VALUE!</v>
      </c>
      <c r="BL88" s="47">
        <f t="shared" si="40"/>
        <v>2.94</v>
      </c>
      <c r="BM88" s="48">
        <f t="shared" si="41"/>
        <v>3.5379999999999998</v>
      </c>
      <c r="BN88" s="20">
        <f t="shared" si="42"/>
        <v>644.83100000000002</v>
      </c>
      <c r="BO88" s="20">
        <f t="shared" si="43"/>
        <v>655.06700000000001</v>
      </c>
      <c r="BP88" s="20">
        <f t="shared" si="44"/>
        <v>10.23599999999999</v>
      </c>
      <c r="BQ88" s="48"/>
    </row>
    <row r="89" spans="1:69" x14ac:dyDescent="0.25">
      <c r="A89">
        <v>1781.2765478107001</v>
      </c>
      <c r="B89">
        <v>92.370188539324801</v>
      </c>
      <c r="D89">
        <v>2320.5374280230299</v>
      </c>
      <c r="E89">
        <v>290.17813114032799</v>
      </c>
      <c r="G89">
        <v>2966.1016949152499</v>
      </c>
      <c r="H89">
        <v>346.18142189337198</v>
      </c>
      <c r="J89" s="64">
        <v>26197</v>
      </c>
      <c r="K89" s="88" t="s">
        <v>91</v>
      </c>
      <c r="L89" s="91">
        <v>603.88900000000001</v>
      </c>
      <c r="M89" s="88" t="s">
        <v>91</v>
      </c>
      <c r="N89" s="91">
        <v>3.6829999999999998</v>
      </c>
      <c r="O89" s="70" t="s">
        <v>92</v>
      </c>
      <c r="P89" s="93" t="s">
        <v>377</v>
      </c>
      <c r="Q89" s="55" t="s">
        <v>20</v>
      </c>
      <c r="R89" s="89" t="s">
        <v>119</v>
      </c>
      <c r="S89" s="55" t="s">
        <v>101</v>
      </c>
      <c r="T89" s="89" t="s">
        <v>378</v>
      </c>
      <c r="U89" s="55" t="s">
        <v>101</v>
      </c>
      <c r="V89" s="89" t="s">
        <v>379</v>
      </c>
      <c r="W89" s="55" t="s">
        <v>102</v>
      </c>
      <c r="X89" s="89" t="s">
        <v>122</v>
      </c>
      <c r="Y89" s="55" t="s">
        <v>93</v>
      </c>
      <c r="Z89" s="91">
        <v>0.31</v>
      </c>
      <c r="AA89" s="52" t="s">
        <v>26</v>
      </c>
      <c r="AB89" s="90" t="s">
        <v>122</v>
      </c>
      <c r="AC89" s="55" t="s">
        <v>91</v>
      </c>
      <c r="AD89" s="91">
        <v>614.125</v>
      </c>
      <c r="AH89" s="77">
        <f t="shared" si="29"/>
        <v>1781.2765478107001</v>
      </c>
      <c r="AI89" s="78">
        <f t="shared" si="30"/>
        <v>277.11056561797443</v>
      </c>
      <c r="AJ89" s="79">
        <f t="shared" si="31"/>
        <v>70.299455491951292</v>
      </c>
      <c r="AK89" s="77">
        <f t="shared" si="32"/>
        <v>2320.5374280230299</v>
      </c>
      <c r="AL89" s="78">
        <f t="shared" si="33"/>
        <v>290.17813114032799</v>
      </c>
      <c r="AM89" s="79">
        <f t="shared" si="34"/>
        <v>95.900480520409616</v>
      </c>
      <c r="AN89" s="77">
        <f t="shared" si="25"/>
        <v>2966.1016949152499</v>
      </c>
      <c r="AO89" s="78">
        <f t="shared" si="26"/>
        <v>346.18142189337198</v>
      </c>
      <c r="AP89" s="79">
        <f t="shared" si="35"/>
        <v>146.23701740984035</v>
      </c>
      <c r="AQ89" s="100">
        <f>AI89*'Berechnungen 525d'!$C$5/'Berechnungen 525d'!$F$3/1000</f>
        <v>10.784890060889577</v>
      </c>
      <c r="AR89" s="100">
        <f>AI89*'Berechnungen 525d'!$C$6/'Berechnungen 525d'!$F$3/1000</f>
        <v>6.0099005682819771</v>
      </c>
      <c r="AS89" s="100">
        <f>AI89*'Berechnungen 525d'!$C$7/'Berechnungen 525d'!$F$3/1000</f>
        <v>3.7458969295456153</v>
      </c>
      <c r="AT89" s="100">
        <f>AI89*'Berechnungen 525d'!$C$8/'Berechnungen 525d'!$F$3/1000</f>
        <v>2.6138951101774355</v>
      </c>
      <c r="AU89" s="100">
        <f>AI89*'Berechnungen 525d'!$C$9/'Berechnungen 525d'!$F$3/1000</f>
        <v>2.0581851261239645</v>
      </c>
      <c r="AV89" s="4">
        <f>AH89/'Berechnungen 525d'!$C$5*'Berechnungen 525d'!$B$3/1000*60</f>
        <v>17.254398783730732</v>
      </c>
      <c r="AW89" s="4">
        <f>AH89/'Berechnungen 525d'!$C$6*'Berechnungen 525d'!$B$3/1000*60</f>
        <v>30.96337315984557</v>
      </c>
      <c r="AX89" s="4">
        <f>AH89/'Berechnungen 525d'!$C$7*'Berechnungen 525d'!$B$3/1000*60</f>
        <v>49.677499794917068</v>
      </c>
      <c r="AY89" s="4">
        <f>AH89/'Berechnungen 525d'!$C$8*'Berechnungen 525d'!$B$3/1000*60</f>
        <v>71.191377658857519</v>
      </c>
      <c r="AZ89" s="4">
        <f>AH89/'Berechnungen 525d'!$C$9*'Berechnungen 525d'!$B$3/1000*60</f>
        <v>90.413049626749057</v>
      </c>
      <c r="BA89" s="99"/>
      <c r="BB89" s="82"/>
      <c r="BC89" s="17">
        <f t="shared" si="36"/>
        <v>26.196999999999999</v>
      </c>
      <c r="BD89" s="95">
        <f t="shared" si="37"/>
        <v>3780</v>
      </c>
      <c r="BE89" s="4">
        <f>BD89*60*'Berechnungen 525d'!$D$9/1000</f>
        <v>191.86314893617021</v>
      </c>
      <c r="BF89" s="19">
        <f t="shared" si="38"/>
        <v>1062</v>
      </c>
      <c r="BG89" s="19">
        <f t="shared" si="39"/>
        <v>1425</v>
      </c>
      <c r="BH89" s="19">
        <f t="shared" si="27"/>
        <v>-363</v>
      </c>
      <c r="BI89" s="19" t="str">
        <f>IF(ISBLANK(R89),#REF!,R89)</f>
        <v>2.5</v>
      </c>
      <c r="BJ89" s="19" t="str">
        <f>IF(ISBLANK(Q89),#REF!,Q89)</f>
        <v>km/h</v>
      </c>
      <c r="BK89" s="19" t="e">
        <f t="shared" si="28"/>
        <v>#VALUE!</v>
      </c>
      <c r="BL89" s="47">
        <f t="shared" si="40"/>
        <v>0.31</v>
      </c>
      <c r="BM89" s="48">
        <f t="shared" si="41"/>
        <v>3.6829999999999998</v>
      </c>
      <c r="BN89" s="20">
        <f t="shared" si="42"/>
        <v>603.88900000000001</v>
      </c>
      <c r="BO89" s="20">
        <f t="shared" si="43"/>
        <v>614.125</v>
      </c>
      <c r="BP89" s="20">
        <f t="shared" si="44"/>
        <v>10.23599999999999</v>
      </c>
      <c r="BQ89" s="48"/>
    </row>
    <row r="90" spans="1:69" x14ac:dyDescent="0.25">
      <c r="A90">
        <v>1787.33120872622</v>
      </c>
      <c r="B90">
        <v>92.930315077044398</v>
      </c>
      <c r="D90">
        <v>2328.21497120921</v>
      </c>
      <c r="E90">
        <v>294.13449356285003</v>
      </c>
      <c r="G90">
        <v>2987.28813559322</v>
      </c>
      <c r="H90">
        <v>345.342567896986</v>
      </c>
      <c r="J90" s="64">
        <v>26488</v>
      </c>
      <c r="K90" s="88" t="s">
        <v>91</v>
      </c>
      <c r="L90" s="91">
        <v>583.41899999999998</v>
      </c>
      <c r="M90" s="88" t="s">
        <v>91</v>
      </c>
      <c r="N90" s="91">
        <v>3.722</v>
      </c>
      <c r="O90" s="70" t="s">
        <v>92</v>
      </c>
      <c r="P90" s="93" t="s">
        <v>380</v>
      </c>
      <c r="Q90" s="55" t="s">
        <v>20</v>
      </c>
      <c r="R90" s="89" t="s">
        <v>119</v>
      </c>
      <c r="S90" s="55" t="s">
        <v>101</v>
      </c>
      <c r="T90" s="89" t="s">
        <v>381</v>
      </c>
      <c r="U90" s="55" t="s">
        <v>101</v>
      </c>
      <c r="V90" s="89" t="s">
        <v>382</v>
      </c>
      <c r="W90" s="55" t="s">
        <v>102</v>
      </c>
      <c r="X90" s="89" t="s">
        <v>122</v>
      </c>
      <c r="Y90" s="55" t="s">
        <v>93</v>
      </c>
      <c r="Z90" s="91" t="s">
        <v>122</v>
      </c>
      <c r="AA90" s="52" t="s">
        <v>26</v>
      </c>
      <c r="AB90" s="90" t="s">
        <v>122</v>
      </c>
      <c r="AC90" s="55" t="s">
        <v>91</v>
      </c>
      <c r="AD90" s="91">
        <v>603.88900000000001</v>
      </c>
      <c r="AH90" s="77">
        <f t="shared" si="29"/>
        <v>1787.33120872622</v>
      </c>
      <c r="AI90" s="78">
        <f t="shared" si="30"/>
        <v>278.79094523113321</v>
      </c>
      <c r="AJ90" s="79">
        <f t="shared" si="31"/>
        <v>70.966147466170582</v>
      </c>
      <c r="AK90" s="77">
        <f t="shared" si="32"/>
        <v>2328.21497120921</v>
      </c>
      <c r="AL90" s="78">
        <f t="shared" si="33"/>
        <v>294.13449356285003</v>
      </c>
      <c r="AM90" s="79">
        <f t="shared" si="34"/>
        <v>97.529626653470132</v>
      </c>
      <c r="AN90" s="77">
        <f t="shared" si="25"/>
        <v>2987.28813559322</v>
      </c>
      <c r="AO90" s="78">
        <f t="shared" si="26"/>
        <v>345.342567896986</v>
      </c>
      <c r="AP90" s="79">
        <f t="shared" si="35"/>
        <v>146.92468029615719</v>
      </c>
      <c r="AQ90" s="100">
        <f>AI90*'Berechnungen 525d'!$C$5/'Berechnungen 525d'!$F$3/1000</f>
        <v>10.850288900331382</v>
      </c>
      <c r="AR90" s="100">
        <f>AI90*'Berechnungen 525d'!$C$6/'Berechnungen 525d'!$F$3/1000</f>
        <v>6.0463441963678681</v>
      </c>
      <c r="AS90" s="100">
        <f>AI90*'Berechnungen 525d'!$C$7/'Berechnungen 525d'!$F$3/1000</f>
        <v>3.7686117936265484</v>
      </c>
      <c r="AT90" s="100">
        <f>AI90*'Berechnungen 525d'!$C$8/'Berechnungen 525d'!$F$3/1000</f>
        <v>2.6297455922558881</v>
      </c>
      <c r="AU90" s="100">
        <f>AI90*'Berechnungen 525d'!$C$9/'Berechnungen 525d'!$F$3/1000</f>
        <v>2.070665820673927</v>
      </c>
      <c r="AV90" s="4">
        <f>AH90/'Berechnungen 525d'!$C$5*'Berechnungen 525d'!$B$3/1000*60</f>
        <v>17.313047472540479</v>
      </c>
      <c r="AW90" s="4">
        <f>AH90/'Berechnungen 525d'!$C$6*'Berechnungen 525d'!$B$3/1000*60</f>
        <v>31.068619437024708</v>
      </c>
      <c r="AX90" s="4">
        <f>AH90/'Berechnungen 525d'!$C$7*'Berechnungen 525d'!$B$3/1000*60</f>
        <v>49.846356459402266</v>
      </c>
      <c r="AY90" s="4">
        <f>AH90/'Berechnungen 525d'!$C$8*'Berechnungen 525d'!$B$3/1000*60</f>
        <v>71.433361225285154</v>
      </c>
      <c r="AZ90" s="4">
        <f>AH90/'Berechnungen 525d'!$C$9*'Berechnungen 525d'!$B$3/1000*60</f>
        <v>90.720368756112137</v>
      </c>
      <c r="BA90" s="99"/>
      <c r="BB90" s="82"/>
      <c r="BC90" s="17">
        <f t="shared" si="36"/>
        <v>26.488</v>
      </c>
      <c r="BD90" s="95">
        <f t="shared" si="37"/>
        <v>3324</v>
      </c>
      <c r="BE90" s="4">
        <f>BD90*60*'Berechnungen 525d'!$D$9/1000</f>
        <v>168.71775319148935</v>
      </c>
      <c r="BF90" s="19">
        <f t="shared" si="38"/>
        <v>1055</v>
      </c>
      <c r="BG90" s="19">
        <f t="shared" si="39"/>
        <v>1291</v>
      </c>
      <c r="BH90" s="19">
        <f t="shared" si="27"/>
        <v>-236</v>
      </c>
      <c r="BI90" s="19" t="str">
        <f>IF(ISBLANK(R90),#REF!,R90)</f>
        <v>2.5</v>
      </c>
      <c r="BJ90" s="19" t="str">
        <f>IF(ISBLANK(Q90),#REF!,Q90)</f>
        <v>km/h</v>
      </c>
      <c r="BK90" s="19" t="e">
        <f t="shared" si="28"/>
        <v>#VALUE!</v>
      </c>
      <c r="BL90" s="47">
        <v>0</v>
      </c>
      <c r="BM90" s="48">
        <f t="shared" si="41"/>
        <v>3.722</v>
      </c>
      <c r="BN90" s="20">
        <f t="shared" si="42"/>
        <v>583.41899999999998</v>
      </c>
      <c r="BO90" s="20">
        <f t="shared" si="43"/>
        <v>603.88900000000001</v>
      </c>
      <c r="BP90" s="20">
        <f t="shared" si="44"/>
        <v>20.470000000000027</v>
      </c>
      <c r="BQ90" s="48"/>
    </row>
    <row r="91" spans="1:69" x14ac:dyDescent="0.25">
      <c r="A91">
        <v>1793.3858696417401</v>
      </c>
      <c r="B91">
        <v>93.490441614763995</v>
      </c>
      <c r="D91">
        <v>2335.8925143953902</v>
      </c>
      <c r="E91">
        <v>297.10271369288301</v>
      </c>
      <c r="G91">
        <v>3036.7231638418102</v>
      </c>
      <c r="H91">
        <v>344.51327349030203</v>
      </c>
      <c r="J91" s="64">
        <v>26758</v>
      </c>
      <c r="K91" s="88" t="s">
        <v>91</v>
      </c>
      <c r="L91" s="91">
        <v>583.41899999999998</v>
      </c>
      <c r="M91" s="88" t="s">
        <v>91</v>
      </c>
      <c r="N91" s="91">
        <v>3.7559999999999998</v>
      </c>
      <c r="O91" s="70" t="s">
        <v>92</v>
      </c>
      <c r="P91" s="93" t="s">
        <v>383</v>
      </c>
      <c r="Q91" s="55" t="s">
        <v>20</v>
      </c>
      <c r="R91" s="89" t="s">
        <v>119</v>
      </c>
      <c r="S91" s="55" t="s">
        <v>101</v>
      </c>
      <c r="T91" s="89" t="s">
        <v>156</v>
      </c>
      <c r="U91" s="55" t="s">
        <v>101</v>
      </c>
      <c r="V91" s="89" t="s">
        <v>255</v>
      </c>
      <c r="W91" s="55" t="s">
        <v>102</v>
      </c>
      <c r="X91" s="89" t="s">
        <v>122</v>
      </c>
      <c r="Y91" s="55" t="s">
        <v>93</v>
      </c>
      <c r="Z91" s="91" t="s">
        <v>122</v>
      </c>
      <c r="AA91" s="52" t="s">
        <v>26</v>
      </c>
      <c r="AB91" s="90" t="s">
        <v>122</v>
      </c>
      <c r="AC91" s="55" t="s">
        <v>91</v>
      </c>
      <c r="AD91" s="91">
        <v>583.41899999999998</v>
      </c>
      <c r="AH91" s="77">
        <f t="shared" si="29"/>
        <v>1793.3858696417401</v>
      </c>
      <c r="AI91" s="78">
        <f t="shared" si="30"/>
        <v>280.47132484429198</v>
      </c>
      <c r="AJ91" s="79">
        <f t="shared" si="31"/>
        <v>71.63573741617256</v>
      </c>
      <c r="AK91" s="77">
        <f t="shared" si="32"/>
        <v>2335.8925143953902</v>
      </c>
      <c r="AL91" s="78">
        <f t="shared" si="33"/>
        <v>297.10271369288301</v>
      </c>
      <c r="AM91" s="79">
        <f t="shared" si="34"/>
        <v>98.838694373091485</v>
      </c>
      <c r="AN91" s="77">
        <f t="shared" si="25"/>
        <v>3036.7231638418102</v>
      </c>
      <c r="AO91" s="78">
        <f t="shared" si="26"/>
        <v>344.51327349030203</v>
      </c>
      <c r="AP91" s="79">
        <f t="shared" si="35"/>
        <v>148.99739920599134</v>
      </c>
      <c r="AQ91" s="100">
        <f>AI91*'Berechnungen 525d'!$C$5/'Berechnungen 525d'!$F$3/1000</f>
        <v>10.915687739773183</v>
      </c>
      <c r="AR91" s="100">
        <f>AI91*'Berechnungen 525d'!$C$6/'Berechnungen 525d'!$F$3/1000</f>
        <v>6.0827878244537583</v>
      </c>
      <c r="AS91" s="100">
        <f>AI91*'Berechnungen 525d'!$C$7/'Berechnungen 525d'!$F$3/1000</f>
        <v>3.7913266577074802</v>
      </c>
      <c r="AT91" s="100">
        <f>AI91*'Berechnungen 525d'!$C$8/'Berechnungen 525d'!$F$3/1000</f>
        <v>2.6455960743343407</v>
      </c>
      <c r="AU91" s="100">
        <f>AI91*'Berechnungen 525d'!$C$9/'Berechnungen 525d'!$F$3/1000</f>
        <v>2.0831465152238904</v>
      </c>
      <c r="AV91" s="4">
        <f>AH91/'Berechnungen 525d'!$C$5*'Berechnungen 525d'!$B$3/1000*60</f>
        <v>17.371696161350229</v>
      </c>
      <c r="AW91" s="4">
        <f>AH91/'Berechnungen 525d'!$C$6*'Berechnungen 525d'!$B$3/1000*60</f>
        <v>31.173865714203842</v>
      </c>
      <c r="AX91" s="4">
        <f>AH91/'Berechnungen 525d'!$C$7*'Berechnungen 525d'!$B$3/1000*60</f>
        <v>50.015213123887477</v>
      </c>
      <c r="AY91" s="4">
        <f>AH91/'Berechnungen 525d'!$C$8*'Berechnungen 525d'!$B$3/1000*60</f>
        <v>71.675344791712774</v>
      </c>
      <c r="AZ91" s="4">
        <f>AH91/'Berechnungen 525d'!$C$9*'Berechnungen 525d'!$B$3/1000*60</f>
        <v>91.027687885475203</v>
      </c>
      <c r="BA91" s="99"/>
      <c r="BB91" s="82"/>
      <c r="BC91" s="17">
        <f t="shared" si="36"/>
        <v>26.757999999999999</v>
      </c>
      <c r="BD91" s="95">
        <f t="shared" si="37"/>
        <v>2873</v>
      </c>
      <c r="BE91" s="4">
        <f>BD91*60*'Berechnungen 525d'!$D$9/1000</f>
        <v>145.82614468085106</v>
      </c>
      <c r="BF91" s="19">
        <f t="shared" si="38"/>
        <v>1012</v>
      </c>
      <c r="BG91" s="19">
        <f t="shared" si="39"/>
        <v>1215</v>
      </c>
      <c r="BH91" s="19">
        <f t="shared" si="27"/>
        <v>-203</v>
      </c>
      <c r="BI91" s="19" t="str">
        <f>IF(ISBLANK(R91),#REF!,R91)</f>
        <v>2.5</v>
      </c>
      <c r="BJ91" s="19" t="str">
        <f>IF(ISBLANK(Q91),#REF!,Q91)</f>
        <v>km/h</v>
      </c>
      <c r="BK91" s="19" t="e">
        <f t="shared" si="28"/>
        <v>#VALUE!</v>
      </c>
      <c r="BL91" s="47">
        <v>0</v>
      </c>
      <c r="BM91" s="48">
        <f t="shared" si="41"/>
        <v>3.7559999999999998</v>
      </c>
      <c r="BN91" s="20">
        <f t="shared" si="42"/>
        <v>583.41899999999998</v>
      </c>
      <c r="BO91" s="20">
        <f t="shared" si="43"/>
        <v>583.41899999999998</v>
      </c>
      <c r="BP91" s="20">
        <f t="shared" si="44"/>
        <v>0</v>
      </c>
      <c r="BQ91" s="48"/>
    </row>
    <row r="92" spans="1:69" x14ac:dyDescent="0.25">
      <c r="A92">
        <v>1799.4426165730799</v>
      </c>
      <c r="B92">
        <v>94.236807644830805</v>
      </c>
      <c r="D92">
        <v>2343.5700575815699</v>
      </c>
      <c r="E92">
        <v>299.08279153042599</v>
      </c>
      <c r="G92">
        <v>3072.0338983050801</v>
      </c>
      <c r="H92">
        <v>346.21727035475601</v>
      </c>
      <c r="J92" s="64">
        <v>27049</v>
      </c>
      <c r="K92" s="88" t="s">
        <v>91</v>
      </c>
      <c r="L92" s="91">
        <v>562.94799999999998</v>
      </c>
      <c r="M92" s="88" t="s">
        <v>91</v>
      </c>
      <c r="N92" s="91">
        <v>3.7690000000000001</v>
      </c>
      <c r="O92" s="70" t="s">
        <v>92</v>
      </c>
      <c r="P92" s="93" t="s">
        <v>384</v>
      </c>
      <c r="Q92" s="55" t="s">
        <v>20</v>
      </c>
      <c r="R92" s="89" t="s">
        <v>119</v>
      </c>
      <c r="S92" s="55" t="s">
        <v>101</v>
      </c>
      <c r="T92" s="89" t="s">
        <v>385</v>
      </c>
      <c r="U92" s="55" t="s">
        <v>101</v>
      </c>
      <c r="V92" s="89" t="s">
        <v>386</v>
      </c>
      <c r="W92" s="55" t="s">
        <v>102</v>
      </c>
      <c r="X92" s="89" t="s">
        <v>122</v>
      </c>
      <c r="Y92" s="55" t="s">
        <v>93</v>
      </c>
      <c r="Z92" s="91" t="s">
        <v>122</v>
      </c>
      <c r="AA92" s="52" t="s">
        <v>26</v>
      </c>
      <c r="AB92" s="90" t="s">
        <v>122</v>
      </c>
      <c r="AC92" s="55" t="s">
        <v>91</v>
      </c>
      <c r="AD92" s="91">
        <v>562.94799999999998</v>
      </c>
      <c r="AH92" s="77">
        <f t="shared" si="29"/>
        <v>1799.4426165730799</v>
      </c>
      <c r="AI92" s="78">
        <f t="shared" si="30"/>
        <v>282.71042293449239</v>
      </c>
      <c r="AJ92" s="79">
        <f t="shared" si="31"/>
        <v>72.451494508114735</v>
      </c>
      <c r="AK92" s="77">
        <f t="shared" si="32"/>
        <v>2343.5700575815699</v>
      </c>
      <c r="AL92" s="78">
        <f t="shared" si="33"/>
        <v>299.08279153042599</v>
      </c>
      <c r="AM92" s="79">
        <f t="shared" si="34"/>
        <v>99.824442294881081</v>
      </c>
      <c r="AN92" s="77">
        <f t="shared" si="25"/>
        <v>3072.0338983050801</v>
      </c>
      <c r="AO92" s="78">
        <f t="shared" si="26"/>
        <v>346.21727035475601</v>
      </c>
      <c r="AP92" s="79">
        <f t="shared" si="35"/>
        <v>151.47545229224824</v>
      </c>
      <c r="AQ92" s="100">
        <f>AI92*'Berechnungen 525d'!$C$5/'Berechnungen 525d'!$F$3/1000</f>
        <v>11.002831391926998</v>
      </c>
      <c r="AR92" s="100">
        <f>AI92*'Berechnungen 525d'!$C$6/'Berechnungen 525d'!$F$3/1000</f>
        <v>6.1313487909211508</v>
      </c>
      <c r="AS92" s="100">
        <f>AI92*'Berechnungen 525d'!$C$7/'Berechnungen 525d'!$F$3/1000</f>
        <v>3.8215941094097583</v>
      </c>
      <c r="AT92" s="100">
        <f>AI92*'Berechnungen 525d'!$C$8/'Berechnungen 525d'!$F$3/1000</f>
        <v>2.6667167686540623</v>
      </c>
      <c r="AU92" s="100">
        <f>AI92*'Berechnungen 525d'!$C$9/'Berechnungen 525d'!$F$3/1000</f>
        <v>2.0997769831921751</v>
      </c>
      <c r="AV92" s="4">
        <f>AH92/'Berechnungen 525d'!$C$5*'Berechnungen 525d'!$B$3/1000*60</f>
        <v>17.430365056426584</v>
      </c>
      <c r="AW92" s="4">
        <f>AH92/'Berechnungen 525d'!$C$6*'Berechnungen 525d'!$B$3/1000*60</f>
        <v>31.279148251943592</v>
      </c>
      <c r="AX92" s="4">
        <f>AH92/'Berechnungen 525d'!$C$7*'Berechnungen 525d'!$B$3/1000*60</f>
        <v>50.18412796465676</v>
      </c>
      <c r="AY92" s="4">
        <f>AH92/'Berechnungen 525d'!$C$8*'Berechnungen 525d'!$B$3/1000*60</f>
        <v>71.917411728878193</v>
      </c>
      <c r="AZ92" s="4">
        <f>AH92/'Berechnungen 525d'!$C$9*'Berechnungen 525d'!$B$3/1000*60</f>
        <v>91.335112895675294</v>
      </c>
      <c r="BA92" s="99"/>
      <c r="BB92" s="82"/>
      <c r="BC92" s="17">
        <f t="shared" si="36"/>
        <v>27.048999999999999</v>
      </c>
      <c r="BD92" s="95">
        <f t="shared" si="37"/>
        <v>2502</v>
      </c>
      <c r="BE92" s="4">
        <f>BD92*60*'Berechnungen 525d'!$D$9/1000</f>
        <v>126.99513191489362</v>
      </c>
      <c r="BF92" s="19">
        <f t="shared" si="38"/>
        <v>963</v>
      </c>
      <c r="BG92" s="19">
        <f t="shared" si="39"/>
        <v>1156</v>
      </c>
      <c r="BH92" s="19">
        <f t="shared" si="27"/>
        <v>-193</v>
      </c>
      <c r="BI92" s="19" t="str">
        <f>IF(ISBLANK(R92),#REF!,R92)</f>
        <v>2.5</v>
      </c>
      <c r="BJ92" s="19" t="str">
        <f>IF(ISBLANK(Q92),#REF!,Q92)</f>
        <v>km/h</v>
      </c>
      <c r="BK92" s="19" t="e">
        <f t="shared" si="28"/>
        <v>#VALUE!</v>
      </c>
      <c r="BL92" s="47">
        <v>0</v>
      </c>
      <c r="BM92" s="48">
        <f t="shared" si="41"/>
        <v>3.7690000000000001</v>
      </c>
      <c r="BN92" s="20">
        <f t="shared" si="42"/>
        <v>562.94799999999998</v>
      </c>
      <c r="BO92" s="20">
        <f t="shared" si="43"/>
        <v>562.94799999999998</v>
      </c>
      <c r="BP92" s="20">
        <f t="shared" si="44"/>
        <v>0</v>
      </c>
      <c r="BQ92" s="48"/>
    </row>
    <row r="93" spans="1:69" x14ac:dyDescent="0.25">
      <c r="A93">
        <v>1801.4660519178001</v>
      </c>
      <c r="B93">
        <v>94.889115221605294</v>
      </c>
      <c r="D93">
        <v>2358.9251439539298</v>
      </c>
      <c r="E93">
        <v>303.04294720551098</v>
      </c>
      <c r="G93">
        <v>3107.34463276836</v>
      </c>
      <c r="H93">
        <v>349.61331459653798</v>
      </c>
      <c r="J93" s="64">
        <v>27349</v>
      </c>
      <c r="K93" s="88" t="s">
        <v>91</v>
      </c>
      <c r="L93" s="91">
        <v>522.00599999999997</v>
      </c>
      <c r="M93" s="88" t="s">
        <v>91</v>
      </c>
      <c r="N93" s="91">
        <v>3.794</v>
      </c>
      <c r="O93" s="70" t="s">
        <v>92</v>
      </c>
      <c r="P93" s="93" t="s">
        <v>387</v>
      </c>
      <c r="Q93" s="55" t="s">
        <v>20</v>
      </c>
      <c r="R93" s="89" t="s">
        <v>119</v>
      </c>
      <c r="S93" s="55" t="s">
        <v>101</v>
      </c>
      <c r="T93" s="89" t="s">
        <v>388</v>
      </c>
      <c r="U93" s="55" t="s">
        <v>101</v>
      </c>
      <c r="V93" s="89" t="s">
        <v>389</v>
      </c>
      <c r="W93" s="55" t="s">
        <v>102</v>
      </c>
      <c r="X93" s="89" t="s">
        <v>122</v>
      </c>
      <c r="Y93" s="55" t="s">
        <v>93</v>
      </c>
      <c r="Z93" s="91" t="s">
        <v>122</v>
      </c>
      <c r="AA93" s="52" t="s">
        <v>26</v>
      </c>
      <c r="AB93" s="90" t="s">
        <v>122</v>
      </c>
      <c r="AC93" s="55" t="s">
        <v>91</v>
      </c>
      <c r="AD93" s="91">
        <v>511.77100000000002</v>
      </c>
      <c r="AH93" s="77">
        <f t="shared" si="29"/>
        <v>1801.4660519178001</v>
      </c>
      <c r="AI93" s="78">
        <f t="shared" si="30"/>
        <v>284.66734566481591</v>
      </c>
      <c r="AJ93" s="79">
        <f t="shared" si="31"/>
        <v>73.035038173640885</v>
      </c>
      <c r="AK93" s="77">
        <f t="shared" si="32"/>
        <v>2358.9251439539298</v>
      </c>
      <c r="AL93" s="78">
        <f t="shared" si="33"/>
        <v>303.04294720551098</v>
      </c>
      <c r="AM93" s="79">
        <f t="shared" si="34"/>
        <v>101.8089285618974</v>
      </c>
      <c r="AN93" s="77">
        <f t="shared" si="25"/>
        <v>3107.34463276836</v>
      </c>
      <c r="AO93" s="78">
        <f t="shared" si="26"/>
        <v>349.61331459653798</v>
      </c>
      <c r="AP93" s="79">
        <f t="shared" si="35"/>
        <v>154.71945015231222</v>
      </c>
      <c r="AQ93" s="100">
        <f>AI93*'Berechnungen 525d'!$C$5/'Berechnungen 525d'!$F$3/1000</f>
        <v>11.078993036854282</v>
      </c>
      <c r="AR93" s="100">
        <f>AI93*'Berechnungen 525d'!$C$6/'Berechnungen 525d'!$F$3/1000</f>
        <v>6.173790012903531</v>
      </c>
      <c r="AS93" s="100">
        <f>AI93*'Berechnungen 525d'!$C$7/'Berechnungen 525d'!$F$3/1000</f>
        <v>3.8480471998234336</v>
      </c>
      <c r="AT93" s="100">
        <f>AI93*'Berechnungen 525d'!$C$8/'Berechnungen 525d'!$F$3/1000</f>
        <v>2.6851757932833853</v>
      </c>
      <c r="AU93" s="100">
        <f>AI93*'Berechnungen 525d'!$C$9/'Berechnungen 525d'!$F$3/1000</f>
        <v>2.1143116482546338</v>
      </c>
      <c r="AV93" s="4">
        <f>AH93/'Berechnungen 525d'!$C$5*'Berechnungen 525d'!$B$3/1000*60</f>
        <v>17.449965135029657</v>
      </c>
      <c r="AW93" s="4">
        <f>AH93/'Berechnungen 525d'!$C$6*'Berechnungen 525d'!$B$3/1000*60</f>
        <v>31.31432099573815</v>
      </c>
      <c r="AX93" s="4">
        <f>AH93/'Berechnungen 525d'!$C$7*'Berechnungen 525d'!$B$3/1000*60</f>
        <v>50.240558960195273</v>
      </c>
      <c r="AY93" s="4">
        <f>AH93/'Berechnungen 525d'!$C$8*'Berechnungen 525d'!$B$3/1000*60</f>
        <v>71.998281344531804</v>
      </c>
      <c r="AZ93" s="4">
        <f>AH93/'Berechnungen 525d'!$C$9*'Berechnungen 525d'!$B$3/1000*60</f>
        <v>91.43781730755542</v>
      </c>
      <c r="BA93" s="99"/>
      <c r="BB93" s="82"/>
      <c r="BC93" s="17">
        <f t="shared" si="36"/>
        <v>27.349</v>
      </c>
      <c r="BD93" s="95">
        <f t="shared" si="37"/>
        <v>2136</v>
      </c>
      <c r="BE93" s="4">
        <f>BD93*60*'Berechnungen 525d'!$D$9/1000</f>
        <v>108.41790638297871</v>
      </c>
      <c r="BF93" s="19">
        <f t="shared" si="38"/>
        <v>928</v>
      </c>
      <c r="BG93" s="19">
        <f t="shared" si="39"/>
        <v>1117</v>
      </c>
      <c r="BH93" s="19">
        <f t="shared" si="27"/>
        <v>-189</v>
      </c>
      <c r="BI93" s="19" t="str">
        <f>IF(ISBLANK(R93),#REF!,R93)</f>
        <v>2.5</v>
      </c>
      <c r="BJ93" s="19" t="str">
        <f>IF(ISBLANK(Q93),#REF!,Q93)</f>
        <v>km/h</v>
      </c>
      <c r="BK93" s="19" t="e">
        <f t="shared" si="28"/>
        <v>#VALUE!</v>
      </c>
      <c r="BL93" s="47">
        <v>0</v>
      </c>
      <c r="BM93" s="48">
        <f t="shared" si="41"/>
        <v>3.794</v>
      </c>
      <c r="BN93" s="20">
        <f t="shared" si="42"/>
        <v>522.00599999999997</v>
      </c>
      <c r="BO93" s="20">
        <f t="shared" si="43"/>
        <v>511.77100000000002</v>
      </c>
      <c r="BP93" s="20">
        <f t="shared" si="44"/>
        <v>-10.234999999999957</v>
      </c>
      <c r="BQ93" s="48"/>
    </row>
    <row r="94" spans="1:69" x14ac:dyDescent="0.25">
      <c r="A94">
        <v>1809.5410191543201</v>
      </c>
      <c r="B94">
        <v>95.822190097578599</v>
      </c>
      <c r="D94">
        <v>2366.60268714012</v>
      </c>
      <c r="E94">
        <v>305.023025043053</v>
      </c>
      <c r="G94">
        <v>3128.5310734463301</v>
      </c>
      <c r="H94">
        <v>349.620484288814</v>
      </c>
      <c r="J94" s="64">
        <v>27639</v>
      </c>
      <c r="K94" s="88" t="s">
        <v>91</v>
      </c>
      <c r="L94" s="91">
        <v>481.065</v>
      </c>
      <c r="M94" s="88" t="s">
        <v>91</v>
      </c>
      <c r="N94" s="91">
        <v>3.8069999999999999</v>
      </c>
      <c r="O94" s="70" t="s">
        <v>92</v>
      </c>
      <c r="P94" s="93" t="s">
        <v>372</v>
      </c>
      <c r="Q94" s="55" t="s">
        <v>20</v>
      </c>
      <c r="R94" s="89" t="s">
        <v>119</v>
      </c>
      <c r="S94" s="55" t="s">
        <v>101</v>
      </c>
      <c r="T94" s="89" t="s">
        <v>265</v>
      </c>
      <c r="U94" s="55" t="s">
        <v>101</v>
      </c>
      <c r="V94" s="89" t="s">
        <v>390</v>
      </c>
      <c r="W94" s="55" t="s">
        <v>102</v>
      </c>
      <c r="X94" s="89" t="s">
        <v>122</v>
      </c>
      <c r="Y94" s="55" t="s">
        <v>93</v>
      </c>
      <c r="Z94" s="91" t="s">
        <v>122</v>
      </c>
      <c r="AA94" s="52" t="s">
        <v>26</v>
      </c>
      <c r="AB94" s="90" t="s">
        <v>122</v>
      </c>
      <c r="AC94" s="55" t="s">
        <v>91</v>
      </c>
      <c r="AD94" s="91">
        <v>470.82900000000001</v>
      </c>
      <c r="AH94" s="77">
        <f t="shared" si="29"/>
        <v>1809.5410191543201</v>
      </c>
      <c r="AI94" s="78">
        <f t="shared" si="30"/>
        <v>287.46657029273581</v>
      </c>
      <c r="AJ94" s="79">
        <f t="shared" si="31"/>
        <v>74.083809467435131</v>
      </c>
      <c r="AK94" s="77">
        <f t="shared" si="32"/>
        <v>2366.60268714012</v>
      </c>
      <c r="AL94" s="78">
        <f t="shared" si="33"/>
        <v>305.023025043053</v>
      </c>
      <c r="AM94" s="79">
        <f t="shared" si="34"/>
        <v>102.80766690712456</v>
      </c>
      <c r="AN94" s="77">
        <f t="shared" si="25"/>
        <v>3128.5310734463301</v>
      </c>
      <c r="AO94" s="78">
        <f t="shared" si="26"/>
        <v>349.620484288814</v>
      </c>
      <c r="AP94" s="79">
        <f t="shared" si="35"/>
        <v>155.77755003561973</v>
      </c>
      <c r="AQ94" s="100">
        <f>AI94*'Berechnungen 525d'!$C$5/'Berechnungen 525d'!$F$3/1000</f>
        <v>11.187936302155361</v>
      </c>
      <c r="AR94" s="100">
        <f>AI94*'Berechnungen 525d'!$C$6/'Berechnungen 525d'!$F$3/1000</f>
        <v>6.2344988553995506</v>
      </c>
      <c r="AS94" s="100">
        <f>AI94*'Berechnungen 525d'!$C$7/'Berechnungen 525d'!$F$3/1000</f>
        <v>3.885886272886022</v>
      </c>
      <c r="AT94" s="100">
        <f>AI94*'Berechnungen 525d'!$C$8/'Berechnungen 525d'!$F$3/1000</f>
        <v>2.7115799816292565</v>
      </c>
      <c r="AU94" s="100">
        <f>AI94*'Berechnungen 525d'!$C$9/'Berechnungen 525d'!$F$3/1000</f>
        <v>2.1351023477395725</v>
      </c>
      <c r="AV94" s="4">
        <f>AH94/'Berechnungen 525d'!$C$5*'Berechnungen 525d'!$B$3/1000*60</f>
        <v>17.528183593042659</v>
      </c>
      <c r="AW94" s="4">
        <f>AH94/'Berechnungen 525d'!$C$6*'Berechnungen 525d'!$B$3/1000*60</f>
        <v>31.454685625871072</v>
      </c>
      <c r="AX94" s="4">
        <f>AH94/'Berechnungen 525d'!$C$7*'Berechnungen 525d'!$B$3/1000*60</f>
        <v>50.465759355793146</v>
      </c>
      <c r="AY94" s="4">
        <f>AH94/'Berechnungen 525d'!$C$8*'Berechnungen 525d'!$B$3/1000*60</f>
        <v>72.321009470506723</v>
      </c>
      <c r="AZ94" s="4">
        <f>AH94/'Berechnungen 525d'!$C$9*'Berechnungen 525d'!$B$3/1000*60</f>
        <v>91.847682027543541</v>
      </c>
      <c r="BA94" s="99"/>
      <c r="BB94" s="82"/>
      <c r="BC94" s="17">
        <f t="shared" si="36"/>
        <v>27.638999999999999</v>
      </c>
      <c r="BD94" s="95">
        <f t="shared" si="37"/>
        <v>1814</v>
      </c>
      <c r="BE94" s="4">
        <f>BD94*60*'Berechnungen 525d'!$D$9/1000</f>
        <v>92.074008510638294</v>
      </c>
      <c r="BF94" s="19">
        <f t="shared" si="38"/>
        <v>918</v>
      </c>
      <c r="BG94" s="19">
        <f t="shared" si="39"/>
        <v>1105</v>
      </c>
      <c r="BH94" s="19">
        <f t="shared" si="27"/>
        <v>-187</v>
      </c>
      <c r="BI94" s="19" t="str">
        <f>IF(ISBLANK(R94),#REF!,R94)</f>
        <v>2.5</v>
      </c>
      <c r="BJ94" s="19" t="str">
        <f>IF(ISBLANK(Q94),#REF!,Q94)</f>
        <v>km/h</v>
      </c>
      <c r="BK94" s="19" t="e">
        <f t="shared" si="28"/>
        <v>#VALUE!</v>
      </c>
      <c r="BL94" s="47">
        <v>0</v>
      </c>
      <c r="BM94" s="48">
        <f t="shared" si="41"/>
        <v>3.8069999999999999</v>
      </c>
      <c r="BN94" s="20">
        <f t="shared" si="42"/>
        <v>481.065</v>
      </c>
      <c r="BO94" s="20">
        <f t="shared" si="43"/>
        <v>470.82900000000001</v>
      </c>
      <c r="BP94" s="20">
        <f t="shared" si="44"/>
        <v>-10.23599999999999</v>
      </c>
      <c r="BQ94" s="48"/>
    </row>
    <row r="95" spans="1:69" x14ac:dyDescent="0.25">
      <c r="A95">
        <v>1823.6612602351699</v>
      </c>
      <c r="B95">
        <v>96.477313795709193</v>
      </c>
      <c r="D95">
        <v>2381.9577735124799</v>
      </c>
      <c r="E95">
        <v>308.98318071813901</v>
      </c>
      <c r="G95">
        <v>3206.2146892655401</v>
      </c>
      <c r="H95">
        <v>354.72291529247599</v>
      </c>
      <c r="J95" s="64">
        <v>27920</v>
      </c>
      <c r="K95" s="88" t="s">
        <v>91</v>
      </c>
      <c r="L95" s="91">
        <v>440.12299999999999</v>
      </c>
      <c r="M95" s="88" t="s">
        <v>91</v>
      </c>
      <c r="N95" s="91">
        <v>3.8239999999999998</v>
      </c>
      <c r="O95" s="70" t="s">
        <v>92</v>
      </c>
      <c r="P95" s="93" t="s">
        <v>391</v>
      </c>
      <c r="Q95" s="55" t="s">
        <v>20</v>
      </c>
      <c r="R95" s="89" t="s">
        <v>119</v>
      </c>
      <c r="S95" s="55" t="s">
        <v>101</v>
      </c>
      <c r="T95" s="89" t="s">
        <v>392</v>
      </c>
      <c r="U95" s="55" t="s">
        <v>101</v>
      </c>
      <c r="V95" s="89" t="s">
        <v>393</v>
      </c>
      <c r="W95" s="55" t="s">
        <v>102</v>
      </c>
      <c r="X95" s="89" t="s">
        <v>122</v>
      </c>
      <c r="Y95" s="55" t="s">
        <v>93</v>
      </c>
      <c r="Z95" s="91" t="s">
        <v>122</v>
      </c>
      <c r="AA95" s="52" t="s">
        <v>26</v>
      </c>
      <c r="AB95" s="90" t="s">
        <v>122</v>
      </c>
      <c r="AC95" s="55" t="s">
        <v>91</v>
      </c>
      <c r="AD95" s="91">
        <v>419.65199999999999</v>
      </c>
      <c r="AH95" s="77">
        <f t="shared" si="29"/>
        <v>1823.6612602351699</v>
      </c>
      <c r="AI95" s="78">
        <f t="shared" si="30"/>
        <v>289.43194138712761</v>
      </c>
      <c r="AJ95" s="79">
        <f t="shared" si="31"/>
        <v>75.17235509314672</v>
      </c>
      <c r="AK95" s="77">
        <f t="shared" si="32"/>
        <v>2381.9577735124799</v>
      </c>
      <c r="AL95" s="78">
        <f t="shared" si="33"/>
        <v>308.98318071813901</v>
      </c>
      <c r="AM95" s="79">
        <f t="shared" si="34"/>
        <v>104.81813402101606</v>
      </c>
      <c r="AN95" s="77">
        <f t="shared" si="25"/>
        <v>3206.2146892655401</v>
      </c>
      <c r="AO95" s="78">
        <f t="shared" si="26"/>
        <v>354.72291529247599</v>
      </c>
      <c r="AP95" s="79">
        <f t="shared" si="35"/>
        <v>161.9755155330493</v>
      </c>
      <c r="AQ95" s="100">
        <f>AI95*'Berechnungen 525d'!$C$5/'Berechnungen 525d'!$F$3/1000</f>
        <v>11.264426749694222</v>
      </c>
      <c r="AR95" s="100">
        <f>AI95*'Berechnungen 525d'!$C$6/'Berechnungen 525d'!$F$3/1000</f>
        <v>6.2771233032647178</v>
      </c>
      <c r="AS95" s="100">
        <f>AI95*'Berechnungen 525d'!$C$7/'Berechnungen 525d'!$F$3/1000</f>
        <v>3.9124535657334887</v>
      </c>
      <c r="AT95" s="100">
        <f>AI95*'Berechnungen 525d'!$C$8/'Berechnungen 525d'!$F$3/1000</f>
        <v>2.7301186969678737</v>
      </c>
      <c r="AU95" s="100">
        <f>AI95*'Berechnungen 525d'!$C$9/'Berechnungen 525d'!$F$3/1000</f>
        <v>2.1496997613920268</v>
      </c>
      <c r="AV95" s="4">
        <f>AH95/'Berechnungen 525d'!$C$5*'Berechnungen 525d'!$B$3/1000*60</f>
        <v>17.664959811665668</v>
      </c>
      <c r="AW95" s="4">
        <f>AH95/'Berechnungen 525d'!$C$6*'Berechnungen 525d'!$B$3/1000*60</f>
        <v>31.700133360660313</v>
      </c>
      <c r="AX95" s="4">
        <f>AH95/'Berechnungen 525d'!$C$7*'Berechnungen 525d'!$B$3/1000*60</f>
        <v>50.859554622597869</v>
      </c>
      <c r="AY95" s="4">
        <f>AH95/'Berechnungen 525d'!$C$8*'Berechnungen 525d'!$B$3/1000*60</f>
        <v>72.885345994589059</v>
      </c>
      <c r="AZ95" s="4">
        <f>AH95/'Berechnungen 525d'!$C$9*'Berechnungen 525d'!$B$3/1000*60</f>
        <v>92.564389413128112</v>
      </c>
      <c r="BA95" s="99"/>
      <c r="BB95" s="82"/>
      <c r="BC95" s="17">
        <f t="shared" si="36"/>
        <v>27.92</v>
      </c>
      <c r="BD95" s="95">
        <f t="shared" si="37"/>
        <v>1490</v>
      </c>
      <c r="BE95" s="4">
        <f>BD95*60*'Berechnungen 525d'!$D$9/1000</f>
        <v>75.628595744680851</v>
      </c>
      <c r="BF95" s="19">
        <f t="shared" si="38"/>
        <v>925</v>
      </c>
      <c r="BG95" s="19">
        <f t="shared" si="39"/>
        <v>1100</v>
      </c>
      <c r="BH95" s="19">
        <f t="shared" si="27"/>
        <v>-175</v>
      </c>
      <c r="BI95" s="19" t="str">
        <f>IF(ISBLANK(R95),#REF!,R95)</f>
        <v>2.5</v>
      </c>
      <c r="BJ95" s="19" t="str">
        <f>IF(ISBLANK(Q95),#REF!,Q95)</f>
        <v>km/h</v>
      </c>
      <c r="BK95" s="19" t="e">
        <f t="shared" si="28"/>
        <v>#VALUE!</v>
      </c>
      <c r="BL95" s="47">
        <v>0</v>
      </c>
      <c r="BM95" s="48">
        <f t="shared" si="41"/>
        <v>3.8239999999999998</v>
      </c>
      <c r="BN95" s="20">
        <f t="shared" si="42"/>
        <v>440.12299999999999</v>
      </c>
      <c r="BO95" s="20">
        <f t="shared" si="43"/>
        <v>419.65199999999999</v>
      </c>
      <c r="BP95" s="20">
        <f t="shared" si="44"/>
        <v>-20.471000000000004</v>
      </c>
      <c r="BQ95" s="48"/>
    </row>
    <row r="96" spans="1:69" x14ac:dyDescent="0.25">
      <c r="A96">
        <v>1827.7039588929699</v>
      </c>
      <c r="B96">
        <v>97.409449964563805</v>
      </c>
      <c r="D96">
        <v>2397.3128598848398</v>
      </c>
      <c r="E96">
        <v>311.95519410073399</v>
      </c>
      <c r="G96">
        <v>3234.4632768361598</v>
      </c>
      <c r="H96">
        <v>355.57849857084102</v>
      </c>
      <c r="J96" s="64">
        <v>28210</v>
      </c>
      <c r="K96" s="88" t="s">
        <v>91</v>
      </c>
      <c r="L96" s="91">
        <v>388.94600000000003</v>
      </c>
      <c r="M96" s="88" t="s">
        <v>91</v>
      </c>
      <c r="N96" s="91">
        <v>3.8580000000000001</v>
      </c>
      <c r="O96" s="70" t="s">
        <v>92</v>
      </c>
      <c r="P96" s="93" t="s">
        <v>394</v>
      </c>
      <c r="Q96" s="55" t="s">
        <v>20</v>
      </c>
      <c r="R96" s="89" t="s">
        <v>119</v>
      </c>
      <c r="S96" s="55" t="s">
        <v>101</v>
      </c>
      <c r="T96" s="89" t="s">
        <v>277</v>
      </c>
      <c r="U96" s="55" t="s">
        <v>101</v>
      </c>
      <c r="V96" s="89" t="s">
        <v>395</v>
      </c>
      <c r="W96" s="55" t="s">
        <v>102</v>
      </c>
      <c r="X96" s="89" t="s">
        <v>122</v>
      </c>
      <c r="Y96" s="55" t="s">
        <v>93</v>
      </c>
      <c r="Z96" s="91" t="s">
        <v>122</v>
      </c>
      <c r="AA96" s="52" t="s">
        <v>26</v>
      </c>
      <c r="AB96" s="90" t="s">
        <v>122</v>
      </c>
      <c r="AC96" s="55" t="s">
        <v>91</v>
      </c>
      <c r="AD96" s="91">
        <v>378.71</v>
      </c>
      <c r="AH96" s="77">
        <f t="shared" si="29"/>
        <v>1827.7039588929699</v>
      </c>
      <c r="AI96" s="78">
        <f t="shared" si="30"/>
        <v>292.22834989369142</v>
      </c>
      <c r="AJ96" s="79">
        <f t="shared" si="31"/>
        <v>76.06690124421435</v>
      </c>
      <c r="AK96" s="77">
        <f t="shared" si="32"/>
        <v>2397.3128598848398</v>
      </c>
      <c r="AL96" s="78">
        <f t="shared" si="33"/>
        <v>311.95519410073399</v>
      </c>
      <c r="AM96" s="79">
        <f t="shared" si="34"/>
        <v>106.50854760733638</v>
      </c>
      <c r="AN96" s="77">
        <f t="shared" si="25"/>
        <v>3234.4632768361598</v>
      </c>
      <c r="AO96" s="78">
        <f t="shared" si="26"/>
        <v>355.57849857084102</v>
      </c>
      <c r="AP96" s="79">
        <f t="shared" si="35"/>
        <v>163.79673582139046</v>
      </c>
      <c r="AQ96" s="100">
        <f>AI96*'Berechnungen 525d'!$C$5/'Berechnungen 525d'!$F$3/1000</f>
        <v>11.373260414124774</v>
      </c>
      <c r="AR96" s="100">
        <f>AI96*'Berechnungen 525d'!$C$6/'Berechnungen 525d'!$F$3/1000</f>
        <v>6.3377710704664763</v>
      </c>
      <c r="AS96" s="100">
        <f>AI96*'Berechnungen 525d'!$C$7/'Berechnungen 525d'!$F$3/1000</f>
        <v>3.9502545713181458</v>
      </c>
      <c r="AT96" s="100">
        <f>AI96*'Berechnungen 525d'!$C$8/'Berechnungen 525d'!$F$3/1000</f>
        <v>2.7564963217439806</v>
      </c>
      <c r="AU96" s="100">
        <f>AI96*'Berechnungen 525d'!$C$9/'Berechnungen 525d'!$F$3/1000</f>
        <v>2.1704695446802997</v>
      </c>
      <c r="AV96" s="4">
        <f>AH96/'Berechnungen 525d'!$C$5*'Berechnungen 525d'!$B$3/1000*60</f>
        <v>17.70411955633859</v>
      </c>
      <c r="AW96" s="4">
        <f>AH96/'Berechnungen 525d'!$C$6*'Berechnungen 525d'!$B$3/1000*60</f>
        <v>31.770406327128164</v>
      </c>
      <c r="AX96" s="4">
        <f>AH96/'Berechnungen 525d'!$C$7*'Berechnungen 525d'!$B$3/1000*60</f>
        <v>50.972300261106717</v>
      </c>
      <c r="AY96" s="4">
        <f>AH96/'Berechnungen 525d'!$C$8*'Berechnungen 525d'!$B$3/1000*60</f>
        <v>73.046918484420658</v>
      </c>
      <c r="AZ96" s="4">
        <f>AH96/'Berechnungen 525d'!$C$9*'Berechnungen 525d'!$B$3/1000*60</f>
        <v>92.769586475214226</v>
      </c>
      <c r="BA96" s="99"/>
      <c r="BB96" s="82"/>
      <c r="BC96" s="17">
        <f t="shared" si="36"/>
        <v>28.21</v>
      </c>
      <c r="BD96" s="95">
        <f t="shared" si="37"/>
        <v>1195</v>
      </c>
      <c r="BE96" s="4">
        <f>BD96*60*'Berechnungen 525d'!$D$9/1000</f>
        <v>60.655148936170214</v>
      </c>
      <c r="BF96" s="19">
        <f t="shared" si="38"/>
        <v>940</v>
      </c>
      <c r="BG96" s="19">
        <f t="shared" si="39"/>
        <v>1096</v>
      </c>
      <c r="BH96" s="19">
        <f t="shared" si="27"/>
        <v>-156</v>
      </c>
      <c r="BI96" s="19" t="str">
        <f>IF(ISBLANK(R96),#REF!,R96)</f>
        <v>2.5</v>
      </c>
      <c r="BJ96" s="19" t="str">
        <f>IF(ISBLANK(Q96),#REF!,Q96)</f>
        <v>km/h</v>
      </c>
      <c r="BK96" s="19" t="e">
        <f t="shared" si="28"/>
        <v>#VALUE!</v>
      </c>
      <c r="BL96" s="47">
        <v>0</v>
      </c>
      <c r="BM96" s="48">
        <f t="shared" si="41"/>
        <v>3.8580000000000001</v>
      </c>
      <c r="BN96" s="20">
        <f t="shared" si="42"/>
        <v>388.94600000000003</v>
      </c>
      <c r="BO96" s="20">
        <f t="shared" si="43"/>
        <v>378.71</v>
      </c>
      <c r="BP96" s="20">
        <f t="shared" si="44"/>
        <v>-10.236000000000047</v>
      </c>
      <c r="BQ96" s="48"/>
    </row>
    <row r="97" spans="1:69" x14ac:dyDescent="0.25">
      <c r="A97">
        <v>1833.7627918401299</v>
      </c>
      <c r="B97">
        <v>98.342055486977799</v>
      </c>
      <c r="D97">
        <v>2412.6679462572001</v>
      </c>
      <c r="E97">
        <v>315.91534977581898</v>
      </c>
      <c r="G97">
        <v>3283.8983050847501</v>
      </c>
      <c r="H97">
        <v>358.97932260747399</v>
      </c>
      <c r="J97" s="64">
        <v>28501</v>
      </c>
      <c r="K97" s="88" t="s">
        <v>91</v>
      </c>
      <c r="L97" s="91">
        <v>348.00400000000002</v>
      </c>
      <c r="M97" s="88" t="s">
        <v>91</v>
      </c>
      <c r="N97" s="91">
        <v>3.8580000000000001</v>
      </c>
      <c r="O97" s="70" t="s">
        <v>92</v>
      </c>
      <c r="P97" s="93" t="s">
        <v>396</v>
      </c>
      <c r="Q97" s="55" t="s">
        <v>20</v>
      </c>
      <c r="R97" s="89" t="s">
        <v>119</v>
      </c>
      <c r="S97" s="55" t="s">
        <v>101</v>
      </c>
      <c r="T97" s="89" t="s">
        <v>268</v>
      </c>
      <c r="U97" s="55" t="s">
        <v>101</v>
      </c>
      <c r="V97" s="89" t="s">
        <v>234</v>
      </c>
      <c r="W97" s="55" t="s">
        <v>102</v>
      </c>
      <c r="X97" s="89" t="s">
        <v>122</v>
      </c>
      <c r="Y97" s="55" t="s">
        <v>93</v>
      </c>
      <c r="Z97" s="91">
        <v>2.93</v>
      </c>
      <c r="AA97" s="52" t="s">
        <v>26</v>
      </c>
      <c r="AB97" s="90" t="s">
        <v>151</v>
      </c>
      <c r="AC97" s="55" t="s">
        <v>91</v>
      </c>
      <c r="AD97" s="91">
        <v>358.24</v>
      </c>
      <c r="AH97" s="77">
        <f t="shared" si="29"/>
        <v>1833.7627918401299</v>
      </c>
      <c r="AI97" s="78">
        <f t="shared" si="30"/>
        <v>295.02616646093338</v>
      </c>
      <c r="AJ97" s="79">
        <f t="shared" si="31"/>
        <v>77.049747328464122</v>
      </c>
      <c r="AK97" s="77">
        <f t="shared" si="32"/>
        <v>2412.6679462572001</v>
      </c>
      <c r="AL97" s="78">
        <f t="shared" si="33"/>
        <v>315.91534977581898</v>
      </c>
      <c r="AM97" s="79">
        <f t="shared" si="34"/>
        <v>108.55149492746592</v>
      </c>
      <c r="AN97" s="77">
        <f t="shared" si="25"/>
        <v>3283.8983050847501</v>
      </c>
      <c r="AO97" s="78">
        <f t="shared" si="26"/>
        <v>358.97932260747399</v>
      </c>
      <c r="AP97" s="79">
        <f t="shared" si="35"/>
        <v>167.89070763273637</v>
      </c>
      <c r="AQ97" s="100">
        <f>AI97*'Berechnungen 525d'!$C$5/'Berechnungen 525d'!$F$3/1000</f>
        <v>11.482148878990593</v>
      </c>
      <c r="AR97" s="100">
        <f>AI97*'Berechnungen 525d'!$C$6/'Berechnungen 525d'!$F$3/1000</f>
        <v>6.3984493753153666</v>
      </c>
      <c r="AS97" s="100">
        <f>AI97*'Berechnungen 525d'!$C$7/'Berechnungen 525d'!$F$3/1000</f>
        <v>3.9880746106417697</v>
      </c>
      <c r="AT97" s="100">
        <f>AI97*'Berechnungen 525d'!$C$8/'Berechnungen 525d'!$F$3/1000</f>
        <v>2.7828872283049719</v>
      </c>
      <c r="AU97" s="100">
        <f>AI97*'Berechnungen 525d'!$C$9/'Berechnungen 525d'!$F$3/1000</f>
        <v>2.1912497860669062</v>
      </c>
      <c r="AV97" s="4">
        <f>AH97/'Berechnungen 525d'!$C$5*'Berechnungen 525d'!$B$3/1000*60</f>
        <v>17.762808657681553</v>
      </c>
      <c r="AW97" s="4">
        <f>AH97/'Berechnungen 525d'!$C$6*'Berechnungen 525d'!$B$3/1000*60</f>
        <v>31.875725125428549</v>
      </c>
      <c r="AX97" s="4">
        <f>AH97/'Berechnungen 525d'!$C$7*'Berechnungen 525d'!$B$3/1000*60</f>
        <v>51.141273278160092</v>
      </c>
      <c r="AY97" s="4">
        <f>AH97/'Berechnungen 525d'!$C$8*'Berechnungen 525d'!$B$3/1000*60</f>
        <v>73.289068792323903</v>
      </c>
      <c r="AZ97" s="4">
        <f>AH97/'Berechnungen 525d'!$C$9*'Berechnungen 525d'!$B$3/1000*60</f>
        <v>93.077117366251358</v>
      </c>
      <c r="BA97" s="99"/>
      <c r="BB97" s="82"/>
      <c r="BC97" s="17">
        <f t="shared" si="36"/>
        <v>28.501000000000001</v>
      </c>
      <c r="BD97" s="95">
        <f t="shared" si="37"/>
        <v>899</v>
      </c>
      <c r="BE97" s="4">
        <f>BD97*60*'Berechnungen 525d'!$D$9/1000</f>
        <v>45.630944680851059</v>
      </c>
      <c r="BF97" s="19">
        <f t="shared" si="38"/>
        <v>994</v>
      </c>
      <c r="BG97" s="19">
        <f t="shared" si="39"/>
        <v>1094</v>
      </c>
      <c r="BH97" s="19">
        <f t="shared" si="27"/>
        <v>-100</v>
      </c>
      <c r="BI97" s="19" t="str">
        <f>IF(ISBLANK(R97),#REF!,R97)</f>
        <v>2.5</v>
      </c>
      <c r="BJ97" s="19" t="str">
        <f>IF(ISBLANK(Q97),#REF!,Q97)</f>
        <v>km/h</v>
      </c>
      <c r="BK97" s="19" t="e">
        <f t="shared" si="28"/>
        <v>#VALUE!</v>
      </c>
      <c r="BL97" s="47">
        <f t="shared" si="40"/>
        <v>2.93</v>
      </c>
      <c r="BM97" s="48">
        <f t="shared" si="41"/>
        <v>3.8580000000000001</v>
      </c>
      <c r="BN97" s="20">
        <f t="shared" si="42"/>
        <v>348.00400000000002</v>
      </c>
      <c r="BO97" s="20">
        <f t="shared" si="43"/>
        <v>358.24</v>
      </c>
      <c r="BP97" s="20">
        <f t="shared" si="44"/>
        <v>10.23599999999999</v>
      </c>
      <c r="BQ97" s="48"/>
    </row>
    <row r="98" spans="1:69" x14ac:dyDescent="0.25">
      <c r="A98">
        <v>1839.8205817793801</v>
      </c>
      <c r="B98">
        <v>99.181541263218193</v>
      </c>
      <c r="D98">
        <v>2412.6679462572001</v>
      </c>
      <c r="E98">
        <v>317.891634360799</v>
      </c>
      <c r="G98">
        <v>3290.9604519774002</v>
      </c>
      <c r="H98">
        <v>358.98171250489901</v>
      </c>
      <c r="J98" s="64">
        <v>28791</v>
      </c>
      <c r="K98" s="88" t="s">
        <v>91</v>
      </c>
      <c r="L98" s="91">
        <v>348.00400000000002</v>
      </c>
      <c r="M98" s="88" t="s">
        <v>91</v>
      </c>
      <c r="N98" s="91">
        <v>3.8580000000000001</v>
      </c>
      <c r="O98" s="70" t="s">
        <v>92</v>
      </c>
      <c r="P98" s="93" t="s">
        <v>397</v>
      </c>
      <c r="Q98" s="55" t="s">
        <v>20</v>
      </c>
      <c r="R98" s="89" t="s">
        <v>119</v>
      </c>
      <c r="S98" s="55" t="s">
        <v>101</v>
      </c>
      <c r="T98" s="89" t="s">
        <v>398</v>
      </c>
      <c r="U98" s="55" t="s">
        <v>101</v>
      </c>
      <c r="V98" s="89" t="s">
        <v>127</v>
      </c>
      <c r="W98" s="55" t="s">
        <v>102</v>
      </c>
      <c r="X98" s="89" t="s">
        <v>122</v>
      </c>
      <c r="Y98" s="55" t="s">
        <v>93</v>
      </c>
      <c r="Z98" s="91">
        <v>4.5999999999999996</v>
      </c>
      <c r="AA98" s="52" t="s">
        <v>26</v>
      </c>
      <c r="AB98" s="90" t="s">
        <v>260</v>
      </c>
      <c r="AC98" s="55" t="s">
        <v>91</v>
      </c>
      <c r="AD98" s="91">
        <v>348.00400000000002</v>
      </c>
      <c r="AH98" s="77">
        <f t="shared" si="29"/>
        <v>1839.8205817793801</v>
      </c>
      <c r="AI98" s="78">
        <f t="shared" si="30"/>
        <v>297.54462378965457</v>
      </c>
      <c r="AJ98" s="79">
        <f t="shared" si="31"/>
        <v>77.964178450586942</v>
      </c>
      <c r="AK98" s="77">
        <f t="shared" si="32"/>
        <v>2412.6679462572001</v>
      </c>
      <c r="AL98" s="78">
        <f t="shared" si="33"/>
        <v>317.891634360799</v>
      </c>
      <c r="AM98" s="79">
        <f t="shared" si="34"/>
        <v>109.23056495763041</v>
      </c>
      <c r="AN98" s="77">
        <f t="shared" si="25"/>
        <v>3290.9604519774002</v>
      </c>
      <c r="AO98" s="78">
        <f t="shared" si="26"/>
        <v>358.98171250489901</v>
      </c>
      <c r="AP98" s="79">
        <f t="shared" si="35"/>
        <v>168.25288305060391</v>
      </c>
      <c r="AQ98" s="100">
        <f>AI98*'Berechnungen 525d'!$C$5/'Berechnungen 525d'!$F$3/1000</f>
        <v>11.580164937500408</v>
      </c>
      <c r="AR98" s="100">
        <f>AI98*'Berechnungen 525d'!$C$6/'Berechnungen 525d'!$F$3/1000</f>
        <v>6.4530690109735085</v>
      </c>
      <c r="AS98" s="100">
        <f>AI98*'Berechnungen 525d'!$C$7/'Berechnungen 525d'!$F$3/1000</f>
        <v>4.0221183561547216</v>
      </c>
      <c r="AT98" s="100">
        <f>AI98*'Berechnungen 525d'!$C$8/'Berechnungen 525d'!$F$3/1000</f>
        <v>2.8066430287453277</v>
      </c>
      <c r="AU98" s="100">
        <f>AI98*'Berechnungen 525d'!$C$9/'Berechnungen 525d'!$F$3/1000</f>
        <v>2.2099551407443525</v>
      </c>
      <c r="AV98" s="4">
        <f>AH98/'Berechnungen 525d'!$C$5*'Berechnungen 525d'!$B$3/1000*60</f>
        <v>17.821487655891218</v>
      </c>
      <c r="AW98" s="4">
        <f>AH98/'Berechnungen 525d'!$C$6*'Berechnungen 525d'!$B$3/1000*60</f>
        <v>31.981025793448627</v>
      </c>
      <c r="AX98" s="4">
        <f>AH98/'Berechnungen 525d'!$C$7*'Berechnungen 525d'!$B$3/1000*60</f>
        <v>51.31021720707141</v>
      </c>
      <c r="AY98" s="4">
        <f>AH98/'Berechnungen 525d'!$C$8*'Berechnungen 525d'!$B$3/1000*60</f>
        <v>73.531177414858249</v>
      </c>
      <c r="AZ98" s="4">
        <f>AH98/'Berechnungen 525d'!$C$9*'Berechnungen 525d'!$B$3/1000*60</f>
        <v>93.384595316869991</v>
      </c>
      <c r="BA98" s="99"/>
      <c r="BB98" s="82"/>
      <c r="BC98" s="17">
        <f t="shared" si="36"/>
        <v>28.791</v>
      </c>
      <c r="BD98" s="95">
        <f t="shared" si="37"/>
        <v>830</v>
      </c>
      <c r="BE98" s="4">
        <f>BD98*60*'Berechnungen 525d'!$D$9/1000</f>
        <v>42.128680851063827</v>
      </c>
      <c r="BF98" s="19">
        <f t="shared" si="38"/>
        <v>1005</v>
      </c>
      <c r="BG98" s="19">
        <f t="shared" si="39"/>
        <v>1087</v>
      </c>
      <c r="BH98" s="19">
        <f t="shared" si="27"/>
        <v>-82</v>
      </c>
      <c r="BI98" s="19" t="str">
        <f>IF(ISBLANK(R98),#REF!,R98)</f>
        <v>2.5</v>
      </c>
      <c r="BJ98" s="19" t="str">
        <f>IF(ISBLANK(Q98),#REF!,Q98)</f>
        <v>km/h</v>
      </c>
      <c r="BK98" s="19" t="e">
        <f t="shared" si="28"/>
        <v>#VALUE!</v>
      </c>
      <c r="BL98" s="47">
        <f t="shared" si="40"/>
        <v>4.5999999999999996</v>
      </c>
      <c r="BM98" s="48">
        <f t="shared" si="41"/>
        <v>3.8580000000000001</v>
      </c>
      <c r="BN98" s="20">
        <f t="shared" si="42"/>
        <v>348.00400000000002</v>
      </c>
      <c r="BO98" s="20">
        <f t="shared" si="43"/>
        <v>348.00400000000002</v>
      </c>
      <c r="BP98" s="20">
        <f t="shared" si="44"/>
        <v>0</v>
      </c>
      <c r="BQ98" s="48"/>
    </row>
    <row r="99" spans="1:69" x14ac:dyDescent="0.25">
      <c r="A99">
        <v>1847.89450600799</v>
      </c>
      <c r="B99">
        <v>100.021496393018</v>
      </c>
      <c r="D99">
        <v>2428.02303262956</v>
      </c>
      <c r="E99">
        <v>321.85179003588399</v>
      </c>
      <c r="G99">
        <v>3333.3333333333298</v>
      </c>
      <c r="H99">
        <v>358.15002820079002</v>
      </c>
      <c r="J99" s="64">
        <v>29081</v>
      </c>
      <c r="K99" s="88" t="s">
        <v>91</v>
      </c>
      <c r="L99" s="91">
        <v>348.00400000000002</v>
      </c>
      <c r="M99" s="88" t="s">
        <v>91</v>
      </c>
      <c r="N99" s="91">
        <v>3.863</v>
      </c>
      <c r="O99" s="70" t="s">
        <v>92</v>
      </c>
      <c r="P99" s="93" t="s">
        <v>399</v>
      </c>
      <c r="Q99" s="55" t="s">
        <v>20</v>
      </c>
      <c r="R99" s="89" t="s">
        <v>119</v>
      </c>
      <c r="S99" s="55" t="s">
        <v>101</v>
      </c>
      <c r="T99" s="89" t="s">
        <v>400</v>
      </c>
      <c r="U99" s="55" t="s">
        <v>101</v>
      </c>
      <c r="V99" s="89" t="s">
        <v>121</v>
      </c>
      <c r="W99" s="55" t="s">
        <v>102</v>
      </c>
      <c r="X99" s="89" t="s">
        <v>122</v>
      </c>
      <c r="Y99" s="55" t="s">
        <v>93</v>
      </c>
      <c r="Z99" s="91">
        <v>4.51</v>
      </c>
      <c r="AA99" s="52" t="s">
        <v>26</v>
      </c>
      <c r="AB99" s="90" t="s">
        <v>401</v>
      </c>
      <c r="AC99" s="55" t="s">
        <v>91</v>
      </c>
      <c r="AD99" s="91">
        <v>348.00400000000002</v>
      </c>
      <c r="AH99" s="77">
        <f t="shared" si="29"/>
        <v>1847.89450600799</v>
      </c>
      <c r="AI99" s="78">
        <f t="shared" si="30"/>
        <v>300.06448917905402</v>
      </c>
      <c r="AJ99" s="79">
        <f t="shared" si="31"/>
        <v>78.969484486091503</v>
      </c>
      <c r="AK99" s="77">
        <f t="shared" si="32"/>
        <v>2428.02303262956</v>
      </c>
      <c r="AL99" s="78">
        <f t="shared" si="33"/>
        <v>321.85179003588399</v>
      </c>
      <c r="AM99" s="79">
        <f t="shared" si="34"/>
        <v>111.29515468819943</v>
      </c>
      <c r="AN99" s="77">
        <f t="shared" si="25"/>
        <v>3333.3333333333298</v>
      </c>
      <c r="AO99" s="78">
        <f t="shared" si="26"/>
        <v>358.15002820079002</v>
      </c>
      <c r="AP99" s="79">
        <f t="shared" si="35"/>
        <v>170.02440406342956</v>
      </c>
      <c r="AQ99" s="100">
        <f>AI99*'Berechnungen 525d'!$C$5/'Berechnungen 525d'!$F$3/1000</f>
        <v>11.678235796445497</v>
      </c>
      <c r="AR99" s="100">
        <f>AI99*'Berechnungen 525d'!$C$6/'Berechnungen 525d'!$F$3/1000</f>
        <v>6.5077191842787867</v>
      </c>
      <c r="AS99" s="100">
        <f>AI99*'Berechnungen 525d'!$C$7/'Berechnungen 525d'!$F$3/1000</f>
        <v>4.056181135406641</v>
      </c>
      <c r="AT99" s="100">
        <f>AI99*'Berechnungen 525d'!$C$8/'Berechnungen 525d'!$F$3/1000</f>
        <v>2.8304121109705682</v>
      </c>
      <c r="AU99" s="100">
        <f>AI99*'Berechnungen 525d'!$C$9/'Berechnungen 525d'!$F$3/1000</f>
        <v>2.2286709535201328</v>
      </c>
      <c r="AV99" s="4">
        <f>AH99/'Berechnungen 525d'!$C$5*'Berechnungen 525d'!$B$3/1000*60</f>
        <v>17.89969601077091</v>
      </c>
      <c r="AW99" s="4">
        <f>AH99/'Berechnungen 525d'!$C$6*'Berechnungen 525d'!$B$3/1000*60</f>
        <v>32.121372293301228</v>
      </c>
      <c r="AX99" s="4">
        <f>AH99/'Berechnungen 525d'!$C$7*'Berechnungen 525d'!$B$3/1000*60</f>
        <v>51.535388514527249</v>
      </c>
      <c r="AY99" s="4">
        <f>AH99/'Berechnungen 525d'!$C$8*'Berechnungen 525d'!$B$3/1000*60</f>
        <v>73.85386385546424</v>
      </c>
      <c r="AZ99" s="4">
        <f>AH99/'Berechnungen 525d'!$C$9*'Berechnungen 525d'!$B$3/1000*60</f>
        <v>93.794407096439599</v>
      </c>
      <c r="BA99" s="99"/>
      <c r="BB99" s="82"/>
      <c r="BC99" s="17">
        <f t="shared" si="36"/>
        <v>29.081</v>
      </c>
      <c r="BD99" s="95">
        <f t="shared" si="37"/>
        <v>810</v>
      </c>
      <c r="BE99" s="4">
        <f>BD99*60*'Berechnungen 525d'!$D$9/1000</f>
        <v>41.11353191489362</v>
      </c>
      <c r="BF99" s="19">
        <f t="shared" si="38"/>
        <v>1004</v>
      </c>
      <c r="BG99" s="19">
        <f t="shared" si="39"/>
        <v>1078</v>
      </c>
      <c r="BH99" s="19">
        <f t="shared" si="27"/>
        <v>-74</v>
      </c>
      <c r="BI99" s="19" t="str">
        <f>IF(ISBLANK(R99),#REF!,R99)</f>
        <v>2.5</v>
      </c>
      <c r="BJ99" s="19" t="str">
        <f>IF(ISBLANK(Q99),#REF!,Q99)</f>
        <v>km/h</v>
      </c>
      <c r="BK99" s="19" t="e">
        <f t="shared" si="28"/>
        <v>#VALUE!</v>
      </c>
      <c r="BL99" s="47">
        <f t="shared" si="40"/>
        <v>4.51</v>
      </c>
      <c r="BM99" s="48">
        <f t="shared" si="41"/>
        <v>3.863</v>
      </c>
      <c r="BN99" s="20">
        <f t="shared" si="42"/>
        <v>348.00400000000002</v>
      </c>
      <c r="BO99" s="20">
        <f t="shared" si="43"/>
        <v>348.00400000000002</v>
      </c>
      <c r="BP99" s="20">
        <f t="shared" si="44"/>
        <v>0</v>
      </c>
      <c r="BQ99" s="48"/>
    </row>
    <row r="100" spans="1:69" x14ac:dyDescent="0.25">
      <c r="A100">
        <v>1849.92107037644</v>
      </c>
      <c r="B100">
        <v>100.953163208313</v>
      </c>
      <c r="D100">
        <v>2435.7005758157402</v>
      </c>
      <c r="E100">
        <v>323.83186787342697</v>
      </c>
      <c r="G100">
        <v>3375.7062146892699</v>
      </c>
      <c r="H100">
        <v>354.78027283069002</v>
      </c>
      <c r="J100" s="64">
        <v>29352</v>
      </c>
      <c r="K100" s="88" t="s">
        <v>91</v>
      </c>
      <c r="L100" s="91">
        <v>337.76900000000001</v>
      </c>
      <c r="M100" s="88" t="s">
        <v>91</v>
      </c>
      <c r="N100" s="91">
        <v>3.867</v>
      </c>
      <c r="O100" s="70" t="s">
        <v>92</v>
      </c>
      <c r="P100" s="93" t="s">
        <v>402</v>
      </c>
      <c r="Q100" s="55" t="s">
        <v>20</v>
      </c>
      <c r="R100" s="89" t="s">
        <v>119</v>
      </c>
      <c r="S100" s="55" t="s">
        <v>101</v>
      </c>
      <c r="T100" s="89" t="s">
        <v>403</v>
      </c>
      <c r="U100" s="55" t="s">
        <v>101</v>
      </c>
      <c r="V100" s="89" t="s">
        <v>404</v>
      </c>
      <c r="W100" s="55" t="s">
        <v>102</v>
      </c>
      <c r="X100" s="89" t="s">
        <v>122</v>
      </c>
      <c r="Y100" s="55" t="s">
        <v>93</v>
      </c>
      <c r="Z100" s="91">
        <v>4.68</v>
      </c>
      <c r="AA100" s="52" t="s">
        <v>26</v>
      </c>
      <c r="AB100" s="90" t="s">
        <v>260</v>
      </c>
      <c r="AC100" s="55" t="s">
        <v>91</v>
      </c>
      <c r="AD100" s="91">
        <v>348.00400000000002</v>
      </c>
      <c r="AH100" s="77">
        <f t="shared" si="29"/>
        <v>1849.92107037644</v>
      </c>
      <c r="AI100" s="78">
        <f t="shared" si="30"/>
        <v>302.85948962493899</v>
      </c>
      <c r="AJ100" s="79">
        <f t="shared" si="31"/>
        <v>79.792470454415678</v>
      </c>
      <c r="AK100" s="77">
        <f t="shared" si="32"/>
        <v>2435.7005758157402</v>
      </c>
      <c r="AL100" s="78">
        <f t="shared" si="33"/>
        <v>323.83186787342697</v>
      </c>
      <c r="AM100" s="79">
        <f t="shared" si="34"/>
        <v>112.33394476520283</v>
      </c>
      <c r="AN100" s="77">
        <f t="shared" si="25"/>
        <v>3375.7062146892699</v>
      </c>
      <c r="AO100" s="78">
        <f t="shared" si="26"/>
        <v>354.78027283069002</v>
      </c>
      <c r="AP100" s="79">
        <f t="shared" si="35"/>
        <v>170.56567330606475</v>
      </c>
      <c r="AQ100" s="100">
        <f>AI100*'Berechnungen 525d'!$C$5/'Berechnungen 525d'!$F$3/1000</f>
        <v>11.787014660440752</v>
      </c>
      <c r="AR100" s="100">
        <f>AI100*'Berechnungen 525d'!$C$6/'Berechnungen 525d'!$F$3/1000</f>
        <v>6.5683364138333964</v>
      </c>
      <c r="AS100" s="100">
        <f>AI100*'Berechnungen 525d'!$C$7/'Berechnungen 525d'!$F$3/1000</f>
        <v>4.0939631072523222</v>
      </c>
      <c r="AT100" s="100">
        <f>AI100*'Berechnungen 525d'!$C$8/'Berechnungen 525d'!$F$3/1000</f>
        <v>2.8567764539617855</v>
      </c>
      <c r="AU100" s="100">
        <f>AI100*'Berechnungen 525d'!$C$9/'Berechnungen 525d'!$F$3/1000</f>
        <v>2.2494302787100673</v>
      </c>
      <c r="AV100" s="4">
        <f>AH100/'Berechnungen 525d'!$C$5*'Berechnungen 525d'!$B$3/1000*60</f>
        <v>17.919326398773894</v>
      </c>
      <c r="AW100" s="4">
        <f>AH100/'Berechnungen 525d'!$C$6*'Berechnungen 525d'!$B$3/1000*60</f>
        <v>32.156599427936719</v>
      </c>
      <c r="AX100" s="4">
        <f>AH100/'Berechnungen 525d'!$C$7*'Berechnungen 525d'!$B$3/1000*60</f>
        <v>51.591906774491875</v>
      </c>
      <c r="AY100" s="4">
        <f>AH100/'Berechnungen 525d'!$C$8*'Berechnungen 525d'!$B$3/1000*60</f>
        <v>73.934858527224577</v>
      </c>
      <c r="AZ100" s="4">
        <f>AH100/'Berechnungen 525d'!$C$9*'Berechnungen 525d'!$B$3/1000*60</f>
        <v>93.897270329575207</v>
      </c>
      <c r="BA100" s="99"/>
      <c r="BB100" s="82"/>
      <c r="BC100" s="17">
        <f t="shared" si="36"/>
        <v>29.352</v>
      </c>
      <c r="BD100" s="95">
        <f t="shared" si="37"/>
        <v>790</v>
      </c>
      <c r="BE100" s="4">
        <f>BD100*60*'Berechnungen 525d'!$D$9/1000</f>
        <v>40.0983829787234</v>
      </c>
      <c r="BF100" s="19">
        <f t="shared" si="38"/>
        <v>1002</v>
      </c>
      <c r="BG100" s="19">
        <f t="shared" si="39"/>
        <v>1068</v>
      </c>
      <c r="BH100" s="19">
        <f t="shared" si="27"/>
        <v>-66</v>
      </c>
      <c r="BI100" s="19" t="str">
        <f>IF(ISBLANK(R100),#REF!,R100)</f>
        <v>2.5</v>
      </c>
      <c r="BJ100" s="19" t="str">
        <f>IF(ISBLANK(Q100),#REF!,Q100)</f>
        <v>km/h</v>
      </c>
      <c r="BK100" s="19" t="e">
        <f t="shared" si="28"/>
        <v>#VALUE!</v>
      </c>
      <c r="BL100" s="47">
        <f t="shared" si="40"/>
        <v>4.68</v>
      </c>
      <c r="BM100" s="48">
        <f t="shared" si="41"/>
        <v>3.867</v>
      </c>
      <c r="BN100" s="20">
        <f t="shared" si="42"/>
        <v>337.76900000000001</v>
      </c>
      <c r="BO100" s="20">
        <f t="shared" si="43"/>
        <v>348.00400000000002</v>
      </c>
      <c r="BP100" s="20">
        <f t="shared" si="44"/>
        <v>10.235000000000014</v>
      </c>
      <c r="BQ100" s="48"/>
    </row>
    <row r="101" spans="1:69" x14ac:dyDescent="0.25">
      <c r="A101">
        <v>1860.0132149102201</v>
      </c>
      <c r="B101">
        <v>101.979827184019</v>
      </c>
      <c r="D101">
        <v>2443.3781190019199</v>
      </c>
      <c r="E101">
        <v>325.81194571096898</v>
      </c>
      <c r="G101">
        <v>3411.0169491525398</v>
      </c>
      <c r="H101">
        <v>353.94619862915499</v>
      </c>
      <c r="J101" s="64">
        <v>29632</v>
      </c>
      <c r="K101" s="88" t="s">
        <v>91</v>
      </c>
      <c r="L101" s="91">
        <v>337.76900000000001</v>
      </c>
      <c r="M101" s="88" t="s">
        <v>91</v>
      </c>
      <c r="N101" s="91">
        <v>3.867</v>
      </c>
      <c r="O101" s="70" t="s">
        <v>92</v>
      </c>
      <c r="P101" s="93" t="s">
        <v>405</v>
      </c>
      <c r="Q101" s="55" t="s">
        <v>20</v>
      </c>
      <c r="R101" s="89" t="s">
        <v>119</v>
      </c>
      <c r="S101" s="55" t="s">
        <v>101</v>
      </c>
      <c r="T101" s="89" t="s">
        <v>406</v>
      </c>
      <c r="U101" s="55" t="s">
        <v>101</v>
      </c>
      <c r="V101" s="89" t="s">
        <v>135</v>
      </c>
      <c r="W101" s="55" t="s">
        <v>102</v>
      </c>
      <c r="X101" s="89" t="s">
        <v>122</v>
      </c>
      <c r="Y101" s="55" t="s">
        <v>93</v>
      </c>
      <c r="Z101" s="91">
        <v>5.0599999999999996</v>
      </c>
      <c r="AA101" s="52" t="s">
        <v>26</v>
      </c>
      <c r="AB101" s="90" t="s">
        <v>407</v>
      </c>
      <c r="AC101" s="55" t="s">
        <v>91</v>
      </c>
      <c r="AD101" s="91">
        <v>337.76900000000001</v>
      </c>
      <c r="AH101" s="77">
        <f t="shared" si="29"/>
        <v>1860.0132149102201</v>
      </c>
      <c r="AI101" s="78">
        <f t="shared" si="30"/>
        <v>305.93948155205703</v>
      </c>
      <c r="AJ101" s="79">
        <f t="shared" si="31"/>
        <v>81.043666832747405</v>
      </c>
      <c r="AK101" s="77">
        <f t="shared" si="32"/>
        <v>2443.3781190019199</v>
      </c>
      <c r="AL101" s="78">
        <f t="shared" si="33"/>
        <v>325.81194571096898</v>
      </c>
      <c r="AM101" s="79">
        <f t="shared" si="34"/>
        <v>113.3770649833517</v>
      </c>
      <c r="AN101" s="77">
        <f t="shared" si="25"/>
        <v>3411.0169491525398</v>
      </c>
      <c r="AO101" s="78">
        <f t="shared" si="26"/>
        <v>353.94619862915499</v>
      </c>
      <c r="AP101" s="79">
        <f t="shared" si="35"/>
        <v>171.94464551906103</v>
      </c>
      <c r="AQ101" s="100">
        <f>AI101*'Berechnungen 525d'!$C$5/'Berechnungen 525d'!$F$3/1000</f>
        <v>11.90688513253307</v>
      </c>
      <c r="AR101" s="100">
        <f>AI101*'Berechnungen 525d'!$C$6/'Berechnungen 525d'!$F$3/1000</f>
        <v>6.6351344631672831</v>
      </c>
      <c r="AS101" s="100">
        <f>AI101*'Berechnungen 525d'!$C$7/'Berechnungen 525d'!$F$3/1000</f>
        <v>4.1355975078645395</v>
      </c>
      <c r="AT101" s="100">
        <f>AI101*'Berechnungen 525d'!$C$8/'Berechnungen 525d'!$F$3/1000</f>
        <v>2.8858290302131677</v>
      </c>
      <c r="AU101" s="100">
        <f>AI101*'Berechnungen 525d'!$C$9/'Berechnungen 525d'!$F$3/1000</f>
        <v>2.272306323002494</v>
      </c>
      <c r="AV101" s="4">
        <f>AH101/'Berechnungen 525d'!$C$5*'Berechnungen 525d'!$B$3/1000*60</f>
        <v>18.01708431659014</v>
      </c>
      <c r="AW101" s="4">
        <f>AH101/'Berechnungen 525d'!$C$6*'Berechnungen 525d'!$B$3/1000*60</f>
        <v>32.332028020182321</v>
      </c>
      <c r="AX101" s="4">
        <f>AH101/'Berechnungen 525d'!$C$7*'Berechnungen 525d'!$B$3/1000*60</f>
        <v>51.873363636776027</v>
      </c>
      <c r="AY101" s="4">
        <f>AH101/'Berechnungen 525d'!$C$8*'Berechnungen 525d'!$B$3/1000*60</f>
        <v>74.338206156639657</v>
      </c>
      <c r="AZ101" s="4">
        <f>AH101/'Berechnungen 525d'!$C$9*'Berechnungen 525d'!$B$3/1000*60</f>
        <v>94.409521818932362</v>
      </c>
      <c r="BA101" s="99"/>
      <c r="BB101" s="82"/>
      <c r="BC101" s="17">
        <f t="shared" si="36"/>
        <v>29.632000000000001</v>
      </c>
      <c r="BD101" s="95">
        <f t="shared" si="37"/>
        <v>770</v>
      </c>
      <c r="BE101" s="4">
        <f>BD101*60*'Berechnungen 525d'!$D$9/1000</f>
        <v>39.083234042553187</v>
      </c>
      <c r="BF101" s="19">
        <f t="shared" si="38"/>
        <v>1003</v>
      </c>
      <c r="BG101" s="19">
        <f t="shared" si="39"/>
        <v>1063</v>
      </c>
      <c r="BH101" s="19">
        <f t="shared" si="27"/>
        <v>-60</v>
      </c>
      <c r="BI101" s="19" t="str">
        <f>IF(ISBLANK(R101),#REF!,R101)</f>
        <v>2.5</v>
      </c>
      <c r="BJ101" s="19" t="str">
        <f>IF(ISBLANK(Q101),#REF!,Q101)</f>
        <v>km/h</v>
      </c>
      <c r="BK101" s="19" t="e">
        <f t="shared" si="28"/>
        <v>#VALUE!</v>
      </c>
      <c r="BL101" s="47">
        <f t="shared" si="40"/>
        <v>5.0599999999999996</v>
      </c>
      <c r="BM101" s="48">
        <f t="shared" si="41"/>
        <v>3.867</v>
      </c>
      <c r="BN101" s="20">
        <f t="shared" si="42"/>
        <v>337.76900000000001</v>
      </c>
      <c r="BO101" s="20">
        <f t="shared" si="43"/>
        <v>337.76900000000001</v>
      </c>
      <c r="BP101" s="20">
        <f t="shared" si="44"/>
        <v>0</v>
      </c>
      <c r="BQ101" s="48"/>
    </row>
    <row r="102" spans="1:69" x14ac:dyDescent="0.25">
      <c r="A102">
        <v>1870.10535944399</v>
      </c>
      <c r="B102">
        <v>103.006491159726</v>
      </c>
      <c r="D102">
        <v>2458.7332053742798</v>
      </c>
      <c r="E102">
        <v>329.77210138605398</v>
      </c>
      <c r="G102">
        <v>3432.2033898305099</v>
      </c>
      <c r="H102">
        <v>353.95336832143198</v>
      </c>
      <c r="J102" s="64">
        <v>29943</v>
      </c>
      <c r="K102" s="88" t="s">
        <v>91</v>
      </c>
      <c r="L102" s="91">
        <v>337.76900000000001</v>
      </c>
      <c r="M102" s="88" t="s">
        <v>91</v>
      </c>
      <c r="N102" s="91">
        <v>3.8759999999999999</v>
      </c>
      <c r="O102" s="70" t="s">
        <v>92</v>
      </c>
      <c r="P102" s="93" t="s">
        <v>408</v>
      </c>
      <c r="Q102" s="55" t="s">
        <v>20</v>
      </c>
      <c r="R102" s="89" t="s">
        <v>119</v>
      </c>
      <c r="S102" s="55" t="s">
        <v>101</v>
      </c>
      <c r="T102" s="89" t="s">
        <v>409</v>
      </c>
      <c r="U102" s="55" t="s">
        <v>101</v>
      </c>
      <c r="V102" s="89" t="s">
        <v>404</v>
      </c>
      <c r="W102" s="55" t="s">
        <v>102</v>
      </c>
      <c r="X102" s="89" t="s">
        <v>122</v>
      </c>
      <c r="Y102" s="55" t="s">
        <v>93</v>
      </c>
      <c r="Z102" s="91">
        <v>4.79</v>
      </c>
      <c r="AA102" s="52" t="s">
        <v>26</v>
      </c>
      <c r="AB102" s="90" t="s">
        <v>260</v>
      </c>
      <c r="AC102" s="55" t="s">
        <v>91</v>
      </c>
      <c r="AD102" s="91">
        <v>337.76900000000001</v>
      </c>
      <c r="AH102" s="77">
        <f t="shared" si="29"/>
        <v>1870.10535944399</v>
      </c>
      <c r="AI102" s="78">
        <f t="shared" si="30"/>
        <v>309.01947347917798</v>
      </c>
      <c r="AJ102" s="79">
        <f t="shared" si="31"/>
        <v>82.303717028497658</v>
      </c>
      <c r="AK102" s="77">
        <f t="shared" si="32"/>
        <v>2458.7332053742798</v>
      </c>
      <c r="AL102" s="78">
        <f t="shared" si="33"/>
        <v>329.77210138605398</v>
      </c>
      <c r="AM102" s="79">
        <f t="shared" si="34"/>
        <v>115.47629584308719</v>
      </c>
      <c r="AN102" s="77">
        <f t="shared" ref="AN102:AN133" si="45">G102</f>
        <v>3432.2033898305099</v>
      </c>
      <c r="AO102" s="78">
        <f t="shared" ref="AO102:AO133" si="46">H102</f>
        <v>353.95336832143198</v>
      </c>
      <c r="AP102" s="79">
        <f t="shared" si="35"/>
        <v>173.01612930477145</v>
      </c>
      <c r="AQ102" s="100">
        <f>AI102*'Berechnungen 525d'!$C$5/'Berechnungen 525d'!$F$3/1000</f>
        <v>12.026755604625501</v>
      </c>
      <c r="AR102" s="100">
        <f>AI102*'Berechnungen 525d'!$C$6/'Berechnungen 525d'!$F$3/1000</f>
        <v>6.7019325125012319</v>
      </c>
      <c r="AS102" s="100">
        <f>AI102*'Berechnungen 525d'!$C$7/'Berechnungen 525d'!$F$3/1000</f>
        <v>4.1772319084767959</v>
      </c>
      <c r="AT102" s="100">
        <f>AI102*'Berechnungen 525d'!$C$8/'Berechnungen 525d'!$F$3/1000</f>
        <v>2.9148816064645771</v>
      </c>
      <c r="AU102" s="100">
        <f>AI102*'Berechnungen 525d'!$C$9/'Berechnungen 525d'!$F$3/1000</f>
        <v>2.2951823672949425</v>
      </c>
      <c r="AV102" s="4">
        <f>AH102/'Berechnungen 525d'!$C$5*'Berechnungen 525d'!$B$3/1000*60</f>
        <v>18.114842234406293</v>
      </c>
      <c r="AW102" s="4">
        <f>AH102/'Berechnungen 525d'!$C$6*'Berechnungen 525d'!$B$3/1000*60</f>
        <v>32.507456612427738</v>
      </c>
      <c r="AX102" s="4">
        <f>AH102/'Berechnungen 525d'!$C$7*'Berechnungen 525d'!$B$3/1000*60</f>
        <v>52.154820499059888</v>
      </c>
      <c r="AY102" s="4">
        <f>AH102/'Berechnungen 525d'!$C$8*'Berechnungen 525d'!$B$3/1000*60</f>
        <v>74.741553786054311</v>
      </c>
      <c r="AZ102" s="4">
        <f>AH102/'Berechnungen 525d'!$C$9*'Berechnungen 525d'!$B$3/1000*60</f>
        <v>94.921773308288991</v>
      </c>
      <c r="BA102" s="99"/>
      <c r="BB102" s="82"/>
      <c r="BC102" s="17">
        <f t="shared" si="36"/>
        <v>29.943000000000001</v>
      </c>
      <c r="BD102" s="95">
        <f t="shared" si="37"/>
        <v>755</v>
      </c>
      <c r="BE102" s="4">
        <f>BD102*60*'Berechnungen 525d'!$D$9/1000</f>
        <v>38.321872340425529</v>
      </c>
      <c r="BF102" s="19">
        <f t="shared" si="38"/>
        <v>1002</v>
      </c>
      <c r="BG102" s="19">
        <f t="shared" si="39"/>
        <v>1058</v>
      </c>
      <c r="BH102" s="19">
        <f t="shared" si="27"/>
        <v>-56</v>
      </c>
      <c r="BI102" s="19" t="str">
        <f>IF(ISBLANK(R102),#REF!,R102)</f>
        <v>2.5</v>
      </c>
      <c r="BJ102" s="19" t="str">
        <f>IF(ISBLANK(Q102),#REF!,Q102)</f>
        <v>km/h</v>
      </c>
      <c r="BK102" s="19" t="e">
        <f t="shared" si="28"/>
        <v>#VALUE!</v>
      </c>
      <c r="BL102" s="47">
        <f t="shared" si="40"/>
        <v>4.79</v>
      </c>
      <c r="BM102" s="48">
        <f t="shared" si="41"/>
        <v>3.8759999999999999</v>
      </c>
      <c r="BN102" s="20">
        <f t="shared" si="42"/>
        <v>337.76900000000001</v>
      </c>
      <c r="BO102" s="20">
        <f t="shared" si="43"/>
        <v>337.76900000000001</v>
      </c>
      <c r="BP102" s="20">
        <f t="shared" si="44"/>
        <v>0</v>
      </c>
      <c r="BQ102" s="48"/>
    </row>
    <row r="103" spans="1:69" x14ac:dyDescent="0.25">
      <c r="A103">
        <v>1880.2027190173201</v>
      </c>
      <c r="B103">
        <v>104.49875386630001</v>
      </c>
      <c r="D103">
        <v>2474.0882917466402</v>
      </c>
      <c r="E103">
        <v>335.70854164612001</v>
      </c>
      <c r="G103">
        <v>3474.57627118644</v>
      </c>
      <c r="H103">
        <v>353.12168401732202</v>
      </c>
      <c r="J103" s="64">
        <v>30233</v>
      </c>
      <c r="K103" s="88" t="s">
        <v>91</v>
      </c>
      <c r="L103" s="91">
        <v>337.76900000000001</v>
      </c>
      <c r="M103" s="88" t="s">
        <v>91</v>
      </c>
      <c r="N103" s="91">
        <v>3.867</v>
      </c>
      <c r="O103" s="70" t="s">
        <v>92</v>
      </c>
      <c r="P103" s="93" t="s">
        <v>410</v>
      </c>
      <c r="Q103" s="55" t="s">
        <v>20</v>
      </c>
      <c r="R103" s="89" t="s">
        <v>119</v>
      </c>
      <c r="S103" s="55" t="s">
        <v>101</v>
      </c>
      <c r="T103" s="89" t="s">
        <v>382</v>
      </c>
      <c r="U103" s="55" t="s">
        <v>101</v>
      </c>
      <c r="V103" s="89" t="s">
        <v>135</v>
      </c>
      <c r="W103" s="55" t="s">
        <v>102</v>
      </c>
      <c r="X103" s="89" t="s">
        <v>122</v>
      </c>
      <c r="Y103" s="55" t="s">
        <v>93</v>
      </c>
      <c r="Z103" s="91">
        <v>5.34</v>
      </c>
      <c r="AA103" s="52" t="s">
        <v>26</v>
      </c>
      <c r="AB103" s="90" t="s">
        <v>411</v>
      </c>
      <c r="AC103" s="55" t="s">
        <v>91</v>
      </c>
      <c r="AD103" s="91">
        <v>337.76900000000001</v>
      </c>
      <c r="AH103" s="77">
        <f t="shared" si="29"/>
        <v>1880.2027190173201</v>
      </c>
      <c r="AI103" s="78">
        <f t="shared" si="30"/>
        <v>313.49626159889999</v>
      </c>
      <c r="AJ103" s="79">
        <f t="shared" si="31"/>
        <v>83.946881817630526</v>
      </c>
      <c r="AK103" s="77">
        <f t="shared" si="32"/>
        <v>2474.0882917466402</v>
      </c>
      <c r="AL103" s="78">
        <f t="shared" si="33"/>
        <v>335.70854164612001</v>
      </c>
      <c r="AM103" s="79">
        <f t="shared" si="34"/>
        <v>118.28920468099577</v>
      </c>
      <c r="AN103" s="77">
        <f t="shared" si="45"/>
        <v>3474.57627118644</v>
      </c>
      <c r="AO103" s="78">
        <f t="shared" si="46"/>
        <v>353.12168401732202</v>
      </c>
      <c r="AP103" s="79">
        <f t="shared" si="35"/>
        <v>174.74057590224999</v>
      </c>
      <c r="AQ103" s="100">
        <f>AI103*'Berechnungen 525d'!$C$5/'Berechnungen 525d'!$F$3/1000</f>
        <v>12.200988108497835</v>
      </c>
      <c r="AR103" s="100">
        <f>AI103*'Berechnungen 525d'!$C$6/'Berechnungen 525d'!$F$3/1000</f>
        <v>6.799023907788869</v>
      </c>
      <c r="AS103" s="100">
        <f>AI103*'Berechnungen 525d'!$C$7/'Berechnungen 525d'!$F$3/1000</f>
        <v>4.2377477781423778</v>
      </c>
      <c r="AT103" s="100">
        <f>AI103*'Berechnungen 525d'!$C$8/'Berechnungen 525d'!$F$3/1000</f>
        <v>2.9571097133191313</v>
      </c>
      <c r="AU103" s="100">
        <f>AI103*'Berechnungen 525d'!$C$9/'Berechnungen 525d'!$F$3/1000</f>
        <v>2.3284328451331744</v>
      </c>
      <c r="AV103" s="4">
        <f>AH103/'Berechnungen 525d'!$C$5*'Berechnungen 525d'!$B$3/1000*60</f>
        <v>18.212650667889065</v>
      </c>
      <c r="AW103" s="4">
        <f>AH103/'Berechnungen 525d'!$C$6*'Berechnungen 525d'!$B$3/1000*60</f>
        <v>32.68297585607489</v>
      </c>
      <c r="AX103" s="4">
        <f>AH103/'Berechnungen 525d'!$C$7*'Berechnungen 525d'!$B$3/1000*60</f>
        <v>52.436422802054224</v>
      </c>
      <c r="AY103" s="4">
        <f>AH103/'Berechnungen 525d'!$C$8*'Berechnungen 525d'!$B$3/1000*60</f>
        <v>75.145109842313929</v>
      </c>
      <c r="AZ103" s="4">
        <f>AH103/'Berechnungen 525d'!$C$9*'Berechnungen 525d'!$B$3/1000*60</f>
        <v>95.434289499738696</v>
      </c>
      <c r="BA103" s="99"/>
      <c r="BB103" s="82"/>
      <c r="BC103" s="17">
        <f t="shared" si="36"/>
        <v>30.233000000000001</v>
      </c>
      <c r="BD103" s="95">
        <f t="shared" si="37"/>
        <v>747</v>
      </c>
      <c r="BE103" s="4">
        <f>BD103*60*'Berechnungen 525d'!$D$9/1000</f>
        <v>37.915812765957448</v>
      </c>
      <c r="BF103" s="19">
        <f t="shared" si="38"/>
        <v>1003</v>
      </c>
      <c r="BG103" s="19">
        <f t="shared" si="39"/>
        <v>1055</v>
      </c>
      <c r="BH103" s="19">
        <f t="shared" si="27"/>
        <v>-52</v>
      </c>
      <c r="BI103" s="19" t="str">
        <f>IF(ISBLANK(R103),#REF!,R103)</f>
        <v>2.5</v>
      </c>
      <c r="BJ103" s="19" t="str">
        <f>IF(ISBLANK(Q103),#REF!,Q103)</f>
        <v>km/h</v>
      </c>
      <c r="BK103" s="19" t="e">
        <f t="shared" si="28"/>
        <v>#VALUE!</v>
      </c>
      <c r="BL103" s="47">
        <f t="shared" si="40"/>
        <v>5.34</v>
      </c>
      <c r="BM103" s="48">
        <f t="shared" si="41"/>
        <v>3.867</v>
      </c>
      <c r="BN103" s="20">
        <f t="shared" si="42"/>
        <v>337.76900000000001</v>
      </c>
      <c r="BO103" s="20">
        <f t="shared" si="43"/>
        <v>337.76900000000001</v>
      </c>
      <c r="BP103" s="20">
        <f t="shared" si="44"/>
        <v>0</v>
      </c>
      <c r="BQ103" s="48"/>
    </row>
    <row r="104" spans="1:69" x14ac:dyDescent="0.25">
      <c r="A104">
        <v>1896.3547395061701</v>
      </c>
      <c r="B104">
        <v>106.551143110594</v>
      </c>
      <c r="D104">
        <v>2474.0882917466402</v>
      </c>
      <c r="E104">
        <v>339.66111081608</v>
      </c>
      <c r="G104">
        <v>3524.0112994350302</v>
      </c>
      <c r="H104">
        <v>350.60034223331098</v>
      </c>
      <c r="J104" s="64">
        <v>30503</v>
      </c>
      <c r="K104" s="88" t="s">
        <v>91</v>
      </c>
      <c r="L104" s="91">
        <v>327.53300000000002</v>
      </c>
      <c r="M104" s="88" t="s">
        <v>91</v>
      </c>
      <c r="N104" s="91">
        <v>3.867</v>
      </c>
      <c r="O104" s="70" t="s">
        <v>92</v>
      </c>
      <c r="P104" s="93" t="s">
        <v>410</v>
      </c>
      <c r="Q104" s="55" t="s">
        <v>20</v>
      </c>
      <c r="R104" s="89" t="s">
        <v>119</v>
      </c>
      <c r="S104" s="55" t="s">
        <v>101</v>
      </c>
      <c r="T104" s="89" t="s">
        <v>412</v>
      </c>
      <c r="U104" s="55" t="s">
        <v>101</v>
      </c>
      <c r="V104" s="89" t="s">
        <v>135</v>
      </c>
      <c r="W104" s="55" t="s">
        <v>102</v>
      </c>
      <c r="X104" s="89" t="s">
        <v>122</v>
      </c>
      <c r="Y104" s="55" t="s">
        <v>93</v>
      </c>
      <c r="Z104" s="91">
        <v>5.46</v>
      </c>
      <c r="AA104" s="52" t="s">
        <v>26</v>
      </c>
      <c r="AB104" s="90" t="s">
        <v>220</v>
      </c>
      <c r="AC104" s="55" t="s">
        <v>91</v>
      </c>
      <c r="AD104" s="91">
        <v>337.76900000000001</v>
      </c>
      <c r="AH104" s="77">
        <f t="shared" si="29"/>
        <v>1896.3547395061701</v>
      </c>
      <c r="AI104" s="78">
        <f t="shared" si="30"/>
        <v>319.65342933178198</v>
      </c>
      <c r="AJ104" s="79">
        <f t="shared" si="31"/>
        <v>86.330941215075541</v>
      </c>
      <c r="AK104" s="77">
        <f t="shared" si="32"/>
        <v>2474.0882917466402</v>
      </c>
      <c r="AL104" s="78">
        <f t="shared" si="33"/>
        <v>339.66111081608</v>
      </c>
      <c r="AM104" s="79">
        <f t="shared" si="34"/>
        <v>119.68191950817479</v>
      </c>
      <c r="AN104" s="77">
        <f t="shared" si="45"/>
        <v>3524.0112994350302</v>
      </c>
      <c r="AO104" s="78">
        <f t="shared" si="46"/>
        <v>350.60034223331098</v>
      </c>
      <c r="AP104" s="79">
        <f t="shared" si="35"/>
        <v>175.96129693015848</v>
      </c>
      <c r="AQ104" s="100">
        <f>AI104*'Berechnungen 525d'!$C$5/'Berechnungen 525d'!$F$3/1000</f>
        <v>12.440619451812019</v>
      </c>
      <c r="AR104" s="100">
        <f>AI104*'Berechnungen 525d'!$C$6/'Berechnungen 525d'!$F$3/1000</f>
        <v>6.9325589311624238</v>
      </c>
      <c r="AS104" s="100">
        <f>AI104*'Berechnungen 525d'!$C$7/'Berechnungen 525d'!$F$3/1000</f>
        <v>4.3209785118889066</v>
      </c>
      <c r="AT104" s="100">
        <f>AI104*'Berechnungen 525d'!$C$8/'Berechnungen 525d'!$F$3/1000</f>
        <v>3.0151883022521497</v>
      </c>
      <c r="AU104" s="100">
        <f>AI104*'Berechnungen 525d'!$C$9/'Berechnungen 525d'!$F$3/1000</f>
        <v>2.3741640175213776</v>
      </c>
      <c r="AV104" s="4">
        <f>AH104/'Berechnungen 525d'!$C$5*'Berechnungen 525d'!$B$3/1000*60</f>
        <v>18.369107790181577</v>
      </c>
      <c r="AW104" s="4">
        <f>AH104/'Berechnungen 525d'!$C$6*'Berechnungen 525d'!$B$3/1000*60</f>
        <v>32.96374137690119</v>
      </c>
      <c r="AX104" s="4">
        <f>AH104/'Berechnungen 525d'!$C$7*'Berechnungen 525d'!$B$3/1000*60</f>
        <v>52.886881769533773</v>
      </c>
      <c r="AY104" s="4">
        <f>AH104/'Berechnungen 525d'!$C$8*'Berechnungen 525d'!$B$3/1000*60</f>
        <v>75.790649465001152</v>
      </c>
      <c r="AZ104" s="4">
        <f>AH104/'Berechnungen 525d'!$C$9*'Berechnungen 525d'!$B$3/1000*60</f>
        <v>96.254124820551468</v>
      </c>
      <c r="BA104" s="99"/>
      <c r="BB104" s="82"/>
      <c r="BC104" s="17">
        <f t="shared" si="36"/>
        <v>30.503</v>
      </c>
      <c r="BD104" s="95">
        <f t="shared" si="37"/>
        <v>747</v>
      </c>
      <c r="BE104" s="4">
        <f>BD104*60*'Berechnungen 525d'!$D$9/1000</f>
        <v>37.915812765957448</v>
      </c>
      <c r="BF104" s="19">
        <f t="shared" si="38"/>
        <v>1003</v>
      </c>
      <c r="BG104" s="19">
        <f t="shared" si="39"/>
        <v>1051</v>
      </c>
      <c r="BH104" s="19">
        <f t="shared" si="27"/>
        <v>-48</v>
      </c>
      <c r="BI104" s="19" t="str">
        <f>IF(ISBLANK(R104),#REF!,R104)</f>
        <v>2.5</v>
      </c>
      <c r="BJ104" s="19" t="str">
        <f>IF(ISBLANK(Q104),#REF!,Q104)</f>
        <v>km/h</v>
      </c>
      <c r="BK104" s="19" t="e">
        <f t="shared" si="28"/>
        <v>#VALUE!</v>
      </c>
      <c r="BL104" s="47">
        <f t="shared" si="40"/>
        <v>5.46</v>
      </c>
      <c r="BM104" s="48">
        <f t="shared" si="41"/>
        <v>3.867</v>
      </c>
      <c r="BN104" s="20">
        <f t="shared" si="42"/>
        <v>327.53300000000002</v>
      </c>
      <c r="BO104" s="20">
        <f t="shared" si="43"/>
        <v>337.76900000000001</v>
      </c>
      <c r="BP104" s="20">
        <f t="shared" si="44"/>
        <v>10.23599999999999</v>
      </c>
      <c r="BQ104" s="48"/>
    </row>
    <row r="105" spans="1:69" x14ac:dyDescent="0.25">
      <c r="A105">
        <v>1902.4083574137801</v>
      </c>
      <c r="B105">
        <v>107.01814990214</v>
      </c>
      <c r="D105">
        <v>2481.7658349328199</v>
      </c>
      <c r="E105">
        <v>344.60561553109301</v>
      </c>
      <c r="G105">
        <v>3559.3220338983101</v>
      </c>
      <c r="H105">
        <v>348.92024434311298</v>
      </c>
      <c r="J105" s="64">
        <v>30794</v>
      </c>
      <c r="K105" s="88" t="s">
        <v>91</v>
      </c>
      <c r="L105" s="91">
        <v>337.76900000000001</v>
      </c>
      <c r="M105" s="88" t="s">
        <v>91</v>
      </c>
      <c r="N105" s="91">
        <v>3.871</v>
      </c>
      <c r="O105" s="70" t="s">
        <v>92</v>
      </c>
      <c r="P105" s="93" t="s">
        <v>413</v>
      </c>
      <c r="Q105" s="55" t="s">
        <v>20</v>
      </c>
      <c r="R105" s="89" t="s">
        <v>119</v>
      </c>
      <c r="S105" s="55" t="s">
        <v>101</v>
      </c>
      <c r="T105" s="89" t="s">
        <v>414</v>
      </c>
      <c r="U105" s="55" t="s">
        <v>101</v>
      </c>
      <c r="V105" s="89" t="s">
        <v>135</v>
      </c>
      <c r="W105" s="55" t="s">
        <v>102</v>
      </c>
      <c r="X105" s="89" t="s">
        <v>122</v>
      </c>
      <c r="Y105" s="55" t="s">
        <v>93</v>
      </c>
      <c r="Z105" s="91">
        <v>5.37</v>
      </c>
      <c r="AA105" s="52" t="s">
        <v>26</v>
      </c>
      <c r="AB105" s="90" t="s">
        <v>220</v>
      </c>
      <c r="AC105" s="55" t="s">
        <v>91</v>
      </c>
      <c r="AD105" s="91">
        <v>337.76900000000001</v>
      </c>
      <c r="AH105" s="77">
        <f t="shared" si="29"/>
        <v>1902.4083574137801</v>
      </c>
      <c r="AI105" s="78">
        <f t="shared" si="30"/>
        <v>321.05444970641997</v>
      </c>
      <c r="AJ105" s="79">
        <f t="shared" si="31"/>
        <v>86.986121067469625</v>
      </c>
      <c r="AK105" s="77">
        <f t="shared" si="32"/>
        <v>2481.7658349328199</v>
      </c>
      <c r="AL105" s="78">
        <f t="shared" si="33"/>
        <v>344.60561553109301</v>
      </c>
      <c r="AM105" s="79">
        <f t="shared" si="34"/>
        <v>121.80095070561389</v>
      </c>
      <c r="AN105" s="77">
        <f t="shared" si="45"/>
        <v>3559.3220338983101</v>
      </c>
      <c r="AO105" s="78">
        <f t="shared" si="46"/>
        <v>348.92024434311298</v>
      </c>
      <c r="AP105" s="79">
        <f t="shared" si="35"/>
        <v>176.872770009129</v>
      </c>
      <c r="AQ105" s="100">
        <f>AI105*'Berechnungen 525d'!$C$5/'Berechnungen 525d'!$F$3/1000</f>
        <v>12.495145884897822</v>
      </c>
      <c r="AR105" s="100">
        <f>AI105*'Berechnungen 525d'!$C$6/'Berechnungen 525d'!$F$3/1000</f>
        <v>6.9629438900575646</v>
      </c>
      <c r="AS105" s="100">
        <f>AI105*'Berechnungen 525d'!$C$7/'Berechnungen 525d'!$F$3/1000</f>
        <v>4.3399170821591673</v>
      </c>
      <c r="AT105" s="100">
        <f>AI105*'Berechnungen 525d'!$C$8/'Berechnungen 525d'!$F$3/1000</f>
        <v>3.0284036782099677</v>
      </c>
      <c r="AU105" s="100">
        <f>AI105*'Berechnungen 525d'!$C$9/'Berechnungen 525d'!$F$3/1000</f>
        <v>2.3845698253621794</v>
      </c>
      <c r="AV105" s="4">
        <f>AH105/'Berechnungen 525d'!$C$5*'Berechnungen 525d'!$B$3/1000*60</f>
        <v>18.427746375858021</v>
      </c>
      <c r="AW105" s="4">
        <f>AH105/'Berechnungen 525d'!$C$6*'Berechnungen 525d'!$B$3/1000*60</f>
        <v>33.068969523800021</v>
      </c>
      <c r="AX105" s="4">
        <f>AH105/'Berechnungen 525d'!$C$7*'Berechnungen 525d'!$B$3/1000*60</f>
        <v>53.055709345876942</v>
      </c>
      <c r="AY105" s="4">
        <f>AH105/'Berechnungen 525d'!$C$8*'Berechnungen 525d'!$B$3/1000*60</f>
        <v>76.032591346059874</v>
      </c>
      <c r="AZ105" s="4">
        <f>AH105/'Berechnungen 525d'!$C$9*'Berechnungen 525d'!$B$3/1000*60</f>
        <v>96.561391009496035</v>
      </c>
      <c r="BA105" s="99"/>
      <c r="BB105" s="82"/>
      <c r="BC105" s="17">
        <f t="shared" si="36"/>
        <v>30.794</v>
      </c>
      <c r="BD105" s="95">
        <f t="shared" si="37"/>
        <v>749</v>
      </c>
      <c r="BE105" s="4">
        <f>BD105*60*'Berechnungen 525d'!$D$9/1000</f>
        <v>38.01732765957447</v>
      </c>
      <c r="BF105" s="19">
        <f t="shared" si="38"/>
        <v>1003</v>
      </c>
      <c r="BG105" s="19">
        <f t="shared" si="39"/>
        <v>1048</v>
      </c>
      <c r="BH105" s="19">
        <f t="shared" si="27"/>
        <v>-45</v>
      </c>
      <c r="BI105" s="19" t="str">
        <f>IF(ISBLANK(R105),#REF!,R105)</f>
        <v>2.5</v>
      </c>
      <c r="BJ105" s="19" t="str">
        <f>IF(ISBLANK(Q105),#REF!,Q105)</f>
        <v>km/h</v>
      </c>
      <c r="BK105" s="19" t="e">
        <f t="shared" si="28"/>
        <v>#VALUE!</v>
      </c>
      <c r="BL105" s="47">
        <f t="shared" si="40"/>
        <v>5.37</v>
      </c>
      <c r="BM105" s="48">
        <f t="shared" si="41"/>
        <v>3.871</v>
      </c>
      <c r="BN105" s="20">
        <f t="shared" si="42"/>
        <v>337.76900000000001</v>
      </c>
      <c r="BO105" s="20">
        <f t="shared" si="43"/>
        <v>337.76900000000001</v>
      </c>
      <c r="BP105" s="20">
        <f t="shared" si="44"/>
        <v>0</v>
      </c>
      <c r="BQ105" s="48"/>
    </row>
    <row r="106" spans="1:69" x14ac:dyDescent="0.25">
      <c r="A106">
        <v>1914.52810932392</v>
      </c>
      <c r="B106">
        <v>109.069600439315</v>
      </c>
      <c r="D106">
        <v>2489.443378119</v>
      </c>
      <c r="E106">
        <v>347.573835661126</v>
      </c>
      <c r="G106">
        <v>3573.44632768362</v>
      </c>
      <c r="H106">
        <v>348.07900044930102</v>
      </c>
      <c r="J106" s="64">
        <v>31074</v>
      </c>
      <c r="K106" s="88" t="s">
        <v>91</v>
      </c>
      <c r="L106" s="91">
        <v>337.76900000000001</v>
      </c>
      <c r="M106" s="88" t="s">
        <v>91</v>
      </c>
      <c r="N106" s="91">
        <v>3.871</v>
      </c>
      <c r="O106" s="70" t="s">
        <v>92</v>
      </c>
      <c r="P106" s="93" t="s">
        <v>410</v>
      </c>
      <c r="Q106" s="55" t="s">
        <v>20</v>
      </c>
      <c r="R106" s="89" t="s">
        <v>119</v>
      </c>
      <c r="S106" s="55" t="s">
        <v>101</v>
      </c>
      <c r="T106" s="89" t="s">
        <v>415</v>
      </c>
      <c r="U106" s="55" t="s">
        <v>101</v>
      </c>
      <c r="V106" s="89" t="s">
        <v>135</v>
      </c>
      <c r="W106" s="55" t="s">
        <v>102</v>
      </c>
      <c r="X106" s="89" t="s">
        <v>122</v>
      </c>
      <c r="Y106" s="55" t="s">
        <v>93</v>
      </c>
      <c r="Z106" s="91">
        <v>5.58</v>
      </c>
      <c r="AA106" s="52" t="s">
        <v>26</v>
      </c>
      <c r="AB106" s="90" t="s">
        <v>220</v>
      </c>
      <c r="AC106" s="55" t="s">
        <v>91</v>
      </c>
      <c r="AD106" s="91">
        <v>337.76900000000001</v>
      </c>
      <c r="AH106" s="77">
        <f t="shared" si="29"/>
        <v>1914.52810932392</v>
      </c>
      <c r="AI106" s="78">
        <f t="shared" si="30"/>
        <v>327.20880131794502</v>
      </c>
      <c r="AJ106" s="79">
        <f t="shared" si="31"/>
        <v>89.218362975628452</v>
      </c>
      <c r="AK106" s="77">
        <f t="shared" si="32"/>
        <v>2489.443378119</v>
      </c>
      <c r="AL106" s="78">
        <f t="shared" si="33"/>
        <v>347.573835661126</v>
      </c>
      <c r="AM106" s="79">
        <f t="shared" si="34"/>
        <v>123.23011555353743</v>
      </c>
      <c r="AN106" s="77">
        <f t="shared" si="45"/>
        <v>3573.44632768362</v>
      </c>
      <c r="AO106" s="78">
        <f t="shared" si="46"/>
        <v>348.07900044930102</v>
      </c>
      <c r="AP106" s="79">
        <f t="shared" si="35"/>
        <v>177.14651504167293</v>
      </c>
      <c r="AQ106" s="100">
        <f>AI106*'Berechnungen 525d'!$C$5/'Berechnungen 525d'!$F$3/1000</f>
        <v>12.734667627341448</v>
      </c>
      <c r="AR106" s="100">
        <f>AI106*'Berechnungen 525d'!$C$6/'Berechnungen 525d'!$F$3/1000</f>
        <v>7.0964178381368361</v>
      </c>
      <c r="AS106" s="100">
        <f>AI106*'Berechnungen 525d'!$C$7/'Berechnungen 525d'!$F$3/1000</f>
        <v>4.4231097484277546</v>
      </c>
      <c r="AT106" s="100">
        <f>AI106*'Berechnungen 525d'!$C$8/'Berechnungen 525d'!$F$3/1000</f>
        <v>3.0864557035732134</v>
      </c>
      <c r="AU106" s="100">
        <f>AI106*'Berechnungen 525d'!$C$9/'Berechnungen 525d'!$F$3/1000</f>
        <v>2.4302800815537111</v>
      </c>
      <c r="AV106" s="4">
        <f>AH106/'Berechnungen 525d'!$C$5*'Berechnungen 525d'!$B$3/1000*60</f>
        <v>18.545144784810553</v>
      </c>
      <c r="AW106" s="4">
        <f>AH106/'Berechnungen 525d'!$C$6*'Berechnungen 525d'!$B$3/1000*60</f>
        <v>33.279643380961403</v>
      </c>
      <c r="AX106" s="4">
        <f>AH106/'Berechnungen 525d'!$C$7*'Berechnungen 525d'!$B$3/1000*60</f>
        <v>53.393713556267748</v>
      </c>
      <c r="AY106" s="4">
        <f>AH106/'Berechnungen 525d'!$C$8*'Berechnungen 525d'!$B$3/1000*60</f>
        <v>76.516975332604162</v>
      </c>
      <c r="AZ106" s="4">
        <f>AH106/'Berechnungen 525d'!$C$9*'Berechnungen 525d'!$B$3/1000*60</f>
        <v>97.176558672407324</v>
      </c>
      <c r="BA106" s="99"/>
      <c r="BB106" s="82"/>
      <c r="BC106" s="17">
        <f t="shared" si="36"/>
        <v>31.074000000000002</v>
      </c>
      <c r="BD106" s="95">
        <f t="shared" si="37"/>
        <v>747</v>
      </c>
      <c r="BE106" s="4">
        <f>BD106*60*'Berechnungen 525d'!$D$9/1000</f>
        <v>37.915812765957448</v>
      </c>
      <c r="BF106" s="19">
        <f t="shared" si="38"/>
        <v>1003</v>
      </c>
      <c r="BG106" s="19">
        <f t="shared" si="39"/>
        <v>1047</v>
      </c>
      <c r="BH106" s="19">
        <f t="shared" si="27"/>
        <v>-44</v>
      </c>
      <c r="BI106" s="19" t="str">
        <f>IF(ISBLANK(R106),#REF!,R106)</f>
        <v>2.5</v>
      </c>
      <c r="BJ106" s="19" t="str">
        <f>IF(ISBLANK(Q106),#REF!,Q106)</f>
        <v>km/h</v>
      </c>
      <c r="BK106" s="19" t="e">
        <f t="shared" si="28"/>
        <v>#VALUE!</v>
      </c>
      <c r="BL106" s="47">
        <f t="shared" si="40"/>
        <v>5.58</v>
      </c>
      <c r="BM106" s="48">
        <f t="shared" si="41"/>
        <v>3.871</v>
      </c>
      <c r="BN106" s="20">
        <f t="shared" si="42"/>
        <v>337.76900000000001</v>
      </c>
      <c r="BO106" s="20">
        <f t="shared" si="43"/>
        <v>337.76900000000001</v>
      </c>
      <c r="BP106" s="20">
        <f t="shared" si="44"/>
        <v>0</v>
      </c>
      <c r="BQ106" s="48"/>
    </row>
    <row r="107" spans="1:69" x14ac:dyDescent="0.25">
      <c r="A107">
        <v>1922.5957755050599</v>
      </c>
      <c r="B107">
        <v>109.35083709207299</v>
      </c>
      <c r="D107">
        <v>2504.7984644913599</v>
      </c>
      <c r="E107">
        <v>351.53399133621099</v>
      </c>
      <c r="G107">
        <v>3580.5084745762701</v>
      </c>
      <c r="H107">
        <v>345.543319280736</v>
      </c>
      <c r="J107" s="64">
        <v>31375</v>
      </c>
      <c r="K107" s="88" t="s">
        <v>91</v>
      </c>
      <c r="L107" s="91">
        <v>337.76900000000001</v>
      </c>
      <c r="M107" s="88" t="s">
        <v>91</v>
      </c>
      <c r="N107" s="91">
        <v>3.867</v>
      </c>
      <c r="O107" s="70" t="s">
        <v>92</v>
      </c>
      <c r="P107" s="93" t="s">
        <v>126</v>
      </c>
      <c r="Q107" s="55" t="s">
        <v>20</v>
      </c>
      <c r="R107" s="89" t="s">
        <v>119</v>
      </c>
      <c r="S107" s="55" t="s">
        <v>101</v>
      </c>
      <c r="T107" s="89" t="s">
        <v>416</v>
      </c>
      <c r="U107" s="55" t="s">
        <v>101</v>
      </c>
      <c r="V107" s="89" t="s">
        <v>135</v>
      </c>
      <c r="W107" s="55" t="s">
        <v>102</v>
      </c>
      <c r="X107" s="89" t="s">
        <v>122</v>
      </c>
      <c r="Y107" s="55" t="s">
        <v>93</v>
      </c>
      <c r="Z107" s="91">
        <v>5.56</v>
      </c>
      <c r="AA107" s="52" t="s">
        <v>26</v>
      </c>
      <c r="AB107" s="90" t="s">
        <v>220</v>
      </c>
      <c r="AC107" s="55" t="s">
        <v>91</v>
      </c>
      <c r="AD107" s="91">
        <v>337.76900000000001</v>
      </c>
      <c r="AH107" s="77">
        <f t="shared" si="29"/>
        <v>1922.5957755050599</v>
      </c>
      <c r="AI107" s="78">
        <f t="shared" si="30"/>
        <v>328.05251127621898</v>
      </c>
      <c r="AJ107" s="79">
        <f t="shared" si="31"/>
        <v>89.82534144569081</v>
      </c>
      <c r="AK107" s="77">
        <f t="shared" si="32"/>
        <v>2504.7984644913599</v>
      </c>
      <c r="AL107" s="78">
        <f t="shared" si="33"/>
        <v>351.53399133621099</v>
      </c>
      <c r="AM107" s="79">
        <f t="shared" si="34"/>
        <v>125.40291733630389</v>
      </c>
      <c r="AN107" s="77">
        <f t="shared" si="45"/>
        <v>3580.5084745762701</v>
      </c>
      <c r="AO107" s="78">
        <f t="shared" si="46"/>
        <v>345.543319280736</v>
      </c>
      <c r="AP107" s="79">
        <f t="shared" si="35"/>
        <v>176.20358210015843</v>
      </c>
      <c r="AQ107" s="100">
        <f>AI107*'Berechnungen 525d'!$C$5/'Berechnungen 525d'!$F$3/1000</f>
        <v>12.767504048150485</v>
      </c>
      <c r="AR107" s="100">
        <f>AI107*'Berechnungen 525d'!$C$6/'Berechnungen 525d'!$F$3/1000</f>
        <v>7.1147159962975977</v>
      </c>
      <c r="AS107" s="100">
        <f>AI107*'Berechnungen 525d'!$C$7/'Berechnungen 525d'!$F$3/1000</f>
        <v>4.434514764815626</v>
      </c>
      <c r="AT107" s="100">
        <f>AI107*'Berechnungen 525d'!$C$8/'Berechnungen 525d'!$F$3/1000</f>
        <v>3.0944141490746406</v>
      </c>
      <c r="AU107" s="100">
        <f>AI107*'Berechnungen 525d'!$C$9/'Berechnungen 525d'!$F$3/1000</f>
        <v>2.4365465740745202</v>
      </c>
      <c r="AV107" s="4">
        <f>AH107/'Berechnungen 525d'!$C$5*'Berechnungen 525d'!$B$3/1000*60</f>
        <v>18.623292520890327</v>
      </c>
      <c r="AW107" s="4">
        <f>AH107/'Berechnungen 525d'!$C$6*'Berechnungen 525d'!$B$3/1000*60</f>
        <v>33.419881099131963</v>
      </c>
      <c r="AX107" s="4">
        <f>AH107/'Berechnungen 525d'!$C$7*'Berechnungen 525d'!$B$3/1000*60</f>
        <v>53.618710334871068</v>
      </c>
      <c r="AY107" s="4">
        <f>AH107/'Berechnungen 525d'!$C$8*'Berechnungen 525d'!$B$3/1000*60</f>
        <v>76.839411660996319</v>
      </c>
      <c r="AZ107" s="4">
        <f>AH107/'Berechnungen 525d'!$C$9*'Berechnungen 525d'!$B$3/1000*60</f>
        <v>97.586052809465343</v>
      </c>
      <c r="BA107" s="99"/>
      <c r="BB107" s="82"/>
      <c r="BC107" s="17">
        <f t="shared" si="36"/>
        <v>31.375</v>
      </c>
      <c r="BD107" s="95">
        <f t="shared" si="37"/>
        <v>748</v>
      </c>
      <c r="BE107" s="4">
        <f>BD107*60*'Berechnungen 525d'!$D$9/1000</f>
        <v>37.966570212765951</v>
      </c>
      <c r="BF107" s="19">
        <f t="shared" si="38"/>
        <v>1003</v>
      </c>
      <c r="BG107" s="19">
        <f t="shared" si="39"/>
        <v>1046</v>
      </c>
      <c r="BH107" s="19">
        <f t="shared" si="27"/>
        <v>-43</v>
      </c>
      <c r="BI107" s="19" t="str">
        <f>IF(ISBLANK(R107),#REF!,R107)</f>
        <v>2.5</v>
      </c>
      <c r="BJ107" s="19" t="str">
        <f>IF(ISBLANK(Q107),#REF!,Q107)</f>
        <v>km/h</v>
      </c>
      <c r="BK107" s="19" t="e">
        <f t="shared" si="28"/>
        <v>#VALUE!</v>
      </c>
      <c r="BL107" s="47">
        <f t="shared" si="40"/>
        <v>5.56</v>
      </c>
      <c r="BM107" s="48">
        <f t="shared" si="41"/>
        <v>3.867</v>
      </c>
      <c r="BN107" s="20">
        <f t="shared" si="42"/>
        <v>337.76900000000001</v>
      </c>
      <c r="BO107" s="20">
        <f t="shared" si="43"/>
        <v>337.76900000000001</v>
      </c>
      <c r="BP107" s="20">
        <f t="shared" si="44"/>
        <v>0</v>
      </c>
      <c r="BQ107" s="48"/>
    </row>
    <row r="108" spans="1:69" x14ac:dyDescent="0.25">
      <c r="A108">
        <v>1930.6759577811299</v>
      </c>
      <c r="B108">
        <v>110.74951069891399</v>
      </c>
      <c r="D108">
        <v>2512.4760076775401</v>
      </c>
      <c r="E108">
        <v>355.49035375873399</v>
      </c>
      <c r="G108">
        <v>3594.63276836158</v>
      </c>
      <c r="H108">
        <v>344.70207538692398</v>
      </c>
      <c r="J108" s="64">
        <v>31665</v>
      </c>
      <c r="K108" s="88" t="s">
        <v>91</v>
      </c>
      <c r="L108" s="91">
        <v>337.76900000000001</v>
      </c>
      <c r="M108" s="88" t="s">
        <v>91</v>
      </c>
      <c r="N108" s="91">
        <v>3.8759999999999999</v>
      </c>
      <c r="O108" s="70" t="s">
        <v>92</v>
      </c>
      <c r="P108" s="93" t="s">
        <v>126</v>
      </c>
      <c r="Q108" s="55" t="s">
        <v>20</v>
      </c>
      <c r="R108" s="89" t="s">
        <v>119</v>
      </c>
      <c r="S108" s="55" t="s">
        <v>101</v>
      </c>
      <c r="T108" s="89" t="s">
        <v>416</v>
      </c>
      <c r="U108" s="55" t="s">
        <v>101</v>
      </c>
      <c r="V108" s="89" t="s">
        <v>121</v>
      </c>
      <c r="W108" s="55" t="s">
        <v>102</v>
      </c>
      <c r="X108" s="89" t="s">
        <v>122</v>
      </c>
      <c r="Y108" s="55" t="s">
        <v>93</v>
      </c>
      <c r="Z108" s="91">
        <v>5.6</v>
      </c>
      <c r="AA108" s="52" t="s">
        <v>26</v>
      </c>
      <c r="AB108" s="90" t="s">
        <v>220</v>
      </c>
      <c r="AC108" s="55" t="s">
        <v>91</v>
      </c>
      <c r="AD108" s="91">
        <v>337.76900000000001</v>
      </c>
      <c r="AH108" s="77">
        <f t="shared" si="29"/>
        <v>1930.6759577811299</v>
      </c>
      <c r="AI108" s="78">
        <f t="shared" si="30"/>
        <v>332.248532096742</v>
      </c>
      <c r="AJ108" s="79">
        <f t="shared" si="31"/>
        <v>91.356612098997942</v>
      </c>
      <c r="AK108" s="77">
        <f t="shared" si="32"/>
        <v>2512.4760076775401</v>
      </c>
      <c r="AL108" s="78">
        <f t="shared" si="33"/>
        <v>355.49035375873399</v>
      </c>
      <c r="AM108" s="79">
        <f t="shared" si="34"/>
        <v>127.20297546763622</v>
      </c>
      <c r="AN108" s="77">
        <f t="shared" si="45"/>
        <v>3594.63276836158</v>
      </c>
      <c r="AO108" s="78">
        <f t="shared" si="46"/>
        <v>344.70207538692398</v>
      </c>
      <c r="AP108" s="79">
        <f t="shared" si="35"/>
        <v>176.46799589902301</v>
      </c>
      <c r="AQ108" s="100">
        <f>AI108*'Berechnungen 525d'!$C$5/'Berechnungen 525d'!$F$3/1000</f>
        <v>12.930809345231548</v>
      </c>
      <c r="AR108" s="100">
        <f>AI108*'Berechnungen 525d'!$C$6/'Berechnungen 525d'!$F$3/1000</f>
        <v>7.2057181847473508</v>
      </c>
      <c r="AS108" s="100">
        <f>AI108*'Berechnungen 525d'!$C$7/'Berechnungen 525d'!$F$3/1000</f>
        <v>4.4912353069315678</v>
      </c>
      <c r="AT108" s="100">
        <f>AI108*'Berechnungen 525d'!$C$8/'Berechnungen 525d'!$F$3/1000</f>
        <v>3.1339938680236763</v>
      </c>
      <c r="AU108" s="100">
        <f>AI108*'Berechnungen 525d'!$C$9/'Berechnungen 525d'!$F$3/1000</f>
        <v>2.467711707105257</v>
      </c>
      <c r="AV108" s="4">
        <f>AH108/'Berechnungen 525d'!$C$5*'Berechnungen 525d'!$B$3/1000*60</f>
        <v>18.701561494569852</v>
      </c>
      <c r="AW108" s="4">
        <f>AH108/'Berechnungen 525d'!$C$6*'Berechnungen 525d'!$B$3/1000*60</f>
        <v>33.560336380666442</v>
      </c>
      <c r="AX108" s="4">
        <f>AH108/'Berechnungen 525d'!$C$7*'Berechnungen 525d'!$B$3/1000*60</f>
        <v>53.84405617117914</v>
      </c>
      <c r="AY108" s="4">
        <f>AH108/'Berechnungen 525d'!$C$8*'Berechnungen 525d'!$B$3/1000*60</f>
        <v>77.162348213815775</v>
      </c>
      <c r="AZ108" s="4">
        <f>AH108/'Berechnungen 525d'!$C$9*'Berechnungen 525d'!$B$3/1000*60</f>
        <v>97.99618223154603</v>
      </c>
      <c r="BA108" s="99"/>
      <c r="BB108" s="82"/>
      <c r="BC108" s="17">
        <f t="shared" si="36"/>
        <v>31.664999999999999</v>
      </c>
      <c r="BD108" s="95">
        <f t="shared" si="37"/>
        <v>748</v>
      </c>
      <c r="BE108" s="4">
        <f>BD108*60*'Berechnungen 525d'!$D$9/1000</f>
        <v>37.966570212765951</v>
      </c>
      <c r="BF108" s="19">
        <f t="shared" si="38"/>
        <v>1004</v>
      </c>
      <c r="BG108" s="19">
        <f t="shared" si="39"/>
        <v>1046</v>
      </c>
      <c r="BH108" s="19">
        <f t="shared" si="27"/>
        <v>-42</v>
      </c>
      <c r="BI108" s="19" t="str">
        <f>IF(ISBLANK(R108),#REF!,R108)</f>
        <v>2.5</v>
      </c>
      <c r="BJ108" s="19" t="str">
        <f>IF(ISBLANK(Q108),#REF!,Q108)</f>
        <v>km/h</v>
      </c>
      <c r="BK108" s="19" t="e">
        <f t="shared" si="28"/>
        <v>#VALUE!</v>
      </c>
      <c r="BL108" s="47">
        <f t="shared" si="40"/>
        <v>5.6</v>
      </c>
      <c r="BM108" s="48">
        <f t="shared" si="41"/>
        <v>3.8759999999999999</v>
      </c>
      <c r="BN108" s="20">
        <f t="shared" si="42"/>
        <v>337.76900000000001</v>
      </c>
      <c r="BO108" s="20">
        <f t="shared" si="43"/>
        <v>337.76900000000001</v>
      </c>
      <c r="BP108" s="20">
        <f t="shared" si="44"/>
        <v>0</v>
      </c>
      <c r="BQ108" s="48"/>
    </row>
    <row r="109" spans="1:69" x14ac:dyDescent="0.25">
      <c r="A109">
        <v>1940.77331735445</v>
      </c>
      <c r="B109">
        <v>112.241773405489</v>
      </c>
      <c r="D109">
        <v>2527.8310940499</v>
      </c>
      <c r="E109">
        <v>360.43865172630899</v>
      </c>
      <c r="G109">
        <v>3644.0677966101698</v>
      </c>
      <c r="H109">
        <v>343.02675729157698</v>
      </c>
      <c r="J109" s="64">
        <v>31936</v>
      </c>
      <c r="K109" s="88" t="s">
        <v>91</v>
      </c>
      <c r="L109" s="91">
        <v>337.76900000000001</v>
      </c>
      <c r="M109" s="88" t="s">
        <v>91</v>
      </c>
      <c r="N109" s="91">
        <v>3.871</v>
      </c>
      <c r="O109" s="70" t="s">
        <v>92</v>
      </c>
      <c r="P109" s="93" t="s">
        <v>124</v>
      </c>
      <c r="Q109" s="55" t="s">
        <v>20</v>
      </c>
      <c r="R109" s="89" t="s">
        <v>119</v>
      </c>
      <c r="S109" s="55" t="s">
        <v>101</v>
      </c>
      <c r="T109" s="89" t="s">
        <v>417</v>
      </c>
      <c r="U109" s="55" t="s">
        <v>101</v>
      </c>
      <c r="V109" s="89" t="s">
        <v>135</v>
      </c>
      <c r="W109" s="55" t="s">
        <v>102</v>
      </c>
      <c r="X109" s="89" t="s">
        <v>122</v>
      </c>
      <c r="Y109" s="55" t="s">
        <v>93</v>
      </c>
      <c r="Z109" s="91">
        <v>5.4</v>
      </c>
      <c r="AA109" s="52" t="s">
        <v>26</v>
      </c>
      <c r="AB109" s="90" t="s">
        <v>411</v>
      </c>
      <c r="AC109" s="55" t="s">
        <v>91</v>
      </c>
      <c r="AD109" s="91">
        <v>337.76900000000001</v>
      </c>
      <c r="AH109" s="77">
        <f t="shared" si="29"/>
        <v>1940.77331735445</v>
      </c>
      <c r="AI109" s="78">
        <f t="shared" si="30"/>
        <v>336.72532021646703</v>
      </c>
      <c r="AJ109" s="79">
        <f t="shared" si="31"/>
        <v>93.071800087701462</v>
      </c>
      <c r="AK109" s="77">
        <f t="shared" si="32"/>
        <v>2527.8310940499</v>
      </c>
      <c r="AL109" s="78">
        <f t="shared" si="33"/>
        <v>360.43865172630899</v>
      </c>
      <c r="AM109" s="79">
        <f t="shared" si="34"/>
        <v>129.76182188017702</v>
      </c>
      <c r="AN109" s="77">
        <f t="shared" si="45"/>
        <v>3644.0677966101698</v>
      </c>
      <c r="AO109" s="78">
        <f t="shared" si="46"/>
        <v>343.02675729157698</v>
      </c>
      <c r="AP109" s="79">
        <f t="shared" si="35"/>
        <v>178.02540091430816</v>
      </c>
      <c r="AQ109" s="100">
        <f>AI109*'Berechnungen 525d'!$C$5/'Berechnungen 525d'!$F$3/1000</f>
        <v>13.105041849103999</v>
      </c>
      <c r="AR109" s="100">
        <f>AI109*'Berechnungen 525d'!$C$6/'Berechnungen 525d'!$F$3/1000</f>
        <v>7.3028095800350528</v>
      </c>
      <c r="AS109" s="100">
        <f>AI109*'Berechnungen 525d'!$C$7/'Berechnungen 525d'!$F$3/1000</f>
        <v>4.5517511765971905</v>
      </c>
      <c r="AT109" s="100">
        <f>AI109*'Berechnungen 525d'!$C$8/'Berechnungen 525d'!$F$3/1000</f>
        <v>3.1762219748782594</v>
      </c>
      <c r="AU109" s="100">
        <f>AI109*'Berechnungen 525d'!$C$9/'Berechnungen 525d'!$F$3/1000</f>
        <v>2.5009621849435111</v>
      </c>
      <c r="AV109" s="4">
        <f>AH109/'Berechnungen 525d'!$C$5*'Berechnungen 525d'!$B$3/1000*60</f>
        <v>18.799369928052521</v>
      </c>
      <c r="AW109" s="4">
        <f>AH109/'Berechnungen 525d'!$C$6*'Berechnungen 525d'!$B$3/1000*60</f>
        <v>33.735855624313437</v>
      </c>
      <c r="AX109" s="4">
        <f>AH109/'Berechnungen 525d'!$C$7*'Berechnungen 525d'!$B$3/1000*60</f>
        <v>54.1256584741732</v>
      </c>
      <c r="AY109" s="4">
        <f>AH109/'Berechnungen 525d'!$C$8*'Berechnungen 525d'!$B$3/1000*60</f>
        <v>77.565904270074981</v>
      </c>
      <c r="AZ109" s="4">
        <f>AH109/'Berechnungen 525d'!$C$9*'Berechnungen 525d'!$B$3/1000*60</f>
        <v>98.508698422995238</v>
      </c>
      <c r="BA109" s="99"/>
      <c r="BB109" s="82"/>
      <c r="BC109" s="17">
        <f t="shared" si="36"/>
        <v>31.936</v>
      </c>
      <c r="BD109" s="95">
        <f t="shared" si="37"/>
        <v>751</v>
      </c>
      <c r="BE109" s="4">
        <f>BD109*60*'Berechnungen 525d'!$D$9/1000</f>
        <v>38.118842553191492</v>
      </c>
      <c r="BF109" s="19">
        <f t="shared" si="38"/>
        <v>1003</v>
      </c>
      <c r="BG109" s="19">
        <f t="shared" si="39"/>
        <v>1044</v>
      </c>
      <c r="BH109" s="19">
        <f t="shared" si="27"/>
        <v>-41</v>
      </c>
      <c r="BI109" s="19" t="str">
        <f>IF(ISBLANK(R109),#REF!,R109)</f>
        <v>2.5</v>
      </c>
      <c r="BJ109" s="19" t="str">
        <f>IF(ISBLANK(Q109),#REF!,Q109)</f>
        <v>km/h</v>
      </c>
      <c r="BK109" s="19" t="e">
        <f t="shared" si="28"/>
        <v>#VALUE!</v>
      </c>
      <c r="BL109" s="47">
        <f t="shared" si="40"/>
        <v>5.4</v>
      </c>
      <c r="BM109" s="48">
        <f t="shared" si="41"/>
        <v>3.871</v>
      </c>
      <c r="BN109" s="20">
        <f t="shared" si="42"/>
        <v>337.76900000000001</v>
      </c>
      <c r="BO109" s="20">
        <f t="shared" si="43"/>
        <v>337.76900000000001</v>
      </c>
      <c r="BP109" s="20">
        <f t="shared" si="44"/>
        <v>0</v>
      </c>
      <c r="BQ109" s="48"/>
    </row>
    <row r="110" spans="1:69" x14ac:dyDescent="0.25">
      <c r="A110">
        <v>1944.8170590201701</v>
      </c>
      <c r="B110">
        <v>113.267029320517</v>
      </c>
      <c r="D110">
        <v>2550.8637236084501</v>
      </c>
      <c r="E110">
        <v>364.40260065395699</v>
      </c>
      <c r="G110">
        <v>3672.31638418079</v>
      </c>
      <c r="H110">
        <v>340.49824581528998</v>
      </c>
      <c r="J110" s="64">
        <v>32226</v>
      </c>
      <c r="K110" s="88" t="s">
        <v>91</v>
      </c>
      <c r="L110" s="91">
        <v>337.76900000000001</v>
      </c>
      <c r="M110" s="88" t="s">
        <v>91</v>
      </c>
      <c r="N110" s="91">
        <v>3.867</v>
      </c>
      <c r="O110" s="70" t="s">
        <v>92</v>
      </c>
      <c r="P110" s="93" t="s">
        <v>413</v>
      </c>
      <c r="Q110" s="55" t="s">
        <v>20</v>
      </c>
      <c r="R110" s="89" t="s">
        <v>119</v>
      </c>
      <c r="S110" s="55" t="s">
        <v>101</v>
      </c>
      <c r="T110" s="89" t="s">
        <v>417</v>
      </c>
      <c r="U110" s="55" t="s">
        <v>101</v>
      </c>
      <c r="V110" s="89" t="s">
        <v>135</v>
      </c>
      <c r="W110" s="55" t="s">
        <v>102</v>
      </c>
      <c r="X110" s="89" t="s">
        <v>122</v>
      </c>
      <c r="Y110" s="55" t="s">
        <v>93</v>
      </c>
      <c r="Z110" s="91">
        <v>5.57</v>
      </c>
      <c r="AA110" s="52" t="s">
        <v>26</v>
      </c>
      <c r="AB110" s="90" t="s">
        <v>220</v>
      </c>
      <c r="AC110" s="55" t="s">
        <v>91</v>
      </c>
      <c r="AD110" s="91">
        <v>337.76900000000001</v>
      </c>
      <c r="AH110" s="77">
        <f t="shared" si="29"/>
        <v>1944.8170590201701</v>
      </c>
      <c r="AI110" s="78">
        <f t="shared" si="30"/>
        <v>339.80108796155099</v>
      </c>
      <c r="AJ110" s="79">
        <f t="shared" si="31"/>
        <v>94.117643892168758</v>
      </c>
      <c r="AK110" s="77">
        <f t="shared" si="32"/>
        <v>2550.8637236084501</v>
      </c>
      <c r="AL110" s="78">
        <f t="shared" si="33"/>
        <v>364.40260065395699</v>
      </c>
      <c r="AM110" s="79">
        <f t="shared" si="34"/>
        <v>132.38422939353907</v>
      </c>
      <c r="AN110" s="77">
        <f t="shared" si="45"/>
        <v>3672.31638418079</v>
      </c>
      <c r="AO110" s="78">
        <f t="shared" si="46"/>
        <v>340.49824581528998</v>
      </c>
      <c r="AP110" s="79">
        <f t="shared" si="35"/>
        <v>178.08301322982246</v>
      </c>
      <c r="AQ110" s="100">
        <f>AI110*'Berechnungen 525d'!$C$5/'Berechnungen 525d'!$F$3/1000</f>
        <v>13.224747919890529</v>
      </c>
      <c r="AR110" s="100">
        <f>AI110*'Berechnungen 525d'!$C$6/'Berechnungen 525d'!$F$3/1000</f>
        <v>7.3695160164275464</v>
      </c>
      <c r="AS110" s="100">
        <f>AI110*'Berechnungen 525d'!$C$7/'Berechnungen 525d'!$F$3/1000</f>
        <v>4.5933284759925117</v>
      </c>
      <c r="AT110" s="100">
        <f>AI110*'Berechnungen 525d'!$C$8/'Berechnungen 525d'!$F$3/1000</f>
        <v>3.2052347057749948</v>
      </c>
      <c r="AU110" s="100">
        <f>AI110*'Berechnungen 525d'!$C$9/'Berechnungen 525d'!$F$3/1000</f>
        <v>2.5238068549409407</v>
      </c>
      <c r="AV110" s="4">
        <f>AH110/'Berechnungen 525d'!$C$5*'Berechnungen 525d'!$B$3/1000*60</f>
        <v>18.838539775858848</v>
      </c>
      <c r="AW110" s="4">
        <f>AH110/'Berechnungen 525d'!$C$6*'Berechnungen 525d'!$B$3/1000*60</f>
        <v>33.806146721061779</v>
      </c>
      <c r="AX110" s="4">
        <f>AH110/'Berechnungen 525d'!$C$7*'Berechnungen 525d'!$B$3/1000*60</f>
        <v>54.238433200824382</v>
      </c>
      <c r="AY110" s="4">
        <f>AH110/'Berechnungen 525d'!$C$8*'Berechnungen 525d'!$B$3/1000*60</f>
        <v>77.727518445275877</v>
      </c>
      <c r="AZ110" s="4">
        <f>AH110/'Berechnungen 525d'!$C$9*'Berechnungen 525d'!$B$3/1000*60</f>
        <v>98.713948425500377</v>
      </c>
      <c r="BA110" s="99"/>
      <c r="BB110" s="82"/>
      <c r="BC110" s="17">
        <f t="shared" si="36"/>
        <v>32.225999999999999</v>
      </c>
      <c r="BD110" s="95">
        <f t="shared" si="37"/>
        <v>749</v>
      </c>
      <c r="BE110" s="4">
        <f>BD110*60*'Berechnungen 525d'!$D$9/1000</f>
        <v>38.01732765957447</v>
      </c>
      <c r="BF110" s="19">
        <f t="shared" si="38"/>
        <v>1003</v>
      </c>
      <c r="BG110" s="19">
        <f t="shared" si="39"/>
        <v>1044</v>
      </c>
      <c r="BH110" s="19">
        <f t="shared" si="27"/>
        <v>-41</v>
      </c>
      <c r="BI110" s="19" t="str">
        <f>IF(ISBLANK(R110),#REF!,R110)</f>
        <v>2.5</v>
      </c>
      <c r="BJ110" s="19" t="str">
        <f>IF(ISBLANK(Q110),#REF!,Q110)</f>
        <v>km/h</v>
      </c>
      <c r="BK110" s="19" t="e">
        <f t="shared" si="28"/>
        <v>#VALUE!</v>
      </c>
      <c r="BL110" s="47">
        <f t="shared" si="40"/>
        <v>5.57</v>
      </c>
      <c r="BM110" s="48">
        <f t="shared" si="41"/>
        <v>3.867</v>
      </c>
      <c r="BN110" s="20">
        <f t="shared" si="42"/>
        <v>337.76900000000001</v>
      </c>
      <c r="BO110" s="20">
        <f t="shared" si="43"/>
        <v>337.76900000000001</v>
      </c>
      <c r="BP110" s="20">
        <f t="shared" si="44"/>
        <v>0</v>
      </c>
      <c r="BQ110" s="48"/>
    </row>
    <row r="111" spans="1:69" x14ac:dyDescent="0.25">
      <c r="A111">
        <v>1962.9747837192699</v>
      </c>
      <c r="B111">
        <v>114.388690456634</v>
      </c>
      <c r="D111">
        <v>2566.21880998081</v>
      </c>
      <c r="E111">
        <v>367.37461403655198</v>
      </c>
      <c r="G111">
        <v>3700.5649717514102</v>
      </c>
      <c r="H111">
        <v>337.12371065033898</v>
      </c>
      <c r="J111" s="64">
        <v>32506</v>
      </c>
      <c r="K111" s="88" t="s">
        <v>91</v>
      </c>
      <c r="L111" s="91">
        <v>337.76900000000001</v>
      </c>
      <c r="M111" s="88" t="s">
        <v>91</v>
      </c>
      <c r="N111" s="91">
        <v>3.8759999999999999</v>
      </c>
      <c r="O111" s="70" t="s">
        <v>92</v>
      </c>
      <c r="P111" s="93" t="s">
        <v>118</v>
      </c>
      <c r="Q111" s="55" t="s">
        <v>20</v>
      </c>
      <c r="R111" s="89" t="s">
        <v>119</v>
      </c>
      <c r="S111" s="55" t="s">
        <v>101</v>
      </c>
      <c r="T111" s="89" t="s">
        <v>417</v>
      </c>
      <c r="U111" s="55" t="s">
        <v>101</v>
      </c>
      <c r="V111" s="89" t="s">
        <v>135</v>
      </c>
      <c r="W111" s="55" t="s">
        <v>102</v>
      </c>
      <c r="X111" s="89" t="s">
        <v>122</v>
      </c>
      <c r="Y111" s="55" t="s">
        <v>93</v>
      </c>
      <c r="Z111" s="91">
        <v>5.51</v>
      </c>
      <c r="AA111" s="52" t="s">
        <v>26</v>
      </c>
      <c r="AB111" s="90" t="s">
        <v>220</v>
      </c>
      <c r="AC111" s="55" t="s">
        <v>91</v>
      </c>
      <c r="AD111" s="91">
        <v>337.76900000000001</v>
      </c>
      <c r="AH111" s="77">
        <f t="shared" si="29"/>
        <v>1962.9747837192699</v>
      </c>
      <c r="AI111" s="78">
        <f t="shared" si="30"/>
        <v>343.166071369902</v>
      </c>
      <c r="AJ111" s="79">
        <f t="shared" si="31"/>
        <v>95.937100772287394</v>
      </c>
      <c r="AK111" s="77">
        <f t="shared" si="32"/>
        <v>2566.21880998081</v>
      </c>
      <c r="AL111" s="78">
        <f t="shared" si="33"/>
        <v>367.37461403655198</v>
      </c>
      <c r="AM111" s="79">
        <f t="shared" si="34"/>
        <v>134.26733011320312</v>
      </c>
      <c r="AN111" s="77">
        <f t="shared" si="45"/>
        <v>3700.5649717514102</v>
      </c>
      <c r="AO111" s="78">
        <f t="shared" si="46"/>
        <v>337.12371065033898</v>
      </c>
      <c r="AP111" s="79">
        <f t="shared" si="35"/>
        <v>177.674400381905</v>
      </c>
      <c r="AQ111" s="100">
        <f>AI111*'Berechnungen 525d'!$C$5/'Berechnungen 525d'!$F$3/1000</f>
        <v>13.355710000079904</v>
      </c>
      <c r="AR111" s="100">
        <f>AI111*'Berechnungen 525d'!$C$6/'Berechnungen 525d'!$F$3/1000</f>
        <v>7.4424948855407074</v>
      </c>
      <c r="AS111" s="100">
        <f>AI111*'Berechnungen 525d'!$C$7/'Berechnungen 525d'!$F$3/1000</f>
        <v>4.6388153053712635</v>
      </c>
      <c r="AT111" s="100">
        <f>AI111*'Berechnungen 525d'!$C$8/'Berechnungen 525d'!$F$3/1000</f>
        <v>3.2369755152865411</v>
      </c>
      <c r="AU111" s="100">
        <f>AI111*'Berechnungen 525d'!$C$9/'Berechnungen 525d'!$F$3/1000</f>
        <v>2.5487996183358592</v>
      </c>
      <c r="AV111" s="4">
        <f>AH111/'Berechnungen 525d'!$C$5*'Berechnungen 525d'!$B$3/1000*60</f>
        <v>19.014425223488264</v>
      </c>
      <c r="AW111" s="4">
        <f>AH111/'Berechnungen 525d'!$C$6*'Berechnungen 525d'!$B$3/1000*60</f>
        <v>34.1217767709173</v>
      </c>
      <c r="AX111" s="4">
        <f>AH111/'Berechnungen 525d'!$C$7*'Berechnungen 525d'!$B$3/1000*60</f>
        <v>54.744828665427754</v>
      </c>
      <c r="AY111" s="4">
        <f>AH111/'Berechnungen 525d'!$C$8*'Berechnungen 525d'!$B$3/1000*60</f>
        <v>78.453219032345288</v>
      </c>
      <c r="AZ111" s="4">
        <f>AH111/'Berechnungen 525d'!$C$9*'Berechnungen 525d'!$B$3/1000*60</f>
        <v>99.63558817107851</v>
      </c>
      <c r="BA111" s="99"/>
      <c r="BB111" s="82"/>
      <c r="BC111" s="17">
        <f t="shared" si="36"/>
        <v>32.506</v>
      </c>
      <c r="BD111" s="95">
        <f t="shared" si="37"/>
        <v>750</v>
      </c>
      <c r="BE111" s="4">
        <f>BD111*60*'Berechnungen 525d'!$D$9/1000</f>
        <v>38.068085106382973</v>
      </c>
      <c r="BF111" s="19">
        <f t="shared" si="38"/>
        <v>1003</v>
      </c>
      <c r="BG111" s="19">
        <f t="shared" si="39"/>
        <v>1044</v>
      </c>
      <c r="BH111" s="19">
        <f t="shared" si="27"/>
        <v>-41</v>
      </c>
      <c r="BI111" s="19" t="str">
        <f>IF(ISBLANK(R111),#REF!,R111)</f>
        <v>2.5</v>
      </c>
      <c r="BJ111" s="19" t="str">
        <f>IF(ISBLANK(Q111),#REF!,Q111)</f>
        <v>km/h</v>
      </c>
      <c r="BK111" s="19" t="e">
        <f t="shared" si="28"/>
        <v>#VALUE!</v>
      </c>
      <c r="BL111" s="47">
        <f t="shared" si="40"/>
        <v>5.51</v>
      </c>
      <c r="BM111" s="48">
        <f t="shared" si="41"/>
        <v>3.8759999999999999</v>
      </c>
      <c r="BN111" s="20">
        <f t="shared" si="42"/>
        <v>337.76900000000001</v>
      </c>
      <c r="BO111" s="20">
        <f t="shared" si="43"/>
        <v>337.76900000000001</v>
      </c>
      <c r="BP111" s="20">
        <f t="shared" si="44"/>
        <v>0</v>
      </c>
      <c r="BQ111" s="48"/>
    </row>
    <row r="112" spans="1:69" x14ac:dyDescent="0.25">
      <c r="A112">
        <v>1971.0434929083301</v>
      </c>
      <c r="B112">
        <v>114.763046855566</v>
      </c>
      <c r="D112">
        <v>2581.5738963531699</v>
      </c>
      <c r="E112">
        <v>372.32291200412698</v>
      </c>
      <c r="G112">
        <v>3700.5649717514102</v>
      </c>
      <c r="H112">
        <v>332.89359220702198</v>
      </c>
      <c r="J112" s="64">
        <v>32797</v>
      </c>
      <c r="K112" s="88" t="s">
        <v>91</v>
      </c>
      <c r="L112" s="91">
        <v>337.76900000000001</v>
      </c>
      <c r="M112" s="88" t="s">
        <v>91</v>
      </c>
      <c r="N112" s="91">
        <v>3.867</v>
      </c>
      <c r="O112" s="70" t="s">
        <v>92</v>
      </c>
      <c r="P112" s="93" t="s">
        <v>118</v>
      </c>
      <c r="Q112" s="55" t="s">
        <v>20</v>
      </c>
      <c r="R112" s="89" t="s">
        <v>119</v>
      </c>
      <c r="S112" s="55" t="s">
        <v>101</v>
      </c>
      <c r="T112" s="89" t="s">
        <v>417</v>
      </c>
      <c r="U112" s="55" t="s">
        <v>101</v>
      </c>
      <c r="V112" s="89" t="s">
        <v>135</v>
      </c>
      <c r="W112" s="55" t="s">
        <v>102</v>
      </c>
      <c r="X112" s="89" t="s">
        <v>122</v>
      </c>
      <c r="Y112" s="55" t="s">
        <v>93</v>
      </c>
      <c r="Z112" s="91">
        <v>5.51</v>
      </c>
      <c r="AA112" s="52" t="s">
        <v>26</v>
      </c>
      <c r="AB112" s="90" t="s">
        <v>220</v>
      </c>
      <c r="AC112" s="55" t="s">
        <v>91</v>
      </c>
      <c r="AD112" s="91">
        <v>337.76900000000001</v>
      </c>
      <c r="AH112" s="77">
        <f t="shared" si="29"/>
        <v>1971.0434929083301</v>
      </c>
      <c r="AI112" s="78">
        <f t="shared" si="30"/>
        <v>344.28914056669799</v>
      </c>
      <c r="AJ112" s="79">
        <f t="shared" si="31"/>
        <v>96.646706403749121</v>
      </c>
      <c r="AK112" s="77">
        <f t="shared" si="32"/>
        <v>2581.5738963531699</v>
      </c>
      <c r="AL112" s="78">
        <f t="shared" si="33"/>
        <v>372.32291200412698</v>
      </c>
      <c r="AM112" s="79">
        <f t="shared" si="34"/>
        <v>136.89003988617745</v>
      </c>
      <c r="AN112" s="77">
        <f t="shared" si="45"/>
        <v>3700.5649717514102</v>
      </c>
      <c r="AO112" s="78">
        <f t="shared" si="46"/>
        <v>332.89359220702198</v>
      </c>
      <c r="AP112" s="79">
        <f t="shared" si="35"/>
        <v>175.44499991490457</v>
      </c>
      <c r="AQ112" s="100">
        <f>AI112*'Berechnungen 525d'!$C$5/'Berechnungen 525d'!$F$3/1000</f>
        <v>13.399418827244991</v>
      </c>
      <c r="AR112" s="100">
        <f>AI112*'Berechnungen 525d'!$C$6/'Berechnungen 525d'!$F$3/1000</f>
        <v>7.4668517128922467</v>
      </c>
      <c r="AS112" s="100">
        <f>AI112*'Berechnungen 525d'!$C$7/'Berechnungen 525d'!$F$3/1000</f>
        <v>4.6539966155698247</v>
      </c>
      <c r="AT112" s="100">
        <f>AI112*'Berechnungen 525d'!$C$8/'Berechnungen 525d'!$F$3/1000</f>
        <v>3.2475690669086141</v>
      </c>
      <c r="AU112" s="100">
        <f>AI112*'Berechnungen 525d'!$C$9/'Berechnungen 525d'!$F$3/1000</f>
        <v>2.5571409975658379</v>
      </c>
      <c r="AV112" s="4">
        <f>AH112/'Berechnungen 525d'!$C$5*'Berechnungen 525d'!$B$3/1000*60</f>
        <v>19.092583062701447</v>
      </c>
      <c r="AW112" s="4">
        <f>AH112/'Berechnungen 525d'!$C$6*'Berechnungen 525d'!$B$3/1000*60</f>
        <v>34.262032619368348</v>
      </c>
      <c r="AX112" s="4">
        <f>AH112/'Berechnungen 525d'!$C$7*'Berechnungen 525d'!$B$3/1000*60</f>
        <v>54.9698545321734</v>
      </c>
      <c r="AY112" s="4">
        <f>AH112/'Berechnungen 525d'!$C$8*'Berechnungen 525d'!$B$3/1000*60</f>
        <v>78.775697046106757</v>
      </c>
      <c r="AZ112" s="4">
        <f>AH112/'Berechnungen 525d'!$C$9*'Berechnungen 525d'!$B$3/1000*60</f>
        <v>100.04513524855557</v>
      </c>
      <c r="BA112" s="99"/>
      <c r="BB112" s="82"/>
      <c r="BC112" s="17">
        <f t="shared" si="36"/>
        <v>32.796999999999997</v>
      </c>
      <c r="BD112" s="95">
        <f t="shared" si="37"/>
        <v>750</v>
      </c>
      <c r="BE112" s="4">
        <f>BD112*60*'Berechnungen 525d'!$D$9/1000</f>
        <v>38.068085106382973</v>
      </c>
      <c r="BF112" s="19">
        <f t="shared" si="38"/>
        <v>1003</v>
      </c>
      <c r="BG112" s="19">
        <f t="shared" si="39"/>
        <v>1044</v>
      </c>
      <c r="BH112" s="19">
        <f t="shared" si="27"/>
        <v>-41</v>
      </c>
      <c r="BI112" s="19" t="str">
        <f>IF(ISBLANK(R112),#REF!,R112)</f>
        <v>2.5</v>
      </c>
      <c r="BJ112" s="19" t="str">
        <f>IF(ISBLANK(Q112),#REF!,Q112)</f>
        <v>km/h</v>
      </c>
      <c r="BK112" s="19" t="e">
        <f t="shared" si="28"/>
        <v>#VALUE!</v>
      </c>
      <c r="BL112" s="47">
        <f t="shared" si="40"/>
        <v>5.51</v>
      </c>
      <c r="BM112" s="48">
        <f t="shared" si="41"/>
        <v>3.867</v>
      </c>
      <c r="BN112" s="20">
        <f t="shared" si="42"/>
        <v>337.76900000000001</v>
      </c>
      <c r="BO112" s="20">
        <f t="shared" si="43"/>
        <v>337.76900000000001</v>
      </c>
      <c r="BP112" s="20">
        <f t="shared" si="44"/>
        <v>0</v>
      </c>
      <c r="BQ112" s="48"/>
    </row>
    <row r="113" spans="1:69" x14ac:dyDescent="0.25">
      <c r="A113">
        <v>1977.0991968317601</v>
      </c>
      <c r="B113">
        <v>115.416293139459</v>
      </c>
      <c r="D113">
        <v>2581.5738963531699</v>
      </c>
      <c r="E113">
        <v>374.299196589107</v>
      </c>
      <c r="G113">
        <v>3714.6892655367201</v>
      </c>
      <c r="H113">
        <v>329.514277247221</v>
      </c>
      <c r="J113" s="64">
        <v>33087</v>
      </c>
      <c r="K113" s="88" t="s">
        <v>91</v>
      </c>
      <c r="L113" s="91">
        <v>337.76900000000001</v>
      </c>
      <c r="M113" s="88" t="s">
        <v>91</v>
      </c>
      <c r="N113" s="91">
        <v>3.863</v>
      </c>
      <c r="O113" s="70" t="s">
        <v>92</v>
      </c>
      <c r="P113" s="93" t="s">
        <v>126</v>
      </c>
      <c r="Q113" s="55" t="s">
        <v>20</v>
      </c>
      <c r="R113" s="89" t="s">
        <v>119</v>
      </c>
      <c r="S113" s="55" t="s">
        <v>101</v>
      </c>
      <c r="T113" s="89" t="s">
        <v>138</v>
      </c>
      <c r="U113" s="55" t="s">
        <v>101</v>
      </c>
      <c r="V113" s="89" t="s">
        <v>121</v>
      </c>
      <c r="W113" s="55" t="s">
        <v>102</v>
      </c>
      <c r="X113" s="89" t="s">
        <v>122</v>
      </c>
      <c r="Y113" s="55" t="s">
        <v>93</v>
      </c>
      <c r="Z113" s="91">
        <v>5.69</v>
      </c>
      <c r="AA113" s="52" t="s">
        <v>26</v>
      </c>
      <c r="AB113" s="90" t="s">
        <v>125</v>
      </c>
      <c r="AC113" s="55" t="s">
        <v>91</v>
      </c>
      <c r="AD113" s="91">
        <v>337.76900000000001</v>
      </c>
      <c r="AH113" s="77">
        <f t="shared" si="29"/>
        <v>1977.0991968317601</v>
      </c>
      <c r="AI113" s="78">
        <f t="shared" si="30"/>
        <v>346.24887941837699</v>
      </c>
      <c r="AJ113" s="79">
        <f t="shared" si="31"/>
        <v>97.495453237783579</v>
      </c>
      <c r="AK113" s="77">
        <f t="shared" si="32"/>
        <v>2581.5738963531699</v>
      </c>
      <c r="AL113" s="78">
        <f t="shared" si="33"/>
        <v>374.299196589107</v>
      </c>
      <c r="AM113" s="79">
        <f t="shared" si="34"/>
        <v>137.61665022076079</v>
      </c>
      <c r="AN113" s="77">
        <f t="shared" si="45"/>
        <v>3714.6892655367201</v>
      </c>
      <c r="AO113" s="78">
        <f t="shared" si="46"/>
        <v>329.514277247221</v>
      </c>
      <c r="AP113" s="79">
        <f t="shared" si="35"/>
        <v>174.32683832733539</v>
      </c>
      <c r="AQ113" s="100">
        <f>AI113*'Berechnungen 525d'!$C$5/'Berechnungen 525d'!$F$3/1000</f>
        <v>13.475690073042779</v>
      </c>
      <c r="AR113" s="100">
        <f>AI113*'Berechnungen 525d'!$C$6/'Berechnungen 525d'!$F$3/1000</f>
        <v>7.5093540101688747</v>
      </c>
      <c r="AS113" s="100">
        <f>AI113*'Berechnungen 525d'!$C$7/'Berechnungen 525d'!$F$3/1000</f>
        <v>4.6804877734614223</v>
      </c>
      <c r="AT113" s="100">
        <f>AI113*'Berechnungen 525d'!$C$8/'Berechnungen 525d'!$F$3/1000</f>
        <v>3.2660546551076961</v>
      </c>
      <c r="AU113" s="100">
        <f>AI113*'Berechnungen 525d'!$C$9/'Berechnungen 525d'!$F$3/1000</f>
        <v>2.5716965788249571</v>
      </c>
      <c r="AV113" s="4">
        <f>AH113/'Berechnungen 525d'!$C$5*'Berechnungen 525d'!$B$3/1000*60</f>
        <v>19.151241854644496</v>
      </c>
      <c r="AW113" s="4">
        <f>AH113/'Berechnungen 525d'!$C$6*'Berechnungen 525d'!$B$3/1000*60</f>
        <v>34.367297026827799</v>
      </c>
      <c r="AX113" s="4">
        <f>AH113/'Berechnungen 525d'!$C$7*'Berechnungen 525d'!$B$3/1000*60</f>
        <v>55.13874028480064</v>
      </c>
      <c r="AY113" s="4">
        <f>AH113/'Berechnungen 525d'!$C$8*'Berechnungen 525d'!$B$3/1000*60</f>
        <v>79.017722297903262</v>
      </c>
      <c r="AZ113" s="4">
        <f>AH113/'Berechnungen 525d'!$C$9*'Berechnungen 525d'!$B$3/1000*60</f>
        <v>100.35250731833717</v>
      </c>
      <c r="BA113" s="99"/>
      <c r="BB113" s="82"/>
      <c r="BC113" s="17">
        <f t="shared" si="36"/>
        <v>33.087000000000003</v>
      </c>
      <c r="BD113" s="95">
        <f t="shared" si="37"/>
        <v>748</v>
      </c>
      <c r="BE113" s="4">
        <f>BD113*60*'Berechnungen 525d'!$D$9/1000</f>
        <v>37.966570212765951</v>
      </c>
      <c r="BF113" s="19">
        <f t="shared" si="38"/>
        <v>1004</v>
      </c>
      <c r="BG113" s="19">
        <f t="shared" si="39"/>
        <v>1043</v>
      </c>
      <c r="BH113" s="19">
        <f t="shared" si="27"/>
        <v>-39</v>
      </c>
      <c r="BI113" s="19" t="str">
        <f>IF(ISBLANK(R113),#REF!,R113)</f>
        <v>2.5</v>
      </c>
      <c r="BJ113" s="19" t="str">
        <f>IF(ISBLANK(Q113),#REF!,Q113)</f>
        <v>km/h</v>
      </c>
      <c r="BK113" s="19" t="e">
        <f t="shared" si="28"/>
        <v>#VALUE!</v>
      </c>
      <c r="BL113" s="47">
        <f t="shared" si="40"/>
        <v>5.69</v>
      </c>
      <c r="BM113" s="48">
        <f t="shared" si="41"/>
        <v>3.863</v>
      </c>
      <c r="BN113" s="20">
        <f t="shared" si="42"/>
        <v>337.76900000000001</v>
      </c>
      <c r="BO113" s="20">
        <f t="shared" si="43"/>
        <v>337.76900000000001</v>
      </c>
      <c r="BP113" s="20">
        <f t="shared" si="44"/>
        <v>0</v>
      </c>
      <c r="BQ113" s="48"/>
    </row>
    <row r="114" spans="1:69" x14ac:dyDescent="0.25">
      <c r="A114">
        <v>1983.15698677101</v>
      </c>
      <c r="B114">
        <v>116.255778915699</v>
      </c>
      <c r="D114">
        <v>2589.25143953935</v>
      </c>
      <c r="E114">
        <v>376.27927442664998</v>
      </c>
      <c r="G114">
        <v>3728.81355932203</v>
      </c>
      <c r="H114">
        <v>327.82700966474499</v>
      </c>
      <c r="J114" s="64">
        <v>33368</v>
      </c>
      <c r="K114" s="88" t="s">
        <v>91</v>
      </c>
      <c r="L114" s="91">
        <v>327.53300000000002</v>
      </c>
      <c r="M114" s="88" t="s">
        <v>91</v>
      </c>
      <c r="N114" s="91">
        <v>3.863</v>
      </c>
      <c r="O114" s="70" t="s">
        <v>92</v>
      </c>
      <c r="P114" s="93" t="s">
        <v>126</v>
      </c>
      <c r="Q114" s="55" t="s">
        <v>20</v>
      </c>
      <c r="R114" s="89" t="s">
        <v>119</v>
      </c>
      <c r="S114" s="55" t="s">
        <v>101</v>
      </c>
      <c r="T114" s="89" t="s">
        <v>418</v>
      </c>
      <c r="U114" s="55" t="s">
        <v>101</v>
      </c>
      <c r="V114" s="89" t="s">
        <v>121</v>
      </c>
      <c r="W114" s="55" t="s">
        <v>102</v>
      </c>
      <c r="X114" s="89" t="s">
        <v>122</v>
      </c>
      <c r="Y114" s="55" t="s">
        <v>93</v>
      </c>
      <c r="Z114" s="91">
        <v>5.71</v>
      </c>
      <c r="AA114" s="52" t="s">
        <v>26</v>
      </c>
      <c r="AB114" s="90" t="s">
        <v>125</v>
      </c>
      <c r="AC114" s="55" t="s">
        <v>91</v>
      </c>
      <c r="AD114" s="91">
        <v>337.76900000000001</v>
      </c>
      <c r="AH114" s="77">
        <f t="shared" si="29"/>
        <v>1983.15698677101</v>
      </c>
      <c r="AI114" s="78">
        <f t="shared" si="30"/>
        <v>348.76733674709698</v>
      </c>
      <c r="AJ114" s="79">
        <f t="shared" si="31"/>
        <v>98.505487731987472</v>
      </c>
      <c r="AK114" s="77">
        <f t="shared" si="32"/>
        <v>2589.25143953935</v>
      </c>
      <c r="AL114" s="78">
        <f t="shared" si="33"/>
        <v>376.27927442664998</v>
      </c>
      <c r="AM114" s="79">
        <f t="shared" si="34"/>
        <v>138.75608911971321</v>
      </c>
      <c r="AN114" s="77">
        <f t="shared" si="45"/>
        <v>3728.81355932203</v>
      </c>
      <c r="AO114" s="78">
        <f t="shared" si="46"/>
        <v>327.82700966474499</v>
      </c>
      <c r="AP114" s="79">
        <f t="shared" si="35"/>
        <v>174.09364882663996</v>
      </c>
      <c r="AQ114" s="100">
        <f>AI114*'Berechnungen 525d'!$C$5/'Berechnungen 525d'!$F$3/1000</f>
        <v>13.573706131552548</v>
      </c>
      <c r="AR114" s="100">
        <f>AI114*'Berechnungen 525d'!$C$6/'Berechnungen 525d'!$F$3/1000</f>
        <v>7.5639736458269917</v>
      </c>
      <c r="AS114" s="100">
        <f>AI114*'Berechnungen 525d'!$C$7/'Berechnungen 525d'!$F$3/1000</f>
        <v>4.7145315189743568</v>
      </c>
      <c r="AT114" s="100">
        <f>AI114*'Berechnungen 525d'!$C$8/'Berechnungen 525d'!$F$3/1000</f>
        <v>3.2898104555480407</v>
      </c>
      <c r="AU114" s="100">
        <f>AI114*'Berechnungen 525d'!$C$9/'Berechnungen 525d'!$F$3/1000</f>
        <v>2.590401933502394</v>
      </c>
      <c r="AV114" s="4">
        <f>AH114/'Berechnungen 525d'!$C$5*'Berechnungen 525d'!$B$3/1000*60</f>
        <v>19.209920852854154</v>
      </c>
      <c r="AW114" s="4">
        <f>AH114/'Berechnungen 525d'!$C$6*'Berechnungen 525d'!$B$3/1000*60</f>
        <v>34.47259769484787</v>
      </c>
      <c r="AX114" s="4">
        <f>AH114/'Berechnungen 525d'!$C$7*'Berechnungen 525d'!$B$3/1000*60</f>
        <v>55.307684213711966</v>
      </c>
      <c r="AY114" s="4">
        <f>AH114/'Berechnungen 525d'!$C$8*'Berechnungen 525d'!$B$3/1000*60</f>
        <v>79.259830920437608</v>
      </c>
      <c r="AZ114" s="4">
        <f>AH114/'Berechnungen 525d'!$C$9*'Berechnungen 525d'!$B$3/1000*60</f>
        <v>100.65998526895578</v>
      </c>
      <c r="BA114" s="99"/>
      <c r="BB114" s="82"/>
      <c r="BC114" s="17">
        <f t="shared" si="36"/>
        <v>33.368000000000002</v>
      </c>
      <c r="BD114" s="95">
        <f t="shared" si="37"/>
        <v>748</v>
      </c>
      <c r="BE114" s="4">
        <f>BD114*60*'Berechnungen 525d'!$D$9/1000</f>
        <v>37.966570212765951</v>
      </c>
      <c r="BF114" s="19">
        <f t="shared" si="38"/>
        <v>1004</v>
      </c>
      <c r="BG114" s="19">
        <f t="shared" si="39"/>
        <v>1042</v>
      </c>
      <c r="BH114" s="19">
        <f t="shared" si="27"/>
        <v>-38</v>
      </c>
      <c r="BI114" s="19" t="str">
        <f>IF(ISBLANK(R114),#REF!,R114)</f>
        <v>2.5</v>
      </c>
      <c r="BJ114" s="19" t="str">
        <f>IF(ISBLANK(Q114),#REF!,Q114)</f>
        <v>km/h</v>
      </c>
      <c r="BK114" s="19" t="e">
        <f t="shared" si="28"/>
        <v>#VALUE!</v>
      </c>
      <c r="BL114" s="47">
        <f t="shared" si="40"/>
        <v>5.71</v>
      </c>
      <c r="BM114" s="48">
        <f t="shared" si="41"/>
        <v>3.863</v>
      </c>
      <c r="BN114" s="20">
        <f t="shared" si="42"/>
        <v>327.53300000000002</v>
      </c>
      <c r="BO114" s="20">
        <f t="shared" si="43"/>
        <v>337.76900000000001</v>
      </c>
      <c r="BP114" s="20">
        <f t="shared" si="44"/>
        <v>10.23599999999999</v>
      </c>
      <c r="BQ114" s="48"/>
    </row>
    <row r="115" spans="1:69" x14ac:dyDescent="0.25">
      <c r="A115">
        <v>1991.23195400752</v>
      </c>
      <c r="B115">
        <v>117.188853791673</v>
      </c>
      <c r="D115">
        <v>2604.6065259117099</v>
      </c>
      <c r="E115">
        <v>380.23943010173502</v>
      </c>
      <c r="G115">
        <v>3742.9378531073398</v>
      </c>
      <c r="H115">
        <v>323.60167101628002</v>
      </c>
      <c r="J115" s="64">
        <v>33668</v>
      </c>
      <c r="K115" s="88" t="s">
        <v>91</v>
      </c>
      <c r="L115" s="91">
        <v>337.76900000000001</v>
      </c>
      <c r="M115" s="88" t="s">
        <v>91</v>
      </c>
      <c r="N115" s="91">
        <v>3.871</v>
      </c>
      <c r="O115" s="70" t="s">
        <v>92</v>
      </c>
      <c r="P115" s="93" t="s">
        <v>118</v>
      </c>
      <c r="Q115" s="55" t="s">
        <v>20</v>
      </c>
      <c r="R115" s="89" t="s">
        <v>119</v>
      </c>
      <c r="S115" s="55" t="s">
        <v>101</v>
      </c>
      <c r="T115" s="89" t="s">
        <v>419</v>
      </c>
      <c r="U115" s="55" t="s">
        <v>101</v>
      </c>
      <c r="V115" s="89" t="s">
        <v>135</v>
      </c>
      <c r="W115" s="55" t="s">
        <v>102</v>
      </c>
      <c r="X115" s="89" t="s">
        <v>122</v>
      </c>
      <c r="Y115" s="55" t="s">
        <v>93</v>
      </c>
      <c r="Z115" s="91">
        <v>5.56</v>
      </c>
      <c r="AA115" s="52" t="s">
        <v>26</v>
      </c>
      <c r="AB115" s="90" t="s">
        <v>220</v>
      </c>
      <c r="AC115" s="55" t="s">
        <v>91</v>
      </c>
      <c r="AD115" s="91">
        <v>337.76900000000001</v>
      </c>
      <c r="AH115" s="77">
        <f t="shared" si="29"/>
        <v>1991.23195400752</v>
      </c>
      <c r="AI115" s="78">
        <f t="shared" si="30"/>
        <v>351.56656137501898</v>
      </c>
      <c r="AJ115" s="79">
        <f t="shared" si="31"/>
        <v>99.70040913423361</v>
      </c>
      <c r="AK115" s="77">
        <f t="shared" si="32"/>
        <v>2604.6065259117099</v>
      </c>
      <c r="AL115" s="78">
        <f t="shared" si="33"/>
        <v>380.23943010173502</v>
      </c>
      <c r="AM115" s="79">
        <f t="shared" si="34"/>
        <v>141.04795734105517</v>
      </c>
      <c r="AN115" s="77">
        <f t="shared" si="45"/>
        <v>3742.9378531073398</v>
      </c>
      <c r="AO115" s="78">
        <f t="shared" si="46"/>
        <v>323.60167101628002</v>
      </c>
      <c r="AP115" s="79">
        <f t="shared" si="35"/>
        <v>172.50071445406155</v>
      </c>
      <c r="AQ115" s="100">
        <f>AI115*'Berechnungen 525d'!$C$5/'Berechnungen 525d'!$F$3/1000</f>
        <v>13.682649396853705</v>
      </c>
      <c r="AR115" s="100">
        <f>AI115*'Berechnungen 525d'!$C$6/'Berechnungen 525d'!$F$3/1000</f>
        <v>7.6246824883230575</v>
      </c>
      <c r="AS115" s="100">
        <f>AI115*'Berechnungen 525d'!$C$7/'Berechnungen 525d'!$F$3/1000</f>
        <v>4.7523705920369741</v>
      </c>
      <c r="AT115" s="100">
        <f>AI115*'Berechnungen 525d'!$C$8/'Berechnungen 525d'!$F$3/1000</f>
        <v>3.3162146438939319</v>
      </c>
      <c r="AU115" s="100">
        <f>AI115*'Berechnungen 525d'!$C$9/'Berechnungen 525d'!$F$3/1000</f>
        <v>2.6111926329873483</v>
      </c>
      <c r="AV115" s="4">
        <f>AH115/'Berechnungen 525d'!$C$5*'Berechnungen 525d'!$B$3/1000*60</f>
        <v>19.288139310867059</v>
      </c>
      <c r="AW115" s="4">
        <f>AH115/'Berechnungen 525d'!$C$6*'Berechnungen 525d'!$B$3/1000*60</f>
        <v>34.612962324980614</v>
      </c>
      <c r="AX115" s="4">
        <f>AH115/'Berechnungen 525d'!$C$7*'Berechnungen 525d'!$B$3/1000*60</f>
        <v>55.532884609309555</v>
      </c>
      <c r="AY115" s="4">
        <f>AH115/'Berechnungen 525d'!$C$8*'Berechnungen 525d'!$B$3/1000*60</f>
        <v>79.582559046412115</v>
      </c>
      <c r="AZ115" s="4">
        <f>AH115/'Berechnungen 525d'!$C$9*'Berechnungen 525d'!$B$3/1000*60</f>
        <v>101.06984998894339</v>
      </c>
      <c r="BA115" s="99"/>
      <c r="BB115" s="82"/>
      <c r="BC115" s="17">
        <f t="shared" si="36"/>
        <v>33.667999999999999</v>
      </c>
      <c r="BD115" s="95">
        <f t="shared" si="37"/>
        <v>750</v>
      </c>
      <c r="BE115" s="4">
        <f>BD115*60*'Berechnungen 525d'!$D$9/1000</f>
        <v>38.068085106382973</v>
      </c>
      <c r="BF115" s="19">
        <f t="shared" si="38"/>
        <v>1003</v>
      </c>
      <c r="BG115" s="19">
        <f t="shared" si="39"/>
        <v>1041</v>
      </c>
      <c r="BH115" s="19">
        <f t="shared" si="27"/>
        <v>-38</v>
      </c>
      <c r="BI115" s="19" t="str">
        <f>IF(ISBLANK(R115),#REF!,R115)</f>
        <v>2.5</v>
      </c>
      <c r="BJ115" s="19" t="str">
        <f>IF(ISBLANK(Q115),#REF!,Q115)</f>
        <v>km/h</v>
      </c>
      <c r="BK115" s="19" t="e">
        <f t="shared" si="28"/>
        <v>#VALUE!</v>
      </c>
      <c r="BL115" s="47">
        <f t="shared" si="40"/>
        <v>5.56</v>
      </c>
      <c r="BM115" s="48">
        <f t="shared" si="41"/>
        <v>3.871</v>
      </c>
      <c r="BN115" s="20">
        <f t="shared" si="42"/>
        <v>337.76900000000001</v>
      </c>
      <c r="BO115" s="20">
        <f t="shared" si="43"/>
        <v>337.76900000000001</v>
      </c>
      <c r="BP115" s="20">
        <f t="shared" si="44"/>
        <v>0</v>
      </c>
      <c r="BQ115" s="48"/>
    </row>
    <row r="116" spans="1:69" x14ac:dyDescent="0.25">
      <c r="A116">
        <v>1991.2392550628899</v>
      </c>
      <c r="B116">
        <v>117.84069201488801</v>
      </c>
      <c r="D116">
        <v>2612.2840690978901</v>
      </c>
      <c r="E116">
        <v>384.19579252425802</v>
      </c>
      <c r="G116">
        <v>3742.9378531073398</v>
      </c>
      <c r="H116">
        <v>322.755647327617</v>
      </c>
      <c r="J116" s="64">
        <v>33958</v>
      </c>
      <c r="K116" s="88" t="s">
        <v>91</v>
      </c>
      <c r="L116" s="91">
        <v>337.76900000000001</v>
      </c>
      <c r="M116" s="88" t="s">
        <v>91</v>
      </c>
      <c r="N116" s="91">
        <v>3.863</v>
      </c>
      <c r="O116" s="70" t="s">
        <v>92</v>
      </c>
      <c r="P116" s="93" t="s">
        <v>126</v>
      </c>
      <c r="Q116" s="55" t="s">
        <v>20</v>
      </c>
      <c r="R116" s="89" t="s">
        <v>119</v>
      </c>
      <c r="S116" s="55" t="s">
        <v>101</v>
      </c>
      <c r="T116" s="89" t="s">
        <v>419</v>
      </c>
      <c r="U116" s="55" t="s">
        <v>101</v>
      </c>
      <c r="V116" s="89" t="s">
        <v>121</v>
      </c>
      <c r="W116" s="55" t="s">
        <v>102</v>
      </c>
      <c r="X116" s="89" t="s">
        <v>122</v>
      </c>
      <c r="Y116" s="55" t="s">
        <v>93</v>
      </c>
      <c r="Z116" s="91">
        <v>5.74</v>
      </c>
      <c r="AA116" s="52" t="s">
        <v>26</v>
      </c>
      <c r="AB116" s="90" t="s">
        <v>125</v>
      </c>
      <c r="AC116" s="55" t="s">
        <v>91</v>
      </c>
      <c r="AD116" s="91">
        <v>337.76900000000001</v>
      </c>
      <c r="AH116" s="77">
        <f t="shared" si="29"/>
        <v>1991.2392550628899</v>
      </c>
      <c r="AI116" s="78">
        <f t="shared" si="30"/>
        <v>353.522076044664</v>
      </c>
      <c r="AJ116" s="79">
        <f t="shared" si="31"/>
        <v>100.25533917653335</v>
      </c>
      <c r="AK116" s="77">
        <f t="shared" si="32"/>
        <v>2612.2840690978901</v>
      </c>
      <c r="AL116" s="78">
        <f t="shared" si="33"/>
        <v>384.19579252425802</v>
      </c>
      <c r="AM116" s="79">
        <f t="shared" si="34"/>
        <v>142.93564068974084</v>
      </c>
      <c r="AN116" s="77">
        <f t="shared" si="45"/>
        <v>3742.9378531073398</v>
      </c>
      <c r="AO116" s="78">
        <f t="shared" si="46"/>
        <v>322.755647327617</v>
      </c>
      <c r="AP116" s="79">
        <f t="shared" si="35"/>
        <v>172.04972886340897</v>
      </c>
      <c r="AQ116" s="100">
        <f>AI116*'Berechnungen 525d'!$C$5/'Berechnungen 525d'!$F$3/1000</f>
        <v>13.758756241345711</v>
      </c>
      <c r="AR116" s="100">
        <f>AI116*'Berechnungen 525d'!$C$6/'Berechnungen 525d'!$F$3/1000</f>
        <v>7.6670931726582952</v>
      </c>
      <c r="AS116" s="100">
        <f>AI116*'Berechnungen 525d'!$C$7/'Berechnungen 525d'!$F$3/1000</f>
        <v>4.7788046487116773</v>
      </c>
      <c r="AT116" s="100">
        <f>AI116*'Berechnungen 525d'!$C$8/'Berechnungen 525d'!$F$3/1000</f>
        <v>3.3346603867383684</v>
      </c>
      <c r="AU116" s="100">
        <f>AI116*'Berechnungen 525d'!$C$9/'Berechnungen 525d'!$F$3/1000</f>
        <v>2.6257168399514712</v>
      </c>
      <c r="AV116" s="4">
        <f>AH116/'Berechnungen 525d'!$C$5*'Berechnungen 525d'!$B$3/1000*60</f>
        <v>19.288210032800187</v>
      </c>
      <c r="AW116" s="4">
        <f>AH116/'Berechnungen 525d'!$C$6*'Berechnungen 525d'!$B$3/1000*60</f>
        <v>34.613089236942798</v>
      </c>
      <c r="AX116" s="4">
        <f>AH116/'Berechnungen 525d'!$C$7*'Berechnungen 525d'!$B$3/1000*60</f>
        <v>55.533088226303832</v>
      </c>
      <c r="AY116" s="4">
        <f>AH116/'Berechnungen 525d'!$C$8*'Berechnungen 525d'!$B$3/1000*60</f>
        <v>79.582850843994478</v>
      </c>
      <c r="AZ116" s="4">
        <f>AH116/'Berechnungen 525d'!$C$9*'Berechnungen 525d'!$B$3/1000*60</f>
        <v>101.07022057187298</v>
      </c>
      <c r="BA116" s="99"/>
      <c r="BB116" s="82"/>
      <c r="BC116" s="17">
        <f t="shared" si="36"/>
        <v>33.957999999999998</v>
      </c>
      <c r="BD116" s="95">
        <f t="shared" si="37"/>
        <v>748</v>
      </c>
      <c r="BE116" s="4">
        <f>BD116*60*'Berechnungen 525d'!$D$9/1000</f>
        <v>37.966570212765951</v>
      </c>
      <c r="BF116" s="19">
        <f t="shared" si="38"/>
        <v>1004</v>
      </c>
      <c r="BG116" s="19">
        <f t="shared" si="39"/>
        <v>1041</v>
      </c>
      <c r="BH116" s="19">
        <f t="shared" si="27"/>
        <v>-37</v>
      </c>
      <c r="BI116" s="19" t="str">
        <f>IF(ISBLANK(R116),#REF!,R116)</f>
        <v>2.5</v>
      </c>
      <c r="BJ116" s="19" t="str">
        <f>IF(ISBLANK(Q116),#REF!,Q116)</f>
        <v>km/h</v>
      </c>
      <c r="BK116" s="19" t="e">
        <f t="shared" si="28"/>
        <v>#VALUE!</v>
      </c>
      <c r="BL116" s="47">
        <f t="shared" si="40"/>
        <v>5.74</v>
      </c>
      <c r="BM116" s="48">
        <f t="shared" si="41"/>
        <v>3.863</v>
      </c>
      <c r="BN116" s="20">
        <f t="shared" si="42"/>
        <v>337.76900000000001</v>
      </c>
      <c r="BO116" s="20">
        <f t="shared" si="43"/>
        <v>337.76900000000001</v>
      </c>
      <c r="BP116" s="20">
        <f t="shared" si="44"/>
        <v>0</v>
      </c>
      <c r="BQ116" s="48"/>
    </row>
    <row r="117" spans="1:69" x14ac:dyDescent="0.25">
      <c r="A117">
        <v>1995.2756956732401</v>
      </c>
      <c r="B117">
        <v>118.214109706701</v>
      </c>
      <c r="D117">
        <v>2627.63915547025</v>
      </c>
      <c r="E117">
        <v>388.15594819934302</v>
      </c>
      <c r="G117">
        <v>3742.9378531073398</v>
      </c>
      <c r="H117">
        <v>321.06359995028998</v>
      </c>
      <c r="J117" s="64">
        <v>34239</v>
      </c>
      <c r="K117" s="88" t="s">
        <v>91</v>
      </c>
      <c r="L117" s="91">
        <v>337.76900000000001</v>
      </c>
      <c r="M117" s="88" t="s">
        <v>91</v>
      </c>
      <c r="N117" s="91">
        <v>3.8580000000000001</v>
      </c>
      <c r="O117" s="70" t="s">
        <v>92</v>
      </c>
      <c r="P117" s="93" t="s">
        <v>118</v>
      </c>
      <c r="Q117" s="55" t="s">
        <v>20</v>
      </c>
      <c r="R117" s="89" t="s">
        <v>119</v>
      </c>
      <c r="S117" s="55" t="s">
        <v>101</v>
      </c>
      <c r="T117" s="89" t="s">
        <v>419</v>
      </c>
      <c r="U117" s="55" t="s">
        <v>101</v>
      </c>
      <c r="V117" s="89" t="s">
        <v>135</v>
      </c>
      <c r="W117" s="55" t="s">
        <v>102</v>
      </c>
      <c r="X117" s="89" t="s">
        <v>122</v>
      </c>
      <c r="Y117" s="55" t="s">
        <v>93</v>
      </c>
      <c r="Z117" s="91">
        <v>5.59</v>
      </c>
      <c r="AA117" s="52" t="s">
        <v>26</v>
      </c>
      <c r="AB117" s="90" t="s">
        <v>220</v>
      </c>
      <c r="AC117" s="55" t="s">
        <v>91</v>
      </c>
      <c r="AD117" s="91">
        <v>337.76900000000001</v>
      </c>
      <c r="AH117" s="77">
        <f t="shared" si="29"/>
        <v>1995.2756956732401</v>
      </c>
      <c r="AI117" s="78">
        <f t="shared" si="30"/>
        <v>354.642329120103</v>
      </c>
      <c r="AJ117" s="79">
        <f t="shared" si="31"/>
        <v>100.7769033577069</v>
      </c>
      <c r="AK117" s="77">
        <f t="shared" si="32"/>
        <v>2627.63915547025</v>
      </c>
      <c r="AL117" s="78">
        <f t="shared" si="33"/>
        <v>388.15594819934302</v>
      </c>
      <c r="AM117" s="79">
        <f t="shared" si="34"/>
        <v>145.25781160381391</v>
      </c>
      <c r="AN117" s="77">
        <f t="shared" si="45"/>
        <v>3742.9378531073398</v>
      </c>
      <c r="AO117" s="78">
        <f t="shared" si="46"/>
        <v>321.06359995028998</v>
      </c>
      <c r="AP117" s="79">
        <f t="shared" si="35"/>
        <v>171.14775768210333</v>
      </c>
      <c r="AQ117" s="100">
        <f>AI117*'Berechnungen 525d'!$C$5/'Berechnungen 525d'!$F$3/1000</f>
        <v>13.80235546764024</v>
      </c>
      <c r="AR117" s="100">
        <f>AI117*'Berechnungen 525d'!$C$6/'Berechnungen 525d'!$F$3/1000</f>
        <v>7.691388924715552</v>
      </c>
      <c r="AS117" s="100">
        <f>AI117*'Berechnungen 525d'!$C$7/'Berechnungen 525d'!$F$3/1000</f>
        <v>4.7939478914322962</v>
      </c>
      <c r="AT117" s="100">
        <f>AI117*'Berechnungen 525d'!$C$8/'Berechnungen 525d'!$F$3/1000</f>
        <v>3.3452273747906687</v>
      </c>
      <c r="AU117" s="100">
        <f>AI117*'Berechnungen 525d'!$C$9/'Berechnungen 525d'!$F$3/1000</f>
        <v>2.6340373029847783</v>
      </c>
      <c r="AV117" s="4">
        <f>AH117/'Berechnungen 525d'!$C$5*'Berechnungen 525d'!$B$3/1000*60</f>
        <v>19.32730915867338</v>
      </c>
      <c r="AW117" s="4">
        <f>AH117/'Berechnungen 525d'!$C$6*'Berechnungen 525d'!$B$3/1000*60</f>
        <v>34.683253421728956</v>
      </c>
      <c r="AX117" s="4">
        <f>AH117/'Berechnungen 525d'!$C$7*'Berechnungen 525d'!$B$3/1000*60</f>
        <v>55.645659335960737</v>
      </c>
      <c r="AY117" s="4">
        <f>AH117/'Berechnungen 525d'!$C$8*'Berechnungen 525d'!$B$3/1000*60</f>
        <v>79.744173221613011</v>
      </c>
      <c r="AZ117" s="4">
        <f>AH117/'Berechnungen 525d'!$C$9*'Berechnungen 525d'!$B$3/1000*60</f>
        <v>101.27509999144856</v>
      </c>
      <c r="BA117" s="99"/>
      <c r="BB117" s="82"/>
      <c r="BC117" s="17">
        <f t="shared" si="36"/>
        <v>34.238999999999997</v>
      </c>
      <c r="BD117" s="95">
        <f t="shared" si="37"/>
        <v>750</v>
      </c>
      <c r="BE117" s="4">
        <f>BD117*60*'Berechnungen 525d'!$D$9/1000</f>
        <v>38.068085106382973</v>
      </c>
      <c r="BF117" s="19">
        <f t="shared" si="38"/>
        <v>1003</v>
      </c>
      <c r="BG117" s="19">
        <f t="shared" si="39"/>
        <v>1041</v>
      </c>
      <c r="BH117" s="19">
        <f t="shared" si="27"/>
        <v>-38</v>
      </c>
      <c r="BI117" s="19" t="str">
        <f>IF(ISBLANK(R117),#REF!,R117)</f>
        <v>2.5</v>
      </c>
      <c r="BJ117" s="19" t="str">
        <f>IF(ISBLANK(Q117),#REF!,Q117)</f>
        <v>km/h</v>
      </c>
      <c r="BK117" s="19" t="e">
        <f t="shared" si="28"/>
        <v>#VALUE!</v>
      </c>
      <c r="BL117" s="47">
        <f t="shared" si="40"/>
        <v>5.59</v>
      </c>
      <c r="BM117" s="48">
        <f t="shared" si="41"/>
        <v>3.8580000000000001</v>
      </c>
      <c r="BN117" s="20">
        <f t="shared" si="42"/>
        <v>337.76900000000001</v>
      </c>
      <c r="BO117" s="20">
        <f t="shared" si="43"/>
        <v>337.76900000000001</v>
      </c>
      <c r="BP117" s="20">
        <f t="shared" si="44"/>
        <v>0</v>
      </c>
      <c r="BQ117" s="48"/>
    </row>
    <row r="118" spans="1:69" x14ac:dyDescent="0.25">
      <c r="A118">
        <v>2003.3454478701999</v>
      </c>
      <c r="B118">
        <v>118.68158585180601</v>
      </c>
      <c r="D118">
        <v>2642.9942418426099</v>
      </c>
      <c r="E118">
        <v>393.10424616691802</v>
      </c>
      <c r="G118">
        <v>3778.2485875706202</v>
      </c>
      <c r="H118">
        <v>318.53747837142799</v>
      </c>
      <c r="J118" s="64">
        <v>34529</v>
      </c>
      <c r="K118" s="88" t="s">
        <v>91</v>
      </c>
      <c r="L118" s="91">
        <v>337.76900000000001</v>
      </c>
      <c r="M118" s="88" t="s">
        <v>91</v>
      </c>
      <c r="N118" s="91">
        <v>3.871</v>
      </c>
      <c r="O118" s="70" t="s">
        <v>92</v>
      </c>
      <c r="P118" s="93" t="s">
        <v>118</v>
      </c>
      <c r="Q118" s="55" t="s">
        <v>20</v>
      </c>
      <c r="R118" s="89" t="s">
        <v>119</v>
      </c>
      <c r="S118" s="55" t="s">
        <v>101</v>
      </c>
      <c r="T118" s="89" t="s">
        <v>419</v>
      </c>
      <c r="U118" s="55" t="s">
        <v>101</v>
      </c>
      <c r="V118" s="89" t="s">
        <v>121</v>
      </c>
      <c r="W118" s="55" t="s">
        <v>102</v>
      </c>
      <c r="X118" s="89" t="s">
        <v>122</v>
      </c>
      <c r="Y118" s="55" t="s">
        <v>93</v>
      </c>
      <c r="Z118" s="91">
        <v>5.6</v>
      </c>
      <c r="AA118" s="52" t="s">
        <v>26</v>
      </c>
      <c r="AB118" s="90" t="s">
        <v>220</v>
      </c>
      <c r="AC118" s="55" t="s">
        <v>91</v>
      </c>
      <c r="AD118" s="91">
        <v>337.76900000000001</v>
      </c>
      <c r="AH118" s="77">
        <f t="shared" si="29"/>
        <v>2003.3454478701999</v>
      </c>
      <c r="AI118" s="78">
        <f t="shared" si="30"/>
        <v>356.04475755541802</v>
      </c>
      <c r="AJ118" s="79">
        <f t="shared" si="31"/>
        <v>101.58462118576246</v>
      </c>
      <c r="AK118" s="77">
        <f t="shared" si="32"/>
        <v>2642.9942418426099</v>
      </c>
      <c r="AL118" s="78">
        <f t="shared" si="33"/>
        <v>393.10424616691802</v>
      </c>
      <c r="AM118" s="79">
        <f t="shared" si="34"/>
        <v>147.96925194147431</v>
      </c>
      <c r="AN118" s="77">
        <f t="shared" si="45"/>
        <v>3778.2485875706202</v>
      </c>
      <c r="AO118" s="78">
        <f t="shared" si="46"/>
        <v>318.53747837142799</v>
      </c>
      <c r="AP118" s="79">
        <f t="shared" si="35"/>
        <v>171.40306860050859</v>
      </c>
      <c r="AQ118" s="100">
        <f>AI118*'Berechnungen 525d'!$C$5/'Berechnungen 525d'!$F$3/1000</f>
        <v>13.856936701161265</v>
      </c>
      <c r="AR118" s="100">
        <f>AI118*'Berechnungen 525d'!$C$6/'Berechnungen 525d'!$F$3/1000</f>
        <v>7.7218044212578016</v>
      </c>
      <c r="AS118" s="100">
        <f>AI118*'Berechnungen 525d'!$C$7/'Berechnungen 525d'!$F$3/1000</f>
        <v>4.8129054954415071</v>
      </c>
      <c r="AT118" s="100">
        <f>AI118*'Berechnungen 525d'!$C$8/'Berechnungen 525d'!$F$3/1000</f>
        <v>3.3584560325333594</v>
      </c>
      <c r="AU118" s="100">
        <f>AI118*'Berechnungen 525d'!$C$9/'Berechnungen 525d'!$F$3/1000</f>
        <v>2.6444535689239053</v>
      </c>
      <c r="AV118" s="4">
        <f>AH118/'Berechnungen 525d'!$C$5*'Berechnungen 525d'!$B$3/1000*60</f>
        <v>19.40547710101977</v>
      </c>
      <c r="AW118" s="4">
        <f>AH118/'Berechnungen 525d'!$C$6*'Berechnungen 525d'!$B$3/1000*60</f>
        <v>34.823527400460137</v>
      </c>
      <c r="AX118" s="4">
        <f>AH118/'Berechnungen 525d'!$C$7*'Berechnungen 525d'!$B$3/1000*60</f>
        <v>55.870714290848127</v>
      </c>
      <c r="AY118" s="4">
        <f>AH118/'Berechnungen 525d'!$C$8*'Berechnungen 525d'!$B$3/1000*60</f>
        <v>80.06669292074298</v>
      </c>
      <c r="AZ118" s="4">
        <f>AH118/'Berechnungen 525d'!$C$9*'Berechnungen 525d'!$B$3/1000*60</f>
        <v>101.68470000934359</v>
      </c>
      <c r="BA118" s="99"/>
      <c r="BB118" s="82"/>
      <c r="BC118" s="17">
        <f t="shared" si="36"/>
        <v>34.529000000000003</v>
      </c>
      <c r="BD118" s="95">
        <f t="shared" si="37"/>
        <v>750</v>
      </c>
      <c r="BE118" s="4">
        <f>BD118*60*'Berechnungen 525d'!$D$9/1000</f>
        <v>38.068085106382973</v>
      </c>
      <c r="BF118" s="19">
        <f t="shared" si="38"/>
        <v>1004</v>
      </c>
      <c r="BG118" s="19">
        <f t="shared" si="39"/>
        <v>1041</v>
      </c>
      <c r="BH118" s="19">
        <f t="shared" si="27"/>
        <v>-37</v>
      </c>
      <c r="BI118" s="19" t="str">
        <f>IF(ISBLANK(R118),#REF!,R118)</f>
        <v>2.5</v>
      </c>
      <c r="BJ118" s="19" t="str">
        <f>IF(ISBLANK(Q118),#REF!,Q118)</f>
        <v>km/h</v>
      </c>
      <c r="BK118" s="19" t="e">
        <f t="shared" si="28"/>
        <v>#VALUE!</v>
      </c>
      <c r="BL118" s="47">
        <f t="shared" si="40"/>
        <v>5.6</v>
      </c>
      <c r="BM118" s="48">
        <f t="shared" si="41"/>
        <v>3.871</v>
      </c>
      <c r="BN118" s="20">
        <f t="shared" si="42"/>
        <v>337.76900000000001</v>
      </c>
      <c r="BO118" s="20">
        <f t="shared" si="43"/>
        <v>337.76900000000001</v>
      </c>
      <c r="BP118" s="20">
        <f t="shared" si="44"/>
        <v>0</v>
      </c>
      <c r="BQ118" s="48"/>
    </row>
    <row r="119" spans="1:69" x14ac:dyDescent="0.25">
      <c r="A119">
        <v>2013.4407214277101</v>
      </c>
      <c r="B119">
        <v>119.987609066033</v>
      </c>
      <c r="D119">
        <v>2658.3493282149698</v>
      </c>
      <c r="E119">
        <v>396.076259549513</v>
      </c>
      <c r="G119">
        <v>3813.5593220339001</v>
      </c>
      <c r="H119">
        <v>317.70340416989302</v>
      </c>
      <c r="J119" s="64">
        <v>34810</v>
      </c>
      <c r="K119" s="88" t="s">
        <v>91</v>
      </c>
      <c r="L119" s="91">
        <v>337.76900000000001</v>
      </c>
      <c r="M119" s="88" t="s">
        <v>91</v>
      </c>
      <c r="N119" s="91">
        <v>3.867</v>
      </c>
      <c r="O119" s="70" t="s">
        <v>92</v>
      </c>
      <c r="P119" s="93" t="s">
        <v>118</v>
      </c>
      <c r="Q119" s="55" t="s">
        <v>20</v>
      </c>
      <c r="R119" s="89" t="s">
        <v>119</v>
      </c>
      <c r="S119" s="55" t="s">
        <v>101</v>
      </c>
      <c r="T119" s="89" t="s">
        <v>419</v>
      </c>
      <c r="U119" s="55" t="s">
        <v>101</v>
      </c>
      <c r="V119" s="89" t="s">
        <v>121</v>
      </c>
      <c r="W119" s="55" t="s">
        <v>102</v>
      </c>
      <c r="X119" s="89" t="s">
        <v>122</v>
      </c>
      <c r="Y119" s="55" t="s">
        <v>93</v>
      </c>
      <c r="Z119" s="91">
        <v>5.6</v>
      </c>
      <c r="AA119" s="52" t="s">
        <v>26</v>
      </c>
      <c r="AB119" s="90" t="s">
        <v>220</v>
      </c>
      <c r="AC119" s="55" t="s">
        <v>91</v>
      </c>
      <c r="AD119" s="91">
        <v>337.76900000000001</v>
      </c>
      <c r="AH119" s="77">
        <f t="shared" si="29"/>
        <v>2013.4407214277101</v>
      </c>
      <c r="AI119" s="78">
        <f t="shared" si="30"/>
        <v>359.96282719809903</v>
      </c>
      <c r="AJ119" s="79">
        <f t="shared" si="31"/>
        <v>103.22004127396112</v>
      </c>
      <c r="AK119" s="77">
        <f t="shared" si="32"/>
        <v>2658.3493282149698</v>
      </c>
      <c r="AL119" s="78">
        <f t="shared" si="33"/>
        <v>396.076259549513</v>
      </c>
      <c r="AM119" s="79">
        <f t="shared" si="34"/>
        <v>149.95411512570965</v>
      </c>
      <c r="AN119" s="77">
        <f t="shared" si="45"/>
        <v>3813.5593220339001</v>
      </c>
      <c r="AO119" s="78">
        <f t="shared" si="46"/>
        <v>317.70340416989302</v>
      </c>
      <c r="AP119" s="79">
        <f t="shared" si="35"/>
        <v>172.55196172403683</v>
      </c>
      <c r="AQ119" s="100">
        <f>AI119*'Berechnungen 525d'!$C$5/'Berechnungen 525d'!$F$3/1000</f>
        <v>14.009424392321614</v>
      </c>
      <c r="AR119" s="100">
        <f>AI119*'Berechnungen 525d'!$C$6/'Berechnungen 525d'!$F$3/1000</f>
        <v>7.8067784781639524</v>
      </c>
      <c r="AS119" s="100">
        <f>AI119*'Berechnungen 525d'!$C$7/'Berechnungen 525d'!$F$3/1000</f>
        <v>4.8658687774857512</v>
      </c>
      <c r="AT119" s="100">
        <f>AI119*'Berechnungen 525d'!$C$8/'Berechnungen 525d'!$F$3/1000</f>
        <v>3.3954139271466506</v>
      </c>
      <c r="AU119" s="100">
        <f>AI119*'Berechnungen 525d'!$C$9/'Berechnungen 525d'!$F$3/1000</f>
        <v>2.6735542733438193</v>
      </c>
      <c r="AV119" s="4">
        <f>AH119/'Berechnungen 525d'!$C$5*'Berechnungen 525d'!$B$3/1000*60</f>
        <v>19.50326532823593</v>
      </c>
      <c r="AW119" s="4">
        <f>AH119/'Berechnungen 525d'!$C$6*'Berechnungen 525d'!$B$3/1000*60</f>
        <v>34.999010383546668</v>
      </c>
      <c r="AX119" s="4">
        <f>AH119/'Berechnungen 525d'!$C$7*'Berechnungen 525d'!$B$3/1000*60</f>
        <v>56.152258417558386</v>
      </c>
      <c r="AY119" s="4">
        <f>AH119/'Berechnungen 525d'!$C$8*'Berechnungen 525d'!$B$3/1000*60</f>
        <v>80.470165606264771</v>
      </c>
      <c r="AZ119" s="4">
        <f>AH119/'Berechnungen 525d'!$C$9*'Berechnungen 525d'!$B$3/1000*60</f>
        <v>102.19711031995627</v>
      </c>
      <c r="BA119" s="99"/>
      <c r="BB119" s="82"/>
      <c r="BC119" s="17">
        <f t="shared" si="36"/>
        <v>34.81</v>
      </c>
      <c r="BD119" s="95">
        <f t="shared" si="37"/>
        <v>750</v>
      </c>
      <c r="BE119" s="4">
        <f>BD119*60*'Berechnungen 525d'!$D$9/1000</f>
        <v>38.068085106382973</v>
      </c>
      <c r="BF119" s="19">
        <f t="shared" si="38"/>
        <v>1004</v>
      </c>
      <c r="BG119" s="19">
        <f t="shared" si="39"/>
        <v>1041</v>
      </c>
      <c r="BH119" s="19">
        <f t="shared" si="27"/>
        <v>-37</v>
      </c>
      <c r="BI119" s="19" t="str">
        <f>IF(ISBLANK(R119),#REF!,R119)</f>
        <v>2.5</v>
      </c>
      <c r="BJ119" s="19" t="str">
        <f>IF(ISBLANK(Q119),#REF!,Q119)</f>
        <v>km/h</v>
      </c>
      <c r="BK119" s="19" t="e">
        <f t="shared" si="28"/>
        <v>#VALUE!</v>
      </c>
      <c r="BL119" s="47">
        <f t="shared" si="40"/>
        <v>5.6</v>
      </c>
      <c r="BM119" s="48">
        <f t="shared" si="41"/>
        <v>3.867</v>
      </c>
      <c r="BN119" s="20">
        <f t="shared" si="42"/>
        <v>337.76900000000001</v>
      </c>
      <c r="BO119" s="20">
        <f t="shared" si="43"/>
        <v>337.76900000000001</v>
      </c>
      <c r="BP119" s="20">
        <f t="shared" si="44"/>
        <v>0</v>
      </c>
      <c r="BQ119" s="48"/>
    </row>
    <row r="120" spans="1:69" x14ac:dyDescent="0.25">
      <c r="A120">
        <v>2023.5286939298501</v>
      </c>
      <c r="B120">
        <v>120.641794057045</v>
      </c>
      <c r="D120">
        <v>2666.0268714011499</v>
      </c>
      <c r="E120">
        <v>398.05633738705598</v>
      </c>
      <c r="G120">
        <v>3827.68361581921</v>
      </c>
      <c r="H120">
        <v>316.01613658741798</v>
      </c>
      <c r="J120" s="64">
        <v>35090</v>
      </c>
      <c r="K120" s="88" t="s">
        <v>91</v>
      </c>
      <c r="L120" s="91">
        <v>337.76900000000001</v>
      </c>
      <c r="M120" s="88" t="s">
        <v>91</v>
      </c>
      <c r="N120" s="91">
        <v>3.863</v>
      </c>
      <c r="O120" s="70" t="s">
        <v>92</v>
      </c>
      <c r="P120" s="93" t="s">
        <v>413</v>
      </c>
      <c r="Q120" s="55" t="s">
        <v>20</v>
      </c>
      <c r="R120" s="89" t="s">
        <v>119</v>
      </c>
      <c r="S120" s="55" t="s">
        <v>101</v>
      </c>
      <c r="T120" s="89" t="s">
        <v>419</v>
      </c>
      <c r="U120" s="55" t="s">
        <v>101</v>
      </c>
      <c r="V120" s="89" t="s">
        <v>121</v>
      </c>
      <c r="W120" s="55" t="s">
        <v>102</v>
      </c>
      <c r="X120" s="89" t="s">
        <v>122</v>
      </c>
      <c r="Y120" s="55" t="s">
        <v>93</v>
      </c>
      <c r="Z120" s="91">
        <v>5.69</v>
      </c>
      <c r="AA120" s="52" t="s">
        <v>26</v>
      </c>
      <c r="AB120" s="90" t="s">
        <v>125</v>
      </c>
      <c r="AC120" s="55" t="s">
        <v>91</v>
      </c>
      <c r="AD120" s="91">
        <v>337.76900000000001</v>
      </c>
      <c r="AH120" s="77">
        <f t="shared" si="29"/>
        <v>2023.5286939298501</v>
      </c>
      <c r="AI120" s="78">
        <f t="shared" si="30"/>
        <v>361.92538217113503</v>
      </c>
      <c r="AJ120" s="79">
        <f t="shared" si="31"/>
        <v>104.30279230349939</v>
      </c>
      <c r="AK120" s="77">
        <f t="shared" si="32"/>
        <v>2666.0268714011499</v>
      </c>
      <c r="AL120" s="78">
        <f t="shared" si="33"/>
        <v>398.05633738705598</v>
      </c>
      <c r="AM120" s="79">
        <f t="shared" si="34"/>
        <v>151.13901635904833</v>
      </c>
      <c r="AN120" s="77">
        <f t="shared" si="45"/>
        <v>3827.68361581921</v>
      </c>
      <c r="AO120" s="78">
        <f t="shared" si="46"/>
        <v>316.01613658741798</v>
      </c>
      <c r="AP120" s="79">
        <f t="shared" si="35"/>
        <v>172.27125552386417</v>
      </c>
      <c r="AQ120" s="100">
        <f>AI120*'Berechnungen 525d'!$C$5/'Berechnungen 525d'!$F$3/1000</f>
        <v>14.085805238989961</v>
      </c>
      <c r="AR120" s="100">
        <f>AI120*'Berechnungen 525d'!$C$6/'Berechnungen 525d'!$F$3/1000</f>
        <v>7.8493418507348629</v>
      </c>
      <c r="AS120" s="100">
        <f>AI120*'Berechnungen 525d'!$C$7/'Berechnungen 525d'!$F$3/1000</f>
        <v>4.8923980028552911</v>
      </c>
      <c r="AT120" s="100">
        <f>AI120*'Berechnungen 525d'!$C$8/'Berechnungen 525d'!$F$3/1000</f>
        <v>3.4139260789155057</v>
      </c>
      <c r="AU120" s="100">
        <f>AI120*'Berechnungen 525d'!$C$9/'Berechnungen 525d'!$F$3/1000</f>
        <v>2.6881307707996105</v>
      </c>
      <c r="AV120" s="4">
        <f>AH120/'Berechnungen 525d'!$C$5*'Berechnungen 525d'!$B$3/1000*60</f>
        <v>19.600982833518959</v>
      </c>
      <c r="AW120" s="4">
        <f>AH120/'Berechnungen 525d'!$C$6*'Berechnungen 525d'!$B$3/1000*60</f>
        <v>35.174366454671016</v>
      </c>
      <c r="AX120" s="4">
        <f>AH120/'Berechnungen 525d'!$C$7*'Berechnungen 525d'!$B$3/1000*60</f>
        <v>56.433598927274375</v>
      </c>
      <c r="AY120" s="4">
        <f>AH120/'Berechnungen 525d'!$C$8*'Berechnungen 525d'!$B$3/1000*60</f>
        <v>80.873346494204227</v>
      </c>
      <c r="AZ120" s="4">
        <f>AH120/'Berechnungen 525d'!$C$9*'Berechnungen 525d'!$B$3/1000*60</f>
        <v>102.70915004763935</v>
      </c>
      <c r="BA120" s="99"/>
      <c r="BB120" s="82"/>
      <c r="BC120" s="17">
        <f t="shared" si="36"/>
        <v>35.090000000000003</v>
      </c>
      <c r="BD120" s="95">
        <f t="shared" si="37"/>
        <v>749</v>
      </c>
      <c r="BE120" s="4">
        <f>BD120*60*'Berechnungen 525d'!$D$9/1000</f>
        <v>38.01732765957447</v>
      </c>
      <c r="BF120" s="19">
        <f t="shared" si="38"/>
        <v>1004</v>
      </c>
      <c r="BG120" s="19">
        <f t="shared" si="39"/>
        <v>1041</v>
      </c>
      <c r="BH120" s="19">
        <f t="shared" si="27"/>
        <v>-37</v>
      </c>
      <c r="BI120" s="19" t="str">
        <f>IF(ISBLANK(R120),#REF!,R120)</f>
        <v>2.5</v>
      </c>
      <c r="BJ120" s="19" t="str">
        <f>IF(ISBLANK(Q120),#REF!,Q120)</f>
        <v>km/h</v>
      </c>
      <c r="BK120" s="19" t="e">
        <f t="shared" si="28"/>
        <v>#VALUE!</v>
      </c>
      <c r="BL120" s="47">
        <f t="shared" si="40"/>
        <v>5.69</v>
      </c>
      <c r="BM120" s="48">
        <f t="shared" si="41"/>
        <v>3.863</v>
      </c>
      <c r="BN120" s="20">
        <f t="shared" si="42"/>
        <v>337.76900000000001</v>
      </c>
      <c r="BO120" s="20">
        <f t="shared" si="43"/>
        <v>337.76900000000001</v>
      </c>
      <c r="BP120" s="20">
        <f t="shared" si="44"/>
        <v>0</v>
      </c>
      <c r="BQ120" s="48"/>
    </row>
    <row r="121" spans="1:69" x14ac:dyDescent="0.25">
      <c r="A121">
        <v>2037.6604080976999</v>
      </c>
      <c r="B121">
        <v>122.321234963085</v>
      </c>
      <c r="D121">
        <v>2681.3819577735098</v>
      </c>
      <c r="E121">
        <v>402.01649306214102</v>
      </c>
      <c r="G121">
        <v>3884.1807909604499</v>
      </c>
      <c r="H121">
        <v>315.18923207815902</v>
      </c>
      <c r="J121" s="64">
        <v>35391</v>
      </c>
      <c r="K121" s="88" t="s">
        <v>91</v>
      </c>
      <c r="L121" s="91">
        <v>337.76900000000001</v>
      </c>
      <c r="M121" s="88" t="s">
        <v>91</v>
      </c>
      <c r="N121" s="91">
        <v>3.867</v>
      </c>
      <c r="O121" s="70" t="s">
        <v>92</v>
      </c>
      <c r="P121" s="93" t="s">
        <v>413</v>
      </c>
      <c r="Q121" s="55" t="s">
        <v>20</v>
      </c>
      <c r="R121" s="89" t="s">
        <v>119</v>
      </c>
      <c r="S121" s="55" t="s">
        <v>101</v>
      </c>
      <c r="T121" s="89" t="s">
        <v>419</v>
      </c>
      <c r="U121" s="55" t="s">
        <v>101</v>
      </c>
      <c r="V121" s="89" t="s">
        <v>121</v>
      </c>
      <c r="W121" s="55" t="s">
        <v>102</v>
      </c>
      <c r="X121" s="89" t="s">
        <v>122</v>
      </c>
      <c r="Y121" s="55" t="s">
        <v>93</v>
      </c>
      <c r="Z121" s="91">
        <v>5.62</v>
      </c>
      <c r="AA121" s="52" t="s">
        <v>26</v>
      </c>
      <c r="AB121" s="90" t="s">
        <v>125</v>
      </c>
      <c r="AC121" s="55" t="s">
        <v>91</v>
      </c>
      <c r="AD121" s="91">
        <v>337.76900000000001</v>
      </c>
      <c r="AH121" s="77">
        <f t="shared" si="29"/>
        <v>2037.6604080976999</v>
      </c>
      <c r="AI121" s="78">
        <f t="shared" si="30"/>
        <v>366.96370488925504</v>
      </c>
      <c r="AJ121" s="79">
        <f t="shared" si="31"/>
        <v>106.49333928559531</v>
      </c>
      <c r="AK121" s="77">
        <f t="shared" si="32"/>
        <v>2681.3819577735098</v>
      </c>
      <c r="AL121" s="78">
        <f t="shared" si="33"/>
        <v>402.01649306214102</v>
      </c>
      <c r="AM121" s="79">
        <f t="shared" si="34"/>
        <v>153.52180924916271</v>
      </c>
      <c r="AN121" s="77">
        <f t="shared" si="45"/>
        <v>3884.1807909604499</v>
      </c>
      <c r="AO121" s="78">
        <f t="shared" si="46"/>
        <v>315.18923207815902</v>
      </c>
      <c r="AP121" s="79">
        <f t="shared" si="35"/>
        <v>174.35657712771643</v>
      </c>
      <c r="AQ121" s="100">
        <f>AI121*'Berechnungen 525d'!$C$5/'Berechnungen 525d'!$F$3/1000</f>
        <v>14.28189215644484</v>
      </c>
      <c r="AR121" s="100">
        <f>AI121*'Berechnungen 525d'!$C$6/'Berechnungen 525d'!$F$3/1000</f>
        <v>7.9586116596982688</v>
      </c>
      <c r="AS121" s="100">
        <f>AI121*'Berechnungen 525d'!$C$7/'Berechnungen 525d'!$F$3/1000</f>
        <v>4.9605045276201531</v>
      </c>
      <c r="AT121" s="100">
        <f>AI121*'Berechnungen 525d'!$C$8/'Berechnungen 525d'!$F$3/1000</f>
        <v>3.4614509615810962</v>
      </c>
      <c r="AU121" s="100">
        <f>AI121*'Berechnungen 525d'!$C$9/'Berechnungen 525d'!$F$3/1000</f>
        <v>2.7255519382528313</v>
      </c>
      <c r="AV121" s="4">
        <f>AH121/'Berechnungen 525d'!$C$5*'Berechnungen 525d'!$B$3/1000*60</f>
        <v>19.737870186608216</v>
      </c>
      <c r="AW121" s="4">
        <f>AH121/'Berechnungen 525d'!$C$6*'Berechnungen 525d'!$B$3/1000*60</f>
        <v>35.420013622543522</v>
      </c>
      <c r="AX121" s="4">
        <f>AH121/'Berechnungen 525d'!$C$7*'Berechnungen 525d'!$B$3/1000*60</f>
        <v>56.827714163641247</v>
      </c>
      <c r="AY121" s="4">
        <f>AH121/'Berechnungen 525d'!$C$8*'Berechnungen 525d'!$B$3/1000*60</f>
        <v>81.438141557344153</v>
      </c>
      <c r="AZ121" s="4">
        <f>AH121/'Berechnungen 525d'!$C$9*'Berechnungen 525d'!$B$3/1000*60</f>
        <v>103.42643977782707</v>
      </c>
      <c r="BA121" s="99"/>
      <c r="BB121" s="82"/>
      <c r="BC121" s="17">
        <f t="shared" si="36"/>
        <v>35.390999999999998</v>
      </c>
      <c r="BD121" s="95">
        <f t="shared" si="37"/>
        <v>749</v>
      </c>
      <c r="BE121" s="4">
        <f>BD121*60*'Berechnungen 525d'!$D$9/1000</f>
        <v>38.01732765957447</v>
      </c>
      <c r="BF121" s="19">
        <f t="shared" si="38"/>
        <v>1004</v>
      </c>
      <c r="BG121" s="19">
        <f t="shared" si="39"/>
        <v>1041</v>
      </c>
      <c r="BH121" s="19">
        <f t="shared" si="27"/>
        <v>-37</v>
      </c>
      <c r="BI121" s="19" t="str">
        <f>IF(ISBLANK(R121),#REF!,R121)</f>
        <v>2.5</v>
      </c>
      <c r="BJ121" s="19" t="str">
        <f>IF(ISBLANK(Q121),#REF!,Q121)</f>
        <v>km/h</v>
      </c>
      <c r="BK121" s="19" t="e">
        <f t="shared" si="28"/>
        <v>#VALUE!</v>
      </c>
      <c r="BL121" s="47">
        <f t="shared" si="40"/>
        <v>5.62</v>
      </c>
      <c r="BM121" s="48">
        <f t="shared" si="41"/>
        <v>3.867</v>
      </c>
      <c r="BN121" s="20">
        <f t="shared" si="42"/>
        <v>337.76900000000001</v>
      </c>
      <c r="BO121" s="20">
        <f t="shared" si="43"/>
        <v>337.76900000000001</v>
      </c>
      <c r="BP121" s="20">
        <f t="shared" si="44"/>
        <v>0</v>
      </c>
      <c r="BQ121" s="48"/>
    </row>
    <row r="122" spans="1:69" x14ac:dyDescent="0.25">
      <c r="A122">
        <v>2047.7588106789401</v>
      </c>
      <c r="B122">
        <v>123.906617415833</v>
      </c>
      <c r="D122">
        <v>2696.7370441458702</v>
      </c>
      <c r="E122">
        <v>404.988506444736</v>
      </c>
      <c r="G122">
        <v>3912.4293785310701</v>
      </c>
      <c r="H122">
        <v>310.968673224545</v>
      </c>
      <c r="J122" s="64">
        <v>35671</v>
      </c>
      <c r="K122" s="88" t="s">
        <v>91</v>
      </c>
      <c r="L122" s="91">
        <v>337.76900000000001</v>
      </c>
      <c r="M122" s="88" t="s">
        <v>91</v>
      </c>
      <c r="N122" s="91">
        <v>3.867</v>
      </c>
      <c r="O122" s="70" t="s">
        <v>92</v>
      </c>
      <c r="P122" s="93" t="s">
        <v>413</v>
      </c>
      <c r="Q122" s="55" t="s">
        <v>20</v>
      </c>
      <c r="R122" s="89" t="s">
        <v>119</v>
      </c>
      <c r="S122" s="55" t="s">
        <v>101</v>
      </c>
      <c r="T122" s="89" t="s">
        <v>419</v>
      </c>
      <c r="U122" s="55" t="s">
        <v>101</v>
      </c>
      <c r="V122" s="89" t="s">
        <v>121</v>
      </c>
      <c r="W122" s="55" t="s">
        <v>102</v>
      </c>
      <c r="X122" s="89" t="s">
        <v>122</v>
      </c>
      <c r="Y122" s="55" t="s">
        <v>93</v>
      </c>
      <c r="Z122" s="91">
        <v>5.7</v>
      </c>
      <c r="AA122" s="52" t="s">
        <v>26</v>
      </c>
      <c r="AB122" s="90" t="s">
        <v>125</v>
      </c>
      <c r="AC122" s="55" t="s">
        <v>91</v>
      </c>
      <c r="AD122" s="91">
        <v>337.76900000000001</v>
      </c>
      <c r="AH122" s="77">
        <f t="shared" si="29"/>
        <v>2047.7588106789401</v>
      </c>
      <c r="AI122" s="78">
        <f t="shared" si="30"/>
        <v>371.71985224749898</v>
      </c>
      <c r="AJ122" s="79">
        <f t="shared" si="31"/>
        <v>108.40818799474651</v>
      </c>
      <c r="AK122" s="77">
        <f t="shared" si="32"/>
        <v>2696.7370441458702</v>
      </c>
      <c r="AL122" s="78">
        <f t="shared" si="33"/>
        <v>404.988506444736</v>
      </c>
      <c r="AM122" s="79">
        <f t="shared" si="34"/>
        <v>155.54241061460772</v>
      </c>
      <c r="AN122" s="77">
        <f t="shared" si="45"/>
        <v>3912.4293785310701</v>
      </c>
      <c r="AO122" s="78">
        <f t="shared" si="46"/>
        <v>310.968673224545</v>
      </c>
      <c r="AP122" s="79">
        <f t="shared" si="35"/>
        <v>173.27291370237381</v>
      </c>
      <c r="AQ122" s="100">
        <f>AI122*'Berechnungen 525d'!$C$5/'Berechnungen 525d'!$F$3/1000</f>
        <v>14.466997066673221</v>
      </c>
      <c r="AR122" s="100">
        <f>AI122*'Berechnungen 525d'!$C$6/'Berechnungen 525d'!$F$3/1000</f>
        <v>8.0617617241766801</v>
      </c>
      <c r="AS122" s="100">
        <f>AI122*'Berechnungen 525d'!$C$7/'Berechnungen 525d'!$F$3/1000</f>
        <v>5.0247966910964239</v>
      </c>
      <c r="AT122" s="100">
        <f>AI122*'Berechnungen 525d'!$C$8/'Berechnungen 525d'!$F$3/1000</f>
        <v>3.5063141745562958</v>
      </c>
      <c r="AU122" s="100">
        <f>AI122*'Berechnungen 525d'!$C$9/'Berechnungen 525d'!$F$3/1000</f>
        <v>2.7608773028002327</v>
      </c>
      <c r="AV122" s="4">
        <f>AH122/'Berechnungen 525d'!$C$5*'Berechnungen 525d'!$B$3/1000*60</f>
        <v>19.83568872322429</v>
      </c>
      <c r="AW122" s="4">
        <f>AH122/'Berechnungen 525d'!$C$6*'Berechnungen 525d'!$B$3/1000*60</f>
        <v>35.59555099647099</v>
      </c>
      <c r="AX122" s="4">
        <f>AH122/'Berechnungen 525d'!$C$7*'Berechnungen 525d'!$B$3/1000*60</f>
        <v>57.109345554777647</v>
      </c>
      <c r="AY122" s="4">
        <f>AH122/'Berechnungen 525d'!$C$8*'Berechnungen 525d'!$B$3/1000*60</f>
        <v>81.841739298972684</v>
      </c>
      <c r="AZ122" s="4">
        <f>AH122/'Berechnungen 525d'!$C$9*'Berechnungen 525d'!$B$3/1000*60</f>
        <v>103.9390089096953</v>
      </c>
      <c r="BA122" s="99"/>
      <c r="BB122" s="82"/>
      <c r="BC122" s="17">
        <f t="shared" si="36"/>
        <v>35.670999999999999</v>
      </c>
      <c r="BD122" s="95">
        <f t="shared" si="37"/>
        <v>749</v>
      </c>
      <c r="BE122" s="4">
        <f>BD122*60*'Berechnungen 525d'!$D$9/1000</f>
        <v>38.01732765957447</v>
      </c>
      <c r="BF122" s="19">
        <f t="shared" si="38"/>
        <v>1004</v>
      </c>
      <c r="BG122" s="19">
        <f t="shared" si="39"/>
        <v>1041</v>
      </c>
      <c r="BH122" s="19">
        <f t="shared" si="27"/>
        <v>-37</v>
      </c>
      <c r="BI122" s="19" t="str">
        <f>IF(ISBLANK(R122),#REF!,R122)</f>
        <v>2.5</v>
      </c>
      <c r="BJ122" s="19" t="str">
        <f>IF(ISBLANK(Q122),#REF!,Q122)</f>
        <v>km/h</v>
      </c>
      <c r="BK122" s="19" t="e">
        <f t="shared" si="28"/>
        <v>#VALUE!</v>
      </c>
      <c r="BL122" s="47">
        <f t="shared" si="40"/>
        <v>5.7</v>
      </c>
      <c r="BM122" s="48">
        <f t="shared" si="41"/>
        <v>3.867</v>
      </c>
      <c r="BN122" s="20">
        <f t="shared" si="42"/>
        <v>337.76900000000001</v>
      </c>
      <c r="BO122" s="20">
        <f t="shared" si="43"/>
        <v>337.76900000000001</v>
      </c>
      <c r="BP122" s="20">
        <f t="shared" si="44"/>
        <v>0</v>
      </c>
      <c r="BQ122" s="48"/>
    </row>
    <row r="123" spans="1:69" x14ac:dyDescent="0.25">
      <c r="A123">
        <v>2067.9337126753098</v>
      </c>
      <c r="B123">
        <v>125.121867651683</v>
      </c>
      <c r="D123">
        <v>2712.0921305182301</v>
      </c>
      <c r="E123">
        <v>408.94866211982099</v>
      </c>
      <c r="G123">
        <v>3933.6158192090402</v>
      </c>
      <c r="H123">
        <v>308.43777185083201</v>
      </c>
      <c r="J123" s="64">
        <v>35951</v>
      </c>
      <c r="K123" s="88" t="s">
        <v>91</v>
      </c>
      <c r="L123" s="91">
        <v>337.76900000000001</v>
      </c>
      <c r="M123" s="88" t="s">
        <v>91</v>
      </c>
      <c r="N123" s="91">
        <v>3.863</v>
      </c>
      <c r="O123" s="70" t="s">
        <v>92</v>
      </c>
      <c r="P123" s="93" t="s">
        <v>126</v>
      </c>
      <c r="Q123" s="55" t="s">
        <v>20</v>
      </c>
      <c r="R123" s="89" t="s">
        <v>119</v>
      </c>
      <c r="S123" s="55" t="s">
        <v>101</v>
      </c>
      <c r="T123" s="89" t="s">
        <v>419</v>
      </c>
      <c r="U123" s="55" t="s">
        <v>101</v>
      </c>
      <c r="V123" s="89" t="s">
        <v>121</v>
      </c>
      <c r="W123" s="55" t="s">
        <v>102</v>
      </c>
      <c r="X123" s="89" t="s">
        <v>122</v>
      </c>
      <c r="Y123" s="55" t="s">
        <v>93</v>
      </c>
      <c r="Z123" s="91">
        <v>5.78</v>
      </c>
      <c r="AA123" s="52" t="s">
        <v>26</v>
      </c>
      <c r="AB123" s="90" t="s">
        <v>125</v>
      </c>
      <c r="AC123" s="55" t="s">
        <v>91</v>
      </c>
      <c r="AD123" s="91">
        <v>337.76900000000001</v>
      </c>
      <c r="AH123" s="77">
        <f t="shared" si="29"/>
        <v>2067.9337126753098</v>
      </c>
      <c r="AI123" s="78">
        <f t="shared" si="30"/>
        <v>375.36560295504898</v>
      </c>
      <c r="AJ123" s="79">
        <f t="shared" si="31"/>
        <v>110.54996585879395</v>
      </c>
      <c r="AK123" s="77">
        <f t="shared" si="32"/>
        <v>2712.0921305182301</v>
      </c>
      <c r="AL123" s="78">
        <f t="shared" si="33"/>
        <v>408.94866211982099</v>
      </c>
      <c r="AM123" s="79">
        <f t="shared" si="34"/>
        <v>157.95768371096037</v>
      </c>
      <c r="AN123" s="77">
        <f t="shared" si="45"/>
        <v>3933.6158192090402</v>
      </c>
      <c r="AO123" s="78">
        <f t="shared" si="46"/>
        <v>308.43777185083201</v>
      </c>
      <c r="AP123" s="79">
        <f t="shared" si="35"/>
        <v>172.79335030718408</v>
      </c>
      <c r="AQ123" s="100">
        <f>AI123*'Berechnungen 525d'!$C$5/'Berechnungen 525d'!$F$3/1000</f>
        <v>14.608886353653865</v>
      </c>
      <c r="AR123" s="100">
        <f>AI123*'Berechnungen 525d'!$C$6/'Berechnungen 525d'!$F$3/1000</f>
        <v>8.1408298001277259</v>
      </c>
      <c r="AS123" s="100">
        <f>AI123*'Berechnungen 525d'!$C$7/'Berechnungen 525d'!$F$3/1000</f>
        <v>5.0740788480248149</v>
      </c>
      <c r="AT123" s="100">
        <f>AI123*'Berechnungen 525d'!$C$8/'Berechnungen 525d'!$F$3/1000</f>
        <v>3.5407033719733603</v>
      </c>
      <c r="AU123" s="100">
        <f>AI123*'Berechnungen 525d'!$C$9/'Berechnungen 525d'!$F$3/1000</f>
        <v>2.7879554110026454</v>
      </c>
      <c r="AV123" s="4">
        <f>AH123/'Berechnungen 525d'!$C$5*'Berechnungen 525d'!$B$3/1000*60</f>
        <v>20.03111363065705</v>
      </c>
      <c r="AW123" s="4">
        <f>AH123/'Berechnungen 525d'!$C$6*'Berechnungen 525d'!$B$3/1000*60</f>
        <v>35.946245008439369</v>
      </c>
      <c r="AX123" s="4">
        <f>AH123/'Berechnungen 525d'!$C$7*'Berechnungen 525d'!$B$3/1000*60</f>
        <v>57.671997486067553</v>
      </c>
      <c r="AY123" s="4">
        <f>AH123/'Berechnungen 525d'!$C$8*'Berechnungen 525d'!$B$3/1000*60</f>
        <v>82.64805938948264</v>
      </c>
      <c r="AZ123" s="4">
        <f>AH123/'Berechnungen 525d'!$C$9*'Berechnungen 525d'!$B$3/1000*60</f>
        <v>104.96303542464297</v>
      </c>
      <c r="BA123" s="99"/>
      <c r="BB123" s="82"/>
      <c r="BC123" s="17">
        <f t="shared" si="36"/>
        <v>35.951000000000001</v>
      </c>
      <c r="BD123" s="95">
        <f t="shared" si="37"/>
        <v>748</v>
      </c>
      <c r="BE123" s="4">
        <f>BD123*60*'Berechnungen 525d'!$D$9/1000</f>
        <v>37.966570212765951</v>
      </c>
      <c r="BF123" s="19">
        <f t="shared" si="38"/>
        <v>1004</v>
      </c>
      <c r="BG123" s="19">
        <f t="shared" si="39"/>
        <v>1041</v>
      </c>
      <c r="BH123" s="19">
        <f t="shared" si="27"/>
        <v>-37</v>
      </c>
      <c r="BI123" s="19" t="str">
        <f>IF(ISBLANK(R123),#REF!,R123)</f>
        <v>2.5</v>
      </c>
      <c r="BJ123" s="19" t="str">
        <f>IF(ISBLANK(Q123),#REF!,Q123)</f>
        <v>km/h</v>
      </c>
      <c r="BK123" s="19" t="e">
        <f t="shared" si="28"/>
        <v>#VALUE!</v>
      </c>
      <c r="BL123" s="47">
        <f t="shared" si="40"/>
        <v>5.78</v>
      </c>
      <c r="BM123" s="48">
        <f t="shared" si="41"/>
        <v>3.863</v>
      </c>
      <c r="BN123" s="20">
        <f t="shared" si="42"/>
        <v>337.76900000000001</v>
      </c>
      <c r="BO123" s="20">
        <f t="shared" si="43"/>
        <v>337.76900000000001</v>
      </c>
      <c r="BP123" s="20">
        <f t="shared" si="44"/>
        <v>0</v>
      </c>
      <c r="BQ123" s="48"/>
    </row>
    <row r="124" spans="1:69" x14ac:dyDescent="0.25">
      <c r="A124">
        <v>2078.0321152565498</v>
      </c>
      <c r="B124">
        <v>126.707250104431</v>
      </c>
      <c r="D124">
        <v>2727.4472168906</v>
      </c>
      <c r="E124">
        <v>411.92067550241597</v>
      </c>
      <c r="G124">
        <v>3968.9265536723201</v>
      </c>
      <c r="H124">
        <v>305.06562658330699</v>
      </c>
      <c r="J124" s="64">
        <v>36262</v>
      </c>
      <c r="K124" s="88" t="s">
        <v>91</v>
      </c>
      <c r="L124" s="91">
        <v>337.76900000000001</v>
      </c>
      <c r="M124" s="88" t="s">
        <v>91</v>
      </c>
      <c r="N124" s="91">
        <v>3.863</v>
      </c>
      <c r="O124" s="70" t="s">
        <v>92</v>
      </c>
      <c r="P124" s="93" t="s">
        <v>118</v>
      </c>
      <c r="Q124" s="55" t="s">
        <v>20</v>
      </c>
      <c r="R124" s="89" t="s">
        <v>119</v>
      </c>
      <c r="S124" s="55" t="s">
        <v>101</v>
      </c>
      <c r="T124" s="89" t="s">
        <v>419</v>
      </c>
      <c r="U124" s="55" t="s">
        <v>101</v>
      </c>
      <c r="V124" s="89" t="s">
        <v>121</v>
      </c>
      <c r="W124" s="55" t="s">
        <v>102</v>
      </c>
      <c r="X124" s="89" t="s">
        <v>122</v>
      </c>
      <c r="Y124" s="55" t="s">
        <v>93</v>
      </c>
      <c r="Z124" s="91">
        <v>5.62</v>
      </c>
      <c r="AA124" s="52" t="s">
        <v>26</v>
      </c>
      <c r="AB124" s="90" t="s">
        <v>125</v>
      </c>
      <c r="AC124" s="55" t="s">
        <v>91</v>
      </c>
      <c r="AD124" s="91">
        <v>337.76900000000001</v>
      </c>
      <c r="AH124" s="77">
        <f t="shared" si="29"/>
        <v>2078.0321152565498</v>
      </c>
      <c r="AI124" s="78">
        <f t="shared" si="30"/>
        <v>380.12175031329298</v>
      </c>
      <c r="AJ124" s="79">
        <f t="shared" si="31"/>
        <v>112.4974042839242</v>
      </c>
      <c r="AK124" s="77">
        <f t="shared" si="32"/>
        <v>2727.4472168906</v>
      </c>
      <c r="AL124" s="78">
        <f t="shared" si="33"/>
        <v>411.92067550241597</v>
      </c>
      <c r="AM124" s="79">
        <f t="shared" si="34"/>
        <v>160.006443436788</v>
      </c>
      <c r="AN124" s="77">
        <f t="shared" si="45"/>
        <v>3968.9265536723201</v>
      </c>
      <c r="AO124" s="78">
        <f t="shared" si="46"/>
        <v>305.06562658330699</v>
      </c>
      <c r="AP124" s="79">
        <f t="shared" si="35"/>
        <v>172.43835239157445</v>
      </c>
      <c r="AQ124" s="100">
        <f>AI124*'Berechnungen 525d'!$C$5/'Berechnungen 525d'!$F$3/1000</f>
        <v>14.793991263882248</v>
      </c>
      <c r="AR124" s="100">
        <f>AI124*'Berechnungen 525d'!$C$6/'Berechnungen 525d'!$F$3/1000</f>
        <v>8.2439798646061391</v>
      </c>
      <c r="AS124" s="100">
        <f>AI124*'Berechnungen 525d'!$C$7/'Berechnungen 525d'!$F$3/1000</f>
        <v>5.1383710115010865</v>
      </c>
      <c r="AT124" s="100">
        <f>AI124*'Berechnungen 525d'!$C$8/'Berechnungen 525d'!$F$3/1000</f>
        <v>3.5855665849485598</v>
      </c>
      <c r="AU124" s="100">
        <f>AI124*'Berechnungen 525d'!$C$9/'Berechnungen 525d'!$F$3/1000</f>
        <v>2.8232807755500473</v>
      </c>
      <c r="AV124" s="4">
        <f>AH124/'Berechnungen 525d'!$C$5*'Berechnungen 525d'!$B$3/1000*60</f>
        <v>20.128932167273121</v>
      </c>
      <c r="AW124" s="4">
        <f>AH124/'Berechnungen 525d'!$C$6*'Berechnungen 525d'!$B$3/1000*60</f>
        <v>36.121782382366845</v>
      </c>
      <c r="AX124" s="4">
        <f>AH124/'Berechnungen 525d'!$C$7*'Berechnungen 525d'!$B$3/1000*60</f>
        <v>57.95362887720394</v>
      </c>
      <c r="AY124" s="4">
        <f>AH124/'Berechnungen 525d'!$C$8*'Berechnungen 525d'!$B$3/1000*60</f>
        <v>83.05165713111117</v>
      </c>
      <c r="AZ124" s="4">
        <f>AH124/'Berechnungen 525d'!$C$9*'Berechnungen 525d'!$B$3/1000*60</f>
        <v>105.47560455651117</v>
      </c>
      <c r="BA124" s="99"/>
      <c r="BB124" s="82"/>
      <c r="BC124" s="17">
        <f t="shared" si="36"/>
        <v>36.262</v>
      </c>
      <c r="BD124" s="95">
        <f t="shared" si="37"/>
        <v>750</v>
      </c>
      <c r="BE124" s="4">
        <f>BD124*60*'Berechnungen 525d'!$D$9/1000</f>
        <v>38.068085106382973</v>
      </c>
      <c r="BF124" s="19">
        <f t="shared" si="38"/>
        <v>1004</v>
      </c>
      <c r="BG124" s="19">
        <f t="shared" si="39"/>
        <v>1041</v>
      </c>
      <c r="BH124" s="19">
        <f t="shared" si="27"/>
        <v>-37</v>
      </c>
      <c r="BI124" s="19" t="str">
        <f>IF(ISBLANK(R124),#REF!,R124)</f>
        <v>2.5</v>
      </c>
      <c r="BJ124" s="19" t="str">
        <f>IF(ISBLANK(Q124),#REF!,Q124)</f>
        <v>km/h</v>
      </c>
      <c r="BK124" s="19" t="e">
        <f t="shared" si="28"/>
        <v>#VALUE!</v>
      </c>
      <c r="BL124" s="47">
        <f t="shared" si="40"/>
        <v>5.62</v>
      </c>
      <c r="BM124" s="48">
        <f t="shared" si="41"/>
        <v>3.863</v>
      </c>
      <c r="BN124" s="20">
        <f t="shared" si="42"/>
        <v>337.76900000000001</v>
      </c>
      <c r="BO124" s="20">
        <f t="shared" si="43"/>
        <v>337.76900000000001</v>
      </c>
      <c r="BP124" s="20">
        <f t="shared" si="44"/>
        <v>0</v>
      </c>
      <c r="BQ124" s="48"/>
    </row>
    <row r="125" spans="1:69" x14ac:dyDescent="0.25">
      <c r="A125">
        <v>2094.1820497295698</v>
      </c>
      <c r="B125">
        <v>128.57339985637799</v>
      </c>
      <c r="D125">
        <v>2742.8023032629599</v>
      </c>
      <c r="E125">
        <v>415.88083117750102</v>
      </c>
      <c r="G125">
        <v>3990.1129943502801</v>
      </c>
      <c r="H125">
        <v>302.534725209594</v>
      </c>
      <c r="J125" s="64">
        <v>36532</v>
      </c>
      <c r="K125" s="88" t="s">
        <v>91</v>
      </c>
      <c r="L125" s="91">
        <v>337.76900000000001</v>
      </c>
      <c r="M125" s="88" t="s">
        <v>91</v>
      </c>
      <c r="N125" s="91">
        <v>3.863</v>
      </c>
      <c r="O125" s="70" t="s">
        <v>92</v>
      </c>
      <c r="P125" s="93" t="s">
        <v>124</v>
      </c>
      <c r="Q125" s="55" t="s">
        <v>20</v>
      </c>
      <c r="R125" s="89" t="s">
        <v>119</v>
      </c>
      <c r="S125" s="55" t="s">
        <v>101</v>
      </c>
      <c r="T125" s="89" t="s">
        <v>419</v>
      </c>
      <c r="U125" s="55" t="s">
        <v>101</v>
      </c>
      <c r="V125" s="89" t="s">
        <v>135</v>
      </c>
      <c r="W125" s="55" t="s">
        <v>102</v>
      </c>
      <c r="X125" s="89" t="s">
        <v>122</v>
      </c>
      <c r="Y125" s="55" t="s">
        <v>93</v>
      </c>
      <c r="Z125" s="91">
        <v>5.55</v>
      </c>
      <c r="AA125" s="52" t="s">
        <v>26</v>
      </c>
      <c r="AB125" s="90" t="s">
        <v>220</v>
      </c>
      <c r="AC125" s="55" t="s">
        <v>91</v>
      </c>
      <c r="AD125" s="91">
        <v>337.76900000000001</v>
      </c>
      <c r="AH125" s="77">
        <f t="shared" si="29"/>
        <v>2094.1820497295698</v>
      </c>
      <c r="AI125" s="78">
        <f t="shared" si="30"/>
        <v>385.72019956913397</v>
      </c>
      <c r="AJ125" s="79">
        <f t="shared" si="31"/>
        <v>115.04144864014317</v>
      </c>
      <c r="AK125" s="77">
        <f t="shared" si="32"/>
        <v>2742.8023032629599</v>
      </c>
      <c r="AL125" s="78">
        <f t="shared" si="33"/>
        <v>415.88083117750102</v>
      </c>
      <c r="AM125" s="79">
        <f t="shared" si="34"/>
        <v>162.45419673937911</v>
      </c>
      <c r="AN125" s="77">
        <f t="shared" si="45"/>
        <v>3990.1129943502801</v>
      </c>
      <c r="AO125" s="78">
        <f t="shared" si="46"/>
        <v>302.534725209594</v>
      </c>
      <c r="AP125" s="79">
        <f t="shared" si="35"/>
        <v>171.92061314545825</v>
      </c>
      <c r="AQ125" s="100">
        <f>AI125*'Berechnungen 525d'!$C$5/'Berechnungen 525d'!$F$3/1000</f>
        <v>15.011877794484452</v>
      </c>
      <c r="AR125" s="100">
        <f>AI125*'Berechnungen 525d'!$C$6/'Berechnungen 525d'!$F$3/1000</f>
        <v>8.3653975495982049</v>
      </c>
      <c r="AS125" s="100">
        <f>AI125*'Berechnungen 525d'!$C$7/'Berechnungen 525d'!$F$3/1000</f>
        <v>5.2140491576262775</v>
      </c>
      <c r="AT125" s="100">
        <f>AI125*'Berechnungen 525d'!$C$8/'Berechnungen 525d'!$F$3/1000</f>
        <v>3.6383749616403152</v>
      </c>
      <c r="AU125" s="100">
        <f>AI125*'Berechnungen 525d'!$C$9/'Berechnungen 525d'!$F$3/1000</f>
        <v>2.8648621745199332</v>
      </c>
      <c r="AV125" s="4">
        <f>AH125/'Berechnungen 525d'!$C$5*'Berechnungen 525d'!$B$3/1000*60</f>
        <v>20.285369083298935</v>
      </c>
      <c r="AW125" s="4">
        <f>AH125/'Berechnungen 525d'!$C$6*'Berechnungen 525d'!$B$3/1000*60</f>
        <v>36.402511642632327</v>
      </c>
      <c r="AX125" s="4">
        <f>AH125/'Berechnungen 525d'!$C$7*'Berechnungen 525d'!$B$3/1000*60</f>
        <v>58.404029668399133</v>
      </c>
      <c r="AY125" s="4">
        <f>AH125/'Berechnungen 525d'!$C$8*'Berechnungen 525d'!$B$3/1000*60</f>
        <v>83.697113383060156</v>
      </c>
      <c r="AZ125" s="4">
        <f>AH125/'Berechnungen 525d'!$C$9*'Berechnungen 525d'!$B$3/1000*60</f>
        <v>106.29533399648642</v>
      </c>
      <c r="BA125" s="99"/>
      <c r="BB125" s="82"/>
      <c r="BC125" s="17">
        <f t="shared" si="36"/>
        <v>36.531999999999996</v>
      </c>
      <c r="BD125" s="95">
        <f t="shared" si="37"/>
        <v>751</v>
      </c>
      <c r="BE125" s="4">
        <f>BD125*60*'Berechnungen 525d'!$D$9/1000</f>
        <v>38.118842553191492</v>
      </c>
      <c r="BF125" s="19">
        <f t="shared" si="38"/>
        <v>1003</v>
      </c>
      <c r="BG125" s="19">
        <f t="shared" si="39"/>
        <v>1041</v>
      </c>
      <c r="BH125" s="19">
        <f t="shared" si="27"/>
        <v>-38</v>
      </c>
      <c r="BI125" s="19" t="str">
        <f>IF(ISBLANK(R125),#REF!,R125)</f>
        <v>2.5</v>
      </c>
      <c r="BJ125" s="19" t="str">
        <f>IF(ISBLANK(Q125),#REF!,Q125)</f>
        <v>km/h</v>
      </c>
      <c r="BK125" s="19" t="e">
        <f t="shared" si="28"/>
        <v>#VALUE!</v>
      </c>
      <c r="BL125" s="47">
        <f t="shared" si="40"/>
        <v>5.55</v>
      </c>
      <c r="BM125" s="48">
        <f t="shared" si="41"/>
        <v>3.863</v>
      </c>
      <c r="BN125" s="20">
        <f t="shared" si="42"/>
        <v>337.76900000000001</v>
      </c>
      <c r="BO125" s="20">
        <f t="shared" si="43"/>
        <v>337.76900000000001</v>
      </c>
      <c r="BP125" s="20">
        <f t="shared" si="44"/>
        <v>0</v>
      </c>
      <c r="BQ125" s="48"/>
    </row>
    <row r="126" spans="1:69" x14ac:dyDescent="0.25">
      <c r="A126">
        <v>2104.2762802791699</v>
      </c>
      <c r="B126">
        <v>129.786303324431</v>
      </c>
      <c r="D126">
        <v>2750.47984644914</v>
      </c>
      <c r="E126">
        <v>418.84905130753401</v>
      </c>
      <c r="G126">
        <v>4011.2994350282502</v>
      </c>
      <c r="H126">
        <v>300.84984752454397</v>
      </c>
      <c r="J126" s="64">
        <v>36823</v>
      </c>
      <c r="K126" s="88" t="s">
        <v>91</v>
      </c>
      <c r="L126" s="91">
        <v>337.76900000000001</v>
      </c>
      <c r="M126" s="88" t="s">
        <v>91</v>
      </c>
      <c r="N126" s="91">
        <v>3.8540000000000001</v>
      </c>
      <c r="O126" s="70" t="s">
        <v>92</v>
      </c>
      <c r="P126" s="93" t="s">
        <v>118</v>
      </c>
      <c r="Q126" s="55" t="s">
        <v>20</v>
      </c>
      <c r="R126" s="89" t="s">
        <v>119</v>
      </c>
      <c r="S126" s="55" t="s">
        <v>101</v>
      </c>
      <c r="T126" s="89" t="s">
        <v>419</v>
      </c>
      <c r="U126" s="55" t="s">
        <v>101</v>
      </c>
      <c r="V126" s="89" t="s">
        <v>121</v>
      </c>
      <c r="W126" s="55" t="s">
        <v>102</v>
      </c>
      <c r="X126" s="89" t="s">
        <v>122</v>
      </c>
      <c r="Y126" s="55" t="s">
        <v>93</v>
      </c>
      <c r="Z126" s="91">
        <v>5.63</v>
      </c>
      <c r="AA126" s="52" t="s">
        <v>26</v>
      </c>
      <c r="AB126" s="90" t="s">
        <v>125</v>
      </c>
      <c r="AC126" s="55" t="s">
        <v>91</v>
      </c>
      <c r="AD126" s="91">
        <v>337.76900000000001</v>
      </c>
      <c r="AH126" s="77">
        <f t="shared" si="29"/>
        <v>2104.2762802791699</v>
      </c>
      <c r="AI126" s="78">
        <f t="shared" si="30"/>
        <v>389.35890997329301</v>
      </c>
      <c r="AJ126" s="79">
        <f t="shared" si="31"/>
        <v>116.68644360889165</v>
      </c>
      <c r="AK126" s="77">
        <f t="shared" si="32"/>
        <v>2750.47984644914</v>
      </c>
      <c r="AL126" s="78">
        <f t="shared" si="33"/>
        <v>418.84905130753401</v>
      </c>
      <c r="AM126" s="79">
        <f t="shared" si="34"/>
        <v>164.07164392189461</v>
      </c>
      <c r="AN126" s="77">
        <f t="shared" si="45"/>
        <v>4011.2994350282502</v>
      </c>
      <c r="AO126" s="78">
        <f t="shared" si="46"/>
        <v>300.84984752454397</v>
      </c>
      <c r="AP126" s="79">
        <f t="shared" si="35"/>
        <v>171.87092108109647</v>
      </c>
      <c r="AQ126" s="100">
        <f>AI126*'Berechnungen 525d'!$C$5/'Berechnungen 525d'!$F$3/1000</f>
        <v>15.153493079288753</v>
      </c>
      <c r="AR126" s="100">
        <f>AI126*'Berechnungen 525d'!$C$6/'Berechnungen 525d'!$F$3/1000</f>
        <v>8.4443129373135779</v>
      </c>
      <c r="AS126" s="100">
        <f>AI126*'Berechnungen 525d'!$C$7/'Berechnungen 525d'!$F$3/1000</f>
        <v>5.2632361458598336</v>
      </c>
      <c r="AT126" s="100">
        <f>AI126*'Berechnungen 525d'!$C$8/'Berechnungen 525d'!$F$3/1000</f>
        <v>3.6726977501329601</v>
      </c>
      <c r="AU126" s="100">
        <f>AI126*'Berechnungen 525d'!$C$9/'Berechnungen 525d'!$F$3/1000</f>
        <v>2.8918879922306773</v>
      </c>
      <c r="AV126" s="4">
        <f>AH126/'Berechnungen 525d'!$C$5*'Berechnungen 525d'!$B$3/1000*60</f>
        <v>20.383147207381789</v>
      </c>
      <c r="AW126" s="4">
        <f>AH126/'Berechnungen 525d'!$C$6*'Berechnungen 525d'!$B$3/1000*60</f>
        <v>36.577976495438548</v>
      </c>
      <c r="AX126" s="4">
        <f>AH126/'Berechnungen 525d'!$C$7*'Berechnungen 525d'!$B$3/1000*60</f>
        <v>58.685544706967349</v>
      </c>
      <c r="AY126" s="4">
        <f>AH126/'Berechnungen 525d'!$C$8*'Berechnungen 525d'!$B$3/1000*60</f>
        <v>84.100544383213062</v>
      </c>
      <c r="AZ126" s="4">
        <f>AH126/'Berechnungen 525d'!$C$9*'Berechnungen 525d'!$B$3/1000*60</f>
        <v>106.80769136668059</v>
      </c>
      <c r="BA126" s="99"/>
      <c r="BB126" s="82"/>
      <c r="BC126" s="17">
        <f t="shared" si="36"/>
        <v>36.823</v>
      </c>
      <c r="BD126" s="95">
        <f t="shared" si="37"/>
        <v>750</v>
      </c>
      <c r="BE126" s="4">
        <f>BD126*60*'Berechnungen 525d'!$D$9/1000</f>
        <v>38.068085106382973</v>
      </c>
      <c r="BF126" s="19">
        <f t="shared" si="38"/>
        <v>1004</v>
      </c>
      <c r="BG126" s="19">
        <f t="shared" si="39"/>
        <v>1041</v>
      </c>
      <c r="BH126" s="19">
        <f t="shared" si="27"/>
        <v>-37</v>
      </c>
      <c r="BI126" s="19" t="str">
        <f>IF(ISBLANK(R126),#REF!,R126)</f>
        <v>2.5</v>
      </c>
      <c r="BJ126" s="19" t="str">
        <f>IF(ISBLANK(Q126),#REF!,Q126)</f>
        <v>km/h</v>
      </c>
      <c r="BK126" s="19" t="e">
        <f t="shared" si="28"/>
        <v>#VALUE!</v>
      </c>
      <c r="BL126" s="47">
        <f t="shared" si="40"/>
        <v>5.63</v>
      </c>
      <c r="BM126" s="48">
        <f t="shared" si="41"/>
        <v>3.8540000000000001</v>
      </c>
      <c r="BN126" s="20">
        <f t="shared" si="42"/>
        <v>337.76900000000001</v>
      </c>
      <c r="BO126" s="20">
        <f t="shared" si="43"/>
        <v>337.76900000000001</v>
      </c>
      <c r="BP126" s="20">
        <f t="shared" si="44"/>
        <v>0</v>
      </c>
      <c r="BQ126" s="48"/>
    </row>
    <row r="127" spans="1:69" x14ac:dyDescent="0.25">
      <c r="A127">
        <v>2114.3830269236901</v>
      </c>
      <c r="B127">
        <v>132.116643746568</v>
      </c>
      <c r="D127">
        <v>2750.47984644914</v>
      </c>
      <c r="E127">
        <v>420.82533589251398</v>
      </c>
      <c r="G127">
        <v>4039.5480225988699</v>
      </c>
      <c r="H127">
        <v>297.47531235959298</v>
      </c>
      <c r="J127" s="64">
        <v>37103</v>
      </c>
      <c r="K127" s="88" t="s">
        <v>91</v>
      </c>
      <c r="L127" s="91">
        <v>337.76900000000001</v>
      </c>
      <c r="M127" s="88" t="s">
        <v>91</v>
      </c>
      <c r="N127" s="91">
        <v>3.863</v>
      </c>
      <c r="O127" s="70" t="s">
        <v>92</v>
      </c>
      <c r="P127" s="93" t="s">
        <v>124</v>
      </c>
      <c r="Q127" s="55" t="s">
        <v>20</v>
      </c>
      <c r="R127" s="89" t="s">
        <v>119</v>
      </c>
      <c r="S127" s="55" t="s">
        <v>101</v>
      </c>
      <c r="T127" s="89" t="s">
        <v>419</v>
      </c>
      <c r="U127" s="55" t="s">
        <v>101</v>
      </c>
      <c r="V127" s="89" t="s">
        <v>121</v>
      </c>
      <c r="W127" s="55" t="s">
        <v>102</v>
      </c>
      <c r="X127" s="89" t="s">
        <v>122</v>
      </c>
      <c r="Y127" s="55" t="s">
        <v>93</v>
      </c>
      <c r="Z127" s="91">
        <v>5.59</v>
      </c>
      <c r="AA127" s="52" t="s">
        <v>26</v>
      </c>
      <c r="AB127" s="90" t="s">
        <v>220</v>
      </c>
      <c r="AC127" s="55" t="s">
        <v>91</v>
      </c>
      <c r="AD127" s="91">
        <v>337.76900000000001</v>
      </c>
      <c r="AH127" s="77">
        <f t="shared" si="29"/>
        <v>2114.3830269236901</v>
      </c>
      <c r="AI127" s="78">
        <f t="shared" si="30"/>
        <v>396.34993123970401</v>
      </c>
      <c r="AJ127" s="79">
        <f t="shared" si="31"/>
        <v>119.35207597441112</v>
      </c>
      <c r="AK127" s="77">
        <f t="shared" si="32"/>
        <v>2750.47984644914</v>
      </c>
      <c r="AL127" s="78">
        <f t="shared" si="33"/>
        <v>420.82533589251398</v>
      </c>
      <c r="AM127" s="79">
        <f t="shared" si="34"/>
        <v>164.84579456089673</v>
      </c>
      <c r="AN127" s="77">
        <f t="shared" si="45"/>
        <v>4039.5480225988699</v>
      </c>
      <c r="AO127" s="78">
        <f t="shared" si="46"/>
        <v>297.47531235959298</v>
      </c>
      <c r="AP127" s="79">
        <f t="shared" si="35"/>
        <v>171.13988310159499</v>
      </c>
      <c r="AQ127" s="100">
        <f>AI127*'Berechnungen 525d'!$C$5/'Berechnungen 525d'!$F$3/1000</f>
        <v>15.42557724036519</v>
      </c>
      <c r="AR127" s="100">
        <f>AI127*'Berechnungen 525d'!$C$6/'Berechnungen 525d'!$F$3/1000</f>
        <v>8.5959323553180056</v>
      </c>
      <c r="AS127" s="100">
        <f>AI127*'Berechnungen 525d'!$C$7/'Berechnungen 525d'!$F$3/1000</f>
        <v>5.3577386598214964</v>
      </c>
      <c r="AT127" s="100">
        <f>AI127*'Berechnungen 525d'!$C$8/'Berechnungen 525d'!$F$3/1000</f>
        <v>3.7386418120732419</v>
      </c>
      <c r="AU127" s="100">
        <f>AI127*'Berechnungen 525d'!$C$9/'Berechnungen 525d'!$F$3/1000</f>
        <v>2.9438124504513716</v>
      </c>
      <c r="AV127" s="4">
        <f>AH127/'Berechnungen 525d'!$C$5*'Berechnungen 525d'!$B$3/1000*60</f>
        <v>20.481046569064294</v>
      </c>
      <c r="AW127" s="4">
        <f>AH127/'Berechnungen 525d'!$C$6*'Berechnungen 525d'!$B$3/1000*60</f>
        <v>36.753658911608532</v>
      </c>
      <c r="AX127" s="4">
        <f>AH127/'Berechnungen 525d'!$C$7*'Berechnungen 525d'!$B$3/1000*60</f>
        <v>58.967408803240062</v>
      </c>
      <c r="AY127" s="4">
        <f>AH127/'Berechnungen 525d'!$C$8*'Berechnungen 525d'!$B$3/1000*60</f>
        <v>84.504475607792841</v>
      </c>
      <c r="AZ127" s="4">
        <f>AH127/'Berechnungen 525d'!$C$9*'Berechnungen 525d'!$B$3/1000*60</f>
        <v>107.32068402189691</v>
      </c>
      <c r="BA127" s="99"/>
      <c r="BB127" s="82"/>
      <c r="BC127" s="17">
        <f t="shared" si="36"/>
        <v>37.103000000000002</v>
      </c>
      <c r="BD127" s="95">
        <f t="shared" si="37"/>
        <v>751</v>
      </c>
      <c r="BE127" s="4">
        <f>BD127*60*'Berechnungen 525d'!$D$9/1000</f>
        <v>38.118842553191492</v>
      </c>
      <c r="BF127" s="19">
        <f t="shared" si="38"/>
        <v>1004</v>
      </c>
      <c r="BG127" s="19">
        <f t="shared" si="39"/>
        <v>1041</v>
      </c>
      <c r="BH127" s="19">
        <f t="shared" si="27"/>
        <v>-37</v>
      </c>
      <c r="BI127" s="19" t="str">
        <f>IF(ISBLANK(R127),#REF!,R127)</f>
        <v>2.5</v>
      </c>
      <c r="BJ127" s="19" t="str">
        <f>IF(ISBLANK(Q127),#REF!,Q127)</f>
        <v>km/h</v>
      </c>
      <c r="BK127" s="19" t="e">
        <f t="shared" si="28"/>
        <v>#VALUE!</v>
      </c>
      <c r="BL127" s="47">
        <f t="shared" si="40"/>
        <v>5.59</v>
      </c>
      <c r="BM127" s="48">
        <f t="shared" si="41"/>
        <v>3.863</v>
      </c>
      <c r="BN127" s="20">
        <f t="shared" si="42"/>
        <v>337.76900000000001</v>
      </c>
      <c r="BO127" s="20">
        <f t="shared" si="43"/>
        <v>337.76900000000001</v>
      </c>
      <c r="BP127" s="20">
        <f t="shared" si="44"/>
        <v>0</v>
      </c>
      <c r="BQ127" s="48"/>
    </row>
    <row r="128" spans="1:69" x14ac:dyDescent="0.25">
      <c r="A128">
        <v>2124.47621446537</v>
      </c>
      <c r="B128">
        <v>133.236427468448</v>
      </c>
      <c r="D128">
        <v>2765.8349328214999</v>
      </c>
      <c r="E128">
        <v>423.79734927510901</v>
      </c>
      <c r="G128">
        <v>4067.7966101694901</v>
      </c>
      <c r="H128">
        <v>294.100777194643</v>
      </c>
      <c r="J128" s="64">
        <v>39516</v>
      </c>
      <c r="K128" s="88" t="s">
        <v>91</v>
      </c>
      <c r="L128" s="91">
        <v>337.76900000000001</v>
      </c>
      <c r="M128" s="88" t="s">
        <v>91</v>
      </c>
      <c r="N128" s="91">
        <v>3.8580000000000001</v>
      </c>
      <c r="O128" s="70" t="s">
        <v>92</v>
      </c>
      <c r="P128" s="93" t="s">
        <v>413</v>
      </c>
      <c r="Q128" s="55" t="s">
        <v>20</v>
      </c>
      <c r="R128" s="89" t="s">
        <v>119</v>
      </c>
      <c r="S128" s="55" t="s">
        <v>101</v>
      </c>
      <c r="T128" s="89" t="s">
        <v>419</v>
      </c>
      <c r="U128" s="55" t="s">
        <v>101</v>
      </c>
      <c r="V128" s="89" t="s">
        <v>121</v>
      </c>
      <c r="W128" s="55" t="s">
        <v>102</v>
      </c>
      <c r="X128" s="89" t="s">
        <v>122</v>
      </c>
      <c r="Y128" s="55" t="s">
        <v>93</v>
      </c>
      <c r="Z128" s="91">
        <v>5.76</v>
      </c>
      <c r="AA128" s="52" t="s">
        <v>26</v>
      </c>
      <c r="AB128" s="90" t="s">
        <v>125</v>
      </c>
      <c r="AC128" s="55" t="s">
        <v>91</v>
      </c>
      <c r="AD128" s="91">
        <v>337.76900000000001</v>
      </c>
      <c r="AH128" s="77">
        <f t="shared" si="29"/>
        <v>2124.47621446537</v>
      </c>
      <c r="AI128" s="78">
        <f t="shared" si="30"/>
        <v>399.70928240534397</v>
      </c>
      <c r="AJ128" s="79">
        <f t="shared" si="31"/>
        <v>120.93823702834224</v>
      </c>
      <c r="AK128" s="77">
        <f t="shared" si="32"/>
        <v>2765.8349328214999</v>
      </c>
      <c r="AL128" s="78">
        <f t="shared" si="33"/>
        <v>423.79734927510901</v>
      </c>
      <c r="AM128" s="79">
        <f t="shared" si="34"/>
        <v>166.93677523671786</v>
      </c>
      <c r="AN128" s="77">
        <f t="shared" si="45"/>
        <v>4067.7966101694901</v>
      </c>
      <c r="AO128" s="78">
        <f t="shared" si="46"/>
        <v>294.100777194643</v>
      </c>
      <c r="AP128" s="79">
        <f t="shared" si="35"/>
        <v>170.3816927223925</v>
      </c>
      <c r="AQ128" s="100">
        <f>AI128*'Berechnungen 525d'!$C$5/'Berechnungen 525d'!$F$3/1000</f>
        <v>15.556320118813554</v>
      </c>
      <c r="AR128" s="100">
        <f>AI128*'Berechnungen 525d'!$C$6/'Berechnungen 525d'!$F$3/1000</f>
        <v>8.6687890738426656</v>
      </c>
      <c r="AS128" s="100">
        <f>AI128*'Berechnungen 525d'!$C$7/'Berechnungen 525d'!$F$3/1000</f>
        <v>5.4031493542444018</v>
      </c>
      <c r="AT128" s="100">
        <f>AI128*'Berechnungen 525d'!$C$8/'Berechnungen 525d'!$F$3/1000</f>
        <v>3.770329494445269</v>
      </c>
      <c r="AU128" s="100">
        <f>AI128*'Berechnungen 525d'!$C$9/'Berechnungen 525d'!$F$3/1000</f>
        <v>2.9687633814529675</v>
      </c>
      <c r="AV128" s="4">
        <f>AH128/'Berechnungen 525d'!$C$5*'Berechnungen 525d'!$B$3/1000*60</f>
        <v>20.578814590013749</v>
      </c>
      <c r="AW128" s="4">
        <f>AH128/'Berechnungen 525d'!$C$6*'Berechnungen 525d'!$B$3/1000*60</f>
        <v>36.929105634134267</v>
      </c>
      <c r="AX128" s="4">
        <f>AH128/'Berechnungen 525d'!$C$7*'Berechnungen 525d'!$B$3/1000*60</f>
        <v>59.248894753665965</v>
      </c>
      <c r="AY128" s="4">
        <f>AH128/'Berechnungen 525d'!$C$8*'Berechnungen 525d'!$B$3/1000*60</f>
        <v>84.907864922576422</v>
      </c>
      <c r="AZ128" s="4">
        <f>AH128/'Berechnungen 525d'!$C$9*'Berechnungen 525d'!$B$3/1000*60</f>
        <v>107.83298845167207</v>
      </c>
      <c r="BA128" s="99"/>
      <c r="BB128" s="82"/>
      <c r="BC128" s="17">
        <f t="shared" si="36"/>
        <v>39.515999999999998</v>
      </c>
      <c r="BD128" s="95">
        <f t="shared" si="37"/>
        <v>749</v>
      </c>
      <c r="BE128" s="4">
        <f>BD128*60*'Berechnungen 525d'!$D$9/1000</f>
        <v>38.01732765957447</v>
      </c>
      <c r="BF128" s="19">
        <f t="shared" si="38"/>
        <v>1004</v>
      </c>
      <c r="BG128" s="19">
        <f t="shared" si="39"/>
        <v>1041</v>
      </c>
      <c r="BH128" s="19">
        <f t="shared" si="27"/>
        <v>-37</v>
      </c>
      <c r="BI128" s="19" t="str">
        <f>IF(ISBLANK(R128),#REF!,R128)</f>
        <v>2.5</v>
      </c>
      <c r="BJ128" s="19" t="str">
        <f>IF(ISBLANK(Q128),#REF!,Q128)</f>
        <v>km/h</v>
      </c>
      <c r="BK128" s="19" t="e">
        <f t="shared" si="28"/>
        <v>#VALUE!</v>
      </c>
      <c r="BL128" s="47">
        <f t="shared" si="40"/>
        <v>5.76</v>
      </c>
      <c r="BM128" s="48">
        <f t="shared" si="41"/>
        <v>3.8580000000000001</v>
      </c>
      <c r="BN128" s="20">
        <f t="shared" si="42"/>
        <v>337.76900000000001</v>
      </c>
      <c r="BO128" s="20">
        <f t="shared" si="43"/>
        <v>337.76900000000001</v>
      </c>
      <c r="BP128" s="20">
        <f t="shared" si="44"/>
        <v>0</v>
      </c>
      <c r="BQ128" s="48"/>
    </row>
    <row r="129" spans="1:69" x14ac:dyDescent="0.25">
      <c r="A129">
        <v>2144.65633150129</v>
      </c>
      <c r="B129">
        <v>134.917276435166</v>
      </c>
      <c r="D129">
        <v>2773.5124760076801</v>
      </c>
      <c r="E129">
        <v>426.765569405142</v>
      </c>
      <c r="G129">
        <v>4096.0451977401099</v>
      </c>
      <c r="H129">
        <v>290.726242029692</v>
      </c>
      <c r="J129" s="64">
        <v>39787</v>
      </c>
      <c r="K129" s="88" t="s">
        <v>91</v>
      </c>
      <c r="L129" s="91">
        <v>337.76900000000001</v>
      </c>
      <c r="M129" s="88" t="s">
        <v>91</v>
      </c>
      <c r="N129" s="91">
        <v>3.8580000000000001</v>
      </c>
      <c r="O129" s="70" t="s">
        <v>92</v>
      </c>
      <c r="P129" s="93" t="s">
        <v>118</v>
      </c>
      <c r="Q129" s="55" t="s">
        <v>20</v>
      </c>
      <c r="R129" s="89" t="s">
        <v>119</v>
      </c>
      <c r="S129" s="55" t="s">
        <v>101</v>
      </c>
      <c r="T129" s="89" t="s">
        <v>419</v>
      </c>
      <c r="U129" s="55" t="s">
        <v>101</v>
      </c>
      <c r="V129" s="89" t="s">
        <v>121</v>
      </c>
      <c r="W129" s="55" t="s">
        <v>102</v>
      </c>
      <c r="X129" s="89" t="s">
        <v>122</v>
      </c>
      <c r="Y129" s="55" t="s">
        <v>93</v>
      </c>
      <c r="Z129" s="91">
        <v>5.66</v>
      </c>
      <c r="AA129" s="52" t="s">
        <v>26</v>
      </c>
      <c r="AB129" s="90" t="s">
        <v>125</v>
      </c>
      <c r="AC129" s="55" t="s">
        <v>91</v>
      </c>
      <c r="AD129" s="91">
        <v>337.76900000000001</v>
      </c>
      <c r="AH129" s="77">
        <f t="shared" si="29"/>
        <v>2144.65633150129</v>
      </c>
      <c r="AI129" s="78">
        <f t="shared" si="30"/>
        <v>404.75182930549801</v>
      </c>
      <c r="AJ129" s="79">
        <f t="shared" si="31"/>
        <v>123.62720638754686</v>
      </c>
      <c r="AK129" s="77">
        <f t="shared" si="32"/>
        <v>2773.5124760076801</v>
      </c>
      <c r="AL129" s="78">
        <f t="shared" si="33"/>
        <v>426.765569405142</v>
      </c>
      <c r="AM129" s="79">
        <f t="shared" si="34"/>
        <v>168.57261514999115</v>
      </c>
      <c r="AN129" s="77">
        <f t="shared" si="45"/>
        <v>4096.0451977401099</v>
      </c>
      <c r="AO129" s="78">
        <f t="shared" si="46"/>
        <v>290.726242029692</v>
      </c>
      <c r="AP129" s="79">
        <f t="shared" si="35"/>
        <v>169.59634994348784</v>
      </c>
      <c r="AQ129" s="100">
        <f>AI129*'Berechnungen 525d'!$C$5/'Berechnungen 525d'!$F$3/1000</f>
        <v>15.752571437574215</v>
      </c>
      <c r="AR129" s="100">
        <f>AI129*'Berechnungen 525d'!$C$6/'Berechnungen 525d'!$F$3/1000</f>
        <v>8.7781504957474628</v>
      </c>
      <c r="AS129" s="100">
        <f>AI129*'Berechnungen 525d'!$C$7/'Berechnungen 525d'!$F$3/1000</f>
        <v>5.4713129802261582</v>
      </c>
      <c r="AT129" s="100">
        <f>AI129*'Berechnungen 525d'!$C$8/'Berechnungen 525d'!$F$3/1000</f>
        <v>3.8178942224655059</v>
      </c>
      <c r="AU129" s="100">
        <f>AI129*'Berechnungen 525d'!$C$9/'Berechnungen 525d'!$F$3/1000</f>
        <v>3.0062159232011858</v>
      </c>
      <c r="AV129" s="4">
        <f>AH129/'Berechnungen 525d'!$C$5*'Berechnungen 525d'!$B$3/1000*60</f>
        <v>20.774290013113028</v>
      </c>
      <c r="AW129" s="4">
        <f>AH129/'Berechnungen 525d'!$C$6*'Berechnungen 525d'!$B$3/1000*60</f>
        <v>37.27989029750421</v>
      </c>
      <c r="AX129" s="4">
        <f>AH129/'Berechnungen 525d'!$C$7*'Berechnungen 525d'!$B$3/1000*60</f>
        <v>59.811692125666092</v>
      </c>
      <c r="AY129" s="4">
        <f>AH129/'Berechnungen 525d'!$C$8*'Berechnungen 525d'!$B$3/1000*60</f>
        <v>85.71439343993093</v>
      </c>
      <c r="AZ129" s="4">
        <f>AH129/'Berechnungen 525d'!$C$9*'Berechnungen 525d'!$B$3/1000*60</f>
        <v>108.85727966871229</v>
      </c>
      <c r="BA129" s="99"/>
      <c r="BB129" s="82"/>
      <c r="BC129" s="17">
        <f t="shared" si="36"/>
        <v>39.786999999999999</v>
      </c>
      <c r="BD129" s="95">
        <f t="shared" si="37"/>
        <v>750</v>
      </c>
      <c r="BE129" s="4">
        <f>BD129*60*'Berechnungen 525d'!$D$9/1000</f>
        <v>38.068085106382973</v>
      </c>
      <c r="BF129" s="19">
        <f t="shared" si="38"/>
        <v>1004</v>
      </c>
      <c r="BG129" s="19">
        <f t="shared" si="39"/>
        <v>1041</v>
      </c>
      <c r="BH129" s="19">
        <f t="shared" si="27"/>
        <v>-37</v>
      </c>
      <c r="BI129" s="19" t="str">
        <f>IF(ISBLANK(R129),#REF!,R129)</f>
        <v>2.5</v>
      </c>
      <c r="BJ129" s="19" t="str">
        <f>IF(ISBLANK(Q129),#REF!,Q129)</f>
        <v>km/h</v>
      </c>
      <c r="BK129" s="19" t="e">
        <f t="shared" si="28"/>
        <v>#VALUE!</v>
      </c>
      <c r="BL129" s="47">
        <f t="shared" si="40"/>
        <v>5.66</v>
      </c>
      <c r="BM129" s="48">
        <f t="shared" si="41"/>
        <v>3.8580000000000001</v>
      </c>
      <c r="BN129" s="20">
        <f t="shared" si="42"/>
        <v>337.76900000000001</v>
      </c>
      <c r="BO129" s="20">
        <f t="shared" si="43"/>
        <v>337.76900000000001</v>
      </c>
      <c r="BP129" s="20">
        <f t="shared" si="44"/>
        <v>0</v>
      </c>
      <c r="BQ129" s="48"/>
    </row>
    <row r="130" spans="1:69" x14ac:dyDescent="0.25">
      <c r="A130">
        <v>2158.78700266123</v>
      </c>
      <c r="B130">
        <v>136.50359759503201</v>
      </c>
      <c r="D130">
        <v>2788.86756238004</v>
      </c>
      <c r="E130">
        <v>429.73758278773698</v>
      </c>
      <c r="G130">
        <v>4103.10734463277</v>
      </c>
      <c r="H130">
        <v>289.03658454979097</v>
      </c>
      <c r="J130" s="64">
        <v>40067</v>
      </c>
      <c r="K130" s="88" t="s">
        <v>91</v>
      </c>
      <c r="L130" s="91">
        <v>337.76900000000001</v>
      </c>
      <c r="M130" s="88" t="s">
        <v>91</v>
      </c>
      <c r="N130" s="91">
        <v>3.867</v>
      </c>
      <c r="O130" s="70" t="s">
        <v>92</v>
      </c>
      <c r="P130" s="93" t="s">
        <v>124</v>
      </c>
      <c r="Q130" s="55" t="s">
        <v>20</v>
      </c>
      <c r="R130" s="89" t="s">
        <v>119</v>
      </c>
      <c r="S130" s="55" t="s">
        <v>101</v>
      </c>
      <c r="T130" s="89" t="s">
        <v>419</v>
      </c>
      <c r="U130" s="55" t="s">
        <v>101</v>
      </c>
      <c r="V130" s="89" t="s">
        <v>121</v>
      </c>
      <c r="W130" s="55" t="s">
        <v>102</v>
      </c>
      <c r="X130" s="89" t="s">
        <v>122</v>
      </c>
      <c r="Y130" s="55" t="s">
        <v>93</v>
      </c>
      <c r="Z130" s="91">
        <v>5.59</v>
      </c>
      <c r="AA130" s="52" t="s">
        <v>26</v>
      </c>
      <c r="AB130" s="90" t="s">
        <v>220</v>
      </c>
      <c r="AC130" s="55" t="s">
        <v>91</v>
      </c>
      <c r="AD130" s="91">
        <v>337.76900000000001</v>
      </c>
      <c r="AH130" s="77">
        <f t="shared" si="29"/>
        <v>2158.78700266123</v>
      </c>
      <c r="AI130" s="78">
        <f t="shared" si="30"/>
        <v>409.51079278509599</v>
      </c>
      <c r="AJ130" s="79">
        <f t="shared" si="31"/>
        <v>125.90491182637277</v>
      </c>
      <c r="AK130" s="77">
        <f t="shared" si="32"/>
        <v>2788.86756238004</v>
      </c>
      <c r="AL130" s="78">
        <f t="shared" si="33"/>
        <v>429.73758278773698</v>
      </c>
      <c r="AM130" s="79">
        <f t="shared" si="34"/>
        <v>170.68633528829488</v>
      </c>
      <c r="AN130" s="77">
        <f t="shared" si="45"/>
        <v>4103.10734463277</v>
      </c>
      <c r="AO130" s="78">
        <f t="shared" si="46"/>
        <v>289.03658454979097</v>
      </c>
      <c r="AP130" s="79">
        <f t="shared" si="35"/>
        <v>168.90138936900811</v>
      </c>
      <c r="AQ130" s="100">
        <f>AI130*'Berechnungen 525d'!$C$5/'Berechnungen 525d'!$F$3/1000</f>
        <v>15.937785948673042</v>
      </c>
      <c r="AR130" s="100">
        <f>AI130*'Berechnungen 525d'!$C$6/'Berechnungen 525d'!$F$3/1000</f>
        <v>8.8813616355200917</v>
      </c>
      <c r="AS130" s="100">
        <f>AI130*'Berechnungen 525d'!$C$7/'Berechnungen 525d'!$F$3/1000</f>
        <v>5.5356432111803313</v>
      </c>
      <c r="AT130" s="100">
        <f>AI130*'Berechnungen 525d'!$C$8/'Berechnungen 525d'!$F$3/1000</f>
        <v>3.8627839990104511</v>
      </c>
      <c r="AU130" s="100">
        <f>AI130*'Berechnungen 525d'!$C$9/'Berechnungen 525d'!$F$3/1000</f>
        <v>3.041562203945237</v>
      </c>
      <c r="AV130" s="4">
        <f>AH130/'Berechnungen 525d'!$C$5*'Berechnungen 525d'!$B$3/1000*60</f>
        <v>20.911167263068979</v>
      </c>
      <c r="AW130" s="4">
        <f>AH130/'Berechnungen 525d'!$C$6*'Berechnungen 525d'!$B$3/1000*60</f>
        <v>37.525519335096398</v>
      </c>
      <c r="AX130" s="4">
        <f>AH130/'Berechnungen 525d'!$C$7*'Berechnungen 525d'!$B$3/1000*60</f>
        <v>60.205778273890928</v>
      </c>
      <c r="AY130" s="4">
        <f>AH130/'Berechnungen 525d'!$C$8*'Berechnungen 525d'!$B$3/1000*60</f>
        <v>86.279146817701957</v>
      </c>
      <c r="AZ130" s="4">
        <f>AH130/'Berechnungen 525d'!$C$9*'Berechnungen 525d'!$B$3/1000*60</f>
        <v>109.5745164584815</v>
      </c>
      <c r="BA130" s="99"/>
      <c r="BB130" s="82"/>
      <c r="BC130" s="17">
        <f t="shared" si="36"/>
        <v>40.067</v>
      </c>
      <c r="BD130" s="95">
        <f t="shared" si="37"/>
        <v>751</v>
      </c>
      <c r="BE130" s="4">
        <f>BD130*60*'Berechnungen 525d'!$D$9/1000</f>
        <v>38.118842553191492</v>
      </c>
      <c r="BF130" s="19">
        <f t="shared" si="38"/>
        <v>1004</v>
      </c>
      <c r="BG130" s="19">
        <f t="shared" si="39"/>
        <v>1041</v>
      </c>
      <c r="BH130" s="19">
        <f t="shared" si="27"/>
        <v>-37</v>
      </c>
      <c r="BI130" s="19" t="str">
        <f>IF(ISBLANK(R130),#REF!,R130)</f>
        <v>2.5</v>
      </c>
      <c r="BJ130" s="19" t="str">
        <f>IF(ISBLANK(Q130),#REF!,Q130)</f>
        <v>km/h</v>
      </c>
      <c r="BK130" s="19" t="e">
        <f t="shared" si="28"/>
        <v>#VALUE!</v>
      </c>
      <c r="BL130" s="47">
        <f t="shared" si="40"/>
        <v>5.59</v>
      </c>
      <c r="BM130" s="48">
        <f t="shared" si="41"/>
        <v>3.867</v>
      </c>
      <c r="BN130" s="20">
        <f t="shared" si="42"/>
        <v>337.76900000000001</v>
      </c>
      <c r="BO130" s="20">
        <f t="shared" si="43"/>
        <v>337.76900000000001</v>
      </c>
      <c r="BP130" s="20">
        <f t="shared" si="44"/>
        <v>0</v>
      </c>
      <c r="BQ130" s="48"/>
    </row>
    <row r="131" spans="1:69" x14ac:dyDescent="0.25">
      <c r="A131">
        <v>2178.9639906734201</v>
      </c>
      <c r="B131">
        <v>137.90508732322999</v>
      </c>
      <c r="D131">
        <v>2811.9001919385801</v>
      </c>
      <c r="E131">
        <v>432.71338942289498</v>
      </c>
      <c r="G131">
        <v>4124.2937853107296</v>
      </c>
      <c r="H131">
        <v>287.351706864741</v>
      </c>
      <c r="J131" s="64">
        <v>40358</v>
      </c>
      <c r="K131" s="88" t="s">
        <v>91</v>
      </c>
      <c r="L131" s="91">
        <v>337.76900000000001</v>
      </c>
      <c r="M131" s="88" t="s">
        <v>91</v>
      </c>
      <c r="N131" s="91">
        <v>3.8580000000000001</v>
      </c>
      <c r="O131" s="70" t="s">
        <v>92</v>
      </c>
      <c r="P131" s="93" t="s">
        <v>118</v>
      </c>
      <c r="Q131" s="55" t="s">
        <v>20</v>
      </c>
      <c r="R131" s="89" t="s">
        <v>119</v>
      </c>
      <c r="S131" s="55" t="s">
        <v>101</v>
      </c>
      <c r="T131" s="89" t="s">
        <v>419</v>
      </c>
      <c r="U131" s="55" t="s">
        <v>101</v>
      </c>
      <c r="V131" s="89" t="s">
        <v>121</v>
      </c>
      <c r="W131" s="55" t="s">
        <v>102</v>
      </c>
      <c r="X131" s="89" t="s">
        <v>122</v>
      </c>
      <c r="Y131" s="55" t="s">
        <v>93</v>
      </c>
      <c r="Z131" s="91">
        <v>5.68</v>
      </c>
      <c r="AA131" s="52" t="s">
        <v>26</v>
      </c>
      <c r="AB131" s="90" t="s">
        <v>125</v>
      </c>
      <c r="AC131" s="55" t="s">
        <v>91</v>
      </c>
      <c r="AD131" s="91">
        <v>337.76900000000001</v>
      </c>
      <c r="AH131" s="77">
        <f t="shared" si="29"/>
        <v>2178.9639906734201</v>
      </c>
      <c r="AI131" s="78">
        <f t="shared" si="30"/>
        <v>413.71526196969</v>
      </c>
      <c r="AJ131" s="79">
        <f t="shared" si="31"/>
        <v>128.38642974441154</v>
      </c>
      <c r="AK131" s="77">
        <f t="shared" si="32"/>
        <v>2811.9001919385801</v>
      </c>
      <c r="AL131" s="78">
        <f t="shared" si="33"/>
        <v>432.71338942289498</v>
      </c>
      <c r="AM131" s="79">
        <f t="shared" si="34"/>
        <v>173.28770957654342</v>
      </c>
      <c r="AN131" s="77">
        <f t="shared" si="45"/>
        <v>4124.2937853107296</v>
      </c>
      <c r="AO131" s="78">
        <f t="shared" si="46"/>
        <v>287.351706864741</v>
      </c>
      <c r="AP131" s="79">
        <f t="shared" si="35"/>
        <v>168.7838547648816</v>
      </c>
      <c r="AQ131" s="100">
        <f>AI131*'Berechnungen 525d'!$C$5/'Berechnungen 525d'!$F$3/1000</f>
        <v>16.101420048365789</v>
      </c>
      <c r="AR131" s="100">
        <f>AI131*'Berechnungen 525d'!$C$6/'Berechnungen 525d'!$F$3/1000</f>
        <v>8.9725470498526896</v>
      </c>
      <c r="AS131" s="100">
        <f>AI131*'Berechnungen 525d'!$C$7/'Berechnungen 525d'!$F$3/1000</f>
        <v>5.5924779557301019</v>
      </c>
      <c r="AT131" s="100">
        <f>AI131*'Berechnungen 525d'!$C$8/'Berechnungen 525d'!$F$3/1000</f>
        <v>3.9024434086688076</v>
      </c>
      <c r="AU131" s="100">
        <f>AI131*'Berechnungen 525d'!$C$9/'Berechnungen 525d'!$F$3/1000</f>
        <v>3.0727900855659902</v>
      </c>
      <c r="AV131" s="4">
        <f>AH131/'Berechnungen 525d'!$C$5*'Berechnungen 525d'!$B$3/1000*60</f>
        <v>21.106612376768354</v>
      </c>
      <c r="AW131" s="4">
        <f>AH131/'Berechnungen 525d'!$C$6*'Berechnungen 525d'!$B$3/1000*60</f>
        <v>37.876249607625411</v>
      </c>
      <c r="AX131" s="4">
        <f>AH131/'Berechnungen 525d'!$C$7*'Berechnungen 525d'!$B$3/1000*60</f>
        <v>60.768488381464934</v>
      </c>
      <c r="AY131" s="4">
        <f>AH131/'Berechnungen 525d'!$C$8*'Berechnungen 525d'!$B$3/1000*60</f>
        <v>87.085550278949768</v>
      </c>
      <c r="AZ131" s="4">
        <f>AH131/'Berechnungen 525d'!$C$9*'Berechnungen 525d'!$B$3/1000*60</f>
        <v>110.59864885426619</v>
      </c>
      <c r="BA131" s="99"/>
      <c r="BB131" s="82"/>
      <c r="BC131" s="17">
        <f t="shared" si="36"/>
        <v>40.357999999999997</v>
      </c>
      <c r="BD131" s="95">
        <f t="shared" si="37"/>
        <v>750</v>
      </c>
      <c r="BE131" s="4">
        <f>BD131*60*'Berechnungen 525d'!$D$9/1000</f>
        <v>38.068085106382973</v>
      </c>
      <c r="BF131" s="19">
        <f t="shared" si="38"/>
        <v>1004</v>
      </c>
      <c r="BG131" s="19">
        <f t="shared" si="39"/>
        <v>1041</v>
      </c>
      <c r="BH131" s="19">
        <f t="shared" si="27"/>
        <v>-37</v>
      </c>
      <c r="BI131" s="19" t="str">
        <f>IF(ISBLANK(R131),#REF!,R131)</f>
        <v>2.5</v>
      </c>
      <c r="BJ131" s="19" t="str">
        <f>IF(ISBLANK(Q131),#REF!,Q131)</f>
        <v>km/h</v>
      </c>
      <c r="BK131" s="19" t="e">
        <f t="shared" si="28"/>
        <v>#VALUE!</v>
      </c>
      <c r="BL131" s="47">
        <f t="shared" si="40"/>
        <v>5.68</v>
      </c>
      <c r="BM131" s="48">
        <f t="shared" si="41"/>
        <v>3.8580000000000001</v>
      </c>
      <c r="BN131" s="20">
        <f t="shared" si="42"/>
        <v>337.76900000000001</v>
      </c>
      <c r="BO131" s="20">
        <f t="shared" si="43"/>
        <v>337.76900000000001</v>
      </c>
      <c r="BP131" s="20">
        <f t="shared" si="44"/>
        <v>0</v>
      </c>
      <c r="BQ131" s="48"/>
    </row>
    <row r="132" spans="1:69" x14ac:dyDescent="0.25">
      <c r="A132">
        <v>2195.1170541701799</v>
      </c>
      <c r="B132">
        <v>140.05059631369701</v>
      </c>
      <c r="D132">
        <v>2827.25527831094</v>
      </c>
      <c r="E132">
        <v>434.69726051299898</v>
      </c>
      <c r="G132">
        <v>4145.4802259887001</v>
      </c>
      <c r="H132">
        <v>281.43671073637501</v>
      </c>
      <c r="J132" s="64">
        <v>40658</v>
      </c>
      <c r="K132" s="88" t="s">
        <v>91</v>
      </c>
      <c r="L132" s="91">
        <v>337.76900000000001</v>
      </c>
      <c r="M132" s="88" t="s">
        <v>91</v>
      </c>
      <c r="N132" s="91">
        <v>3.8580000000000001</v>
      </c>
      <c r="O132" s="70" t="s">
        <v>92</v>
      </c>
      <c r="P132" s="93" t="s">
        <v>118</v>
      </c>
      <c r="Q132" s="55" t="s">
        <v>20</v>
      </c>
      <c r="R132" s="89" t="s">
        <v>119</v>
      </c>
      <c r="S132" s="55" t="s">
        <v>101</v>
      </c>
      <c r="T132" s="89" t="s">
        <v>419</v>
      </c>
      <c r="U132" s="55" t="s">
        <v>101</v>
      </c>
      <c r="V132" s="89" t="s">
        <v>121</v>
      </c>
      <c r="W132" s="55" t="s">
        <v>102</v>
      </c>
      <c r="X132" s="89" t="s">
        <v>122</v>
      </c>
      <c r="Y132" s="55" t="s">
        <v>93</v>
      </c>
      <c r="Z132" s="91">
        <v>5.68</v>
      </c>
      <c r="AA132" s="52" t="s">
        <v>26</v>
      </c>
      <c r="AB132" s="90" t="s">
        <v>125</v>
      </c>
      <c r="AC132" s="55" t="s">
        <v>91</v>
      </c>
      <c r="AD132" s="91">
        <v>337.76900000000001</v>
      </c>
      <c r="AH132" s="77">
        <f t="shared" si="29"/>
        <v>2195.1170541701799</v>
      </c>
      <c r="AI132" s="78">
        <f t="shared" si="30"/>
        <v>420.15178894109101</v>
      </c>
      <c r="AJ132" s="79">
        <f t="shared" si="31"/>
        <v>131.35040833851252</v>
      </c>
      <c r="AK132" s="77">
        <f t="shared" si="32"/>
        <v>2827.25527831094</v>
      </c>
      <c r="AL132" s="78">
        <f t="shared" si="33"/>
        <v>434.69726051299898</v>
      </c>
      <c r="AM132" s="79">
        <f t="shared" si="34"/>
        <v>175.03280519313034</v>
      </c>
      <c r="AN132" s="77">
        <f t="shared" si="45"/>
        <v>4145.4802259887001</v>
      </c>
      <c r="AO132" s="78">
        <f t="shared" si="46"/>
        <v>281.43671073637501</v>
      </c>
      <c r="AP132" s="79">
        <f t="shared" si="35"/>
        <v>166.15871336041084</v>
      </c>
      <c r="AQ132" s="100">
        <f>AI132*'Berechnungen 525d'!$C$5/'Berechnungen 525d'!$F$3/1000</f>
        <v>16.351923798035909</v>
      </c>
      <c r="AR132" s="100">
        <f>AI132*'Berechnungen 525d'!$C$6/'Berechnungen 525d'!$F$3/1000</f>
        <v>9.1121407424169565</v>
      </c>
      <c r="AS132" s="100">
        <f>AI132*'Berechnungen 525d'!$C$7/'Berechnungen 525d'!$F$3/1000</f>
        <v>5.6794849832872805</v>
      </c>
      <c r="AT132" s="100">
        <f>AI132*'Berechnungen 525d'!$C$8/'Berechnungen 525d'!$F$3/1000</f>
        <v>3.9631571037224433</v>
      </c>
      <c r="AU132" s="100">
        <f>AI132*'Berechnungen 525d'!$C$9/'Berechnungen 525d'!$F$3/1000</f>
        <v>3.1205961446633408</v>
      </c>
      <c r="AV132" s="4">
        <f>AH132/'Berechnungen 525d'!$C$5*'Berechnungen 525d'!$B$3/1000*60</f>
        <v>21.263079602194171</v>
      </c>
      <c r="AW132" s="4">
        <f>AH132/'Berechnungen 525d'!$C$6*'Berechnungen 525d'!$B$3/1000*60</f>
        <v>38.157033258732007</v>
      </c>
      <c r="AX132" s="4">
        <f>AH132/'Berechnungen 525d'!$C$7*'Berechnungen 525d'!$B$3/1000*60</f>
        <v>61.218976437086518</v>
      </c>
      <c r="AY132" s="4">
        <f>AH132/'Berechnungen 525d'!$C$8*'Berechnungen 525d'!$B$3/1000*60</f>
        <v>87.731131587005876</v>
      </c>
      <c r="AZ132" s="4">
        <f>AH132/'Berechnungen 525d'!$C$9*'Berechnungen 525d'!$B$3/1000*60</f>
        <v>111.41853711549746</v>
      </c>
      <c r="BA132" s="99"/>
      <c r="BB132" s="82"/>
      <c r="BC132" s="17">
        <f t="shared" si="36"/>
        <v>40.658000000000001</v>
      </c>
      <c r="BD132" s="95">
        <f t="shared" si="37"/>
        <v>750</v>
      </c>
      <c r="BE132" s="4">
        <f>BD132*60*'Berechnungen 525d'!$D$9/1000</f>
        <v>38.068085106382973</v>
      </c>
      <c r="BF132" s="19">
        <f t="shared" si="38"/>
        <v>1004</v>
      </c>
      <c r="BG132" s="19">
        <f t="shared" si="39"/>
        <v>1041</v>
      </c>
      <c r="BH132" s="19">
        <f t="shared" si="27"/>
        <v>-37</v>
      </c>
      <c r="BI132" s="19" t="str">
        <f>IF(ISBLANK(R132),#REF!,R132)</f>
        <v>2.5</v>
      </c>
      <c r="BJ132" s="19" t="str">
        <f>IF(ISBLANK(Q132),#REF!,Q132)</f>
        <v>km/h</v>
      </c>
      <c r="BK132" s="19" t="e">
        <f t="shared" si="28"/>
        <v>#VALUE!</v>
      </c>
      <c r="BL132" s="47">
        <f t="shared" si="40"/>
        <v>5.68</v>
      </c>
      <c r="BM132" s="48">
        <f t="shared" si="41"/>
        <v>3.8580000000000001</v>
      </c>
      <c r="BN132" s="20">
        <f t="shared" si="42"/>
        <v>337.76900000000001</v>
      </c>
      <c r="BO132" s="20">
        <f t="shared" si="43"/>
        <v>337.76900000000001</v>
      </c>
      <c r="BP132" s="20">
        <f t="shared" si="44"/>
        <v>0</v>
      </c>
      <c r="BQ132" s="48"/>
    </row>
    <row r="133" spans="1:69" x14ac:dyDescent="0.25">
      <c r="A133">
        <v>2205.2091987039598</v>
      </c>
      <c r="B133">
        <v>141.077260289403</v>
      </c>
      <c r="D133">
        <v>2850.28790786948</v>
      </c>
      <c r="E133">
        <v>436.68492485566702</v>
      </c>
      <c r="G133">
        <v>4166.6666666666697</v>
      </c>
      <c r="H133">
        <v>279.75183305132498</v>
      </c>
      <c r="J133" s="64">
        <v>40928</v>
      </c>
      <c r="K133" s="88" t="s">
        <v>91</v>
      </c>
      <c r="L133" s="91">
        <v>337.76900000000001</v>
      </c>
      <c r="M133" s="88" t="s">
        <v>91</v>
      </c>
      <c r="N133" s="91">
        <v>3.871</v>
      </c>
      <c r="O133" s="70" t="s">
        <v>92</v>
      </c>
      <c r="P133" s="93" t="s">
        <v>118</v>
      </c>
      <c r="Q133" s="55" t="s">
        <v>20</v>
      </c>
      <c r="R133" s="89" t="s">
        <v>119</v>
      </c>
      <c r="S133" s="55" t="s">
        <v>101</v>
      </c>
      <c r="T133" s="89" t="s">
        <v>419</v>
      </c>
      <c r="U133" s="55" t="s">
        <v>101</v>
      </c>
      <c r="V133" s="89" t="s">
        <v>121</v>
      </c>
      <c r="W133" s="55" t="s">
        <v>102</v>
      </c>
      <c r="X133" s="89" t="s">
        <v>122</v>
      </c>
      <c r="Y133" s="55" t="s">
        <v>93</v>
      </c>
      <c r="Z133" s="91">
        <v>5.69</v>
      </c>
      <c r="AA133" s="52" t="s">
        <v>26</v>
      </c>
      <c r="AB133" s="90" t="s">
        <v>125</v>
      </c>
      <c r="AC133" s="55" t="s">
        <v>91</v>
      </c>
      <c r="AD133" s="91">
        <v>337.76900000000001</v>
      </c>
      <c r="AH133" s="77">
        <f t="shared" si="29"/>
        <v>2205.2091987039598</v>
      </c>
      <c r="AI133" s="78">
        <f t="shared" si="30"/>
        <v>423.231780868209</v>
      </c>
      <c r="AJ133" s="79">
        <f t="shared" si="31"/>
        <v>132.92161018096022</v>
      </c>
      <c r="AK133" s="77">
        <f t="shared" si="32"/>
        <v>2850.28790786948</v>
      </c>
      <c r="AL133" s="78">
        <f t="shared" si="33"/>
        <v>436.68492485566702</v>
      </c>
      <c r="AM133" s="79">
        <f t="shared" si="34"/>
        <v>177.26559643611023</v>
      </c>
      <c r="AN133" s="77">
        <f t="shared" si="45"/>
        <v>4166.6666666666697</v>
      </c>
      <c r="AO133" s="78">
        <f t="shared" si="46"/>
        <v>279.75183305132498</v>
      </c>
      <c r="AP133" s="79">
        <f t="shared" si="35"/>
        <v>166.00807955799405</v>
      </c>
      <c r="AQ133" s="100">
        <f>AI133*'Berechnungen 525d'!$C$5/'Berechnungen 525d'!$F$3/1000</f>
        <v>16.471794270128221</v>
      </c>
      <c r="AR133" s="100">
        <f>AI133*'Berechnungen 525d'!$C$6/'Berechnungen 525d'!$F$3/1000</f>
        <v>9.1789387917508414</v>
      </c>
      <c r="AS133" s="100">
        <f>AI133*'Berechnungen 525d'!$C$7/'Berechnungen 525d'!$F$3/1000</f>
        <v>5.7211193838994969</v>
      </c>
      <c r="AT133" s="100">
        <f>AI133*'Berechnungen 525d'!$C$8/'Berechnungen 525d'!$F$3/1000</f>
        <v>3.9922096799738247</v>
      </c>
      <c r="AU133" s="100">
        <f>AI133*'Berechnungen 525d'!$C$9/'Berechnungen 525d'!$F$3/1000</f>
        <v>3.1434721889557675</v>
      </c>
      <c r="AV133" s="4">
        <f>AH133/'Berechnungen 525d'!$C$5*'Berechnungen 525d'!$B$3/1000*60</f>
        <v>21.360837520010421</v>
      </c>
      <c r="AW133" s="4">
        <f>AH133/'Berechnungen 525d'!$C$6*'Berechnungen 525d'!$B$3/1000*60</f>
        <v>38.332461850977595</v>
      </c>
      <c r="AX133" s="4">
        <f>AH133/'Berechnungen 525d'!$C$7*'Berechnungen 525d'!$B$3/1000*60</f>
        <v>61.500433299370656</v>
      </c>
      <c r="AY133" s="4">
        <f>AH133/'Berechnungen 525d'!$C$8*'Berechnungen 525d'!$B$3/1000*60</f>
        <v>88.134479216420942</v>
      </c>
      <c r="AZ133" s="4">
        <f>AH133/'Berechnungen 525d'!$C$9*'Berechnungen 525d'!$B$3/1000*60</f>
        <v>111.9307886048546</v>
      </c>
      <c r="BA133" s="99"/>
      <c r="BB133" s="82"/>
      <c r="BC133" s="17">
        <f t="shared" si="36"/>
        <v>40.927999999999997</v>
      </c>
      <c r="BD133" s="95">
        <f t="shared" si="37"/>
        <v>750</v>
      </c>
      <c r="BE133" s="4">
        <f>BD133*60*'Berechnungen 525d'!$D$9/1000</f>
        <v>38.068085106382973</v>
      </c>
      <c r="BF133" s="19">
        <f t="shared" si="38"/>
        <v>1004</v>
      </c>
      <c r="BG133" s="19">
        <f t="shared" si="39"/>
        <v>1041</v>
      </c>
      <c r="BH133" s="19">
        <f t="shared" si="27"/>
        <v>-37</v>
      </c>
      <c r="BI133" s="19" t="str">
        <f>IF(ISBLANK(R133),#REF!,R133)</f>
        <v>2.5</v>
      </c>
      <c r="BJ133" s="19" t="str">
        <f>IF(ISBLANK(Q133),#REF!,Q133)</f>
        <v>km/h</v>
      </c>
      <c r="BK133" s="19" t="e">
        <f t="shared" si="28"/>
        <v>#VALUE!</v>
      </c>
      <c r="BL133" s="47">
        <f t="shared" si="40"/>
        <v>5.69</v>
      </c>
      <c r="BM133" s="48">
        <f t="shared" si="41"/>
        <v>3.871</v>
      </c>
      <c r="BN133" s="20">
        <f t="shared" si="42"/>
        <v>337.76900000000001</v>
      </c>
      <c r="BO133" s="20">
        <f t="shared" si="43"/>
        <v>337.76900000000001</v>
      </c>
      <c r="BP133" s="20">
        <f t="shared" si="44"/>
        <v>0</v>
      </c>
      <c r="BQ133" s="48"/>
    </row>
    <row r="134" spans="1:69" x14ac:dyDescent="0.25">
      <c r="A134">
        <v>2225.3778426528702</v>
      </c>
      <c r="B134">
        <v>141.733792048212</v>
      </c>
      <c r="D134">
        <v>2873.3205374280201</v>
      </c>
      <c r="E134">
        <v>438.67258919833398</v>
      </c>
      <c r="G134">
        <v>4187.8531073446302</v>
      </c>
      <c r="H134">
        <v>276.37490798894902</v>
      </c>
      <c r="J134" s="64">
        <v>41209</v>
      </c>
      <c r="K134" s="88" t="s">
        <v>91</v>
      </c>
      <c r="L134" s="91">
        <v>337.76900000000001</v>
      </c>
      <c r="M134" s="88" t="s">
        <v>91</v>
      </c>
      <c r="N134" s="91">
        <v>3.867</v>
      </c>
      <c r="O134" s="70" t="s">
        <v>92</v>
      </c>
      <c r="P134" s="93" t="s">
        <v>126</v>
      </c>
      <c r="Q134" s="55" t="s">
        <v>20</v>
      </c>
      <c r="R134" s="89" t="s">
        <v>119</v>
      </c>
      <c r="S134" s="55" t="s">
        <v>101</v>
      </c>
      <c r="T134" s="89" t="s">
        <v>419</v>
      </c>
      <c r="U134" s="55" t="s">
        <v>101</v>
      </c>
      <c r="V134" s="89" t="s">
        <v>121</v>
      </c>
      <c r="W134" s="55" t="s">
        <v>102</v>
      </c>
      <c r="X134" s="89" t="s">
        <v>122</v>
      </c>
      <c r="Y134" s="55" t="s">
        <v>93</v>
      </c>
      <c r="Z134" s="91">
        <v>5.86</v>
      </c>
      <c r="AA134" s="52" t="s">
        <v>26</v>
      </c>
      <c r="AB134" s="90" t="s">
        <v>123</v>
      </c>
      <c r="AC134" s="55" t="s">
        <v>91</v>
      </c>
      <c r="AD134" s="91">
        <v>337.76900000000001</v>
      </c>
      <c r="AH134" s="77">
        <f t="shared" si="29"/>
        <v>2225.3778426528702</v>
      </c>
      <c r="AI134" s="78">
        <f t="shared" si="30"/>
        <v>425.20137614463601</v>
      </c>
      <c r="AJ134" s="79">
        <f t="shared" si="31"/>
        <v>134.76153444637757</v>
      </c>
      <c r="AK134" s="77">
        <f t="shared" si="32"/>
        <v>2873.3205374280201</v>
      </c>
      <c r="AL134" s="78">
        <f t="shared" si="33"/>
        <v>438.67258919833398</v>
      </c>
      <c r="AM134" s="79">
        <f t="shared" si="34"/>
        <v>179.51142787426443</v>
      </c>
      <c r="AN134" s="77">
        <f t="shared" ref="AN134:AN148" si="47">G134</f>
        <v>4187.8531073446302</v>
      </c>
      <c r="AO134" s="78">
        <f t="shared" ref="AO134:AO148" si="48">H134</f>
        <v>276.37490798894902</v>
      </c>
      <c r="AP134" s="79">
        <f t="shared" si="35"/>
        <v>164.83809140438629</v>
      </c>
      <c r="AQ134" s="100">
        <f>AI134*'Berechnungen 525d'!$C$5/'Berechnungen 525d'!$F$3/1000</f>
        <v>16.548449118972911</v>
      </c>
      <c r="AR134" s="100">
        <f>AI134*'Berechnungen 525d'!$C$6/'Berechnungen 525d'!$F$3/1000</f>
        <v>9.2216548525574229</v>
      </c>
      <c r="AS134" s="100">
        <f>AI134*'Berechnungen 525d'!$C$7/'Berechnungen 525d'!$F$3/1000</f>
        <v>5.7477437779638745</v>
      </c>
      <c r="AT134" s="100">
        <f>AI134*'Berechnungen 525d'!$C$8/'Berechnungen 525d'!$F$3/1000</f>
        <v>4.0107882406670985</v>
      </c>
      <c r="AU134" s="100">
        <f>AI134*'Berechnungen 525d'!$C$9/'Berechnungen 525d'!$F$3/1000</f>
        <v>3.1581009769032282</v>
      </c>
      <c r="AV134" s="4">
        <f>AH134/'Berechnungen 525d'!$C$5*'Berechnungen 525d'!$B$3/1000*60</f>
        <v>21.556201808643358</v>
      </c>
      <c r="AW134" s="4">
        <f>AH134/'Berechnungen 525d'!$C$6*'Berechnungen 525d'!$B$3/1000*60</f>
        <v>38.683047081264114</v>
      </c>
      <c r="AX134" s="4">
        <f>AH134/'Berechnungen 525d'!$C$7*'Berechnungen 525d'!$B$3/1000*60</f>
        <v>62.062910701808349</v>
      </c>
      <c r="AY134" s="4">
        <f>AH134/'Berechnungen 525d'!$C$8*'Berechnungen 525d'!$B$3/1000*60</f>
        <v>88.940549194717491</v>
      </c>
      <c r="AZ134" s="4">
        <f>AH134/'Berechnungen 525d'!$C$9*'Berechnungen 525d'!$B$3/1000*60</f>
        <v>112.9544974772912</v>
      </c>
      <c r="BA134" s="99"/>
      <c r="BB134" s="82"/>
      <c r="BC134" s="83">
        <f t="shared" si="36"/>
        <v>41.209000000000003</v>
      </c>
      <c r="BD134" s="95">
        <f t="shared" si="37"/>
        <v>748</v>
      </c>
      <c r="BE134" s="84">
        <f>BD134*60*'Berechnungen 525d'!$D$9/1000</f>
        <v>37.966570212765951</v>
      </c>
      <c r="BF134" s="85">
        <f t="shared" si="38"/>
        <v>1004</v>
      </c>
      <c r="BG134" s="85">
        <f t="shared" si="39"/>
        <v>1041</v>
      </c>
      <c r="BH134" s="85">
        <f t="shared" ref="BH134:BH197" si="49">BF134-BG134</f>
        <v>-37</v>
      </c>
      <c r="BI134" s="85" t="str">
        <f>IF(ISBLANK(R134),#REF!,R134)</f>
        <v>2.5</v>
      </c>
      <c r="BJ134" s="85" t="str">
        <f>IF(ISBLANK(Q134),#REF!,Q134)</f>
        <v>km/h</v>
      </c>
      <c r="BK134" s="85" t="e">
        <f t="shared" ref="BK134:BK197" si="50">BI134-BJ134</f>
        <v>#VALUE!</v>
      </c>
      <c r="BL134" s="47">
        <f t="shared" si="40"/>
        <v>5.86</v>
      </c>
      <c r="BM134" s="48">
        <f t="shared" si="41"/>
        <v>3.867</v>
      </c>
      <c r="BN134" s="20">
        <f t="shared" si="42"/>
        <v>337.76900000000001</v>
      </c>
      <c r="BO134" s="20">
        <f t="shared" si="43"/>
        <v>337.76900000000001</v>
      </c>
      <c r="BP134" s="20">
        <f t="shared" si="44"/>
        <v>0</v>
      </c>
      <c r="BQ134" s="48"/>
    </row>
    <row r="135" spans="1:69" x14ac:dyDescent="0.25">
      <c r="A135">
        <v>2237.4829924522701</v>
      </c>
      <c r="B135">
        <v>142.48156613895699</v>
      </c>
      <c r="D135">
        <v>2904.0307101727399</v>
      </c>
      <c r="E135">
        <v>441.65218908605402</v>
      </c>
      <c r="G135">
        <v>4209.0395480225998</v>
      </c>
      <c r="H135">
        <v>272.15195923790998</v>
      </c>
      <c r="J135" s="64">
        <v>41499</v>
      </c>
      <c r="K135" s="88" t="s">
        <v>91</v>
      </c>
      <c r="L135" s="91">
        <v>337.76900000000001</v>
      </c>
      <c r="M135" s="88" t="s">
        <v>91</v>
      </c>
      <c r="N135" s="91">
        <v>3.8580000000000001</v>
      </c>
      <c r="O135" s="70" t="s">
        <v>92</v>
      </c>
      <c r="P135" s="93" t="s">
        <v>118</v>
      </c>
      <c r="Q135" s="55" t="s">
        <v>20</v>
      </c>
      <c r="R135" s="89" t="s">
        <v>119</v>
      </c>
      <c r="S135" s="55" t="s">
        <v>101</v>
      </c>
      <c r="T135" s="89" t="s">
        <v>420</v>
      </c>
      <c r="U135" s="55" t="s">
        <v>101</v>
      </c>
      <c r="V135" s="89" t="s">
        <v>121</v>
      </c>
      <c r="W135" s="55" t="s">
        <v>102</v>
      </c>
      <c r="X135" s="89" t="s">
        <v>122</v>
      </c>
      <c r="Y135" s="55" t="s">
        <v>93</v>
      </c>
      <c r="Z135" s="91">
        <v>5.72</v>
      </c>
      <c r="AA135" s="52" t="s">
        <v>26</v>
      </c>
      <c r="AB135" s="90" t="s">
        <v>125</v>
      </c>
      <c r="AC135" s="55" t="s">
        <v>91</v>
      </c>
      <c r="AD135" s="91">
        <v>337.76900000000001</v>
      </c>
      <c r="AH135" s="77">
        <f t="shared" ref="AH135:AH198" si="51">A135</f>
        <v>2237.4829924522701</v>
      </c>
      <c r="AI135" s="78">
        <f t="shared" ref="AI135:AI198" si="52">B135*$AG$5</f>
        <v>427.44469841687101</v>
      </c>
      <c r="AJ135" s="79">
        <f t="shared" ref="AJ135:AJ198" si="53">AI135*2*PI()*AH135/60*$AF$5/1000</f>
        <v>136.2094389597865</v>
      </c>
      <c r="AK135" s="77">
        <f t="shared" ref="AK135:AK198" si="54">D135</f>
        <v>2904.0307101727399</v>
      </c>
      <c r="AL135" s="78">
        <f t="shared" ref="AL135:AL198" si="55">E135</f>
        <v>441.65218908605402</v>
      </c>
      <c r="AM135" s="79">
        <f t="shared" ref="AM135:AM198" si="56">AL135*2*PI()*AK135/60*$AF$5/1000</f>
        <v>182.66238272278062</v>
      </c>
      <c r="AN135" s="77">
        <f t="shared" si="47"/>
        <v>4209.0395480225998</v>
      </c>
      <c r="AO135" s="78">
        <f t="shared" si="48"/>
        <v>272.15195923790998</v>
      </c>
      <c r="AP135" s="79">
        <f t="shared" ref="AP135:AP148" si="57">AO135*2*PI()*AN135/60*$AF$5/1000</f>
        <v>163.14057846826216</v>
      </c>
      <c r="AQ135" s="100">
        <f>AI135*'Berechnungen 525d'!$C$5/'Berechnungen 525d'!$F$3/1000</f>
        <v>16.63575717243253</v>
      </c>
      <c r="AR135" s="100">
        <f>AI135*'Berechnungen 525d'!$C$6/'Berechnungen 525d'!$F$3/1000</f>
        <v>9.27030743196622</v>
      </c>
      <c r="AS135" s="100">
        <f>AI135*'Berechnungen 525d'!$C$7/'Berechnungen 525d'!$F$3/1000</f>
        <v>5.7780683308830545</v>
      </c>
      <c r="AT135" s="100">
        <f>AI135*'Berechnungen 525d'!$C$8/'Berechnungen 525d'!$F$3/1000</f>
        <v>4.0319487803414731</v>
      </c>
      <c r="AU135" s="100">
        <f>AI135*'Berechnungen 525d'!$C$9/'Berechnungen 525d'!$F$3/1000</f>
        <v>3.1747628191665136</v>
      </c>
      <c r="AV135" s="4">
        <f>AH135/'Berechnungen 525d'!$C$5*'Berechnungen 525d'!$B$3/1000*60</f>
        <v>21.673458773729635</v>
      </c>
      <c r="AW135" s="4">
        <f>AH135/'Berechnungen 525d'!$C$6*'Berechnungen 525d'!$B$3/1000*60</f>
        <v>38.893467114501135</v>
      </c>
      <c r="AX135" s="4">
        <f>AH135/'Berechnungen 525d'!$C$7*'Berechnungen 525d'!$B$3/1000*60</f>
        <v>62.400507678210609</v>
      </c>
      <c r="AY135" s="4">
        <f>AH135/'Berechnungen 525d'!$C$8*'Berechnungen 525d'!$B$3/1000*60</f>
        <v>89.424349586097108</v>
      </c>
      <c r="AZ135" s="4">
        <f>AH135/'Berechnungen 525d'!$C$9*'Berechnungen 525d'!$B$3/1000*60</f>
        <v>113.56892397434331</v>
      </c>
      <c r="BA135" s="99"/>
      <c r="BB135" s="82"/>
      <c r="BC135" s="17">
        <f t="shared" ref="BC135:BC198" si="58">J135/1000</f>
        <v>41.499000000000002</v>
      </c>
      <c r="BD135" s="95">
        <f t="shared" ref="BD135:BD198" si="59">VALUE(P135)</f>
        <v>750</v>
      </c>
      <c r="BE135" s="4">
        <f>BD135*60*'Berechnungen 525d'!$D$9/1000</f>
        <v>38.068085106382973</v>
      </c>
      <c r="BF135" s="19">
        <f t="shared" ref="BF135:BF198" si="60">VALUE(V135)</f>
        <v>1004</v>
      </c>
      <c r="BG135" s="19">
        <f t="shared" ref="BG135:BG198" si="61">VALUE(T135)</f>
        <v>1040</v>
      </c>
      <c r="BH135" s="19">
        <f t="shared" si="49"/>
        <v>-36</v>
      </c>
      <c r="BI135" s="19" t="str">
        <f>IF(ISBLANK(R135),#REF!,R135)</f>
        <v>2.5</v>
      </c>
      <c r="BJ135" s="19" t="str">
        <f>IF(ISBLANK(Q135),#REF!,Q135)</f>
        <v>km/h</v>
      </c>
      <c r="BK135" s="19" t="e">
        <f t="shared" si="50"/>
        <v>#VALUE!</v>
      </c>
      <c r="BL135" s="47">
        <f t="shared" ref="BL135:BL198" si="62">Z135</f>
        <v>5.72</v>
      </c>
      <c r="BM135" s="48">
        <f t="shared" ref="BM135:BM198" si="63">N135</f>
        <v>3.8580000000000001</v>
      </c>
      <c r="BN135" s="20">
        <f t="shared" ref="BN135:BN198" si="64">L135</f>
        <v>337.76900000000001</v>
      </c>
      <c r="BO135" s="20">
        <f t="shared" ref="BO135:BO198" si="65">AD135</f>
        <v>337.76900000000001</v>
      </c>
      <c r="BP135" s="20">
        <f t="shared" ref="BP135:BP198" si="66">BO135-BN135</f>
        <v>0</v>
      </c>
      <c r="BQ135" s="48"/>
    </row>
    <row r="136" spans="1:69" x14ac:dyDescent="0.25">
      <c r="A136">
        <v>2251.6084485726701</v>
      </c>
      <c r="B136">
        <v>143.60228856795499</v>
      </c>
      <c r="D136">
        <v>2911.7082533589301</v>
      </c>
      <c r="E136">
        <v>441.65598233861601</v>
      </c>
      <c r="G136">
        <v>4237.2881355932204</v>
      </c>
      <c r="H136">
        <v>268.77742407295898</v>
      </c>
      <c r="J136" s="64">
        <v>41780</v>
      </c>
      <c r="K136" s="88" t="s">
        <v>91</v>
      </c>
      <c r="L136" s="91">
        <v>337.76900000000001</v>
      </c>
      <c r="M136" s="88" t="s">
        <v>91</v>
      </c>
      <c r="N136" s="91">
        <v>3.863</v>
      </c>
      <c r="O136" s="70" t="s">
        <v>92</v>
      </c>
      <c r="P136" s="93" t="s">
        <v>413</v>
      </c>
      <c r="Q136" s="55" t="s">
        <v>20</v>
      </c>
      <c r="R136" s="89" t="s">
        <v>119</v>
      </c>
      <c r="S136" s="55" t="s">
        <v>101</v>
      </c>
      <c r="T136" s="89" t="s">
        <v>419</v>
      </c>
      <c r="U136" s="55" t="s">
        <v>101</v>
      </c>
      <c r="V136" s="89" t="s">
        <v>121</v>
      </c>
      <c r="W136" s="55" t="s">
        <v>102</v>
      </c>
      <c r="X136" s="89" t="s">
        <v>122</v>
      </c>
      <c r="Y136" s="55" t="s">
        <v>93</v>
      </c>
      <c r="Z136" s="91">
        <v>5.79</v>
      </c>
      <c r="AA136" s="52" t="s">
        <v>26</v>
      </c>
      <c r="AB136" s="90" t="s">
        <v>125</v>
      </c>
      <c r="AC136" s="55" t="s">
        <v>91</v>
      </c>
      <c r="AD136" s="91">
        <v>337.76900000000001</v>
      </c>
      <c r="AH136" s="77">
        <f t="shared" si="51"/>
        <v>2251.6084485726701</v>
      </c>
      <c r="AI136" s="78">
        <f t="shared" si="52"/>
        <v>430.80686570386496</v>
      </c>
      <c r="AJ136" s="79">
        <f t="shared" si="53"/>
        <v>138.14749421345581</v>
      </c>
      <c r="AK136" s="77">
        <f t="shared" si="54"/>
        <v>2911.7082533589301</v>
      </c>
      <c r="AL136" s="78">
        <f t="shared" si="55"/>
        <v>441.65598233861601</v>
      </c>
      <c r="AM136" s="79">
        <f t="shared" si="56"/>
        <v>183.1468701459394</v>
      </c>
      <c r="AN136" s="77">
        <f t="shared" si="47"/>
        <v>4237.2881355932204</v>
      </c>
      <c r="AO136" s="78">
        <f t="shared" si="48"/>
        <v>268.77742407295898</v>
      </c>
      <c r="AP136" s="79">
        <f t="shared" si="57"/>
        <v>162.19905170183887</v>
      </c>
      <c r="AQ136" s="100">
        <f>AI136*'Berechnungen 525d'!$C$5/'Berechnungen 525d'!$F$3/1000</f>
        <v>16.766609651751342</v>
      </c>
      <c r="AR136" s="100">
        <f>AI136*'Berechnungen 525d'!$C$6/'Berechnungen 525d'!$F$3/1000</f>
        <v>9.3432252257850976</v>
      </c>
      <c r="AS136" s="100">
        <f>AI136*'Berechnungen 525d'!$C$7/'Berechnungen 525d'!$F$3/1000</f>
        <v>5.8235170927838622</v>
      </c>
      <c r="AT136" s="100">
        <f>AI136*'Berechnungen 525d'!$C$8/'Berechnungen 525d'!$F$3/1000</f>
        <v>4.0636630262832449</v>
      </c>
      <c r="AU136" s="100">
        <f>AI136*'Berechnungen 525d'!$C$9/'Berechnungen 525d'!$F$3/1000</f>
        <v>3.1997346663647597</v>
      </c>
      <c r="AV136" s="4">
        <f>AH136/'Berechnungen 525d'!$C$5*'Berechnungen 525d'!$B$3/1000*60</f>
        <v>21.81028550801917</v>
      </c>
      <c r="AW136" s="4">
        <f>AH136/'Berechnungen 525d'!$C$6*'Berechnungen 525d'!$B$3/1000*60</f>
        <v>39.139005500691944</v>
      </c>
      <c r="AX136" s="4">
        <f>AH136/'Berechnungen 525d'!$C$7*'Berechnungen 525d'!$B$3/1000*60</f>
        <v>62.794448385725531</v>
      </c>
      <c r="AY136" s="4">
        <f>AH136/'Berechnungen 525d'!$C$8*'Berechnungen 525d'!$B$3/1000*60</f>
        <v>89.988894537023995</v>
      </c>
      <c r="AZ136" s="4">
        <f>AH136/'Berechnungen 525d'!$C$9*'Berechnungen 525d'!$B$3/1000*60</f>
        <v>114.28589606202044</v>
      </c>
      <c r="BA136" s="99"/>
      <c r="BB136" s="82"/>
      <c r="BC136" s="17">
        <f t="shared" si="58"/>
        <v>41.78</v>
      </c>
      <c r="BD136" s="95">
        <f t="shared" si="59"/>
        <v>749</v>
      </c>
      <c r="BE136" s="4">
        <f>BD136*60*'Berechnungen 525d'!$D$9/1000</f>
        <v>38.01732765957447</v>
      </c>
      <c r="BF136" s="19">
        <f t="shared" si="60"/>
        <v>1004</v>
      </c>
      <c r="BG136" s="19">
        <f t="shared" si="61"/>
        <v>1041</v>
      </c>
      <c r="BH136" s="19">
        <f t="shared" si="49"/>
        <v>-37</v>
      </c>
      <c r="BI136" s="19" t="str">
        <f>IF(ISBLANK(R136),#REF!,R136)</f>
        <v>2.5</v>
      </c>
      <c r="BJ136" s="19" t="str">
        <f>IF(ISBLANK(Q136),#REF!,Q136)</f>
        <v>km/h</v>
      </c>
      <c r="BK136" s="19" t="e">
        <f t="shared" si="50"/>
        <v>#VALUE!</v>
      </c>
      <c r="BL136" s="47">
        <f t="shared" si="62"/>
        <v>5.79</v>
      </c>
      <c r="BM136" s="48">
        <f t="shared" si="63"/>
        <v>3.863</v>
      </c>
      <c r="BN136" s="20">
        <f t="shared" si="64"/>
        <v>337.76900000000001</v>
      </c>
      <c r="BO136" s="20">
        <f t="shared" si="65"/>
        <v>337.76900000000001</v>
      </c>
      <c r="BP136" s="20">
        <f t="shared" si="66"/>
        <v>0</v>
      </c>
      <c r="BQ136" s="48"/>
    </row>
    <row r="137" spans="1:69" x14ac:dyDescent="0.25">
      <c r="A137">
        <v>2271.7854365848598</v>
      </c>
      <c r="B137">
        <v>145.003778296153</v>
      </c>
      <c r="D137">
        <v>2934.7408829174701</v>
      </c>
      <c r="E137">
        <v>442.65550438879302</v>
      </c>
      <c r="G137">
        <v>4258.47457627119</v>
      </c>
      <c r="H137">
        <v>267.09254638790901</v>
      </c>
      <c r="J137" s="64">
        <v>42080</v>
      </c>
      <c r="K137" s="88" t="s">
        <v>91</v>
      </c>
      <c r="L137" s="91">
        <v>337.76900000000001</v>
      </c>
      <c r="M137" s="88" t="s">
        <v>91</v>
      </c>
      <c r="N137" s="91">
        <v>3.863</v>
      </c>
      <c r="O137" s="70" t="s">
        <v>92</v>
      </c>
      <c r="P137" s="93" t="s">
        <v>124</v>
      </c>
      <c r="Q137" s="55" t="s">
        <v>20</v>
      </c>
      <c r="R137" s="89" t="s">
        <v>119</v>
      </c>
      <c r="S137" s="55" t="s">
        <v>101</v>
      </c>
      <c r="T137" s="89" t="s">
        <v>420</v>
      </c>
      <c r="U137" s="55" t="s">
        <v>101</v>
      </c>
      <c r="V137" s="89" t="s">
        <v>121</v>
      </c>
      <c r="W137" s="55" t="s">
        <v>102</v>
      </c>
      <c r="X137" s="89" t="s">
        <v>122</v>
      </c>
      <c r="Y137" s="55" t="s">
        <v>93</v>
      </c>
      <c r="Z137" s="91">
        <v>5.63</v>
      </c>
      <c r="AA137" s="52" t="s">
        <v>26</v>
      </c>
      <c r="AB137" s="90" t="s">
        <v>125</v>
      </c>
      <c r="AC137" s="55" t="s">
        <v>91</v>
      </c>
      <c r="AD137" s="91">
        <v>337.76900000000001</v>
      </c>
      <c r="AH137" s="77">
        <f t="shared" si="51"/>
        <v>2271.7854365848598</v>
      </c>
      <c r="AI137" s="78">
        <f t="shared" si="52"/>
        <v>435.01133488845903</v>
      </c>
      <c r="AJ137" s="79">
        <f t="shared" si="53"/>
        <v>140.74578926718459</v>
      </c>
      <c r="AK137" s="77">
        <f t="shared" si="54"/>
        <v>2934.7408829174701</v>
      </c>
      <c r="AL137" s="78">
        <f t="shared" si="55"/>
        <v>442.65550438879302</v>
      </c>
      <c r="AM137" s="79">
        <f t="shared" si="56"/>
        <v>185.01338858179022</v>
      </c>
      <c r="AN137" s="77">
        <f t="shared" si="47"/>
        <v>4258.47457627119</v>
      </c>
      <c r="AO137" s="78">
        <f t="shared" si="48"/>
        <v>267.09254638790901</v>
      </c>
      <c r="AP137" s="79">
        <f t="shared" si="57"/>
        <v>161.98819033861093</v>
      </c>
      <c r="AQ137" s="100">
        <f>AI137*'Berechnungen 525d'!$C$5/'Berechnungen 525d'!$F$3/1000</f>
        <v>16.930243751444088</v>
      </c>
      <c r="AR137" s="100">
        <f>AI137*'Berechnungen 525d'!$C$6/'Berechnungen 525d'!$F$3/1000</f>
        <v>9.4344106401176973</v>
      </c>
      <c r="AS137" s="100">
        <f>AI137*'Berechnungen 525d'!$C$7/'Berechnungen 525d'!$F$3/1000</f>
        <v>5.8803518373336328</v>
      </c>
      <c r="AT137" s="100">
        <f>AI137*'Berechnungen 525d'!$C$8/'Berechnungen 525d'!$F$3/1000</f>
        <v>4.1033224359416014</v>
      </c>
      <c r="AU137" s="100">
        <f>AI137*'Berechnungen 525d'!$C$9/'Berechnungen 525d'!$F$3/1000</f>
        <v>3.2309625479855124</v>
      </c>
      <c r="AV137" s="4">
        <f>AH137/'Berechnungen 525d'!$C$5*'Berechnungen 525d'!$B$3/1000*60</f>
        <v>22.005730621718534</v>
      </c>
      <c r="AW137" s="4">
        <f>AH137/'Berechnungen 525d'!$C$6*'Berechnungen 525d'!$B$3/1000*60</f>
        <v>39.489735773220936</v>
      </c>
      <c r="AX137" s="4">
        <f>AH137/'Berechnungen 525d'!$C$7*'Berechnungen 525d'!$B$3/1000*60</f>
        <v>63.357158493299536</v>
      </c>
      <c r="AY137" s="4">
        <f>AH137/'Berechnungen 525d'!$C$8*'Berechnungen 525d'!$B$3/1000*60</f>
        <v>90.795297998271749</v>
      </c>
      <c r="AZ137" s="4">
        <f>AH137/'Berechnungen 525d'!$C$9*'Berechnungen 525d'!$B$3/1000*60</f>
        <v>115.31002845780513</v>
      </c>
      <c r="BA137" s="99"/>
      <c r="BB137" s="82"/>
      <c r="BC137" s="17">
        <f t="shared" si="58"/>
        <v>42.08</v>
      </c>
      <c r="BD137" s="95">
        <f t="shared" si="59"/>
        <v>751</v>
      </c>
      <c r="BE137" s="4">
        <f>BD137*60*'Berechnungen 525d'!$D$9/1000</f>
        <v>38.118842553191492</v>
      </c>
      <c r="BF137" s="19">
        <f t="shared" si="60"/>
        <v>1004</v>
      </c>
      <c r="BG137" s="19">
        <f t="shared" si="61"/>
        <v>1040</v>
      </c>
      <c r="BH137" s="19">
        <f t="shared" si="49"/>
        <v>-36</v>
      </c>
      <c r="BI137" s="19" t="str">
        <f>IF(ISBLANK(R137),#REF!,R137)</f>
        <v>2.5</v>
      </c>
      <c r="BJ137" s="19" t="str">
        <f>IF(ISBLANK(Q137),#REF!,Q137)</f>
        <v>km/h</v>
      </c>
      <c r="BK137" s="19" t="e">
        <f t="shared" si="50"/>
        <v>#VALUE!</v>
      </c>
      <c r="BL137" s="47">
        <f t="shared" si="62"/>
        <v>5.63</v>
      </c>
      <c r="BM137" s="48">
        <f t="shared" si="63"/>
        <v>3.863</v>
      </c>
      <c r="BN137" s="20">
        <f t="shared" si="64"/>
        <v>337.76900000000001</v>
      </c>
      <c r="BO137" s="20">
        <f t="shared" si="65"/>
        <v>337.76900000000001</v>
      </c>
      <c r="BP137" s="20">
        <f t="shared" si="66"/>
        <v>0</v>
      </c>
      <c r="BQ137" s="48"/>
    </row>
    <row r="138" spans="1:69" x14ac:dyDescent="0.25">
      <c r="A138">
        <v>2271.79378064814</v>
      </c>
      <c r="B138">
        <v>145.748736265541</v>
      </c>
      <c r="D138">
        <v>2965.4510556621899</v>
      </c>
      <c r="E138">
        <v>443.65881969153298</v>
      </c>
      <c r="G138">
        <v>4272.5988700565003</v>
      </c>
      <c r="H138">
        <v>262.86720773944398</v>
      </c>
      <c r="J138" s="64">
        <v>42371</v>
      </c>
      <c r="K138" s="88" t="s">
        <v>91</v>
      </c>
      <c r="L138" s="91">
        <v>337.76900000000001</v>
      </c>
      <c r="M138" s="88" t="s">
        <v>91</v>
      </c>
      <c r="N138" s="91">
        <v>3.863</v>
      </c>
      <c r="O138" s="70" t="s">
        <v>92</v>
      </c>
      <c r="P138" s="93" t="s">
        <v>118</v>
      </c>
      <c r="Q138" s="55" t="s">
        <v>20</v>
      </c>
      <c r="R138" s="89" t="s">
        <v>119</v>
      </c>
      <c r="S138" s="55" t="s">
        <v>101</v>
      </c>
      <c r="T138" s="89" t="s">
        <v>420</v>
      </c>
      <c r="U138" s="55" t="s">
        <v>101</v>
      </c>
      <c r="V138" s="89" t="s">
        <v>135</v>
      </c>
      <c r="W138" s="55" t="s">
        <v>102</v>
      </c>
      <c r="X138" s="89" t="s">
        <v>122</v>
      </c>
      <c r="Y138" s="55" t="s">
        <v>93</v>
      </c>
      <c r="Z138" s="91">
        <v>5.69</v>
      </c>
      <c r="AA138" s="52" t="s">
        <v>26</v>
      </c>
      <c r="AB138" s="90" t="s">
        <v>220</v>
      </c>
      <c r="AC138" s="55" t="s">
        <v>91</v>
      </c>
      <c r="AD138" s="91">
        <v>337.76900000000001</v>
      </c>
      <c r="AH138" s="77">
        <f t="shared" si="51"/>
        <v>2271.79378064814</v>
      </c>
      <c r="AI138" s="78">
        <f t="shared" si="52"/>
        <v>437.24620879662302</v>
      </c>
      <c r="AJ138" s="79">
        <f t="shared" si="53"/>
        <v>141.46939138928036</v>
      </c>
      <c r="AK138" s="77">
        <f t="shared" si="54"/>
        <v>2965.4510556621899</v>
      </c>
      <c r="AL138" s="78">
        <f t="shared" si="55"/>
        <v>443.65881969153298</v>
      </c>
      <c r="AM138" s="79">
        <f t="shared" si="56"/>
        <v>187.37317085714491</v>
      </c>
      <c r="AN138" s="77">
        <f t="shared" si="47"/>
        <v>4272.5988700565003</v>
      </c>
      <c r="AO138" s="78">
        <f t="shared" si="48"/>
        <v>262.86720773944398</v>
      </c>
      <c r="AP138" s="79">
        <f t="shared" si="57"/>
        <v>159.95435156910753</v>
      </c>
      <c r="AQ138" s="100">
        <f>AI138*'Berechnungen 525d'!$C$5/'Berechnungen 525d'!$F$3/1000</f>
        <v>17.017223002292027</v>
      </c>
      <c r="AR138" s="100">
        <f>AI138*'Berechnungen 525d'!$C$6/'Berechnungen 525d'!$F$3/1000</f>
        <v>9.4828799936436461</v>
      </c>
      <c r="AS138" s="100">
        <f>AI138*'Berechnungen 525d'!$C$7/'Berechnungen 525d'!$F$3/1000</f>
        <v>5.9105621878189849</v>
      </c>
      <c r="AT138" s="100">
        <f>AI138*'Berechnungen 525d'!$C$8/'Berechnungen 525d'!$F$3/1000</f>
        <v>4.1244032849066548</v>
      </c>
      <c r="AU138" s="100">
        <f>AI138*'Berechnungen 525d'!$C$9/'Berechnungen 525d'!$F$3/1000</f>
        <v>3.2475616416587831</v>
      </c>
      <c r="AV138" s="4">
        <f>AH138/'Berechnungen 525d'!$C$5*'Berechnungen 525d'!$B$3/1000*60</f>
        <v>22.005811446784968</v>
      </c>
      <c r="AW138" s="4">
        <f>AH138/'Berechnungen 525d'!$C$6*'Berechnungen 525d'!$B$3/1000*60</f>
        <v>39.489880815463444</v>
      </c>
      <c r="AX138" s="4">
        <f>AH138/'Berechnungen 525d'!$C$7*'Berechnungen 525d'!$B$3/1000*60</f>
        <v>63.357391198435856</v>
      </c>
      <c r="AY138" s="4">
        <f>AH138/'Berechnungen 525d'!$C$8*'Berechnungen 525d'!$B$3/1000*60</f>
        <v>90.795631481223012</v>
      </c>
      <c r="AZ138" s="4">
        <f>AH138/'Berechnungen 525d'!$C$9*'Berechnungen 525d'!$B$3/1000*60</f>
        <v>115.31045198115325</v>
      </c>
      <c r="BA138" s="99"/>
      <c r="BB138" s="82"/>
      <c r="BC138" s="17">
        <f t="shared" si="58"/>
        <v>42.371000000000002</v>
      </c>
      <c r="BD138" s="95">
        <f t="shared" si="59"/>
        <v>750</v>
      </c>
      <c r="BE138" s="4">
        <f>BD138*60*'Berechnungen 525d'!$D$9/1000</f>
        <v>38.068085106382973</v>
      </c>
      <c r="BF138" s="19">
        <f t="shared" si="60"/>
        <v>1003</v>
      </c>
      <c r="BG138" s="19">
        <f t="shared" si="61"/>
        <v>1040</v>
      </c>
      <c r="BH138" s="19">
        <f t="shared" si="49"/>
        <v>-37</v>
      </c>
      <c r="BI138" s="19" t="str">
        <f>IF(ISBLANK(R138),#REF!,R138)</f>
        <v>2.5</v>
      </c>
      <c r="BJ138" s="19" t="str">
        <f>IF(ISBLANK(Q138),#REF!,Q138)</f>
        <v>km/h</v>
      </c>
      <c r="BK138" s="19" t="e">
        <f t="shared" si="50"/>
        <v>#VALUE!</v>
      </c>
      <c r="BL138" s="47">
        <f t="shared" si="62"/>
        <v>5.69</v>
      </c>
      <c r="BM138" s="48">
        <f t="shared" si="63"/>
        <v>3.863</v>
      </c>
      <c r="BN138" s="20">
        <f t="shared" si="64"/>
        <v>337.76900000000001</v>
      </c>
      <c r="BO138" s="20">
        <f t="shared" si="65"/>
        <v>337.76900000000001</v>
      </c>
      <c r="BP138" s="20">
        <f t="shared" si="66"/>
        <v>0</v>
      </c>
      <c r="BQ138" s="48"/>
    </row>
    <row r="139" spans="1:69" x14ac:dyDescent="0.25">
      <c r="A139">
        <v>2271.8062967430501</v>
      </c>
      <c r="B139">
        <v>146.86617321962501</v>
      </c>
      <c r="D139">
        <v>3003.8387715930899</v>
      </c>
      <c r="E139">
        <v>444.66592824683499</v>
      </c>
      <c r="G139">
        <v>4307.9096045197703</v>
      </c>
      <c r="H139">
        <v>258.64903878325498</v>
      </c>
      <c r="J139" s="64">
        <v>42651</v>
      </c>
      <c r="K139" s="88" t="s">
        <v>91</v>
      </c>
      <c r="L139" s="91">
        <v>337.76900000000001</v>
      </c>
      <c r="M139" s="88" t="s">
        <v>91</v>
      </c>
      <c r="N139" s="91">
        <v>3.863</v>
      </c>
      <c r="O139" s="70" t="s">
        <v>92</v>
      </c>
      <c r="P139" s="93" t="s">
        <v>413</v>
      </c>
      <c r="Q139" s="55" t="s">
        <v>20</v>
      </c>
      <c r="R139" s="89" t="s">
        <v>119</v>
      </c>
      <c r="S139" s="55" t="s">
        <v>101</v>
      </c>
      <c r="T139" s="89" t="s">
        <v>420</v>
      </c>
      <c r="U139" s="55" t="s">
        <v>101</v>
      </c>
      <c r="V139" s="89" t="s">
        <v>121</v>
      </c>
      <c r="W139" s="55" t="s">
        <v>102</v>
      </c>
      <c r="X139" s="89" t="s">
        <v>122</v>
      </c>
      <c r="Y139" s="55" t="s">
        <v>93</v>
      </c>
      <c r="Z139" s="91">
        <v>5.78</v>
      </c>
      <c r="AA139" s="52" t="s">
        <v>26</v>
      </c>
      <c r="AB139" s="90" t="s">
        <v>125</v>
      </c>
      <c r="AC139" s="55" t="s">
        <v>91</v>
      </c>
      <c r="AD139" s="91">
        <v>337.76900000000001</v>
      </c>
      <c r="AH139" s="77">
        <f t="shared" si="51"/>
        <v>2271.8062967430501</v>
      </c>
      <c r="AI139" s="78">
        <f t="shared" si="52"/>
        <v>440.59851965887503</v>
      </c>
      <c r="AJ139" s="79">
        <f t="shared" si="53"/>
        <v>142.55480453173894</v>
      </c>
      <c r="AK139" s="77">
        <f t="shared" si="54"/>
        <v>3003.8387715930899</v>
      </c>
      <c r="AL139" s="78">
        <f t="shared" si="55"/>
        <v>444.66592824683499</v>
      </c>
      <c r="AM139" s="79">
        <f t="shared" si="56"/>
        <v>190.22955789986995</v>
      </c>
      <c r="AN139" s="77">
        <f t="shared" si="47"/>
        <v>4307.9096045197703</v>
      </c>
      <c r="AO139" s="78">
        <f t="shared" si="48"/>
        <v>258.64903878325498</v>
      </c>
      <c r="AP139" s="79">
        <f t="shared" si="57"/>
        <v>158.68832526237617</v>
      </c>
      <c r="AQ139" s="100">
        <f>AI139*'Berechnungen 525d'!$C$5/'Berechnungen 525d'!$F$3/1000</f>
        <v>17.147691878564164</v>
      </c>
      <c r="AR139" s="100">
        <f>AI139*'Berechnungen 525d'!$C$6/'Berechnungen 525d'!$F$3/1000</f>
        <v>9.5555840239327008</v>
      </c>
      <c r="AS139" s="100">
        <f>AI139*'Berechnungen 525d'!$C$7/'Berechnungen 525d'!$F$3/1000</f>
        <v>5.9558777135470944</v>
      </c>
      <c r="AT139" s="100">
        <f>AI139*'Berechnungen 525d'!$C$8/'Berechnungen 525d'!$F$3/1000</f>
        <v>4.1560245583542912</v>
      </c>
      <c r="AU139" s="100">
        <f>AI139*'Berechnungen 525d'!$C$9/'Berechnungen 525d'!$F$3/1000</f>
        <v>3.272460282168733</v>
      </c>
      <c r="AV139" s="4">
        <f>AH139/'Berechnungen 525d'!$C$5*'Berechnungen 525d'!$B$3/1000*60</f>
        <v>22.005932684384518</v>
      </c>
      <c r="AW139" s="4">
        <f>AH139/'Berechnungen 525d'!$C$6*'Berechnungen 525d'!$B$3/1000*60</f>
        <v>39.490098378827021</v>
      </c>
      <c r="AX139" s="4">
        <f>AH139/'Berechnungen 525d'!$C$7*'Berechnungen 525d'!$B$3/1000*60</f>
        <v>63.357740256140048</v>
      </c>
      <c r="AY139" s="4">
        <f>AH139/'Berechnungen 525d'!$C$8*'Berechnungen 525d'!$B$3/1000*60</f>
        <v>90.796131705649515</v>
      </c>
      <c r="AZ139" s="4">
        <f>AH139/'Berechnungen 525d'!$C$9*'Berechnungen 525d'!$B$3/1000*60</f>
        <v>115.31108726617491</v>
      </c>
      <c r="BA139" s="99"/>
      <c r="BB139" s="82"/>
      <c r="BC139" s="17">
        <f t="shared" si="58"/>
        <v>42.651000000000003</v>
      </c>
      <c r="BD139" s="95">
        <f t="shared" si="59"/>
        <v>749</v>
      </c>
      <c r="BE139" s="4">
        <f>BD139*60*'Berechnungen 525d'!$D$9/1000</f>
        <v>38.01732765957447</v>
      </c>
      <c r="BF139" s="19">
        <f t="shared" si="60"/>
        <v>1004</v>
      </c>
      <c r="BG139" s="19">
        <f t="shared" si="61"/>
        <v>1040</v>
      </c>
      <c r="BH139" s="19">
        <f t="shared" si="49"/>
        <v>-36</v>
      </c>
      <c r="BI139" s="19" t="str">
        <f>IF(ISBLANK(R139),#REF!,R139)</f>
        <v>2.5</v>
      </c>
      <c r="BJ139" s="19" t="str">
        <f>IF(ISBLANK(Q139),#REF!,Q139)</f>
        <v>km/h</v>
      </c>
      <c r="BK139" s="19" t="e">
        <f t="shared" si="50"/>
        <v>#VALUE!</v>
      </c>
      <c r="BL139" s="47">
        <f t="shared" si="62"/>
        <v>5.78</v>
      </c>
      <c r="BM139" s="48">
        <f t="shared" si="63"/>
        <v>3.863</v>
      </c>
      <c r="BN139" s="20">
        <f t="shared" si="64"/>
        <v>337.76900000000001</v>
      </c>
      <c r="BO139" s="20">
        <f t="shared" si="65"/>
        <v>337.76900000000001</v>
      </c>
      <c r="BP139" s="20">
        <f t="shared" si="66"/>
        <v>0</v>
      </c>
      <c r="BQ139" s="48"/>
    </row>
    <row r="140" spans="1:69" x14ac:dyDescent="0.25">
      <c r="A140">
        <v>2285.9348818871799</v>
      </c>
      <c r="B140">
        <v>148.26625488714399</v>
      </c>
      <c r="D140">
        <v>3019.1938579654502</v>
      </c>
      <c r="E140">
        <v>444.67351475195898</v>
      </c>
      <c r="G140">
        <v>4329.0960451977398</v>
      </c>
      <c r="H140">
        <v>255.27211372087899</v>
      </c>
      <c r="J140" s="64">
        <v>42931</v>
      </c>
      <c r="K140" s="88" t="s">
        <v>91</v>
      </c>
      <c r="L140" s="91">
        <v>337.76900000000001</v>
      </c>
      <c r="M140" s="88" t="s">
        <v>91</v>
      </c>
      <c r="N140" s="91">
        <v>3.863</v>
      </c>
      <c r="O140" s="70" t="s">
        <v>92</v>
      </c>
      <c r="P140" s="93" t="s">
        <v>118</v>
      </c>
      <c r="Q140" s="55" t="s">
        <v>20</v>
      </c>
      <c r="R140" s="89" t="s">
        <v>119</v>
      </c>
      <c r="S140" s="55" t="s">
        <v>101</v>
      </c>
      <c r="T140" s="89" t="s">
        <v>420</v>
      </c>
      <c r="U140" s="55" t="s">
        <v>101</v>
      </c>
      <c r="V140" s="89" t="s">
        <v>121</v>
      </c>
      <c r="W140" s="55" t="s">
        <v>102</v>
      </c>
      <c r="X140" s="89" t="s">
        <v>122</v>
      </c>
      <c r="Y140" s="55" t="s">
        <v>93</v>
      </c>
      <c r="Z140" s="91">
        <v>5.69</v>
      </c>
      <c r="AA140" s="52" t="s">
        <v>26</v>
      </c>
      <c r="AB140" s="90" t="s">
        <v>125</v>
      </c>
      <c r="AC140" s="55" t="s">
        <v>91</v>
      </c>
      <c r="AD140" s="91">
        <v>337.76900000000001</v>
      </c>
      <c r="AH140" s="77">
        <f t="shared" si="51"/>
        <v>2285.9348818871799</v>
      </c>
      <c r="AI140" s="78">
        <f t="shared" si="52"/>
        <v>444.79876466143196</v>
      </c>
      <c r="AJ140" s="79">
        <f t="shared" si="53"/>
        <v>144.808799615586</v>
      </c>
      <c r="AK140" s="77">
        <f t="shared" si="54"/>
        <v>3019.1938579654502</v>
      </c>
      <c r="AL140" s="78">
        <f t="shared" si="55"/>
        <v>444.67351475195898</v>
      </c>
      <c r="AM140" s="79">
        <f t="shared" si="56"/>
        <v>191.20523948778856</v>
      </c>
      <c r="AN140" s="77">
        <f t="shared" si="47"/>
        <v>4329.0960451977398</v>
      </c>
      <c r="AO140" s="78">
        <f t="shared" si="48"/>
        <v>255.27211372087899</v>
      </c>
      <c r="AP140" s="79">
        <f t="shared" si="57"/>
        <v>157.38673354258054</v>
      </c>
      <c r="AQ140" s="100">
        <f>AI140*'Berechnungen 525d'!$C$5/'Berechnungen 525d'!$F$3/1000</f>
        <v>17.311161576951001</v>
      </c>
      <c r="AR140" s="100">
        <f>AI140*'Berechnungen 525d'!$C$6/'Berechnungen 525d'!$F$3/1000</f>
        <v>9.6466778253238417</v>
      </c>
      <c r="AS140" s="100">
        <f>AI140*'Berechnungen 525d'!$C$7/'Berechnungen 525d'!$F$3/1000</f>
        <v>6.0126553568799279</v>
      </c>
      <c r="AT140" s="100">
        <f>AI140*'Berechnungen 525d'!$C$8/'Berechnungen 525d'!$F$3/1000</f>
        <v>4.1956441226579715</v>
      </c>
      <c r="AU140" s="100">
        <f>AI140*'Berechnungen 525d'!$C$9/'Berechnungen 525d'!$F$3/1000</f>
        <v>3.303656789494466</v>
      </c>
      <c r="AV140" s="4">
        <f>AH140/'Berechnungen 525d'!$C$5*'Berechnungen 525d'!$B$3/1000*60</f>
        <v>22.142789728073961</v>
      </c>
      <c r="AW140" s="4">
        <f>AH140/'Berechnungen 525d'!$C$6*'Berechnungen 525d'!$B$3/1000*60</f>
        <v>39.735691155858767</v>
      </c>
      <c r="AX140" s="4">
        <f>AH140/'Berechnungen 525d'!$C$7*'Berechnungen 525d'!$B$3/1000*60</f>
        <v>63.75176822808109</v>
      </c>
      <c r="AY140" s="4">
        <f>AH140/'Berechnungen 525d'!$C$8*'Berechnungen 525d'!$B$3/1000*60</f>
        <v>91.360801712683127</v>
      </c>
      <c r="AZ140" s="4">
        <f>AH140/'Berechnungen 525d'!$C$9*'Berechnungen 525d'!$B$3/1000*60</f>
        <v>116.02821817510757</v>
      </c>
      <c r="BA140" s="99"/>
      <c r="BB140" s="82"/>
      <c r="BC140" s="17">
        <f t="shared" si="58"/>
        <v>42.930999999999997</v>
      </c>
      <c r="BD140" s="95">
        <f t="shared" si="59"/>
        <v>750</v>
      </c>
      <c r="BE140" s="4">
        <f>BD140*60*'Berechnungen 525d'!$D$9/1000</f>
        <v>38.068085106382973</v>
      </c>
      <c r="BF140" s="19">
        <f t="shared" si="60"/>
        <v>1004</v>
      </c>
      <c r="BG140" s="19">
        <f t="shared" si="61"/>
        <v>1040</v>
      </c>
      <c r="BH140" s="19">
        <f t="shared" si="49"/>
        <v>-36</v>
      </c>
      <c r="BI140" s="19" t="str">
        <f>IF(ISBLANK(R140),#REF!,R140)</f>
        <v>2.5</v>
      </c>
      <c r="BJ140" s="19" t="str">
        <f>IF(ISBLANK(Q140),#REF!,Q140)</f>
        <v>km/h</v>
      </c>
      <c r="BK140" s="19" t="e">
        <f t="shared" si="50"/>
        <v>#VALUE!</v>
      </c>
      <c r="BL140" s="47">
        <f t="shared" si="62"/>
        <v>5.69</v>
      </c>
      <c r="BM140" s="48">
        <f t="shared" si="63"/>
        <v>3.863</v>
      </c>
      <c r="BN140" s="20">
        <f t="shared" si="64"/>
        <v>337.76900000000001</v>
      </c>
      <c r="BO140" s="20">
        <f t="shared" si="65"/>
        <v>337.76900000000001</v>
      </c>
      <c r="BP140" s="20">
        <f t="shared" si="66"/>
        <v>0</v>
      </c>
      <c r="BQ140" s="48"/>
    </row>
    <row r="141" spans="1:69" x14ac:dyDescent="0.25">
      <c r="A141">
        <v>2300.06138101548</v>
      </c>
      <c r="B141">
        <v>149.48009706231599</v>
      </c>
      <c r="D141">
        <v>3049.90403071017</v>
      </c>
      <c r="E141">
        <v>444.68868776220899</v>
      </c>
      <c r="G141">
        <v>4350.2824858757103</v>
      </c>
      <c r="H141">
        <v>251.895188658503</v>
      </c>
      <c r="J141" s="64">
        <v>43242</v>
      </c>
      <c r="K141" s="88" t="s">
        <v>91</v>
      </c>
      <c r="L141" s="91">
        <v>337.76900000000001</v>
      </c>
      <c r="M141" s="88" t="s">
        <v>91</v>
      </c>
      <c r="N141" s="91">
        <v>3.863</v>
      </c>
      <c r="O141" s="70" t="s">
        <v>92</v>
      </c>
      <c r="P141" s="93" t="s">
        <v>118</v>
      </c>
      <c r="Q141" s="55" t="s">
        <v>20</v>
      </c>
      <c r="R141" s="89" t="s">
        <v>119</v>
      </c>
      <c r="S141" s="55" t="s">
        <v>101</v>
      </c>
      <c r="T141" s="89" t="s">
        <v>419</v>
      </c>
      <c r="U141" s="55" t="s">
        <v>101</v>
      </c>
      <c r="V141" s="89" t="s">
        <v>121</v>
      </c>
      <c r="W141" s="55" t="s">
        <v>102</v>
      </c>
      <c r="X141" s="89" t="s">
        <v>122</v>
      </c>
      <c r="Y141" s="55" t="s">
        <v>93</v>
      </c>
      <c r="Z141" s="91">
        <v>5.71</v>
      </c>
      <c r="AA141" s="52" t="s">
        <v>26</v>
      </c>
      <c r="AB141" s="90" t="s">
        <v>125</v>
      </c>
      <c r="AC141" s="55" t="s">
        <v>91</v>
      </c>
      <c r="AD141" s="91">
        <v>337.76900000000001</v>
      </c>
      <c r="AH141" s="77">
        <f t="shared" si="51"/>
        <v>2300.06138101548</v>
      </c>
      <c r="AI141" s="78">
        <f t="shared" si="52"/>
        <v>448.440291186948</v>
      </c>
      <c r="AJ141" s="79">
        <f t="shared" si="53"/>
        <v>146.89654397587537</v>
      </c>
      <c r="AK141" s="77">
        <f t="shared" si="54"/>
        <v>3049.90403071017</v>
      </c>
      <c r="AL141" s="78">
        <f t="shared" si="55"/>
        <v>444.68868776220899</v>
      </c>
      <c r="AM141" s="79">
        <f t="shared" si="56"/>
        <v>193.15670220710118</v>
      </c>
      <c r="AN141" s="77">
        <f t="shared" si="47"/>
        <v>4350.2824858757103</v>
      </c>
      <c r="AO141" s="78">
        <f t="shared" si="48"/>
        <v>251.895188658503</v>
      </c>
      <c r="AP141" s="79">
        <f t="shared" si="57"/>
        <v>156.06476310070011</v>
      </c>
      <c r="AQ141" s="100">
        <f>AI141*'Berechnungen 525d'!$C$5/'Berechnungen 525d'!$F$3/1000</f>
        <v>17.452886462625866</v>
      </c>
      <c r="AR141" s="100">
        <f>AI141*'Berechnungen 525d'!$C$6/'Berechnungen 525d'!$F$3/1000</f>
        <v>9.7256542883334962</v>
      </c>
      <c r="AS141" s="100">
        <f>AI141*'Berechnungen 525d'!$C$7/'Berechnungen 525d'!$F$3/1000</f>
        <v>6.0618804125914263</v>
      </c>
      <c r="AT141" s="100">
        <f>AI141*'Berechnungen 525d'!$C$8/'Berechnungen 525d'!$F$3/1000</f>
        <v>4.2299934747203904</v>
      </c>
      <c r="AU141" s="100">
        <f>AI141*'Berechnungen 525d'!$C$9/'Berechnungen 525d'!$F$3/1000</f>
        <v>3.3307035234018825</v>
      </c>
      <c r="AV141" s="4">
        <f>AH141/'Berechnungen 525d'!$C$5*'Berechnungen 525d'!$B$3/1000*60</f>
        <v>22.279626565496702</v>
      </c>
      <c r="AW141" s="4">
        <f>AH141/'Berechnungen 525d'!$C$6*'Berechnungen 525d'!$B$3/1000*60</f>
        <v>39.981247672329715</v>
      </c>
      <c r="AX141" s="4">
        <f>AH141/'Berechnungen 525d'!$C$7*'Berechnungen 525d'!$B$3/1000*60</f>
        <v>64.145738023737763</v>
      </c>
      <c r="AY141" s="4">
        <f>AH141/'Berechnungen 525d'!$C$8*'Berechnungen 525d'!$B$3/1000*60</f>
        <v>91.92538834897853</v>
      </c>
      <c r="AZ141" s="4">
        <f>AH141/'Berechnungen 525d'!$C$9*'Berechnungen 525d'!$B$3/1000*60</f>
        <v>116.74524320320276</v>
      </c>
      <c r="BA141" s="99"/>
      <c r="BB141" s="82"/>
      <c r="BC141" s="17">
        <f t="shared" si="58"/>
        <v>43.241999999999997</v>
      </c>
      <c r="BD141" s="95">
        <f t="shared" si="59"/>
        <v>750</v>
      </c>
      <c r="BE141" s="4">
        <f>BD141*60*'Berechnungen 525d'!$D$9/1000</f>
        <v>38.068085106382973</v>
      </c>
      <c r="BF141" s="19">
        <f t="shared" si="60"/>
        <v>1004</v>
      </c>
      <c r="BG141" s="19">
        <f t="shared" si="61"/>
        <v>1041</v>
      </c>
      <c r="BH141" s="19">
        <f t="shared" si="49"/>
        <v>-37</v>
      </c>
      <c r="BI141" s="19" t="str">
        <f>IF(ISBLANK(R141),#REF!,R141)</f>
        <v>2.5</v>
      </c>
      <c r="BJ141" s="19" t="str">
        <f>IF(ISBLANK(Q141),#REF!,Q141)</f>
        <v>km/h</v>
      </c>
      <c r="BK141" s="19" t="e">
        <f t="shared" si="50"/>
        <v>#VALUE!</v>
      </c>
      <c r="BL141" s="47">
        <f t="shared" si="62"/>
        <v>5.71</v>
      </c>
      <c r="BM141" s="48">
        <f t="shared" si="63"/>
        <v>3.863</v>
      </c>
      <c r="BN141" s="20">
        <f t="shared" si="64"/>
        <v>337.76900000000001</v>
      </c>
      <c r="BO141" s="20">
        <f t="shared" si="65"/>
        <v>337.76900000000001</v>
      </c>
      <c r="BP141" s="20">
        <f t="shared" si="66"/>
        <v>0</v>
      </c>
      <c r="BQ141" s="48"/>
    </row>
    <row r="142" spans="1:69" x14ac:dyDescent="0.25">
      <c r="A142">
        <v>2306.1181279468201</v>
      </c>
      <c r="B142">
        <v>150.226463092383</v>
      </c>
      <c r="D142">
        <v>3072.9366602687101</v>
      </c>
      <c r="E142">
        <v>443.71192522740603</v>
      </c>
      <c r="G142">
        <v>4364.4067796610198</v>
      </c>
      <c r="H142">
        <v>249.361897387364</v>
      </c>
      <c r="J142" s="64">
        <v>43532</v>
      </c>
      <c r="K142" s="88" t="s">
        <v>91</v>
      </c>
      <c r="L142" s="91">
        <v>337.76900000000001</v>
      </c>
      <c r="M142" s="88" t="s">
        <v>91</v>
      </c>
      <c r="N142" s="91">
        <v>3.8540000000000001</v>
      </c>
      <c r="O142" s="70" t="s">
        <v>92</v>
      </c>
      <c r="P142" s="93" t="s">
        <v>118</v>
      </c>
      <c r="Q142" s="55" t="s">
        <v>20</v>
      </c>
      <c r="R142" s="89" t="s">
        <v>119</v>
      </c>
      <c r="S142" s="55" t="s">
        <v>101</v>
      </c>
      <c r="T142" s="89" t="s">
        <v>420</v>
      </c>
      <c r="U142" s="55" t="s">
        <v>101</v>
      </c>
      <c r="V142" s="89" t="s">
        <v>121</v>
      </c>
      <c r="W142" s="55" t="s">
        <v>102</v>
      </c>
      <c r="X142" s="89" t="s">
        <v>122</v>
      </c>
      <c r="Y142" s="55" t="s">
        <v>93</v>
      </c>
      <c r="Z142" s="91">
        <v>5.72</v>
      </c>
      <c r="AA142" s="52" t="s">
        <v>26</v>
      </c>
      <c r="AB142" s="90" t="s">
        <v>125</v>
      </c>
      <c r="AC142" s="55" t="s">
        <v>91</v>
      </c>
      <c r="AD142" s="91">
        <v>337.76900000000001</v>
      </c>
      <c r="AH142" s="77">
        <f t="shared" si="51"/>
        <v>2306.1181279468201</v>
      </c>
      <c r="AI142" s="78">
        <f t="shared" si="52"/>
        <v>450.67938927714897</v>
      </c>
      <c r="AJ142" s="79">
        <f t="shared" si="53"/>
        <v>148.01876392337934</v>
      </c>
      <c r="AK142" s="77">
        <f t="shared" si="54"/>
        <v>3072.9366602687101</v>
      </c>
      <c r="AL142" s="78">
        <f t="shared" si="55"/>
        <v>443.71192522740603</v>
      </c>
      <c r="AM142" s="79">
        <f t="shared" si="56"/>
        <v>194.1879316461339</v>
      </c>
      <c r="AN142" s="77">
        <f t="shared" si="47"/>
        <v>4364.4067796610198</v>
      </c>
      <c r="AO142" s="78">
        <f t="shared" si="48"/>
        <v>249.361897387364</v>
      </c>
      <c r="AP142" s="79">
        <f t="shared" si="57"/>
        <v>154.99683922150155</v>
      </c>
      <c r="AQ142" s="100">
        <f>AI142*'Berechnungen 525d'!$C$5/'Berechnungen 525d'!$F$3/1000</f>
        <v>17.540030114779704</v>
      </c>
      <c r="AR142" s="100">
        <f>AI142*'Berechnungen 525d'!$C$6/'Berechnungen 525d'!$F$3/1000</f>
        <v>9.7742152548009003</v>
      </c>
      <c r="AS142" s="100">
        <f>AI142*'Berechnungen 525d'!$C$7/'Berechnungen 525d'!$F$3/1000</f>
        <v>6.0921478642937128</v>
      </c>
      <c r="AT142" s="100">
        <f>AI142*'Berechnungen 525d'!$C$8/'Berechnungen 525d'!$F$3/1000</f>
        <v>4.2511141690401182</v>
      </c>
      <c r="AU142" s="100">
        <f>AI142*'Berechnungen 525d'!$C$9/'Berechnungen 525d'!$F$3/1000</f>
        <v>3.3473339913701716</v>
      </c>
      <c r="AV142" s="4">
        <f>AH142/'Berechnungen 525d'!$C$5*'Berechnungen 525d'!$B$3/1000*60</f>
        <v>22.338295460573061</v>
      </c>
      <c r="AW142" s="4">
        <f>AH142/'Berechnungen 525d'!$C$6*'Berechnungen 525d'!$B$3/1000*60</f>
        <v>40.086530210069469</v>
      </c>
      <c r="AX142" s="4">
        <f>AH142/'Berechnungen 525d'!$C$7*'Berechnungen 525d'!$B$3/1000*60</f>
        <v>64.314652864507053</v>
      </c>
      <c r="AY142" s="4">
        <f>AH142/'Berechnungen 525d'!$C$8*'Berechnungen 525d'!$B$3/1000*60</f>
        <v>92.167455286143976</v>
      </c>
      <c r="AZ142" s="4">
        <f>AH142/'Berechnungen 525d'!$C$9*'Berechnungen 525d'!$B$3/1000*60</f>
        <v>117.05266821340284</v>
      </c>
      <c r="BA142" s="99"/>
      <c r="BB142" s="82"/>
      <c r="BC142" s="17">
        <f t="shared" si="58"/>
        <v>43.531999999999996</v>
      </c>
      <c r="BD142" s="95">
        <f t="shared" si="59"/>
        <v>750</v>
      </c>
      <c r="BE142" s="4">
        <f>BD142*60*'Berechnungen 525d'!$D$9/1000</f>
        <v>38.068085106382973</v>
      </c>
      <c r="BF142" s="19">
        <f t="shared" si="60"/>
        <v>1004</v>
      </c>
      <c r="BG142" s="19">
        <f t="shared" si="61"/>
        <v>1040</v>
      </c>
      <c r="BH142" s="19">
        <f t="shared" si="49"/>
        <v>-36</v>
      </c>
      <c r="BI142" s="19" t="str">
        <f>IF(ISBLANK(R142),#REF!,R142)</f>
        <v>2.5</v>
      </c>
      <c r="BJ142" s="19" t="str">
        <f>IF(ISBLANK(Q142),#REF!,Q142)</f>
        <v>km/h</v>
      </c>
      <c r="BK142" s="19" t="e">
        <f t="shared" si="50"/>
        <v>#VALUE!</v>
      </c>
      <c r="BL142" s="47">
        <f t="shared" si="62"/>
        <v>5.72</v>
      </c>
      <c r="BM142" s="48">
        <f t="shared" si="63"/>
        <v>3.8540000000000001</v>
      </c>
      <c r="BN142" s="20">
        <f t="shared" si="64"/>
        <v>337.76900000000001</v>
      </c>
      <c r="BO142" s="20">
        <f t="shared" si="65"/>
        <v>337.76900000000001</v>
      </c>
      <c r="BP142" s="20">
        <f t="shared" si="66"/>
        <v>0</v>
      </c>
      <c r="BQ142" s="48"/>
    </row>
    <row r="143" spans="1:69" x14ac:dyDescent="0.25">
      <c r="A143">
        <v>2326.2940729511001</v>
      </c>
      <c r="B143">
        <v>151.534833074407</v>
      </c>
      <c r="D143">
        <v>3095.9692898272601</v>
      </c>
      <c r="E143">
        <v>441.74702040011198</v>
      </c>
      <c r="G143">
        <v>4392.6553672316404</v>
      </c>
      <c r="H143">
        <v>244.29531484508701</v>
      </c>
      <c r="J143" s="64">
        <v>43833</v>
      </c>
      <c r="K143" s="88" t="s">
        <v>91</v>
      </c>
      <c r="L143" s="91">
        <v>337.76900000000001</v>
      </c>
      <c r="M143" s="88" t="s">
        <v>91</v>
      </c>
      <c r="N143" s="91">
        <v>3.863</v>
      </c>
      <c r="O143" s="70" t="s">
        <v>92</v>
      </c>
      <c r="P143" s="93" t="s">
        <v>124</v>
      </c>
      <c r="Q143" s="55" t="s">
        <v>20</v>
      </c>
      <c r="R143" s="89" t="s">
        <v>119</v>
      </c>
      <c r="S143" s="55" t="s">
        <v>101</v>
      </c>
      <c r="T143" s="89" t="s">
        <v>420</v>
      </c>
      <c r="U143" s="55" t="s">
        <v>101</v>
      </c>
      <c r="V143" s="89" t="s">
        <v>121</v>
      </c>
      <c r="W143" s="55" t="s">
        <v>102</v>
      </c>
      <c r="X143" s="89" t="s">
        <v>122</v>
      </c>
      <c r="Y143" s="55" t="s">
        <v>93</v>
      </c>
      <c r="Z143" s="91">
        <v>5.65</v>
      </c>
      <c r="AA143" s="52" t="s">
        <v>26</v>
      </c>
      <c r="AB143" s="90" t="s">
        <v>125</v>
      </c>
      <c r="AC143" s="55" t="s">
        <v>91</v>
      </c>
      <c r="AD143" s="91">
        <v>337.76900000000001</v>
      </c>
      <c r="AH143" s="77">
        <f t="shared" si="51"/>
        <v>2326.2940729511001</v>
      </c>
      <c r="AI143" s="78">
        <f t="shared" si="52"/>
        <v>454.60449922322101</v>
      </c>
      <c r="AJ143" s="79">
        <f t="shared" si="53"/>
        <v>150.61418293473875</v>
      </c>
      <c r="AK143" s="77">
        <f t="shared" si="54"/>
        <v>3095.9692898272601</v>
      </c>
      <c r="AL143" s="78">
        <f t="shared" si="55"/>
        <v>441.74702040011198</v>
      </c>
      <c r="AM143" s="79">
        <f t="shared" si="56"/>
        <v>194.77705688860445</v>
      </c>
      <c r="AN143" s="77">
        <f t="shared" si="47"/>
        <v>4392.6553672316404</v>
      </c>
      <c r="AO143" s="78">
        <f t="shared" si="48"/>
        <v>244.29531484508701</v>
      </c>
      <c r="AP143" s="79">
        <f t="shared" si="57"/>
        <v>152.8304161688236</v>
      </c>
      <c r="AQ143" s="100">
        <f>AI143*'Berechnungen 525d'!$C$5/'Berechnungen 525d'!$F$3/1000</f>
        <v>17.6927918081164</v>
      </c>
      <c r="AR143" s="100">
        <f>AI143*'Berechnungen 525d'!$C$6/'Berechnungen 525d'!$F$3/1000</f>
        <v>9.8593419999427248</v>
      </c>
      <c r="AS143" s="100">
        <f>AI143*'Berechnungen 525d'!$C$7/'Berechnungen 525d'!$F$3/1000</f>
        <v>6.1452063150327936</v>
      </c>
      <c r="AT143" s="100">
        <f>AI143*'Berechnungen 525d'!$C$8/'Berechnungen 525d'!$F$3/1000</f>
        <v>4.2881384725778293</v>
      </c>
      <c r="AU143" s="100">
        <f>AI143*'Berechnungen 525d'!$C$9/'Berechnungen 525d'!$F$3/1000</f>
        <v>3.3764869862817548</v>
      </c>
      <c r="AV143" s="4">
        <f>AH143/'Berechnungen 525d'!$C$5*'Berechnungen 525d'!$B$3/1000*60</f>
        <v>22.533730471139126</v>
      </c>
      <c r="AW143" s="4">
        <f>AH143/'Berechnungen 525d'!$C$6*'Berechnungen 525d'!$B$3/1000*60</f>
        <v>40.437242352318158</v>
      </c>
      <c r="AX143" s="4">
        <f>AH143/'Berechnungen 525d'!$C$7*'Berechnungen 525d'!$B$3/1000*60</f>
        <v>64.877333883939031</v>
      </c>
      <c r="AY143" s="4">
        <f>AH143/'Berechnungen 525d'!$C$8*'Berechnungen 525d'!$B$3/1000*60</f>
        <v>92.973817062022846</v>
      </c>
      <c r="AZ143" s="4">
        <f>AH143/'Berechnungen 525d'!$C$9*'Berechnungen 525d'!$B$3/1000*60</f>
        <v>118.07674766876903</v>
      </c>
      <c r="BA143" s="99"/>
      <c r="BB143" s="82"/>
      <c r="BC143" s="17">
        <f t="shared" si="58"/>
        <v>43.832999999999998</v>
      </c>
      <c r="BD143" s="95">
        <f t="shared" si="59"/>
        <v>751</v>
      </c>
      <c r="BE143" s="4">
        <f>BD143*60*'Berechnungen 525d'!$D$9/1000</f>
        <v>38.118842553191492</v>
      </c>
      <c r="BF143" s="19">
        <f t="shared" si="60"/>
        <v>1004</v>
      </c>
      <c r="BG143" s="19">
        <f t="shared" si="61"/>
        <v>1040</v>
      </c>
      <c r="BH143" s="19">
        <f t="shared" si="49"/>
        <v>-36</v>
      </c>
      <c r="BI143" s="19" t="str">
        <f>IF(ISBLANK(R143),#REF!,R143)</f>
        <v>2.5</v>
      </c>
      <c r="BJ143" s="19" t="str">
        <f>IF(ISBLANK(Q143),#REF!,Q143)</f>
        <v>km/h</v>
      </c>
      <c r="BK143" s="19" t="e">
        <f t="shared" si="50"/>
        <v>#VALUE!</v>
      </c>
      <c r="BL143" s="47">
        <f t="shared" si="62"/>
        <v>5.65</v>
      </c>
      <c r="BM143" s="48">
        <f t="shared" si="63"/>
        <v>3.863</v>
      </c>
      <c r="BN143" s="20">
        <f t="shared" si="64"/>
        <v>337.76900000000001</v>
      </c>
      <c r="BO143" s="20">
        <f t="shared" si="65"/>
        <v>337.76900000000001</v>
      </c>
      <c r="BP143" s="20">
        <f t="shared" si="66"/>
        <v>0</v>
      </c>
      <c r="BQ143" s="48"/>
    </row>
    <row r="144" spans="1:69" x14ac:dyDescent="0.25">
      <c r="A144">
        <v>2338.4033947821399</v>
      </c>
      <c r="B144">
        <v>152.655086149846</v>
      </c>
      <c r="D144">
        <v>3126.6794625719799</v>
      </c>
      <c r="E144">
        <v>439.785908825381</v>
      </c>
      <c r="G144">
        <v>4406.7796610169498</v>
      </c>
      <c r="H144">
        <v>240.915999885285</v>
      </c>
      <c r="J144" s="64">
        <v>44123</v>
      </c>
      <c r="K144" s="88" t="s">
        <v>91</v>
      </c>
      <c r="L144" s="91">
        <v>337.76900000000001</v>
      </c>
      <c r="M144" s="88" t="s">
        <v>91</v>
      </c>
      <c r="N144" s="91">
        <v>3.867</v>
      </c>
      <c r="O144" s="70" t="s">
        <v>92</v>
      </c>
      <c r="P144" s="93" t="s">
        <v>118</v>
      </c>
      <c r="Q144" s="55" t="s">
        <v>20</v>
      </c>
      <c r="R144" s="89" t="s">
        <v>119</v>
      </c>
      <c r="S144" s="55" t="s">
        <v>101</v>
      </c>
      <c r="T144" s="89" t="s">
        <v>420</v>
      </c>
      <c r="U144" s="55" t="s">
        <v>101</v>
      </c>
      <c r="V144" s="89" t="s">
        <v>121</v>
      </c>
      <c r="W144" s="55" t="s">
        <v>102</v>
      </c>
      <c r="X144" s="89" t="s">
        <v>122</v>
      </c>
      <c r="Y144" s="55" t="s">
        <v>93</v>
      </c>
      <c r="Z144" s="91">
        <v>5.73</v>
      </c>
      <c r="AA144" s="52" t="s">
        <v>26</v>
      </c>
      <c r="AB144" s="90" t="s">
        <v>125</v>
      </c>
      <c r="AC144" s="55" t="s">
        <v>91</v>
      </c>
      <c r="AD144" s="91">
        <v>337.76900000000001</v>
      </c>
      <c r="AH144" s="77">
        <f t="shared" si="51"/>
        <v>2338.4033947821399</v>
      </c>
      <c r="AI144" s="78">
        <f t="shared" si="52"/>
        <v>457.965258449538</v>
      </c>
      <c r="AJ144" s="79">
        <f t="shared" si="53"/>
        <v>152.51743491539833</v>
      </c>
      <c r="AK144" s="77">
        <f t="shared" si="54"/>
        <v>3126.6794625719799</v>
      </c>
      <c r="AL144" s="78">
        <f t="shared" si="55"/>
        <v>439.785908825381</v>
      </c>
      <c r="AM144" s="79">
        <f t="shared" si="56"/>
        <v>195.83585001944948</v>
      </c>
      <c r="AN144" s="77">
        <f t="shared" si="47"/>
        <v>4406.7796610169498</v>
      </c>
      <c r="AO144" s="78">
        <f t="shared" si="48"/>
        <v>240.915999885285</v>
      </c>
      <c r="AP144" s="79">
        <f t="shared" si="57"/>
        <v>151.20094528106583</v>
      </c>
      <c r="AQ144" s="100">
        <f>AI144*'Berechnungen 525d'!$C$5/'Berechnungen 525d'!$F$3/1000</f>
        <v>17.823589486999982</v>
      </c>
      <c r="AR144" s="100">
        <f>AI144*'Berechnungen 525d'!$C$6/'Berechnungen 525d'!$F$3/1000</f>
        <v>9.9322292561144945</v>
      </c>
      <c r="AS144" s="100">
        <f>AI144*'Berechnungen 525d'!$C$7/'Berechnungen 525d'!$F$3/1000</f>
        <v>6.1906360431946501</v>
      </c>
      <c r="AT144" s="100">
        <f>AI144*'Berechnungen 525d'!$C$8/'Berechnungen 525d'!$F$3/1000</f>
        <v>4.3198394367347284</v>
      </c>
      <c r="AU144" s="100">
        <f>AI144*'Berechnungen 525d'!$C$9/'Berechnungen 525d'!$F$3/1000</f>
        <v>3.4014483753816762</v>
      </c>
      <c r="AV144" s="4">
        <f>AH144/'Berechnungen 525d'!$C$5*'Berechnungen 525d'!$B$3/1000*60</f>
        <v>22.651027848758616</v>
      </c>
      <c r="AW144" s="4">
        <f>AH144/'Berechnungen 525d'!$C$6*'Berechnungen 525d'!$B$3/1000*60</f>
        <v>40.647734906676426</v>
      </c>
      <c r="AX144" s="4">
        <f>AH144/'Berechnungen 525d'!$C$7*'Berechnungen 525d'!$B$3/1000*60</f>
        <v>65.21504721290944</v>
      </c>
      <c r="AY144" s="4">
        <f>AH144/'Berechnungen 525d'!$C$8*'Berechnungen 525d'!$B$3/1000*60</f>
        <v>93.457784194878087</v>
      </c>
      <c r="AZ144" s="4">
        <f>AH144/'Berechnungen 525d'!$C$9*'Berechnungen 525d'!$B$3/1000*60</f>
        <v>118.69138592749515</v>
      </c>
      <c r="BA144" s="99"/>
      <c r="BB144" s="82"/>
      <c r="BC144" s="17">
        <f t="shared" si="58"/>
        <v>44.122999999999998</v>
      </c>
      <c r="BD144" s="95">
        <f t="shared" si="59"/>
        <v>750</v>
      </c>
      <c r="BE144" s="4">
        <f>BD144*60*'Berechnungen 525d'!$D$9/1000</f>
        <v>38.068085106382973</v>
      </c>
      <c r="BF144" s="19">
        <f t="shared" si="60"/>
        <v>1004</v>
      </c>
      <c r="BG144" s="19">
        <f t="shared" si="61"/>
        <v>1040</v>
      </c>
      <c r="BH144" s="19">
        <f t="shared" si="49"/>
        <v>-36</v>
      </c>
      <c r="BI144" s="19" t="str">
        <f>IF(ISBLANK(R144),#REF!,R144)</f>
        <v>2.5</v>
      </c>
      <c r="BJ144" s="19" t="str">
        <f>IF(ISBLANK(Q144),#REF!,Q144)</f>
        <v>km/h</v>
      </c>
      <c r="BK144" s="19" t="e">
        <f t="shared" si="50"/>
        <v>#VALUE!</v>
      </c>
      <c r="BL144" s="47">
        <f t="shared" si="62"/>
        <v>5.73</v>
      </c>
      <c r="BM144" s="48">
        <f t="shared" si="63"/>
        <v>3.867</v>
      </c>
      <c r="BN144" s="20">
        <f t="shared" si="64"/>
        <v>337.76900000000001</v>
      </c>
      <c r="BO144" s="20">
        <f t="shared" si="65"/>
        <v>337.76900000000001</v>
      </c>
      <c r="BP144" s="20">
        <f t="shared" si="66"/>
        <v>0</v>
      </c>
      <c r="BQ144" s="48"/>
    </row>
    <row r="145" spans="1:69" x14ac:dyDescent="0.25">
      <c r="A145">
        <v>2354.5408131602599</v>
      </c>
      <c r="B145">
        <v>153.40379894770899</v>
      </c>
      <c r="D145">
        <v>3149.71209213052</v>
      </c>
      <c r="E145">
        <v>437.82100399808797</v>
      </c>
      <c r="G145">
        <v>4420.9039548022602</v>
      </c>
      <c r="H145">
        <v>234.99861385949299</v>
      </c>
      <c r="J145" s="64">
        <v>44424</v>
      </c>
      <c r="K145" s="88" t="s">
        <v>91</v>
      </c>
      <c r="L145" s="91">
        <v>337.76900000000001</v>
      </c>
      <c r="M145" s="88" t="s">
        <v>91</v>
      </c>
      <c r="N145" s="91">
        <v>3.8580000000000001</v>
      </c>
      <c r="O145" s="70" t="s">
        <v>92</v>
      </c>
      <c r="P145" s="93" t="s">
        <v>413</v>
      </c>
      <c r="Q145" s="55" t="s">
        <v>20</v>
      </c>
      <c r="R145" s="89" t="s">
        <v>119</v>
      </c>
      <c r="S145" s="55" t="s">
        <v>101</v>
      </c>
      <c r="T145" s="89" t="s">
        <v>420</v>
      </c>
      <c r="U145" s="55" t="s">
        <v>101</v>
      </c>
      <c r="V145" s="89" t="s">
        <v>121</v>
      </c>
      <c r="W145" s="55" t="s">
        <v>102</v>
      </c>
      <c r="X145" s="89" t="s">
        <v>122</v>
      </c>
      <c r="Y145" s="55" t="s">
        <v>93</v>
      </c>
      <c r="Z145" s="91">
        <v>5.81</v>
      </c>
      <c r="AA145" s="52" t="s">
        <v>26</v>
      </c>
      <c r="AB145" s="90" t="s">
        <v>125</v>
      </c>
      <c r="AC145" s="55" t="s">
        <v>91</v>
      </c>
      <c r="AD145" s="91">
        <v>337.76900000000001</v>
      </c>
      <c r="AH145" s="77">
        <f t="shared" si="51"/>
        <v>2354.5408131602599</v>
      </c>
      <c r="AI145" s="78">
        <f t="shared" si="52"/>
        <v>460.21139684312698</v>
      </c>
      <c r="AJ145" s="79">
        <f t="shared" si="53"/>
        <v>154.32316394295606</v>
      </c>
      <c r="AK145" s="77">
        <f t="shared" si="54"/>
        <v>3149.71209213052</v>
      </c>
      <c r="AL145" s="78">
        <f t="shared" si="55"/>
        <v>437.82100399808797</v>
      </c>
      <c r="AM145" s="79">
        <f t="shared" si="56"/>
        <v>196.39705746493476</v>
      </c>
      <c r="AN145" s="77">
        <f t="shared" si="47"/>
        <v>4420.9039548022602</v>
      </c>
      <c r="AO145" s="78">
        <f t="shared" si="48"/>
        <v>234.99861385949299</v>
      </c>
      <c r="AP145" s="79">
        <f t="shared" si="57"/>
        <v>147.95985832362595</v>
      </c>
      <c r="AQ145" s="100">
        <f>AI145*'Berechnungen 525d'!$C$5/'Berechnungen 525d'!$F$3/1000</f>
        <v>17.911007141330046</v>
      </c>
      <c r="AR145" s="100">
        <f>AI145*'Berechnungen 525d'!$C$6/'Berechnungen 525d'!$F$3/1000</f>
        <v>9.9809429108175056</v>
      </c>
      <c r="AS145" s="100">
        <f>AI145*'Berechnungen 525d'!$C$7/'Berechnungen 525d'!$F$3/1000</f>
        <v>6.2209986635917334</v>
      </c>
      <c r="AT145" s="100">
        <f>AI145*'Berechnungen 525d'!$C$8/'Berechnungen 525d'!$F$3/1000</f>
        <v>4.3410265399788468</v>
      </c>
      <c r="AU145" s="100">
        <f>AI145*'Berechnungen 525d'!$C$9/'Berechnungen 525d'!$F$3/1000</f>
        <v>3.4181311338416118</v>
      </c>
      <c r="AV145" s="4">
        <f>AH145/'Berechnungen 525d'!$C$5*'Berechnungen 525d'!$B$3/1000*60</f>
        <v>22.807343527184972</v>
      </c>
      <c r="AW145" s="4">
        <f>AH145/'Berechnungen 525d'!$C$6*'Berechnungen 525d'!$B$3/1000*60</f>
        <v>40.928246603578515</v>
      </c>
      <c r="AX145" s="4">
        <f>AH145/'Berechnungen 525d'!$C$7*'Berechnungen 525d'!$B$3/1000*60</f>
        <v>65.665098946400704</v>
      </c>
      <c r="AY145" s="4">
        <f>AH145/'Berechnungen 525d'!$C$8*'Berechnungen 525d'!$B$3/1000*60</f>
        <v>94.102740222400996</v>
      </c>
      <c r="AZ145" s="4">
        <f>AH145/'Berechnungen 525d'!$C$9*'Berechnungen 525d'!$B$3/1000*60</f>
        <v>119.51048008244926</v>
      </c>
      <c r="BA145" s="99"/>
      <c r="BB145" s="82"/>
      <c r="BC145" s="17">
        <f t="shared" si="58"/>
        <v>44.423999999999999</v>
      </c>
      <c r="BD145" s="95">
        <f t="shared" si="59"/>
        <v>749</v>
      </c>
      <c r="BE145" s="4">
        <f>BD145*60*'Berechnungen 525d'!$D$9/1000</f>
        <v>38.01732765957447</v>
      </c>
      <c r="BF145" s="19">
        <f t="shared" si="60"/>
        <v>1004</v>
      </c>
      <c r="BG145" s="19">
        <f t="shared" si="61"/>
        <v>1040</v>
      </c>
      <c r="BH145" s="19">
        <f t="shared" si="49"/>
        <v>-36</v>
      </c>
      <c r="BI145" s="19" t="str">
        <f>IF(ISBLANK(R145),#REF!,R145)</f>
        <v>2.5</v>
      </c>
      <c r="BJ145" s="19" t="str">
        <f>IF(ISBLANK(Q145),#REF!,Q145)</f>
        <v>km/h</v>
      </c>
      <c r="BK145" s="19" t="e">
        <f t="shared" si="50"/>
        <v>#VALUE!</v>
      </c>
      <c r="BL145" s="47">
        <f t="shared" si="62"/>
        <v>5.81</v>
      </c>
      <c r="BM145" s="48">
        <f t="shared" si="63"/>
        <v>3.8580000000000001</v>
      </c>
      <c r="BN145" s="20">
        <f t="shared" si="64"/>
        <v>337.76900000000001</v>
      </c>
      <c r="BO145" s="20">
        <f t="shared" si="65"/>
        <v>337.76900000000001</v>
      </c>
      <c r="BP145" s="20">
        <f t="shared" si="66"/>
        <v>0</v>
      </c>
      <c r="BQ145" s="48"/>
    </row>
    <row r="146" spans="1:69" x14ac:dyDescent="0.25">
      <c r="A146">
        <v>2372.69436582772</v>
      </c>
      <c r="B146">
        <v>154.15298109913201</v>
      </c>
      <c r="D146">
        <v>3165.0671785028799</v>
      </c>
      <c r="E146">
        <v>434.864163625743</v>
      </c>
      <c r="G146">
        <v>4420.9039548022602</v>
      </c>
      <c r="H146">
        <v>231.61451910484001</v>
      </c>
      <c r="J146" s="64">
        <v>44694</v>
      </c>
      <c r="K146" s="88" t="s">
        <v>91</v>
      </c>
      <c r="L146" s="91">
        <v>337.76900000000001</v>
      </c>
      <c r="M146" s="88" t="s">
        <v>91</v>
      </c>
      <c r="N146" s="91">
        <v>3.8580000000000001</v>
      </c>
      <c r="O146" s="70" t="s">
        <v>92</v>
      </c>
      <c r="P146" s="93" t="s">
        <v>128</v>
      </c>
      <c r="Q146" s="55" t="s">
        <v>20</v>
      </c>
      <c r="R146" s="89" t="s">
        <v>119</v>
      </c>
      <c r="S146" s="55" t="s">
        <v>101</v>
      </c>
      <c r="T146" s="89" t="s">
        <v>420</v>
      </c>
      <c r="U146" s="55" t="s">
        <v>101</v>
      </c>
      <c r="V146" s="89" t="s">
        <v>135</v>
      </c>
      <c r="W146" s="55" t="s">
        <v>102</v>
      </c>
      <c r="X146" s="89" t="s">
        <v>122</v>
      </c>
      <c r="Y146" s="55" t="s">
        <v>93</v>
      </c>
      <c r="Z146" s="91">
        <v>5.56</v>
      </c>
      <c r="AA146" s="52" t="s">
        <v>26</v>
      </c>
      <c r="AB146" s="90" t="s">
        <v>220</v>
      </c>
      <c r="AC146" s="55" t="s">
        <v>91</v>
      </c>
      <c r="AD146" s="91">
        <v>337.76900000000001</v>
      </c>
      <c r="AH146" s="77">
        <f t="shared" si="51"/>
        <v>2372.69436582772</v>
      </c>
      <c r="AI146" s="78">
        <f t="shared" si="52"/>
        <v>462.45894329739599</v>
      </c>
      <c r="AJ146" s="79">
        <f t="shared" si="53"/>
        <v>156.27248125898544</v>
      </c>
      <c r="AK146" s="77">
        <f t="shared" si="54"/>
        <v>3165.0671785028799</v>
      </c>
      <c r="AL146" s="78">
        <f t="shared" si="55"/>
        <v>434.864163625743</v>
      </c>
      <c r="AM146" s="79">
        <f t="shared" si="56"/>
        <v>196.0216670976782</v>
      </c>
      <c r="AN146" s="77">
        <f t="shared" si="47"/>
        <v>4420.9039548022602</v>
      </c>
      <c r="AO146" s="78">
        <f t="shared" si="48"/>
        <v>231.61451910484001</v>
      </c>
      <c r="AP146" s="79">
        <f t="shared" si="57"/>
        <v>145.82916413684427</v>
      </c>
      <c r="AQ146" s="100">
        <f>AI146*'Berechnungen 525d'!$C$5/'Berechnungen 525d'!$F$3/1000</f>
        <v>17.998479596095446</v>
      </c>
      <c r="AR146" s="100">
        <f>AI146*'Berechnungen 525d'!$C$6/'Berechnungen 525d'!$F$3/1000</f>
        <v>10.029687103167692</v>
      </c>
      <c r="AS146" s="100">
        <f>AI146*'Berechnungen 525d'!$C$7/'Berechnungen 525d'!$F$3/1000</f>
        <v>6.2513803177278087</v>
      </c>
      <c r="AT146" s="100">
        <f>AI146*'Berechnungen 525d'!$C$8/'Berechnungen 525d'!$F$3/1000</f>
        <v>4.3622269250078665</v>
      </c>
      <c r="AU146" s="100">
        <f>AI146*'Berechnungen 525d'!$C$9/'Berechnungen 525d'!$F$3/1000</f>
        <v>3.4348243503998943</v>
      </c>
      <c r="AV146" s="4">
        <f>AH146/'Berechnungen 525d'!$C$5*'Berechnungen 525d'!$B$3/1000*60</f>
        <v>22.983188562281175</v>
      </c>
      <c r="AW146" s="4">
        <f>AH146/'Berechnungen 525d'!$C$6*'Berechnungen 525d'!$B$3/1000*60</f>
        <v>41.243804132312796</v>
      </c>
      <c r="AX146" s="4">
        <f>AH146/'Berechnungen 525d'!$C$7*'Berechnungen 525d'!$B$3/1000*60</f>
        <v>66.17137805843592</v>
      </c>
      <c r="AY146" s="4">
        <f>AH146/'Berechnungen 525d'!$C$8*'Berechnungen 525d'!$B$3/1000*60</f>
        <v>94.828274067994784</v>
      </c>
      <c r="AZ146" s="4">
        <f>AH146/'Berechnungen 525d'!$C$9*'Berechnungen 525d'!$B$3/1000*60</f>
        <v>120.43190806635339</v>
      </c>
      <c r="BA146" s="99"/>
      <c r="BB146" s="82"/>
      <c r="BC146" s="17">
        <f t="shared" si="58"/>
        <v>44.694000000000003</v>
      </c>
      <c r="BD146" s="95">
        <f t="shared" si="59"/>
        <v>752</v>
      </c>
      <c r="BE146" s="4">
        <f>BD146*60*'Berechnungen 525d'!$D$9/1000</f>
        <v>38.169599999999996</v>
      </c>
      <c r="BF146" s="19">
        <f t="shared" si="60"/>
        <v>1003</v>
      </c>
      <c r="BG146" s="19">
        <f t="shared" si="61"/>
        <v>1040</v>
      </c>
      <c r="BH146" s="19">
        <f t="shared" si="49"/>
        <v>-37</v>
      </c>
      <c r="BI146" s="19" t="str">
        <f>IF(ISBLANK(R146),#REF!,R146)</f>
        <v>2.5</v>
      </c>
      <c r="BJ146" s="19" t="str">
        <f>IF(ISBLANK(Q146),#REF!,Q146)</f>
        <v>km/h</v>
      </c>
      <c r="BK146" s="19" t="e">
        <f t="shared" si="50"/>
        <v>#VALUE!</v>
      </c>
      <c r="BL146" s="47">
        <f t="shared" si="62"/>
        <v>5.56</v>
      </c>
      <c r="BM146" s="48">
        <f t="shared" si="63"/>
        <v>3.8580000000000001</v>
      </c>
      <c r="BN146" s="20">
        <f t="shared" si="64"/>
        <v>337.76900000000001</v>
      </c>
      <c r="BO146" s="20">
        <f t="shared" si="65"/>
        <v>337.76900000000001</v>
      </c>
      <c r="BP146" s="20">
        <f t="shared" si="66"/>
        <v>0</v>
      </c>
      <c r="BQ146" s="48"/>
    </row>
    <row r="147" spans="1:69" x14ac:dyDescent="0.25">
      <c r="A147">
        <v>2386.8146069085701</v>
      </c>
      <c r="B147">
        <v>154.80810479726301</v>
      </c>
      <c r="D147">
        <v>3165.0671785028799</v>
      </c>
      <c r="E147">
        <v>433.87602133325203</v>
      </c>
      <c r="G147">
        <v>4427.9661016949103</v>
      </c>
      <c r="H147">
        <v>227.386790558949</v>
      </c>
      <c r="J147" s="64">
        <v>44974</v>
      </c>
      <c r="K147" s="88" t="s">
        <v>91</v>
      </c>
      <c r="L147" s="91">
        <v>337.76900000000001</v>
      </c>
      <c r="M147" s="88" t="s">
        <v>91</v>
      </c>
      <c r="N147" s="91">
        <v>3.867</v>
      </c>
      <c r="O147" s="70" t="s">
        <v>92</v>
      </c>
      <c r="P147" s="93" t="s">
        <v>126</v>
      </c>
      <c r="Q147" s="55" t="s">
        <v>20</v>
      </c>
      <c r="R147" s="89" t="s">
        <v>119</v>
      </c>
      <c r="S147" s="55" t="s">
        <v>101</v>
      </c>
      <c r="T147" s="89" t="s">
        <v>420</v>
      </c>
      <c r="U147" s="55" t="s">
        <v>101</v>
      </c>
      <c r="V147" s="89" t="s">
        <v>121</v>
      </c>
      <c r="W147" s="55" t="s">
        <v>102</v>
      </c>
      <c r="X147" s="89" t="s">
        <v>122</v>
      </c>
      <c r="Y147" s="55" t="s">
        <v>93</v>
      </c>
      <c r="Z147" s="91">
        <v>5.88</v>
      </c>
      <c r="AA147" s="52" t="s">
        <v>26</v>
      </c>
      <c r="AB147" s="90" t="s">
        <v>123</v>
      </c>
      <c r="AC147" s="55" t="s">
        <v>91</v>
      </c>
      <c r="AD147" s="91">
        <v>337.76900000000001</v>
      </c>
      <c r="AH147" s="77">
        <f t="shared" si="51"/>
        <v>2386.8146069085701</v>
      </c>
      <c r="AI147" s="78">
        <f t="shared" si="52"/>
        <v>464.42431439178904</v>
      </c>
      <c r="AJ147" s="79">
        <f t="shared" si="53"/>
        <v>157.87056453378489</v>
      </c>
      <c r="AK147" s="77">
        <f t="shared" si="54"/>
        <v>3165.0671785028799</v>
      </c>
      <c r="AL147" s="78">
        <f t="shared" si="55"/>
        <v>433.87602133325203</v>
      </c>
      <c r="AM147" s="79">
        <f t="shared" si="56"/>
        <v>195.57624685911719</v>
      </c>
      <c r="AN147" s="77">
        <f t="shared" si="47"/>
        <v>4427.9661016949103</v>
      </c>
      <c r="AO147" s="78">
        <f t="shared" si="48"/>
        <v>227.386790558949</v>
      </c>
      <c r="AP147" s="79">
        <f t="shared" si="57"/>
        <v>143.39600288989482</v>
      </c>
      <c r="AQ147" s="100">
        <f>AI147*'Berechnungen 525d'!$C$5/'Berechnungen 525d'!$F$3/1000</f>
        <v>18.074970043634359</v>
      </c>
      <c r="AR147" s="100">
        <f>AI147*'Berechnungen 525d'!$C$6/'Berechnungen 525d'!$F$3/1000</f>
        <v>10.072311551032886</v>
      </c>
      <c r="AS147" s="100">
        <f>AI147*'Berechnungen 525d'!$C$7/'Berechnungen 525d'!$F$3/1000</f>
        <v>6.2779476105752918</v>
      </c>
      <c r="AT147" s="100">
        <f>AI147*'Berechnungen 525d'!$C$8/'Berechnungen 525d'!$F$3/1000</f>
        <v>4.3807656403464952</v>
      </c>
      <c r="AU147" s="100">
        <f>AI147*'Berechnungen 525d'!$C$9/'Berechnungen 525d'!$F$3/1000</f>
        <v>3.4494217640523579</v>
      </c>
      <c r="AV147" s="4">
        <f>AH147/'Berechnungen 525d'!$C$5*'Berechnungen 525d'!$B$3/1000*60</f>
        <v>23.119964780904191</v>
      </c>
      <c r="AW147" s="4">
        <f>AH147/'Berechnungen 525d'!$C$6*'Berechnungen 525d'!$B$3/1000*60</f>
        <v>41.489251867102048</v>
      </c>
      <c r="AX147" s="4">
        <f>AH147/'Berechnungen 525d'!$C$7*'Berechnungen 525d'!$B$3/1000*60</f>
        <v>66.565173325240636</v>
      </c>
      <c r="AY147" s="4">
        <f>AH147/'Berechnungen 525d'!$C$8*'Berechnungen 525d'!$B$3/1000*60</f>
        <v>95.392610592077148</v>
      </c>
      <c r="AZ147" s="4">
        <f>AH147/'Berechnungen 525d'!$C$9*'Berechnungen 525d'!$B$3/1000*60</f>
        <v>121.14861545193799</v>
      </c>
      <c r="BA147" s="99"/>
      <c r="BB147" s="82"/>
      <c r="BC147" s="17">
        <f t="shared" si="58"/>
        <v>44.973999999999997</v>
      </c>
      <c r="BD147" s="95">
        <f t="shared" si="59"/>
        <v>748</v>
      </c>
      <c r="BE147" s="4">
        <f>BD147*60*'Berechnungen 525d'!$D$9/1000</f>
        <v>37.966570212765951</v>
      </c>
      <c r="BF147" s="19">
        <f t="shared" si="60"/>
        <v>1004</v>
      </c>
      <c r="BG147" s="19">
        <f t="shared" si="61"/>
        <v>1040</v>
      </c>
      <c r="BH147" s="19">
        <f t="shared" si="49"/>
        <v>-36</v>
      </c>
      <c r="BI147" s="19" t="str">
        <f>IF(ISBLANK(R147),#REF!,R147)</f>
        <v>2.5</v>
      </c>
      <c r="BJ147" s="19" t="str">
        <f>IF(ISBLANK(Q147),#REF!,Q147)</f>
        <v>km/h</v>
      </c>
      <c r="BK147" s="19" t="e">
        <f t="shared" si="50"/>
        <v>#VALUE!</v>
      </c>
      <c r="BL147" s="47">
        <f t="shared" si="62"/>
        <v>5.88</v>
      </c>
      <c r="BM147" s="48">
        <f t="shared" si="63"/>
        <v>3.867</v>
      </c>
      <c r="BN147" s="20">
        <f t="shared" si="64"/>
        <v>337.76900000000001</v>
      </c>
      <c r="BO147" s="20">
        <f t="shared" si="65"/>
        <v>337.76900000000001</v>
      </c>
      <c r="BP147" s="20">
        <f t="shared" si="66"/>
        <v>0</v>
      </c>
      <c r="BQ147" s="48"/>
    </row>
    <row r="148" spans="1:69" x14ac:dyDescent="0.25">
      <c r="A148">
        <v>2419.08422862525</v>
      </c>
      <c r="B148">
        <v>155.83993166212201</v>
      </c>
      <c r="D148">
        <v>3180.4222648752402</v>
      </c>
      <c r="E148">
        <v>432.89546554588702</v>
      </c>
      <c r="G148">
        <v>4435.0282485875696</v>
      </c>
      <c r="H148">
        <v>224.00508570172201</v>
      </c>
      <c r="J148" s="64">
        <v>45265</v>
      </c>
      <c r="K148" s="88" t="s">
        <v>91</v>
      </c>
      <c r="L148" s="91">
        <v>337.76900000000001</v>
      </c>
      <c r="M148" s="88" t="s">
        <v>91</v>
      </c>
      <c r="N148" s="91">
        <v>3.863</v>
      </c>
      <c r="O148" s="70" t="s">
        <v>92</v>
      </c>
      <c r="P148" s="93" t="s">
        <v>118</v>
      </c>
      <c r="Q148" s="55" t="s">
        <v>20</v>
      </c>
      <c r="R148" s="89" t="s">
        <v>119</v>
      </c>
      <c r="S148" s="55" t="s">
        <v>101</v>
      </c>
      <c r="T148" s="89" t="s">
        <v>421</v>
      </c>
      <c r="U148" s="55" t="s">
        <v>101</v>
      </c>
      <c r="V148" s="89" t="s">
        <v>121</v>
      </c>
      <c r="W148" s="55" t="s">
        <v>102</v>
      </c>
      <c r="X148" s="89" t="s">
        <v>122</v>
      </c>
      <c r="Y148" s="55" t="s">
        <v>93</v>
      </c>
      <c r="Z148" s="91">
        <v>5.72</v>
      </c>
      <c r="AA148" s="52" t="s">
        <v>26</v>
      </c>
      <c r="AB148" s="90" t="s">
        <v>125</v>
      </c>
      <c r="AC148" s="55" t="s">
        <v>91</v>
      </c>
      <c r="AD148" s="91">
        <v>337.76900000000001</v>
      </c>
      <c r="AH148" s="77">
        <f t="shared" si="51"/>
        <v>2419.08422862525</v>
      </c>
      <c r="AI148" s="78">
        <f t="shared" si="52"/>
        <v>467.51979498636604</v>
      </c>
      <c r="AJ148" s="79">
        <f t="shared" si="53"/>
        <v>161.07143216168825</v>
      </c>
      <c r="AK148" s="77">
        <f t="shared" si="54"/>
        <v>3180.4222648752402</v>
      </c>
      <c r="AL148" s="78">
        <f t="shared" si="55"/>
        <v>432.89546554588702</v>
      </c>
      <c r="AM148" s="79">
        <f t="shared" si="56"/>
        <v>196.08092553549926</v>
      </c>
      <c r="AN148" s="77">
        <f t="shared" si="47"/>
        <v>4435.0282485875696</v>
      </c>
      <c r="AO148" s="78">
        <f t="shared" si="48"/>
        <v>224.00508570172201</v>
      </c>
      <c r="AP148" s="79">
        <f t="shared" si="57"/>
        <v>141.48871266740753</v>
      </c>
      <c r="AQ148" s="100">
        <f>AI148*'Berechnungen 525d'!$C$5/'Berechnungen 525d'!$F$3/1000</f>
        <v>18.195443320514585</v>
      </c>
      <c r="AR148" s="100">
        <f>AI148*'Berechnungen 525d'!$C$6/'Berechnungen 525d'!$F$3/1000</f>
        <v>10.139445514485226</v>
      </c>
      <c r="AS148" s="100">
        <f>AI148*'Berechnungen 525d'!$C$7/'Berechnungen 525d'!$F$3/1000</f>
        <v>6.3197913823161338</v>
      </c>
      <c r="AT148" s="100">
        <f>AI148*'Berechnungen 525d'!$C$8/'Berechnungen 525d'!$F$3/1000</f>
        <v>4.409964316231588</v>
      </c>
      <c r="AU148" s="100">
        <f>AI148*'Berechnungen 525d'!$C$9/'Berechnungen 525d'!$F$3/1000</f>
        <v>3.4724128474264471</v>
      </c>
      <c r="AV148" s="4">
        <f>AH148/'Berechnungen 525d'!$C$5*'Berechnungen 525d'!$B$3/1000*60</f>
        <v>23.432545622090288</v>
      </c>
      <c r="AW148" s="4">
        <f>AH148/'Berechnungen 525d'!$C$6*'Berechnungen 525d'!$B$3/1000*60</f>
        <v>42.050184609504491</v>
      </c>
      <c r="AX148" s="4">
        <f>AH148/'Berechnungen 525d'!$C$7*'Berechnungen 525d'!$B$3/1000*60</f>
        <v>67.465131351512696</v>
      </c>
      <c r="AY148" s="4">
        <f>AH148/'Berechnungen 525d'!$C$8*'Berechnungen 525d'!$B$3/1000*60</f>
        <v>96.68231422027803</v>
      </c>
      <c r="AZ148" s="4">
        <f>AH148/'Berechnungen 525d'!$C$9*'Berechnungen 525d'!$B$3/1000*60</f>
        <v>122.78653905975312</v>
      </c>
      <c r="BA148" s="99"/>
      <c r="BB148" s="82"/>
      <c r="BC148" s="17">
        <f t="shared" si="58"/>
        <v>45.265000000000001</v>
      </c>
      <c r="BD148" s="95">
        <f t="shared" si="59"/>
        <v>750</v>
      </c>
      <c r="BE148" s="4">
        <f>BD148*60*'Berechnungen 525d'!$D$9/1000</f>
        <v>38.068085106382973</v>
      </c>
      <c r="BF148" s="19">
        <f t="shared" si="60"/>
        <v>1004</v>
      </c>
      <c r="BG148" s="19">
        <f t="shared" si="61"/>
        <v>1039</v>
      </c>
      <c r="BH148" s="19">
        <f t="shared" si="49"/>
        <v>-35</v>
      </c>
      <c r="BI148" s="19" t="str">
        <f>IF(ISBLANK(R148),#REF!,R148)</f>
        <v>2.5</v>
      </c>
      <c r="BJ148" s="19" t="str">
        <f>IF(ISBLANK(Q148),#REF!,Q148)</f>
        <v>km/h</v>
      </c>
      <c r="BK148" s="19" t="e">
        <f t="shared" si="50"/>
        <v>#VALUE!</v>
      </c>
      <c r="BL148" s="47">
        <f t="shared" si="62"/>
        <v>5.72</v>
      </c>
      <c r="BM148" s="48">
        <f t="shared" si="63"/>
        <v>3.863</v>
      </c>
      <c r="BN148" s="20">
        <f t="shared" si="64"/>
        <v>337.76900000000001</v>
      </c>
      <c r="BO148" s="20">
        <f t="shared" si="65"/>
        <v>337.76900000000001</v>
      </c>
      <c r="BP148" s="20">
        <f t="shared" si="66"/>
        <v>0</v>
      </c>
      <c r="BQ148" s="48"/>
    </row>
    <row r="149" spans="1:69" x14ac:dyDescent="0.25">
      <c r="A149">
        <v>2425.1357605170401</v>
      </c>
      <c r="B149">
        <v>156.12069896132101</v>
      </c>
      <c r="D149">
        <v>3203.4548944337798</v>
      </c>
      <c r="E149">
        <v>428.95427613361397</v>
      </c>
      <c r="J149" s="64">
        <v>45555</v>
      </c>
      <c r="K149" s="88" t="s">
        <v>91</v>
      </c>
      <c r="L149" s="91">
        <v>337.76900000000001</v>
      </c>
      <c r="M149" s="88" t="s">
        <v>91</v>
      </c>
      <c r="N149" s="91">
        <v>3.8580000000000001</v>
      </c>
      <c r="O149" s="70" t="s">
        <v>92</v>
      </c>
      <c r="P149" s="93" t="s">
        <v>118</v>
      </c>
      <c r="Q149" s="55" t="s">
        <v>20</v>
      </c>
      <c r="R149" s="89" t="s">
        <v>119</v>
      </c>
      <c r="S149" s="55" t="s">
        <v>101</v>
      </c>
      <c r="T149" s="89" t="s">
        <v>421</v>
      </c>
      <c r="U149" s="55" t="s">
        <v>101</v>
      </c>
      <c r="V149" s="89" t="s">
        <v>121</v>
      </c>
      <c r="W149" s="55" t="s">
        <v>102</v>
      </c>
      <c r="X149" s="89" t="s">
        <v>122</v>
      </c>
      <c r="Y149" s="55" t="s">
        <v>93</v>
      </c>
      <c r="Z149" s="91">
        <v>5.72</v>
      </c>
      <c r="AA149" s="52" t="s">
        <v>26</v>
      </c>
      <c r="AB149" s="90" t="s">
        <v>125</v>
      </c>
      <c r="AC149" s="55" t="s">
        <v>91</v>
      </c>
      <c r="AD149" s="91">
        <v>337.76900000000001</v>
      </c>
      <c r="AH149" s="77">
        <f t="shared" si="51"/>
        <v>2425.1357605170401</v>
      </c>
      <c r="AI149" s="78">
        <f t="shared" si="52"/>
        <v>468.36209688396303</v>
      </c>
      <c r="AJ149" s="79">
        <f t="shared" si="53"/>
        <v>161.76528369388788</v>
      </c>
      <c r="AK149" s="77">
        <f t="shared" si="54"/>
        <v>3203.4548944337798</v>
      </c>
      <c r="AL149" s="78">
        <f t="shared" si="55"/>
        <v>428.95427613361397</v>
      </c>
      <c r="AM149" s="79">
        <f t="shared" si="56"/>
        <v>195.70284593906109</v>
      </c>
      <c r="AN149" s="77"/>
      <c r="AO149" s="78"/>
      <c r="AP149" s="79"/>
      <c r="AQ149" s="100">
        <f>AI149*'Berechnungen 525d'!$C$5/'Berechnungen 525d'!$F$3/1000</f>
        <v>18.228224940888403</v>
      </c>
      <c r="AR149" s="100">
        <f>AI149*'Berechnungen 525d'!$C$6/'Berechnungen 525d'!$F$3/1000</f>
        <v>10.157713134998879</v>
      </c>
      <c r="AS149" s="100">
        <f>AI149*'Berechnungen 525d'!$C$7/'Berechnungen 525d'!$F$3/1000</f>
        <v>6.3311773649650549</v>
      </c>
      <c r="AT149" s="100">
        <f>AI149*'Berechnungen 525d'!$C$8/'Berechnungen 525d'!$F$3/1000</f>
        <v>4.4179094799481424</v>
      </c>
      <c r="AU149" s="100">
        <f>AI149*'Berechnungen 525d'!$C$9/'Berechnungen 525d'!$F$3/1000</f>
        <v>3.4786688818489311</v>
      </c>
      <c r="AV149" s="4">
        <f>AH149/'Berechnungen 525d'!$C$5*'Berechnungen 525d'!$B$3/1000*60</f>
        <v>23.49116400150012</v>
      </c>
      <c r="AW149" s="4">
        <f>AH149/'Berechnungen 525d'!$C$6*'Berechnungen 525d'!$B$3/1000*60</f>
        <v>42.155376495842688</v>
      </c>
      <c r="AX149" s="4">
        <f>AH149/'Berechnungen 525d'!$C$7*'Berechnungen 525d'!$B$3/1000*60</f>
        <v>67.633900751571787</v>
      </c>
      <c r="AY149" s="4">
        <f>AH149/'Berechnungen 525d'!$C$8*'Berechnungen 525d'!$B$3/1000*60</f>
        <v>96.924172730598926</v>
      </c>
      <c r="AZ149" s="4">
        <f>AH149/'Berechnungen 525d'!$C$9*'Berechnungen 525d'!$B$3/1000*60</f>
        <v>123.09369936786065</v>
      </c>
      <c r="BA149" s="99"/>
      <c r="BB149" s="82"/>
      <c r="BC149" s="17">
        <f t="shared" si="58"/>
        <v>45.555</v>
      </c>
      <c r="BD149" s="95">
        <f t="shared" si="59"/>
        <v>750</v>
      </c>
      <c r="BE149" s="4">
        <f>BD149*60*'Berechnungen 525d'!$D$9/1000</f>
        <v>38.068085106382973</v>
      </c>
      <c r="BF149" s="19">
        <f t="shared" si="60"/>
        <v>1004</v>
      </c>
      <c r="BG149" s="19">
        <f t="shared" si="61"/>
        <v>1039</v>
      </c>
      <c r="BH149" s="19">
        <f t="shared" si="49"/>
        <v>-35</v>
      </c>
      <c r="BI149" s="19" t="str">
        <f>IF(ISBLANK(R149),#REF!,R149)</f>
        <v>2.5</v>
      </c>
      <c r="BJ149" s="19" t="str">
        <f>IF(ISBLANK(Q149),#REF!,Q149)</f>
        <v>km/h</v>
      </c>
      <c r="BK149" s="19" t="e">
        <f t="shared" si="50"/>
        <v>#VALUE!</v>
      </c>
      <c r="BL149" s="47">
        <f t="shared" si="62"/>
        <v>5.72</v>
      </c>
      <c r="BM149" s="48">
        <f t="shared" si="63"/>
        <v>3.8580000000000001</v>
      </c>
      <c r="BN149" s="20">
        <f t="shared" si="64"/>
        <v>337.76900000000001</v>
      </c>
      <c r="BO149" s="20">
        <f t="shared" si="65"/>
        <v>337.76900000000001</v>
      </c>
      <c r="BP149" s="20">
        <f t="shared" si="66"/>
        <v>0</v>
      </c>
      <c r="BQ149" s="48"/>
    </row>
    <row r="150" spans="1:69" x14ac:dyDescent="0.25">
      <c r="A150">
        <v>2441.2690068635102</v>
      </c>
      <c r="B150">
        <v>156.49693277449001</v>
      </c>
      <c r="D150">
        <v>3218.8099808061402</v>
      </c>
      <c r="E150">
        <v>426.98557805375799</v>
      </c>
      <c r="J150" s="64">
        <v>45846</v>
      </c>
      <c r="K150" s="88" t="s">
        <v>91</v>
      </c>
      <c r="L150" s="91">
        <v>337.76900000000001</v>
      </c>
      <c r="M150" s="88" t="s">
        <v>91</v>
      </c>
      <c r="N150" s="91">
        <v>3.863</v>
      </c>
      <c r="O150" s="70" t="s">
        <v>92</v>
      </c>
      <c r="P150" s="93" t="s">
        <v>124</v>
      </c>
      <c r="Q150" s="55" t="s">
        <v>20</v>
      </c>
      <c r="R150" s="89" t="s">
        <v>119</v>
      </c>
      <c r="S150" s="55" t="s">
        <v>101</v>
      </c>
      <c r="T150" s="89" t="s">
        <v>420</v>
      </c>
      <c r="U150" s="55" t="s">
        <v>101</v>
      </c>
      <c r="V150" s="89" t="s">
        <v>121</v>
      </c>
      <c r="W150" s="55" t="s">
        <v>102</v>
      </c>
      <c r="X150" s="89" t="s">
        <v>122</v>
      </c>
      <c r="Y150" s="55" t="s">
        <v>93</v>
      </c>
      <c r="Z150" s="91">
        <v>5.65</v>
      </c>
      <c r="AA150" s="52" t="s">
        <v>26</v>
      </c>
      <c r="AB150" s="90" t="s">
        <v>125</v>
      </c>
      <c r="AC150" s="55" t="s">
        <v>91</v>
      </c>
      <c r="AD150" s="91">
        <v>337.76900000000001</v>
      </c>
      <c r="AH150" s="77">
        <f t="shared" si="51"/>
        <v>2441.2690068635102</v>
      </c>
      <c r="AI150" s="78">
        <f t="shared" si="52"/>
        <v>469.49079832347002</v>
      </c>
      <c r="AJ150" s="79">
        <f t="shared" si="53"/>
        <v>163.23385932981026</v>
      </c>
      <c r="AK150" s="77">
        <f t="shared" si="54"/>
        <v>3218.8099808061402</v>
      </c>
      <c r="AL150" s="78">
        <f t="shared" si="55"/>
        <v>426.98557805375799</v>
      </c>
      <c r="AM150" s="79">
        <f t="shared" si="56"/>
        <v>195.73841717756827</v>
      </c>
      <c r="AN150" s="77"/>
      <c r="AO150" s="78"/>
      <c r="AP150" s="79"/>
      <c r="AQ150" s="100">
        <f>AI150*'Berechnungen 525d'!$C$5/'Berechnungen 525d'!$F$3/1000</f>
        <v>18.272152969794497</v>
      </c>
      <c r="AR150" s="100">
        <f>AI150*'Berechnungen 525d'!$C$6/'Berechnungen 525d'!$F$3/1000</f>
        <v>10.182192112938917</v>
      </c>
      <c r="AS150" s="100">
        <f>AI150*'Berechnungen 525d'!$C$7/'Berechnungen 525d'!$F$3/1000</f>
        <v>6.3464348101194616</v>
      </c>
      <c r="AT150" s="100">
        <f>AI150*'Berechnungen 525d'!$C$8/'Berechnungen 525d'!$F$3/1000</f>
        <v>4.4285561587097346</v>
      </c>
      <c r="AU150" s="100">
        <f>AI150*'Berechnungen 525d'!$C$9/'Berechnungen 525d'!$F$3/1000</f>
        <v>3.4870520934722316</v>
      </c>
      <c r="AV150" s="4">
        <f>AH150/'Berechnungen 525d'!$C$5*'Berechnungen 525d'!$B$3/1000*60</f>
        <v>23.647439267393167</v>
      </c>
      <c r="AW150" s="4">
        <f>AH150/'Berechnungen 525d'!$C$6*'Berechnungen 525d'!$B$3/1000*60</f>
        <v>42.435815671623352</v>
      </c>
      <c r="AX150" s="4">
        <f>AH150/'Berechnungen 525d'!$C$7*'Berechnungen 525d'!$B$3/1000*60</f>
        <v>68.083836132494625</v>
      </c>
      <c r="AY150" s="4">
        <f>AH150/'Berechnungen 525d'!$C$8*'Berechnungen 525d'!$B$3/1000*60</f>
        <v>97.568962016645827</v>
      </c>
      <c r="AZ150" s="4">
        <f>AH150/'Berechnungen 525d'!$C$9*'Berechnungen 525d'!$B$3/1000*60</f>
        <v>123.91258176114019</v>
      </c>
      <c r="BA150" s="99"/>
      <c r="BB150" s="82"/>
      <c r="BC150" s="17">
        <f t="shared" si="58"/>
        <v>45.845999999999997</v>
      </c>
      <c r="BD150" s="95">
        <f t="shared" si="59"/>
        <v>751</v>
      </c>
      <c r="BE150" s="4">
        <f>BD150*60*'Berechnungen 525d'!$D$9/1000</f>
        <v>38.118842553191492</v>
      </c>
      <c r="BF150" s="19">
        <f t="shared" si="60"/>
        <v>1004</v>
      </c>
      <c r="BG150" s="19">
        <f t="shared" si="61"/>
        <v>1040</v>
      </c>
      <c r="BH150" s="19">
        <f t="shared" si="49"/>
        <v>-36</v>
      </c>
      <c r="BI150" s="19" t="str">
        <f>IF(ISBLANK(R150),#REF!,R150)</f>
        <v>2.5</v>
      </c>
      <c r="BJ150" s="19" t="str">
        <f>IF(ISBLANK(Q150),#REF!,Q150)</f>
        <v>km/h</v>
      </c>
      <c r="BK150" s="19" t="e">
        <f t="shared" si="50"/>
        <v>#VALUE!</v>
      </c>
      <c r="BL150" s="47">
        <f t="shared" si="62"/>
        <v>5.65</v>
      </c>
      <c r="BM150" s="48">
        <f t="shared" si="63"/>
        <v>3.863</v>
      </c>
      <c r="BN150" s="20">
        <f t="shared" si="64"/>
        <v>337.76900000000001</v>
      </c>
      <c r="BO150" s="20">
        <f t="shared" si="65"/>
        <v>337.76900000000001</v>
      </c>
      <c r="BP150" s="20">
        <f t="shared" si="66"/>
        <v>0</v>
      </c>
      <c r="BQ150" s="48"/>
    </row>
    <row r="151" spans="1:69" x14ac:dyDescent="0.25">
      <c r="A151">
        <v>2453.3710276391898</v>
      </c>
      <c r="B151">
        <v>156.96534762671399</v>
      </c>
      <c r="D151">
        <v>3226.4875239923199</v>
      </c>
      <c r="E151">
        <v>425.01308672134002</v>
      </c>
      <c r="J151" s="64">
        <v>46126</v>
      </c>
      <c r="K151" s="88" t="s">
        <v>91</v>
      </c>
      <c r="L151" s="91">
        <v>337.76900000000001</v>
      </c>
      <c r="M151" s="88" t="s">
        <v>91</v>
      </c>
      <c r="N151" s="91">
        <v>3.863</v>
      </c>
      <c r="O151" s="70" t="s">
        <v>92</v>
      </c>
      <c r="P151" s="93" t="s">
        <v>118</v>
      </c>
      <c r="Q151" s="55" t="s">
        <v>20</v>
      </c>
      <c r="R151" s="89" t="s">
        <v>119</v>
      </c>
      <c r="S151" s="55" t="s">
        <v>101</v>
      </c>
      <c r="T151" s="89" t="s">
        <v>421</v>
      </c>
      <c r="U151" s="55" t="s">
        <v>101</v>
      </c>
      <c r="V151" s="89" t="s">
        <v>121</v>
      </c>
      <c r="W151" s="55" t="s">
        <v>102</v>
      </c>
      <c r="X151" s="89" t="s">
        <v>122</v>
      </c>
      <c r="Y151" s="55" t="s">
        <v>93</v>
      </c>
      <c r="Z151" s="91">
        <v>5.74</v>
      </c>
      <c r="AA151" s="52" t="s">
        <v>26</v>
      </c>
      <c r="AB151" s="90" t="s">
        <v>123</v>
      </c>
      <c r="AC151" s="55" t="s">
        <v>91</v>
      </c>
      <c r="AD151" s="91">
        <v>337.76900000000001</v>
      </c>
      <c r="AH151" s="77">
        <f t="shared" si="51"/>
        <v>2453.3710276391898</v>
      </c>
      <c r="AI151" s="78">
        <f t="shared" si="52"/>
        <v>470.89604288014198</v>
      </c>
      <c r="AJ151" s="79">
        <f t="shared" si="53"/>
        <v>164.53405438502324</v>
      </c>
      <c r="AK151" s="77">
        <f t="shared" si="54"/>
        <v>3226.4875239923199</v>
      </c>
      <c r="AL151" s="78">
        <f t="shared" si="55"/>
        <v>425.01308672134002</v>
      </c>
      <c r="AM151" s="79">
        <f t="shared" si="56"/>
        <v>195.29890992509092</v>
      </c>
      <c r="AN151" s="77"/>
      <c r="AO151" s="78"/>
      <c r="AP151" s="79"/>
      <c r="AQ151" s="100">
        <f>AI151*'Berechnungen 525d'!$C$5/'Berechnungen 525d'!$F$3/1000</f>
        <v>18.32684380418608</v>
      </c>
      <c r="AR151" s="100">
        <f>AI151*'Berechnungen 525d'!$C$6/'Berechnungen 525d'!$F$3/1000</f>
        <v>10.212668684775448</v>
      </c>
      <c r="AS151" s="100">
        <f>AI151*'Berechnungen 525d'!$C$7/'Berechnungen 525d'!$F$3/1000</f>
        <v>6.365430481606615</v>
      </c>
      <c r="AT151" s="100">
        <f>AI151*'Berechnungen 525d'!$C$8/'Berechnungen 525d'!$F$3/1000</f>
        <v>4.4418113800221981</v>
      </c>
      <c r="AU151" s="100">
        <f>AI151*'Berechnungen 525d'!$C$9/'Berechnungen 525d'!$F$3/1000</f>
        <v>3.4974892756080305</v>
      </c>
      <c r="AV151" s="4">
        <f>AH151/'Berechnungen 525d'!$C$5*'Berechnungen 525d'!$B$3/1000*60</f>
        <v>23.764665923079626</v>
      </c>
      <c r="AW151" s="4">
        <f>AH151/'Berechnungen 525d'!$C$6*'Berechnungen 525d'!$B$3/1000*60</f>
        <v>42.646181314019614</v>
      </c>
      <c r="AX151" s="4">
        <f>AH151/'Berechnungen 525d'!$C$7*'Berechnungen 525d'!$B$3/1000*60</f>
        <v>68.421345844471006</v>
      </c>
      <c r="AY151" s="4">
        <f>AH151/'Berechnungen 525d'!$C$8*'Berechnungen 525d'!$B$3/1000*60</f>
        <v>98.052637351919103</v>
      </c>
      <c r="AZ151" s="4">
        <f>AH151/'Berechnungen 525d'!$C$9*'Berechnungen 525d'!$B$3/1000*60</f>
        <v>124.52684943693724</v>
      </c>
      <c r="BA151" s="99"/>
      <c r="BB151" s="82"/>
      <c r="BC151" s="17">
        <f t="shared" si="58"/>
        <v>46.125999999999998</v>
      </c>
      <c r="BD151" s="95">
        <f t="shared" si="59"/>
        <v>750</v>
      </c>
      <c r="BE151" s="4">
        <f>BD151*60*'Berechnungen 525d'!$D$9/1000</f>
        <v>38.068085106382973</v>
      </c>
      <c r="BF151" s="19">
        <f t="shared" si="60"/>
        <v>1004</v>
      </c>
      <c r="BG151" s="19">
        <f t="shared" si="61"/>
        <v>1039</v>
      </c>
      <c r="BH151" s="19">
        <f t="shared" si="49"/>
        <v>-35</v>
      </c>
      <c r="BI151" s="19" t="str">
        <f>IF(ISBLANK(R151),#REF!,R151)</f>
        <v>2.5</v>
      </c>
      <c r="BJ151" s="19" t="str">
        <f>IF(ISBLANK(Q151),#REF!,Q151)</f>
        <v>km/h</v>
      </c>
      <c r="BK151" s="19" t="e">
        <f t="shared" si="50"/>
        <v>#VALUE!</v>
      </c>
      <c r="BL151" s="47">
        <f t="shared" si="62"/>
        <v>5.74</v>
      </c>
      <c r="BM151" s="48">
        <f t="shared" si="63"/>
        <v>3.863</v>
      </c>
      <c r="BN151" s="20">
        <f t="shared" si="64"/>
        <v>337.76900000000001</v>
      </c>
      <c r="BO151" s="20">
        <f t="shared" si="65"/>
        <v>337.76900000000001</v>
      </c>
      <c r="BP151" s="20">
        <f t="shared" si="66"/>
        <v>0</v>
      </c>
      <c r="BQ151" s="48"/>
    </row>
    <row r="152" spans="1:69" x14ac:dyDescent="0.25">
      <c r="A152">
        <v>2469.50531699357</v>
      </c>
      <c r="B152">
        <v>157.434701186056</v>
      </c>
      <c r="D152">
        <v>3241.8426103646798</v>
      </c>
      <c r="E152">
        <v>422.05624634899402</v>
      </c>
      <c r="J152" s="64">
        <v>46406</v>
      </c>
      <c r="K152" s="88" t="s">
        <v>91</v>
      </c>
      <c r="L152" s="91">
        <v>337.76900000000001</v>
      </c>
      <c r="M152" s="88" t="s">
        <v>91</v>
      </c>
      <c r="N152" s="91">
        <v>3.8540000000000001</v>
      </c>
      <c r="O152" s="70" t="s">
        <v>92</v>
      </c>
      <c r="P152" s="93" t="s">
        <v>124</v>
      </c>
      <c r="Q152" s="55" t="s">
        <v>20</v>
      </c>
      <c r="R152" s="89" t="s">
        <v>119</v>
      </c>
      <c r="S152" s="55" t="s">
        <v>101</v>
      </c>
      <c r="T152" s="89" t="s">
        <v>421</v>
      </c>
      <c r="U152" s="55" t="s">
        <v>101</v>
      </c>
      <c r="V152" s="89" t="s">
        <v>121</v>
      </c>
      <c r="W152" s="55" t="s">
        <v>102</v>
      </c>
      <c r="X152" s="89" t="s">
        <v>122</v>
      </c>
      <c r="Y152" s="55" t="s">
        <v>93</v>
      </c>
      <c r="Z152" s="91">
        <v>5.65</v>
      </c>
      <c r="AA152" s="52" t="s">
        <v>26</v>
      </c>
      <c r="AB152" s="90" t="s">
        <v>125</v>
      </c>
      <c r="AC152" s="55" t="s">
        <v>91</v>
      </c>
      <c r="AD152" s="91">
        <v>337.76900000000001</v>
      </c>
      <c r="AH152" s="77">
        <f t="shared" si="51"/>
        <v>2469.50531699357</v>
      </c>
      <c r="AI152" s="78">
        <f t="shared" si="52"/>
        <v>472.30410355816798</v>
      </c>
      <c r="AJ152" s="79">
        <f t="shared" si="53"/>
        <v>166.11131290780438</v>
      </c>
      <c r="AK152" s="77">
        <f t="shared" si="54"/>
        <v>3241.8426103646798</v>
      </c>
      <c r="AL152" s="78">
        <f t="shared" si="55"/>
        <v>422.05624634899402</v>
      </c>
      <c r="AM152" s="79">
        <f t="shared" si="56"/>
        <v>194.8631796216373</v>
      </c>
      <c r="AN152" s="81"/>
      <c r="AO152" s="82"/>
      <c r="AP152" s="79"/>
      <c r="AQ152" s="100">
        <f>AI152*'Berechnungen 525d'!$C$5/'Berechnungen 525d'!$F$3/1000</f>
        <v>18.381644239448111</v>
      </c>
      <c r="AR152" s="100">
        <f>AI152*'Berechnungen 525d'!$C$6/'Berechnungen 525d'!$F$3/1000</f>
        <v>10.243206331906196</v>
      </c>
      <c r="AS152" s="100">
        <f>AI152*'Berechnungen 525d'!$C$7/'Berechnungen 525d'!$F$3/1000</f>
        <v>6.3844642205716706</v>
      </c>
      <c r="AT152" s="100">
        <f>AI152*'Berechnungen 525d'!$C$8/'Berechnungen 525d'!$F$3/1000</f>
        <v>4.4550931649044081</v>
      </c>
      <c r="AU152" s="100">
        <f>AI152*'Berechnungen 525d'!$C$9/'Berechnungen 525d'!$F$3/1000</f>
        <v>3.5079473739404783</v>
      </c>
      <c r="AV152" s="4">
        <f>AH152/'Berechnungen 525d'!$C$5*'Berechnungen 525d'!$B$3/1000*60</f>
        <v>23.920951292105979</v>
      </c>
      <c r="AW152" s="4">
        <f>AH152/'Berechnungen 525d'!$C$6*'Berechnungen 525d'!$B$3/1000*60</f>
        <v>42.926638620080595</v>
      </c>
      <c r="AX152" s="4">
        <f>AH152/'Berechnungen 525d'!$C$7*'Berechnungen 525d'!$B$3/1000*60</f>
        <v>68.871310313535901</v>
      </c>
      <c r="AY152" s="4">
        <f>AH152/'Berechnungen 525d'!$C$8*'Berechnungen 525d'!$B$3/1000*60</f>
        <v>98.697468323334888</v>
      </c>
      <c r="AZ152" s="4">
        <f>AH152/'Berechnungen 525d'!$C$9*'Berechnungen 525d'!$B$3/1000*60</f>
        <v>125.34578477063533</v>
      </c>
      <c r="BA152" s="99"/>
      <c r="BB152" s="82"/>
      <c r="BC152" s="17">
        <f t="shared" si="58"/>
        <v>46.405999999999999</v>
      </c>
      <c r="BD152" s="95">
        <f t="shared" si="59"/>
        <v>751</v>
      </c>
      <c r="BE152" s="4">
        <f>BD152*60*'Berechnungen 525d'!$D$9/1000</f>
        <v>38.118842553191492</v>
      </c>
      <c r="BF152" s="19">
        <f t="shared" si="60"/>
        <v>1004</v>
      </c>
      <c r="BG152" s="19">
        <f t="shared" si="61"/>
        <v>1039</v>
      </c>
      <c r="BH152" s="19">
        <f t="shared" si="49"/>
        <v>-35</v>
      </c>
      <c r="BI152" s="19" t="str">
        <f>IF(ISBLANK(R152),#REF!,R152)</f>
        <v>2.5</v>
      </c>
      <c r="BJ152" s="19" t="str">
        <f>IF(ISBLANK(Q152),#REF!,Q152)</f>
        <v>km/h</v>
      </c>
      <c r="BK152" s="19" t="e">
        <f t="shared" si="50"/>
        <v>#VALUE!</v>
      </c>
      <c r="BL152" s="47">
        <f t="shared" si="62"/>
        <v>5.65</v>
      </c>
      <c r="BM152" s="48">
        <f t="shared" si="63"/>
        <v>3.8540000000000001</v>
      </c>
      <c r="BN152" s="20">
        <f t="shared" si="64"/>
        <v>337.76900000000001</v>
      </c>
      <c r="BO152" s="20">
        <f t="shared" si="65"/>
        <v>337.76900000000001</v>
      </c>
      <c r="BP152" s="20">
        <f t="shared" si="66"/>
        <v>0</v>
      </c>
      <c r="BQ152" s="48"/>
    </row>
    <row r="153" spans="1:69" x14ac:dyDescent="0.25">
      <c r="A153">
        <v>2475.5568488853601</v>
      </c>
      <c r="B153">
        <v>157.715468485255</v>
      </c>
      <c r="D153">
        <v>3264.8752399232199</v>
      </c>
      <c r="E153">
        <v>420.091341521701</v>
      </c>
      <c r="J153" s="64">
        <v>46687</v>
      </c>
      <c r="K153" s="88" t="s">
        <v>91</v>
      </c>
      <c r="L153" s="91">
        <v>337.76900000000001</v>
      </c>
      <c r="M153" s="88" t="s">
        <v>91</v>
      </c>
      <c r="N153" s="91">
        <v>3.8580000000000001</v>
      </c>
      <c r="O153" s="70" t="s">
        <v>92</v>
      </c>
      <c r="P153" s="93" t="s">
        <v>124</v>
      </c>
      <c r="Q153" s="55" t="s">
        <v>20</v>
      </c>
      <c r="R153" s="89" t="s">
        <v>119</v>
      </c>
      <c r="S153" s="55" t="s">
        <v>101</v>
      </c>
      <c r="T153" s="89" t="s">
        <v>421</v>
      </c>
      <c r="U153" s="55" t="s">
        <v>101</v>
      </c>
      <c r="V153" s="89" t="s">
        <v>121</v>
      </c>
      <c r="W153" s="55" t="s">
        <v>102</v>
      </c>
      <c r="X153" s="89" t="s">
        <v>122</v>
      </c>
      <c r="Y153" s="55" t="s">
        <v>93</v>
      </c>
      <c r="Z153" s="91">
        <v>5.65</v>
      </c>
      <c r="AA153" s="52" t="s">
        <v>26</v>
      </c>
      <c r="AB153" s="90" t="s">
        <v>125</v>
      </c>
      <c r="AC153" s="55" t="s">
        <v>91</v>
      </c>
      <c r="AD153" s="91">
        <v>337.76900000000001</v>
      </c>
      <c r="AH153" s="77">
        <f t="shared" si="51"/>
        <v>2475.5568488853601</v>
      </c>
      <c r="AI153" s="78">
        <f t="shared" si="52"/>
        <v>473.14640545576503</v>
      </c>
      <c r="AJ153" s="79">
        <f t="shared" si="53"/>
        <v>166.81533630514582</v>
      </c>
      <c r="AK153" s="77">
        <f t="shared" si="54"/>
        <v>3264.8752399232199</v>
      </c>
      <c r="AL153" s="78">
        <f t="shared" si="55"/>
        <v>420.091341521701</v>
      </c>
      <c r="AM153" s="79">
        <f t="shared" si="56"/>
        <v>195.33400159217101</v>
      </c>
      <c r="AN153" s="81"/>
      <c r="AO153" s="82"/>
      <c r="AP153" s="79"/>
      <c r="AQ153" s="100">
        <f>AI153*'Berechnungen 525d'!$C$5/'Berechnungen 525d'!$F$3/1000</f>
        <v>18.414425859821929</v>
      </c>
      <c r="AR153" s="100">
        <f>AI153*'Berechnungen 525d'!$C$6/'Berechnungen 525d'!$F$3/1000</f>
        <v>10.261473952419852</v>
      </c>
      <c r="AS153" s="100">
        <f>AI153*'Berechnungen 525d'!$C$7/'Berechnungen 525d'!$F$3/1000</f>
        <v>6.3958502032205926</v>
      </c>
      <c r="AT153" s="100">
        <f>AI153*'Berechnungen 525d'!$C$8/'Berechnungen 525d'!$F$3/1000</f>
        <v>4.4630383286209625</v>
      </c>
      <c r="AU153" s="100">
        <f>AI153*'Berechnungen 525d'!$C$9/'Berechnungen 525d'!$F$3/1000</f>
        <v>3.5142034083629627</v>
      </c>
      <c r="AV153" s="4">
        <f>AH153/'Berechnungen 525d'!$C$5*'Berechnungen 525d'!$B$3/1000*60</f>
        <v>23.979569671515815</v>
      </c>
      <c r="AW153" s="4">
        <f>AH153/'Berechnungen 525d'!$C$6*'Berechnungen 525d'!$B$3/1000*60</f>
        <v>43.031830506418785</v>
      </c>
      <c r="AX153" s="4">
        <f>AH153/'Berechnungen 525d'!$C$7*'Berechnungen 525d'!$B$3/1000*60</f>
        <v>69.040079713594977</v>
      </c>
      <c r="AY153" s="4">
        <f>AH153/'Berechnungen 525d'!$C$8*'Berechnungen 525d'!$B$3/1000*60</f>
        <v>98.939326833655784</v>
      </c>
      <c r="AZ153" s="4">
        <f>AH153/'Berechnungen 525d'!$C$9*'Berechnungen 525d'!$B$3/1000*60</f>
        <v>125.65294507874287</v>
      </c>
      <c r="BA153" s="99"/>
      <c r="BB153" s="82"/>
      <c r="BC153" s="17">
        <f t="shared" si="58"/>
        <v>46.686999999999998</v>
      </c>
      <c r="BD153" s="95">
        <f t="shared" si="59"/>
        <v>751</v>
      </c>
      <c r="BE153" s="4">
        <f>BD153*60*'Berechnungen 525d'!$D$9/1000</f>
        <v>38.118842553191492</v>
      </c>
      <c r="BF153" s="19">
        <f t="shared" si="60"/>
        <v>1004</v>
      </c>
      <c r="BG153" s="19">
        <f t="shared" si="61"/>
        <v>1039</v>
      </c>
      <c r="BH153" s="19">
        <f t="shared" si="49"/>
        <v>-35</v>
      </c>
      <c r="BI153" s="19" t="str">
        <f>IF(ISBLANK(R153),#REF!,R153)</f>
        <v>2.5</v>
      </c>
      <c r="BJ153" s="19" t="str">
        <f>IF(ISBLANK(Q153),#REF!,Q153)</f>
        <v>km/h</v>
      </c>
      <c r="BK153" s="19" t="e">
        <f t="shared" si="50"/>
        <v>#VALUE!</v>
      </c>
      <c r="BL153" s="47">
        <f t="shared" si="62"/>
        <v>5.65</v>
      </c>
      <c r="BM153" s="48">
        <f t="shared" si="63"/>
        <v>3.8580000000000001</v>
      </c>
      <c r="BN153" s="20">
        <f t="shared" si="64"/>
        <v>337.76900000000001</v>
      </c>
      <c r="BO153" s="20">
        <f t="shared" si="65"/>
        <v>337.76900000000001</v>
      </c>
      <c r="BP153" s="20">
        <f t="shared" si="66"/>
        <v>0</v>
      </c>
      <c r="BQ153" s="48"/>
    </row>
    <row r="154" spans="1:69" x14ac:dyDescent="0.25">
      <c r="A154">
        <v>2485.64377837959</v>
      </c>
      <c r="B154">
        <v>158.276533730094</v>
      </c>
      <c r="D154">
        <v>3272.55278310941</v>
      </c>
      <c r="E154">
        <v>419.10699248177298</v>
      </c>
      <c r="J154" s="64">
        <v>46987</v>
      </c>
      <c r="K154" s="88" t="s">
        <v>91</v>
      </c>
      <c r="L154" s="91">
        <v>337.76900000000001</v>
      </c>
      <c r="M154" s="88" t="s">
        <v>91</v>
      </c>
      <c r="N154" s="91">
        <v>3.863</v>
      </c>
      <c r="O154" s="70" t="s">
        <v>92</v>
      </c>
      <c r="P154" s="93" t="s">
        <v>128</v>
      </c>
      <c r="Q154" s="55" t="s">
        <v>20</v>
      </c>
      <c r="R154" s="89" t="s">
        <v>119</v>
      </c>
      <c r="S154" s="55" t="s">
        <v>101</v>
      </c>
      <c r="T154" s="89" t="s">
        <v>421</v>
      </c>
      <c r="U154" s="55" t="s">
        <v>101</v>
      </c>
      <c r="V154" s="89" t="s">
        <v>135</v>
      </c>
      <c r="W154" s="55" t="s">
        <v>102</v>
      </c>
      <c r="X154" s="89" t="s">
        <v>122</v>
      </c>
      <c r="Y154" s="55" t="s">
        <v>93</v>
      </c>
      <c r="Z154" s="91">
        <v>5.57</v>
      </c>
      <c r="AA154" s="52" t="s">
        <v>26</v>
      </c>
      <c r="AB154" s="90" t="s">
        <v>220</v>
      </c>
      <c r="AC154" s="55" t="s">
        <v>91</v>
      </c>
      <c r="AD154" s="91">
        <v>337.76900000000001</v>
      </c>
      <c r="AH154" s="77">
        <f t="shared" si="51"/>
        <v>2485.64377837959</v>
      </c>
      <c r="AI154" s="78">
        <f t="shared" si="52"/>
        <v>474.82960119028201</v>
      </c>
      <c r="AJ154" s="79">
        <f t="shared" si="53"/>
        <v>168.0908994134887</v>
      </c>
      <c r="AK154" s="77">
        <f t="shared" si="54"/>
        <v>3272.55278310941</v>
      </c>
      <c r="AL154" s="78">
        <f t="shared" si="55"/>
        <v>419.10699248177298</v>
      </c>
      <c r="AM154" s="79">
        <f t="shared" si="56"/>
        <v>195.33456204267173</v>
      </c>
      <c r="AN154" s="81"/>
      <c r="AO154" s="82"/>
      <c r="AP154" s="79"/>
      <c r="AQ154" s="100">
        <f>AI154*'Berechnungen 525d'!$C$5/'Berechnungen 525d'!$F$3/1000</f>
        <v>18.479934300134339</v>
      </c>
      <c r="AR154" s="100">
        <f>AI154*'Berechnungen 525d'!$C$6/'Berechnungen 525d'!$F$3/1000</f>
        <v>10.297978655800053</v>
      </c>
      <c r="AS154" s="100">
        <f>AI154*'Berechnungen 525d'!$C$7/'Berechnungen 525d'!$F$3/1000</f>
        <v>6.4186031347794836</v>
      </c>
      <c r="AT154" s="100">
        <f>AI154*'Berechnungen 525d'!$C$8/'Berechnungen 525d'!$F$3/1000</f>
        <v>4.4789153742692003</v>
      </c>
      <c r="AU154" s="100">
        <f>AI154*'Berechnungen 525d'!$C$9/'Berechnungen 525d'!$F$3/1000</f>
        <v>3.5267050191096065</v>
      </c>
      <c r="AV154" s="4">
        <f>AH154/'Berechnungen 525d'!$C$5*'Berechnungen 525d'!$B$3/1000*60</f>
        <v>24.077277073665538</v>
      </c>
      <c r="AW154" s="4">
        <f>AH154/'Berechnungen 525d'!$C$6*'Berechnungen 525d'!$B$3/1000*60</f>
        <v>43.207168447262831</v>
      </c>
      <c r="AX154" s="4">
        <f>AH154/'Berechnungen 525d'!$C$7*'Berechnungen 525d'!$B$3/1000*60</f>
        <v>69.321391135168923</v>
      </c>
      <c r="AY154" s="4">
        <f>AH154/'Berechnungen 525d'!$C$8*'Berechnungen 525d'!$B$3/1000*60</f>
        <v>99.342466036226327</v>
      </c>
      <c r="AZ154" s="4">
        <f>AH154/'Berechnungen 525d'!$C$9*'Berechnungen 525d'!$B$3/1000*60</f>
        <v>126.16493186600744</v>
      </c>
      <c r="BA154" s="99"/>
      <c r="BB154" s="82"/>
      <c r="BC154" s="17">
        <f t="shared" si="58"/>
        <v>46.987000000000002</v>
      </c>
      <c r="BD154" s="95">
        <f t="shared" si="59"/>
        <v>752</v>
      </c>
      <c r="BE154" s="4">
        <f>BD154*60*'Berechnungen 525d'!$D$9/1000</f>
        <v>38.169599999999996</v>
      </c>
      <c r="BF154" s="19">
        <f t="shared" si="60"/>
        <v>1003</v>
      </c>
      <c r="BG154" s="19">
        <f t="shared" si="61"/>
        <v>1039</v>
      </c>
      <c r="BH154" s="19">
        <f t="shared" si="49"/>
        <v>-36</v>
      </c>
      <c r="BI154" s="19" t="str">
        <f>IF(ISBLANK(R154),#REF!,R154)</f>
        <v>2.5</v>
      </c>
      <c r="BJ154" s="19" t="str">
        <f>IF(ISBLANK(Q154),#REF!,Q154)</f>
        <v>km/h</v>
      </c>
      <c r="BK154" s="19" t="e">
        <f t="shared" si="50"/>
        <v>#VALUE!</v>
      </c>
      <c r="BL154" s="47">
        <f t="shared" si="62"/>
        <v>5.57</v>
      </c>
      <c r="BM154" s="48">
        <f t="shared" si="63"/>
        <v>3.863</v>
      </c>
      <c r="BN154" s="20">
        <f t="shared" si="64"/>
        <v>337.76900000000001</v>
      </c>
      <c r="BO154" s="20">
        <f t="shared" si="65"/>
        <v>337.76900000000001</v>
      </c>
      <c r="BP154" s="20">
        <f t="shared" si="66"/>
        <v>0</v>
      </c>
      <c r="BQ154" s="48"/>
    </row>
    <row r="155" spans="1:69" x14ac:dyDescent="0.25">
      <c r="A155">
        <v>2499.7640194604401</v>
      </c>
      <c r="B155">
        <v>158.93165742822401</v>
      </c>
      <c r="D155">
        <v>3295.5854126679501</v>
      </c>
      <c r="E155">
        <v>417.14208765448001</v>
      </c>
      <c r="J155" s="64">
        <v>47268</v>
      </c>
      <c r="K155" s="88" t="s">
        <v>91</v>
      </c>
      <c r="L155" s="91">
        <v>337.76900000000001</v>
      </c>
      <c r="M155" s="88" t="s">
        <v>91</v>
      </c>
      <c r="N155" s="91">
        <v>3.867</v>
      </c>
      <c r="O155" s="70" t="s">
        <v>92</v>
      </c>
      <c r="P155" s="93" t="s">
        <v>118</v>
      </c>
      <c r="Q155" s="55" t="s">
        <v>20</v>
      </c>
      <c r="R155" s="89" t="s">
        <v>119</v>
      </c>
      <c r="S155" s="55" t="s">
        <v>101</v>
      </c>
      <c r="T155" s="89" t="s">
        <v>420</v>
      </c>
      <c r="U155" s="55" t="s">
        <v>101</v>
      </c>
      <c r="V155" s="89" t="s">
        <v>121</v>
      </c>
      <c r="W155" s="55" t="s">
        <v>102</v>
      </c>
      <c r="X155" s="89" t="s">
        <v>122</v>
      </c>
      <c r="Y155" s="55" t="s">
        <v>93</v>
      </c>
      <c r="Z155" s="91">
        <v>5.74</v>
      </c>
      <c r="AA155" s="52" t="s">
        <v>26</v>
      </c>
      <c r="AB155" s="90" t="s">
        <v>125</v>
      </c>
      <c r="AC155" s="55" t="s">
        <v>91</v>
      </c>
      <c r="AD155" s="91">
        <v>337.76900000000001</v>
      </c>
      <c r="AH155" s="77">
        <f t="shared" si="51"/>
        <v>2499.7640194604401</v>
      </c>
      <c r="AI155" s="78">
        <f t="shared" si="52"/>
        <v>476.79497228467204</v>
      </c>
      <c r="AJ155" s="79">
        <f t="shared" si="53"/>
        <v>169.74547515169979</v>
      </c>
      <c r="AK155" s="77">
        <f t="shared" si="54"/>
        <v>3295.5854126679501</v>
      </c>
      <c r="AL155" s="78">
        <f t="shared" si="55"/>
        <v>417.14208765448001</v>
      </c>
      <c r="AM155" s="79">
        <f t="shared" si="56"/>
        <v>195.78711571179099</v>
      </c>
      <c r="AN155" s="81"/>
      <c r="AO155" s="82"/>
      <c r="AP155" s="79"/>
      <c r="AQ155" s="100">
        <f>AI155*'Berechnungen 525d'!$C$5/'Berechnungen 525d'!$F$3/1000</f>
        <v>18.556424747673134</v>
      </c>
      <c r="AR155" s="100">
        <f>AI155*'Berechnungen 525d'!$C$6/'Berechnungen 525d'!$F$3/1000</f>
        <v>10.340603103665178</v>
      </c>
      <c r="AS155" s="100">
        <f>AI155*'Berechnungen 525d'!$C$7/'Berechnungen 525d'!$F$3/1000</f>
        <v>6.4451704276269277</v>
      </c>
      <c r="AT155" s="100">
        <f>AI155*'Berechnungen 525d'!$C$8/'Berechnungen 525d'!$F$3/1000</f>
        <v>4.4974540896078006</v>
      </c>
      <c r="AU155" s="100">
        <f>AI155*'Berechnungen 525d'!$C$9/'Berechnungen 525d'!$F$3/1000</f>
        <v>3.5413024327620479</v>
      </c>
      <c r="AV155" s="4">
        <f>AH155/'Berechnungen 525d'!$C$5*'Berechnungen 525d'!$B$3/1000*60</f>
        <v>24.214053292288554</v>
      </c>
      <c r="AW155" s="4">
        <f>AH155/'Berechnungen 525d'!$C$6*'Berechnungen 525d'!$B$3/1000*60</f>
        <v>43.452616182052068</v>
      </c>
      <c r="AX155" s="4">
        <f>AH155/'Berechnungen 525d'!$C$7*'Berechnungen 525d'!$B$3/1000*60</f>
        <v>69.715186401973639</v>
      </c>
      <c r="AY155" s="4">
        <f>AH155/'Berechnungen 525d'!$C$8*'Berechnungen 525d'!$B$3/1000*60</f>
        <v>99.906802560308691</v>
      </c>
      <c r="AZ155" s="4">
        <f>AH155/'Berechnungen 525d'!$C$9*'Berechnungen 525d'!$B$3/1000*60</f>
        <v>126.88163925159203</v>
      </c>
      <c r="BA155" s="99"/>
      <c r="BB155" s="82"/>
      <c r="BC155" s="17">
        <f t="shared" si="58"/>
        <v>47.268000000000001</v>
      </c>
      <c r="BD155" s="95">
        <f t="shared" si="59"/>
        <v>750</v>
      </c>
      <c r="BE155" s="4">
        <f>BD155*60*'Berechnungen 525d'!$D$9/1000</f>
        <v>38.068085106382973</v>
      </c>
      <c r="BF155" s="19">
        <f t="shared" si="60"/>
        <v>1004</v>
      </c>
      <c r="BG155" s="19">
        <f t="shared" si="61"/>
        <v>1040</v>
      </c>
      <c r="BH155" s="19">
        <f t="shared" si="49"/>
        <v>-36</v>
      </c>
      <c r="BI155" s="19" t="str">
        <f>IF(ISBLANK(R155),#REF!,R155)</f>
        <v>2.5</v>
      </c>
      <c r="BJ155" s="19" t="str">
        <f>IF(ISBLANK(Q155),#REF!,Q155)</f>
        <v>km/h</v>
      </c>
      <c r="BK155" s="19" t="e">
        <f t="shared" si="50"/>
        <v>#VALUE!</v>
      </c>
      <c r="BL155" s="47">
        <f t="shared" si="62"/>
        <v>5.74</v>
      </c>
      <c r="BM155" s="48">
        <f t="shared" si="63"/>
        <v>3.867</v>
      </c>
      <c r="BN155" s="20">
        <f t="shared" si="64"/>
        <v>337.76900000000001</v>
      </c>
      <c r="BO155" s="20">
        <f t="shared" si="65"/>
        <v>337.76900000000001</v>
      </c>
      <c r="BP155" s="20">
        <f t="shared" si="66"/>
        <v>0</v>
      </c>
      <c r="BQ155" s="48"/>
    </row>
    <row r="156" spans="1:69" x14ac:dyDescent="0.25">
      <c r="A156">
        <v>2513.8707014384599</v>
      </c>
      <c r="B156">
        <v>158.37622442609799</v>
      </c>
      <c r="D156">
        <v>3310.94049904031</v>
      </c>
      <c r="E156">
        <v>416.161531867115</v>
      </c>
      <c r="J156" s="64">
        <v>47568</v>
      </c>
      <c r="K156" s="88" t="s">
        <v>91</v>
      </c>
      <c r="L156" s="91">
        <v>337.76900000000001</v>
      </c>
      <c r="M156" s="88" t="s">
        <v>91</v>
      </c>
      <c r="N156" s="91">
        <v>3.867</v>
      </c>
      <c r="O156" s="70" t="s">
        <v>92</v>
      </c>
      <c r="P156" s="93" t="s">
        <v>413</v>
      </c>
      <c r="Q156" s="55" t="s">
        <v>20</v>
      </c>
      <c r="R156" s="89" t="s">
        <v>119</v>
      </c>
      <c r="S156" s="55" t="s">
        <v>101</v>
      </c>
      <c r="T156" s="89" t="s">
        <v>421</v>
      </c>
      <c r="U156" s="55" t="s">
        <v>101</v>
      </c>
      <c r="V156" s="89" t="s">
        <v>121</v>
      </c>
      <c r="W156" s="55" t="s">
        <v>102</v>
      </c>
      <c r="X156" s="89" t="s">
        <v>122</v>
      </c>
      <c r="Y156" s="55" t="s">
        <v>93</v>
      </c>
      <c r="Z156" s="91">
        <v>5.82</v>
      </c>
      <c r="AA156" s="52" t="s">
        <v>26</v>
      </c>
      <c r="AB156" s="90" t="s">
        <v>125</v>
      </c>
      <c r="AC156" s="55" t="s">
        <v>91</v>
      </c>
      <c r="AD156" s="91">
        <v>337.76900000000001</v>
      </c>
      <c r="AH156" s="77">
        <f t="shared" si="51"/>
        <v>2513.8707014384599</v>
      </c>
      <c r="AI156" s="78">
        <f t="shared" si="52"/>
        <v>475.12867327829395</v>
      </c>
      <c r="AJ156" s="79">
        <f t="shared" si="53"/>
        <v>170.1068110139328</v>
      </c>
      <c r="AK156" s="77">
        <f t="shared" si="54"/>
        <v>3310.94049904031</v>
      </c>
      <c r="AL156" s="78">
        <f t="shared" si="55"/>
        <v>416.161531867115</v>
      </c>
      <c r="AM156" s="79">
        <f t="shared" si="56"/>
        <v>196.23697289335047</v>
      </c>
      <c r="AN156" s="81"/>
      <c r="AO156" s="82"/>
      <c r="AP156" s="79"/>
      <c r="AQ156" s="100">
        <f>AI156*'Berechnungen 525d'!$C$5/'Berechnungen 525d'!$F$3/1000</f>
        <v>18.491573912583963</v>
      </c>
      <c r="AR156" s="100">
        <f>AI156*'Berechnungen 525d'!$C$6/'Berechnungen 525d'!$F$3/1000</f>
        <v>10.304464852050605</v>
      </c>
      <c r="AS156" s="100">
        <f>AI156*'Berechnungen 525d'!$C$7/'Berechnungen 525d'!$F$3/1000</f>
        <v>6.4226459009356516</v>
      </c>
      <c r="AT156" s="100">
        <f>AI156*'Berechnungen 525d'!$C$8/'Berechnungen 525d'!$F$3/1000</f>
        <v>4.4817364253781742</v>
      </c>
      <c r="AU156" s="100">
        <f>AI156*'Berechnungen 525d'!$C$9/'Berechnungen 525d'!$F$3/1000</f>
        <v>3.528926319195413</v>
      </c>
      <c r="AV156" s="4">
        <f>AH156/'Berechnungen 525d'!$C$5*'Berechnungen 525d'!$B$3/1000*60</f>
        <v>24.350698170178614</v>
      </c>
      <c r="AW156" s="4">
        <f>AH156/'Berechnungen 525d'!$C$6*'Berechnungen 525d'!$B$3/1000*60</f>
        <v>43.697828223197249</v>
      </c>
      <c r="AX156" s="4">
        <f>AH156/'Berechnungen 525d'!$C$7*'Berechnungen 525d'!$B$3/1000*60</f>
        <v>70.108603522931844</v>
      </c>
      <c r="AY156" s="4">
        <f>AH156/'Berechnungen 525d'!$C$8*'Berechnungen 525d'!$B$3/1000*60</f>
        <v>100.47059717459524</v>
      </c>
      <c r="AZ156" s="4">
        <f>AH156/'Berechnungen 525d'!$C$9*'Berechnungen 525d'!$B$3/1000*60</f>
        <v>127.59765841173595</v>
      </c>
      <c r="BA156" s="99"/>
      <c r="BB156" s="82"/>
      <c r="BC156" s="17">
        <f t="shared" si="58"/>
        <v>47.567999999999998</v>
      </c>
      <c r="BD156" s="95">
        <f t="shared" si="59"/>
        <v>749</v>
      </c>
      <c r="BE156" s="4">
        <f>BD156*60*'Berechnungen 525d'!$D$9/1000</f>
        <v>38.01732765957447</v>
      </c>
      <c r="BF156" s="19">
        <f t="shared" si="60"/>
        <v>1004</v>
      </c>
      <c r="BG156" s="19">
        <f t="shared" si="61"/>
        <v>1039</v>
      </c>
      <c r="BH156" s="19">
        <f t="shared" si="49"/>
        <v>-35</v>
      </c>
      <c r="BI156" s="19" t="str">
        <f>IF(ISBLANK(R156),#REF!,R156)</f>
        <v>2.5</v>
      </c>
      <c r="BJ156" s="19" t="str">
        <f>IF(ISBLANK(Q156),#REF!,Q156)</f>
        <v>km/h</v>
      </c>
      <c r="BK156" s="19" t="e">
        <f t="shared" si="50"/>
        <v>#VALUE!</v>
      </c>
      <c r="BL156" s="47">
        <f t="shared" si="62"/>
        <v>5.82</v>
      </c>
      <c r="BM156" s="48">
        <f t="shared" si="63"/>
        <v>3.867</v>
      </c>
      <c r="BN156" s="20">
        <f t="shared" si="64"/>
        <v>337.76900000000001</v>
      </c>
      <c r="BO156" s="20">
        <f t="shared" si="65"/>
        <v>337.76900000000001</v>
      </c>
      <c r="BP156" s="20">
        <f t="shared" si="66"/>
        <v>0</v>
      </c>
      <c r="BQ156" s="48"/>
    </row>
    <row r="157" spans="1:69" x14ac:dyDescent="0.25">
      <c r="A157">
        <v>2515.8826636961799</v>
      </c>
      <c r="B157">
        <v>158.00421479496299</v>
      </c>
      <c r="D157">
        <v>3326.2955854126699</v>
      </c>
      <c r="E157">
        <v>416.16911837223898</v>
      </c>
      <c r="J157" s="64">
        <v>47838</v>
      </c>
      <c r="K157" s="88" t="s">
        <v>91</v>
      </c>
      <c r="L157" s="91">
        <v>337.76900000000001</v>
      </c>
      <c r="M157" s="88" t="s">
        <v>91</v>
      </c>
      <c r="N157" s="91">
        <v>3.867</v>
      </c>
      <c r="O157" s="70" t="s">
        <v>92</v>
      </c>
      <c r="P157" s="93" t="s">
        <v>413</v>
      </c>
      <c r="Q157" s="55" t="s">
        <v>20</v>
      </c>
      <c r="R157" s="89" t="s">
        <v>119</v>
      </c>
      <c r="S157" s="55" t="s">
        <v>101</v>
      </c>
      <c r="T157" s="89" t="s">
        <v>421</v>
      </c>
      <c r="U157" s="55" t="s">
        <v>101</v>
      </c>
      <c r="V157" s="89" t="s">
        <v>121</v>
      </c>
      <c r="W157" s="55" t="s">
        <v>102</v>
      </c>
      <c r="X157" s="89" t="s">
        <v>122</v>
      </c>
      <c r="Y157" s="55" t="s">
        <v>93</v>
      </c>
      <c r="Z157" s="91">
        <v>5.81</v>
      </c>
      <c r="AA157" s="52" t="s">
        <v>26</v>
      </c>
      <c r="AB157" s="90" t="s">
        <v>125</v>
      </c>
      <c r="AC157" s="55" t="s">
        <v>91</v>
      </c>
      <c r="AD157" s="91">
        <v>337.76900000000001</v>
      </c>
      <c r="AH157" s="77">
        <f t="shared" si="51"/>
        <v>2515.8826636961799</v>
      </c>
      <c r="AI157" s="78">
        <f t="shared" si="52"/>
        <v>474.01264438488897</v>
      </c>
      <c r="AJ157" s="79">
        <f t="shared" si="53"/>
        <v>169.84307166856453</v>
      </c>
      <c r="AK157" s="77">
        <f t="shared" si="54"/>
        <v>3326.2955854126699</v>
      </c>
      <c r="AL157" s="78">
        <f t="shared" si="55"/>
        <v>416.16911837223898</v>
      </c>
      <c r="AM157" s="79">
        <f t="shared" si="56"/>
        <v>197.15065133951742</v>
      </c>
      <c r="AN157" s="81"/>
      <c r="AO157" s="82"/>
      <c r="AP157" s="79"/>
      <c r="AQ157" s="100">
        <f>AI157*'Berechnungen 525d'!$C$5/'Berechnungen 525d'!$F$3/1000</f>
        <v>18.448139087595219</v>
      </c>
      <c r="AR157" s="100">
        <f>AI157*'Berechnungen 525d'!$C$6/'Berechnungen 525d'!$F$3/1000</f>
        <v>10.280260712934739</v>
      </c>
      <c r="AS157" s="100">
        <f>AI157*'Berechnungen 525d'!$C$7/'Berechnungen 525d'!$F$3/1000</f>
        <v>6.4075597594319271</v>
      </c>
      <c r="AT157" s="100">
        <f>AI157*'Berechnungen 525d'!$C$8/'Berechnungen 525d'!$F$3/1000</f>
        <v>4.4712092826805199</v>
      </c>
      <c r="AU157" s="100">
        <f>AI157*'Berechnungen 525d'!$C$9/'Berechnungen 525d'!$F$3/1000</f>
        <v>3.520637230457103</v>
      </c>
      <c r="AV157" s="4">
        <f>AH157/'Berechnungen 525d'!$C$5*'Berechnungen 525d'!$B$3/1000*60</f>
        <v>24.370187114315435</v>
      </c>
      <c r="AW157" s="4">
        <f>AH157/'Berechnungen 525d'!$C$6*'Berechnungen 525d'!$B$3/1000*60</f>
        <v>43.732801533908528</v>
      </c>
      <c r="AX157" s="4">
        <f>AH157/'Berechnungen 525d'!$C$7*'Berechnungen 525d'!$B$3/1000*60</f>
        <v>70.164714548908208</v>
      </c>
      <c r="AY157" s="4">
        <f>AH157/'Berechnungen 525d'!$C$8*'Berechnungen 525d'!$B$3/1000*60</f>
        <v>100.55100825119125</v>
      </c>
      <c r="AZ157" s="4">
        <f>AH157/'Berechnungen 525d'!$C$9*'Berechnungen 525d'!$B$3/1000*60</f>
        <v>127.69978047901292</v>
      </c>
      <c r="BA157" s="99"/>
      <c r="BB157" s="82"/>
      <c r="BC157" s="17">
        <f t="shared" si="58"/>
        <v>47.838000000000001</v>
      </c>
      <c r="BD157" s="95">
        <f t="shared" si="59"/>
        <v>749</v>
      </c>
      <c r="BE157" s="4">
        <f>BD157*60*'Berechnungen 525d'!$D$9/1000</f>
        <v>38.01732765957447</v>
      </c>
      <c r="BF157" s="19">
        <f t="shared" si="60"/>
        <v>1004</v>
      </c>
      <c r="BG157" s="19">
        <f t="shared" si="61"/>
        <v>1039</v>
      </c>
      <c r="BH157" s="19">
        <f t="shared" si="49"/>
        <v>-35</v>
      </c>
      <c r="BI157" s="19" t="str">
        <f>IF(ISBLANK(R157),#REF!,R157)</f>
        <v>2.5</v>
      </c>
      <c r="BJ157" s="19" t="str">
        <f>IF(ISBLANK(Q157),#REF!,Q157)</f>
        <v>km/h</v>
      </c>
      <c r="BK157" s="19" t="e">
        <f t="shared" si="50"/>
        <v>#VALUE!</v>
      </c>
      <c r="BL157" s="47">
        <f t="shared" si="62"/>
        <v>5.81</v>
      </c>
      <c r="BM157" s="48">
        <f t="shared" si="63"/>
        <v>3.867</v>
      </c>
      <c r="BN157" s="20">
        <f t="shared" si="64"/>
        <v>337.76900000000001</v>
      </c>
      <c r="BO157" s="20">
        <f t="shared" si="65"/>
        <v>337.76900000000001</v>
      </c>
      <c r="BP157" s="20">
        <f t="shared" si="66"/>
        <v>0</v>
      </c>
      <c r="BQ157" s="48"/>
    </row>
    <row r="158" spans="1:69" x14ac:dyDescent="0.25">
      <c r="A158">
        <v>2527.9732113848499</v>
      </c>
      <c r="B158">
        <v>157.448312439277</v>
      </c>
      <c r="D158">
        <v>3349.3282149712099</v>
      </c>
      <c r="E158">
        <v>414.20421354494601</v>
      </c>
      <c r="J158" s="64">
        <v>48119</v>
      </c>
      <c r="K158" s="88" t="s">
        <v>91</v>
      </c>
      <c r="L158" s="91">
        <v>337.76900000000001</v>
      </c>
      <c r="M158" s="88" t="s">
        <v>91</v>
      </c>
      <c r="N158" s="91">
        <v>3.863</v>
      </c>
      <c r="O158" s="70" t="s">
        <v>92</v>
      </c>
      <c r="P158" s="93" t="s">
        <v>118</v>
      </c>
      <c r="Q158" s="55" t="s">
        <v>20</v>
      </c>
      <c r="R158" s="89" t="s">
        <v>119</v>
      </c>
      <c r="S158" s="55" t="s">
        <v>101</v>
      </c>
      <c r="T158" s="89" t="s">
        <v>421</v>
      </c>
      <c r="U158" s="55" t="s">
        <v>101</v>
      </c>
      <c r="V158" s="89" t="s">
        <v>121</v>
      </c>
      <c r="W158" s="55" t="s">
        <v>102</v>
      </c>
      <c r="X158" s="89" t="s">
        <v>122</v>
      </c>
      <c r="Y158" s="55" t="s">
        <v>93</v>
      </c>
      <c r="Z158" s="91">
        <v>5.74</v>
      </c>
      <c r="AA158" s="52" t="s">
        <v>26</v>
      </c>
      <c r="AB158" s="90" t="s">
        <v>125</v>
      </c>
      <c r="AC158" s="55" t="s">
        <v>91</v>
      </c>
      <c r="AD158" s="91">
        <v>337.76900000000001</v>
      </c>
      <c r="AH158" s="77">
        <f t="shared" si="51"/>
        <v>2527.9732113848499</v>
      </c>
      <c r="AI158" s="78">
        <f t="shared" si="52"/>
        <v>472.34493731783101</v>
      </c>
      <c r="AJ158" s="79">
        <f t="shared" si="53"/>
        <v>170.05885814065476</v>
      </c>
      <c r="AK158" s="77">
        <f t="shared" si="54"/>
        <v>3349.3282149712099</v>
      </c>
      <c r="AL158" s="78">
        <f t="shared" si="55"/>
        <v>414.20421354494601</v>
      </c>
      <c r="AM158" s="79">
        <f t="shared" si="56"/>
        <v>197.57852859604372</v>
      </c>
      <c r="AN158" s="81"/>
      <c r="AO158" s="82"/>
      <c r="AP158" s="79"/>
      <c r="AQ158" s="100">
        <f>AI158*'Berechnungen 525d'!$C$5/'Berechnungen 525d'!$F$3/1000</f>
        <v>18.383233452070719</v>
      </c>
      <c r="AR158" s="100">
        <f>AI158*'Berechnungen 525d'!$C$6/'Berechnungen 525d'!$F$3/1000</f>
        <v>10.244091923672995</v>
      </c>
      <c r="AS158" s="100">
        <f>AI158*'Berechnungen 525d'!$C$7/'Berechnungen 525d'!$F$3/1000</f>
        <v>6.3850161990016616</v>
      </c>
      <c r="AT158" s="100">
        <f>AI158*'Berechnungen 525d'!$C$8/'Berechnungen 525d'!$F$3/1000</f>
        <v>4.455478336665994</v>
      </c>
      <c r="AU158" s="100">
        <f>AI158*'Berechnungen 525d'!$C$9/'Berechnungen 525d'!$F$3/1000</f>
        <v>3.5082506587921212</v>
      </c>
      <c r="AV158" s="4">
        <f>AH158/'Berechnungen 525d'!$C$5*'Berechnungen 525d'!$B$3/1000*60</f>
        <v>24.48730263553556</v>
      </c>
      <c r="AW158" s="4">
        <f>AH158/'Berechnungen 525d'!$C$6*'Berechnungen 525d'!$B$3/1000*60</f>
        <v>43.942967743221345</v>
      </c>
      <c r="AX158" s="4">
        <f>AH158/'Berechnungen 525d'!$C$7*'Berechnungen 525d'!$B$3/1000*60</f>
        <v>70.501904291322148</v>
      </c>
      <c r="AY158" s="4">
        <f>AH158/'Berechnungen 525d'!$C$8*'Berechnungen 525d'!$B$3/1000*60</f>
        <v>101.03422504740657</v>
      </c>
      <c r="AZ158" s="4">
        <f>AH158/'Berechnungen 525d'!$C$9*'Berechnungen 525d'!$B$3/1000*60</f>
        <v>128.31346581020634</v>
      </c>
      <c r="BA158" s="99"/>
      <c r="BB158" s="82"/>
      <c r="BC158" s="17">
        <f t="shared" si="58"/>
        <v>48.119</v>
      </c>
      <c r="BD158" s="95">
        <f t="shared" si="59"/>
        <v>750</v>
      </c>
      <c r="BE158" s="4">
        <f>BD158*60*'Berechnungen 525d'!$D$9/1000</f>
        <v>38.068085106382973</v>
      </c>
      <c r="BF158" s="19">
        <f t="shared" si="60"/>
        <v>1004</v>
      </c>
      <c r="BG158" s="19">
        <f t="shared" si="61"/>
        <v>1039</v>
      </c>
      <c r="BH158" s="19">
        <f t="shared" si="49"/>
        <v>-35</v>
      </c>
      <c r="BI158" s="19" t="str">
        <f>IF(ISBLANK(R158),#REF!,R158)</f>
        <v>2.5</v>
      </c>
      <c r="BJ158" s="19" t="str">
        <f>IF(ISBLANK(Q158),#REF!,Q158)</f>
        <v>km/h</v>
      </c>
      <c r="BK158" s="19" t="e">
        <f t="shared" si="50"/>
        <v>#VALUE!</v>
      </c>
      <c r="BL158" s="47">
        <f t="shared" si="62"/>
        <v>5.74</v>
      </c>
      <c r="BM158" s="48">
        <f t="shared" si="63"/>
        <v>3.863</v>
      </c>
      <c r="BN158" s="20">
        <f t="shared" si="64"/>
        <v>337.76900000000001</v>
      </c>
      <c r="BO158" s="20">
        <f t="shared" si="65"/>
        <v>337.76900000000001</v>
      </c>
      <c r="BP158" s="20">
        <f t="shared" si="66"/>
        <v>0</v>
      </c>
      <c r="BQ158" s="48"/>
    </row>
    <row r="159" spans="1:69" x14ac:dyDescent="0.25">
      <c r="A159">
        <v>2542.0788503549602</v>
      </c>
      <c r="B159">
        <v>156.79975969097799</v>
      </c>
      <c r="D159">
        <v>3357.0057581573901</v>
      </c>
      <c r="E159">
        <v>413.21986450501799</v>
      </c>
      <c r="J159" s="64">
        <v>48419</v>
      </c>
      <c r="K159" s="88" t="s">
        <v>91</v>
      </c>
      <c r="L159" s="91">
        <v>337.76900000000001</v>
      </c>
      <c r="M159" s="88" t="s">
        <v>91</v>
      </c>
      <c r="N159" s="91">
        <v>3.867</v>
      </c>
      <c r="O159" s="70" t="s">
        <v>92</v>
      </c>
      <c r="P159" s="93" t="s">
        <v>413</v>
      </c>
      <c r="Q159" s="55" t="s">
        <v>20</v>
      </c>
      <c r="R159" s="89" t="s">
        <v>119</v>
      </c>
      <c r="S159" s="55" t="s">
        <v>101</v>
      </c>
      <c r="T159" s="89" t="s">
        <v>421</v>
      </c>
      <c r="U159" s="55" t="s">
        <v>101</v>
      </c>
      <c r="V159" s="89" t="s">
        <v>121</v>
      </c>
      <c r="W159" s="55" t="s">
        <v>102</v>
      </c>
      <c r="X159" s="89" t="s">
        <v>122</v>
      </c>
      <c r="Y159" s="55" t="s">
        <v>93</v>
      </c>
      <c r="Z159" s="91">
        <v>5.83</v>
      </c>
      <c r="AA159" s="52" t="s">
        <v>26</v>
      </c>
      <c r="AB159" s="90" t="s">
        <v>125</v>
      </c>
      <c r="AC159" s="55" t="s">
        <v>91</v>
      </c>
      <c r="AD159" s="91">
        <v>337.76900000000001</v>
      </c>
      <c r="AH159" s="77">
        <f t="shared" si="51"/>
        <v>2542.0788503549602</v>
      </c>
      <c r="AI159" s="78">
        <f t="shared" si="52"/>
        <v>470.39927907293395</v>
      </c>
      <c r="AJ159" s="79">
        <f t="shared" si="53"/>
        <v>170.3033501022324</v>
      </c>
      <c r="AK159" s="77">
        <f t="shared" si="54"/>
        <v>3357.0057581573901</v>
      </c>
      <c r="AL159" s="78">
        <f t="shared" si="55"/>
        <v>413.21986450501799</v>
      </c>
      <c r="AM159" s="79">
        <f t="shared" si="56"/>
        <v>197.56081244983983</v>
      </c>
      <c r="AN159" s="81"/>
      <c r="AO159" s="82"/>
      <c r="AP159" s="79"/>
      <c r="AQ159" s="100">
        <f>AI159*'Berechnungen 525d'!$C$5/'Berechnungen 525d'!$F$3/1000</f>
        <v>18.307510210625615</v>
      </c>
      <c r="AR159" s="100">
        <f>AI159*'Berechnungen 525d'!$C$6/'Berechnungen 525d'!$F$3/1000</f>
        <v>10.20189500286771</v>
      </c>
      <c r="AS159" s="100">
        <f>AI159*'Berechnungen 525d'!$C$7/'Berechnungen 525d'!$F$3/1000</f>
        <v>6.3587153784997374</v>
      </c>
      <c r="AT159" s="100">
        <f>AI159*'Berechnungen 525d'!$C$8/'Berechnungen 525d'!$F$3/1000</f>
        <v>4.4371255663157507</v>
      </c>
      <c r="AU159" s="100">
        <f>AI159*'Berechnungen 525d'!$C$9/'Berechnungen 525d'!$F$3/1000</f>
        <v>3.4937996585163393</v>
      </c>
      <c r="AV159" s="4">
        <f>AH159/'Berechnungen 525d'!$C$5*'Berechnungen 525d'!$B$3/1000*60</f>
        <v>24.623937410292317</v>
      </c>
      <c r="AW159" s="4">
        <f>AH159/'Berechnungen 525d'!$C$6*'Berechnungen 525d'!$B$3/1000*60</f>
        <v>44.188161654086223</v>
      </c>
      <c r="AX159" s="4">
        <f>AH159/'Berechnungen 525d'!$C$7*'Berechnungen 525d'!$B$3/1000*60</f>
        <v>70.895292324138325</v>
      </c>
      <c r="AY159" s="4">
        <f>AH159/'Berechnungen 525d'!$C$8*'Berechnungen 525d'!$B$3/1000*60</f>
        <v>101.59797797632423</v>
      </c>
      <c r="AZ159" s="4">
        <f>AH159/'Berechnungen 525d'!$C$9*'Berechnungen 525d'!$B$3/1000*60</f>
        <v>129.02943202993174</v>
      </c>
      <c r="BA159" s="99"/>
      <c r="BB159" s="82"/>
      <c r="BC159" s="17">
        <f t="shared" si="58"/>
        <v>48.418999999999997</v>
      </c>
      <c r="BD159" s="95">
        <f t="shared" si="59"/>
        <v>749</v>
      </c>
      <c r="BE159" s="4">
        <f>BD159*60*'Berechnungen 525d'!$D$9/1000</f>
        <v>38.01732765957447</v>
      </c>
      <c r="BF159" s="19">
        <f t="shared" si="60"/>
        <v>1004</v>
      </c>
      <c r="BG159" s="19">
        <f t="shared" si="61"/>
        <v>1039</v>
      </c>
      <c r="BH159" s="19">
        <f t="shared" si="49"/>
        <v>-35</v>
      </c>
      <c r="BI159" s="19" t="str">
        <f>IF(ISBLANK(R159),#REF!,R159)</f>
        <v>2.5</v>
      </c>
      <c r="BJ159" s="19" t="str">
        <f>IF(ISBLANK(Q159),#REF!,Q159)</f>
        <v>km/h</v>
      </c>
      <c r="BK159" s="19" t="e">
        <f t="shared" si="50"/>
        <v>#VALUE!</v>
      </c>
      <c r="BL159" s="47">
        <f t="shared" si="62"/>
        <v>5.83</v>
      </c>
      <c r="BM159" s="48">
        <f t="shared" si="63"/>
        <v>3.867</v>
      </c>
      <c r="BN159" s="20">
        <f t="shared" si="64"/>
        <v>337.76900000000001</v>
      </c>
      <c r="BO159" s="20">
        <f t="shared" si="65"/>
        <v>337.76900000000001</v>
      </c>
      <c r="BP159" s="20">
        <f t="shared" si="66"/>
        <v>0</v>
      </c>
      <c r="BQ159" s="48"/>
    </row>
    <row r="160" spans="1:69" x14ac:dyDescent="0.25">
      <c r="A160">
        <v>2554.17148405945</v>
      </c>
      <c r="B160">
        <v>156.43009682763901</v>
      </c>
      <c r="D160">
        <v>3372.36084452975</v>
      </c>
      <c r="E160">
        <v>412.23930871765299</v>
      </c>
      <c r="J160" s="64">
        <v>48710</v>
      </c>
      <c r="K160" s="88" t="s">
        <v>91</v>
      </c>
      <c r="L160" s="91">
        <v>337.76900000000001</v>
      </c>
      <c r="M160" s="88" t="s">
        <v>91</v>
      </c>
      <c r="N160" s="91">
        <v>3.867</v>
      </c>
      <c r="O160" s="70" t="s">
        <v>92</v>
      </c>
      <c r="P160" s="93" t="s">
        <v>413</v>
      </c>
      <c r="Q160" s="55" t="s">
        <v>20</v>
      </c>
      <c r="R160" s="89" t="s">
        <v>119</v>
      </c>
      <c r="S160" s="55" t="s">
        <v>101</v>
      </c>
      <c r="T160" s="89" t="s">
        <v>421</v>
      </c>
      <c r="U160" s="55" t="s">
        <v>101</v>
      </c>
      <c r="V160" s="89" t="s">
        <v>121</v>
      </c>
      <c r="W160" s="55" t="s">
        <v>102</v>
      </c>
      <c r="X160" s="89" t="s">
        <v>122</v>
      </c>
      <c r="Y160" s="55" t="s">
        <v>93</v>
      </c>
      <c r="Z160" s="91">
        <v>5.83</v>
      </c>
      <c r="AA160" s="52" t="s">
        <v>26</v>
      </c>
      <c r="AB160" s="90" t="s">
        <v>125</v>
      </c>
      <c r="AC160" s="55" t="s">
        <v>91</v>
      </c>
      <c r="AD160" s="91">
        <v>337.76900000000001</v>
      </c>
      <c r="AH160" s="77">
        <f t="shared" si="51"/>
        <v>2554.17148405945</v>
      </c>
      <c r="AI160" s="78">
        <f t="shared" si="52"/>
        <v>469.29029048291704</v>
      </c>
      <c r="AJ160" s="79">
        <f t="shared" si="53"/>
        <v>170.71007262895949</v>
      </c>
      <c r="AK160" s="77">
        <f t="shared" si="54"/>
        <v>3372.36084452975</v>
      </c>
      <c r="AL160" s="78">
        <f t="shared" si="55"/>
        <v>412.23930871765299</v>
      </c>
      <c r="AM160" s="79">
        <f t="shared" si="56"/>
        <v>197.99351497260719</v>
      </c>
      <c r="AN160" s="81"/>
      <c r="AO160" s="82"/>
      <c r="AP160" s="79"/>
      <c r="AQ160" s="100">
        <f>AI160*'Berechnungen 525d'!$C$5/'Berechnungen 525d'!$F$3/1000</f>
        <v>18.264349387813105</v>
      </c>
      <c r="AR160" s="100">
        <f>AI160*'Berechnungen 525d'!$C$6/'Berechnungen 525d'!$F$3/1000</f>
        <v>10.177843551987452</v>
      </c>
      <c r="AS160" s="100">
        <f>AI160*'Berechnungen 525d'!$C$7/'Berechnungen 525d'!$F$3/1000</f>
        <v>6.3437244056908098</v>
      </c>
      <c r="AT160" s="100">
        <f>AI160*'Berechnungen 525d'!$C$8/'Berechnungen 525d'!$F$3/1000</f>
        <v>4.4266648325424889</v>
      </c>
      <c r="AU160" s="100">
        <f>AI160*'Berechnungen 525d'!$C$9/'Berechnungen 525d'!$F$3/1000</f>
        <v>3.4855628602696762</v>
      </c>
      <c r="AV160" s="4">
        <f>AH160/'Berechnungen 525d'!$C$5*'Berechnungen 525d'!$B$3/1000*60</f>
        <v>24.741073137779047</v>
      </c>
      <c r="AW160" s="4">
        <f>AH160/'Berechnungen 525d'!$C$6*'Berechnungen 525d'!$B$3/1000*60</f>
        <v>44.398364123959666</v>
      </c>
      <c r="AX160" s="4">
        <f>AH160/'Berechnungen 525d'!$C$7*'Berechnungen 525d'!$B$3/1000*60</f>
        <v>71.232540242836393</v>
      </c>
      <c r="AY160" s="4">
        <f>AH160/'Berechnungen 525d'!$C$8*'Berechnungen 525d'!$B$3/1000*60</f>
        <v>102.08127814327733</v>
      </c>
      <c r="AZ160" s="4">
        <f>AH160/'Berechnungen 525d'!$C$9*'Berechnungen 525d'!$B$3/1000*60</f>
        <v>129.64322324196223</v>
      </c>
      <c r="BA160" s="99"/>
      <c r="BB160" s="82"/>
      <c r="BC160" s="17">
        <f t="shared" si="58"/>
        <v>48.71</v>
      </c>
      <c r="BD160" s="95">
        <f t="shared" si="59"/>
        <v>749</v>
      </c>
      <c r="BE160" s="4">
        <f>BD160*60*'Berechnungen 525d'!$D$9/1000</f>
        <v>38.01732765957447</v>
      </c>
      <c r="BF160" s="19">
        <f t="shared" si="60"/>
        <v>1004</v>
      </c>
      <c r="BG160" s="19">
        <f t="shared" si="61"/>
        <v>1039</v>
      </c>
      <c r="BH160" s="19">
        <f t="shared" si="49"/>
        <v>-35</v>
      </c>
      <c r="BI160" s="19" t="str">
        <f>IF(ISBLANK(R160),#REF!,R160)</f>
        <v>2.5</v>
      </c>
      <c r="BJ160" s="19" t="str">
        <f>IF(ISBLANK(Q160),#REF!,Q160)</f>
        <v>km/h</v>
      </c>
      <c r="BK160" s="19" t="e">
        <f t="shared" si="50"/>
        <v>#VALUE!</v>
      </c>
      <c r="BL160" s="47">
        <f t="shared" si="62"/>
        <v>5.83</v>
      </c>
      <c r="BM160" s="48">
        <f t="shared" si="63"/>
        <v>3.867</v>
      </c>
      <c r="BN160" s="20">
        <f t="shared" si="64"/>
        <v>337.76900000000001</v>
      </c>
      <c r="BO160" s="20">
        <f t="shared" si="65"/>
        <v>337.76900000000001</v>
      </c>
      <c r="BP160" s="20">
        <f t="shared" si="66"/>
        <v>0</v>
      </c>
      <c r="BQ160" s="48"/>
    </row>
    <row r="161" spans="1:69" x14ac:dyDescent="0.25">
      <c r="A161">
        <v>2566.2651607718499</v>
      </c>
      <c r="B161">
        <v>156.15355371047499</v>
      </c>
      <c r="D161">
        <v>3380.0383877159302</v>
      </c>
      <c r="E161">
        <v>411.25495967772503</v>
      </c>
      <c r="J161" s="64">
        <v>48990</v>
      </c>
      <c r="K161" s="88" t="s">
        <v>91</v>
      </c>
      <c r="L161" s="91">
        <v>337.76900000000001</v>
      </c>
      <c r="M161" s="88" t="s">
        <v>91</v>
      </c>
      <c r="N161" s="91">
        <v>3.863</v>
      </c>
      <c r="O161" s="70" t="s">
        <v>92</v>
      </c>
      <c r="P161" s="93" t="s">
        <v>118</v>
      </c>
      <c r="Q161" s="55" t="s">
        <v>20</v>
      </c>
      <c r="R161" s="89" t="s">
        <v>119</v>
      </c>
      <c r="S161" s="55" t="s">
        <v>101</v>
      </c>
      <c r="T161" s="89" t="s">
        <v>421</v>
      </c>
      <c r="U161" s="55" t="s">
        <v>101</v>
      </c>
      <c r="V161" s="89" t="s">
        <v>121</v>
      </c>
      <c r="W161" s="55" t="s">
        <v>102</v>
      </c>
      <c r="X161" s="89" t="s">
        <v>122</v>
      </c>
      <c r="Y161" s="55" t="s">
        <v>93</v>
      </c>
      <c r="Z161" s="91">
        <v>5.76</v>
      </c>
      <c r="AA161" s="52" t="s">
        <v>26</v>
      </c>
      <c r="AB161" s="90" t="s">
        <v>125</v>
      </c>
      <c r="AC161" s="55" t="s">
        <v>91</v>
      </c>
      <c r="AD161" s="91">
        <v>337.76900000000001</v>
      </c>
      <c r="AH161" s="77">
        <f t="shared" si="51"/>
        <v>2566.2651607718499</v>
      </c>
      <c r="AI161" s="78">
        <f t="shared" si="52"/>
        <v>468.46066113142501</v>
      </c>
      <c r="AJ161" s="79">
        <f t="shared" si="53"/>
        <v>171.21514635133801</v>
      </c>
      <c r="AK161" s="77">
        <f t="shared" si="54"/>
        <v>3380.0383877159302</v>
      </c>
      <c r="AL161" s="78">
        <f t="shared" si="55"/>
        <v>411.25495967772503</v>
      </c>
      <c r="AM161" s="79">
        <f t="shared" si="56"/>
        <v>197.97042140495171</v>
      </c>
      <c r="AN161" s="81"/>
      <c r="AO161" s="82"/>
      <c r="AP161" s="79"/>
      <c r="AQ161" s="100">
        <f>AI161*'Berechnungen 525d'!$C$5/'Berechnungen 525d'!$F$3/1000</f>
        <v>18.232060971356749</v>
      </c>
      <c r="AR161" s="100">
        <f>AI161*'Berechnungen 525d'!$C$6/'Berechnungen 525d'!$F$3/1000</f>
        <v>10.159850770298036</v>
      </c>
      <c r="AS161" s="100">
        <f>AI161*'Berechnungen 525d'!$C$7/'Berechnungen 525d'!$F$3/1000</f>
        <v>6.3325097266926118</v>
      </c>
      <c r="AT161" s="100">
        <f>AI161*'Berechnungen 525d'!$C$8/'Berechnungen 525d'!$F$3/1000</f>
        <v>4.418839204889899</v>
      </c>
      <c r="AU161" s="100">
        <f>AI161*'Berechnungen 525d'!$C$9/'Berechnungen 525d'!$F$3/1000</f>
        <v>3.4794009487322035</v>
      </c>
      <c r="AV161" s="4">
        <f>AH161/'Berechnungen 525d'!$C$5*'Berechnungen 525d'!$B$3/1000*60</f>
        <v>24.858218968399076</v>
      </c>
      <c r="AW161" s="4">
        <f>AH161/'Berechnungen 525d'!$C$6*'Berechnungen 525d'!$B$3/1000*60</f>
        <v>44.608584724113413</v>
      </c>
      <c r="AX161" s="4">
        <f>AH161/'Berechnungen 525d'!$C$7*'Berechnungen 525d'!$B$3/1000*60</f>
        <v>71.569817249676461</v>
      </c>
      <c r="AY161" s="4">
        <f>AH161/'Berechnungen 525d'!$C$8*'Berechnungen 525d'!$B$3/1000*60</f>
        <v>102.56461999559934</v>
      </c>
      <c r="AZ161" s="4">
        <f>AH161/'Berechnungen 525d'!$C$9*'Berechnungen 525d'!$B$3/1000*60</f>
        <v>130.25706739441117</v>
      </c>
      <c r="BA161" s="99"/>
      <c r="BB161" s="82"/>
      <c r="BC161" s="17">
        <f t="shared" si="58"/>
        <v>48.99</v>
      </c>
      <c r="BD161" s="95">
        <f t="shared" si="59"/>
        <v>750</v>
      </c>
      <c r="BE161" s="4">
        <f>BD161*60*'Berechnungen 525d'!$D$9/1000</f>
        <v>38.068085106382973</v>
      </c>
      <c r="BF161" s="19">
        <f t="shared" si="60"/>
        <v>1004</v>
      </c>
      <c r="BG161" s="19">
        <f t="shared" si="61"/>
        <v>1039</v>
      </c>
      <c r="BH161" s="19">
        <f t="shared" si="49"/>
        <v>-35</v>
      </c>
      <c r="BI161" s="19" t="str">
        <f>IF(ISBLANK(R161),#REF!,R161)</f>
        <v>2.5</v>
      </c>
      <c r="BJ161" s="19" t="str">
        <f>IF(ISBLANK(Q161),#REF!,Q161)</f>
        <v>km/h</v>
      </c>
      <c r="BK161" s="19" t="e">
        <f t="shared" si="50"/>
        <v>#VALUE!</v>
      </c>
      <c r="BL161" s="47">
        <f t="shared" si="62"/>
        <v>5.76</v>
      </c>
      <c r="BM161" s="48">
        <f t="shared" si="63"/>
        <v>3.863</v>
      </c>
      <c r="BN161" s="20">
        <f t="shared" si="64"/>
        <v>337.76900000000001</v>
      </c>
      <c r="BO161" s="20">
        <f t="shared" si="65"/>
        <v>337.76900000000001</v>
      </c>
      <c r="BP161" s="20">
        <f t="shared" si="66"/>
        <v>0</v>
      </c>
      <c r="BQ161" s="48"/>
    </row>
    <row r="162" spans="1:69" x14ac:dyDescent="0.25">
      <c r="A162">
        <v>2570.2911713030999</v>
      </c>
      <c r="B162">
        <v>155.59577394055199</v>
      </c>
      <c r="D162">
        <v>3410.74856046065</v>
      </c>
      <c r="E162">
        <v>408.30570581050398</v>
      </c>
      <c r="J162" s="64">
        <v>49280</v>
      </c>
      <c r="K162" s="88" t="s">
        <v>91</v>
      </c>
      <c r="L162" s="91">
        <v>337.76900000000001</v>
      </c>
      <c r="M162" s="88" t="s">
        <v>91</v>
      </c>
      <c r="N162" s="91">
        <v>3.863</v>
      </c>
      <c r="O162" s="70" t="s">
        <v>92</v>
      </c>
      <c r="P162" s="93" t="s">
        <v>128</v>
      </c>
      <c r="Q162" s="55" t="s">
        <v>20</v>
      </c>
      <c r="R162" s="89" t="s">
        <v>119</v>
      </c>
      <c r="S162" s="55" t="s">
        <v>101</v>
      </c>
      <c r="T162" s="89" t="s">
        <v>421</v>
      </c>
      <c r="U162" s="55" t="s">
        <v>101</v>
      </c>
      <c r="V162" s="89" t="s">
        <v>121</v>
      </c>
      <c r="W162" s="55" t="s">
        <v>102</v>
      </c>
      <c r="X162" s="89" t="s">
        <v>122</v>
      </c>
      <c r="Y162" s="55" t="s">
        <v>93</v>
      </c>
      <c r="Z162" s="91">
        <v>5.59</v>
      </c>
      <c r="AA162" s="52" t="s">
        <v>26</v>
      </c>
      <c r="AB162" s="90" t="s">
        <v>220</v>
      </c>
      <c r="AC162" s="55" t="s">
        <v>91</v>
      </c>
      <c r="AD162" s="91">
        <v>337.76900000000001</v>
      </c>
      <c r="AH162" s="77">
        <f t="shared" si="51"/>
        <v>2570.2911713030999</v>
      </c>
      <c r="AI162" s="78">
        <f t="shared" si="52"/>
        <v>466.78732182165595</v>
      </c>
      <c r="AJ162" s="79">
        <f t="shared" si="53"/>
        <v>170.87121309074229</v>
      </c>
      <c r="AK162" s="77">
        <f t="shared" si="54"/>
        <v>3410.74856046065</v>
      </c>
      <c r="AL162" s="78">
        <f t="shared" si="55"/>
        <v>408.30570581050398</v>
      </c>
      <c r="AM162" s="79">
        <f t="shared" si="56"/>
        <v>198.33651586335489</v>
      </c>
      <c r="AN162" s="81"/>
      <c r="AO162" s="82"/>
      <c r="AP162" s="79"/>
      <c r="AQ162" s="100">
        <f>AI162*'Berechnungen 525d'!$C$5/'Berechnungen 525d'!$F$3/1000</f>
        <v>18.166936134091241</v>
      </c>
      <c r="AR162" s="100">
        <f>AI162*'Berechnungen 525d'!$C$6/'Berechnungen 525d'!$F$3/1000</f>
        <v>10.123559830447787</v>
      </c>
      <c r="AS162" s="100">
        <f>AI162*'Berechnungen 525d'!$C$7/'Berechnungen 525d'!$F$3/1000</f>
        <v>6.3098900313064989</v>
      </c>
      <c r="AT162" s="100">
        <f>AI162*'Berechnungen 525d'!$C$8/'Berechnungen 525d'!$F$3/1000</f>
        <v>4.4030551317358535</v>
      </c>
      <c r="AU162" s="100">
        <f>AI162*'Berechnungen 525d'!$C$9/'Berechnungen 525d'!$F$3/1000</f>
        <v>3.4669725446739004</v>
      </c>
      <c r="AV162" s="4">
        <f>AH162/'Berechnungen 525d'!$C$5*'Berechnungen 525d'!$B$3/1000*60</f>
        <v>24.897217062939234</v>
      </c>
      <c r="AW162" s="4">
        <f>AH162/'Berechnungen 525d'!$C$6*'Berechnungen 525d'!$B$3/1000*60</f>
        <v>44.678567606096436</v>
      </c>
      <c r="AX162" s="4">
        <f>AH162/'Berechnungen 525d'!$C$7*'Berechnungen 525d'!$B$3/1000*60</f>
        <v>71.682097477912961</v>
      </c>
      <c r="AY162" s="4">
        <f>AH162/'Berechnungen 525d'!$C$8*'Berechnungen 525d'!$B$3/1000*60</f>
        <v>102.7255255195288</v>
      </c>
      <c r="AZ162" s="4">
        <f>AH162/'Berechnungen 525d'!$C$9*'Berechnungen 525d'!$B$3/1000*60</f>
        <v>130.46141740980161</v>
      </c>
      <c r="BA162" s="99"/>
      <c r="BB162" s="82"/>
      <c r="BC162" s="17">
        <f t="shared" si="58"/>
        <v>49.28</v>
      </c>
      <c r="BD162" s="95">
        <f t="shared" si="59"/>
        <v>752</v>
      </c>
      <c r="BE162" s="4">
        <f>BD162*60*'Berechnungen 525d'!$D$9/1000</f>
        <v>38.169599999999996</v>
      </c>
      <c r="BF162" s="19">
        <f t="shared" si="60"/>
        <v>1004</v>
      </c>
      <c r="BG162" s="19">
        <f t="shared" si="61"/>
        <v>1039</v>
      </c>
      <c r="BH162" s="19">
        <f t="shared" si="49"/>
        <v>-35</v>
      </c>
      <c r="BI162" s="19" t="str">
        <f>IF(ISBLANK(R162),#REF!,R162)</f>
        <v>2.5</v>
      </c>
      <c r="BJ162" s="19" t="str">
        <f>IF(ISBLANK(Q162),#REF!,Q162)</f>
        <v>km/h</v>
      </c>
      <c r="BK162" s="19" t="e">
        <f t="shared" si="50"/>
        <v>#VALUE!</v>
      </c>
      <c r="BL162" s="47">
        <f t="shared" si="62"/>
        <v>5.59</v>
      </c>
      <c r="BM162" s="48">
        <f t="shared" si="63"/>
        <v>3.863</v>
      </c>
      <c r="BN162" s="20">
        <f t="shared" si="64"/>
        <v>337.76900000000001</v>
      </c>
      <c r="BO162" s="20">
        <f t="shared" si="65"/>
        <v>337.76900000000001</v>
      </c>
      <c r="BP162" s="20">
        <f t="shared" si="66"/>
        <v>0</v>
      </c>
      <c r="BQ162" s="48"/>
    </row>
    <row r="163" spans="1:69" x14ac:dyDescent="0.25">
      <c r="A163">
        <v>2588.4353368993802</v>
      </c>
      <c r="B163">
        <v>155.506878376412</v>
      </c>
      <c r="D163">
        <v>3426.1036468330099</v>
      </c>
      <c r="E163">
        <v>407.32515002313897</v>
      </c>
      <c r="J163" s="64">
        <v>49551</v>
      </c>
      <c r="K163" s="88" t="s">
        <v>91</v>
      </c>
      <c r="L163" s="91">
        <v>327.53300000000002</v>
      </c>
      <c r="M163" s="88" t="s">
        <v>91</v>
      </c>
      <c r="N163" s="91">
        <v>3.867</v>
      </c>
      <c r="O163" s="70" t="s">
        <v>92</v>
      </c>
      <c r="P163" s="93" t="s">
        <v>413</v>
      </c>
      <c r="Q163" s="55" t="s">
        <v>20</v>
      </c>
      <c r="R163" s="89" t="s">
        <v>119</v>
      </c>
      <c r="S163" s="55" t="s">
        <v>101</v>
      </c>
      <c r="T163" s="89" t="s">
        <v>421</v>
      </c>
      <c r="U163" s="55" t="s">
        <v>101</v>
      </c>
      <c r="V163" s="89" t="s">
        <v>121</v>
      </c>
      <c r="W163" s="55" t="s">
        <v>102</v>
      </c>
      <c r="X163" s="89" t="s">
        <v>122</v>
      </c>
      <c r="Y163" s="55" t="s">
        <v>93</v>
      </c>
      <c r="Z163" s="91">
        <v>5.83</v>
      </c>
      <c r="AA163" s="52" t="s">
        <v>26</v>
      </c>
      <c r="AB163" s="90" t="s">
        <v>125</v>
      </c>
      <c r="AC163" s="55" t="s">
        <v>91</v>
      </c>
      <c r="AD163" s="91">
        <v>337.76900000000001</v>
      </c>
      <c r="AH163" s="77">
        <f t="shared" si="51"/>
        <v>2588.4353368993802</v>
      </c>
      <c r="AI163" s="78">
        <f t="shared" si="52"/>
        <v>466.52063512923598</v>
      </c>
      <c r="AJ163" s="79">
        <f t="shared" si="53"/>
        <v>171.97911298541581</v>
      </c>
      <c r="AK163" s="77">
        <f t="shared" si="54"/>
        <v>3426.1036468330099</v>
      </c>
      <c r="AL163" s="78">
        <f t="shared" si="55"/>
        <v>407.32515002313897</v>
      </c>
      <c r="AM163" s="79">
        <f t="shared" si="56"/>
        <v>198.75096667528686</v>
      </c>
      <c r="AN163" s="81"/>
      <c r="AO163" s="82"/>
      <c r="AP163" s="79"/>
      <c r="AQ163" s="100">
        <f>AI163*'Berechnungen 525d'!$C$5/'Berechnungen 525d'!$F$3/1000</f>
        <v>18.156556931652538</v>
      </c>
      <c r="AR163" s="100">
        <f>AI163*'Berechnungen 525d'!$C$6/'Berechnungen 525d'!$F$3/1000</f>
        <v>10.117776000081186</v>
      </c>
      <c r="AS163" s="100">
        <f>AI163*'Berechnungen 525d'!$C$7/'Berechnungen 525d'!$F$3/1000</f>
        <v>6.3062850411464915</v>
      </c>
      <c r="AT163" s="100">
        <f>AI163*'Berechnungen 525d'!$C$8/'Berechnungen 525d'!$F$3/1000</f>
        <v>4.4005395616791461</v>
      </c>
      <c r="AU163" s="100">
        <f>AI163*'Berechnungen 525d'!$C$9/'Berechnungen 525d'!$F$3/1000</f>
        <v>3.4649917808497213</v>
      </c>
      <c r="AV163" s="4">
        <f>AH163/'Berechnungen 525d'!$C$5*'Berechnungen 525d'!$B$3/1000*60</f>
        <v>25.0729711698358</v>
      </c>
      <c r="AW163" s="4">
        <f>AH163/'Berechnungen 525d'!$C$6*'Berechnungen 525d'!$B$3/1000*60</f>
        <v>44.993961962308084</v>
      </c>
      <c r="AX163" s="4">
        <f>AH163/'Berechnungen 525d'!$C$7*'Berechnungen 525d'!$B$3/1000*60</f>
        <v>72.188114796670106</v>
      </c>
      <c r="AY163" s="4">
        <f>AH163/'Berechnungen 525d'!$C$8*'Berechnungen 525d'!$B$3/1000*60</f>
        <v>103.45068419680283</v>
      </c>
      <c r="AZ163" s="4">
        <f>AH163/'Berechnungen 525d'!$C$9*'Berechnungen 525d'!$B$3/1000*60</f>
        <v>131.38236892993959</v>
      </c>
      <c r="BA163" s="99"/>
      <c r="BB163" s="82"/>
      <c r="BC163" s="17">
        <f t="shared" si="58"/>
        <v>49.551000000000002</v>
      </c>
      <c r="BD163" s="95">
        <f t="shared" si="59"/>
        <v>749</v>
      </c>
      <c r="BE163" s="4">
        <f>BD163*60*'Berechnungen 525d'!$D$9/1000</f>
        <v>38.01732765957447</v>
      </c>
      <c r="BF163" s="19">
        <f t="shared" si="60"/>
        <v>1004</v>
      </c>
      <c r="BG163" s="19">
        <f t="shared" si="61"/>
        <v>1039</v>
      </c>
      <c r="BH163" s="19">
        <f t="shared" si="49"/>
        <v>-35</v>
      </c>
      <c r="BI163" s="19" t="str">
        <f>IF(ISBLANK(R163),#REF!,R163)</f>
        <v>2.5</v>
      </c>
      <c r="BJ163" s="19" t="str">
        <f>IF(ISBLANK(Q163),#REF!,Q163)</f>
        <v>km/h</v>
      </c>
      <c r="BK163" s="19" t="e">
        <f t="shared" si="50"/>
        <v>#VALUE!</v>
      </c>
      <c r="BL163" s="47">
        <f t="shared" si="62"/>
        <v>5.83</v>
      </c>
      <c r="BM163" s="48">
        <f t="shared" si="63"/>
        <v>3.867</v>
      </c>
      <c r="BN163" s="20">
        <f t="shared" si="64"/>
        <v>327.53300000000002</v>
      </c>
      <c r="BO163" s="20">
        <f t="shared" si="65"/>
        <v>337.76900000000001</v>
      </c>
      <c r="BP163" s="20">
        <f t="shared" si="66"/>
        <v>10.23599999999999</v>
      </c>
      <c r="BQ163" s="48"/>
    </row>
    <row r="164" spans="1:69" x14ac:dyDescent="0.25">
      <c r="A164">
        <v>2596.4998740567898</v>
      </c>
      <c r="B164">
        <v>155.50875579065001</v>
      </c>
      <c r="D164">
        <v>3433.78119001919</v>
      </c>
      <c r="E164">
        <v>405.352658690721</v>
      </c>
      <c r="J164" s="64">
        <v>49861</v>
      </c>
      <c r="K164" s="88" t="s">
        <v>91</v>
      </c>
      <c r="L164" s="91">
        <v>337.76900000000001</v>
      </c>
      <c r="M164" s="88" t="s">
        <v>91</v>
      </c>
      <c r="N164" s="91">
        <v>3.863</v>
      </c>
      <c r="O164" s="70" t="s">
        <v>92</v>
      </c>
      <c r="P164" s="93" t="s">
        <v>128</v>
      </c>
      <c r="Q164" s="55" t="s">
        <v>20</v>
      </c>
      <c r="R164" s="89" t="s">
        <v>119</v>
      </c>
      <c r="S164" s="55" t="s">
        <v>101</v>
      </c>
      <c r="T164" s="89" t="s">
        <v>421</v>
      </c>
      <c r="U164" s="55" t="s">
        <v>101</v>
      </c>
      <c r="V164" s="89" t="s">
        <v>121</v>
      </c>
      <c r="W164" s="55" t="s">
        <v>102</v>
      </c>
      <c r="X164" s="89" t="s">
        <v>122</v>
      </c>
      <c r="Y164" s="55" t="s">
        <v>93</v>
      </c>
      <c r="Z164" s="91">
        <v>5.6</v>
      </c>
      <c r="AA164" s="52" t="s">
        <v>26</v>
      </c>
      <c r="AB164" s="90" t="s">
        <v>220</v>
      </c>
      <c r="AC164" s="55" t="s">
        <v>91</v>
      </c>
      <c r="AD164" s="91">
        <v>337.76900000000001</v>
      </c>
      <c r="AH164" s="77">
        <f t="shared" si="51"/>
        <v>2596.4998740567898</v>
      </c>
      <c r="AI164" s="78">
        <f t="shared" si="52"/>
        <v>466.52626737195004</v>
      </c>
      <c r="AJ164" s="79">
        <f t="shared" si="53"/>
        <v>172.51701439305438</v>
      </c>
      <c r="AK164" s="77">
        <f t="shared" si="54"/>
        <v>3433.78119001919</v>
      </c>
      <c r="AL164" s="78">
        <f t="shared" si="55"/>
        <v>405.352658690721</v>
      </c>
      <c r="AM164" s="79">
        <f t="shared" si="56"/>
        <v>198.23172924728667</v>
      </c>
      <c r="AN164" s="81"/>
      <c r="AO164" s="82"/>
      <c r="AP164" s="79"/>
      <c r="AQ164" s="100">
        <f>AI164*'Berechnungen 525d'!$C$5/'Berechnungen 525d'!$F$3/1000</f>
        <v>18.156776133393667</v>
      </c>
      <c r="AR164" s="100">
        <f>AI164*'Berechnungen 525d'!$C$6/'Berechnungen 525d'!$F$3/1000</f>
        <v>10.117898150669751</v>
      </c>
      <c r="AS164" s="100">
        <f>AI164*'Berechnungen 525d'!$C$7/'Berechnungen 525d'!$F$3/1000</f>
        <v>6.3063611761023788</v>
      </c>
      <c r="AT164" s="100">
        <f>AI164*'Berechnungen 525d'!$C$8/'Berechnungen 525d'!$F$3/1000</f>
        <v>4.4005926888186933</v>
      </c>
      <c r="AU164" s="100">
        <f>AI164*'Berechnungen 525d'!$C$9/'Berechnungen 525d'!$F$3/1000</f>
        <v>3.4650336132430657</v>
      </c>
      <c r="AV164" s="4">
        <f>AH164/'Berechnungen 525d'!$C$5*'Berechnungen 525d'!$B$3/1000*60</f>
        <v>25.151088596515663</v>
      </c>
      <c r="AW164" s="4">
        <f>AH164/'Berechnungen 525d'!$C$6*'Berechnungen 525d'!$B$3/1000*60</f>
        <v>45.134145289637701</v>
      </c>
      <c r="AX164" s="4">
        <f>AH164/'Berechnungen 525d'!$C$7*'Berechnungen 525d'!$B$3/1000*60</f>
        <v>72.413024310847277</v>
      </c>
      <c r="AY164" s="4">
        <f>AH164/'Berechnungen 525d'!$C$8*'Berechnungen 525d'!$B$3/1000*60</f>
        <v>103.77299546908824</v>
      </c>
      <c r="AZ164" s="4">
        <f>AH164/'Berechnungen 525d'!$C$9*'Berechnungen 525d'!$B$3/1000*60</f>
        <v>131.79170424574207</v>
      </c>
      <c r="BA164" s="99"/>
      <c r="BB164" s="82"/>
      <c r="BC164" s="17">
        <f t="shared" si="58"/>
        <v>49.860999999999997</v>
      </c>
      <c r="BD164" s="95">
        <f t="shared" si="59"/>
        <v>752</v>
      </c>
      <c r="BE164" s="4">
        <f>BD164*60*'Berechnungen 525d'!$D$9/1000</f>
        <v>38.169599999999996</v>
      </c>
      <c r="BF164" s="19">
        <f t="shared" si="60"/>
        <v>1004</v>
      </c>
      <c r="BG164" s="19">
        <f t="shared" si="61"/>
        <v>1039</v>
      </c>
      <c r="BH164" s="19">
        <f t="shared" si="49"/>
        <v>-35</v>
      </c>
      <c r="BI164" s="19" t="str">
        <f>IF(ISBLANK(R164),#REF!,R164)</f>
        <v>2.5</v>
      </c>
      <c r="BJ164" s="19" t="str">
        <f>IF(ISBLANK(Q164),#REF!,Q164)</f>
        <v>km/h</v>
      </c>
      <c r="BK164" s="19" t="e">
        <f t="shared" si="50"/>
        <v>#VALUE!</v>
      </c>
      <c r="BL164" s="47">
        <f t="shared" si="62"/>
        <v>5.6</v>
      </c>
      <c r="BM164" s="48">
        <f t="shared" si="63"/>
        <v>3.863</v>
      </c>
      <c r="BN164" s="20">
        <f t="shared" si="64"/>
        <v>337.76900000000001</v>
      </c>
      <c r="BO164" s="20">
        <f t="shared" si="65"/>
        <v>337.76900000000001</v>
      </c>
      <c r="BP164" s="20">
        <f t="shared" si="66"/>
        <v>0</v>
      </c>
      <c r="BQ164" s="48"/>
    </row>
    <row r="165" spans="1:69" x14ac:dyDescent="0.25">
      <c r="A165">
        <v>2622.7127488421302</v>
      </c>
      <c r="B165">
        <v>155.794216625442</v>
      </c>
      <c r="D165">
        <v>3456.8138195777401</v>
      </c>
      <c r="E165">
        <v>403.38775386342797</v>
      </c>
      <c r="J165" s="64">
        <v>50142</v>
      </c>
      <c r="K165" s="88" t="s">
        <v>91</v>
      </c>
      <c r="L165" s="91">
        <v>337.76900000000001</v>
      </c>
      <c r="M165" s="88" t="s">
        <v>91</v>
      </c>
      <c r="N165" s="91">
        <v>3.867</v>
      </c>
      <c r="O165" s="70" t="s">
        <v>92</v>
      </c>
      <c r="P165" s="93" t="s">
        <v>118</v>
      </c>
      <c r="Q165" s="55" t="s">
        <v>20</v>
      </c>
      <c r="R165" s="89" t="s">
        <v>119</v>
      </c>
      <c r="S165" s="55" t="s">
        <v>101</v>
      </c>
      <c r="T165" s="89" t="s">
        <v>421</v>
      </c>
      <c r="U165" s="55" t="s">
        <v>101</v>
      </c>
      <c r="V165" s="89" t="s">
        <v>121</v>
      </c>
      <c r="W165" s="55" t="s">
        <v>102</v>
      </c>
      <c r="X165" s="89" t="s">
        <v>122</v>
      </c>
      <c r="Y165" s="55" t="s">
        <v>93</v>
      </c>
      <c r="Z165" s="91">
        <v>5.75</v>
      </c>
      <c r="AA165" s="52" t="s">
        <v>26</v>
      </c>
      <c r="AB165" s="90" t="s">
        <v>125</v>
      </c>
      <c r="AC165" s="55" t="s">
        <v>91</v>
      </c>
      <c r="AD165" s="91">
        <v>337.76900000000001</v>
      </c>
      <c r="AH165" s="77">
        <f t="shared" si="51"/>
        <v>2622.7127488421302</v>
      </c>
      <c r="AI165" s="78">
        <f t="shared" si="52"/>
        <v>467.38264987632601</v>
      </c>
      <c r="AJ165" s="79">
        <f t="shared" si="53"/>
        <v>174.57853318094911</v>
      </c>
      <c r="AK165" s="77">
        <f t="shared" si="54"/>
        <v>3456.8138195777401</v>
      </c>
      <c r="AL165" s="78">
        <f t="shared" si="55"/>
        <v>403.38775386342797</v>
      </c>
      <c r="AM165" s="79">
        <f t="shared" si="56"/>
        <v>198.59404675666673</v>
      </c>
      <c r="AN165" s="81"/>
      <c r="AO165" s="82"/>
      <c r="AP165" s="79"/>
      <c r="AQ165" s="100">
        <f>AI165*'Berechnungen 525d'!$C$5/'Berechnungen 525d'!$F$3/1000</f>
        <v>18.190105758120051</v>
      </c>
      <c r="AR165" s="100">
        <f>AI165*'Berechnungen 525d'!$C$6/'Berechnungen 525d'!$F$3/1000</f>
        <v>10.136471147654683</v>
      </c>
      <c r="AS165" s="100">
        <f>AI165*'Berechnungen 525d'!$C$7/'Berechnungen 525d'!$F$3/1000</f>
        <v>6.3179374961409334</v>
      </c>
      <c r="AT165" s="100">
        <f>AI165*'Berechnungen 525d'!$C$8/'Berechnungen 525d'!$F$3/1000</f>
        <v>4.4086706703840584</v>
      </c>
      <c r="AU165" s="100">
        <f>AI165*'Berechnungen 525d'!$C$9/'Berechnungen 525d'!$F$3/1000</f>
        <v>3.4713942286488639</v>
      </c>
      <c r="AV165" s="4">
        <f>AH165/'Berechnungen 525d'!$C$5*'Berechnungen 525d'!$B$3/1000*60</f>
        <v>25.405000542625405</v>
      </c>
      <c r="AW165" s="4">
        <f>AH165/'Berechnungen 525d'!$C$6*'Berechnungen 525d'!$B$3/1000*60</f>
        <v>45.58979549430039</v>
      </c>
      <c r="AX165" s="4">
        <f>AH165/'Berechnungen 525d'!$C$7*'Berechnungen 525d'!$B$3/1000*60</f>
        <v>73.144067496350075</v>
      </c>
      <c r="AY165" s="4">
        <f>AH165/'Berechnungen 525d'!$C$8*'Berechnungen 525d'!$B$3/1000*60</f>
        <v>104.82063216012372</v>
      </c>
      <c r="AZ165" s="4">
        <f>AH165/'Berechnungen 525d'!$C$9*'Berechnungen 525d'!$B$3/1000*60</f>
        <v>133.12220284335714</v>
      </c>
      <c r="BA165" s="99"/>
      <c r="BB165" s="82"/>
      <c r="BC165" s="17">
        <f t="shared" si="58"/>
        <v>50.142000000000003</v>
      </c>
      <c r="BD165" s="95">
        <f t="shared" si="59"/>
        <v>750</v>
      </c>
      <c r="BE165" s="4">
        <f>BD165*60*'Berechnungen 525d'!$D$9/1000</f>
        <v>38.068085106382973</v>
      </c>
      <c r="BF165" s="19">
        <f t="shared" si="60"/>
        <v>1004</v>
      </c>
      <c r="BG165" s="19">
        <f t="shared" si="61"/>
        <v>1039</v>
      </c>
      <c r="BH165" s="19">
        <f t="shared" si="49"/>
        <v>-35</v>
      </c>
      <c r="BI165" s="19" t="str">
        <f>IF(ISBLANK(R165),#REF!,R165)</f>
        <v>2.5</v>
      </c>
      <c r="BJ165" s="19" t="str">
        <f>IF(ISBLANK(Q165),#REF!,Q165)</f>
        <v>km/h</v>
      </c>
      <c r="BK165" s="19" t="e">
        <f t="shared" si="50"/>
        <v>#VALUE!</v>
      </c>
      <c r="BL165" s="47">
        <f t="shared" si="62"/>
        <v>5.75</v>
      </c>
      <c r="BM165" s="48">
        <f t="shared" si="63"/>
        <v>3.867</v>
      </c>
      <c r="BN165" s="20">
        <f t="shared" si="64"/>
        <v>337.76900000000001</v>
      </c>
      <c r="BO165" s="20">
        <f t="shared" si="65"/>
        <v>337.76900000000001</v>
      </c>
      <c r="BP165" s="20">
        <f t="shared" si="66"/>
        <v>0</v>
      </c>
      <c r="BQ165" s="48"/>
    </row>
    <row r="166" spans="1:69" x14ac:dyDescent="0.25">
      <c r="A166">
        <v>2628.76115171019</v>
      </c>
      <c r="B166">
        <v>155.79562468611999</v>
      </c>
      <c r="D166">
        <v>3472.1689059501</v>
      </c>
      <c r="E166">
        <v>401.41905578357199</v>
      </c>
      <c r="J166" s="64">
        <v>50422</v>
      </c>
      <c r="K166" s="88" t="s">
        <v>91</v>
      </c>
      <c r="L166" s="91">
        <v>337.76900000000001</v>
      </c>
      <c r="M166" s="88" t="s">
        <v>91</v>
      </c>
      <c r="N166" s="91">
        <v>3.867</v>
      </c>
      <c r="O166" s="70" t="s">
        <v>92</v>
      </c>
      <c r="P166" s="93" t="s">
        <v>124</v>
      </c>
      <c r="Q166" s="55" t="s">
        <v>20</v>
      </c>
      <c r="R166" s="89" t="s">
        <v>119</v>
      </c>
      <c r="S166" s="55" t="s">
        <v>101</v>
      </c>
      <c r="T166" s="89" t="s">
        <v>421</v>
      </c>
      <c r="U166" s="55" t="s">
        <v>101</v>
      </c>
      <c r="V166" s="89" t="s">
        <v>121</v>
      </c>
      <c r="W166" s="55" t="s">
        <v>102</v>
      </c>
      <c r="X166" s="89" t="s">
        <v>122</v>
      </c>
      <c r="Y166" s="55" t="s">
        <v>93</v>
      </c>
      <c r="Z166" s="91">
        <v>5.67</v>
      </c>
      <c r="AA166" s="52" t="s">
        <v>26</v>
      </c>
      <c r="AB166" s="90" t="s">
        <v>125</v>
      </c>
      <c r="AC166" s="55" t="s">
        <v>91</v>
      </c>
      <c r="AD166" s="91">
        <v>337.76900000000001</v>
      </c>
      <c r="AH166" s="77">
        <f t="shared" si="51"/>
        <v>2628.76115171019</v>
      </c>
      <c r="AI166" s="78">
        <f t="shared" si="52"/>
        <v>467.38687405835998</v>
      </c>
      <c r="AJ166" s="79">
        <f t="shared" si="53"/>
        <v>174.98272119043042</v>
      </c>
      <c r="AK166" s="77">
        <f t="shared" si="54"/>
        <v>3472.1689059501</v>
      </c>
      <c r="AL166" s="78">
        <f t="shared" si="55"/>
        <v>401.41905578357199</v>
      </c>
      <c r="AM166" s="79">
        <f t="shared" si="56"/>
        <v>198.50267103152467</v>
      </c>
      <c r="AN166" s="81"/>
      <c r="AO166" s="82"/>
      <c r="AP166" s="79"/>
      <c r="AQ166" s="100">
        <f>AI166*'Berechnungen 525d'!$C$5/'Berechnungen 525d'!$F$3/1000</f>
        <v>18.190270159425832</v>
      </c>
      <c r="AR166" s="100">
        <f>AI166*'Berechnungen 525d'!$C$6/'Berechnungen 525d'!$F$3/1000</f>
        <v>10.136562760596075</v>
      </c>
      <c r="AS166" s="100">
        <f>AI166*'Berechnungen 525d'!$C$7/'Berechnungen 525d'!$F$3/1000</f>
        <v>6.3179945973578269</v>
      </c>
      <c r="AT166" s="100">
        <f>AI166*'Berechnungen 525d'!$C$8/'Berechnungen 525d'!$F$3/1000</f>
        <v>4.4087105157387034</v>
      </c>
      <c r="AU166" s="100">
        <f>AI166*'Berechnungen 525d'!$C$9/'Berechnungen 525d'!$F$3/1000</f>
        <v>3.471425602943861</v>
      </c>
      <c r="AV166" s="4">
        <f>AH166/'Berechnungen 525d'!$C$5*'Berechnungen 525d'!$B$3/1000*60</f>
        <v>25.463588612635327</v>
      </c>
      <c r="AW166" s="4">
        <f>AH166/'Berechnungen 525d'!$C$6*'Berechnungen 525d'!$B$3/1000*60</f>
        <v>45.694932989797643</v>
      </c>
      <c r="AX166" s="4">
        <f>AH166/'Berechnungen 525d'!$C$7*'Berechnungen 525d'!$B$3/1000*60</f>
        <v>73.312749631983053</v>
      </c>
      <c r="AY166" s="4">
        <f>AH166/'Berechnungen 525d'!$C$8*'Berechnungen 525d'!$B$3/1000*60</f>
        <v>105.06236561433791</v>
      </c>
      <c r="AZ166" s="4">
        <f>AH166/'Berechnungen 525d'!$C$9*'Berechnungen 525d'!$B$3/1000*60</f>
        <v>133.42920433020913</v>
      </c>
      <c r="BA166" s="99"/>
      <c r="BB166" s="82"/>
      <c r="BC166" s="17">
        <f t="shared" si="58"/>
        <v>50.421999999999997</v>
      </c>
      <c r="BD166" s="95">
        <f t="shared" si="59"/>
        <v>751</v>
      </c>
      <c r="BE166" s="4">
        <f>BD166*60*'Berechnungen 525d'!$D$9/1000</f>
        <v>38.118842553191492</v>
      </c>
      <c r="BF166" s="19">
        <f t="shared" si="60"/>
        <v>1004</v>
      </c>
      <c r="BG166" s="19">
        <f t="shared" si="61"/>
        <v>1039</v>
      </c>
      <c r="BH166" s="19">
        <f t="shared" si="49"/>
        <v>-35</v>
      </c>
      <c r="BI166" s="19" t="str">
        <f>IF(ISBLANK(R166),#REF!,R166)</f>
        <v>2.5</v>
      </c>
      <c r="BJ166" s="19" t="str">
        <f>IF(ISBLANK(Q166),#REF!,Q166)</f>
        <v>km/h</v>
      </c>
      <c r="BK166" s="19" t="e">
        <f t="shared" si="50"/>
        <v>#VALUE!</v>
      </c>
      <c r="BL166" s="47">
        <f t="shared" si="62"/>
        <v>5.67</v>
      </c>
      <c r="BM166" s="48">
        <f t="shared" si="63"/>
        <v>3.867</v>
      </c>
      <c r="BN166" s="20">
        <f t="shared" si="64"/>
        <v>337.76900000000001</v>
      </c>
      <c r="BO166" s="20">
        <f t="shared" si="65"/>
        <v>337.76900000000001</v>
      </c>
      <c r="BP166" s="20">
        <f t="shared" si="66"/>
        <v>0</v>
      </c>
    </row>
    <row r="167" spans="1:69" x14ac:dyDescent="0.25">
      <c r="A167">
        <v>2642.8793067752199</v>
      </c>
      <c r="B167">
        <v>156.26450889190301</v>
      </c>
      <c r="D167">
        <v>3487.5239923224599</v>
      </c>
      <c r="E167">
        <v>399.45035770371697</v>
      </c>
      <c r="J167" s="64">
        <v>50713</v>
      </c>
      <c r="K167" s="88" t="s">
        <v>91</v>
      </c>
      <c r="L167" s="91">
        <v>337.76900000000001</v>
      </c>
      <c r="M167" s="88" t="s">
        <v>91</v>
      </c>
      <c r="N167" s="91">
        <v>3.863</v>
      </c>
      <c r="O167" s="70" t="s">
        <v>92</v>
      </c>
      <c r="P167" s="93" t="s">
        <v>413</v>
      </c>
      <c r="Q167" s="55" t="s">
        <v>20</v>
      </c>
      <c r="R167" s="89" t="s">
        <v>119</v>
      </c>
      <c r="S167" s="55" t="s">
        <v>101</v>
      </c>
      <c r="T167" s="89" t="s">
        <v>421</v>
      </c>
      <c r="U167" s="55" t="s">
        <v>101</v>
      </c>
      <c r="V167" s="89" t="s">
        <v>121</v>
      </c>
      <c r="W167" s="55" t="s">
        <v>102</v>
      </c>
      <c r="X167" s="89" t="s">
        <v>122</v>
      </c>
      <c r="Y167" s="55" t="s">
        <v>93</v>
      </c>
      <c r="Z167" s="91">
        <v>5.85</v>
      </c>
      <c r="AA167" s="52" t="s">
        <v>26</v>
      </c>
      <c r="AB167" s="90" t="s">
        <v>125</v>
      </c>
      <c r="AC167" s="55" t="s">
        <v>91</v>
      </c>
      <c r="AD167" s="91">
        <v>337.76900000000001</v>
      </c>
      <c r="AH167" s="77">
        <f t="shared" si="51"/>
        <v>2642.8793067752199</v>
      </c>
      <c r="AI167" s="78">
        <f t="shared" si="52"/>
        <v>468.79352667570902</v>
      </c>
      <c r="AJ167" s="79">
        <f t="shared" si="53"/>
        <v>176.45195031915208</v>
      </c>
      <c r="AK167" s="77">
        <f t="shared" si="54"/>
        <v>3487.5239923224599</v>
      </c>
      <c r="AL167" s="78">
        <f t="shared" si="55"/>
        <v>399.45035770371697</v>
      </c>
      <c r="AM167" s="79">
        <f t="shared" si="56"/>
        <v>198.40268479582878</v>
      </c>
      <c r="AN167" s="81"/>
      <c r="AO167" s="82"/>
      <c r="AP167" s="79"/>
      <c r="AQ167" s="100">
        <f>AI167*'Berechnungen 525d'!$C$5/'Berechnungen 525d'!$F$3/1000</f>
        <v>18.245015794252641</v>
      </c>
      <c r="AR167" s="100">
        <f>AI167*'Berechnungen 525d'!$C$6/'Berechnungen 525d'!$F$3/1000</f>
        <v>10.167069870079715</v>
      </c>
      <c r="AS167" s="100">
        <f>AI167*'Berechnungen 525d'!$C$7/'Berechnungen 525d'!$F$3/1000</f>
        <v>6.3370093025839314</v>
      </c>
      <c r="AT167" s="100">
        <f>AI167*'Berechnungen 525d'!$C$8/'Berechnungen 525d'!$F$3/1000</f>
        <v>4.4219790188360415</v>
      </c>
      <c r="AU167" s="100">
        <f>AI167*'Berechnungen 525d'!$C$9/'Berechnungen 525d'!$F$3/1000</f>
        <v>3.4818732431779851</v>
      </c>
      <c r="AV167" s="4">
        <f>AH167/'Berechnungen 525d'!$C$5*'Berechnungen 525d'!$B$3/1000*60</f>
        <v>25.600344624991731</v>
      </c>
      <c r="AW167" s="4">
        <f>AH167/'Berechnungen 525d'!$C$6*'Berechnungen 525d'!$B$3/1000*60</f>
        <v>45.940344464026261</v>
      </c>
      <c r="AX167" s="4">
        <f>AH167/'Berechnungen 525d'!$C$7*'Berechnungen 525d'!$B$3/1000*60</f>
        <v>73.706486722503669</v>
      </c>
      <c r="AY167" s="4">
        <f>AH167/'Berechnungen 525d'!$C$8*'Berechnungen 525d'!$B$3/1000*60</f>
        <v>105.62661876768243</v>
      </c>
      <c r="AZ167" s="4">
        <f>AH167/'Berechnungen 525d'!$C$9*'Berechnungen 525d'!$B$3/1000*60</f>
        <v>134.14580583495669</v>
      </c>
      <c r="BA167" s="99"/>
      <c r="BB167" s="82"/>
      <c r="BC167" s="17">
        <f t="shared" si="58"/>
        <v>50.713000000000001</v>
      </c>
      <c r="BD167" s="95">
        <f t="shared" si="59"/>
        <v>749</v>
      </c>
      <c r="BE167" s="4">
        <f>BD167*60*'Berechnungen 525d'!$D$9/1000</f>
        <v>38.01732765957447</v>
      </c>
      <c r="BF167" s="19">
        <f t="shared" si="60"/>
        <v>1004</v>
      </c>
      <c r="BG167" s="19">
        <f t="shared" si="61"/>
        <v>1039</v>
      </c>
      <c r="BH167" s="19">
        <f t="shared" si="49"/>
        <v>-35</v>
      </c>
      <c r="BI167" s="19" t="str">
        <f>IF(ISBLANK(R167),#REF!,R167)</f>
        <v>2.5</v>
      </c>
      <c r="BJ167" s="19" t="str">
        <f>IF(ISBLANK(Q167),#REF!,Q167)</f>
        <v>km/h</v>
      </c>
      <c r="BK167" s="19" t="e">
        <f t="shared" si="50"/>
        <v>#VALUE!</v>
      </c>
      <c r="BL167" s="47">
        <f t="shared" si="62"/>
        <v>5.85</v>
      </c>
      <c r="BM167" s="48">
        <f t="shared" si="63"/>
        <v>3.863</v>
      </c>
      <c r="BN167" s="20">
        <f t="shared" si="64"/>
        <v>337.76900000000001</v>
      </c>
      <c r="BO167" s="20">
        <f t="shared" si="65"/>
        <v>337.76900000000001</v>
      </c>
      <c r="BP167" s="20">
        <f t="shared" si="66"/>
        <v>0</v>
      </c>
    </row>
    <row r="168" spans="1:69" x14ac:dyDescent="0.25">
      <c r="A168">
        <v>2656.9985048481599</v>
      </c>
      <c r="B168">
        <v>156.82651284386</v>
      </c>
      <c r="D168">
        <v>3502.8790786948198</v>
      </c>
      <c r="E168">
        <v>397.48165962386099</v>
      </c>
      <c r="J168" s="64">
        <v>50993</v>
      </c>
      <c r="K168" s="88" t="s">
        <v>91</v>
      </c>
      <c r="L168" s="91">
        <v>337.76900000000001</v>
      </c>
      <c r="M168" s="88" t="s">
        <v>91</v>
      </c>
      <c r="N168" s="91">
        <v>3.863</v>
      </c>
      <c r="O168" s="70" t="s">
        <v>92</v>
      </c>
      <c r="P168" s="93" t="s">
        <v>413</v>
      </c>
      <c r="Q168" s="55" t="s">
        <v>20</v>
      </c>
      <c r="R168" s="89" t="s">
        <v>119</v>
      </c>
      <c r="S168" s="55" t="s">
        <v>101</v>
      </c>
      <c r="T168" s="89" t="s">
        <v>421</v>
      </c>
      <c r="U168" s="55" t="s">
        <v>101</v>
      </c>
      <c r="V168" s="89" t="s">
        <v>121</v>
      </c>
      <c r="W168" s="55" t="s">
        <v>102</v>
      </c>
      <c r="X168" s="89" t="s">
        <v>122</v>
      </c>
      <c r="Y168" s="55" t="s">
        <v>93</v>
      </c>
      <c r="Z168" s="91">
        <v>5.86</v>
      </c>
      <c r="AA168" s="52" t="s">
        <v>26</v>
      </c>
      <c r="AB168" s="90" t="s">
        <v>123</v>
      </c>
      <c r="AC168" s="55" t="s">
        <v>91</v>
      </c>
      <c r="AD168" s="91">
        <v>337.76900000000001</v>
      </c>
      <c r="AH168" s="77">
        <f t="shared" si="51"/>
        <v>2656.9985048481599</v>
      </c>
      <c r="AI168" s="78">
        <f t="shared" si="52"/>
        <v>470.47953853158003</v>
      </c>
      <c r="AJ168" s="79">
        <f t="shared" si="53"/>
        <v>178.03261739482596</v>
      </c>
      <c r="AK168" s="77">
        <f t="shared" si="54"/>
        <v>3502.8790786948198</v>
      </c>
      <c r="AL168" s="78">
        <f t="shared" si="55"/>
        <v>397.48165962386099</v>
      </c>
      <c r="AM168" s="79">
        <f t="shared" si="56"/>
        <v>198.29408804957802</v>
      </c>
      <c r="AN168" s="81"/>
      <c r="AO168" s="82"/>
      <c r="AP168" s="79"/>
      <c r="AQ168" s="100">
        <f>AI168*'Berechnungen 525d'!$C$5/'Berechnungen 525d'!$F$3/1000</f>
        <v>18.3106338354355</v>
      </c>
      <c r="AR168" s="100">
        <f>AI168*'Berechnungen 525d'!$C$6/'Berechnungen 525d'!$F$3/1000</f>
        <v>10.203635648754133</v>
      </c>
      <c r="AS168" s="100">
        <f>AI168*'Berechnungen 525d'!$C$7/'Berechnungen 525d'!$F$3/1000</f>
        <v>6.3598003016207256</v>
      </c>
      <c r="AT168" s="100">
        <f>AI168*'Berechnungen 525d'!$C$8/'Berechnungen 525d'!$F$3/1000</f>
        <v>4.4378826280540231</v>
      </c>
      <c r="AU168" s="100">
        <f>AI168*'Berechnungen 525d'!$C$9/'Berechnungen 525d'!$F$3/1000</f>
        <v>3.4943957701212787</v>
      </c>
      <c r="AV168" s="4">
        <f>AH168/'Berechnungen 525d'!$C$5*'Berechnungen 525d'!$B$3/1000*60</f>
        <v>25.737110740481441</v>
      </c>
      <c r="AW168" s="4">
        <f>AH168/'Berechnungen 525d'!$C$6*'Berechnungen 525d'!$B$3/1000*60</f>
        <v>46.185774068535196</v>
      </c>
      <c r="AX168" s="4">
        <f>AH168/'Berechnungen 525d'!$C$7*'Berechnungen 525d'!$B$3/1000*60</f>
        <v>74.100252901166343</v>
      </c>
      <c r="AY168" s="4">
        <f>AH168/'Berechnungen 525d'!$C$8*'Berechnungen 525d'!$B$3/1000*60</f>
        <v>106.19091360639587</v>
      </c>
      <c r="AZ168" s="4">
        <f>AH168/'Berechnungen 525d'!$C$9*'Berechnungen 525d'!$B$3/1000*60</f>
        <v>134.86246028012278</v>
      </c>
      <c r="BA168" s="99"/>
      <c r="BB168" s="82"/>
      <c r="BC168" s="17">
        <f t="shared" si="58"/>
        <v>50.993000000000002</v>
      </c>
      <c r="BD168" s="95">
        <f t="shared" si="59"/>
        <v>749</v>
      </c>
      <c r="BE168" s="4">
        <f>BD168*60*'Berechnungen 525d'!$D$9/1000</f>
        <v>38.01732765957447</v>
      </c>
      <c r="BF168" s="19">
        <f t="shared" si="60"/>
        <v>1004</v>
      </c>
      <c r="BG168" s="19">
        <f t="shared" si="61"/>
        <v>1039</v>
      </c>
      <c r="BH168" s="19">
        <f t="shared" si="49"/>
        <v>-35</v>
      </c>
      <c r="BI168" s="19" t="str">
        <f>IF(ISBLANK(R168),#REF!,R168)</f>
        <v>2.5</v>
      </c>
      <c r="BJ168" s="19" t="str">
        <f>IF(ISBLANK(Q168),#REF!,Q168)</f>
        <v>km/h</v>
      </c>
      <c r="BK168" s="19" t="e">
        <f t="shared" si="50"/>
        <v>#VALUE!</v>
      </c>
      <c r="BL168" s="47">
        <f t="shared" si="62"/>
        <v>5.86</v>
      </c>
      <c r="BM168" s="48">
        <f t="shared" si="63"/>
        <v>3.863</v>
      </c>
      <c r="BN168" s="20">
        <f t="shared" si="64"/>
        <v>337.76900000000001</v>
      </c>
      <c r="BO168" s="20">
        <f t="shared" si="65"/>
        <v>337.76900000000001</v>
      </c>
      <c r="BP168" s="20">
        <f t="shared" si="66"/>
        <v>0</v>
      </c>
    </row>
    <row r="169" spans="1:69" x14ac:dyDescent="0.25">
      <c r="A169">
        <v>2681.1952453441399</v>
      </c>
      <c r="B169">
        <v>157.11150432509299</v>
      </c>
      <c r="D169">
        <v>3510.556621881</v>
      </c>
      <c r="E169">
        <v>395.50916829144302</v>
      </c>
      <c r="J169" s="64">
        <v>51283</v>
      </c>
      <c r="K169" s="88" t="s">
        <v>91</v>
      </c>
      <c r="L169" s="91">
        <v>337.76900000000001</v>
      </c>
      <c r="M169" s="88" t="s">
        <v>91</v>
      </c>
      <c r="N169" s="91">
        <v>3.871</v>
      </c>
      <c r="O169" s="70" t="s">
        <v>92</v>
      </c>
      <c r="P169" s="93" t="s">
        <v>124</v>
      </c>
      <c r="Q169" s="55" t="s">
        <v>20</v>
      </c>
      <c r="R169" s="89" t="s">
        <v>119</v>
      </c>
      <c r="S169" s="55" t="s">
        <v>101</v>
      </c>
      <c r="T169" s="89" t="s">
        <v>421</v>
      </c>
      <c r="U169" s="55" t="s">
        <v>101</v>
      </c>
      <c r="V169" s="89" t="s">
        <v>121</v>
      </c>
      <c r="W169" s="55" t="s">
        <v>102</v>
      </c>
      <c r="X169" s="89" t="s">
        <v>122</v>
      </c>
      <c r="Y169" s="55" t="s">
        <v>93</v>
      </c>
      <c r="Z169" s="91">
        <v>5.7</v>
      </c>
      <c r="AA169" s="52" t="s">
        <v>26</v>
      </c>
      <c r="AB169" s="90" t="s">
        <v>125</v>
      </c>
      <c r="AC169" s="55" t="s">
        <v>91</v>
      </c>
      <c r="AD169" s="91">
        <v>337.76900000000001</v>
      </c>
      <c r="AH169" s="77">
        <f t="shared" si="51"/>
        <v>2681.1952453441399</v>
      </c>
      <c r="AI169" s="78">
        <f t="shared" si="52"/>
        <v>471.33451297527898</v>
      </c>
      <c r="AJ169" s="79">
        <f t="shared" si="53"/>
        <v>179.98039830695902</v>
      </c>
      <c r="AK169" s="77">
        <f t="shared" si="54"/>
        <v>3510.556621881</v>
      </c>
      <c r="AL169" s="78">
        <f t="shared" si="55"/>
        <v>395.50916829144302</v>
      </c>
      <c r="AM169" s="79">
        <f t="shared" si="56"/>
        <v>197.74251973055144</v>
      </c>
      <c r="AN169" s="81"/>
      <c r="AO169" s="82"/>
      <c r="AP169" s="79"/>
      <c r="AQ169" s="100">
        <f>AI169*'Berechnungen 525d'!$C$5/'Berechnungen 525d'!$F$3/1000</f>
        <v>18.343908659726665</v>
      </c>
      <c r="AR169" s="100">
        <f>AI169*'Berechnungen 525d'!$C$6/'Berechnungen 525d'!$F$3/1000</f>
        <v>10.222178108091958</v>
      </c>
      <c r="AS169" s="100">
        <f>AI169*'Berechnungen 525d'!$C$7/'Berechnungen 525d'!$F$3/1000</f>
        <v>6.371357587920329</v>
      </c>
      <c r="AT169" s="100">
        <f>AI169*'Berechnungen 525d'!$C$8/'Berechnungen 525d'!$F$3/1000</f>
        <v>4.4459473278345154</v>
      </c>
      <c r="AU169" s="100">
        <f>AI169*'Berechnungen 525d'!$C$9/'Berechnungen 525d'!$F$3/1000</f>
        <v>3.5007459274287527</v>
      </c>
      <c r="AV169" s="4">
        <f>AH169/'Berechnungen 525d'!$C$5*'Berechnungen 525d'!$B$3/1000*60</f>
        <v>25.971493329921142</v>
      </c>
      <c r="AW169" s="4">
        <f>AH169/'Berechnungen 525d'!$C$6*'Berechnungen 525d'!$B$3/1000*60</f>
        <v>46.606378441365351</v>
      </c>
      <c r="AX169" s="4">
        <f>AH169/'Berechnungen 525d'!$C$7*'Berechnungen 525d'!$B$3/1000*60</f>
        <v>74.775068708124621</v>
      </c>
      <c r="AY169" s="4">
        <f>AH169/'Berechnungen 525d'!$C$8*'Berechnungen 525d'!$B$3/1000*60</f>
        <v>107.1579724793597</v>
      </c>
      <c r="AZ169" s="4">
        <f>AH169/'Berechnungen 525d'!$C$9*'Berechnungen 525d'!$B$3/1000*60</f>
        <v>136.09062504878682</v>
      </c>
      <c r="BA169" s="99"/>
      <c r="BB169" s="82"/>
      <c r="BC169" s="17">
        <f t="shared" si="58"/>
        <v>51.283000000000001</v>
      </c>
      <c r="BD169" s="95">
        <f t="shared" si="59"/>
        <v>751</v>
      </c>
      <c r="BE169" s="4">
        <f>BD169*60*'Berechnungen 525d'!$D$9/1000</f>
        <v>38.118842553191492</v>
      </c>
      <c r="BF169" s="19">
        <f t="shared" si="60"/>
        <v>1004</v>
      </c>
      <c r="BG169" s="19">
        <f t="shared" si="61"/>
        <v>1039</v>
      </c>
      <c r="BH169" s="19">
        <f t="shared" si="49"/>
        <v>-35</v>
      </c>
      <c r="BI169" s="19" t="str">
        <f>IF(ISBLANK(R169),#REF!,R169)</f>
        <v>2.5</v>
      </c>
      <c r="BJ169" s="19" t="str">
        <f>IF(ISBLANK(Q169),#REF!,Q169)</f>
        <v>km/h</v>
      </c>
      <c r="BK169" s="19" t="e">
        <f t="shared" si="50"/>
        <v>#VALUE!</v>
      </c>
      <c r="BL169" s="47">
        <f t="shared" si="62"/>
        <v>5.7</v>
      </c>
      <c r="BM169" s="48">
        <f t="shared" si="63"/>
        <v>3.871</v>
      </c>
      <c r="BN169" s="20">
        <f t="shared" si="64"/>
        <v>337.76900000000001</v>
      </c>
      <c r="BO169" s="20">
        <f t="shared" si="65"/>
        <v>337.76900000000001</v>
      </c>
      <c r="BP169" s="20">
        <f t="shared" si="66"/>
        <v>0</v>
      </c>
    </row>
    <row r="170" spans="1:69" x14ac:dyDescent="0.25">
      <c r="A170">
        <v>2709.4273834425599</v>
      </c>
      <c r="B170">
        <v>157.67679375196499</v>
      </c>
      <c r="D170">
        <v>3525.9117082533598</v>
      </c>
      <c r="E170">
        <v>392.55232791909702</v>
      </c>
      <c r="J170" s="64">
        <v>51574</v>
      </c>
      <c r="K170" s="88" t="s">
        <v>91</v>
      </c>
      <c r="L170" s="91">
        <v>337.76900000000001</v>
      </c>
      <c r="M170" s="88" t="s">
        <v>91</v>
      </c>
      <c r="N170" s="91">
        <v>3.871</v>
      </c>
      <c r="O170" s="70" t="s">
        <v>92</v>
      </c>
      <c r="P170" s="93" t="s">
        <v>118</v>
      </c>
      <c r="Q170" s="55" t="s">
        <v>20</v>
      </c>
      <c r="R170" s="89" t="s">
        <v>119</v>
      </c>
      <c r="S170" s="55" t="s">
        <v>101</v>
      </c>
      <c r="T170" s="89" t="s">
        <v>421</v>
      </c>
      <c r="U170" s="55" t="s">
        <v>101</v>
      </c>
      <c r="V170" s="89" t="s">
        <v>121</v>
      </c>
      <c r="W170" s="55" t="s">
        <v>102</v>
      </c>
      <c r="X170" s="89" t="s">
        <v>122</v>
      </c>
      <c r="Y170" s="55" t="s">
        <v>93</v>
      </c>
      <c r="Z170" s="91">
        <v>5.78</v>
      </c>
      <c r="AA170" s="52" t="s">
        <v>26</v>
      </c>
      <c r="AB170" s="90" t="s">
        <v>125</v>
      </c>
      <c r="AC170" s="55" t="s">
        <v>91</v>
      </c>
      <c r="AD170" s="91">
        <v>337.76900000000001</v>
      </c>
      <c r="AH170" s="77">
        <f t="shared" si="51"/>
        <v>2709.4273834425599</v>
      </c>
      <c r="AI170" s="78">
        <f t="shared" si="52"/>
        <v>473.03038125589501</v>
      </c>
      <c r="AJ170" s="79">
        <f t="shared" si="53"/>
        <v>182.52992574994209</v>
      </c>
      <c r="AK170" s="77">
        <f t="shared" si="54"/>
        <v>3525.9117082533598</v>
      </c>
      <c r="AL170" s="78">
        <f t="shared" si="55"/>
        <v>392.55232791909702</v>
      </c>
      <c r="AM170" s="79">
        <f t="shared" si="56"/>
        <v>197.12264436816955</v>
      </c>
      <c r="AN170" s="81"/>
      <c r="AO170" s="82"/>
      <c r="AP170" s="79"/>
      <c r="AQ170" s="100">
        <f>AI170*'Berechnungen 525d'!$C$5/'Berechnungen 525d'!$F$3/1000</f>
        <v>18.409910303956313</v>
      </c>
      <c r="AR170" s="100">
        <f>AI170*'Berechnungen 525d'!$C$6/'Berechnungen 525d'!$F$3/1000</f>
        <v>10.258957650296264</v>
      </c>
      <c r="AS170" s="100">
        <f>AI170*'Berechnungen 525d'!$C$7/'Berechnungen 525d'!$F$3/1000</f>
        <v>6.3942818231298633</v>
      </c>
      <c r="AT170" s="100">
        <f>AI170*'Berechnungen 525d'!$C$8/'Berechnungen 525d'!$F$3/1000</f>
        <v>4.4619439095466635</v>
      </c>
      <c r="AU170" s="100">
        <f>AI170*'Berechnungen 525d'!$C$9/'Berechnungen 525d'!$F$3/1000</f>
        <v>3.5133416610603643</v>
      </c>
      <c r="AV170" s="4">
        <f>AH170/'Berechnungen 525d'!$C$5*'Berechnungen 525d'!$B$3/1000*60</f>
        <v>26.244964942100736</v>
      </c>
      <c r="AW170" s="4">
        <f>AH170/'Berechnungen 525d'!$C$6*'Berechnungen 525d'!$B$3/1000*60</f>
        <v>47.097128868701333</v>
      </c>
      <c r="AX170" s="4">
        <f>AH170/'Berechnungen 525d'!$C$7*'Berechnungen 525d'!$B$3/1000*60</f>
        <v>75.562426536597727</v>
      </c>
      <c r="AY170" s="4">
        <f>AH170/'Berechnungen 525d'!$C$8*'Berechnungen 525d'!$B$3/1000*60</f>
        <v>108.28631204457314</v>
      </c>
      <c r="AZ170" s="4">
        <f>AH170/'Berechnungen 525d'!$C$9*'Berechnungen 525d'!$B$3/1000*60</f>
        <v>137.52361629660786</v>
      </c>
      <c r="BA170" s="99"/>
      <c r="BB170" s="82"/>
      <c r="BC170" s="17">
        <f t="shared" si="58"/>
        <v>51.573999999999998</v>
      </c>
      <c r="BD170" s="95">
        <f t="shared" si="59"/>
        <v>750</v>
      </c>
      <c r="BE170" s="4">
        <f>BD170*60*'Berechnungen 525d'!$D$9/1000</f>
        <v>38.068085106382973</v>
      </c>
      <c r="BF170" s="19">
        <f t="shared" si="60"/>
        <v>1004</v>
      </c>
      <c r="BG170" s="19">
        <f t="shared" si="61"/>
        <v>1039</v>
      </c>
      <c r="BH170" s="19">
        <f t="shared" si="49"/>
        <v>-35</v>
      </c>
      <c r="BI170" s="19" t="str">
        <f>IF(ISBLANK(R170),#REF!,R170)</f>
        <v>2.5</v>
      </c>
      <c r="BJ170" s="19" t="str">
        <f>IF(ISBLANK(Q170),#REF!,Q170)</f>
        <v>km/h</v>
      </c>
      <c r="BK170" s="19" t="e">
        <f t="shared" si="50"/>
        <v>#VALUE!</v>
      </c>
      <c r="BL170" s="47">
        <f t="shared" si="62"/>
        <v>5.78</v>
      </c>
      <c r="BM170" s="48">
        <f t="shared" si="63"/>
        <v>3.871</v>
      </c>
      <c r="BN170" s="20">
        <f t="shared" si="64"/>
        <v>337.76900000000001</v>
      </c>
      <c r="BO170" s="20">
        <f t="shared" si="65"/>
        <v>337.76900000000001</v>
      </c>
      <c r="BP170" s="20">
        <f t="shared" si="66"/>
        <v>0</v>
      </c>
    </row>
    <row r="171" spans="1:69" x14ac:dyDescent="0.25">
      <c r="A171">
        <v>2723.5403234680398</v>
      </c>
      <c r="B171">
        <v>157.68007922688099</v>
      </c>
      <c r="D171">
        <v>3533.58925143954</v>
      </c>
      <c r="E171">
        <v>390.57983658668002</v>
      </c>
      <c r="J171" s="64">
        <v>51864</v>
      </c>
      <c r="K171" s="88" t="s">
        <v>91</v>
      </c>
      <c r="L171" s="91">
        <v>337.76900000000001</v>
      </c>
      <c r="M171" s="88" t="s">
        <v>91</v>
      </c>
      <c r="N171" s="91">
        <v>3.863</v>
      </c>
      <c r="O171" s="70" t="s">
        <v>92</v>
      </c>
      <c r="P171" s="93" t="s">
        <v>118</v>
      </c>
      <c r="Q171" s="55" t="s">
        <v>20</v>
      </c>
      <c r="R171" s="89" t="s">
        <v>119</v>
      </c>
      <c r="S171" s="55" t="s">
        <v>101</v>
      </c>
      <c r="T171" s="89" t="s">
        <v>421</v>
      </c>
      <c r="U171" s="55" t="s">
        <v>101</v>
      </c>
      <c r="V171" s="89" t="s">
        <v>121</v>
      </c>
      <c r="W171" s="55" t="s">
        <v>102</v>
      </c>
      <c r="X171" s="89" t="s">
        <v>122</v>
      </c>
      <c r="Y171" s="55" t="s">
        <v>93</v>
      </c>
      <c r="Z171" s="91">
        <v>5.77</v>
      </c>
      <c r="AA171" s="52" t="s">
        <v>26</v>
      </c>
      <c r="AB171" s="90" t="s">
        <v>125</v>
      </c>
      <c r="AC171" s="55" t="s">
        <v>91</v>
      </c>
      <c r="AD171" s="91">
        <v>337.76900000000001</v>
      </c>
      <c r="AH171" s="77">
        <f t="shared" si="51"/>
        <v>2723.5403234680398</v>
      </c>
      <c r="AI171" s="78">
        <f t="shared" si="52"/>
        <v>473.04023768064297</v>
      </c>
      <c r="AJ171" s="79">
        <f t="shared" si="53"/>
        <v>183.48451580242613</v>
      </c>
      <c r="AK171" s="77">
        <f t="shared" si="54"/>
        <v>3533.58925143954</v>
      </c>
      <c r="AL171" s="78">
        <f t="shared" si="55"/>
        <v>390.57983658668002</v>
      </c>
      <c r="AM171" s="79">
        <f t="shared" si="56"/>
        <v>196.55921585890735</v>
      </c>
      <c r="AN171" s="81"/>
      <c r="AO171" s="82"/>
      <c r="AP171" s="79"/>
      <c r="AQ171" s="100">
        <f>AI171*'Berechnungen 525d'!$C$5/'Berechnungen 525d'!$F$3/1000</f>
        <v>18.410293907003215</v>
      </c>
      <c r="AR171" s="100">
        <f>AI171*'Berechnungen 525d'!$C$6/'Berechnungen 525d'!$F$3/1000</f>
        <v>10.259171413826218</v>
      </c>
      <c r="AS171" s="100">
        <f>AI171*'Berechnungen 525d'!$C$7/'Berechnungen 525d'!$F$3/1000</f>
        <v>6.3944150593026423</v>
      </c>
      <c r="AT171" s="100">
        <f>AI171*'Berechnungen 525d'!$C$8/'Berechnungen 525d'!$F$3/1000</f>
        <v>4.4620368820408549</v>
      </c>
      <c r="AU171" s="100">
        <f>AI171*'Berechnungen 525d'!$C$9/'Berechnungen 525d'!$F$3/1000</f>
        <v>3.5134148677487045</v>
      </c>
      <c r="AV171" s="4">
        <f>AH171/'Berechnungen 525d'!$C$5*'Berechnungen 525d'!$B$3/1000*60</f>
        <v>26.381670438790621</v>
      </c>
      <c r="AW171" s="4">
        <f>AH171/'Berechnungen 525d'!$C$6*'Berechnungen 525d'!$B$3/1000*60</f>
        <v>47.342449691528387</v>
      </c>
      <c r="AX171" s="4">
        <f>AH171/'Berechnungen 525d'!$C$7*'Berechnungen 525d'!$B$3/1000*60</f>
        <v>75.956018186408187</v>
      </c>
      <c r="AY171" s="4">
        <f>AH171/'Berechnungen 525d'!$C$8*'Berechnungen 525d'!$B$3/1000*60</f>
        <v>108.85035677107314</v>
      </c>
      <c r="AZ171" s="4">
        <f>AH171/'Berechnungen 525d'!$C$9*'Berechnungen 525d'!$B$3/1000*60</f>
        <v>138.23995309926289</v>
      </c>
      <c r="BA171" s="99"/>
      <c r="BB171" s="82"/>
      <c r="BC171" s="17">
        <f t="shared" si="58"/>
        <v>51.863999999999997</v>
      </c>
      <c r="BD171" s="95">
        <f t="shared" si="59"/>
        <v>750</v>
      </c>
      <c r="BE171" s="4">
        <f>BD171*60*'Berechnungen 525d'!$D$9/1000</f>
        <v>38.068085106382973</v>
      </c>
      <c r="BF171" s="19">
        <f t="shared" si="60"/>
        <v>1004</v>
      </c>
      <c r="BG171" s="19">
        <f t="shared" si="61"/>
        <v>1039</v>
      </c>
      <c r="BH171" s="19">
        <f t="shared" si="49"/>
        <v>-35</v>
      </c>
      <c r="BI171" s="19" t="str">
        <f>IF(ISBLANK(R171),#REF!,R171)</f>
        <v>2.5</v>
      </c>
      <c r="BJ171" s="19" t="str">
        <f>IF(ISBLANK(Q171),#REF!,Q171)</f>
        <v>km/h</v>
      </c>
      <c r="BK171" s="19" t="e">
        <f t="shared" si="50"/>
        <v>#VALUE!</v>
      </c>
      <c r="BL171" s="47">
        <f t="shared" si="62"/>
        <v>5.77</v>
      </c>
      <c r="BM171" s="48">
        <f t="shared" si="63"/>
        <v>3.863</v>
      </c>
      <c r="BN171" s="20">
        <f t="shared" si="64"/>
        <v>337.76900000000001</v>
      </c>
      <c r="BO171" s="20">
        <f t="shared" si="65"/>
        <v>337.76900000000001</v>
      </c>
      <c r="BP171" s="20">
        <f t="shared" si="66"/>
        <v>0</v>
      </c>
    </row>
    <row r="172" spans="1:69" x14ac:dyDescent="0.25">
      <c r="A172">
        <v>2735.6308711567099</v>
      </c>
      <c r="B172">
        <v>157.124176871195</v>
      </c>
      <c r="D172">
        <v>3548.9443378118999</v>
      </c>
      <c r="E172">
        <v>388.61113850682398</v>
      </c>
      <c r="J172" s="64">
        <v>52145</v>
      </c>
      <c r="K172" s="88" t="s">
        <v>91</v>
      </c>
      <c r="L172" s="91">
        <v>337.76900000000001</v>
      </c>
      <c r="M172" s="88" t="s">
        <v>91</v>
      </c>
      <c r="N172" s="91">
        <v>3.867</v>
      </c>
      <c r="O172" s="70" t="s">
        <v>92</v>
      </c>
      <c r="P172" s="93" t="s">
        <v>124</v>
      </c>
      <c r="Q172" s="55" t="s">
        <v>20</v>
      </c>
      <c r="R172" s="89" t="s">
        <v>119</v>
      </c>
      <c r="S172" s="55" t="s">
        <v>101</v>
      </c>
      <c r="T172" s="89" t="s">
        <v>421</v>
      </c>
      <c r="U172" s="55" t="s">
        <v>101</v>
      </c>
      <c r="V172" s="89" t="s">
        <v>121</v>
      </c>
      <c r="W172" s="55" t="s">
        <v>102</v>
      </c>
      <c r="X172" s="89" t="s">
        <v>122</v>
      </c>
      <c r="Y172" s="55" t="s">
        <v>93</v>
      </c>
      <c r="Z172" s="91">
        <v>5.68</v>
      </c>
      <c r="AA172" s="52" t="s">
        <v>26</v>
      </c>
      <c r="AB172" s="90" t="s">
        <v>125</v>
      </c>
      <c r="AC172" s="55" t="s">
        <v>91</v>
      </c>
      <c r="AD172" s="91">
        <v>337.76900000000001</v>
      </c>
      <c r="AH172" s="77">
        <f t="shared" si="51"/>
        <v>2735.6308711567099</v>
      </c>
      <c r="AI172" s="78">
        <f t="shared" si="52"/>
        <v>471.37253061358501</v>
      </c>
      <c r="AJ172" s="79">
        <f t="shared" si="53"/>
        <v>183.64930648236665</v>
      </c>
      <c r="AK172" s="77">
        <f t="shared" si="54"/>
        <v>3548.9443378118999</v>
      </c>
      <c r="AL172" s="78">
        <f t="shared" si="55"/>
        <v>388.61113850682398</v>
      </c>
      <c r="AM172" s="79">
        <f t="shared" si="56"/>
        <v>196.41830481220933</v>
      </c>
      <c r="AN172" s="81"/>
      <c r="AO172" s="82"/>
      <c r="AP172" s="79"/>
      <c r="AQ172" s="100">
        <f>AI172*'Berechnungen 525d'!$C$5/'Berechnungen 525d'!$F$3/1000</f>
        <v>18.345388271478715</v>
      </c>
      <c r="AR172" s="100">
        <f>AI172*'Berechnungen 525d'!$C$6/'Berechnungen 525d'!$F$3/1000</f>
        <v>10.223002624564472</v>
      </c>
      <c r="AS172" s="100">
        <f>AI172*'Berechnungen 525d'!$C$7/'Berechnungen 525d'!$F$3/1000</f>
        <v>6.3718714988723768</v>
      </c>
      <c r="AT172" s="100">
        <f>AI172*'Berechnungen 525d'!$C$8/'Berechnungen 525d'!$F$3/1000</f>
        <v>4.44630593602633</v>
      </c>
      <c r="AU172" s="100">
        <f>AI172*'Berechnungen 525d'!$C$9/'Berechnungen 525d'!$F$3/1000</f>
        <v>3.501028296083724</v>
      </c>
      <c r="AV172" s="4">
        <f>AH172/'Berechnungen 525d'!$C$5*'Berechnungen 525d'!$B$3/1000*60</f>
        <v>26.498785960010743</v>
      </c>
      <c r="AW172" s="4">
        <f>AH172/'Berechnungen 525d'!$C$6*'Berechnungen 525d'!$B$3/1000*60</f>
        <v>47.552615900841204</v>
      </c>
      <c r="AX172" s="4">
        <f>AH172/'Berechnungen 525d'!$C$7*'Berechnungen 525d'!$B$3/1000*60</f>
        <v>76.293207928822142</v>
      </c>
      <c r="AY172" s="4">
        <f>AH172/'Berechnungen 525d'!$C$8*'Berechnungen 525d'!$B$3/1000*60</f>
        <v>109.33357356728844</v>
      </c>
      <c r="AZ172" s="4">
        <f>AH172/'Berechnungen 525d'!$C$9*'Berechnungen 525d'!$B$3/1000*60</f>
        <v>138.85363843045633</v>
      </c>
      <c r="BA172" s="99"/>
      <c r="BB172" s="82"/>
      <c r="BC172" s="17">
        <f t="shared" si="58"/>
        <v>52.145000000000003</v>
      </c>
      <c r="BD172" s="95">
        <f t="shared" si="59"/>
        <v>751</v>
      </c>
      <c r="BE172" s="4">
        <f>BD172*60*'Berechnungen 525d'!$D$9/1000</f>
        <v>38.118842553191492</v>
      </c>
      <c r="BF172" s="19">
        <f t="shared" si="60"/>
        <v>1004</v>
      </c>
      <c r="BG172" s="19">
        <f t="shared" si="61"/>
        <v>1039</v>
      </c>
      <c r="BH172" s="19">
        <f t="shared" si="49"/>
        <v>-35</v>
      </c>
      <c r="BI172" s="19" t="str">
        <f>IF(ISBLANK(R172),#REF!,R172)</f>
        <v>2.5</v>
      </c>
      <c r="BJ172" s="19" t="str">
        <f>IF(ISBLANK(Q172),#REF!,Q172)</f>
        <v>km/h</v>
      </c>
      <c r="BK172" s="19" t="e">
        <f t="shared" si="50"/>
        <v>#VALUE!</v>
      </c>
      <c r="BL172" s="47">
        <f t="shared" si="62"/>
        <v>5.68</v>
      </c>
      <c r="BM172" s="48">
        <f t="shared" si="63"/>
        <v>3.867</v>
      </c>
      <c r="BN172" s="20">
        <f t="shared" si="64"/>
        <v>337.76900000000001</v>
      </c>
      <c r="BO172" s="20">
        <f t="shared" si="65"/>
        <v>337.76900000000001</v>
      </c>
      <c r="BP172" s="20">
        <f t="shared" si="66"/>
        <v>0</v>
      </c>
    </row>
    <row r="173" spans="1:69" x14ac:dyDescent="0.25">
      <c r="A173">
        <v>2741.6761450010499</v>
      </c>
      <c r="B173">
        <v>156.84622569335301</v>
      </c>
      <c r="D173">
        <v>3571.97696737044</v>
      </c>
      <c r="E173">
        <v>385.658091387041</v>
      </c>
      <c r="J173" s="64">
        <v>52435</v>
      </c>
      <c r="K173" s="88" t="s">
        <v>91</v>
      </c>
      <c r="L173" s="91">
        <v>337.76900000000001</v>
      </c>
      <c r="M173" s="88" t="s">
        <v>91</v>
      </c>
      <c r="N173" s="91">
        <v>3.867</v>
      </c>
      <c r="O173" s="70" t="s">
        <v>92</v>
      </c>
      <c r="P173" s="93" t="s">
        <v>118</v>
      </c>
      <c r="Q173" s="55" t="s">
        <v>20</v>
      </c>
      <c r="R173" s="89" t="s">
        <v>119</v>
      </c>
      <c r="S173" s="55" t="s">
        <v>101</v>
      </c>
      <c r="T173" s="89" t="s">
        <v>421</v>
      </c>
      <c r="U173" s="55" t="s">
        <v>101</v>
      </c>
      <c r="V173" s="89" t="s">
        <v>121</v>
      </c>
      <c r="W173" s="55" t="s">
        <v>102</v>
      </c>
      <c r="X173" s="89" t="s">
        <v>122</v>
      </c>
      <c r="Y173" s="55" t="s">
        <v>93</v>
      </c>
      <c r="Z173" s="91">
        <v>5.75</v>
      </c>
      <c r="AA173" s="52" t="s">
        <v>26</v>
      </c>
      <c r="AB173" s="90" t="s">
        <v>125</v>
      </c>
      <c r="AC173" s="55" t="s">
        <v>91</v>
      </c>
      <c r="AD173" s="91">
        <v>337.76900000000001</v>
      </c>
      <c r="AH173" s="77">
        <f t="shared" si="51"/>
        <v>2741.6761450010499</v>
      </c>
      <c r="AI173" s="78">
        <f t="shared" si="52"/>
        <v>470.53867708005902</v>
      </c>
      <c r="AJ173" s="79">
        <f t="shared" si="53"/>
        <v>183.72954807609366</v>
      </c>
      <c r="AK173" s="77">
        <f t="shared" si="54"/>
        <v>3571.97696737044</v>
      </c>
      <c r="AL173" s="78">
        <f t="shared" si="55"/>
        <v>385.658091387041</v>
      </c>
      <c r="AM173" s="79">
        <f t="shared" si="56"/>
        <v>196.19079353487348</v>
      </c>
      <c r="AN173" s="81"/>
      <c r="AO173" s="82"/>
      <c r="AP173" s="79"/>
      <c r="AQ173" s="100">
        <f>AI173*'Berechnungen 525d'!$C$5/'Berechnungen 525d'!$F$3/1000</f>
        <v>18.312935453716577</v>
      </c>
      <c r="AR173" s="100">
        <f>AI173*'Berechnungen 525d'!$C$6/'Berechnungen 525d'!$F$3/1000</f>
        <v>10.204918229933664</v>
      </c>
      <c r="AS173" s="100">
        <f>AI173*'Berechnungen 525d'!$C$7/'Berechnungen 525d'!$F$3/1000</f>
        <v>6.3605997186572845</v>
      </c>
      <c r="AT173" s="100">
        <f>AI173*'Berechnungen 525d'!$C$8/'Berechnungen 525d'!$F$3/1000</f>
        <v>4.4384404630190941</v>
      </c>
      <c r="AU173" s="100">
        <f>AI173*'Berechnungen 525d'!$C$9/'Berechnungen 525d'!$F$3/1000</f>
        <v>3.4948350102512555</v>
      </c>
      <c r="AV173" s="4">
        <f>AH173/'Berechnungen 525d'!$C$5*'Berechnungen 525d'!$B$3/1000*60</f>
        <v>26.557343720620853</v>
      </c>
      <c r="AW173" s="4">
        <f>AH173/'Berechnungen 525d'!$C$6*'Berechnungen 525d'!$B$3/1000*60</f>
        <v>47.657699005497705</v>
      </c>
      <c r="AX173" s="4">
        <f>AH173/'Berechnungen 525d'!$C$7*'Berechnungen 525d'!$B$3/1000*60</f>
        <v>76.461802800029275</v>
      </c>
      <c r="AY173" s="4">
        <f>AH173/'Berechnungen 525d'!$C$8*'Berechnungen 525d'!$B$3/1000*60</f>
        <v>109.5751819653963</v>
      </c>
      <c r="AZ173" s="4">
        <f>AH173/'Berechnungen 525d'!$C$9*'Berechnungen 525d'!$B$3/1000*60</f>
        <v>139.16048109605327</v>
      </c>
      <c r="BA173" s="99"/>
      <c r="BB173" s="82"/>
      <c r="BC173" s="17">
        <f t="shared" si="58"/>
        <v>52.435000000000002</v>
      </c>
      <c r="BD173" s="95">
        <f t="shared" si="59"/>
        <v>750</v>
      </c>
      <c r="BE173" s="4">
        <f>BD173*60*'Berechnungen 525d'!$D$9/1000</f>
        <v>38.068085106382973</v>
      </c>
      <c r="BF173" s="19">
        <f t="shared" si="60"/>
        <v>1004</v>
      </c>
      <c r="BG173" s="19">
        <f t="shared" si="61"/>
        <v>1039</v>
      </c>
      <c r="BH173" s="19">
        <f t="shared" si="49"/>
        <v>-35</v>
      </c>
      <c r="BI173" s="19" t="str">
        <f>IF(ISBLANK(R173),#REF!,R173)</f>
        <v>2.5</v>
      </c>
      <c r="BJ173" s="19" t="str">
        <f>IF(ISBLANK(Q173),#REF!,Q173)</f>
        <v>km/h</v>
      </c>
      <c r="BK173" s="19" t="e">
        <f t="shared" si="50"/>
        <v>#VALUE!</v>
      </c>
      <c r="BL173" s="47">
        <f t="shared" si="62"/>
        <v>5.75</v>
      </c>
      <c r="BM173" s="48">
        <f t="shared" si="63"/>
        <v>3.867</v>
      </c>
      <c r="BN173" s="20">
        <f t="shared" si="64"/>
        <v>337.76900000000001</v>
      </c>
      <c r="BO173" s="20">
        <f t="shared" si="65"/>
        <v>337.76900000000001</v>
      </c>
      <c r="BP173" s="20">
        <f t="shared" si="66"/>
        <v>0</v>
      </c>
    </row>
    <row r="174" spans="1:69" x14ac:dyDescent="0.25">
      <c r="A174">
        <v>2757.79896126842</v>
      </c>
      <c r="B174">
        <v>156.29126204478601</v>
      </c>
      <c r="D174">
        <v>3579.6545105566202</v>
      </c>
      <c r="E174">
        <v>384.67374234711298</v>
      </c>
      <c r="J174" s="64">
        <v>52725</v>
      </c>
      <c r="K174" s="88" t="s">
        <v>91</v>
      </c>
      <c r="L174" s="91">
        <v>337.76900000000001</v>
      </c>
      <c r="M174" s="88" t="s">
        <v>91</v>
      </c>
      <c r="N174" s="91">
        <v>3.863</v>
      </c>
      <c r="O174" s="70" t="s">
        <v>92</v>
      </c>
      <c r="P174" s="93" t="s">
        <v>413</v>
      </c>
      <c r="Q174" s="55" t="s">
        <v>20</v>
      </c>
      <c r="R174" s="89" t="s">
        <v>119</v>
      </c>
      <c r="S174" s="55" t="s">
        <v>101</v>
      </c>
      <c r="T174" s="89" t="s">
        <v>421</v>
      </c>
      <c r="U174" s="55" t="s">
        <v>101</v>
      </c>
      <c r="V174" s="89" t="s">
        <v>121</v>
      </c>
      <c r="W174" s="55" t="s">
        <v>102</v>
      </c>
      <c r="X174" s="89" t="s">
        <v>122</v>
      </c>
      <c r="Y174" s="55" t="s">
        <v>93</v>
      </c>
      <c r="Z174" s="91">
        <v>5.84</v>
      </c>
      <c r="AA174" s="52" t="s">
        <v>26</v>
      </c>
      <c r="AB174" s="90" t="s">
        <v>125</v>
      </c>
      <c r="AC174" s="55" t="s">
        <v>91</v>
      </c>
      <c r="AD174" s="91">
        <v>337.76900000000001</v>
      </c>
      <c r="AH174" s="77">
        <f t="shared" si="51"/>
        <v>2757.79896126842</v>
      </c>
      <c r="AI174" s="78">
        <f t="shared" si="52"/>
        <v>468.87378613435806</v>
      </c>
      <c r="AJ174" s="79">
        <f t="shared" si="53"/>
        <v>184.15608889635885</v>
      </c>
      <c r="AK174" s="77">
        <f t="shared" si="54"/>
        <v>3579.6545105566202</v>
      </c>
      <c r="AL174" s="78">
        <f t="shared" si="55"/>
        <v>384.67374234711298</v>
      </c>
      <c r="AM174" s="79">
        <f t="shared" si="56"/>
        <v>196.11065118715084</v>
      </c>
      <c r="AN174" s="81"/>
      <c r="AO174" s="82"/>
      <c r="AP174" s="79"/>
      <c r="AQ174" s="100">
        <f>AI174*'Berechnungen 525d'!$C$5/'Berechnungen 525d'!$F$3/1000</f>
        <v>18.248139419062639</v>
      </c>
      <c r="AR174" s="100">
        <f>AI174*'Berechnungen 525d'!$C$6/'Berechnungen 525d'!$F$3/1000</f>
        <v>10.168810515966202</v>
      </c>
      <c r="AS174" s="100">
        <f>AI174*'Berechnungen 525d'!$C$7/'Berechnungen 525d'!$F$3/1000</f>
        <v>6.3380942257049613</v>
      </c>
      <c r="AT174" s="100">
        <f>AI174*'Berechnungen 525d'!$C$8/'Berechnungen 525d'!$F$3/1000</f>
        <v>4.4227360805743414</v>
      </c>
      <c r="AU174" s="100">
        <f>AI174*'Berechnungen 525d'!$C$9/'Berechnungen 525d'!$F$3/1000</f>
        <v>3.4824693547829457</v>
      </c>
      <c r="AV174" s="4">
        <f>AH174/'Berechnungen 525d'!$C$5*'Berechnungen 525d'!$B$3/1000*60</f>
        <v>26.713517955180862</v>
      </c>
      <c r="AW174" s="4">
        <f>AH174/'Berechnungen 525d'!$C$6*'Berechnungen 525d'!$B$3/1000*60</f>
        <v>47.937956878475248</v>
      </c>
      <c r="AX174" s="4">
        <f>AH174/'Berechnungen 525d'!$C$7*'Berechnungen 525d'!$B$3/1000*60</f>
        <v>76.911447299531716</v>
      </c>
      <c r="AY174" s="4">
        <f>AH174/'Berechnungen 525d'!$C$8*'Berechnungen 525d'!$B$3/1000*60</f>
        <v>110.21955439775411</v>
      </c>
      <c r="AZ174" s="4">
        <f>AH174/'Berechnungen 525d'!$C$9*'Berechnungen 525d'!$B$3/1000*60</f>
        <v>139.97883408514772</v>
      </c>
      <c r="BA174" s="99"/>
      <c r="BB174" s="82"/>
      <c r="BC174" s="83">
        <f t="shared" si="58"/>
        <v>52.725000000000001</v>
      </c>
      <c r="BD174" s="95">
        <f t="shared" si="59"/>
        <v>749</v>
      </c>
      <c r="BE174" s="84">
        <f>BD174*60*'Berechnungen 525d'!$D$9/1000</f>
        <v>38.01732765957447</v>
      </c>
      <c r="BF174" s="85">
        <f t="shared" si="60"/>
        <v>1004</v>
      </c>
      <c r="BG174" s="85">
        <f t="shared" si="61"/>
        <v>1039</v>
      </c>
      <c r="BH174" s="85">
        <f t="shared" si="49"/>
        <v>-35</v>
      </c>
      <c r="BI174" s="85" t="str">
        <f>IF(ISBLANK(R174),#REF!,R174)</f>
        <v>2.5</v>
      </c>
      <c r="BJ174" s="85" t="str">
        <f>IF(ISBLANK(Q174),#REF!,Q174)</f>
        <v>km/h</v>
      </c>
      <c r="BK174" s="85" t="e">
        <f t="shared" si="50"/>
        <v>#VALUE!</v>
      </c>
      <c r="BL174" s="47">
        <f t="shared" si="62"/>
        <v>5.84</v>
      </c>
      <c r="BM174" s="48">
        <f t="shared" si="63"/>
        <v>3.863</v>
      </c>
      <c r="BN174" s="20">
        <f t="shared" si="64"/>
        <v>337.76900000000001</v>
      </c>
      <c r="BO174" s="20">
        <f t="shared" si="65"/>
        <v>337.76900000000001</v>
      </c>
      <c r="BP174" s="20">
        <f t="shared" si="66"/>
        <v>0</v>
      </c>
    </row>
    <row r="175" spans="1:69" x14ac:dyDescent="0.25">
      <c r="A175">
        <v>2775.94938491216</v>
      </c>
      <c r="B175">
        <v>156.76108495768801</v>
      </c>
      <c r="D175">
        <v>3602.6871401151602</v>
      </c>
      <c r="E175">
        <v>381.72069522733</v>
      </c>
      <c r="J175" s="64">
        <v>53006</v>
      </c>
      <c r="K175" s="88" t="s">
        <v>91</v>
      </c>
      <c r="L175" s="91">
        <v>337.76900000000001</v>
      </c>
      <c r="M175" s="88" t="s">
        <v>91</v>
      </c>
      <c r="N175" s="91">
        <v>3.867</v>
      </c>
      <c r="O175" s="70" t="s">
        <v>92</v>
      </c>
      <c r="P175" s="93" t="s">
        <v>124</v>
      </c>
      <c r="Q175" s="55" t="s">
        <v>20</v>
      </c>
      <c r="R175" s="89" t="s">
        <v>119</v>
      </c>
      <c r="S175" s="55" t="s">
        <v>101</v>
      </c>
      <c r="T175" s="89" t="s">
        <v>421</v>
      </c>
      <c r="U175" s="55" t="s">
        <v>101</v>
      </c>
      <c r="V175" s="89" t="s">
        <v>121</v>
      </c>
      <c r="W175" s="55" t="s">
        <v>102</v>
      </c>
      <c r="X175" s="89" t="s">
        <v>122</v>
      </c>
      <c r="Y175" s="55" t="s">
        <v>93</v>
      </c>
      <c r="Z175" s="91">
        <v>5.69</v>
      </c>
      <c r="AA175" s="52" t="s">
        <v>26</v>
      </c>
      <c r="AB175" s="90" t="s">
        <v>125</v>
      </c>
      <c r="AC175" s="55" t="s">
        <v>91</v>
      </c>
      <c r="AD175" s="91">
        <v>337.76900000000001</v>
      </c>
      <c r="AH175" s="77">
        <f t="shared" si="51"/>
        <v>2775.94938491216</v>
      </c>
      <c r="AI175" s="78">
        <f t="shared" si="52"/>
        <v>470.28325487306404</v>
      </c>
      <c r="AJ175" s="79">
        <f t="shared" si="53"/>
        <v>185.92534021286039</v>
      </c>
      <c r="AK175" s="77">
        <f t="shared" si="54"/>
        <v>3602.6871401151602</v>
      </c>
      <c r="AL175" s="78">
        <f t="shared" si="55"/>
        <v>381.72069522733</v>
      </c>
      <c r="AM175" s="79">
        <f t="shared" si="56"/>
        <v>195.85730837815208</v>
      </c>
      <c r="AN175" s="81"/>
      <c r="AO175" s="82"/>
      <c r="AP175" s="79"/>
      <c r="AQ175" s="100">
        <f>AI175*'Berechnungen 525d'!$C$5/'Berechnungen 525d'!$F$3/1000</f>
        <v>18.302994654760006</v>
      </c>
      <c r="AR175" s="100">
        <f>AI175*'Berechnungen 525d'!$C$6/'Berechnungen 525d'!$F$3/1000</f>
        <v>10.199378700744123</v>
      </c>
      <c r="AS175" s="100">
        <f>AI175*'Berechnungen 525d'!$C$7/'Berechnungen 525d'!$F$3/1000</f>
        <v>6.3571469984090081</v>
      </c>
      <c r="AT175" s="100">
        <f>AI175*'Berechnungen 525d'!$C$8/'Berechnungen 525d'!$F$3/1000</f>
        <v>4.4360311472414518</v>
      </c>
      <c r="AU175" s="100">
        <f>AI175*'Berechnungen 525d'!$C$9/'Berechnungen 525d'!$F$3/1000</f>
        <v>3.4929379112137413</v>
      </c>
      <c r="AV175" s="4">
        <f>AH175/'Berechnungen 525d'!$C$5*'Berechnungen 525d'!$B$3/1000*60</f>
        <v>26.889332680877246</v>
      </c>
      <c r="AW175" s="4">
        <f>AH175/'Berechnungen 525d'!$C$6*'Berechnungen 525d'!$B$3/1000*60</f>
        <v>48.253460016368756</v>
      </c>
      <c r="AX175" s="4">
        <f>AH175/'Berechnungen 525d'!$C$7*'Berechnungen 525d'!$B$3/1000*60</f>
        <v>77.417639147141088</v>
      </c>
      <c r="AY175" s="4">
        <f>AH175/'Berechnungen 525d'!$C$8*'Berechnungen 525d'!$B$3/1000*60</f>
        <v>110.94496318724156</v>
      </c>
      <c r="AZ175" s="4">
        <f>AH175/'Berechnungen 525d'!$C$9*'Berechnungen 525d'!$B$3/1000*60</f>
        <v>140.90010324779678</v>
      </c>
      <c r="BA175" s="99"/>
      <c r="BB175" s="82"/>
      <c r="BC175" s="17">
        <f t="shared" si="58"/>
        <v>53.006</v>
      </c>
      <c r="BD175" s="95">
        <f t="shared" si="59"/>
        <v>751</v>
      </c>
      <c r="BE175" s="4">
        <f>BD175*60*'Berechnungen 525d'!$D$9/1000</f>
        <v>38.118842553191492</v>
      </c>
      <c r="BF175" s="19">
        <f t="shared" si="60"/>
        <v>1004</v>
      </c>
      <c r="BG175" s="19">
        <f t="shared" si="61"/>
        <v>1039</v>
      </c>
      <c r="BH175" s="19">
        <f t="shared" si="49"/>
        <v>-35</v>
      </c>
      <c r="BI175" s="19" t="str">
        <f>IF(ISBLANK(R175),#REF!,R175)</f>
        <v>2.5</v>
      </c>
      <c r="BJ175" s="19" t="str">
        <f>IF(ISBLANK(Q175),#REF!,Q175)</f>
        <v>km/h</v>
      </c>
      <c r="BK175" s="19" t="e">
        <f t="shared" si="50"/>
        <v>#VALUE!</v>
      </c>
      <c r="BL175" s="47">
        <f t="shared" si="62"/>
        <v>5.69</v>
      </c>
      <c r="BM175" s="48">
        <f t="shared" si="63"/>
        <v>3.867</v>
      </c>
      <c r="BN175" s="20">
        <f t="shared" si="64"/>
        <v>337.76900000000001</v>
      </c>
      <c r="BO175" s="20">
        <f t="shared" si="65"/>
        <v>337.76900000000001</v>
      </c>
      <c r="BP175" s="20">
        <f t="shared" si="66"/>
        <v>0</v>
      </c>
    </row>
    <row r="176" spans="1:69" x14ac:dyDescent="0.25">
      <c r="A176">
        <v>2784.0139220695801</v>
      </c>
      <c r="B176">
        <v>156.762962371925</v>
      </c>
      <c r="D176">
        <v>3610.3646833013399</v>
      </c>
      <c r="E176">
        <v>380.73634618740198</v>
      </c>
      <c r="J176" s="64">
        <v>53296</v>
      </c>
      <c r="K176" s="88" t="s">
        <v>91</v>
      </c>
      <c r="L176" s="91">
        <v>337.76900000000001</v>
      </c>
      <c r="M176" s="88" t="s">
        <v>91</v>
      </c>
      <c r="N176" s="91">
        <v>3.867</v>
      </c>
      <c r="O176" s="70" t="s">
        <v>92</v>
      </c>
      <c r="P176" s="93" t="s">
        <v>413</v>
      </c>
      <c r="Q176" s="55" t="s">
        <v>20</v>
      </c>
      <c r="R176" s="89" t="s">
        <v>119</v>
      </c>
      <c r="S176" s="55" t="s">
        <v>101</v>
      </c>
      <c r="T176" s="89" t="s">
        <v>421</v>
      </c>
      <c r="U176" s="55" t="s">
        <v>101</v>
      </c>
      <c r="V176" s="89" t="s">
        <v>121</v>
      </c>
      <c r="W176" s="55" t="s">
        <v>102</v>
      </c>
      <c r="X176" s="89" t="s">
        <v>122</v>
      </c>
      <c r="Y176" s="55" t="s">
        <v>93</v>
      </c>
      <c r="Z176" s="91">
        <v>5.84</v>
      </c>
      <c r="AA176" s="52" t="s">
        <v>26</v>
      </c>
      <c r="AB176" s="90" t="s">
        <v>125</v>
      </c>
      <c r="AC176" s="55" t="s">
        <v>91</v>
      </c>
      <c r="AD176" s="91">
        <v>337.76900000000001</v>
      </c>
      <c r="AH176" s="77">
        <f t="shared" si="51"/>
        <v>2784.0139220695801</v>
      </c>
      <c r="AI176" s="78">
        <f t="shared" si="52"/>
        <v>470.28888711577497</v>
      </c>
      <c r="AJ176" s="79">
        <f t="shared" si="53"/>
        <v>186.4677135602976</v>
      </c>
      <c r="AK176" s="77">
        <f t="shared" si="54"/>
        <v>3610.3646833013399</v>
      </c>
      <c r="AL176" s="78">
        <f t="shared" si="55"/>
        <v>380.73634618740198</v>
      </c>
      <c r="AM176" s="79">
        <f t="shared" si="56"/>
        <v>195.76855551987515</v>
      </c>
      <c r="AN176" s="81"/>
      <c r="AO176" s="82"/>
      <c r="AP176" s="79"/>
      <c r="AQ176" s="100">
        <f>AI176*'Berechnungen 525d'!$C$5/'Berechnungen 525d'!$F$3/1000</f>
        <v>18.30321385650101</v>
      </c>
      <c r="AR176" s="100">
        <f>AI176*'Berechnungen 525d'!$C$6/'Berechnungen 525d'!$F$3/1000</f>
        <v>10.199500851332621</v>
      </c>
      <c r="AS176" s="100">
        <f>AI176*'Berechnungen 525d'!$C$7/'Berechnungen 525d'!$F$3/1000</f>
        <v>6.3572231333648528</v>
      </c>
      <c r="AT176" s="100">
        <f>AI176*'Berechnungen 525d'!$C$8/'Berechnungen 525d'!$F$3/1000</f>
        <v>4.4360842743809688</v>
      </c>
      <c r="AU176" s="100">
        <f>AI176*'Berechnungen 525d'!$C$9/'Berechnungen 525d'!$F$3/1000</f>
        <v>3.4929797436070622</v>
      </c>
      <c r="AV176" s="4">
        <f>AH176/'Berechnungen 525d'!$C$5*'Berechnungen 525d'!$B$3/1000*60</f>
        <v>26.967450107557209</v>
      </c>
      <c r="AW176" s="4">
        <f>AH176/'Berechnungen 525d'!$C$6*'Berechnungen 525d'!$B$3/1000*60</f>
        <v>48.393643343698557</v>
      </c>
      <c r="AX176" s="4">
        <f>AH176/'Berechnungen 525d'!$C$7*'Berechnungen 525d'!$B$3/1000*60</f>
        <v>77.642548661318571</v>
      </c>
      <c r="AY176" s="4">
        <f>AH176/'Berechnungen 525d'!$C$8*'Berechnungen 525d'!$B$3/1000*60</f>
        <v>111.26727445952739</v>
      </c>
      <c r="AZ176" s="4">
        <f>AH176/'Berechnungen 525d'!$C$9*'Berechnungen 525d'!$B$3/1000*60</f>
        <v>141.3094385635998</v>
      </c>
      <c r="BA176" s="99"/>
      <c r="BB176" s="82"/>
      <c r="BC176" s="17">
        <f t="shared" si="58"/>
        <v>53.295999999999999</v>
      </c>
      <c r="BD176" s="95">
        <f t="shared" si="59"/>
        <v>749</v>
      </c>
      <c r="BE176" s="4">
        <f>BD176*60*'Berechnungen 525d'!$D$9/1000</f>
        <v>38.01732765957447</v>
      </c>
      <c r="BF176" s="19">
        <f t="shared" si="60"/>
        <v>1004</v>
      </c>
      <c r="BG176" s="19">
        <f t="shared" si="61"/>
        <v>1039</v>
      </c>
      <c r="BH176" s="19">
        <f t="shared" si="49"/>
        <v>-35</v>
      </c>
      <c r="BI176" s="19" t="str">
        <f>IF(ISBLANK(R176),#REF!,R176)</f>
        <v>2.5</v>
      </c>
      <c r="BJ176" s="19" t="str">
        <f>IF(ISBLANK(Q176),#REF!,Q176)</f>
        <v>km/h</v>
      </c>
      <c r="BK176" s="19" t="e">
        <f t="shared" si="50"/>
        <v>#VALUE!</v>
      </c>
      <c r="BL176" s="47">
        <f t="shared" si="62"/>
        <v>5.84</v>
      </c>
      <c r="BM176" s="48">
        <f t="shared" si="63"/>
        <v>3.867</v>
      </c>
      <c r="BN176" s="20">
        <f t="shared" si="64"/>
        <v>337.76900000000001</v>
      </c>
      <c r="BO176" s="20">
        <f t="shared" si="65"/>
        <v>337.76900000000001</v>
      </c>
      <c r="BP176" s="20">
        <f t="shared" si="66"/>
        <v>0</v>
      </c>
    </row>
    <row r="177" spans="1:68" x14ac:dyDescent="0.25">
      <c r="A177">
        <v>2796.1107278057002</v>
      </c>
      <c r="B177">
        <v>156.765778493281</v>
      </c>
      <c r="D177">
        <v>3633.39731285988</v>
      </c>
      <c r="E177">
        <v>377.783299067619</v>
      </c>
      <c r="J177" s="64">
        <v>55690</v>
      </c>
      <c r="K177" s="88" t="s">
        <v>91</v>
      </c>
      <c r="L177" s="91">
        <v>337.76900000000001</v>
      </c>
      <c r="M177" s="88" t="s">
        <v>91</v>
      </c>
      <c r="N177" s="91">
        <v>3.867</v>
      </c>
      <c r="O177" s="70" t="s">
        <v>92</v>
      </c>
      <c r="P177" s="93" t="s">
        <v>128</v>
      </c>
      <c r="Q177" s="55" t="s">
        <v>20</v>
      </c>
      <c r="R177" s="89" t="s">
        <v>119</v>
      </c>
      <c r="S177" s="55" t="s">
        <v>101</v>
      </c>
      <c r="T177" s="89" t="s">
        <v>421</v>
      </c>
      <c r="U177" s="55" t="s">
        <v>101</v>
      </c>
      <c r="V177" s="89" t="s">
        <v>121</v>
      </c>
      <c r="W177" s="55" t="s">
        <v>102</v>
      </c>
      <c r="X177" s="89" t="s">
        <v>122</v>
      </c>
      <c r="Y177" s="55" t="s">
        <v>93</v>
      </c>
      <c r="Z177" s="91">
        <v>5.6</v>
      </c>
      <c r="AA177" s="52" t="s">
        <v>26</v>
      </c>
      <c r="AB177" s="90" t="s">
        <v>220</v>
      </c>
      <c r="AC177" s="55" t="s">
        <v>91</v>
      </c>
      <c r="AD177" s="91">
        <v>337.76900000000001</v>
      </c>
      <c r="AH177" s="77">
        <f t="shared" si="51"/>
        <v>2796.1107278057002</v>
      </c>
      <c r="AI177" s="78">
        <f t="shared" si="52"/>
        <v>470.29733547984301</v>
      </c>
      <c r="AJ177" s="79">
        <f t="shared" si="53"/>
        <v>187.28129783971104</v>
      </c>
      <c r="AK177" s="77">
        <f t="shared" si="54"/>
        <v>3633.39731285988</v>
      </c>
      <c r="AL177" s="78">
        <f t="shared" si="55"/>
        <v>377.783299067619</v>
      </c>
      <c r="AM177" s="79">
        <f t="shared" si="56"/>
        <v>195.48938117921344</v>
      </c>
      <c r="AN177" s="81"/>
      <c r="AO177" s="82"/>
      <c r="AP177" s="79"/>
      <c r="AQ177" s="100">
        <f>AI177*'Berechnungen 525d'!$C$5/'Berechnungen 525d'!$F$3/1000</f>
        <v>18.303542659112573</v>
      </c>
      <c r="AR177" s="100">
        <f>AI177*'Berechnungen 525d'!$C$6/'Berechnungen 525d'!$F$3/1000</f>
        <v>10.199684077215403</v>
      </c>
      <c r="AS177" s="100">
        <f>AI177*'Berechnungen 525d'!$C$7/'Berechnungen 525d'!$F$3/1000</f>
        <v>6.3573373357986416</v>
      </c>
      <c r="AT177" s="100">
        <f>AI177*'Berechnungen 525d'!$C$8/'Berechnungen 525d'!$F$3/1000</f>
        <v>4.4361639650902616</v>
      </c>
      <c r="AU177" s="100">
        <f>AI177*'Berechnungen 525d'!$C$9/'Berechnungen 525d'!$F$3/1000</f>
        <v>3.493042492197056</v>
      </c>
      <c r="AV177" s="4">
        <f>AH177/'Berechnungen 525d'!$C$5*'Berechnungen 525d'!$B$3/1000*60</f>
        <v>27.084626247577052</v>
      </c>
      <c r="AW177" s="4">
        <f>AH177/'Berechnungen 525d'!$C$6*'Berechnungen 525d'!$B$3/1000*60</f>
        <v>48.603918334693084</v>
      </c>
      <c r="AX177" s="4">
        <f>AH177/'Berechnungen 525d'!$C$7*'Berechnungen 525d'!$B$3/1000*60</f>
        <v>77.979912932584497</v>
      </c>
      <c r="AY177" s="4">
        <f>AH177/'Berechnungen 525d'!$C$8*'Berechnungen 525d'!$B$3/1000*60</f>
        <v>111.75074136795574</v>
      </c>
      <c r="AZ177" s="4">
        <f>AH177/'Berechnungen 525d'!$C$9*'Berechnungen 525d'!$B$3/1000*60</f>
        <v>141.9234415373038</v>
      </c>
      <c r="BA177" s="99"/>
      <c r="BB177" s="82"/>
      <c r="BC177" s="17">
        <f t="shared" si="58"/>
        <v>55.69</v>
      </c>
      <c r="BD177" s="95">
        <f t="shared" si="59"/>
        <v>752</v>
      </c>
      <c r="BE177" s="4">
        <f>BD177*60*'Berechnungen 525d'!$D$9/1000</f>
        <v>38.169599999999996</v>
      </c>
      <c r="BF177" s="19">
        <f t="shared" si="60"/>
        <v>1004</v>
      </c>
      <c r="BG177" s="19">
        <f t="shared" si="61"/>
        <v>1039</v>
      </c>
      <c r="BH177" s="19">
        <f t="shared" si="49"/>
        <v>-35</v>
      </c>
      <c r="BI177" s="19" t="str">
        <f>IF(ISBLANK(R177),#REF!,R177)</f>
        <v>2.5</v>
      </c>
      <c r="BJ177" s="19" t="str">
        <f>IF(ISBLANK(Q177),#REF!,Q177)</f>
        <v>km/h</v>
      </c>
      <c r="BK177" s="19" t="e">
        <f t="shared" si="50"/>
        <v>#VALUE!</v>
      </c>
      <c r="BL177" s="47">
        <f t="shared" si="62"/>
        <v>5.6</v>
      </c>
      <c r="BM177" s="48">
        <f t="shared" si="63"/>
        <v>3.867</v>
      </c>
      <c r="BN177" s="20">
        <f t="shared" si="64"/>
        <v>337.76900000000001</v>
      </c>
      <c r="BO177" s="20">
        <f t="shared" si="65"/>
        <v>337.76900000000001</v>
      </c>
      <c r="BP177" s="20">
        <f t="shared" si="66"/>
        <v>0</v>
      </c>
    </row>
    <row r="178" spans="1:68" x14ac:dyDescent="0.25">
      <c r="A178">
        <v>2832.3959299745302</v>
      </c>
      <c r="B178">
        <v>156.30862812648101</v>
      </c>
      <c r="D178">
        <v>3641.0748560460702</v>
      </c>
      <c r="E178">
        <v>376.79895002769098</v>
      </c>
      <c r="J178" s="64">
        <v>56010</v>
      </c>
      <c r="K178" s="88" t="s">
        <v>91</v>
      </c>
      <c r="L178" s="91">
        <v>337.76900000000001</v>
      </c>
      <c r="M178" s="88" t="s">
        <v>91</v>
      </c>
      <c r="N178" s="91">
        <v>3.8759999999999999</v>
      </c>
      <c r="O178" s="70" t="s">
        <v>92</v>
      </c>
      <c r="P178" s="93" t="s">
        <v>413</v>
      </c>
      <c r="Q178" s="55" t="s">
        <v>20</v>
      </c>
      <c r="R178" s="89" t="s">
        <v>119</v>
      </c>
      <c r="S178" s="55" t="s">
        <v>101</v>
      </c>
      <c r="T178" s="89" t="s">
        <v>421</v>
      </c>
      <c r="U178" s="55" t="s">
        <v>101</v>
      </c>
      <c r="V178" s="89" t="s">
        <v>121</v>
      </c>
      <c r="W178" s="55" t="s">
        <v>102</v>
      </c>
      <c r="X178" s="89" t="s">
        <v>122</v>
      </c>
      <c r="Y178" s="55" t="s">
        <v>93</v>
      </c>
      <c r="Z178" s="91">
        <v>5.85</v>
      </c>
      <c r="AA178" s="52" t="s">
        <v>26</v>
      </c>
      <c r="AB178" s="90" t="s">
        <v>123</v>
      </c>
      <c r="AC178" s="55" t="s">
        <v>91</v>
      </c>
      <c r="AD178" s="91">
        <v>337.76900000000001</v>
      </c>
      <c r="AH178" s="77">
        <f t="shared" si="51"/>
        <v>2832.3959299745302</v>
      </c>
      <c r="AI178" s="78">
        <f t="shared" si="52"/>
        <v>468.925884379443</v>
      </c>
      <c r="AJ178" s="79">
        <f t="shared" si="53"/>
        <v>189.15842712557682</v>
      </c>
      <c r="AK178" s="77">
        <f t="shared" si="54"/>
        <v>3641.0748560460702</v>
      </c>
      <c r="AL178" s="78">
        <f t="shared" si="55"/>
        <v>376.79895002769098</v>
      </c>
      <c r="AM178" s="79">
        <f t="shared" si="56"/>
        <v>195.39201781038275</v>
      </c>
      <c r="AN178" s="81"/>
      <c r="AO178" s="82"/>
      <c r="AP178" s="79"/>
      <c r="AQ178" s="100">
        <f>AI178*'Berechnungen 525d'!$C$5/'Berechnungen 525d'!$F$3/1000</f>
        <v>18.250167035167255</v>
      </c>
      <c r="AR178" s="100">
        <f>AI178*'Berechnungen 525d'!$C$6/'Berechnungen 525d'!$F$3/1000</f>
        <v>10.169940408909996</v>
      </c>
      <c r="AS178" s="100">
        <f>AI178*'Berechnungen 525d'!$C$7/'Berechnungen 525d'!$F$3/1000</f>
        <v>6.3387984740466408</v>
      </c>
      <c r="AT178" s="100">
        <f>AI178*'Berechnungen 525d'!$C$8/'Berechnungen 525d'!$F$3/1000</f>
        <v>4.423227506614964</v>
      </c>
      <c r="AU178" s="100">
        <f>AI178*'Berechnungen 525d'!$C$9/'Berechnungen 525d'!$F$3/1000</f>
        <v>3.4828563044212313</v>
      </c>
      <c r="AV178" s="4">
        <f>AH178/'Berechnungen 525d'!$C$5*'Berechnungen 525d'!$B$3/1000*60</f>
        <v>27.43610415197027</v>
      </c>
      <c r="AW178" s="4">
        <f>AH178/'Berechnungen 525d'!$C$6*'Berechnungen 525d'!$B$3/1000*60</f>
        <v>49.234652656275422</v>
      </c>
      <c r="AX178" s="4">
        <f>AH178/'Berechnungen 525d'!$C$7*'Berechnungen 525d'!$B$3/1000*60</f>
        <v>78.99186030567266</v>
      </c>
      <c r="AY178" s="4">
        <f>AH178/'Berechnungen 525d'!$C$8*'Berechnungen 525d'!$B$3/1000*60</f>
        <v>113.20093366639702</v>
      </c>
      <c r="AZ178" s="4">
        <f>AH178/'Berechnungen 525d'!$C$9*'Berechnungen 525d'!$B$3/1000*60</f>
        <v>143.76518575632423</v>
      </c>
      <c r="BA178" s="99"/>
      <c r="BB178" s="82"/>
      <c r="BC178" s="17">
        <f t="shared" si="58"/>
        <v>56.01</v>
      </c>
      <c r="BD178" s="95">
        <f t="shared" si="59"/>
        <v>749</v>
      </c>
      <c r="BE178" s="4">
        <f>BD178*60*'Berechnungen 525d'!$D$9/1000</f>
        <v>38.01732765957447</v>
      </c>
      <c r="BF178" s="19">
        <f t="shared" si="60"/>
        <v>1004</v>
      </c>
      <c r="BG178" s="19">
        <f t="shared" si="61"/>
        <v>1039</v>
      </c>
      <c r="BH178" s="19">
        <f t="shared" si="49"/>
        <v>-35</v>
      </c>
      <c r="BI178" s="19" t="str">
        <f>IF(ISBLANK(R178),#REF!,R178)</f>
        <v>2.5</v>
      </c>
      <c r="BJ178" s="19" t="str">
        <f>IF(ISBLANK(Q178),#REF!,Q178)</f>
        <v>km/h</v>
      </c>
      <c r="BK178" s="19" t="e">
        <f t="shared" si="50"/>
        <v>#VALUE!</v>
      </c>
      <c r="BL178" s="47">
        <f t="shared" si="62"/>
        <v>5.85</v>
      </c>
      <c r="BM178" s="48">
        <f t="shared" si="63"/>
        <v>3.8759999999999999</v>
      </c>
      <c r="BN178" s="20">
        <f t="shared" si="64"/>
        <v>337.76900000000001</v>
      </c>
      <c r="BO178" s="20">
        <f t="shared" si="65"/>
        <v>337.76900000000001</v>
      </c>
      <c r="BP178" s="20">
        <f t="shared" si="66"/>
        <v>0</v>
      </c>
    </row>
    <row r="179" spans="1:68" x14ac:dyDescent="0.25">
      <c r="A179">
        <v>2844.4854346552902</v>
      </c>
      <c r="B179">
        <v>155.65960602462201</v>
      </c>
      <c r="D179">
        <v>3648.7523992322499</v>
      </c>
      <c r="E179">
        <v>374.826458695273</v>
      </c>
      <c r="J179" s="64">
        <v>56281</v>
      </c>
      <c r="K179" s="88" t="s">
        <v>91</v>
      </c>
      <c r="L179" s="91">
        <v>337.76900000000001</v>
      </c>
      <c r="M179" s="88" t="s">
        <v>91</v>
      </c>
      <c r="N179" s="91">
        <v>3.871</v>
      </c>
      <c r="O179" s="70" t="s">
        <v>92</v>
      </c>
      <c r="P179" s="93" t="s">
        <v>124</v>
      </c>
      <c r="Q179" s="55" t="s">
        <v>20</v>
      </c>
      <c r="R179" s="89" t="s">
        <v>119</v>
      </c>
      <c r="S179" s="55" t="s">
        <v>101</v>
      </c>
      <c r="T179" s="89" t="s">
        <v>421</v>
      </c>
      <c r="U179" s="55" t="s">
        <v>101</v>
      </c>
      <c r="V179" s="89" t="s">
        <v>121</v>
      </c>
      <c r="W179" s="55" t="s">
        <v>102</v>
      </c>
      <c r="X179" s="89" t="s">
        <v>122</v>
      </c>
      <c r="Y179" s="55" t="s">
        <v>93</v>
      </c>
      <c r="Z179" s="91">
        <v>5.69</v>
      </c>
      <c r="AA179" s="52" t="s">
        <v>26</v>
      </c>
      <c r="AB179" s="90" t="s">
        <v>125</v>
      </c>
      <c r="AC179" s="55" t="s">
        <v>91</v>
      </c>
      <c r="AD179" s="91">
        <v>337.76900000000001</v>
      </c>
      <c r="AH179" s="77">
        <f t="shared" si="51"/>
        <v>2844.4854346552902</v>
      </c>
      <c r="AI179" s="78">
        <f t="shared" si="52"/>
        <v>466.97881807386602</v>
      </c>
      <c r="AJ179" s="79">
        <f t="shared" si="53"/>
        <v>189.1770384128022</v>
      </c>
      <c r="AK179" s="77">
        <f t="shared" si="54"/>
        <v>3648.7523992322499</v>
      </c>
      <c r="AL179" s="78">
        <f t="shared" si="55"/>
        <v>374.826458695273</v>
      </c>
      <c r="AM179" s="79">
        <f t="shared" si="56"/>
        <v>194.77901250311632</v>
      </c>
      <c r="AN179" s="81"/>
      <c r="AO179" s="82"/>
      <c r="AP179" s="79"/>
      <c r="AQ179" s="100">
        <f>AI179*'Berechnungen 525d'!$C$5/'Berechnungen 525d'!$F$3/1000</f>
        <v>18.174388993286819</v>
      </c>
      <c r="AR179" s="100">
        <f>AI179*'Berechnungen 525d'!$C$6/'Berechnungen 525d'!$F$3/1000</f>
        <v>10.127712950457539</v>
      </c>
      <c r="AS179" s="100">
        <f>AI179*'Berechnungen 525d'!$C$7/'Berechnungen 525d'!$F$3/1000</f>
        <v>6.3124786198057263</v>
      </c>
      <c r="AT179" s="100">
        <f>AI179*'Berechnungen 525d'!$C$8/'Berechnungen 525d'!$F$3/1000</f>
        <v>4.4048614544798204</v>
      </c>
      <c r="AU179" s="100">
        <f>AI179*'Berechnungen 525d'!$C$9/'Berechnungen 525d'!$F$3/1000</f>
        <v>3.4683948460471026</v>
      </c>
      <c r="AV179" s="4">
        <f>AH179/'Berechnungen 525d'!$C$5*'Berechnungen 525d'!$B$3/1000*60</f>
        <v>27.553209570057085</v>
      </c>
      <c r="AW179" s="4">
        <f>AH179/'Berechnungen 525d'!$C$6*'Berechnungen 525d'!$B$3/1000*60</f>
        <v>49.444800735307929</v>
      </c>
      <c r="AX179" s="4">
        <f>AH179/'Berechnungen 525d'!$C$7*'Berechnungen 525d'!$B$3/1000*60</f>
        <v>79.329020959944572</v>
      </c>
      <c r="AY179" s="4">
        <f>AH179/'Berechnungen 525d'!$C$8*'Berechnungen 525d'!$B$3/1000*60</f>
        <v>113.68410877724341</v>
      </c>
      <c r="AZ179" s="4">
        <f>AH179/'Berechnungen 525d'!$C$9*'Berechnungen 525d'!$B$3/1000*60</f>
        <v>144.37881814709917</v>
      </c>
      <c r="BA179" s="99"/>
      <c r="BB179" s="82"/>
      <c r="BC179" s="17">
        <f t="shared" si="58"/>
        <v>56.280999999999999</v>
      </c>
      <c r="BD179" s="95">
        <f t="shared" si="59"/>
        <v>751</v>
      </c>
      <c r="BE179" s="4">
        <f>BD179*60*'Berechnungen 525d'!$D$9/1000</f>
        <v>38.118842553191492</v>
      </c>
      <c r="BF179" s="19">
        <f t="shared" si="60"/>
        <v>1004</v>
      </c>
      <c r="BG179" s="19">
        <f t="shared" si="61"/>
        <v>1039</v>
      </c>
      <c r="BH179" s="19">
        <f t="shared" si="49"/>
        <v>-35</v>
      </c>
      <c r="BI179" s="19" t="str">
        <f>IF(ISBLANK(R179),#REF!,R179)</f>
        <v>2.5</v>
      </c>
      <c r="BJ179" s="19" t="str">
        <f>IF(ISBLANK(Q179),#REF!,Q179)</f>
        <v>km/h</v>
      </c>
      <c r="BK179" s="19" t="e">
        <f t="shared" si="50"/>
        <v>#VALUE!</v>
      </c>
      <c r="BL179" s="47">
        <f t="shared" si="62"/>
        <v>5.69</v>
      </c>
      <c r="BM179" s="48">
        <f t="shared" si="63"/>
        <v>3.871</v>
      </c>
      <c r="BN179" s="20">
        <f t="shared" si="64"/>
        <v>337.76900000000001</v>
      </c>
      <c r="BO179" s="20">
        <f t="shared" si="65"/>
        <v>337.76900000000001</v>
      </c>
      <c r="BP179" s="20">
        <f t="shared" si="66"/>
        <v>0</v>
      </c>
    </row>
    <row r="180" spans="1:68" x14ac:dyDescent="0.25">
      <c r="A180">
        <v>2858.5931596412302</v>
      </c>
      <c r="B180">
        <v>155.19729276867</v>
      </c>
      <c r="D180">
        <v>3656.4299424184301</v>
      </c>
      <c r="E180">
        <v>372.85396736285497</v>
      </c>
      <c r="J180" s="64">
        <v>56561</v>
      </c>
      <c r="K180" s="88" t="s">
        <v>91</v>
      </c>
      <c r="L180" s="91">
        <v>337.76900000000001</v>
      </c>
      <c r="M180" s="88" t="s">
        <v>91</v>
      </c>
      <c r="N180" s="91">
        <v>3.863</v>
      </c>
      <c r="O180" s="70" t="s">
        <v>92</v>
      </c>
      <c r="P180" s="93" t="s">
        <v>413</v>
      </c>
      <c r="Q180" s="55" t="s">
        <v>20</v>
      </c>
      <c r="R180" s="89" t="s">
        <v>119</v>
      </c>
      <c r="S180" s="55" t="s">
        <v>101</v>
      </c>
      <c r="T180" s="89" t="s">
        <v>421</v>
      </c>
      <c r="U180" s="55" t="s">
        <v>101</v>
      </c>
      <c r="V180" s="89" t="s">
        <v>121</v>
      </c>
      <c r="W180" s="55" t="s">
        <v>102</v>
      </c>
      <c r="X180" s="89" t="s">
        <v>122</v>
      </c>
      <c r="Y180" s="55" t="s">
        <v>93</v>
      </c>
      <c r="Z180" s="91">
        <v>5.86</v>
      </c>
      <c r="AA180" s="52" t="s">
        <v>26</v>
      </c>
      <c r="AB180" s="90" t="s">
        <v>123</v>
      </c>
      <c r="AC180" s="55" t="s">
        <v>91</v>
      </c>
      <c r="AD180" s="91">
        <v>337.76900000000001</v>
      </c>
      <c r="AH180" s="77">
        <f t="shared" si="51"/>
        <v>2858.5931596412302</v>
      </c>
      <c r="AI180" s="78">
        <f t="shared" si="52"/>
        <v>465.59187830601002</v>
      </c>
      <c r="AJ180" s="79">
        <f t="shared" si="53"/>
        <v>189.55064756492979</v>
      </c>
      <c r="AK180" s="77">
        <f t="shared" si="54"/>
        <v>3656.4299424184301</v>
      </c>
      <c r="AL180" s="78">
        <f t="shared" si="55"/>
        <v>372.85396736285497</v>
      </c>
      <c r="AM180" s="79">
        <f t="shared" si="56"/>
        <v>194.16169364528324</v>
      </c>
      <c r="AN180" s="81"/>
      <c r="AO180" s="82"/>
      <c r="AP180" s="79"/>
      <c r="AQ180" s="100">
        <f>AI180*'Berechnungen 525d'!$C$5/'Berechnungen 525d'!$F$3/1000</f>
        <v>18.120410564553705</v>
      </c>
      <c r="AR180" s="100">
        <f>AI180*'Berechnungen 525d'!$C$6/'Berechnungen 525d'!$F$3/1000</f>
        <v>10.097633368033742</v>
      </c>
      <c r="AS180" s="100">
        <f>AI180*'Berechnungen 525d'!$C$7/'Berechnungen 525d'!$F$3/1000</f>
        <v>6.2937303869251409</v>
      </c>
      <c r="AT180" s="100">
        <f>AI180*'Berechnungen 525d'!$C$8/'Berechnungen 525d'!$F$3/1000</f>
        <v>4.3917788963708402</v>
      </c>
      <c r="AU180" s="100">
        <f>AI180*'Berechnungen 525d'!$C$9/'Berechnungen 525d'!$F$3/1000</f>
        <v>3.4580936191896381</v>
      </c>
      <c r="AV180" s="4">
        <f>AH180/'Berechnungen 525d'!$C$5*'Berechnungen 525d'!$B$3/1000*60</f>
        <v>27.689864551080547</v>
      </c>
      <c r="AW180" s="4">
        <f>AH180/'Berechnungen 525d'!$C$6*'Berechnungen 525d'!$B$3/1000*60</f>
        <v>49.690030906733597</v>
      </c>
      <c r="AX180" s="4">
        <f>AH180/'Berechnungen 525d'!$C$7*'Berechnungen 525d'!$B$3/1000*60</f>
        <v>79.722467169045117</v>
      </c>
      <c r="AY180" s="4">
        <f>AH180/'Berechnungen 525d'!$C$8*'Berechnungen 525d'!$B$3/1000*60</f>
        <v>114.24794507689927</v>
      </c>
      <c r="AZ180" s="4">
        <f>AH180/'Berechnungen 525d'!$C$9*'Berechnungen 525d'!$B$3/1000*60</f>
        <v>145.09489024766211</v>
      </c>
      <c r="BA180" s="99"/>
      <c r="BB180" s="82"/>
      <c r="BC180" s="17">
        <f t="shared" si="58"/>
        <v>56.561</v>
      </c>
      <c r="BD180" s="95">
        <f t="shared" si="59"/>
        <v>749</v>
      </c>
      <c r="BE180" s="4">
        <f>BD180*60*'Berechnungen 525d'!$D$9/1000</f>
        <v>38.01732765957447</v>
      </c>
      <c r="BF180" s="19">
        <f t="shared" si="60"/>
        <v>1004</v>
      </c>
      <c r="BG180" s="19">
        <f t="shared" si="61"/>
        <v>1039</v>
      </c>
      <c r="BH180" s="19">
        <f t="shared" si="49"/>
        <v>-35</v>
      </c>
      <c r="BI180" s="19" t="str">
        <f>IF(ISBLANK(R180),#REF!,R180)</f>
        <v>2.5</v>
      </c>
      <c r="BJ180" s="19" t="str">
        <f>IF(ISBLANK(Q180),#REF!,Q180)</f>
        <v>km/h</v>
      </c>
      <c r="BK180" s="19" t="e">
        <f t="shared" si="50"/>
        <v>#VALUE!</v>
      </c>
      <c r="BL180" s="47">
        <f t="shared" si="62"/>
        <v>5.86</v>
      </c>
      <c r="BM180" s="48">
        <f t="shared" si="63"/>
        <v>3.863</v>
      </c>
      <c r="BN180" s="20">
        <f t="shared" si="64"/>
        <v>337.76900000000001</v>
      </c>
      <c r="BO180" s="20">
        <f t="shared" si="65"/>
        <v>337.76900000000001</v>
      </c>
      <c r="BP180" s="20">
        <f t="shared" si="66"/>
        <v>0</v>
      </c>
    </row>
    <row r="181" spans="1:68" x14ac:dyDescent="0.25">
      <c r="A181">
        <v>2882.78155607393</v>
      </c>
      <c r="B181">
        <v>154.737326280514</v>
      </c>
      <c r="D181">
        <v>3671.78502879079</v>
      </c>
      <c r="E181">
        <v>372.86155386797998</v>
      </c>
      <c r="J181" s="64">
        <v>56851</v>
      </c>
      <c r="K181" s="88" t="s">
        <v>91</v>
      </c>
      <c r="L181" s="91">
        <v>337.76900000000001</v>
      </c>
      <c r="M181" s="88" t="s">
        <v>91</v>
      </c>
      <c r="N181" s="91">
        <v>3.871</v>
      </c>
      <c r="O181" s="70" t="s">
        <v>92</v>
      </c>
      <c r="P181" s="93" t="s">
        <v>118</v>
      </c>
      <c r="Q181" s="55" t="s">
        <v>20</v>
      </c>
      <c r="R181" s="89" t="s">
        <v>119</v>
      </c>
      <c r="S181" s="55" t="s">
        <v>101</v>
      </c>
      <c r="T181" s="89" t="s">
        <v>421</v>
      </c>
      <c r="U181" s="55" t="s">
        <v>101</v>
      </c>
      <c r="V181" s="89" t="s">
        <v>121</v>
      </c>
      <c r="W181" s="55" t="s">
        <v>102</v>
      </c>
      <c r="X181" s="89" t="s">
        <v>122</v>
      </c>
      <c r="Y181" s="55" t="s">
        <v>93</v>
      </c>
      <c r="Z181" s="91">
        <v>5.78</v>
      </c>
      <c r="AA181" s="52" t="s">
        <v>26</v>
      </c>
      <c r="AB181" s="90" t="s">
        <v>125</v>
      </c>
      <c r="AC181" s="55" t="s">
        <v>91</v>
      </c>
      <c r="AD181" s="91">
        <v>337.76900000000001</v>
      </c>
      <c r="AH181" s="77">
        <f t="shared" si="51"/>
        <v>2882.78155607393</v>
      </c>
      <c r="AI181" s="78">
        <f t="shared" si="52"/>
        <v>464.21197884154196</v>
      </c>
      <c r="AJ181" s="79">
        <f t="shared" si="53"/>
        <v>190.58802263305577</v>
      </c>
      <c r="AK181" s="77">
        <f t="shared" si="54"/>
        <v>3671.78502879079</v>
      </c>
      <c r="AL181" s="78">
        <f t="shared" si="55"/>
        <v>372.86155386797998</v>
      </c>
      <c r="AM181" s="79">
        <f t="shared" si="56"/>
        <v>194.98103805867254</v>
      </c>
      <c r="AN181" s="81"/>
      <c r="AO181" s="82"/>
      <c r="AP181" s="79"/>
      <c r="AQ181" s="100">
        <f>AI181*'Berechnungen 525d'!$C$5/'Berechnungen 525d'!$F$3/1000</f>
        <v>18.066706137996817</v>
      </c>
      <c r="AR181" s="100">
        <f>AI181*'Berechnungen 525d'!$C$6/'Berechnungen 525d'!$F$3/1000</f>
        <v>10.067706473845552</v>
      </c>
      <c r="AS181" s="100">
        <f>AI181*'Berechnungen 525d'!$C$7/'Berechnungen 525d'!$F$3/1000</f>
        <v>6.2750773227393521</v>
      </c>
      <c r="AT181" s="100">
        <f>AI181*'Berechnungen 525d'!$C$8/'Berechnungen 525d'!$F$3/1000</f>
        <v>4.3787627471862516</v>
      </c>
      <c r="AU181" s="100">
        <f>AI181*'Berechnungen 525d'!$C$9/'Berechnungen 525d'!$F$3/1000</f>
        <v>3.4478446828238196</v>
      </c>
      <c r="AV181" s="4">
        <f>AH181/'Berechnungen 525d'!$C$5*'Berechnungen 525d'!$B$3/1000*60</f>
        <v>27.924166315453817</v>
      </c>
      <c r="AW181" s="4">
        <f>AH181/'Berechnungen 525d'!$C$6*'Berechnungen 525d'!$B$3/1000*60</f>
        <v>50.110490237321244</v>
      </c>
      <c r="AX181" s="4">
        <f>AH181/'Berechnungen 525d'!$C$7*'Berechnungen 525d'!$B$3/1000*60</f>
        <v>80.397050270867055</v>
      </c>
      <c r="AY181" s="4">
        <f>AH181/'Berechnungen 525d'!$C$8*'Berechnungen 525d'!$B$3/1000*60</f>
        <v>115.21467046691183</v>
      </c>
      <c r="AZ181" s="4">
        <f>AH181/'Berechnungen 525d'!$C$9*'Berechnungen 525d'!$B$3/1000*60</f>
        <v>146.32263149297805</v>
      </c>
      <c r="BA181" s="99"/>
      <c r="BB181" s="82"/>
      <c r="BC181" s="17">
        <f t="shared" si="58"/>
        <v>56.850999999999999</v>
      </c>
      <c r="BD181" s="95">
        <f t="shared" si="59"/>
        <v>750</v>
      </c>
      <c r="BE181" s="4">
        <f>BD181*60*'Berechnungen 525d'!$D$9/1000</f>
        <v>38.068085106382973</v>
      </c>
      <c r="BF181" s="19">
        <f t="shared" si="60"/>
        <v>1004</v>
      </c>
      <c r="BG181" s="19">
        <f t="shared" si="61"/>
        <v>1039</v>
      </c>
      <c r="BH181" s="19">
        <f t="shared" si="49"/>
        <v>-35</v>
      </c>
      <c r="BI181" s="19" t="str">
        <f>IF(ISBLANK(R181),#REF!,R181)</f>
        <v>2.5</v>
      </c>
      <c r="BJ181" s="19" t="str">
        <f>IF(ISBLANK(Q181),#REF!,Q181)</f>
        <v>km/h</v>
      </c>
      <c r="BK181" s="19" t="e">
        <f t="shared" si="50"/>
        <v>#VALUE!</v>
      </c>
      <c r="BL181" s="47">
        <f t="shared" si="62"/>
        <v>5.78</v>
      </c>
      <c r="BM181" s="48">
        <f t="shared" si="63"/>
        <v>3.871</v>
      </c>
      <c r="BN181" s="20">
        <f t="shared" si="64"/>
        <v>337.76900000000001</v>
      </c>
      <c r="BO181" s="20">
        <f t="shared" si="65"/>
        <v>337.76900000000001</v>
      </c>
      <c r="BP181" s="20">
        <f t="shared" si="66"/>
        <v>0</v>
      </c>
    </row>
    <row r="182" spans="1:68" x14ac:dyDescent="0.25">
      <c r="A182">
        <v>2908.9840007801699</v>
      </c>
      <c r="B182">
        <v>154.09158965357</v>
      </c>
      <c r="D182">
        <v>3694.81765834933</v>
      </c>
      <c r="E182">
        <v>373.86107591815698</v>
      </c>
      <c r="J182" s="64">
        <v>57132</v>
      </c>
      <c r="K182" s="88" t="s">
        <v>91</v>
      </c>
      <c r="L182" s="91">
        <v>337.76900000000001</v>
      </c>
      <c r="M182" s="88" t="s">
        <v>91</v>
      </c>
      <c r="N182" s="91">
        <v>3.867</v>
      </c>
      <c r="O182" s="70" t="s">
        <v>92</v>
      </c>
      <c r="P182" s="93" t="s">
        <v>413</v>
      </c>
      <c r="Q182" s="55" t="s">
        <v>20</v>
      </c>
      <c r="R182" s="89" t="s">
        <v>119</v>
      </c>
      <c r="S182" s="55" t="s">
        <v>101</v>
      </c>
      <c r="T182" s="89" t="s">
        <v>421</v>
      </c>
      <c r="U182" s="55" t="s">
        <v>101</v>
      </c>
      <c r="V182" s="89" t="s">
        <v>121</v>
      </c>
      <c r="W182" s="55" t="s">
        <v>102</v>
      </c>
      <c r="X182" s="89" t="s">
        <v>122</v>
      </c>
      <c r="Y182" s="55" t="s">
        <v>93</v>
      </c>
      <c r="Z182" s="91">
        <v>5.85</v>
      </c>
      <c r="AA182" s="52" t="s">
        <v>26</v>
      </c>
      <c r="AB182" s="90" t="s">
        <v>123</v>
      </c>
      <c r="AC182" s="55" t="s">
        <v>91</v>
      </c>
      <c r="AD182" s="91">
        <v>337.76900000000001</v>
      </c>
      <c r="AH182" s="77">
        <f t="shared" si="51"/>
        <v>2908.9840007801699</v>
      </c>
      <c r="AI182" s="78">
        <f t="shared" si="52"/>
        <v>462.27476896070999</v>
      </c>
      <c r="AJ182" s="79">
        <f t="shared" si="53"/>
        <v>191.51775808482216</v>
      </c>
      <c r="AK182" s="77">
        <f t="shared" si="54"/>
        <v>3694.81765834933</v>
      </c>
      <c r="AL182" s="78">
        <f t="shared" si="55"/>
        <v>373.86107591815698</v>
      </c>
      <c r="AM182" s="79">
        <f t="shared" si="56"/>
        <v>196.73008897300898</v>
      </c>
      <c r="AN182" s="81"/>
      <c r="AO182" s="82"/>
      <c r="AP182" s="79"/>
      <c r="AQ182" s="100">
        <f>AI182*'Berechnungen 525d'!$C$5/'Berechnungen 525d'!$F$3/1000</f>
        <v>17.99131169916317</v>
      </c>
      <c r="AR182" s="100">
        <f>AI182*'Berechnungen 525d'!$C$6/'Berechnungen 525d'!$F$3/1000</f>
        <v>10.025692778922986</v>
      </c>
      <c r="AS182" s="100">
        <f>AI182*'Berechnungen 525d'!$C$7/'Berechnungen 525d'!$F$3/1000</f>
        <v>6.2488907046711759</v>
      </c>
      <c r="AT182" s="100">
        <f>AI182*'Berechnungen 525d'!$C$8/'Berechnungen 525d'!$F$3/1000</f>
        <v>4.3604896675452718</v>
      </c>
      <c r="AU182" s="100">
        <f>AI182*'Berechnungen 525d'!$C$9/'Berechnungen 525d'!$F$3/1000</f>
        <v>3.4334564311380089</v>
      </c>
      <c r="AV182" s="4">
        <f>AH182/'Berechnungen 525d'!$C$5*'Berechnungen 525d'!$B$3/1000*60</f>
        <v>28.177977230230518</v>
      </c>
      <c r="AW182" s="4">
        <f>AH182/'Berechnungen 525d'!$C$6*'Berechnungen 525d'!$B$3/1000*60</f>
        <v>50.565959139180798</v>
      </c>
      <c r="AX182" s="4">
        <f>AH182/'Berechnungen 525d'!$C$7*'Berechnungen 525d'!$B$3/1000*60</f>
        <v>81.127802574949413</v>
      </c>
      <c r="AY182" s="4">
        <f>AH182/'Berechnungen 525d'!$C$8*'Berechnungen 525d'!$B$3/1000*60</f>
        <v>116.26189030425823</v>
      </c>
      <c r="AZ182" s="4">
        <f>AH182/'Berechnungen 525d'!$C$9*'Berechnungen 525d'!$B$3/1000*60</f>
        <v>147.65260068640794</v>
      </c>
      <c r="BA182" s="99"/>
      <c r="BB182" s="82"/>
      <c r="BC182" s="17">
        <f t="shared" si="58"/>
        <v>57.131999999999998</v>
      </c>
      <c r="BD182" s="95">
        <f t="shared" si="59"/>
        <v>749</v>
      </c>
      <c r="BE182" s="4">
        <f>BD182*60*'Berechnungen 525d'!$D$9/1000</f>
        <v>38.01732765957447</v>
      </c>
      <c r="BF182" s="19">
        <f t="shared" si="60"/>
        <v>1004</v>
      </c>
      <c r="BG182" s="19">
        <f t="shared" si="61"/>
        <v>1039</v>
      </c>
      <c r="BH182" s="19">
        <f t="shared" si="49"/>
        <v>-35</v>
      </c>
      <c r="BI182" s="19" t="str">
        <f>IF(ISBLANK(R182),#REF!,R182)</f>
        <v>2.5</v>
      </c>
      <c r="BJ182" s="19" t="str">
        <f>IF(ISBLANK(Q182),#REF!,Q182)</f>
        <v>km/h</v>
      </c>
      <c r="BK182" s="19" t="e">
        <f t="shared" si="50"/>
        <v>#VALUE!</v>
      </c>
      <c r="BL182" s="47">
        <f t="shared" si="62"/>
        <v>5.85</v>
      </c>
      <c r="BM182" s="48">
        <f t="shared" si="63"/>
        <v>3.867</v>
      </c>
      <c r="BN182" s="20">
        <f t="shared" si="64"/>
        <v>337.76900000000001</v>
      </c>
      <c r="BO182" s="20">
        <f t="shared" si="65"/>
        <v>337.76900000000001</v>
      </c>
      <c r="BP182" s="20">
        <f t="shared" si="66"/>
        <v>0</v>
      </c>
    </row>
    <row r="183" spans="1:68" x14ac:dyDescent="0.25">
      <c r="A183">
        <v>2951.3061327300602</v>
      </c>
      <c r="B183">
        <v>152.61153013953901</v>
      </c>
      <c r="D183">
        <v>3710.1727447216899</v>
      </c>
      <c r="E183">
        <v>374.856804715772</v>
      </c>
      <c r="J183" s="64">
        <v>57422</v>
      </c>
      <c r="K183" s="88" t="s">
        <v>91</v>
      </c>
      <c r="L183" s="91">
        <v>337.76900000000001</v>
      </c>
      <c r="M183" s="88" t="s">
        <v>91</v>
      </c>
      <c r="N183" s="91">
        <v>3.867</v>
      </c>
      <c r="O183" s="70" t="s">
        <v>92</v>
      </c>
      <c r="P183" s="93" t="s">
        <v>413</v>
      </c>
      <c r="Q183" s="55" t="s">
        <v>20</v>
      </c>
      <c r="R183" s="89" t="s">
        <v>119</v>
      </c>
      <c r="S183" s="55" t="s">
        <v>101</v>
      </c>
      <c r="T183" s="89" t="s">
        <v>421</v>
      </c>
      <c r="U183" s="55" t="s">
        <v>101</v>
      </c>
      <c r="V183" s="89" t="s">
        <v>121</v>
      </c>
      <c r="W183" s="55" t="s">
        <v>102</v>
      </c>
      <c r="X183" s="89" t="s">
        <v>122</v>
      </c>
      <c r="Y183" s="55" t="s">
        <v>93</v>
      </c>
      <c r="Z183" s="91">
        <v>5.85</v>
      </c>
      <c r="AA183" s="52" t="s">
        <v>26</v>
      </c>
      <c r="AB183" s="90" t="s">
        <v>123</v>
      </c>
      <c r="AC183" s="55" t="s">
        <v>91</v>
      </c>
      <c r="AD183" s="91">
        <v>337.76900000000001</v>
      </c>
      <c r="AH183" s="77">
        <f t="shared" si="51"/>
        <v>2951.3061327300602</v>
      </c>
      <c r="AI183" s="78">
        <f t="shared" si="52"/>
        <v>457.83459041861704</v>
      </c>
      <c r="AJ183" s="79">
        <f t="shared" si="53"/>
        <v>192.4378021390977</v>
      </c>
      <c r="AK183" s="77">
        <f t="shared" si="54"/>
        <v>3710.1727447216899</v>
      </c>
      <c r="AL183" s="78">
        <f t="shared" si="55"/>
        <v>374.856804715772</v>
      </c>
      <c r="AM183" s="79">
        <f t="shared" si="56"/>
        <v>198.07381026473109</v>
      </c>
      <c r="AN183" s="81"/>
      <c r="AO183" s="82"/>
      <c r="AP183" s="79"/>
      <c r="AQ183" s="100">
        <f>AI183*'Berechnungen 525d'!$C$5/'Berechnungen 525d'!$F$3/1000</f>
        <v>17.818504006607661</v>
      </c>
      <c r="AR183" s="100">
        <f>AI183*'Berechnungen 525d'!$C$6/'Berechnungen 525d'!$F$3/1000</f>
        <v>9.929395362460756</v>
      </c>
      <c r="AS183" s="100">
        <f>AI183*'Berechnungen 525d'!$C$7/'Berechnungen 525d'!$F$3/1000</f>
        <v>6.1888697122186915</v>
      </c>
      <c r="AT183" s="100">
        <f>AI183*'Berechnungen 525d'!$C$8/'Berechnungen 525d'!$F$3/1000</f>
        <v>4.3186068870976575</v>
      </c>
      <c r="AU183" s="100">
        <f>AI183*'Berechnungen 525d'!$C$9/'Berechnungen 525d'!$F$3/1000</f>
        <v>3.4004778638564241</v>
      </c>
      <c r="AV183" s="4">
        <f>AH183/'Berechnungen 525d'!$C$5*'Berechnungen 525d'!$B$3/1000*60</f>
        <v>28.587932070167415</v>
      </c>
      <c r="AW183" s="4">
        <f>AH183/'Berechnungen 525d'!$C$6*'Berechnungen 525d'!$B$3/1000*60</f>
        <v>51.301631523177143</v>
      </c>
      <c r="AX183" s="4">
        <f>AH183/'Berechnungen 525d'!$C$7*'Berechnungen 525d'!$B$3/1000*60</f>
        <v>82.308112114108397</v>
      </c>
      <c r="AY183" s="4">
        <f>AH183/'Berechnungen 525d'!$C$8*'Berechnungen 525d'!$B$3/1000*60</f>
        <v>117.95335751785612</v>
      </c>
      <c r="AZ183" s="4">
        <f>AH183/'Berechnungen 525d'!$C$9*'Berechnungen 525d'!$B$3/1000*60</f>
        <v>149.80076404767726</v>
      </c>
      <c r="BA183" s="99"/>
      <c r="BB183" s="82"/>
      <c r="BC183" s="17">
        <f t="shared" si="58"/>
        <v>57.421999999999997</v>
      </c>
      <c r="BD183" s="95">
        <f t="shared" si="59"/>
        <v>749</v>
      </c>
      <c r="BE183" s="4">
        <f>BD183*60*'Berechnungen 525d'!$D$9/1000</f>
        <v>38.01732765957447</v>
      </c>
      <c r="BF183" s="19">
        <f t="shared" si="60"/>
        <v>1004</v>
      </c>
      <c r="BG183" s="19">
        <f t="shared" si="61"/>
        <v>1039</v>
      </c>
      <c r="BH183" s="19">
        <f t="shared" si="49"/>
        <v>-35</v>
      </c>
      <c r="BI183" s="19" t="str">
        <f>IF(ISBLANK(R183),#REF!,R183)</f>
        <v>2.5</v>
      </c>
      <c r="BJ183" s="19" t="str">
        <f>IF(ISBLANK(Q183),#REF!,Q183)</f>
        <v>km/h</v>
      </c>
      <c r="BK183" s="19" t="e">
        <f t="shared" si="50"/>
        <v>#VALUE!</v>
      </c>
      <c r="BL183" s="47">
        <f t="shared" si="62"/>
        <v>5.85</v>
      </c>
      <c r="BM183" s="48">
        <f t="shared" si="63"/>
        <v>3.867</v>
      </c>
      <c r="BN183" s="20">
        <f t="shared" si="64"/>
        <v>337.76900000000001</v>
      </c>
      <c r="BO183" s="20">
        <f t="shared" si="65"/>
        <v>337.76900000000001</v>
      </c>
      <c r="BP183" s="20">
        <f t="shared" si="66"/>
        <v>0</v>
      </c>
    </row>
    <row r="184" spans="1:68" x14ac:dyDescent="0.25">
      <c r="A184">
        <v>2957.35453559812</v>
      </c>
      <c r="B184">
        <v>152.612938200217</v>
      </c>
      <c r="D184">
        <v>3733.20537428023</v>
      </c>
      <c r="E184">
        <v>374.868184473459</v>
      </c>
      <c r="J184" s="64">
        <v>57723</v>
      </c>
      <c r="K184" s="88" t="s">
        <v>91</v>
      </c>
      <c r="L184" s="91">
        <v>327.53300000000002</v>
      </c>
      <c r="M184" s="88" t="s">
        <v>91</v>
      </c>
      <c r="N184" s="91">
        <v>3.863</v>
      </c>
      <c r="O184" s="70" t="s">
        <v>92</v>
      </c>
      <c r="P184" s="93" t="s">
        <v>118</v>
      </c>
      <c r="Q184" s="55" t="s">
        <v>20</v>
      </c>
      <c r="R184" s="89" t="s">
        <v>119</v>
      </c>
      <c r="S184" s="55" t="s">
        <v>101</v>
      </c>
      <c r="T184" s="89" t="s">
        <v>421</v>
      </c>
      <c r="U184" s="55" t="s">
        <v>101</v>
      </c>
      <c r="V184" s="89" t="s">
        <v>121</v>
      </c>
      <c r="W184" s="55" t="s">
        <v>102</v>
      </c>
      <c r="X184" s="89" t="s">
        <v>122</v>
      </c>
      <c r="Y184" s="55" t="s">
        <v>93</v>
      </c>
      <c r="Z184" s="91">
        <v>5.77</v>
      </c>
      <c r="AA184" s="52" t="s">
        <v>26</v>
      </c>
      <c r="AB184" s="90" t="s">
        <v>125</v>
      </c>
      <c r="AC184" s="55" t="s">
        <v>91</v>
      </c>
      <c r="AD184" s="91">
        <v>337.76900000000001</v>
      </c>
      <c r="AH184" s="77">
        <f t="shared" si="51"/>
        <v>2957.35453559812</v>
      </c>
      <c r="AI184" s="78">
        <f t="shared" si="52"/>
        <v>457.83881460065101</v>
      </c>
      <c r="AJ184" s="79">
        <f t="shared" si="53"/>
        <v>192.83396306918624</v>
      </c>
      <c r="AK184" s="77">
        <f t="shared" si="54"/>
        <v>3733.20537428023</v>
      </c>
      <c r="AL184" s="78">
        <f t="shared" si="55"/>
        <v>374.868184473459</v>
      </c>
      <c r="AM184" s="79">
        <f t="shared" si="56"/>
        <v>199.30949629761415</v>
      </c>
      <c r="AN184" s="81"/>
      <c r="AO184" s="82"/>
      <c r="AP184" s="79"/>
      <c r="AQ184" s="100">
        <f>AI184*'Berechnungen 525d'!$C$5/'Berechnungen 525d'!$F$3/1000</f>
        <v>17.818668407913442</v>
      </c>
      <c r="AR184" s="100">
        <f>AI184*'Berechnungen 525d'!$C$6/'Berechnungen 525d'!$F$3/1000</f>
        <v>9.9294869754021455</v>
      </c>
      <c r="AS184" s="100">
        <f>AI184*'Berechnungen 525d'!$C$7/'Berechnungen 525d'!$F$3/1000</f>
        <v>6.188926813435585</v>
      </c>
      <c r="AT184" s="100">
        <f>AI184*'Berechnungen 525d'!$C$8/'Berechnungen 525d'!$F$3/1000</f>
        <v>4.3186467324523035</v>
      </c>
      <c r="AU184" s="100">
        <f>AI184*'Berechnungen 525d'!$C$9/'Berechnungen 525d'!$F$3/1000</f>
        <v>3.4005092381514199</v>
      </c>
      <c r="AV184" s="4">
        <f>AH184/'Berechnungen 525d'!$C$5*'Berechnungen 525d'!$B$3/1000*60</f>
        <v>28.646520140177334</v>
      </c>
      <c r="AW184" s="4">
        <f>AH184/'Berechnungen 525d'!$C$6*'Berechnungen 525d'!$B$3/1000*60</f>
        <v>51.40676901867441</v>
      </c>
      <c r="AX184" s="4">
        <f>AH184/'Berechnungen 525d'!$C$7*'Berechnungen 525d'!$B$3/1000*60</f>
        <v>82.476794249741346</v>
      </c>
      <c r="AY184" s="4">
        <f>AH184/'Berechnungen 525d'!$C$8*'Berechnungen 525d'!$B$3/1000*60</f>
        <v>118.19509097207028</v>
      </c>
      <c r="AZ184" s="4">
        <f>AH184/'Berechnungen 525d'!$C$9*'Berechnungen 525d'!$B$3/1000*60</f>
        <v>150.10776553452928</v>
      </c>
      <c r="BA184" s="99"/>
      <c r="BB184" s="82"/>
      <c r="BC184" s="17">
        <f t="shared" si="58"/>
        <v>57.722999999999999</v>
      </c>
      <c r="BD184" s="95">
        <f t="shared" si="59"/>
        <v>750</v>
      </c>
      <c r="BE184" s="4">
        <f>BD184*60*'Berechnungen 525d'!$D$9/1000</f>
        <v>38.068085106382973</v>
      </c>
      <c r="BF184" s="19">
        <f t="shared" si="60"/>
        <v>1004</v>
      </c>
      <c r="BG184" s="19">
        <f t="shared" si="61"/>
        <v>1039</v>
      </c>
      <c r="BH184" s="19">
        <f t="shared" si="49"/>
        <v>-35</v>
      </c>
      <c r="BI184" s="19" t="str">
        <f>IF(ISBLANK(R184),#REF!,R184)</f>
        <v>2.5</v>
      </c>
      <c r="BJ184" s="19" t="str">
        <f>IF(ISBLANK(Q184),#REF!,Q184)</f>
        <v>km/h</v>
      </c>
      <c r="BK184" s="19" t="e">
        <f t="shared" si="50"/>
        <v>#VALUE!</v>
      </c>
      <c r="BL184" s="47">
        <f t="shared" si="62"/>
        <v>5.77</v>
      </c>
      <c r="BM184" s="48">
        <f t="shared" si="63"/>
        <v>3.863</v>
      </c>
      <c r="BN184" s="20">
        <f t="shared" si="64"/>
        <v>327.53300000000002</v>
      </c>
      <c r="BO184" s="20">
        <f t="shared" si="65"/>
        <v>337.76900000000001</v>
      </c>
      <c r="BP184" s="20">
        <f t="shared" si="66"/>
        <v>10.23599999999999</v>
      </c>
    </row>
    <row r="185" spans="1:68" x14ac:dyDescent="0.25">
      <c r="A185">
        <v>2993.6407807748601</v>
      </c>
      <c r="B185">
        <v>152.24890757959099</v>
      </c>
      <c r="D185">
        <v>3748.5604606525899</v>
      </c>
      <c r="E185">
        <v>373.88762868609302</v>
      </c>
      <c r="J185" s="64">
        <v>58033</v>
      </c>
      <c r="K185" s="88" t="s">
        <v>91</v>
      </c>
      <c r="L185" s="91">
        <v>337.76900000000001</v>
      </c>
      <c r="M185" s="88" t="s">
        <v>91</v>
      </c>
      <c r="N185" s="91">
        <v>3.867</v>
      </c>
      <c r="O185" s="70" t="s">
        <v>92</v>
      </c>
      <c r="P185" s="93" t="s">
        <v>118</v>
      </c>
      <c r="Q185" s="55" t="s">
        <v>20</v>
      </c>
      <c r="R185" s="89" t="s">
        <v>119</v>
      </c>
      <c r="S185" s="55" t="s">
        <v>101</v>
      </c>
      <c r="T185" s="89" t="s">
        <v>421</v>
      </c>
      <c r="U185" s="55" t="s">
        <v>101</v>
      </c>
      <c r="V185" s="89" t="s">
        <v>121</v>
      </c>
      <c r="W185" s="55" t="s">
        <v>102</v>
      </c>
      <c r="X185" s="89" t="s">
        <v>122</v>
      </c>
      <c r="Y185" s="55" t="s">
        <v>93</v>
      </c>
      <c r="Z185" s="91">
        <v>5.78</v>
      </c>
      <c r="AA185" s="52" t="s">
        <v>26</v>
      </c>
      <c r="AB185" s="90" t="s">
        <v>125</v>
      </c>
      <c r="AC185" s="55" t="s">
        <v>91</v>
      </c>
      <c r="AD185" s="91">
        <v>337.76900000000001</v>
      </c>
      <c r="AH185" s="77">
        <f t="shared" si="51"/>
        <v>2993.6407807748601</v>
      </c>
      <c r="AI185" s="78">
        <f t="shared" si="52"/>
        <v>456.74672273877297</v>
      </c>
      <c r="AJ185" s="79">
        <f t="shared" si="53"/>
        <v>194.7343891423811</v>
      </c>
      <c r="AK185" s="77">
        <f t="shared" si="54"/>
        <v>3748.5604606525899</v>
      </c>
      <c r="AL185" s="78">
        <f t="shared" si="55"/>
        <v>373.88762868609302</v>
      </c>
      <c r="AM185" s="79">
        <f t="shared" si="56"/>
        <v>199.60579315282084</v>
      </c>
      <c r="AN185" s="81"/>
      <c r="AO185" s="82"/>
      <c r="AP185" s="79"/>
      <c r="AQ185" s="100">
        <f>AI185*'Berechnungen 525d'!$C$5/'Berechnungen 525d'!$F$3/1000</f>
        <v>17.776165190324171</v>
      </c>
      <c r="AR185" s="100">
        <f>AI185*'Berechnungen 525d'!$C$6/'Berechnungen 525d'!$F$3/1000</f>
        <v>9.9058019762875134</v>
      </c>
      <c r="AS185" s="100">
        <f>AI185*'Berechnungen 525d'!$C$7/'Berechnungen 525d'!$F$3/1000</f>
        <v>6.1741642454942731</v>
      </c>
      <c r="AT185" s="100">
        <f>AI185*'Berechnungen 525d'!$C$8/'Berechnungen 525d'!$F$3/1000</f>
        <v>4.3083453800976521</v>
      </c>
      <c r="AU185" s="100">
        <f>AI185*'Berechnungen 525d'!$C$9/'Berechnungen 525d'!$F$3/1000</f>
        <v>3.3923979370847652</v>
      </c>
      <c r="AV185" s="4">
        <f>AH185/'Berechnungen 525d'!$C$5*'Berechnungen 525d'!$B$3/1000*60</f>
        <v>28.998008147703853</v>
      </c>
      <c r="AW185" s="4">
        <f>AH185/'Berechnungen 525d'!$C$6*'Berechnungen 525d'!$B$3/1000*60</f>
        <v>52.037521470537065</v>
      </c>
      <c r="AX185" s="4">
        <f>AH185/'Berechnungen 525d'!$C$7*'Berechnungen 525d'!$B$3/1000*60</f>
        <v>83.488770710971551</v>
      </c>
      <c r="AY185" s="4">
        <f>AH185/'Berechnungen 525d'!$C$8*'Berechnungen 525d'!$B$3/1000*60</f>
        <v>119.64532495588048</v>
      </c>
      <c r="AZ185" s="4">
        <f>AH185/'Berechnungen 525d'!$C$9*'Berechnungen 525d'!$B$3/1000*60</f>
        <v>151.9495626939682</v>
      </c>
      <c r="BA185" s="99"/>
      <c r="BB185" s="82"/>
      <c r="BC185" s="17">
        <f t="shared" si="58"/>
        <v>58.033000000000001</v>
      </c>
      <c r="BD185" s="95">
        <f t="shared" si="59"/>
        <v>750</v>
      </c>
      <c r="BE185" s="4">
        <f>BD185*60*'Berechnungen 525d'!$D$9/1000</f>
        <v>38.068085106382973</v>
      </c>
      <c r="BF185" s="19">
        <f t="shared" si="60"/>
        <v>1004</v>
      </c>
      <c r="BG185" s="19">
        <f t="shared" si="61"/>
        <v>1039</v>
      </c>
      <c r="BH185" s="19">
        <f t="shared" si="49"/>
        <v>-35</v>
      </c>
      <c r="BI185" s="19" t="str">
        <f>IF(ISBLANK(R185),#REF!,R185)</f>
        <v>2.5</v>
      </c>
      <c r="BJ185" s="19" t="str">
        <f>IF(ISBLANK(Q185),#REF!,Q185)</f>
        <v>km/h</v>
      </c>
      <c r="BK185" s="19" t="e">
        <f t="shared" si="50"/>
        <v>#VALUE!</v>
      </c>
      <c r="BL185" s="47">
        <f t="shared" si="62"/>
        <v>5.78</v>
      </c>
      <c r="BM185" s="48">
        <f t="shared" si="63"/>
        <v>3.867</v>
      </c>
      <c r="BN185" s="20">
        <f t="shared" si="64"/>
        <v>337.76900000000001</v>
      </c>
      <c r="BO185" s="20">
        <f t="shared" si="65"/>
        <v>337.76900000000001</v>
      </c>
      <c r="BP185" s="20">
        <f t="shared" si="66"/>
        <v>0</v>
      </c>
    </row>
    <row r="186" spans="1:68" x14ac:dyDescent="0.25">
      <c r="A186">
        <v>3011.7828603553198</v>
      </c>
      <c r="B186">
        <v>151.973772523104</v>
      </c>
      <c r="D186">
        <v>3771.5930902111299</v>
      </c>
      <c r="E186">
        <v>371.9227238588</v>
      </c>
      <c r="J186" s="64">
        <v>58303</v>
      </c>
      <c r="K186" s="88" t="s">
        <v>91</v>
      </c>
      <c r="L186" s="91">
        <v>337.76900000000001</v>
      </c>
      <c r="M186" s="88" t="s">
        <v>91</v>
      </c>
      <c r="N186" s="91">
        <v>3.871</v>
      </c>
      <c r="O186" s="70" t="s">
        <v>92</v>
      </c>
      <c r="P186" s="93" t="s">
        <v>118</v>
      </c>
      <c r="Q186" s="55" t="s">
        <v>20</v>
      </c>
      <c r="R186" s="89" t="s">
        <v>119</v>
      </c>
      <c r="S186" s="55" t="s">
        <v>101</v>
      </c>
      <c r="T186" s="89" t="s">
        <v>421</v>
      </c>
      <c r="U186" s="55" t="s">
        <v>101</v>
      </c>
      <c r="V186" s="89" t="s">
        <v>121</v>
      </c>
      <c r="W186" s="55" t="s">
        <v>102</v>
      </c>
      <c r="X186" s="89" t="s">
        <v>122</v>
      </c>
      <c r="Y186" s="55" t="s">
        <v>93</v>
      </c>
      <c r="Z186" s="91">
        <v>5.79</v>
      </c>
      <c r="AA186" s="52" t="s">
        <v>26</v>
      </c>
      <c r="AB186" s="90" t="s">
        <v>125</v>
      </c>
      <c r="AC186" s="55" t="s">
        <v>91</v>
      </c>
      <c r="AD186" s="91">
        <v>337.76900000000001</v>
      </c>
      <c r="AH186" s="77">
        <f t="shared" si="51"/>
        <v>3011.7828603553198</v>
      </c>
      <c r="AI186" s="78">
        <f t="shared" si="52"/>
        <v>455.92131756931201</v>
      </c>
      <c r="AJ186" s="79">
        <f t="shared" si="53"/>
        <v>195.56047471937626</v>
      </c>
      <c r="AK186" s="77">
        <f t="shared" si="54"/>
        <v>3771.5930902111299</v>
      </c>
      <c r="AL186" s="78">
        <f t="shared" si="55"/>
        <v>371.9227238588</v>
      </c>
      <c r="AM186" s="79">
        <f t="shared" si="56"/>
        <v>199.77680884221164</v>
      </c>
      <c r="AN186" s="81"/>
      <c r="AO186" s="82"/>
      <c r="AP186" s="79"/>
      <c r="AQ186" s="100">
        <f>AI186*'Berechnungen 525d'!$C$5/'Berechnungen 525d'!$F$3/1000</f>
        <v>17.744041175173489</v>
      </c>
      <c r="AR186" s="100">
        <f>AI186*'Berechnungen 525d'!$C$6/'Berechnungen 525d'!$F$3/1000</f>
        <v>9.8879008075394239</v>
      </c>
      <c r="AS186" s="100">
        <f>AI186*'Berechnungen 525d'!$C$7/'Berechnungen 525d'!$F$3/1000</f>
        <v>6.1630066677129287</v>
      </c>
      <c r="AT186" s="100">
        <f>AI186*'Berechnungen 525d'!$C$8/'Berechnungen 525d'!$F$3/1000</f>
        <v>4.3005595977996807</v>
      </c>
      <c r="AU186" s="100">
        <f>AI186*'Berechnungen 525d'!$C$9/'Berechnungen 525d'!$F$3/1000</f>
        <v>3.3862673998422683</v>
      </c>
      <c r="AV186" s="4">
        <f>AH186/'Berechnungen 525d'!$C$5*'Berechnungen 525d'!$B$3/1000*60</f>
        <v>29.173742048333807</v>
      </c>
      <c r="AW186" s="4">
        <f>AH186/'Berechnungen 525d'!$C$6*'Berechnungen 525d'!$B$3/1000*60</f>
        <v>52.352879566188065</v>
      </c>
      <c r="AX186" s="4">
        <f>AH186/'Berechnungen 525d'!$C$7*'Berechnungen 525d'!$B$3/1000*60</f>
        <v>83.994729853444596</v>
      </c>
      <c r="AY186" s="4">
        <f>AH186/'Berechnungen 525d'!$C$8*'Berechnungen 525d'!$B$3/1000*60</f>
        <v>120.37040026241665</v>
      </c>
      <c r="AZ186" s="4">
        <f>AH186/'Berechnungen 525d'!$C$9*'Berechnungen 525d'!$B$3/1000*60</f>
        <v>152.87040833326915</v>
      </c>
      <c r="BA186" s="99"/>
      <c r="BB186" s="82"/>
      <c r="BC186" s="17">
        <f t="shared" si="58"/>
        <v>58.302999999999997</v>
      </c>
      <c r="BD186" s="95">
        <f t="shared" si="59"/>
        <v>750</v>
      </c>
      <c r="BE186" s="4">
        <f>BD186*60*'Berechnungen 525d'!$D$9/1000</f>
        <v>38.068085106382973</v>
      </c>
      <c r="BF186" s="19">
        <f t="shared" si="60"/>
        <v>1004</v>
      </c>
      <c r="BG186" s="19">
        <f t="shared" si="61"/>
        <v>1039</v>
      </c>
      <c r="BH186" s="19">
        <f t="shared" si="49"/>
        <v>-35</v>
      </c>
      <c r="BI186" s="19" t="str">
        <f>IF(ISBLANK(R186),#REF!,R186)</f>
        <v>2.5</v>
      </c>
      <c r="BJ186" s="19" t="str">
        <f>IF(ISBLANK(Q186),#REF!,Q186)</f>
        <v>km/h</v>
      </c>
      <c r="BK186" s="19" t="e">
        <f t="shared" si="50"/>
        <v>#VALUE!</v>
      </c>
      <c r="BL186" s="47">
        <f t="shared" si="62"/>
        <v>5.79</v>
      </c>
      <c r="BM186" s="48">
        <f t="shared" si="63"/>
        <v>3.871</v>
      </c>
      <c r="BN186" s="20">
        <f t="shared" si="64"/>
        <v>337.76900000000001</v>
      </c>
      <c r="BO186" s="20">
        <f t="shared" si="65"/>
        <v>337.76900000000001</v>
      </c>
      <c r="BP186" s="20">
        <f t="shared" si="66"/>
        <v>0</v>
      </c>
    </row>
    <row r="187" spans="1:68" x14ac:dyDescent="0.25">
      <c r="A187">
        <v>3029.92493993578</v>
      </c>
      <c r="B187">
        <v>151.69863746661699</v>
      </c>
      <c r="D187">
        <v>3779.2706333973101</v>
      </c>
      <c r="E187">
        <v>370.93837481887198</v>
      </c>
      <c r="J187" s="64">
        <v>58594</v>
      </c>
      <c r="K187" s="88" t="s">
        <v>91</v>
      </c>
      <c r="L187" s="91">
        <v>337.76900000000001</v>
      </c>
      <c r="M187" s="88" t="s">
        <v>91</v>
      </c>
      <c r="N187" s="91">
        <v>3.863</v>
      </c>
      <c r="O187" s="70" t="s">
        <v>92</v>
      </c>
      <c r="P187" s="93" t="s">
        <v>118</v>
      </c>
      <c r="Q187" s="55" t="s">
        <v>20</v>
      </c>
      <c r="R187" s="89" t="s">
        <v>119</v>
      </c>
      <c r="S187" s="55" t="s">
        <v>101</v>
      </c>
      <c r="T187" s="89" t="s">
        <v>421</v>
      </c>
      <c r="U187" s="55" t="s">
        <v>101</v>
      </c>
      <c r="V187" s="89" t="s">
        <v>121</v>
      </c>
      <c r="W187" s="55" t="s">
        <v>102</v>
      </c>
      <c r="X187" s="89" t="s">
        <v>122</v>
      </c>
      <c r="Y187" s="55" t="s">
        <v>93</v>
      </c>
      <c r="Z187" s="91">
        <v>5.77</v>
      </c>
      <c r="AA187" s="52" t="s">
        <v>26</v>
      </c>
      <c r="AB187" s="90" t="s">
        <v>125</v>
      </c>
      <c r="AC187" s="55" t="s">
        <v>91</v>
      </c>
      <c r="AD187" s="91">
        <v>337.76900000000001</v>
      </c>
      <c r="AH187" s="77">
        <f t="shared" si="51"/>
        <v>3029.92493993578</v>
      </c>
      <c r="AI187" s="78">
        <f t="shared" si="52"/>
        <v>455.09591239985093</v>
      </c>
      <c r="AJ187" s="79">
        <f t="shared" si="53"/>
        <v>196.38229497484829</v>
      </c>
      <c r="AK187" s="77">
        <f t="shared" si="54"/>
        <v>3779.2706333973101</v>
      </c>
      <c r="AL187" s="78">
        <f t="shared" si="55"/>
        <v>370.93837481887198</v>
      </c>
      <c r="AM187" s="79">
        <f t="shared" si="56"/>
        <v>199.65366371345479</v>
      </c>
      <c r="AN187" s="81"/>
      <c r="AO187" s="82"/>
      <c r="AP187" s="79"/>
      <c r="AQ187" s="100">
        <f>AI187*'Berechnungen 525d'!$C$5/'Berechnungen 525d'!$F$3/1000</f>
        <v>17.7119171600228</v>
      </c>
      <c r="AR187" s="100">
        <f>AI187*'Berechnungen 525d'!$C$6/'Berechnungen 525d'!$F$3/1000</f>
        <v>9.8699996387913309</v>
      </c>
      <c r="AS187" s="100">
        <f>AI187*'Berechnungen 525d'!$C$7/'Berechnungen 525d'!$F$3/1000</f>
        <v>6.1518490899315816</v>
      </c>
      <c r="AT187" s="100">
        <f>AI187*'Berechnungen 525d'!$C$8/'Berechnungen 525d'!$F$3/1000</f>
        <v>4.2927738155017083</v>
      </c>
      <c r="AU187" s="100">
        <f>AI187*'Berechnungen 525d'!$C$9/'Berechnungen 525d'!$F$3/1000</f>
        <v>3.3801368625997705</v>
      </c>
      <c r="AV187" s="4">
        <f>AH187/'Berechnungen 525d'!$C$5*'Berechnungen 525d'!$B$3/1000*60</f>
        <v>29.349475948963761</v>
      </c>
      <c r="AW187" s="4">
        <f>AH187/'Berechnungen 525d'!$C$6*'Berechnungen 525d'!$B$3/1000*60</f>
        <v>52.668237661839093</v>
      </c>
      <c r="AX187" s="4">
        <f>AH187/'Berechnungen 525d'!$C$7*'Berechnungen 525d'!$B$3/1000*60</f>
        <v>84.500688995917656</v>
      </c>
      <c r="AY187" s="4">
        <f>AH187/'Berechnungen 525d'!$C$8*'Berechnungen 525d'!$B$3/1000*60</f>
        <v>121.09547556895286</v>
      </c>
      <c r="AZ187" s="4">
        <f>AH187/'Berechnungen 525d'!$C$9*'Berechnungen 525d'!$B$3/1000*60</f>
        <v>153.79125397257016</v>
      </c>
      <c r="BA187" s="99"/>
      <c r="BB187" s="82"/>
      <c r="BC187" s="17">
        <f t="shared" si="58"/>
        <v>58.594000000000001</v>
      </c>
      <c r="BD187" s="95">
        <f t="shared" si="59"/>
        <v>750</v>
      </c>
      <c r="BE187" s="4">
        <f>BD187*60*'Berechnungen 525d'!$D$9/1000</f>
        <v>38.068085106382973</v>
      </c>
      <c r="BF187" s="19">
        <f t="shared" si="60"/>
        <v>1004</v>
      </c>
      <c r="BG187" s="19">
        <f t="shared" si="61"/>
        <v>1039</v>
      </c>
      <c r="BH187" s="19">
        <f t="shared" si="49"/>
        <v>-35</v>
      </c>
      <c r="BI187" s="19" t="str">
        <f>IF(ISBLANK(R187),#REF!,R187)</f>
        <v>2.5</v>
      </c>
      <c r="BJ187" s="19" t="str">
        <f>IF(ISBLANK(Q187),#REF!,Q187)</f>
        <v>km/h</v>
      </c>
      <c r="BK187" s="19" t="e">
        <f t="shared" si="50"/>
        <v>#VALUE!</v>
      </c>
      <c r="BL187" s="47">
        <f t="shared" si="62"/>
        <v>5.77</v>
      </c>
      <c r="BM187" s="48">
        <f t="shared" si="63"/>
        <v>3.863</v>
      </c>
      <c r="BN187" s="20">
        <f t="shared" si="64"/>
        <v>337.76900000000001</v>
      </c>
      <c r="BO187" s="20">
        <f t="shared" si="65"/>
        <v>337.76900000000001</v>
      </c>
      <c r="BP187" s="20">
        <f t="shared" si="66"/>
        <v>0</v>
      </c>
    </row>
    <row r="188" spans="1:68" x14ac:dyDescent="0.25">
      <c r="A188">
        <v>3054.1143793763999</v>
      </c>
      <c r="B188">
        <v>151.331790724635</v>
      </c>
      <c r="D188">
        <v>3786.9481765834898</v>
      </c>
      <c r="E188">
        <v>368.965883486454</v>
      </c>
      <c r="J188" s="64">
        <v>58874</v>
      </c>
      <c r="K188" s="88" t="s">
        <v>91</v>
      </c>
      <c r="L188" s="91">
        <v>337.76900000000001</v>
      </c>
      <c r="M188" s="88" t="s">
        <v>91</v>
      </c>
      <c r="N188" s="91">
        <v>3.871</v>
      </c>
      <c r="O188" s="70" t="s">
        <v>92</v>
      </c>
      <c r="P188" s="93" t="s">
        <v>128</v>
      </c>
      <c r="Q188" s="55" t="s">
        <v>20</v>
      </c>
      <c r="R188" s="89" t="s">
        <v>119</v>
      </c>
      <c r="S188" s="55" t="s">
        <v>101</v>
      </c>
      <c r="T188" s="89" t="s">
        <v>421</v>
      </c>
      <c r="U188" s="55" t="s">
        <v>101</v>
      </c>
      <c r="V188" s="89" t="s">
        <v>121</v>
      </c>
      <c r="W188" s="55" t="s">
        <v>102</v>
      </c>
      <c r="X188" s="89" t="s">
        <v>122</v>
      </c>
      <c r="Y188" s="55" t="s">
        <v>93</v>
      </c>
      <c r="Z188" s="91">
        <v>5.61</v>
      </c>
      <c r="AA188" s="52" t="s">
        <v>26</v>
      </c>
      <c r="AB188" s="90" t="s">
        <v>125</v>
      </c>
      <c r="AC188" s="55" t="s">
        <v>91</v>
      </c>
      <c r="AD188" s="91">
        <v>337.76900000000001</v>
      </c>
      <c r="AH188" s="77">
        <f t="shared" si="51"/>
        <v>3054.1143793763999</v>
      </c>
      <c r="AI188" s="78">
        <f t="shared" si="52"/>
        <v>453.99537217390503</v>
      </c>
      <c r="AJ188" s="79">
        <f t="shared" si="53"/>
        <v>197.47142037088773</v>
      </c>
      <c r="AK188" s="77">
        <f t="shared" si="54"/>
        <v>3786.9481765834898</v>
      </c>
      <c r="AL188" s="78">
        <f t="shared" si="55"/>
        <v>368.965883486454</v>
      </c>
      <c r="AM188" s="79">
        <f t="shared" si="56"/>
        <v>198.99542833990961</v>
      </c>
      <c r="AN188" s="81"/>
      <c r="AO188" s="82"/>
      <c r="AP188" s="79"/>
      <c r="AQ188" s="100">
        <f>AI188*'Berechnungen 525d'!$C$5/'Berechnungen 525d'!$F$3/1000</f>
        <v>17.669085139821966</v>
      </c>
      <c r="AR188" s="100">
        <f>AI188*'Berechnungen 525d'!$C$6/'Berechnungen 525d'!$F$3/1000</f>
        <v>9.8461314137939198</v>
      </c>
      <c r="AS188" s="100">
        <f>AI188*'Berechnungen 525d'!$C$7/'Berechnungen 525d'!$F$3/1000</f>
        <v>6.1369723195564836</v>
      </c>
      <c r="AT188" s="100">
        <f>AI188*'Berechnungen 525d'!$C$8/'Berechnungen 525d'!$F$3/1000</f>
        <v>4.2823927724377659</v>
      </c>
      <c r="AU188" s="100">
        <f>AI188*'Berechnungen 525d'!$C$9/'Berechnungen 525d'!$F$3/1000</f>
        <v>3.3719628129431234</v>
      </c>
      <c r="AV188" s="4">
        <f>AH188/'Berechnungen 525d'!$C$5*'Berechnungen 525d'!$B$3/1000*60</f>
        <v>29.583787816470437</v>
      </c>
      <c r="AW188" s="4">
        <f>AH188/'Berechnungen 525d'!$C$6*'Berechnungen 525d'!$B$3/1000*60</f>
        <v>53.088715122707228</v>
      </c>
      <c r="AX188" s="4">
        <f>AH188/'Berechnungen 525d'!$C$7*'Berechnungen 525d'!$B$3/1000*60</f>
        <v>85.175301185881906</v>
      </c>
      <c r="AY188" s="4">
        <f>AH188/'Berechnungen 525d'!$C$8*'Berechnungen 525d'!$B$3/1000*60</f>
        <v>122.0622426443347</v>
      </c>
      <c r="AZ188" s="4">
        <f>AH188/'Berechnungen 525d'!$C$9*'Berechnungen 525d'!$B$3/1000*60</f>
        <v>155.01904815830508</v>
      </c>
      <c r="BA188" s="99"/>
      <c r="BB188" s="82"/>
      <c r="BC188" s="17">
        <f t="shared" si="58"/>
        <v>58.874000000000002</v>
      </c>
      <c r="BD188" s="95">
        <f t="shared" si="59"/>
        <v>752</v>
      </c>
      <c r="BE188" s="4">
        <f>BD188*60*'Berechnungen 525d'!$D$9/1000</f>
        <v>38.169599999999996</v>
      </c>
      <c r="BF188" s="19">
        <f t="shared" si="60"/>
        <v>1004</v>
      </c>
      <c r="BG188" s="19">
        <f t="shared" si="61"/>
        <v>1039</v>
      </c>
      <c r="BH188" s="19">
        <f t="shared" si="49"/>
        <v>-35</v>
      </c>
      <c r="BI188" s="19" t="str">
        <f>IF(ISBLANK(R188),#REF!,R188)</f>
        <v>2.5</v>
      </c>
      <c r="BJ188" s="19" t="str">
        <f>IF(ISBLANK(Q188),#REF!,Q188)</f>
        <v>km/h</v>
      </c>
      <c r="BK188" s="19" t="e">
        <f t="shared" si="50"/>
        <v>#VALUE!</v>
      </c>
      <c r="BL188" s="47">
        <f t="shared" si="62"/>
        <v>5.61</v>
      </c>
      <c r="BM188" s="48">
        <f t="shared" si="63"/>
        <v>3.871</v>
      </c>
      <c r="BN188" s="20">
        <f t="shared" si="64"/>
        <v>337.76900000000001</v>
      </c>
      <c r="BO188" s="20">
        <f t="shared" si="65"/>
        <v>337.76900000000001</v>
      </c>
      <c r="BP188" s="20">
        <f t="shared" si="66"/>
        <v>0</v>
      </c>
    </row>
    <row r="189" spans="1:68" x14ac:dyDescent="0.25">
      <c r="A189">
        <v>3066.21014210461</v>
      </c>
      <c r="B189">
        <v>151.24148709981699</v>
      </c>
      <c r="D189">
        <v>3809.9808061420299</v>
      </c>
      <c r="E189">
        <v>367.00097865916098</v>
      </c>
      <c r="J189" s="64">
        <v>59155</v>
      </c>
      <c r="K189" s="88" t="s">
        <v>91</v>
      </c>
      <c r="L189" s="91">
        <v>337.76900000000001</v>
      </c>
      <c r="M189" s="88" t="s">
        <v>91</v>
      </c>
      <c r="N189" s="91">
        <v>3.871</v>
      </c>
      <c r="O189" s="70" t="s">
        <v>92</v>
      </c>
      <c r="P189" s="93" t="s">
        <v>124</v>
      </c>
      <c r="Q189" s="55" t="s">
        <v>20</v>
      </c>
      <c r="R189" s="89" t="s">
        <v>119</v>
      </c>
      <c r="S189" s="55" t="s">
        <v>101</v>
      </c>
      <c r="T189" s="89" t="s">
        <v>421</v>
      </c>
      <c r="U189" s="55" t="s">
        <v>101</v>
      </c>
      <c r="V189" s="89" t="s">
        <v>121</v>
      </c>
      <c r="W189" s="55" t="s">
        <v>102</v>
      </c>
      <c r="X189" s="89" t="s">
        <v>122</v>
      </c>
      <c r="Y189" s="55" t="s">
        <v>93</v>
      </c>
      <c r="Z189" s="91">
        <v>5.69</v>
      </c>
      <c r="AA189" s="52" t="s">
        <v>26</v>
      </c>
      <c r="AB189" s="90" t="s">
        <v>125</v>
      </c>
      <c r="AC189" s="55" t="s">
        <v>91</v>
      </c>
      <c r="AD189" s="91">
        <v>337.76900000000001</v>
      </c>
      <c r="AH189" s="77">
        <f t="shared" si="51"/>
        <v>3066.21014210461</v>
      </c>
      <c r="AI189" s="78">
        <f t="shared" si="52"/>
        <v>453.72446129945098</v>
      </c>
      <c r="AJ189" s="79">
        <f t="shared" si="53"/>
        <v>198.1351991949027</v>
      </c>
      <c r="AK189" s="77">
        <f t="shared" si="54"/>
        <v>3809.9808061420299</v>
      </c>
      <c r="AL189" s="78">
        <f t="shared" si="55"/>
        <v>367.00097865916098</v>
      </c>
      <c r="AM189" s="79">
        <f t="shared" si="56"/>
        <v>199.13955692204212</v>
      </c>
      <c r="AN189" s="81"/>
      <c r="AO189" s="82"/>
      <c r="AP189" s="79"/>
      <c r="AQ189" s="100">
        <f>AI189*'Berechnungen 525d'!$C$5/'Berechnungen 525d'!$F$3/1000</f>
        <v>17.658541536077482</v>
      </c>
      <c r="AR189" s="100">
        <f>AI189*'Berechnungen 525d'!$C$6/'Berechnungen 525d'!$F$3/1000</f>
        <v>9.8402559704859236</v>
      </c>
      <c r="AS189" s="100">
        <f>AI189*'Berechnungen 525d'!$C$7/'Berechnungen 525d'!$F$3/1000</f>
        <v>6.1333102281795826</v>
      </c>
      <c r="AT189" s="100">
        <f>AI189*'Berechnungen 525d'!$C$8/'Berechnungen 525d'!$F$3/1000</f>
        <v>4.2798373570264117</v>
      </c>
      <c r="AU189" s="100">
        <f>AI189*'Berechnungen 525d'!$C$9/'Berechnungen 525d'!$F$3/1000</f>
        <v>3.3699506748239463</v>
      </c>
      <c r="AV189" s="4">
        <f>AH189/'Berechnungen 525d'!$C$5*'Berechnungen 525d'!$B$3/1000*60</f>
        <v>29.700953853356978</v>
      </c>
      <c r="AW189" s="4">
        <f>AH189/'Berechnungen 525d'!$C$6*'Berechnungen 525d'!$B$3/1000*60</f>
        <v>53.298971983421431</v>
      </c>
      <c r="AX189" s="4">
        <f>AH189/'Berechnungen 525d'!$C$7*'Berechnungen 525d'!$B$3/1000*60</f>
        <v>85.512636369005818</v>
      </c>
      <c r="AY189" s="4">
        <f>AH189/'Berechnungen 525d'!$C$8*'Berechnungen 525d'!$B$3/1000*60</f>
        <v>122.54566786739416</v>
      </c>
      <c r="AZ189" s="4">
        <f>AH189/'Berechnungen 525d'!$C$9*'Berechnungen 525d'!$B$3/1000*60</f>
        <v>155.63299819159059</v>
      </c>
      <c r="BA189" s="99"/>
      <c r="BB189" s="82"/>
      <c r="BC189" s="17">
        <f t="shared" si="58"/>
        <v>59.155000000000001</v>
      </c>
      <c r="BD189" s="95">
        <f t="shared" si="59"/>
        <v>751</v>
      </c>
      <c r="BE189" s="4">
        <f>BD189*60*'Berechnungen 525d'!$D$9/1000</f>
        <v>38.118842553191492</v>
      </c>
      <c r="BF189" s="19">
        <f t="shared" si="60"/>
        <v>1004</v>
      </c>
      <c r="BG189" s="19">
        <f t="shared" si="61"/>
        <v>1039</v>
      </c>
      <c r="BH189" s="19">
        <f t="shared" si="49"/>
        <v>-35</v>
      </c>
      <c r="BI189" s="19" t="str">
        <f>IF(ISBLANK(R189),#REF!,R189)</f>
        <v>2.5</v>
      </c>
      <c r="BJ189" s="19" t="str">
        <f>IF(ISBLANK(Q189),#REF!,Q189)</f>
        <v>km/h</v>
      </c>
      <c r="BK189" s="19" t="e">
        <f t="shared" si="50"/>
        <v>#VALUE!</v>
      </c>
      <c r="BL189" s="47">
        <f t="shared" si="62"/>
        <v>5.69</v>
      </c>
      <c r="BM189" s="48">
        <f t="shared" si="63"/>
        <v>3.871</v>
      </c>
      <c r="BN189" s="20">
        <f t="shared" si="64"/>
        <v>337.76900000000001</v>
      </c>
      <c r="BO189" s="20">
        <f t="shared" si="65"/>
        <v>337.76900000000001</v>
      </c>
      <c r="BP189" s="20">
        <f t="shared" si="66"/>
        <v>0</v>
      </c>
    </row>
    <row r="190" spans="1:68" x14ac:dyDescent="0.25">
      <c r="A190">
        <v>3104.5104355548901</v>
      </c>
      <c r="B190">
        <v>150.69168634040301</v>
      </c>
      <c r="D190">
        <v>3817.6583493282201</v>
      </c>
      <c r="E190">
        <v>366.01662961923302</v>
      </c>
      <c r="J190" s="64">
        <v>59455</v>
      </c>
      <c r="K190" s="88" t="s">
        <v>91</v>
      </c>
      <c r="L190" s="91">
        <v>337.76900000000001</v>
      </c>
      <c r="M190" s="88" t="s">
        <v>91</v>
      </c>
      <c r="N190" s="91">
        <v>3.863</v>
      </c>
      <c r="O190" s="70" t="s">
        <v>92</v>
      </c>
      <c r="P190" s="93" t="s">
        <v>118</v>
      </c>
      <c r="Q190" s="55" t="s">
        <v>20</v>
      </c>
      <c r="R190" s="89" t="s">
        <v>119</v>
      </c>
      <c r="S190" s="55" t="s">
        <v>101</v>
      </c>
      <c r="T190" s="89" t="s">
        <v>421</v>
      </c>
      <c r="U190" s="55" t="s">
        <v>101</v>
      </c>
      <c r="V190" s="89" t="s">
        <v>121</v>
      </c>
      <c r="W190" s="55" t="s">
        <v>102</v>
      </c>
      <c r="X190" s="89" t="s">
        <v>122</v>
      </c>
      <c r="Y190" s="55" t="s">
        <v>93</v>
      </c>
      <c r="Z190" s="91">
        <v>5.76</v>
      </c>
      <c r="AA190" s="52" t="s">
        <v>26</v>
      </c>
      <c r="AB190" s="90" t="s">
        <v>125</v>
      </c>
      <c r="AC190" s="55" t="s">
        <v>91</v>
      </c>
      <c r="AD190" s="91">
        <v>337.76900000000001</v>
      </c>
      <c r="AH190" s="77">
        <f t="shared" si="51"/>
        <v>3104.5104355548901</v>
      </c>
      <c r="AI190" s="78">
        <f t="shared" si="52"/>
        <v>452.07505902120903</v>
      </c>
      <c r="AJ190" s="79">
        <f t="shared" si="53"/>
        <v>199.88085479507711</v>
      </c>
      <c r="AK190" s="77">
        <f t="shared" si="54"/>
        <v>3817.6583493282201</v>
      </c>
      <c r="AL190" s="78">
        <f t="shared" si="55"/>
        <v>366.01662961923302</v>
      </c>
      <c r="AM190" s="79">
        <f t="shared" si="56"/>
        <v>199.00564865509293</v>
      </c>
      <c r="AN190" s="81"/>
      <c r="AO190" s="82"/>
      <c r="AP190" s="79"/>
      <c r="AQ190" s="100">
        <f>AI190*'Berechnungen 525d'!$C$5/'Berechnungen 525d'!$F$3/1000</f>
        <v>17.594348306211455</v>
      </c>
      <c r="AR190" s="100">
        <f>AI190*'Berechnungen 525d'!$C$6/'Berechnungen 525d'!$F$3/1000</f>
        <v>9.804484170636913</v>
      </c>
      <c r="AS190" s="100">
        <f>AI190*'Berechnungen 525d'!$C$7/'Berechnungen 525d'!$F$3/1000</f>
        <v>6.1110141063558849</v>
      </c>
      <c r="AT190" s="100">
        <f>AI190*'Berechnungen 525d'!$C$8/'Berechnungen 525d'!$F$3/1000</f>
        <v>4.26427907421537</v>
      </c>
      <c r="AU190" s="100">
        <f>AI190*'Berechnungen 525d'!$C$9/'Berechnungen 525d'!$F$3/1000</f>
        <v>3.3577000584372994</v>
      </c>
      <c r="AV190" s="4">
        <f>AH190/'Berechnungen 525d'!$C$5*'Berechnungen 525d'!$B$3/1000*60</f>
        <v>30.071951011286934</v>
      </c>
      <c r="AW190" s="4">
        <f>AH190/'Berechnungen 525d'!$C$6*'Berechnungen 525d'!$B$3/1000*60</f>
        <v>53.964734006556</v>
      </c>
      <c r="AX190" s="4">
        <f>AH190/'Berechnungen 525d'!$C$7*'Berechnungen 525d'!$B$3/1000*60</f>
        <v>86.580782032496444</v>
      </c>
      <c r="AY190" s="4">
        <f>AH190/'Berechnungen 525d'!$C$8*'Berechnungen 525d'!$B$3/1000*60</f>
        <v>124.0763962985382</v>
      </c>
      <c r="AZ190" s="4">
        <f>AH190/'Berechnungen 525d'!$C$9*'Berechnungen 525d'!$B$3/1000*60</f>
        <v>157.57702329914349</v>
      </c>
      <c r="BA190" s="99"/>
      <c r="BB190" s="82"/>
      <c r="BC190" s="17">
        <f t="shared" si="58"/>
        <v>59.454999999999998</v>
      </c>
      <c r="BD190" s="95">
        <f t="shared" si="59"/>
        <v>750</v>
      </c>
      <c r="BE190" s="4">
        <f>BD190*60*'Berechnungen 525d'!$D$9/1000</f>
        <v>38.068085106382973</v>
      </c>
      <c r="BF190" s="19">
        <f t="shared" si="60"/>
        <v>1004</v>
      </c>
      <c r="BG190" s="19">
        <f t="shared" si="61"/>
        <v>1039</v>
      </c>
      <c r="BH190" s="19">
        <f t="shared" si="49"/>
        <v>-35</v>
      </c>
      <c r="BI190" s="19" t="str">
        <f>IF(ISBLANK(R190),#REF!,R190)</f>
        <v>2.5</v>
      </c>
      <c r="BJ190" s="19" t="str">
        <f>IF(ISBLANK(Q190),#REF!,Q190)</f>
        <v>km/h</v>
      </c>
      <c r="BK190" s="19" t="e">
        <f t="shared" si="50"/>
        <v>#VALUE!</v>
      </c>
      <c r="BL190" s="47">
        <f t="shared" si="62"/>
        <v>5.76</v>
      </c>
      <c r="BM190" s="48">
        <f t="shared" si="63"/>
        <v>3.863</v>
      </c>
      <c r="BN190" s="20">
        <f t="shared" si="64"/>
        <v>337.76900000000001</v>
      </c>
      <c r="BO190" s="20">
        <f t="shared" si="65"/>
        <v>337.76900000000001</v>
      </c>
      <c r="BP190" s="20">
        <f t="shared" si="66"/>
        <v>0</v>
      </c>
    </row>
    <row r="191" spans="1:68" x14ac:dyDescent="0.25">
      <c r="A191">
        <v>3114.5900639937499</v>
      </c>
      <c r="B191">
        <v>150.60091336202601</v>
      </c>
      <c r="D191">
        <v>3840.6909788867601</v>
      </c>
      <c r="E191">
        <v>365.03986708443</v>
      </c>
      <c r="J191" s="64">
        <v>59746</v>
      </c>
      <c r="K191" s="88" t="s">
        <v>91</v>
      </c>
      <c r="L191" s="91">
        <v>337.76900000000001</v>
      </c>
      <c r="M191" s="88" t="s">
        <v>91</v>
      </c>
      <c r="N191" s="91">
        <v>3.867</v>
      </c>
      <c r="O191" s="70" t="s">
        <v>92</v>
      </c>
      <c r="P191" s="93" t="s">
        <v>118</v>
      </c>
      <c r="Q191" s="55" t="s">
        <v>20</v>
      </c>
      <c r="R191" s="89" t="s">
        <v>119</v>
      </c>
      <c r="S191" s="55" t="s">
        <v>101</v>
      </c>
      <c r="T191" s="89" t="s">
        <v>421</v>
      </c>
      <c r="U191" s="55" t="s">
        <v>101</v>
      </c>
      <c r="V191" s="89" t="s">
        <v>121</v>
      </c>
      <c r="W191" s="55" t="s">
        <v>102</v>
      </c>
      <c r="X191" s="89" t="s">
        <v>122</v>
      </c>
      <c r="Y191" s="55" t="s">
        <v>93</v>
      </c>
      <c r="Z191" s="91">
        <v>5.76</v>
      </c>
      <c r="AA191" s="52" t="s">
        <v>26</v>
      </c>
      <c r="AB191" s="90" t="s">
        <v>125</v>
      </c>
      <c r="AC191" s="55" t="s">
        <v>91</v>
      </c>
      <c r="AD191" s="91">
        <v>337.76900000000001</v>
      </c>
      <c r="AH191" s="77">
        <f t="shared" si="51"/>
        <v>3114.5900639937499</v>
      </c>
      <c r="AI191" s="78">
        <f t="shared" si="52"/>
        <v>451.80274008607802</v>
      </c>
      <c r="AJ191" s="79">
        <f t="shared" si="53"/>
        <v>200.4090275211517</v>
      </c>
      <c r="AK191" s="77">
        <f t="shared" si="54"/>
        <v>3840.6909788867601</v>
      </c>
      <c r="AL191" s="78">
        <f t="shared" si="55"/>
        <v>365.03986708443</v>
      </c>
      <c r="AM191" s="79">
        <f t="shared" si="56"/>
        <v>199.67200978320915</v>
      </c>
      <c r="AN191" s="81"/>
      <c r="AO191" s="82"/>
      <c r="AP191" s="79"/>
      <c r="AQ191" s="100">
        <f>AI191*'Berechnungen 525d'!$C$5/'Berechnungen 525d'!$F$3/1000</f>
        <v>17.583749902031744</v>
      </c>
      <c r="AR191" s="100">
        <f>AI191*'Berechnungen 525d'!$C$6/'Berechnungen 525d'!$F$3/1000</f>
        <v>9.7985781896818089</v>
      </c>
      <c r="AS191" s="100">
        <f>AI191*'Berechnungen 525d'!$C$7/'Berechnungen 525d'!$F$3/1000</f>
        <v>6.1073329812400337</v>
      </c>
      <c r="AT191" s="100">
        <f>AI191*'Berechnungen 525d'!$C$8/'Berechnungen 525d'!$F$3/1000</f>
        <v>4.2617103770191438</v>
      </c>
      <c r="AU191" s="100">
        <f>AI191*'Berechnungen 525d'!$C$9/'Berechnungen 525d'!$F$3/1000</f>
        <v>3.3556774622197985</v>
      </c>
      <c r="AV191" s="4">
        <f>AH191/'Berechnungen 525d'!$C$5*'Berechnungen 525d'!$B$3/1000*60</f>
        <v>30.16958769150353</v>
      </c>
      <c r="AW191" s="4">
        <f>AH191/'Berechnungen 525d'!$C$6*'Berechnungen 525d'!$B$3/1000*60</f>
        <v>54.139945035437847</v>
      </c>
      <c r="AX191" s="4">
        <f>AH191/'Berechnungen 525d'!$C$7*'Berechnungen 525d'!$B$3/1000*60</f>
        <v>86.861889837076092</v>
      </c>
      <c r="AY191" s="4">
        <f>AH191/'Berechnungen 525d'!$C$8*'Berechnungen 525d'!$B$3/1000*60</f>
        <v>124.47924370352638</v>
      </c>
      <c r="AZ191" s="4">
        <f>AH191/'Berechnungen 525d'!$C$9*'Berechnungen 525d'!$B$3/1000*60</f>
        <v>158.08863950347848</v>
      </c>
      <c r="BA191" s="99"/>
      <c r="BB191" s="82"/>
      <c r="BC191" s="17">
        <f t="shared" si="58"/>
        <v>59.746000000000002</v>
      </c>
      <c r="BD191" s="95">
        <f t="shared" si="59"/>
        <v>750</v>
      </c>
      <c r="BE191" s="4">
        <f>BD191*60*'Berechnungen 525d'!$D$9/1000</f>
        <v>38.068085106382973</v>
      </c>
      <c r="BF191" s="19">
        <f t="shared" si="60"/>
        <v>1004</v>
      </c>
      <c r="BG191" s="19">
        <f t="shared" si="61"/>
        <v>1039</v>
      </c>
      <c r="BH191" s="19">
        <f t="shared" si="49"/>
        <v>-35</v>
      </c>
      <c r="BI191" s="19" t="str">
        <f>IF(ISBLANK(R191),#REF!,R191)</f>
        <v>2.5</v>
      </c>
      <c r="BJ191" s="19" t="str">
        <f>IF(ISBLANK(Q191),#REF!,Q191)</f>
        <v>km/h</v>
      </c>
      <c r="BK191" s="19" t="e">
        <f t="shared" si="50"/>
        <v>#VALUE!</v>
      </c>
      <c r="BL191" s="47">
        <f t="shared" si="62"/>
        <v>5.76</v>
      </c>
      <c r="BM191" s="48">
        <f t="shared" si="63"/>
        <v>3.867</v>
      </c>
      <c r="BN191" s="20">
        <f t="shared" si="64"/>
        <v>337.76900000000001</v>
      </c>
      <c r="BO191" s="20">
        <f t="shared" si="65"/>
        <v>337.76900000000001</v>
      </c>
      <c r="BP191" s="20">
        <f t="shared" si="66"/>
        <v>0</v>
      </c>
    </row>
    <row r="192" spans="1:68" x14ac:dyDescent="0.25">
      <c r="A192">
        <v>3118.6233755803701</v>
      </c>
      <c r="B192">
        <v>150.69497181531901</v>
      </c>
      <c r="D192">
        <v>3856.04606525912</v>
      </c>
      <c r="E192">
        <v>364.05931129706499</v>
      </c>
      <c r="J192" s="64">
        <v>60036</v>
      </c>
      <c r="K192" s="88" t="s">
        <v>91</v>
      </c>
      <c r="L192" s="91">
        <v>337.76900000000001</v>
      </c>
      <c r="M192" s="88" t="s">
        <v>91</v>
      </c>
      <c r="N192" s="91">
        <v>3.871</v>
      </c>
      <c r="O192" s="70" t="s">
        <v>92</v>
      </c>
      <c r="P192" s="93" t="s">
        <v>413</v>
      </c>
      <c r="Q192" s="55" t="s">
        <v>20</v>
      </c>
      <c r="R192" s="89" t="s">
        <v>119</v>
      </c>
      <c r="S192" s="55" t="s">
        <v>101</v>
      </c>
      <c r="T192" s="89" t="s">
        <v>421</v>
      </c>
      <c r="U192" s="55" t="s">
        <v>101</v>
      </c>
      <c r="V192" s="89" t="s">
        <v>121</v>
      </c>
      <c r="W192" s="55" t="s">
        <v>102</v>
      </c>
      <c r="X192" s="89" t="s">
        <v>122</v>
      </c>
      <c r="Y192" s="55" t="s">
        <v>93</v>
      </c>
      <c r="Z192" s="91">
        <v>5.84</v>
      </c>
      <c r="AA192" s="52" t="s">
        <v>26</v>
      </c>
      <c r="AB192" s="90" t="s">
        <v>125</v>
      </c>
      <c r="AC192" s="55" t="s">
        <v>91</v>
      </c>
      <c r="AD192" s="91">
        <v>337.76900000000001</v>
      </c>
      <c r="AH192" s="77">
        <f t="shared" si="51"/>
        <v>3118.6233755803701</v>
      </c>
      <c r="AI192" s="78">
        <f t="shared" si="52"/>
        <v>452.08491544595699</v>
      </c>
      <c r="AJ192" s="79">
        <f t="shared" si="53"/>
        <v>200.79388031431827</v>
      </c>
      <c r="AK192" s="77">
        <f t="shared" si="54"/>
        <v>3856.04606525912</v>
      </c>
      <c r="AL192" s="78">
        <f t="shared" si="55"/>
        <v>364.05931129706499</v>
      </c>
      <c r="AM192" s="79">
        <f t="shared" si="56"/>
        <v>199.93180321674561</v>
      </c>
      <c r="AN192" s="81"/>
      <c r="AO192" s="82"/>
      <c r="AP192" s="79"/>
      <c r="AQ192" s="100">
        <f>AI192*'Berechnungen 525d'!$C$5/'Berechnungen 525d'!$F$3/1000</f>
        <v>17.594731909258353</v>
      </c>
      <c r="AR192" s="100">
        <f>AI192*'Berechnungen 525d'!$C$6/'Berechnungen 525d'!$F$3/1000</f>
        <v>9.8046979341668692</v>
      </c>
      <c r="AS192" s="100">
        <f>AI192*'Berechnungen 525d'!$C$7/'Berechnungen 525d'!$F$3/1000</f>
        <v>6.111147342528664</v>
      </c>
      <c r="AT192" s="100">
        <f>AI192*'Berechnungen 525d'!$C$8/'Berechnungen 525d'!$F$3/1000</f>
        <v>4.2643720467095623</v>
      </c>
      <c r="AU192" s="100">
        <f>AI192*'Berechnungen 525d'!$C$9/'Berechnungen 525d'!$F$3/1000</f>
        <v>3.3577732651256396</v>
      </c>
      <c r="AV192" s="4">
        <f>AH192/'Berechnungen 525d'!$C$5*'Berechnungen 525d'!$B$3/1000*60</f>
        <v>30.208656507976812</v>
      </c>
      <c r="AW192" s="4">
        <f>AH192/'Berechnungen 525d'!$C$6*'Berechnungen 525d'!$B$3/1000*60</f>
        <v>54.210054829383061</v>
      </c>
      <c r="AX192" s="4">
        <f>AH192/'Berechnungen 525d'!$C$7*'Berechnungen 525d'!$B$3/1000*60</f>
        <v>86.974373682306876</v>
      </c>
      <c r="AY192" s="4">
        <f>AH192/'Berechnungen 525d'!$C$8*'Berechnungen 525d'!$B$3/1000*60</f>
        <v>124.64044102503821</v>
      </c>
      <c r="AZ192" s="4">
        <f>AH192/'Berechnungen 525d'!$C$9*'Berechnungen 525d'!$B$3/1000*60</f>
        <v>158.29336010179853</v>
      </c>
      <c r="BA192" s="99"/>
      <c r="BB192" s="82"/>
      <c r="BC192" s="17">
        <f t="shared" si="58"/>
        <v>60.036000000000001</v>
      </c>
      <c r="BD192" s="95">
        <f t="shared" si="59"/>
        <v>749</v>
      </c>
      <c r="BE192" s="4">
        <f>BD192*60*'Berechnungen 525d'!$D$9/1000</f>
        <v>38.01732765957447</v>
      </c>
      <c r="BF192" s="19">
        <f t="shared" si="60"/>
        <v>1004</v>
      </c>
      <c r="BG192" s="19">
        <f t="shared" si="61"/>
        <v>1039</v>
      </c>
      <c r="BH192" s="19">
        <f t="shared" si="49"/>
        <v>-35</v>
      </c>
      <c r="BI192" s="19" t="str">
        <f>IF(ISBLANK(R192),#REF!,R192)</f>
        <v>2.5</v>
      </c>
      <c r="BJ192" s="19" t="str">
        <f>IF(ISBLANK(Q192),#REF!,Q192)</f>
        <v>km/h</v>
      </c>
      <c r="BK192" s="19" t="e">
        <f t="shared" si="50"/>
        <v>#VALUE!</v>
      </c>
      <c r="BL192" s="47">
        <f t="shared" si="62"/>
        <v>5.84</v>
      </c>
      <c r="BM192" s="48">
        <f t="shared" si="63"/>
        <v>3.871</v>
      </c>
      <c r="BN192" s="20">
        <f t="shared" si="64"/>
        <v>337.76900000000001</v>
      </c>
      <c r="BO192" s="20">
        <f t="shared" si="65"/>
        <v>337.76900000000001</v>
      </c>
      <c r="BP192" s="20">
        <f t="shared" si="66"/>
        <v>0</v>
      </c>
    </row>
    <row r="193" spans="1:68" x14ac:dyDescent="0.25">
      <c r="A193">
        <v>3124.6717784484299</v>
      </c>
      <c r="B193">
        <v>150.696379875997</v>
      </c>
      <c r="D193">
        <v>3871.4011516314799</v>
      </c>
      <c r="E193">
        <v>364.06689780218898</v>
      </c>
      <c r="J193" s="64">
        <v>60306</v>
      </c>
      <c r="K193" s="88" t="s">
        <v>91</v>
      </c>
      <c r="L193" s="91">
        <v>337.76900000000001</v>
      </c>
      <c r="M193" s="88" t="s">
        <v>91</v>
      </c>
      <c r="N193" s="91">
        <v>3.863</v>
      </c>
      <c r="O193" s="70" t="s">
        <v>92</v>
      </c>
      <c r="P193" s="93" t="s">
        <v>413</v>
      </c>
      <c r="Q193" s="55" t="s">
        <v>20</v>
      </c>
      <c r="R193" s="89" t="s">
        <v>119</v>
      </c>
      <c r="S193" s="55" t="s">
        <v>101</v>
      </c>
      <c r="T193" s="89" t="s">
        <v>421</v>
      </c>
      <c r="U193" s="55" t="s">
        <v>101</v>
      </c>
      <c r="V193" s="89" t="s">
        <v>121</v>
      </c>
      <c r="W193" s="55" t="s">
        <v>102</v>
      </c>
      <c r="X193" s="89" t="s">
        <v>122</v>
      </c>
      <c r="Y193" s="55" t="s">
        <v>93</v>
      </c>
      <c r="Z193" s="91">
        <v>5.85</v>
      </c>
      <c r="AA193" s="52" t="s">
        <v>26</v>
      </c>
      <c r="AB193" s="90" t="s">
        <v>125</v>
      </c>
      <c r="AC193" s="55" t="s">
        <v>91</v>
      </c>
      <c r="AD193" s="91">
        <v>337.76900000000001</v>
      </c>
      <c r="AH193" s="77">
        <f t="shared" si="51"/>
        <v>3124.6717784484299</v>
      </c>
      <c r="AI193" s="78">
        <f t="shared" si="52"/>
        <v>452.08913962799102</v>
      </c>
      <c r="AJ193" s="79">
        <f t="shared" si="53"/>
        <v>201.18518909454983</v>
      </c>
      <c r="AK193" s="77">
        <f t="shared" si="54"/>
        <v>3871.4011516314799</v>
      </c>
      <c r="AL193" s="78">
        <f t="shared" si="55"/>
        <v>364.06689780218898</v>
      </c>
      <c r="AM193" s="79">
        <f t="shared" si="56"/>
        <v>200.73213067883793</v>
      </c>
      <c r="AN193" s="81"/>
      <c r="AO193" s="82"/>
      <c r="AP193" s="79"/>
      <c r="AQ193" s="100">
        <f>AI193*'Berechnungen 525d'!$C$5/'Berechnungen 525d'!$F$3/1000</f>
        <v>17.594896310564138</v>
      </c>
      <c r="AR193" s="100">
        <f>AI193*'Berechnungen 525d'!$C$6/'Berechnungen 525d'!$F$3/1000</f>
        <v>9.8047895471082587</v>
      </c>
      <c r="AS193" s="100">
        <f>AI193*'Berechnungen 525d'!$C$7/'Berechnungen 525d'!$F$3/1000</f>
        <v>6.1112044437455584</v>
      </c>
      <c r="AT193" s="100">
        <f>AI193*'Berechnungen 525d'!$C$8/'Berechnungen 525d'!$F$3/1000</f>
        <v>4.2644118920642082</v>
      </c>
      <c r="AU193" s="100">
        <f>AI193*'Berechnungen 525d'!$C$9/'Berechnungen 525d'!$F$3/1000</f>
        <v>3.3578046394206367</v>
      </c>
      <c r="AV193" s="4">
        <f>AH193/'Berechnungen 525d'!$C$5*'Berechnungen 525d'!$B$3/1000*60</f>
        <v>30.267244577986734</v>
      </c>
      <c r="AW193" s="4">
        <f>AH193/'Berechnungen 525d'!$C$6*'Berechnungen 525d'!$B$3/1000*60</f>
        <v>54.315192324880307</v>
      </c>
      <c r="AX193" s="4">
        <f>AH193/'Berechnungen 525d'!$C$7*'Berechnungen 525d'!$B$3/1000*60</f>
        <v>87.143055817939839</v>
      </c>
      <c r="AY193" s="4">
        <f>AH193/'Berechnungen 525d'!$C$8*'Berechnungen 525d'!$B$3/1000*60</f>
        <v>124.88217447925236</v>
      </c>
      <c r="AZ193" s="4">
        <f>AH193/'Berechnungen 525d'!$C$9*'Berechnungen 525d'!$B$3/1000*60</f>
        <v>158.60036158865051</v>
      </c>
      <c r="BA193" s="99"/>
      <c r="BB193" s="82"/>
      <c r="BC193" s="17">
        <f t="shared" si="58"/>
        <v>60.305999999999997</v>
      </c>
      <c r="BD193" s="95">
        <f t="shared" si="59"/>
        <v>749</v>
      </c>
      <c r="BE193" s="4">
        <f>BD193*60*'Berechnungen 525d'!$D$9/1000</f>
        <v>38.01732765957447</v>
      </c>
      <c r="BF193" s="19">
        <f t="shared" si="60"/>
        <v>1004</v>
      </c>
      <c r="BG193" s="19">
        <f t="shared" si="61"/>
        <v>1039</v>
      </c>
      <c r="BH193" s="19">
        <f t="shared" si="49"/>
        <v>-35</v>
      </c>
      <c r="BI193" s="19" t="str">
        <f>IF(ISBLANK(R193),#REF!,R193)</f>
        <v>2.5</v>
      </c>
      <c r="BJ193" s="19" t="str">
        <f>IF(ISBLANK(Q193),#REF!,Q193)</f>
        <v>km/h</v>
      </c>
      <c r="BK193" s="19" t="e">
        <f t="shared" si="50"/>
        <v>#VALUE!</v>
      </c>
      <c r="BL193" s="47">
        <f t="shared" si="62"/>
        <v>5.85</v>
      </c>
      <c r="BM193" s="48">
        <f t="shared" si="63"/>
        <v>3.863</v>
      </c>
      <c r="BN193" s="20">
        <f t="shared" si="64"/>
        <v>337.76900000000001</v>
      </c>
      <c r="BO193" s="20">
        <f t="shared" si="65"/>
        <v>337.76900000000001</v>
      </c>
      <c r="BP193" s="20">
        <f t="shared" si="66"/>
        <v>0</v>
      </c>
    </row>
    <row r="194" spans="1:68" x14ac:dyDescent="0.25">
      <c r="A194">
        <v>3134.7514068872902</v>
      </c>
      <c r="B194">
        <v>150.60560689761999</v>
      </c>
      <c r="D194">
        <v>3886.7562380038398</v>
      </c>
      <c r="E194">
        <v>363.08634201482403</v>
      </c>
      <c r="J194" s="64">
        <v>60597</v>
      </c>
      <c r="K194" s="88" t="s">
        <v>91</v>
      </c>
      <c r="L194" s="91">
        <v>327.53300000000002</v>
      </c>
      <c r="M194" s="88" t="s">
        <v>91</v>
      </c>
      <c r="N194" s="91">
        <v>3.863</v>
      </c>
      <c r="O194" s="70" t="s">
        <v>92</v>
      </c>
      <c r="P194" s="93" t="s">
        <v>118</v>
      </c>
      <c r="Q194" s="55" t="s">
        <v>20</v>
      </c>
      <c r="R194" s="89" t="s">
        <v>119</v>
      </c>
      <c r="S194" s="55" t="s">
        <v>101</v>
      </c>
      <c r="T194" s="89" t="s">
        <v>421</v>
      </c>
      <c r="U194" s="55" t="s">
        <v>101</v>
      </c>
      <c r="V194" s="89" t="s">
        <v>121</v>
      </c>
      <c r="W194" s="55" t="s">
        <v>102</v>
      </c>
      <c r="X194" s="89" t="s">
        <v>122</v>
      </c>
      <c r="Y194" s="55" t="s">
        <v>93</v>
      </c>
      <c r="Z194" s="91">
        <v>5.77</v>
      </c>
      <c r="AA194" s="52" t="s">
        <v>26</v>
      </c>
      <c r="AB194" s="90" t="s">
        <v>125</v>
      </c>
      <c r="AC194" s="55" t="s">
        <v>91</v>
      </c>
      <c r="AD194" s="91">
        <v>337.76900000000001</v>
      </c>
      <c r="AH194" s="77">
        <f t="shared" si="51"/>
        <v>3134.7514068872902</v>
      </c>
      <c r="AI194" s="78">
        <f t="shared" si="52"/>
        <v>451.81682069286001</v>
      </c>
      <c r="AJ194" s="79">
        <f t="shared" si="53"/>
        <v>201.71260010924507</v>
      </c>
      <c r="AK194" s="77">
        <f t="shared" si="54"/>
        <v>3886.7562380038398</v>
      </c>
      <c r="AL194" s="78">
        <f t="shared" si="55"/>
        <v>363.08634201482403</v>
      </c>
      <c r="AM194" s="79">
        <f t="shared" si="56"/>
        <v>200.98550770590646</v>
      </c>
      <c r="AN194" s="81"/>
      <c r="AO194" s="82"/>
      <c r="AP194" s="79"/>
      <c r="AQ194" s="100">
        <f>AI194*'Berechnungen 525d'!$C$5/'Berechnungen 525d'!$F$3/1000</f>
        <v>17.584297906384432</v>
      </c>
      <c r="AR194" s="100">
        <f>AI194*'Berechnungen 525d'!$C$6/'Berechnungen 525d'!$F$3/1000</f>
        <v>9.7988835661531564</v>
      </c>
      <c r="AS194" s="100">
        <f>AI194*'Berechnungen 525d'!$C$7/'Berechnungen 525d'!$F$3/1000</f>
        <v>6.1075233186297062</v>
      </c>
      <c r="AT194" s="100">
        <f>AI194*'Berechnungen 525d'!$C$8/'Berechnungen 525d'!$F$3/1000</f>
        <v>4.2618431948679829</v>
      </c>
      <c r="AU194" s="100">
        <f>AI194*'Berechnungen 525d'!$C$9/'Berechnungen 525d'!$F$3/1000</f>
        <v>3.3557820432031353</v>
      </c>
      <c r="AV194" s="4">
        <f>AH194/'Berechnungen 525d'!$C$5*'Berechnungen 525d'!$B$3/1000*60</f>
        <v>30.364881258203337</v>
      </c>
      <c r="AW194" s="4">
        <f>AH194/'Berechnungen 525d'!$C$6*'Berechnungen 525d'!$B$3/1000*60</f>
        <v>54.490403353762161</v>
      </c>
      <c r="AX194" s="4">
        <f>AH194/'Berechnungen 525d'!$C$7*'Berechnungen 525d'!$B$3/1000*60</f>
        <v>87.424163622519515</v>
      </c>
      <c r="AY194" s="4">
        <f>AH194/'Berechnungen 525d'!$C$8*'Berechnungen 525d'!$B$3/1000*60</f>
        <v>125.28502188424059</v>
      </c>
      <c r="AZ194" s="4">
        <f>AH194/'Berechnungen 525d'!$C$9*'Berechnungen 525d'!$B$3/1000*60</f>
        <v>159.1119777929855</v>
      </c>
      <c r="BA194" s="99"/>
      <c r="BB194" s="82"/>
      <c r="BC194" s="17">
        <f t="shared" si="58"/>
        <v>60.597000000000001</v>
      </c>
      <c r="BD194" s="95">
        <f t="shared" si="59"/>
        <v>750</v>
      </c>
      <c r="BE194" s="4">
        <f>BD194*60*'Berechnungen 525d'!$D$9/1000</f>
        <v>38.068085106382973</v>
      </c>
      <c r="BF194" s="19">
        <f t="shared" si="60"/>
        <v>1004</v>
      </c>
      <c r="BG194" s="19">
        <f t="shared" si="61"/>
        <v>1039</v>
      </c>
      <c r="BH194" s="19">
        <f t="shared" si="49"/>
        <v>-35</v>
      </c>
      <c r="BI194" s="19" t="str">
        <f>IF(ISBLANK(R194),#REF!,R194)</f>
        <v>2.5</v>
      </c>
      <c r="BJ194" s="19" t="str">
        <f>IF(ISBLANK(Q194),#REF!,Q194)</f>
        <v>km/h</v>
      </c>
      <c r="BK194" s="19" t="e">
        <f t="shared" si="50"/>
        <v>#VALUE!</v>
      </c>
      <c r="BL194" s="47">
        <f t="shared" si="62"/>
        <v>5.77</v>
      </c>
      <c r="BM194" s="48">
        <f t="shared" si="63"/>
        <v>3.863</v>
      </c>
      <c r="BN194" s="20">
        <f t="shared" si="64"/>
        <v>327.53300000000002</v>
      </c>
      <c r="BO194" s="20">
        <f t="shared" si="65"/>
        <v>337.76900000000001</v>
      </c>
      <c r="BP194" s="20">
        <f t="shared" si="66"/>
        <v>10.23599999999999</v>
      </c>
    </row>
    <row r="195" spans="1:68" x14ac:dyDescent="0.25">
      <c r="A195">
        <v>3152.89452947566</v>
      </c>
      <c r="B195">
        <v>150.42359158730699</v>
      </c>
      <c r="D195">
        <v>3909.7888675623799</v>
      </c>
      <c r="E195">
        <v>360.13329489504099</v>
      </c>
      <c r="J195" s="64">
        <v>60887</v>
      </c>
      <c r="K195" s="88" t="s">
        <v>91</v>
      </c>
      <c r="L195" s="91">
        <v>337.76900000000001</v>
      </c>
      <c r="M195" s="88" t="s">
        <v>91</v>
      </c>
      <c r="N195" s="91">
        <v>3.871</v>
      </c>
      <c r="O195" s="70" t="s">
        <v>92</v>
      </c>
      <c r="P195" s="93" t="s">
        <v>118</v>
      </c>
      <c r="Q195" s="55" t="s">
        <v>20</v>
      </c>
      <c r="R195" s="89" t="s">
        <v>119</v>
      </c>
      <c r="S195" s="55" t="s">
        <v>101</v>
      </c>
      <c r="T195" s="89" t="s">
        <v>421</v>
      </c>
      <c r="U195" s="55" t="s">
        <v>101</v>
      </c>
      <c r="V195" s="89" t="s">
        <v>121</v>
      </c>
      <c r="W195" s="55" t="s">
        <v>102</v>
      </c>
      <c r="X195" s="89" t="s">
        <v>122</v>
      </c>
      <c r="Y195" s="55" t="s">
        <v>93</v>
      </c>
      <c r="Z195" s="91">
        <v>5.78</v>
      </c>
      <c r="AA195" s="52" t="s">
        <v>26</v>
      </c>
      <c r="AB195" s="90" t="s">
        <v>125</v>
      </c>
      <c r="AC195" s="55" t="s">
        <v>91</v>
      </c>
      <c r="AD195" s="91">
        <v>337.76900000000001</v>
      </c>
      <c r="AH195" s="77">
        <f t="shared" si="51"/>
        <v>3152.89452947566</v>
      </c>
      <c r="AI195" s="78">
        <f t="shared" si="52"/>
        <v>451.27077476192096</v>
      </c>
      <c r="AJ195" s="79">
        <f t="shared" si="53"/>
        <v>202.63486805256485</v>
      </c>
      <c r="AK195" s="77">
        <f t="shared" si="54"/>
        <v>3909.7888675623799</v>
      </c>
      <c r="AL195" s="78">
        <f t="shared" si="55"/>
        <v>360.13329489504099</v>
      </c>
      <c r="AM195" s="79">
        <f t="shared" si="56"/>
        <v>200.53219449933781</v>
      </c>
      <c r="AN195" s="81"/>
      <c r="AO195" s="82"/>
      <c r="AP195" s="79"/>
      <c r="AQ195" s="100">
        <f>AI195*'Berechnungen 525d'!$C$5/'Berechnungen 525d'!$F$3/1000</f>
        <v>17.563046297589793</v>
      </c>
      <c r="AR195" s="100">
        <f>AI195*'Berechnungen 525d'!$C$6/'Berechnungen 525d'!$F$3/1000</f>
        <v>9.7870410665958385</v>
      </c>
      <c r="AS195" s="100">
        <f>AI195*'Berechnungen 525d'!$C$7/'Berechnungen 525d'!$F$3/1000</f>
        <v>6.1001420346590507</v>
      </c>
      <c r="AT195" s="100">
        <f>AI195*'Berechnungen 525d'!$C$8/'Berechnungen 525d'!$F$3/1000</f>
        <v>4.2566925186906559</v>
      </c>
      <c r="AU195" s="100">
        <f>AI195*'Berechnungen 525d'!$C$9/'Berechnungen 525d'!$F$3/1000</f>
        <v>3.351726392669808</v>
      </c>
      <c r="AV195" s="4">
        <f>AH195/'Berechnungen 525d'!$C$5*'Berechnungen 525d'!$B$3/1000*60</f>
        <v>30.540625261966589</v>
      </c>
      <c r="AW195" s="4">
        <f>AH195/'Berechnungen 525d'!$C$6*'Berechnungen 525d'!$B$3/1000*60</f>
        <v>54.805779579693485</v>
      </c>
      <c r="AX195" s="4">
        <f>AH195/'Berechnungen 525d'!$C$7*'Berechnungen 525d'!$B$3/1000*60</f>
        <v>87.930151853134603</v>
      </c>
      <c r="AY195" s="4">
        <f>AH195/'Berechnungen 525d'!$C$8*'Berechnungen 525d'!$B$3/1000*60</f>
        <v>126.01013887614565</v>
      </c>
      <c r="AZ195" s="4">
        <f>AH195/'Berechnungen 525d'!$C$9*'Berechnungen 525d'!$B$3/1000*60</f>
        <v>160.03287637270498</v>
      </c>
      <c r="BA195" s="99"/>
      <c r="BB195" s="82"/>
      <c r="BC195" s="17">
        <f t="shared" si="58"/>
        <v>60.887</v>
      </c>
      <c r="BD195" s="95">
        <f t="shared" si="59"/>
        <v>750</v>
      </c>
      <c r="BE195" s="4">
        <f>BD195*60*'Berechnungen 525d'!$D$9/1000</f>
        <v>38.068085106382973</v>
      </c>
      <c r="BF195" s="19">
        <f t="shared" si="60"/>
        <v>1004</v>
      </c>
      <c r="BG195" s="19">
        <f t="shared" si="61"/>
        <v>1039</v>
      </c>
      <c r="BH195" s="19">
        <f t="shared" si="49"/>
        <v>-35</v>
      </c>
      <c r="BI195" s="19" t="str">
        <f>IF(ISBLANK(R195),#REF!,R195)</f>
        <v>2.5</v>
      </c>
      <c r="BJ195" s="19" t="str">
        <f>IF(ISBLANK(Q195),#REF!,Q195)</f>
        <v>km/h</v>
      </c>
      <c r="BK195" s="19" t="e">
        <f t="shared" si="50"/>
        <v>#VALUE!</v>
      </c>
      <c r="BL195" s="47">
        <f t="shared" si="62"/>
        <v>5.78</v>
      </c>
      <c r="BM195" s="48">
        <f t="shared" si="63"/>
        <v>3.871</v>
      </c>
      <c r="BN195" s="20">
        <f t="shared" si="64"/>
        <v>337.76900000000001</v>
      </c>
      <c r="BO195" s="20">
        <f t="shared" si="65"/>
        <v>337.76900000000001</v>
      </c>
      <c r="BP195" s="20">
        <f t="shared" si="66"/>
        <v>0</v>
      </c>
    </row>
    <row r="196" spans="1:68" x14ac:dyDescent="0.25">
      <c r="A196">
        <v>3158.93980332</v>
      </c>
      <c r="B196">
        <v>150.14564040946399</v>
      </c>
      <c r="D196">
        <v>3932.82149712092</v>
      </c>
      <c r="E196">
        <v>359.15653236023797</v>
      </c>
      <c r="J196" s="64">
        <v>61198</v>
      </c>
      <c r="K196" s="88" t="s">
        <v>91</v>
      </c>
      <c r="L196" s="91">
        <v>337.76900000000001</v>
      </c>
      <c r="M196" s="88" t="s">
        <v>91</v>
      </c>
      <c r="N196" s="91">
        <v>3.8759999999999999</v>
      </c>
      <c r="O196" s="70" t="s">
        <v>92</v>
      </c>
      <c r="P196" s="93" t="s">
        <v>118</v>
      </c>
      <c r="Q196" s="55" t="s">
        <v>20</v>
      </c>
      <c r="R196" s="89" t="s">
        <v>119</v>
      </c>
      <c r="S196" s="55" t="s">
        <v>101</v>
      </c>
      <c r="T196" s="89" t="s">
        <v>421</v>
      </c>
      <c r="U196" s="55" t="s">
        <v>101</v>
      </c>
      <c r="V196" s="89" t="s">
        <v>121</v>
      </c>
      <c r="W196" s="55" t="s">
        <v>102</v>
      </c>
      <c r="X196" s="89" t="s">
        <v>122</v>
      </c>
      <c r="Y196" s="55" t="s">
        <v>93</v>
      </c>
      <c r="Z196" s="91">
        <v>5.76</v>
      </c>
      <c r="AA196" s="52" t="s">
        <v>26</v>
      </c>
      <c r="AB196" s="90" t="s">
        <v>125</v>
      </c>
      <c r="AC196" s="55" t="s">
        <v>91</v>
      </c>
      <c r="AD196" s="91">
        <v>337.76900000000001</v>
      </c>
      <c r="AH196" s="77">
        <f t="shared" si="51"/>
        <v>3158.93980332</v>
      </c>
      <c r="AI196" s="78">
        <f t="shared" si="52"/>
        <v>450.43692122839195</v>
      </c>
      <c r="AJ196" s="79">
        <f t="shared" si="53"/>
        <v>202.6482500560391</v>
      </c>
      <c r="AK196" s="77">
        <f t="shared" si="54"/>
        <v>3932.82149712092</v>
      </c>
      <c r="AL196" s="78">
        <f t="shared" si="55"/>
        <v>359.15653236023797</v>
      </c>
      <c r="AM196" s="79">
        <f t="shared" si="56"/>
        <v>201.16644041395597</v>
      </c>
      <c r="AN196" s="81"/>
      <c r="AO196" s="82"/>
      <c r="AP196" s="79"/>
      <c r="AQ196" s="100">
        <f>AI196*'Berechnungen 525d'!$C$5/'Berechnungen 525d'!$F$3/1000</f>
        <v>17.530593479827541</v>
      </c>
      <c r="AR196" s="100">
        <f>AI196*'Berechnungen 525d'!$C$6/'Berechnungen 525d'!$F$3/1000</f>
        <v>9.7689566719649665</v>
      </c>
      <c r="AS196" s="100">
        <f>AI196*'Berechnungen 525d'!$C$7/'Berechnungen 525d'!$F$3/1000</f>
        <v>6.0888702544439166</v>
      </c>
      <c r="AT196" s="100">
        <f>AI196*'Berechnungen 525d'!$C$8/'Berechnungen 525d'!$F$3/1000</f>
        <v>4.2488270456833925</v>
      </c>
      <c r="AU196" s="100">
        <f>AI196*'Berechnungen 525d'!$C$9/'Berechnungen 525d'!$F$3/1000</f>
        <v>3.3455331068373169</v>
      </c>
      <c r="AV196" s="4">
        <f>AH196/'Berechnungen 525d'!$C$5*'Berechnungen 525d'!$B$3/1000*60</f>
        <v>30.599183022576703</v>
      </c>
      <c r="AW196" s="4">
        <f>AH196/'Berechnungen 525d'!$C$6*'Berechnungen 525d'!$B$3/1000*60</f>
        <v>54.910862684349986</v>
      </c>
      <c r="AX196" s="4">
        <f>AH196/'Berechnungen 525d'!$C$7*'Berechnungen 525d'!$B$3/1000*60</f>
        <v>88.098746724341737</v>
      </c>
      <c r="AY196" s="4">
        <f>AH196/'Berechnungen 525d'!$C$8*'Berechnungen 525d'!$B$3/1000*60</f>
        <v>126.25174727425352</v>
      </c>
      <c r="AZ196" s="4">
        <f>AH196/'Berechnungen 525d'!$C$9*'Berechnungen 525d'!$B$3/1000*60</f>
        <v>160.33971903830198</v>
      </c>
      <c r="BA196" s="99"/>
      <c r="BB196" s="82"/>
      <c r="BC196" s="17">
        <f t="shared" si="58"/>
        <v>61.198</v>
      </c>
      <c r="BD196" s="95">
        <f t="shared" si="59"/>
        <v>750</v>
      </c>
      <c r="BE196" s="4">
        <f>BD196*60*'Berechnungen 525d'!$D$9/1000</f>
        <v>38.068085106382973</v>
      </c>
      <c r="BF196" s="19">
        <f t="shared" si="60"/>
        <v>1004</v>
      </c>
      <c r="BG196" s="19">
        <f t="shared" si="61"/>
        <v>1039</v>
      </c>
      <c r="BH196" s="19">
        <f t="shared" si="49"/>
        <v>-35</v>
      </c>
      <c r="BI196" s="19" t="str">
        <f>IF(ISBLANK(R196),#REF!,R196)</f>
        <v>2.5</v>
      </c>
      <c r="BJ196" s="19" t="str">
        <f>IF(ISBLANK(Q196),#REF!,Q196)</f>
        <v>km/h</v>
      </c>
      <c r="BK196" s="19" t="e">
        <f t="shared" si="50"/>
        <v>#VALUE!</v>
      </c>
      <c r="BL196" s="47">
        <f t="shared" si="62"/>
        <v>5.76</v>
      </c>
      <c r="BM196" s="48">
        <f t="shared" si="63"/>
        <v>3.8759999999999999</v>
      </c>
      <c r="BN196" s="20">
        <f t="shared" si="64"/>
        <v>337.76900000000001</v>
      </c>
      <c r="BO196" s="20">
        <f t="shared" si="65"/>
        <v>337.76900000000001</v>
      </c>
      <c r="BP196" s="20">
        <f t="shared" si="66"/>
        <v>0</v>
      </c>
    </row>
    <row r="197" spans="1:68" x14ac:dyDescent="0.25">
      <c r="A197">
        <v>3181.1162374949899</v>
      </c>
      <c r="B197">
        <v>150.057683552443</v>
      </c>
      <c r="D197">
        <v>3948.1765834932798</v>
      </c>
      <c r="E197">
        <v>358.175976572872</v>
      </c>
      <c r="J197" s="64">
        <v>61468</v>
      </c>
      <c r="K197" s="88" t="s">
        <v>91</v>
      </c>
      <c r="L197" s="91">
        <v>337.76900000000001</v>
      </c>
      <c r="M197" s="88" t="s">
        <v>91</v>
      </c>
      <c r="N197" s="91">
        <v>3.867</v>
      </c>
      <c r="O197" s="70" t="s">
        <v>92</v>
      </c>
      <c r="P197" s="93" t="s">
        <v>413</v>
      </c>
      <c r="Q197" s="55" t="s">
        <v>20</v>
      </c>
      <c r="R197" s="89" t="s">
        <v>119</v>
      </c>
      <c r="S197" s="55" t="s">
        <v>101</v>
      </c>
      <c r="T197" s="89" t="s">
        <v>421</v>
      </c>
      <c r="U197" s="55" t="s">
        <v>101</v>
      </c>
      <c r="V197" s="89" t="s">
        <v>121</v>
      </c>
      <c r="W197" s="55" t="s">
        <v>102</v>
      </c>
      <c r="X197" s="89" t="s">
        <v>122</v>
      </c>
      <c r="Y197" s="55" t="s">
        <v>93</v>
      </c>
      <c r="Z197" s="91">
        <v>5.83</v>
      </c>
      <c r="AA197" s="52" t="s">
        <v>26</v>
      </c>
      <c r="AB197" s="90" t="s">
        <v>125</v>
      </c>
      <c r="AC197" s="55" t="s">
        <v>91</v>
      </c>
      <c r="AD197" s="91">
        <v>337.76900000000001</v>
      </c>
      <c r="AH197" s="77">
        <f t="shared" si="51"/>
        <v>3181.1162374949899</v>
      </c>
      <c r="AI197" s="78">
        <f t="shared" si="52"/>
        <v>450.17305065732899</v>
      </c>
      <c r="AJ197" s="79">
        <f t="shared" si="53"/>
        <v>203.95133736756134</v>
      </c>
      <c r="AK197" s="77">
        <f t="shared" si="54"/>
        <v>3948.1765834932798</v>
      </c>
      <c r="AL197" s="78">
        <f t="shared" si="55"/>
        <v>358.175976572872</v>
      </c>
      <c r="AM197" s="79">
        <f t="shared" si="56"/>
        <v>201.40050185930355</v>
      </c>
      <c r="AN197" s="81"/>
      <c r="AO197" s="82"/>
      <c r="AP197" s="79"/>
      <c r="AQ197" s="100">
        <f>AI197*'Berechnungen 525d'!$C$5/'Berechnungen 525d'!$F$3/1000</f>
        <v>17.520323878259404</v>
      </c>
      <c r="AR197" s="100">
        <f>AI197*'Berechnungen 525d'!$C$6/'Berechnungen 525d'!$F$3/1000</f>
        <v>9.763233916892645</v>
      </c>
      <c r="AS197" s="100">
        <f>AI197*'Berechnungen 525d'!$C$7/'Berechnungen 525d'!$F$3/1000</f>
        <v>6.0853033317618541</v>
      </c>
      <c r="AT197" s="100">
        <f>AI197*'Berechnungen 525d'!$C$8/'Berechnungen 525d'!$F$3/1000</f>
        <v>4.2463380391964582</v>
      </c>
      <c r="AU197" s="100">
        <f>AI197*'Berechnungen 525d'!$C$9/'Berechnungen 525d'!$F$3/1000</f>
        <v>3.3435732592098097</v>
      </c>
      <c r="AV197" s="4">
        <f>AH197/'Berechnungen 525d'!$C$5*'Berechnungen 525d'!$B$3/1000*60</f>
        <v>30.813995842813249</v>
      </c>
      <c r="AW197" s="4">
        <f>AH197/'Berechnungen 525d'!$C$6*'Berechnungen 525d'!$B$3/1000*60</f>
        <v>55.296348704226517</v>
      </c>
      <c r="AX197" s="4">
        <f>AH197/'Berechnungen 525d'!$C$7*'Berechnungen 525d'!$B$3/1000*60</f>
        <v>88.717218800187595</v>
      </c>
      <c r="AY197" s="4">
        <f>AH197/'Berechnungen 525d'!$C$8*'Berechnungen 525d'!$B$3/1000*60</f>
        <v>127.13806158767041</v>
      </c>
      <c r="AZ197" s="4">
        <f>AH197/'Berechnungen 525d'!$C$9*'Berechnungen 525d'!$B$3/1000*60</f>
        <v>161.46533821634145</v>
      </c>
      <c r="BA197" s="99"/>
      <c r="BB197" s="82"/>
      <c r="BC197" s="17">
        <f t="shared" si="58"/>
        <v>61.468000000000004</v>
      </c>
      <c r="BD197" s="95">
        <f t="shared" si="59"/>
        <v>749</v>
      </c>
      <c r="BE197" s="4">
        <f>BD197*60*'Berechnungen 525d'!$D$9/1000</f>
        <v>38.01732765957447</v>
      </c>
      <c r="BF197" s="19">
        <f t="shared" si="60"/>
        <v>1004</v>
      </c>
      <c r="BG197" s="19">
        <f t="shared" si="61"/>
        <v>1039</v>
      </c>
      <c r="BH197" s="19">
        <f t="shared" si="49"/>
        <v>-35</v>
      </c>
      <c r="BI197" s="19" t="str">
        <f>IF(ISBLANK(R197),#REF!,R197)</f>
        <v>2.5</v>
      </c>
      <c r="BJ197" s="19" t="str">
        <f>IF(ISBLANK(Q197),#REF!,Q197)</f>
        <v>km/h</v>
      </c>
      <c r="BK197" s="19" t="e">
        <f t="shared" si="50"/>
        <v>#VALUE!</v>
      </c>
      <c r="BL197" s="47">
        <f t="shared" si="62"/>
        <v>5.83</v>
      </c>
      <c r="BM197" s="48">
        <f t="shared" si="63"/>
        <v>3.867</v>
      </c>
      <c r="BN197" s="20">
        <f t="shared" si="64"/>
        <v>337.76900000000001</v>
      </c>
      <c r="BO197" s="20">
        <f t="shared" si="65"/>
        <v>337.76900000000001</v>
      </c>
      <c r="BP197" s="20">
        <f t="shared" si="66"/>
        <v>0</v>
      </c>
    </row>
    <row r="198" spans="1:68" x14ac:dyDescent="0.25">
      <c r="A198">
        <v>3187.1646403630498</v>
      </c>
      <c r="B198">
        <v>150.05909161312101</v>
      </c>
      <c r="D198">
        <v>3955.85412667946</v>
      </c>
      <c r="E198">
        <v>357.19162753294398</v>
      </c>
      <c r="J198" s="64">
        <v>61768</v>
      </c>
      <c r="K198" s="88" t="s">
        <v>91</v>
      </c>
      <c r="L198" s="91">
        <v>337.76900000000001</v>
      </c>
      <c r="M198" s="88" t="s">
        <v>91</v>
      </c>
      <c r="N198" s="91">
        <v>3.871</v>
      </c>
      <c r="O198" s="70" t="s">
        <v>92</v>
      </c>
      <c r="P198" s="93" t="s">
        <v>126</v>
      </c>
      <c r="Q198" s="55" t="s">
        <v>20</v>
      </c>
      <c r="R198" s="89" t="s">
        <v>119</v>
      </c>
      <c r="S198" s="55" t="s">
        <v>101</v>
      </c>
      <c r="T198" s="89" t="s">
        <v>421</v>
      </c>
      <c r="U198" s="55" t="s">
        <v>101</v>
      </c>
      <c r="V198" s="89" t="s">
        <v>121</v>
      </c>
      <c r="W198" s="55" t="s">
        <v>102</v>
      </c>
      <c r="X198" s="89" t="s">
        <v>122</v>
      </c>
      <c r="Y198" s="55" t="s">
        <v>93</v>
      </c>
      <c r="Z198" s="91">
        <v>5.92</v>
      </c>
      <c r="AA198" s="52" t="s">
        <v>26</v>
      </c>
      <c r="AB198" s="90" t="s">
        <v>123</v>
      </c>
      <c r="AC198" s="55" t="s">
        <v>91</v>
      </c>
      <c r="AD198" s="91">
        <v>337.76900000000001</v>
      </c>
      <c r="AH198" s="77">
        <f t="shared" si="51"/>
        <v>3187.1646403630498</v>
      </c>
      <c r="AI198" s="78">
        <f t="shared" si="52"/>
        <v>450.17727483936301</v>
      </c>
      <c r="AJ198" s="79">
        <f t="shared" si="53"/>
        <v>204.34103685059307</v>
      </c>
      <c r="AK198" s="77">
        <f t="shared" si="54"/>
        <v>3955.85412667946</v>
      </c>
      <c r="AL198" s="78">
        <f t="shared" si="55"/>
        <v>357.19162753294398</v>
      </c>
      <c r="AM198" s="79">
        <f t="shared" si="56"/>
        <v>201.23757044803602</v>
      </c>
      <c r="AN198" s="81"/>
      <c r="AO198" s="82"/>
      <c r="AP198" s="79"/>
      <c r="AQ198" s="100">
        <f>AI198*'Berechnungen 525d'!$C$5/'Berechnungen 525d'!$F$3/1000</f>
        <v>17.520488279565189</v>
      </c>
      <c r="AR198" s="100">
        <f>AI198*'Berechnungen 525d'!$C$6/'Berechnungen 525d'!$F$3/1000</f>
        <v>9.7633255298340345</v>
      </c>
      <c r="AS198" s="100">
        <f>AI198*'Berechnungen 525d'!$C$7/'Berechnungen 525d'!$F$3/1000</f>
        <v>6.0853604329787476</v>
      </c>
      <c r="AT198" s="100">
        <f>AI198*'Berechnungen 525d'!$C$8/'Berechnungen 525d'!$F$3/1000</f>
        <v>4.2463778845511042</v>
      </c>
      <c r="AU198" s="100">
        <f>AI198*'Berechnungen 525d'!$C$9/'Berechnungen 525d'!$F$3/1000</f>
        <v>3.3436046335048069</v>
      </c>
      <c r="AV198" s="4">
        <f>AH198/'Berechnungen 525d'!$C$5*'Berechnungen 525d'!$B$3/1000*60</f>
        <v>30.87258391282317</v>
      </c>
      <c r="AW198" s="4">
        <f>AH198/'Berechnungen 525d'!$C$6*'Berechnungen 525d'!$B$3/1000*60</f>
        <v>55.401486199723777</v>
      </c>
      <c r="AX198" s="4">
        <f>AH198/'Berechnungen 525d'!$C$7*'Berechnungen 525d'!$B$3/1000*60</f>
        <v>88.885900935820572</v>
      </c>
      <c r="AY198" s="4">
        <f>AH198/'Berechnungen 525d'!$C$8*'Berechnungen 525d'!$B$3/1000*60</f>
        <v>127.37979504188461</v>
      </c>
      <c r="AZ198" s="4">
        <f>AH198/'Berechnungen 525d'!$C$9*'Berechnungen 525d'!$B$3/1000*60</f>
        <v>161.77233970319344</v>
      </c>
      <c r="BA198" s="99"/>
      <c r="BB198" s="82"/>
      <c r="BC198" s="17">
        <f t="shared" si="58"/>
        <v>61.768000000000001</v>
      </c>
      <c r="BD198" s="95">
        <f t="shared" si="59"/>
        <v>748</v>
      </c>
      <c r="BE198" s="4">
        <f>BD198*60*'Berechnungen 525d'!$D$9/1000</f>
        <v>37.966570212765951</v>
      </c>
      <c r="BF198" s="19">
        <f t="shared" si="60"/>
        <v>1004</v>
      </c>
      <c r="BG198" s="19">
        <f t="shared" si="61"/>
        <v>1039</v>
      </c>
      <c r="BH198" s="19">
        <f t="shared" ref="BH198:BH261" si="67">BF198-BG198</f>
        <v>-35</v>
      </c>
      <c r="BI198" s="19" t="str">
        <f>IF(ISBLANK(R198),#REF!,R198)</f>
        <v>2.5</v>
      </c>
      <c r="BJ198" s="19" t="str">
        <f>IF(ISBLANK(Q198),#REF!,Q198)</f>
        <v>km/h</v>
      </c>
      <c r="BK198" s="19" t="e">
        <f t="shared" ref="BK198:BK261" si="68">BI198-BJ198</f>
        <v>#VALUE!</v>
      </c>
      <c r="BL198" s="47">
        <f t="shared" si="62"/>
        <v>5.92</v>
      </c>
      <c r="BM198" s="48">
        <f t="shared" si="63"/>
        <v>3.871</v>
      </c>
      <c r="BN198" s="20">
        <f t="shared" si="64"/>
        <v>337.76900000000001</v>
      </c>
      <c r="BO198" s="20">
        <f t="shared" si="65"/>
        <v>337.76900000000001</v>
      </c>
      <c r="BP198" s="20">
        <f t="shared" si="66"/>
        <v>0</v>
      </c>
    </row>
    <row r="199" spans="1:68" x14ac:dyDescent="0.25">
      <c r="A199">
        <v>3201.2786233964398</v>
      </c>
      <c r="B199">
        <v>150.15549683421</v>
      </c>
      <c r="D199">
        <v>3963.5316698656402</v>
      </c>
      <c r="E199">
        <v>357.195420785507</v>
      </c>
      <c r="J199" s="64">
        <v>62039</v>
      </c>
      <c r="K199" s="88" t="s">
        <v>91</v>
      </c>
      <c r="L199" s="91">
        <v>337.76900000000001</v>
      </c>
      <c r="M199" s="88" t="s">
        <v>91</v>
      </c>
      <c r="N199" s="91">
        <v>3.8759999999999999</v>
      </c>
      <c r="O199" s="70" t="s">
        <v>92</v>
      </c>
      <c r="P199" s="93" t="s">
        <v>118</v>
      </c>
      <c r="Q199" s="55" t="s">
        <v>20</v>
      </c>
      <c r="R199" s="89" t="s">
        <v>119</v>
      </c>
      <c r="S199" s="55" t="s">
        <v>101</v>
      </c>
      <c r="T199" s="89" t="s">
        <v>421</v>
      </c>
      <c r="U199" s="55" t="s">
        <v>101</v>
      </c>
      <c r="V199" s="89" t="s">
        <v>121</v>
      </c>
      <c r="W199" s="55" t="s">
        <v>102</v>
      </c>
      <c r="X199" s="89" t="s">
        <v>122</v>
      </c>
      <c r="Y199" s="55" t="s">
        <v>93</v>
      </c>
      <c r="Z199" s="91">
        <v>5.76</v>
      </c>
      <c r="AA199" s="52" t="s">
        <v>26</v>
      </c>
      <c r="AB199" s="90" t="s">
        <v>125</v>
      </c>
      <c r="AC199" s="55" t="s">
        <v>91</v>
      </c>
      <c r="AD199" s="91">
        <v>337.76900000000001</v>
      </c>
      <c r="AH199" s="77">
        <f t="shared" ref="AH199:AH262" si="69">A199</f>
        <v>3201.2786233964398</v>
      </c>
      <c r="AI199" s="78">
        <f t="shared" ref="AI199:AI262" si="70">B199*$AG$5</f>
        <v>450.46649050262999</v>
      </c>
      <c r="AJ199" s="79">
        <f t="shared" ref="AJ199:AJ262" si="71">AI199*2*PI()*AH199/60*$AF$5/1000</f>
        <v>205.37779697350064</v>
      </c>
      <c r="AK199" s="77">
        <f t="shared" ref="AK199:AK262" si="72">D199</f>
        <v>3963.5316698656402</v>
      </c>
      <c r="AL199" s="78">
        <f t="shared" ref="AL199:AL262" si="73">E199</f>
        <v>357.195420785507</v>
      </c>
      <c r="AM199" s="79">
        <f t="shared" ref="AM199:AM262" si="74">AL199*2*PI()*AK199/60*$AF$5/1000</f>
        <v>201.63027463995365</v>
      </c>
      <c r="AN199" s="81"/>
      <c r="AO199" s="82"/>
      <c r="AP199" s="79"/>
      <c r="AQ199" s="100">
        <f>AI199*'Berechnungen 525d'!$C$5/'Berechnungen 525d'!$F$3/1000</f>
        <v>17.531744288968028</v>
      </c>
      <c r="AR199" s="100">
        <f>AI199*'Berechnungen 525d'!$C$6/'Berechnungen 525d'!$F$3/1000</f>
        <v>9.7695979625547</v>
      </c>
      <c r="AS199" s="100">
        <f>AI199*'Berechnungen 525d'!$C$7/'Berechnungen 525d'!$F$3/1000</f>
        <v>6.0892699629621765</v>
      </c>
      <c r="AT199" s="100">
        <f>AI199*'Berechnungen 525d'!$C$8/'Berechnungen 525d'!$F$3/1000</f>
        <v>4.2491059631659143</v>
      </c>
      <c r="AU199" s="100">
        <f>AI199*'Berechnungen 525d'!$C$9/'Berechnungen 525d'!$F$3/1000</f>
        <v>3.3457527269022944</v>
      </c>
      <c r="AV199" s="4">
        <f>AH199/'Berechnungen 525d'!$C$5*'Berechnungen 525d'!$B$3/1000*60</f>
        <v>31.009299512646361</v>
      </c>
      <c r="AW199" s="4">
        <f>AH199/'Berechnungen 525d'!$C$6*'Berechnungen 525d'!$B$3/1000*60</f>
        <v>55.646825152831148</v>
      </c>
      <c r="AX199" s="4">
        <f>AH199/'Berechnungen 525d'!$C$7*'Berechnungen 525d'!$B$3/1000*60</f>
        <v>89.279521673773047</v>
      </c>
      <c r="AY199" s="4">
        <f>AH199/'Berechnungen 525d'!$C$8*'Berechnungen 525d'!$B$3/1000*60</f>
        <v>127.94388145375351</v>
      </c>
      <c r="AZ199" s="4">
        <f>AH199/'Berechnungen 525d'!$C$9*'Berechnungen 525d'!$B$3/1000*60</f>
        <v>162.48872944626692</v>
      </c>
      <c r="BA199" s="99"/>
      <c r="BB199" s="82"/>
      <c r="BC199" s="17">
        <f t="shared" ref="BC199:BC262" si="75">J199/1000</f>
        <v>62.039000000000001</v>
      </c>
      <c r="BD199" s="95">
        <f t="shared" ref="BD199:BD262" si="76">VALUE(P199)</f>
        <v>750</v>
      </c>
      <c r="BE199" s="4">
        <f>BD199*60*'Berechnungen 525d'!$D$9/1000</f>
        <v>38.068085106382973</v>
      </c>
      <c r="BF199" s="19">
        <f t="shared" ref="BF199:BF262" si="77">VALUE(V199)</f>
        <v>1004</v>
      </c>
      <c r="BG199" s="19">
        <f t="shared" ref="BG199:BG262" si="78">VALUE(T199)</f>
        <v>1039</v>
      </c>
      <c r="BH199" s="19">
        <f t="shared" si="67"/>
        <v>-35</v>
      </c>
      <c r="BI199" s="19" t="str">
        <f>IF(ISBLANK(R199),#REF!,R199)</f>
        <v>2.5</v>
      </c>
      <c r="BJ199" s="19" t="str">
        <f>IF(ISBLANK(Q199),#REF!,Q199)</f>
        <v>km/h</v>
      </c>
      <c r="BK199" s="19" t="e">
        <f t="shared" si="68"/>
        <v>#VALUE!</v>
      </c>
      <c r="BL199" s="47">
        <f t="shared" ref="BL199:BL262" si="79">Z199</f>
        <v>5.76</v>
      </c>
      <c r="BM199" s="48">
        <f t="shared" ref="BM199:BM262" si="80">N199</f>
        <v>3.8759999999999999</v>
      </c>
      <c r="BN199" s="20">
        <f t="shared" ref="BN199:BN262" si="81">L199</f>
        <v>337.76900000000001</v>
      </c>
      <c r="BO199" s="20">
        <f t="shared" ref="BO199:BO262" si="82">AD199</f>
        <v>337.76900000000001</v>
      </c>
      <c r="BP199" s="20">
        <f t="shared" ref="BP199:BP262" si="83">BO199-BN199</f>
        <v>0</v>
      </c>
    </row>
    <row r="200" spans="1:68" x14ac:dyDescent="0.25">
      <c r="A200">
        <v>3213.3785581563002</v>
      </c>
      <c r="B200">
        <v>150.43767219408701</v>
      </c>
      <c r="D200">
        <v>3971.2092130518199</v>
      </c>
      <c r="E200">
        <v>356.21107174557898</v>
      </c>
      <c r="J200" s="64">
        <v>62309</v>
      </c>
      <c r="K200" s="88" t="s">
        <v>91</v>
      </c>
      <c r="L200" s="91">
        <v>337.76900000000001</v>
      </c>
      <c r="M200" s="88" t="s">
        <v>91</v>
      </c>
      <c r="N200" s="91">
        <v>3.867</v>
      </c>
      <c r="O200" s="70" t="s">
        <v>92</v>
      </c>
      <c r="P200" s="93" t="s">
        <v>413</v>
      </c>
      <c r="Q200" s="55" t="s">
        <v>20</v>
      </c>
      <c r="R200" s="89" t="s">
        <v>119</v>
      </c>
      <c r="S200" s="55" t="s">
        <v>101</v>
      </c>
      <c r="T200" s="89" t="s">
        <v>421</v>
      </c>
      <c r="U200" s="55" t="s">
        <v>101</v>
      </c>
      <c r="V200" s="89" t="s">
        <v>121</v>
      </c>
      <c r="W200" s="55" t="s">
        <v>102</v>
      </c>
      <c r="X200" s="89" t="s">
        <v>122</v>
      </c>
      <c r="Y200" s="55" t="s">
        <v>93</v>
      </c>
      <c r="Z200" s="91">
        <v>5.85</v>
      </c>
      <c r="AA200" s="52" t="s">
        <v>26</v>
      </c>
      <c r="AB200" s="90" t="s">
        <v>123</v>
      </c>
      <c r="AC200" s="55" t="s">
        <v>91</v>
      </c>
      <c r="AD200" s="91">
        <v>337.76900000000001</v>
      </c>
      <c r="AH200" s="77">
        <f t="shared" si="69"/>
        <v>3213.3785581563002</v>
      </c>
      <c r="AI200" s="78">
        <f t="shared" si="70"/>
        <v>451.31301658226107</v>
      </c>
      <c r="AJ200" s="79">
        <f t="shared" si="71"/>
        <v>206.54147645546101</v>
      </c>
      <c r="AK200" s="77">
        <f t="shared" si="72"/>
        <v>3971.2092130518199</v>
      </c>
      <c r="AL200" s="78">
        <f t="shared" si="73"/>
        <v>356.21107174557898</v>
      </c>
      <c r="AM200" s="79">
        <f t="shared" si="74"/>
        <v>201.46411843487297</v>
      </c>
      <c r="AN200" s="81"/>
      <c r="AO200" s="82"/>
      <c r="AP200" s="79"/>
      <c r="AQ200" s="100">
        <f>AI200*'Berechnungen 525d'!$C$5/'Berechnungen 525d'!$F$3/1000</f>
        <v>17.564690310647631</v>
      </c>
      <c r="AR200" s="100">
        <f>AI200*'Berechnungen 525d'!$C$6/'Berechnungen 525d'!$F$3/1000</f>
        <v>9.7879571960097476</v>
      </c>
      <c r="AS200" s="100">
        <f>AI200*'Berechnungen 525d'!$C$7/'Berechnungen 525d'!$F$3/1000</f>
        <v>6.1007130468279929</v>
      </c>
      <c r="AT200" s="100">
        <f>AI200*'Berechnungen 525d'!$C$8/'Berechnungen 525d'!$F$3/1000</f>
        <v>4.2570909722371164</v>
      </c>
      <c r="AU200" s="100">
        <f>AI200*'Berechnungen 525d'!$C$9/'Berechnungen 525d'!$F$3/1000</f>
        <v>3.3520401356197764</v>
      </c>
      <c r="AV200" s="4">
        <f>AH200/'Berechnungen 525d'!$C$5*'Berechnungen 525d'!$B$3/1000*60</f>
        <v>31.126505962066219</v>
      </c>
      <c r="AW200" s="4">
        <f>AH200/'Berechnungen 525d'!$C$6*'Berechnungen 525d'!$B$3/1000*60</f>
        <v>55.857154534666783</v>
      </c>
      <c r="AX200" s="4">
        <f>AH200/'Berechnungen 525d'!$C$7*'Berechnungen 525d'!$B$3/1000*60</f>
        <v>89.616973209465385</v>
      </c>
      <c r="AY200" s="4">
        <f>AH200/'Berechnungen 525d'!$C$8*'Berechnungen 525d'!$B$3/1000*60</f>
        <v>128.427473418289</v>
      </c>
      <c r="AZ200" s="4">
        <f>AH200/'Berechnungen 525d'!$C$9*'Berechnungen 525d'!$B$3/1000*60</f>
        <v>163.10289124122701</v>
      </c>
      <c r="BA200" s="99"/>
      <c r="BB200" s="82"/>
      <c r="BC200" s="17">
        <f t="shared" si="75"/>
        <v>62.308999999999997</v>
      </c>
      <c r="BD200" s="95">
        <f t="shared" si="76"/>
        <v>749</v>
      </c>
      <c r="BE200" s="4">
        <f>BD200*60*'Berechnungen 525d'!$D$9/1000</f>
        <v>38.01732765957447</v>
      </c>
      <c r="BF200" s="19">
        <f t="shared" si="77"/>
        <v>1004</v>
      </c>
      <c r="BG200" s="19">
        <f t="shared" si="78"/>
        <v>1039</v>
      </c>
      <c r="BH200" s="19">
        <f t="shared" si="67"/>
        <v>-35</v>
      </c>
      <c r="BI200" s="19" t="str">
        <f>IF(ISBLANK(R200),#REF!,R200)</f>
        <v>2.5</v>
      </c>
      <c r="BJ200" s="19" t="str">
        <f>IF(ISBLANK(Q200),#REF!,Q200)</f>
        <v>km/h</v>
      </c>
      <c r="BK200" s="19" t="e">
        <f t="shared" si="68"/>
        <v>#VALUE!</v>
      </c>
      <c r="BL200" s="47">
        <f t="shared" si="79"/>
        <v>5.85</v>
      </c>
      <c r="BM200" s="48">
        <f t="shared" si="80"/>
        <v>3.867</v>
      </c>
      <c r="BN200" s="20">
        <f t="shared" si="81"/>
        <v>337.76900000000001</v>
      </c>
      <c r="BO200" s="20">
        <f t="shared" si="82"/>
        <v>337.76900000000001</v>
      </c>
      <c r="BP200" s="20">
        <f t="shared" si="83"/>
        <v>0</v>
      </c>
    </row>
    <row r="201" spans="1:68" x14ac:dyDescent="0.25">
      <c r="A201">
        <v>3253.7033299591999</v>
      </c>
      <c r="B201">
        <v>150.63329875762099</v>
      </c>
      <c r="D201">
        <v>3986.5642994241798</v>
      </c>
      <c r="E201">
        <v>353.25423137323298</v>
      </c>
      <c r="J201" s="64">
        <v>62610</v>
      </c>
      <c r="K201" s="88" t="s">
        <v>91</v>
      </c>
      <c r="L201" s="91">
        <v>337.76900000000001</v>
      </c>
      <c r="M201" s="88" t="s">
        <v>91</v>
      </c>
      <c r="N201" s="91">
        <v>3.871</v>
      </c>
      <c r="O201" s="70" t="s">
        <v>92</v>
      </c>
      <c r="P201" s="93" t="s">
        <v>413</v>
      </c>
      <c r="Q201" s="55" t="s">
        <v>20</v>
      </c>
      <c r="R201" s="89" t="s">
        <v>119</v>
      </c>
      <c r="S201" s="55" t="s">
        <v>101</v>
      </c>
      <c r="T201" s="89" t="s">
        <v>421</v>
      </c>
      <c r="U201" s="55" t="s">
        <v>101</v>
      </c>
      <c r="V201" s="89" t="s">
        <v>121</v>
      </c>
      <c r="W201" s="55" t="s">
        <v>102</v>
      </c>
      <c r="X201" s="89" t="s">
        <v>122</v>
      </c>
      <c r="Y201" s="55" t="s">
        <v>93</v>
      </c>
      <c r="Z201" s="91">
        <v>5.87</v>
      </c>
      <c r="AA201" s="52" t="s">
        <v>26</v>
      </c>
      <c r="AB201" s="90" t="s">
        <v>123</v>
      </c>
      <c r="AC201" s="55" t="s">
        <v>91</v>
      </c>
      <c r="AD201" s="91">
        <v>337.76900000000001</v>
      </c>
      <c r="AH201" s="77">
        <f t="shared" si="69"/>
        <v>3253.7033299591999</v>
      </c>
      <c r="AI201" s="78">
        <f t="shared" si="70"/>
        <v>451.89989627286297</v>
      </c>
      <c r="AJ201" s="79">
        <f t="shared" si="71"/>
        <v>209.40532430176884</v>
      </c>
      <c r="AK201" s="77">
        <f t="shared" si="72"/>
        <v>3986.5642994241798</v>
      </c>
      <c r="AL201" s="78">
        <f t="shared" si="73"/>
        <v>353.25423137323298</v>
      </c>
      <c r="AM201" s="79">
        <f t="shared" si="74"/>
        <v>200.56431852658045</v>
      </c>
      <c r="AN201" s="81"/>
      <c r="AO201" s="82"/>
      <c r="AP201" s="79"/>
      <c r="AQ201" s="100">
        <f>AI201*'Berechnungen 525d'!$C$5/'Berechnungen 525d'!$F$3/1000</f>
        <v>17.587531132064871</v>
      </c>
      <c r="AR201" s="100">
        <f>AI201*'Berechnungen 525d'!$C$6/'Berechnungen 525d'!$F$3/1000</f>
        <v>9.8006852873338577</v>
      </c>
      <c r="AS201" s="100">
        <f>AI201*'Berechnungen 525d'!$C$7/'Berechnungen 525d'!$F$3/1000</f>
        <v>6.1086463092286376</v>
      </c>
      <c r="AT201" s="100">
        <f>AI201*'Berechnungen 525d'!$C$8/'Berechnungen 525d'!$F$3/1000</f>
        <v>4.2626268201760267</v>
      </c>
      <c r="AU201" s="100">
        <f>AI201*'Berechnungen 525d'!$C$9/'Berechnungen 525d'!$F$3/1000</f>
        <v>3.3563990710047462</v>
      </c>
      <c r="AV201" s="4">
        <f>AH201/'Berechnungen 525d'!$C$5*'Berechnungen 525d'!$B$3/1000*60</f>
        <v>31.517113301732444</v>
      </c>
      <c r="AW201" s="4">
        <f>AH201/'Berechnungen 525d'!$C$6*'Berechnungen 525d'!$B$3/1000*60</f>
        <v>56.558107431876032</v>
      </c>
      <c r="AX201" s="4">
        <f>AH201/'Berechnungen 525d'!$C$7*'Berechnungen 525d'!$B$3/1000*60</f>
        <v>90.741578956636275</v>
      </c>
      <c r="AY201" s="4">
        <f>AH201/'Berechnungen 525d'!$C$8*'Berechnungen 525d'!$B$3/1000*60</f>
        <v>130.03911315045511</v>
      </c>
      <c r="AZ201" s="4">
        <f>AH201/'Berechnungen 525d'!$C$9*'Berechnungen 525d'!$B$3/1000*60</f>
        <v>165.149673701078</v>
      </c>
      <c r="BA201" s="99"/>
      <c r="BB201" s="82"/>
      <c r="BC201" s="17">
        <f t="shared" si="75"/>
        <v>62.61</v>
      </c>
      <c r="BD201" s="95">
        <f t="shared" si="76"/>
        <v>749</v>
      </c>
      <c r="BE201" s="4">
        <f>BD201*60*'Berechnungen 525d'!$D$9/1000</f>
        <v>38.01732765957447</v>
      </c>
      <c r="BF201" s="19">
        <f t="shared" si="77"/>
        <v>1004</v>
      </c>
      <c r="BG201" s="19">
        <f t="shared" si="78"/>
        <v>1039</v>
      </c>
      <c r="BH201" s="19">
        <f t="shared" si="67"/>
        <v>-35</v>
      </c>
      <c r="BI201" s="19" t="str">
        <f>IF(ISBLANK(R201),#REF!,R201)</f>
        <v>2.5</v>
      </c>
      <c r="BJ201" s="19" t="str">
        <f>IF(ISBLANK(Q201),#REF!,Q201)</f>
        <v>km/h</v>
      </c>
      <c r="BK201" s="19" t="e">
        <f t="shared" si="68"/>
        <v>#VALUE!</v>
      </c>
      <c r="BL201" s="47">
        <f t="shared" si="79"/>
        <v>5.87</v>
      </c>
      <c r="BM201" s="48">
        <f t="shared" si="80"/>
        <v>3.871</v>
      </c>
      <c r="BN201" s="20">
        <f t="shared" si="81"/>
        <v>337.76900000000001</v>
      </c>
      <c r="BO201" s="20">
        <f t="shared" si="82"/>
        <v>337.76900000000001</v>
      </c>
      <c r="BP201" s="20">
        <f t="shared" si="83"/>
        <v>0</v>
      </c>
    </row>
    <row r="202" spans="1:68" x14ac:dyDescent="0.25">
      <c r="A202">
        <v>3259.7527758351798</v>
      </c>
      <c r="B202">
        <v>150.72782656447299</v>
      </c>
      <c r="D202">
        <v>3994.24184261036</v>
      </c>
      <c r="E202">
        <v>351.28174004081501</v>
      </c>
      <c r="J202" s="64">
        <v>62900</v>
      </c>
      <c r="K202" s="88" t="s">
        <v>91</v>
      </c>
      <c r="L202" s="91">
        <v>337.76900000000001</v>
      </c>
      <c r="M202" s="88" t="s">
        <v>91</v>
      </c>
      <c r="N202" s="91">
        <v>3.871</v>
      </c>
      <c r="O202" s="70" t="s">
        <v>92</v>
      </c>
      <c r="P202" s="93" t="s">
        <v>118</v>
      </c>
      <c r="Q202" s="55" t="s">
        <v>20</v>
      </c>
      <c r="R202" s="89" t="s">
        <v>119</v>
      </c>
      <c r="S202" s="55" t="s">
        <v>101</v>
      </c>
      <c r="T202" s="89" t="s">
        <v>421</v>
      </c>
      <c r="U202" s="55" t="s">
        <v>101</v>
      </c>
      <c r="V202" s="89" t="s">
        <v>121</v>
      </c>
      <c r="W202" s="55" t="s">
        <v>102</v>
      </c>
      <c r="X202" s="89" t="s">
        <v>122</v>
      </c>
      <c r="Y202" s="55" t="s">
        <v>93</v>
      </c>
      <c r="Z202" s="91">
        <v>5.79</v>
      </c>
      <c r="AA202" s="52" t="s">
        <v>26</v>
      </c>
      <c r="AB202" s="90" t="s">
        <v>125</v>
      </c>
      <c r="AC202" s="55" t="s">
        <v>91</v>
      </c>
      <c r="AD202" s="91">
        <v>337.76900000000001</v>
      </c>
      <c r="AH202" s="77">
        <f t="shared" si="69"/>
        <v>3259.7527758351798</v>
      </c>
      <c r="AI202" s="78">
        <f t="shared" si="70"/>
        <v>452.18347969341897</v>
      </c>
      <c r="AJ202" s="79">
        <f t="shared" si="71"/>
        <v>209.92631470686123</v>
      </c>
      <c r="AK202" s="77">
        <f t="shared" si="72"/>
        <v>3994.24184261036</v>
      </c>
      <c r="AL202" s="78">
        <f t="shared" si="73"/>
        <v>351.28174004081501</v>
      </c>
      <c r="AM202" s="79">
        <f t="shared" si="74"/>
        <v>199.82851390044056</v>
      </c>
      <c r="AN202" s="81"/>
      <c r="AO202" s="82"/>
      <c r="AP202" s="79"/>
      <c r="AQ202" s="100">
        <f>AI202*'Berechnungen 525d'!$C$5/'Berechnungen 525d'!$F$3/1000</f>
        <v>17.598567939726706</v>
      </c>
      <c r="AR202" s="100">
        <f>AI202*'Berechnungen 525d'!$C$6/'Berechnungen 525d'!$F$3/1000</f>
        <v>9.8068355694660241</v>
      </c>
      <c r="AS202" s="100">
        <f>AI202*'Berechnungen 525d'!$C$7/'Berechnungen 525d'!$F$3/1000</f>
        <v>6.11247970425622</v>
      </c>
      <c r="AT202" s="100">
        <f>AI202*'Berechnungen 525d'!$C$8/'Berechnungen 525d'!$F$3/1000</f>
        <v>4.2653017716513197</v>
      </c>
      <c r="AU202" s="100">
        <f>AI202*'Berechnungen 525d'!$C$9/'Berechnungen 525d'!$F$3/1000</f>
        <v>3.3585053320089124</v>
      </c>
      <c r="AV202" s="4">
        <f>AH202/'Berechnungen 525d'!$C$5*'Berechnungen 525d'!$B$3/1000*60</f>
        <v>31.57571147487576</v>
      </c>
      <c r="AW202" s="4">
        <f>AH202/'Berechnungen 525d'!$C$6*'Berechnungen 525d'!$B$3/1000*60</f>
        <v>56.663263057653779</v>
      </c>
      <c r="AX202" s="4">
        <f>AH202/'Berechnungen 525d'!$C$7*'Berechnungen 525d'!$B$3/1000*60</f>
        <v>90.910290180411565</v>
      </c>
      <c r="AY202" s="4">
        <f>AH202/'Berechnungen 525d'!$C$8*'Berechnungen 525d'!$B$3/1000*60</f>
        <v>130.2808882900386</v>
      </c>
      <c r="AZ202" s="4">
        <f>AH202/'Berechnungen 525d'!$C$9*'Berechnungen 525d'!$B$3/1000*60</f>
        <v>165.45672812834903</v>
      </c>
      <c r="BA202" s="99"/>
      <c r="BB202" s="82"/>
      <c r="BC202" s="17">
        <f t="shared" si="75"/>
        <v>62.9</v>
      </c>
      <c r="BD202" s="95">
        <f t="shared" si="76"/>
        <v>750</v>
      </c>
      <c r="BE202" s="4">
        <f>BD202*60*'Berechnungen 525d'!$D$9/1000</f>
        <v>38.068085106382973</v>
      </c>
      <c r="BF202" s="19">
        <f t="shared" si="77"/>
        <v>1004</v>
      </c>
      <c r="BG202" s="19">
        <f t="shared" si="78"/>
        <v>1039</v>
      </c>
      <c r="BH202" s="19">
        <f t="shared" si="67"/>
        <v>-35</v>
      </c>
      <c r="BI202" s="19" t="str">
        <f>IF(ISBLANK(R202),#REF!,R202)</f>
        <v>2.5</v>
      </c>
      <c r="BJ202" s="19" t="str">
        <f>IF(ISBLANK(Q202),#REF!,Q202)</f>
        <v>km/h</v>
      </c>
      <c r="BK202" s="19" t="e">
        <f t="shared" si="68"/>
        <v>#VALUE!</v>
      </c>
      <c r="BL202" s="47">
        <f t="shared" si="79"/>
        <v>5.79</v>
      </c>
      <c r="BM202" s="48">
        <f t="shared" si="80"/>
        <v>3.871</v>
      </c>
      <c r="BN202" s="20">
        <f t="shared" si="81"/>
        <v>337.76900000000001</v>
      </c>
      <c r="BO202" s="20">
        <f t="shared" si="82"/>
        <v>337.76900000000001</v>
      </c>
      <c r="BP202" s="20">
        <f t="shared" si="83"/>
        <v>0</v>
      </c>
    </row>
    <row r="203" spans="1:68" x14ac:dyDescent="0.25">
      <c r="A203">
        <v>3279.9151617366301</v>
      </c>
      <c r="B203">
        <v>150.82563984623999</v>
      </c>
      <c r="D203">
        <v>4009.5969289827299</v>
      </c>
      <c r="E203">
        <v>348.32489966846998</v>
      </c>
      <c r="J203" s="64">
        <v>63180</v>
      </c>
      <c r="K203" s="88" t="s">
        <v>91</v>
      </c>
      <c r="L203" s="91">
        <v>337.76900000000001</v>
      </c>
      <c r="M203" s="88" t="s">
        <v>91</v>
      </c>
      <c r="N203" s="91">
        <v>3.867</v>
      </c>
      <c r="O203" s="70" t="s">
        <v>92</v>
      </c>
      <c r="P203" s="93" t="s">
        <v>118</v>
      </c>
      <c r="Q203" s="55" t="s">
        <v>20</v>
      </c>
      <c r="R203" s="89" t="s">
        <v>119</v>
      </c>
      <c r="S203" s="55" t="s">
        <v>101</v>
      </c>
      <c r="T203" s="89" t="s">
        <v>421</v>
      </c>
      <c r="U203" s="55" t="s">
        <v>101</v>
      </c>
      <c r="V203" s="89" t="s">
        <v>121</v>
      </c>
      <c r="W203" s="55" t="s">
        <v>102</v>
      </c>
      <c r="X203" s="89" t="s">
        <v>122</v>
      </c>
      <c r="Y203" s="55" t="s">
        <v>93</v>
      </c>
      <c r="Z203" s="91">
        <v>5.79</v>
      </c>
      <c r="AA203" s="52" t="s">
        <v>26</v>
      </c>
      <c r="AB203" s="90" t="s">
        <v>125</v>
      </c>
      <c r="AC203" s="55" t="s">
        <v>91</v>
      </c>
      <c r="AD203" s="91">
        <v>337.76900000000001</v>
      </c>
      <c r="AH203" s="77">
        <f t="shared" si="69"/>
        <v>3279.9151617366301</v>
      </c>
      <c r="AI203" s="78">
        <f t="shared" si="70"/>
        <v>452.47691953871998</v>
      </c>
      <c r="AJ203" s="79">
        <f t="shared" si="71"/>
        <v>211.3618335968238</v>
      </c>
      <c r="AK203" s="77">
        <f t="shared" si="72"/>
        <v>4009.5969289827299</v>
      </c>
      <c r="AL203" s="78">
        <f t="shared" si="73"/>
        <v>348.32489966846998</v>
      </c>
      <c r="AM203" s="79">
        <f t="shared" si="74"/>
        <v>198.90823499606915</v>
      </c>
      <c r="AN203" s="81"/>
      <c r="AO203" s="82"/>
      <c r="AP203" s="79"/>
      <c r="AQ203" s="100">
        <f>AI203*'Berechnungen 525d'!$C$5/'Berechnungen 525d'!$F$3/1000</f>
        <v>17.609988350435327</v>
      </c>
      <c r="AR203" s="100">
        <f>AI203*'Berechnungen 525d'!$C$6/'Berechnungen 525d'!$F$3/1000</f>
        <v>9.8131996151280809</v>
      </c>
      <c r="AS203" s="100">
        <f>AI203*'Berechnungen 525d'!$C$7/'Berechnungen 525d'!$F$3/1000</f>
        <v>6.1164463354565433</v>
      </c>
      <c r="AT203" s="100">
        <f>AI203*'Berechnungen 525d'!$C$8/'Berechnungen 525d'!$F$3/1000</f>
        <v>4.2680696956207749</v>
      </c>
      <c r="AU203" s="100">
        <f>AI203*'Berechnungen 525d'!$C$9/'Berechnungen 525d'!$F$3/1000</f>
        <v>3.3606847997013976</v>
      </c>
      <c r="AV203" s="4">
        <f>AH203/'Berechnungen 525d'!$C$5*'Berechnungen 525d'!$B$3/1000*60</f>
        <v>31.771015144708883</v>
      </c>
      <c r="AW203" s="4">
        <f>AH203/'Berechnungen 525d'!$C$6*'Berechnungen 525d'!$B$3/1000*60</f>
        <v>57.013739506258418</v>
      </c>
      <c r="AX203" s="4">
        <f>AH203/'Berechnungen 525d'!$C$7*'Berechnungen 525d'!$B$3/1000*60</f>
        <v>91.472593053997016</v>
      </c>
      <c r="AY203" s="4">
        <f>AH203/'Berechnungen 525d'!$C$8*'Berechnungen 525d'!$B$3/1000*60</f>
        <v>131.08670815612169</v>
      </c>
      <c r="AZ203" s="4">
        <f>AH203/'Berechnungen 525d'!$C$9*'Berechnungen 525d'!$B$3/1000*60</f>
        <v>166.48011935827458</v>
      </c>
      <c r="BA203" s="99"/>
      <c r="BB203" s="82"/>
      <c r="BC203" s="17">
        <f t="shared" si="75"/>
        <v>63.18</v>
      </c>
      <c r="BD203" s="95">
        <f t="shared" si="76"/>
        <v>750</v>
      </c>
      <c r="BE203" s="4">
        <f>BD203*60*'Berechnungen 525d'!$D$9/1000</f>
        <v>38.068085106382973</v>
      </c>
      <c r="BF203" s="19">
        <f t="shared" si="77"/>
        <v>1004</v>
      </c>
      <c r="BG203" s="19">
        <f t="shared" si="78"/>
        <v>1039</v>
      </c>
      <c r="BH203" s="19">
        <f t="shared" si="67"/>
        <v>-35</v>
      </c>
      <c r="BI203" s="19" t="str">
        <f>IF(ISBLANK(R203),#REF!,R203)</f>
        <v>2.5</v>
      </c>
      <c r="BJ203" s="19" t="str">
        <f>IF(ISBLANK(Q203),#REF!,Q203)</f>
        <v>km/h</v>
      </c>
      <c r="BK203" s="19" t="e">
        <f t="shared" si="68"/>
        <v>#VALUE!</v>
      </c>
      <c r="BL203" s="47">
        <f t="shared" si="79"/>
        <v>5.79</v>
      </c>
      <c r="BM203" s="48">
        <f t="shared" si="80"/>
        <v>3.867</v>
      </c>
      <c r="BN203" s="20">
        <f t="shared" si="81"/>
        <v>337.76900000000001</v>
      </c>
      <c r="BO203" s="20">
        <f t="shared" si="82"/>
        <v>337.76900000000001</v>
      </c>
      <c r="BP203" s="20">
        <f t="shared" si="83"/>
        <v>0</v>
      </c>
    </row>
    <row r="204" spans="1:68" x14ac:dyDescent="0.25">
      <c r="A204">
        <v>3300.0712895906199</v>
      </c>
      <c r="B204">
        <v>150.364734650965</v>
      </c>
      <c r="D204">
        <v>4017.2744721689101</v>
      </c>
      <c r="E204">
        <v>346.35240833605201</v>
      </c>
      <c r="J204" s="64">
        <v>63461</v>
      </c>
      <c r="K204" s="88" t="s">
        <v>91</v>
      </c>
      <c r="L204" s="91">
        <v>337.76900000000001</v>
      </c>
      <c r="M204" s="88" t="s">
        <v>91</v>
      </c>
      <c r="N204" s="91">
        <v>3.871</v>
      </c>
      <c r="O204" s="70" t="s">
        <v>92</v>
      </c>
      <c r="P204" s="93" t="s">
        <v>118</v>
      </c>
      <c r="Q204" s="55" t="s">
        <v>20</v>
      </c>
      <c r="R204" s="89" t="s">
        <v>119</v>
      </c>
      <c r="S204" s="55" t="s">
        <v>101</v>
      </c>
      <c r="T204" s="89" t="s">
        <v>421</v>
      </c>
      <c r="U204" s="55" t="s">
        <v>101</v>
      </c>
      <c r="V204" s="89" t="s">
        <v>121</v>
      </c>
      <c r="W204" s="55" t="s">
        <v>102</v>
      </c>
      <c r="X204" s="89" t="s">
        <v>122</v>
      </c>
      <c r="Y204" s="55" t="s">
        <v>93</v>
      </c>
      <c r="Z204" s="91">
        <v>5.78</v>
      </c>
      <c r="AA204" s="52" t="s">
        <v>26</v>
      </c>
      <c r="AB204" s="90" t="s">
        <v>125</v>
      </c>
      <c r="AC204" s="55" t="s">
        <v>91</v>
      </c>
      <c r="AD204" s="91">
        <v>337.76900000000001</v>
      </c>
      <c r="AH204" s="77">
        <f t="shared" si="69"/>
        <v>3300.0712895906199</v>
      </c>
      <c r="AI204" s="78">
        <f t="shared" si="70"/>
        <v>451.09420395289499</v>
      </c>
      <c r="AJ204" s="79">
        <f t="shared" si="71"/>
        <v>212.01085383907537</v>
      </c>
      <c r="AK204" s="77">
        <f t="shared" si="72"/>
        <v>4017.2744721689101</v>
      </c>
      <c r="AL204" s="78">
        <f t="shared" si="73"/>
        <v>346.35240833605201</v>
      </c>
      <c r="AM204" s="79">
        <f t="shared" si="74"/>
        <v>198.16057017969322</v>
      </c>
      <c r="AN204" s="81"/>
      <c r="AO204" s="82"/>
      <c r="AP204" s="79"/>
      <c r="AQ204" s="100">
        <f>AI204*'Berechnungen 525d'!$C$5/'Berechnungen 525d'!$F$3/1000</f>
        <v>17.55617432300788</v>
      </c>
      <c r="AR204" s="100">
        <f>AI204*'Berechnungen 525d'!$C$6/'Berechnungen 525d'!$F$3/1000</f>
        <v>9.7832116456456095</v>
      </c>
      <c r="AS204" s="100">
        <f>AI204*'Berechnungen 525d'!$C$7/'Berechnungen 525d'!$F$3/1000</f>
        <v>6.0977552037928113</v>
      </c>
      <c r="AT204" s="100">
        <f>AI204*'Berechnungen 525d'!$C$8/'Berechnungen 525d'!$F$3/1000</f>
        <v>4.2550269828664122</v>
      </c>
      <c r="AU204" s="100">
        <f>AI204*'Berechnungen 525d'!$C$9/'Berechnungen 525d'!$F$3/1000</f>
        <v>3.3504149471389075</v>
      </c>
      <c r="AV204" s="4">
        <f>AH204/'Berechnungen 525d'!$C$5*'Berechnungen 525d'!$B$3/1000*60</f>
        <v>31.966258195742178</v>
      </c>
      <c r="AW204" s="4">
        <f>AH204/'Berechnungen 525d'!$C$6*'Berechnungen 525d'!$B$3/1000*60</f>
        <v>57.364107173181161</v>
      </c>
      <c r="AX204" s="4">
        <f>AH204/'Berechnungen 525d'!$C$7*'Berechnungen 525d'!$B$3/1000*60</f>
        <v>92.034721398730227</v>
      </c>
      <c r="AY204" s="4">
        <f>AH204/'Berechnungen 525d'!$C$8*'Berechnungen 525d'!$B$3/1000*60</f>
        <v>131.89227790999132</v>
      </c>
      <c r="AZ204" s="4">
        <f>AH204/'Berechnungen 525d'!$C$9*'Berechnungen 525d'!$B$3/1000*60</f>
        <v>167.50319294568899</v>
      </c>
      <c r="BA204" s="99"/>
      <c r="BB204" s="82"/>
      <c r="BC204" s="17">
        <f t="shared" si="75"/>
        <v>63.460999999999999</v>
      </c>
      <c r="BD204" s="95">
        <f t="shared" si="76"/>
        <v>750</v>
      </c>
      <c r="BE204" s="4">
        <f>BD204*60*'Berechnungen 525d'!$D$9/1000</f>
        <v>38.068085106382973</v>
      </c>
      <c r="BF204" s="19">
        <f t="shared" si="77"/>
        <v>1004</v>
      </c>
      <c r="BG204" s="19">
        <f t="shared" si="78"/>
        <v>1039</v>
      </c>
      <c r="BH204" s="19">
        <f t="shared" si="67"/>
        <v>-35</v>
      </c>
      <c r="BI204" s="19" t="str">
        <f>IF(ISBLANK(R204),#REF!,R204)</f>
        <v>2.5</v>
      </c>
      <c r="BJ204" s="19" t="str">
        <f>IF(ISBLANK(Q204),#REF!,Q204)</f>
        <v>km/h</v>
      </c>
      <c r="BK204" s="19" t="e">
        <f t="shared" si="68"/>
        <v>#VALUE!</v>
      </c>
      <c r="BL204" s="47">
        <f t="shared" si="79"/>
        <v>5.78</v>
      </c>
      <c r="BM204" s="48">
        <f t="shared" si="80"/>
        <v>3.871</v>
      </c>
      <c r="BN204" s="20">
        <f t="shared" si="81"/>
        <v>337.76900000000001</v>
      </c>
      <c r="BO204" s="20">
        <f t="shared" si="82"/>
        <v>337.76900000000001</v>
      </c>
      <c r="BP204" s="20">
        <f t="shared" si="83"/>
        <v>0</v>
      </c>
    </row>
    <row r="205" spans="1:68" x14ac:dyDescent="0.25">
      <c r="A205">
        <v>3316.19306285009</v>
      </c>
      <c r="B205">
        <v>149.71665125622499</v>
      </c>
      <c r="D205">
        <v>4032.6295585412699</v>
      </c>
      <c r="E205">
        <v>343.39556796370601</v>
      </c>
      <c r="J205" s="64">
        <v>63751</v>
      </c>
      <c r="K205" s="88" t="s">
        <v>91</v>
      </c>
      <c r="L205" s="91">
        <v>337.76900000000001</v>
      </c>
      <c r="M205" s="88" t="s">
        <v>91</v>
      </c>
      <c r="N205" s="91">
        <v>3.867</v>
      </c>
      <c r="O205" s="70" t="s">
        <v>92</v>
      </c>
      <c r="P205" s="93" t="s">
        <v>422</v>
      </c>
      <c r="Q205" s="55" t="s">
        <v>20</v>
      </c>
      <c r="R205" s="89" t="s">
        <v>119</v>
      </c>
      <c r="S205" s="55" t="s">
        <v>101</v>
      </c>
      <c r="T205" s="89" t="s">
        <v>421</v>
      </c>
      <c r="U205" s="55" t="s">
        <v>101</v>
      </c>
      <c r="V205" s="89" t="s">
        <v>135</v>
      </c>
      <c r="W205" s="55" t="s">
        <v>102</v>
      </c>
      <c r="X205" s="89" t="s">
        <v>122</v>
      </c>
      <c r="Y205" s="55" t="s">
        <v>93</v>
      </c>
      <c r="Z205" s="91">
        <v>5.55</v>
      </c>
      <c r="AA205" s="52" t="s">
        <v>26</v>
      </c>
      <c r="AB205" s="90" t="s">
        <v>220</v>
      </c>
      <c r="AC205" s="55" t="s">
        <v>91</v>
      </c>
      <c r="AD205" s="91">
        <v>337.76900000000001</v>
      </c>
      <c r="AH205" s="77">
        <f t="shared" si="69"/>
        <v>3316.19306285009</v>
      </c>
      <c r="AI205" s="78">
        <f t="shared" si="70"/>
        <v>449.149953768675</v>
      </c>
      <c r="AJ205" s="79">
        <f t="shared" si="71"/>
        <v>212.12833936399377</v>
      </c>
      <c r="AK205" s="77">
        <f t="shared" si="72"/>
        <v>4032.6295585412699</v>
      </c>
      <c r="AL205" s="78">
        <f t="shared" si="73"/>
        <v>343.39556796370601</v>
      </c>
      <c r="AM205" s="79">
        <f t="shared" si="74"/>
        <v>197.21981227924084</v>
      </c>
      <c r="AN205" s="81"/>
      <c r="AO205" s="82"/>
      <c r="AP205" s="79"/>
      <c r="AQ205" s="100">
        <f>AI205*'Berechnungen 525d'!$C$5/'Berechnungen 525d'!$F$3/1000</f>
        <v>17.480505881998003</v>
      </c>
      <c r="AR205" s="100">
        <f>AI205*'Berechnungen 525d'!$C$6/'Berechnungen 525d'!$F$3/1000</f>
        <v>9.741045262487436</v>
      </c>
      <c r="AS205" s="100">
        <f>AI205*'Berechnungen 525d'!$C$7/'Berechnungen 525d'!$F$3/1000</f>
        <v>6.0714734170298401</v>
      </c>
      <c r="AT205" s="100">
        <f>AI205*'Berechnungen 525d'!$C$8/'Berechnungen 525d'!$F$3/1000</f>
        <v>4.2366874943010426</v>
      </c>
      <c r="AU205" s="100">
        <f>AI205*'Berechnungen 525d'!$C$9/'Berechnungen 525d'!$F$3/1000</f>
        <v>3.3359744049614508</v>
      </c>
      <c r="AV205" s="4">
        <f>AH205/'Berechnungen 525d'!$C$5*'Berechnungen 525d'!$B$3/1000*60</f>
        <v>32.12242232716897</v>
      </c>
      <c r="AW205" s="4">
        <f>AH205/'Berechnungen 525d'!$C$6*'Berechnungen 525d'!$B$3/1000*60</f>
        <v>57.644346915878572</v>
      </c>
      <c r="AX205" s="4">
        <f>AH205/'Berechnungen 525d'!$C$7*'Berechnungen 525d'!$B$3/1000*60</f>
        <v>92.484336810090895</v>
      </c>
      <c r="AY205" s="4">
        <f>AH205/'Berechnungen 525d'!$C$8*'Berechnungen 525d'!$B$3/1000*60</f>
        <v>132.53660865698063</v>
      </c>
      <c r="AZ205" s="4">
        <f>AH205/'Berechnungen 525d'!$C$9*'Berechnungen 525d'!$B$3/1000*60</f>
        <v>168.3214929943654</v>
      </c>
      <c r="BA205" s="99"/>
      <c r="BB205" s="82"/>
      <c r="BC205" s="17">
        <f t="shared" si="75"/>
        <v>63.750999999999998</v>
      </c>
      <c r="BD205" s="95">
        <f t="shared" si="76"/>
        <v>753</v>
      </c>
      <c r="BE205" s="4">
        <f>BD205*60*'Berechnungen 525d'!$D$9/1000</f>
        <v>38.220357446808507</v>
      </c>
      <c r="BF205" s="19">
        <f t="shared" si="77"/>
        <v>1003</v>
      </c>
      <c r="BG205" s="19">
        <f t="shared" si="78"/>
        <v>1039</v>
      </c>
      <c r="BH205" s="19">
        <f t="shared" si="67"/>
        <v>-36</v>
      </c>
      <c r="BI205" s="19" t="str">
        <f>IF(ISBLANK(R205),#REF!,R205)</f>
        <v>2.5</v>
      </c>
      <c r="BJ205" s="19" t="str">
        <f>IF(ISBLANK(Q205),#REF!,Q205)</f>
        <v>km/h</v>
      </c>
      <c r="BK205" s="19" t="e">
        <f t="shared" si="68"/>
        <v>#VALUE!</v>
      </c>
      <c r="BL205" s="47">
        <f t="shared" si="79"/>
        <v>5.55</v>
      </c>
      <c r="BM205" s="48">
        <f t="shared" si="80"/>
        <v>3.867</v>
      </c>
      <c r="BN205" s="20">
        <f t="shared" si="81"/>
        <v>337.76900000000001</v>
      </c>
      <c r="BO205" s="20">
        <f t="shared" si="82"/>
        <v>337.76900000000001</v>
      </c>
      <c r="BP205" s="20">
        <f t="shared" si="83"/>
        <v>0</v>
      </c>
    </row>
    <row r="206" spans="1:68" x14ac:dyDescent="0.25">
      <c r="A206">
        <v>3328.2836105387601</v>
      </c>
      <c r="B206">
        <v>149.16074890053901</v>
      </c>
      <c r="D206">
        <v>4032.6295585412699</v>
      </c>
      <c r="E206">
        <v>342.407425671216</v>
      </c>
      <c r="J206" s="64">
        <v>64062</v>
      </c>
      <c r="K206" s="88" t="s">
        <v>91</v>
      </c>
      <c r="L206" s="91">
        <v>337.76900000000001</v>
      </c>
      <c r="M206" s="88" t="s">
        <v>91</v>
      </c>
      <c r="N206" s="91">
        <v>3.871</v>
      </c>
      <c r="O206" s="70" t="s">
        <v>92</v>
      </c>
      <c r="P206" s="93" t="s">
        <v>126</v>
      </c>
      <c r="Q206" s="55" t="s">
        <v>20</v>
      </c>
      <c r="R206" s="89" t="s">
        <v>119</v>
      </c>
      <c r="S206" s="55" t="s">
        <v>101</v>
      </c>
      <c r="T206" s="89" t="s">
        <v>421</v>
      </c>
      <c r="U206" s="55" t="s">
        <v>101</v>
      </c>
      <c r="V206" s="89" t="s">
        <v>121</v>
      </c>
      <c r="W206" s="55" t="s">
        <v>102</v>
      </c>
      <c r="X206" s="89" t="s">
        <v>122</v>
      </c>
      <c r="Y206" s="55" t="s">
        <v>93</v>
      </c>
      <c r="Z206" s="91">
        <v>5.96</v>
      </c>
      <c r="AA206" s="52" t="s">
        <v>26</v>
      </c>
      <c r="AB206" s="90" t="s">
        <v>123</v>
      </c>
      <c r="AC206" s="55" t="s">
        <v>91</v>
      </c>
      <c r="AD206" s="91">
        <v>337.76900000000001</v>
      </c>
      <c r="AH206" s="77">
        <f t="shared" si="69"/>
        <v>3328.2836105387601</v>
      </c>
      <c r="AI206" s="78">
        <f t="shared" si="70"/>
        <v>447.48224670161699</v>
      </c>
      <c r="AJ206" s="79">
        <f t="shared" si="71"/>
        <v>212.11123013502547</v>
      </c>
      <c r="AK206" s="77">
        <f t="shared" si="72"/>
        <v>4032.6295585412699</v>
      </c>
      <c r="AL206" s="78">
        <f t="shared" si="73"/>
        <v>342.407425671216</v>
      </c>
      <c r="AM206" s="79">
        <f t="shared" si="74"/>
        <v>196.65229989524101</v>
      </c>
      <c r="AN206" s="81"/>
      <c r="AO206" s="82"/>
      <c r="AP206" s="79"/>
      <c r="AQ206" s="100">
        <f>AI206*'Berechnungen 525d'!$C$5/'Berechnungen 525d'!$F$3/1000</f>
        <v>17.415600246473499</v>
      </c>
      <c r="AR206" s="100">
        <f>AI206*'Berechnungen 525d'!$C$6/'Berechnungen 525d'!$F$3/1000</f>
        <v>9.7048764732256902</v>
      </c>
      <c r="AS206" s="100">
        <f>AI206*'Berechnungen 525d'!$C$7/'Berechnungen 525d'!$F$3/1000</f>
        <v>6.0489298565995728</v>
      </c>
      <c r="AT206" s="100">
        <f>AI206*'Berechnungen 525d'!$C$8/'Berechnungen 525d'!$F$3/1000</f>
        <v>4.2209565482865159</v>
      </c>
      <c r="AU206" s="100">
        <f>AI206*'Berechnungen 525d'!$C$9/'Berechnungen 525d'!$F$3/1000</f>
        <v>3.323587833296469</v>
      </c>
      <c r="AV206" s="4">
        <f>AH206/'Berechnungen 525d'!$C$5*'Berechnungen 525d'!$B$3/1000*60</f>
        <v>32.239537848389084</v>
      </c>
      <c r="AW206" s="4">
        <f>AH206/'Berechnungen 525d'!$C$6*'Berechnungen 525d'!$B$3/1000*60</f>
        <v>57.854513125191389</v>
      </c>
      <c r="AX206" s="4">
        <f>AH206/'Berechnungen 525d'!$C$7*'Berechnungen 525d'!$B$3/1000*60</f>
        <v>92.821526552504864</v>
      </c>
      <c r="AY206" s="4">
        <f>AH206/'Berechnungen 525d'!$C$8*'Berechnungen 525d'!$B$3/1000*60</f>
        <v>133.01982545319592</v>
      </c>
      <c r="AZ206" s="4">
        <f>AH206/'Berechnungen 525d'!$C$9*'Berechnungen 525d'!$B$3/1000*60</f>
        <v>168.93517832555884</v>
      </c>
      <c r="BA206" s="99"/>
      <c r="BB206" s="82"/>
      <c r="BC206" s="17">
        <f t="shared" si="75"/>
        <v>64.061999999999998</v>
      </c>
      <c r="BD206" s="95">
        <f t="shared" si="76"/>
        <v>748</v>
      </c>
      <c r="BE206" s="4">
        <f>BD206*60*'Berechnungen 525d'!$D$9/1000</f>
        <v>37.966570212765951</v>
      </c>
      <c r="BF206" s="19">
        <f t="shared" si="77"/>
        <v>1004</v>
      </c>
      <c r="BG206" s="19">
        <f t="shared" si="78"/>
        <v>1039</v>
      </c>
      <c r="BH206" s="19">
        <f t="shared" si="67"/>
        <v>-35</v>
      </c>
      <c r="BI206" s="19" t="str">
        <f>IF(ISBLANK(R206),#REF!,R206)</f>
        <v>2.5</v>
      </c>
      <c r="BJ206" s="19" t="str">
        <f>IF(ISBLANK(Q206),#REF!,Q206)</f>
        <v>km/h</v>
      </c>
      <c r="BK206" s="19" t="e">
        <f t="shared" si="68"/>
        <v>#VALUE!</v>
      </c>
      <c r="BL206" s="47">
        <f t="shared" si="79"/>
        <v>5.96</v>
      </c>
      <c r="BM206" s="48">
        <f t="shared" si="80"/>
        <v>3.871</v>
      </c>
      <c r="BN206" s="20">
        <f t="shared" si="81"/>
        <v>337.76900000000001</v>
      </c>
      <c r="BO206" s="20">
        <f t="shared" si="82"/>
        <v>337.76900000000001</v>
      </c>
      <c r="BP206" s="20">
        <f t="shared" si="83"/>
        <v>0</v>
      </c>
    </row>
    <row r="207" spans="1:68" x14ac:dyDescent="0.25">
      <c r="A207">
        <v>3340.3710292036999</v>
      </c>
      <c r="B207">
        <v>148.325487306333</v>
      </c>
      <c r="D207">
        <v>4047.9846449136298</v>
      </c>
      <c r="E207">
        <v>338.46244300638</v>
      </c>
      <c r="J207" s="64">
        <v>64352</v>
      </c>
      <c r="K207" s="88" t="s">
        <v>91</v>
      </c>
      <c r="L207" s="91">
        <v>337.76900000000001</v>
      </c>
      <c r="M207" s="88" t="s">
        <v>91</v>
      </c>
      <c r="N207" s="91">
        <v>3.867</v>
      </c>
      <c r="O207" s="70" t="s">
        <v>92</v>
      </c>
      <c r="P207" s="93" t="s">
        <v>124</v>
      </c>
      <c r="Q207" s="55" t="s">
        <v>20</v>
      </c>
      <c r="R207" s="89" t="s">
        <v>119</v>
      </c>
      <c r="S207" s="55" t="s">
        <v>101</v>
      </c>
      <c r="T207" s="89" t="s">
        <v>421</v>
      </c>
      <c r="U207" s="55" t="s">
        <v>101</v>
      </c>
      <c r="V207" s="89" t="s">
        <v>121</v>
      </c>
      <c r="W207" s="55" t="s">
        <v>102</v>
      </c>
      <c r="X207" s="89" t="s">
        <v>122</v>
      </c>
      <c r="Y207" s="55" t="s">
        <v>93</v>
      </c>
      <c r="Z207" s="91">
        <v>5.72</v>
      </c>
      <c r="AA207" s="52" t="s">
        <v>26</v>
      </c>
      <c r="AB207" s="90" t="s">
        <v>125</v>
      </c>
      <c r="AC207" s="55" t="s">
        <v>91</v>
      </c>
      <c r="AD207" s="91">
        <v>337.76900000000001</v>
      </c>
      <c r="AH207" s="77">
        <f t="shared" si="69"/>
        <v>3340.3710292036999</v>
      </c>
      <c r="AI207" s="78">
        <f t="shared" si="70"/>
        <v>444.97646191899901</v>
      </c>
      <c r="AJ207" s="79">
        <f t="shared" si="71"/>
        <v>211.68947864539305</v>
      </c>
      <c r="AK207" s="77">
        <f t="shared" si="72"/>
        <v>4047.9846449136298</v>
      </c>
      <c r="AL207" s="78">
        <f t="shared" si="73"/>
        <v>338.46244300638</v>
      </c>
      <c r="AM207" s="79">
        <f t="shared" si="74"/>
        <v>195.12677540852198</v>
      </c>
      <c r="AN207" s="81"/>
      <c r="AO207" s="82"/>
      <c r="AP207" s="79"/>
      <c r="AQ207" s="100">
        <f>AI207*'Berechnungen 525d'!$C$5/'Berechnungen 525d'!$F$3/1000</f>
        <v>17.318077391881076</v>
      </c>
      <c r="AR207" s="100">
        <f>AI207*'Berechnungen 525d'!$C$6/'Berechnungen 525d'!$F$3/1000</f>
        <v>9.6505316763917453</v>
      </c>
      <c r="AS207" s="100">
        <f>AI207*'Berechnungen 525d'!$C$7/'Berechnungen 525d'!$F$3/1000</f>
        <v>6.0150574147373206</v>
      </c>
      <c r="AT207" s="100">
        <f>AI207*'Berechnungen 525d'!$C$8/'Berechnungen 525d'!$F$3/1000</f>
        <v>4.1973202839101083</v>
      </c>
      <c r="AU207" s="100">
        <f>AI207*'Berechnungen 525d'!$C$9/'Berechnungen 525d'!$F$3/1000</f>
        <v>3.3049766015040225</v>
      </c>
      <c r="AV207" s="4">
        <f>AH207/'Berechnungen 525d'!$C$5*'Berechnungen 525d'!$B$3/1000*60</f>
        <v>32.356623060209301</v>
      </c>
      <c r="AW207" s="4">
        <f>AH207/'Berechnungen 525d'!$C$6*'Berechnungen 525d'!$B$3/1000*60</f>
        <v>58.064624943663269</v>
      </c>
      <c r="AX207" s="4">
        <f>AH207/'Berechnungen 525d'!$C$7*'Berechnungen 525d'!$B$3/1000*60</f>
        <v>93.158629030492705</v>
      </c>
      <c r="AY207" s="4">
        <f>AH207/'Berechnungen 525d'!$C$8*'Berechnungen 525d'!$B$3/1000*60</f>
        <v>133.50291719330448</v>
      </c>
      <c r="AZ207" s="4">
        <f>AH207/'Berechnungen 525d'!$C$9*'Berechnungen 525d'!$B$3/1000*60</f>
        <v>169.54870483549675</v>
      </c>
      <c r="BA207" s="99"/>
      <c r="BB207" s="82"/>
      <c r="BC207" s="17">
        <f t="shared" si="75"/>
        <v>64.352000000000004</v>
      </c>
      <c r="BD207" s="95">
        <f t="shared" si="76"/>
        <v>751</v>
      </c>
      <c r="BE207" s="4">
        <f>BD207*60*'Berechnungen 525d'!$D$9/1000</f>
        <v>38.118842553191492</v>
      </c>
      <c r="BF207" s="19">
        <f t="shared" si="77"/>
        <v>1004</v>
      </c>
      <c r="BG207" s="19">
        <f t="shared" si="78"/>
        <v>1039</v>
      </c>
      <c r="BH207" s="19">
        <f t="shared" si="67"/>
        <v>-35</v>
      </c>
      <c r="BI207" s="19" t="str">
        <f>IF(ISBLANK(R207),#REF!,R207)</f>
        <v>2.5</v>
      </c>
      <c r="BJ207" s="19" t="str">
        <f>IF(ISBLANK(Q207),#REF!,Q207)</f>
        <v>km/h</v>
      </c>
      <c r="BK207" s="19" t="e">
        <f t="shared" si="68"/>
        <v>#VALUE!</v>
      </c>
      <c r="BL207" s="47">
        <f t="shared" si="79"/>
        <v>5.72</v>
      </c>
      <c r="BM207" s="48">
        <f t="shared" si="80"/>
        <v>3.867</v>
      </c>
      <c r="BN207" s="20">
        <f t="shared" si="81"/>
        <v>337.76900000000001</v>
      </c>
      <c r="BO207" s="20">
        <f t="shared" si="82"/>
        <v>337.76900000000001</v>
      </c>
      <c r="BP207" s="20">
        <f t="shared" si="83"/>
        <v>0</v>
      </c>
    </row>
    <row r="208" spans="1:68" x14ac:dyDescent="0.25">
      <c r="A208">
        <v>3348.4282653057498</v>
      </c>
      <c r="B208">
        <v>147.67552649735501</v>
      </c>
      <c r="D208">
        <v>4063.3397312859902</v>
      </c>
      <c r="E208">
        <v>335.50560263403497</v>
      </c>
      <c r="J208" s="64">
        <v>64643</v>
      </c>
      <c r="K208" s="88" t="s">
        <v>91</v>
      </c>
      <c r="L208" s="91">
        <v>337.76900000000001</v>
      </c>
      <c r="M208" s="88" t="s">
        <v>91</v>
      </c>
      <c r="N208" s="91">
        <v>3.867</v>
      </c>
      <c r="O208" s="70" t="s">
        <v>92</v>
      </c>
      <c r="P208" s="93" t="s">
        <v>413</v>
      </c>
      <c r="Q208" s="55" t="s">
        <v>20</v>
      </c>
      <c r="R208" s="89" t="s">
        <v>119</v>
      </c>
      <c r="S208" s="55" t="s">
        <v>101</v>
      </c>
      <c r="T208" s="89" t="s">
        <v>421</v>
      </c>
      <c r="U208" s="55" t="s">
        <v>101</v>
      </c>
      <c r="V208" s="89" t="s">
        <v>121</v>
      </c>
      <c r="W208" s="55" t="s">
        <v>102</v>
      </c>
      <c r="X208" s="89" t="s">
        <v>122</v>
      </c>
      <c r="Y208" s="55" t="s">
        <v>93</v>
      </c>
      <c r="Z208" s="91">
        <v>5.88</v>
      </c>
      <c r="AA208" s="52" t="s">
        <v>26</v>
      </c>
      <c r="AB208" s="90" t="s">
        <v>123</v>
      </c>
      <c r="AC208" s="55" t="s">
        <v>91</v>
      </c>
      <c r="AD208" s="91">
        <v>337.76900000000001</v>
      </c>
      <c r="AH208" s="77">
        <f t="shared" si="69"/>
        <v>3348.4282653057498</v>
      </c>
      <c r="AI208" s="78">
        <f t="shared" si="70"/>
        <v>443.02657949206503</v>
      </c>
      <c r="AJ208" s="79">
        <f t="shared" si="71"/>
        <v>211.27023153648184</v>
      </c>
      <c r="AK208" s="77">
        <f t="shared" si="72"/>
        <v>4063.3397312859902</v>
      </c>
      <c r="AL208" s="78">
        <f t="shared" si="73"/>
        <v>335.50560263403497</v>
      </c>
      <c r="AM208" s="79">
        <f t="shared" si="74"/>
        <v>194.15583094939294</v>
      </c>
      <c r="AN208" s="81"/>
      <c r="AO208" s="82"/>
      <c r="AP208" s="79"/>
      <c r="AQ208" s="100">
        <f>AI208*'Berechnungen 525d'!$C$5/'Berechnungen 525d'!$F$3/1000</f>
        <v>17.242189749130084</v>
      </c>
      <c r="AR208" s="100">
        <f>AI208*'Berechnungen 525d'!$C$6/'Berechnungen 525d'!$F$3/1000</f>
        <v>9.6082431426450068</v>
      </c>
      <c r="AS208" s="100">
        <f>AI208*'Berechnungen 525d'!$C$7/'Berechnungen 525d'!$F$3/1000</f>
        <v>5.9886994930184629</v>
      </c>
      <c r="AT208" s="100">
        <f>AI208*'Berechnungen 525d'!$C$8/'Berechnungen 525d'!$F$3/1000</f>
        <v>4.1789276682051915</v>
      </c>
      <c r="AU208" s="100">
        <f>AI208*'Berechnungen 525d'!$C$9/'Berechnungen 525d'!$F$3/1000</f>
        <v>3.2904942269332218</v>
      </c>
      <c r="AV208" s="4">
        <f>AH208/'Berechnungen 525d'!$C$5*'Berechnungen 525d'!$B$3/1000*60</f>
        <v>32.434669764956134</v>
      </c>
      <c r="AW208" s="4">
        <f>AH208/'Berechnungen 525d'!$C$6*'Berechnungen 525d'!$B$3/1000*60</f>
        <v>58.204681359030872</v>
      </c>
      <c r="AX208" s="4">
        <f>AH208/'Berechnungen 525d'!$C$7*'Berechnungen 525d'!$B$3/1000*60</f>
        <v>93.383334927675904</v>
      </c>
      <c r="AY208" s="4">
        <f>AH208/'Berechnungen 525d'!$C$8*'Berechnungen 525d'!$B$3/1000*60</f>
        <v>133.82493666800798</v>
      </c>
      <c r="AZ208" s="4">
        <f>AH208/'Berechnungen 525d'!$C$9*'Berechnungen 525d'!$B$3/1000*60</f>
        <v>169.95766956837014</v>
      </c>
      <c r="BA208" s="99"/>
      <c r="BB208" s="82"/>
      <c r="BC208" s="17">
        <f t="shared" si="75"/>
        <v>64.643000000000001</v>
      </c>
      <c r="BD208" s="95">
        <f t="shared" si="76"/>
        <v>749</v>
      </c>
      <c r="BE208" s="4">
        <f>BD208*60*'Berechnungen 525d'!$D$9/1000</f>
        <v>38.01732765957447</v>
      </c>
      <c r="BF208" s="19">
        <f t="shared" si="77"/>
        <v>1004</v>
      </c>
      <c r="BG208" s="19">
        <f t="shared" si="78"/>
        <v>1039</v>
      </c>
      <c r="BH208" s="19">
        <f t="shared" si="67"/>
        <v>-35</v>
      </c>
      <c r="BI208" s="19" t="str">
        <f>IF(ISBLANK(R208),#REF!,R208)</f>
        <v>2.5</v>
      </c>
      <c r="BJ208" s="19" t="str">
        <f>IF(ISBLANK(Q208),#REF!,Q208)</f>
        <v>km/h</v>
      </c>
      <c r="BK208" s="19" t="e">
        <f t="shared" si="68"/>
        <v>#VALUE!</v>
      </c>
      <c r="BL208" s="47">
        <f t="shared" si="79"/>
        <v>5.88</v>
      </c>
      <c r="BM208" s="48">
        <f t="shared" si="80"/>
        <v>3.867</v>
      </c>
      <c r="BN208" s="20">
        <f t="shared" si="81"/>
        <v>337.76900000000001</v>
      </c>
      <c r="BO208" s="20">
        <f t="shared" si="82"/>
        <v>337.76900000000001</v>
      </c>
      <c r="BP208" s="20">
        <f t="shared" si="83"/>
        <v>0</v>
      </c>
    </row>
    <row r="209" spans="1:68" x14ac:dyDescent="0.25">
      <c r="A209">
        <v>3372.6083176751799</v>
      </c>
      <c r="B209">
        <v>146.47060203981101</v>
      </c>
      <c r="D209">
        <v>4071.0172744721699</v>
      </c>
      <c r="E209">
        <v>332.54496900912699</v>
      </c>
      <c r="J209" s="64">
        <v>64923</v>
      </c>
      <c r="K209" s="88" t="s">
        <v>91</v>
      </c>
      <c r="L209" s="91">
        <v>337.76900000000001</v>
      </c>
      <c r="M209" s="88" t="s">
        <v>91</v>
      </c>
      <c r="N209" s="91">
        <v>3.871</v>
      </c>
      <c r="O209" s="70" t="s">
        <v>92</v>
      </c>
      <c r="P209" s="93" t="s">
        <v>118</v>
      </c>
      <c r="Q209" s="55" t="s">
        <v>20</v>
      </c>
      <c r="R209" s="89" t="s">
        <v>119</v>
      </c>
      <c r="S209" s="55" t="s">
        <v>101</v>
      </c>
      <c r="T209" s="89" t="s">
        <v>421</v>
      </c>
      <c r="U209" s="55" t="s">
        <v>101</v>
      </c>
      <c r="V209" s="89" t="s">
        <v>121</v>
      </c>
      <c r="W209" s="55" t="s">
        <v>102</v>
      </c>
      <c r="X209" s="89" t="s">
        <v>122</v>
      </c>
      <c r="Y209" s="55" t="s">
        <v>93</v>
      </c>
      <c r="Z209" s="91">
        <v>5.81</v>
      </c>
      <c r="AA209" s="52" t="s">
        <v>26</v>
      </c>
      <c r="AB209" s="90" t="s">
        <v>125</v>
      </c>
      <c r="AC209" s="55" t="s">
        <v>91</v>
      </c>
      <c r="AD209" s="91">
        <v>337.76900000000001</v>
      </c>
      <c r="AH209" s="77">
        <f t="shared" si="69"/>
        <v>3372.6083176751799</v>
      </c>
      <c r="AI209" s="78">
        <f t="shared" si="70"/>
        <v>439.41180611943304</v>
      </c>
      <c r="AJ209" s="79">
        <f t="shared" si="71"/>
        <v>211.05962125562721</v>
      </c>
      <c r="AK209" s="77">
        <f t="shared" si="72"/>
        <v>4071.0172744721699</v>
      </c>
      <c r="AL209" s="78">
        <f t="shared" si="73"/>
        <v>332.54496900912699</v>
      </c>
      <c r="AM209" s="79">
        <f t="shared" si="74"/>
        <v>192.80613704919386</v>
      </c>
      <c r="AN209" s="81"/>
      <c r="AO209" s="82"/>
      <c r="AP209" s="79"/>
      <c r="AQ209" s="100">
        <f>AI209*'Berechnungen 525d'!$C$5/'Berechnungen 525d'!$F$3/1000</f>
        <v>17.101506071725261</v>
      </c>
      <c r="AR209" s="100">
        <f>AI209*'Berechnungen 525d'!$C$6/'Berechnungen 525d'!$F$3/1000</f>
        <v>9.5298468949308681</v>
      </c>
      <c r="AS209" s="100">
        <f>AI209*'Berechnungen 525d'!$C$7/'Berechnungen 525d'!$F$3/1000</f>
        <v>5.939836078347323</v>
      </c>
      <c r="AT209" s="100">
        <f>AI209*'Berechnungen 525d'!$C$8/'Berechnungen 525d'!$F$3/1000</f>
        <v>4.1448306700555495</v>
      </c>
      <c r="AU209" s="100">
        <f>AI209*'Berechnungen 525d'!$C$9/'Berechnungen 525d'!$F$3/1000</f>
        <v>3.2636461968941335</v>
      </c>
      <c r="AV209" s="4">
        <f>AH209/'Berechnungen 525d'!$C$5*'Berechnungen 525d'!$B$3/1000*60</f>
        <v>32.668890704263063</v>
      </c>
      <c r="AW209" s="4">
        <f>AH209/'Berechnungen 525d'!$C$6*'Berechnungen 525d'!$B$3/1000*60</f>
        <v>58.624995647376196</v>
      </c>
      <c r="AX209" s="4">
        <f>AH209/'Berechnungen 525d'!$C$7*'Berechnungen 525d'!$B$3/1000*60</f>
        <v>94.057685324361813</v>
      </c>
      <c r="AY209" s="4">
        <f>AH209/'Berechnungen 525d'!$C$8*'Berechnungen 525d'!$B$3/1000*60</f>
        <v>134.79132857506968</v>
      </c>
      <c r="AZ209" s="4">
        <f>AH209/'Berechnungen 525d'!$C$9*'Berechnungen 525d'!$B$3/1000*60</f>
        <v>171.18498729033848</v>
      </c>
      <c r="BA209" s="99"/>
      <c r="BB209" s="82"/>
      <c r="BC209" s="17">
        <f t="shared" si="75"/>
        <v>64.923000000000002</v>
      </c>
      <c r="BD209" s="95">
        <f t="shared" si="76"/>
        <v>750</v>
      </c>
      <c r="BE209" s="4">
        <f>BD209*60*'Berechnungen 525d'!$D$9/1000</f>
        <v>38.068085106382973</v>
      </c>
      <c r="BF209" s="19">
        <f t="shared" si="77"/>
        <v>1004</v>
      </c>
      <c r="BG209" s="19">
        <f t="shared" si="78"/>
        <v>1039</v>
      </c>
      <c r="BH209" s="19">
        <f t="shared" si="67"/>
        <v>-35</v>
      </c>
      <c r="BI209" s="19" t="str">
        <f>IF(ISBLANK(R209),#REF!,R209)</f>
        <v>2.5</v>
      </c>
      <c r="BJ209" s="19" t="str">
        <f>IF(ISBLANK(Q209),#REF!,Q209)</f>
        <v>km/h</v>
      </c>
      <c r="BK209" s="19" t="e">
        <f t="shared" si="68"/>
        <v>#VALUE!</v>
      </c>
      <c r="BL209" s="47">
        <f t="shared" si="79"/>
        <v>5.81</v>
      </c>
      <c r="BM209" s="48">
        <f t="shared" si="80"/>
        <v>3.871</v>
      </c>
      <c r="BN209" s="20">
        <f t="shared" si="81"/>
        <v>337.76900000000001</v>
      </c>
      <c r="BO209" s="20">
        <f t="shared" si="82"/>
        <v>337.76900000000001</v>
      </c>
      <c r="BP209" s="20">
        <f t="shared" si="83"/>
        <v>0</v>
      </c>
    </row>
    <row r="210" spans="1:68" x14ac:dyDescent="0.25">
      <c r="A210">
        <v>3394.77536477898</v>
      </c>
      <c r="B210">
        <v>145.54456746722701</v>
      </c>
      <c r="D210">
        <v>4086.3723608445298</v>
      </c>
      <c r="E210">
        <v>329.58812863678099</v>
      </c>
      <c r="J210" s="64">
        <v>65213</v>
      </c>
      <c r="K210" s="88" t="s">
        <v>91</v>
      </c>
      <c r="L210" s="91">
        <v>337.76900000000001</v>
      </c>
      <c r="M210" s="88" t="s">
        <v>91</v>
      </c>
      <c r="N210" s="91">
        <v>3.871</v>
      </c>
      <c r="O210" s="70" t="s">
        <v>92</v>
      </c>
      <c r="P210" s="93" t="s">
        <v>413</v>
      </c>
      <c r="Q210" s="55" t="s">
        <v>20</v>
      </c>
      <c r="R210" s="89" t="s">
        <v>119</v>
      </c>
      <c r="S210" s="55" t="s">
        <v>101</v>
      </c>
      <c r="T210" s="89" t="s">
        <v>421</v>
      </c>
      <c r="U210" s="55" t="s">
        <v>101</v>
      </c>
      <c r="V210" s="89" t="s">
        <v>121</v>
      </c>
      <c r="W210" s="55" t="s">
        <v>102</v>
      </c>
      <c r="X210" s="89" t="s">
        <v>122</v>
      </c>
      <c r="Y210" s="55" t="s">
        <v>93</v>
      </c>
      <c r="Z210" s="91">
        <v>5.9</v>
      </c>
      <c r="AA210" s="52" t="s">
        <v>26</v>
      </c>
      <c r="AB210" s="90" t="s">
        <v>123</v>
      </c>
      <c r="AC210" s="55" t="s">
        <v>91</v>
      </c>
      <c r="AD210" s="91">
        <v>337.76900000000001</v>
      </c>
      <c r="AH210" s="77">
        <f t="shared" si="69"/>
        <v>3394.77536477898</v>
      </c>
      <c r="AI210" s="78">
        <f t="shared" si="70"/>
        <v>436.63370240168103</v>
      </c>
      <c r="AJ210" s="79">
        <f t="shared" si="71"/>
        <v>211.10368909139731</v>
      </c>
      <c r="AK210" s="77">
        <f t="shared" si="72"/>
        <v>4086.3723608445298</v>
      </c>
      <c r="AL210" s="78">
        <f t="shared" si="73"/>
        <v>329.58812863678099</v>
      </c>
      <c r="AM210" s="79">
        <f t="shared" si="74"/>
        <v>191.81255267105607</v>
      </c>
      <c r="AN210" s="81"/>
      <c r="AO210" s="82"/>
      <c r="AP210" s="79"/>
      <c r="AQ210" s="100">
        <f>AI210*'Berechnungen 525d'!$C$5/'Berechnungen 525d'!$F$3/1000</f>
        <v>16.993384812953018</v>
      </c>
      <c r="AR210" s="100">
        <f>AI210*'Berechnungen 525d'!$C$6/'Berechnungen 525d'!$F$3/1000</f>
        <v>9.4695961171417551</v>
      </c>
      <c r="AS210" s="100">
        <f>AI210*'Berechnungen 525d'!$C$7/'Berechnungen 525d'!$F$3/1000</f>
        <v>5.9022825113691768</v>
      </c>
      <c r="AT210" s="100">
        <f>AI210*'Berechnungen 525d'!$C$8/'Berechnungen 525d'!$F$3/1000</f>
        <v>4.1186257084828872</v>
      </c>
      <c r="AU210" s="100">
        <f>AI210*'Berechnungen 525d'!$C$9/'Berechnungen 525d'!$F$3/1000</f>
        <v>3.243012368884163</v>
      </c>
      <c r="AV210" s="4">
        <f>AH210/'Berechnungen 525d'!$C$5*'Berechnungen 525d'!$B$3/1000*60</f>
        <v>32.883612596299884</v>
      </c>
      <c r="AW210" s="4">
        <f>AH210/'Berechnungen 525d'!$C$6*'Berechnungen 525d'!$B$3/1000*60</f>
        <v>59.010318494729916</v>
      </c>
      <c r="AX210" s="4">
        <f>AH210/'Berechnungen 525d'!$C$7*'Berechnungen 525d'!$B$3/1000*60</f>
        <v>94.675895606929316</v>
      </c>
      <c r="AY210" s="4">
        <f>AH210/'Berechnungen 525d'!$C$8*'Berechnungen 525d'!$B$3/1000*60</f>
        <v>135.67726772016641</v>
      </c>
      <c r="AZ210" s="4">
        <f>AH210/'Berechnungen 525d'!$C$9*'Berechnungen 525d'!$B$3/1000*60</f>
        <v>172.31013000461138</v>
      </c>
      <c r="BA210" s="99"/>
      <c r="BB210" s="82"/>
      <c r="BC210" s="17">
        <f t="shared" si="75"/>
        <v>65.212999999999994</v>
      </c>
      <c r="BD210" s="95">
        <f t="shared" si="76"/>
        <v>749</v>
      </c>
      <c r="BE210" s="4">
        <f>BD210*60*'Berechnungen 525d'!$D$9/1000</f>
        <v>38.01732765957447</v>
      </c>
      <c r="BF210" s="19">
        <f t="shared" si="77"/>
        <v>1004</v>
      </c>
      <c r="BG210" s="19">
        <f t="shared" si="78"/>
        <v>1039</v>
      </c>
      <c r="BH210" s="19">
        <f t="shared" si="67"/>
        <v>-35</v>
      </c>
      <c r="BI210" s="19" t="str">
        <f>IF(ISBLANK(R210),#REF!,R210)</f>
        <v>2.5</v>
      </c>
      <c r="BJ210" s="19" t="str">
        <f>IF(ISBLANK(Q210),#REF!,Q210)</f>
        <v>km/h</v>
      </c>
      <c r="BK210" s="19" t="e">
        <f t="shared" si="68"/>
        <v>#VALUE!</v>
      </c>
      <c r="BL210" s="47">
        <f t="shared" si="79"/>
        <v>5.9</v>
      </c>
      <c r="BM210" s="48">
        <f t="shared" si="80"/>
        <v>3.871</v>
      </c>
      <c r="BN210" s="20">
        <f t="shared" si="81"/>
        <v>337.76900000000001</v>
      </c>
      <c r="BO210" s="20">
        <f t="shared" si="82"/>
        <v>337.76900000000001</v>
      </c>
      <c r="BP210" s="20">
        <f t="shared" si="83"/>
        <v>0</v>
      </c>
    </row>
    <row r="211" spans="1:68" x14ac:dyDescent="0.25">
      <c r="A211">
        <v>3406.8669554755602</v>
      </c>
      <c r="B211">
        <v>145.08178485771501</v>
      </c>
      <c r="D211">
        <v>4094.04990403071</v>
      </c>
      <c r="E211">
        <v>326.62749501187301</v>
      </c>
      <c r="J211" s="64">
        <v>65514</v>
      </c>
      <c r="K211" s="88" t="s">
        <v>91</v>
      </c>
      <c r="L211" s="91">
        <v>337.76900000000001</v>
      </c>
      <c r="M211" s="88" t="s">
        <v>91</v>
      </c>
      <c r="N211" s="91">
        <v>3.863</v>
      </c>
      <c r="O211" s="70" t="s">
        <v>92</v>
      </c>
      <c r="P211" s="93" t="s">
        <v>124</v>
      </c>
      <c r="Q211" s="55" t="s">
        <v>20</v>
      </c>
      <c r="R211" s="89" t="s">
        <v>119</v>
      </c>
      <c r="S211" s="55" t="s">
        <v>101</v>
      </c>
      <c r="T211" s="89" t="s">
        <v>421</v>
      </c>
      <c r="U211" s="55" t="s">
        <v>101</v>
      </c>
      <c r="V211" s="89" t="s">
        <v>121</v>
      </c>
      <c r="W211" s="55" t="s">
        <v>102</v>
      </c>
      <c r="X211" s="89" t="s">
        <v>122</v>
      </c>
      <c r="Y211" s="55" t="s">
        <v>93</v>
      </c>
      <c r="Z211" s="91">
        <v>5.75</v>
      </c>
      <c r="AA211" s="52" t="s">
        <v>26</v>
      </c>
      <c r="AB211" s="90" t="s">
        <v>125</v>
      </c>
      <c r="AC211" s="55" t="s">
        <v>91</v>
      </c>
      <c r="AD211" s="91">
        <v>337.76900000000001</v>
      </c>
      <c r="AH211" s="77">
        <f t="shared" si="69"/>
        <v>3406.8669554755602</v>
      </c>
      <c r="AI211" s="78">
        <f t="shared" si="70"/>
        <v>435.24535457314505</v>
      </c>
      <c r="AJ211" s="79">
        <f t="shared" si="71"/>
        <v>211.18197384776477</v>
      </c>
      <c r="AK211" s="77">
        <f t="shared" si="72"/>
        <v>4094.04990403071</v>
      </c>
      <c r="AL211" s="78">
        <f t="shared" si="73"/>
        <v>326.62749501187301</v>
      </c>
      <c r="AM211" s="79">
        <f t="shared" si="74"/>
        <v>190.44667673476471</v>
      </c>
      <c r="AN211" s="81"/>
      <c r="AO211" s="82"/>
      <c r="AP211" s="79"/>
      <c r="AQ211" s="100">
        <f>AI211*'Berechnungen 525d'!$C$5/'Berechnungen 525d'!$F$3/1000</f>
        <v>16.939351583784564</v>
      </c>
      <c r="AR211" s="100">
        <f>AI211*'Berechnungen 525d'!$C$6/'Berechnungen 525d'!$F$3/1000</f>
        <v>9.4394859970707863</v>
      </c>
      <c r="AS211" s="100">
        <f>AI211*'Berechnungen 525d'!$C$7/'Berechnungen 525d'!$F$3/1000</f>
        <v>5.8835152447496002</v>
      </c>
      <c r="AT211" s="100">
        <f>AI211*'Berechnungen 525d'!$C$8/'Berechnungen 525d'!$F$3/1000</f>
        <v>4.1055298685890067</v>
      </c>
      <c r="AU211" s="100">
        <f>AI211*'Berechnungen 525d'!$C$9/'Berechnungen 525d'!$F$3/1000</f>
        <v>3.2327006839283512</v>
      </c>
      <c r="AV211" s="4">
        <f>AH211/'Berechnungen 525d'!$C$5*'Berechnungen 525d'!$B$3/1000*60</f>
        <v>33.000738220653311</v>
      </c>
      <c r="AW211" s="4">
        <f>AH211/'Berechnungen 525d'!$C$6*'Berechnungen 525d'!$B$3/1000*60</f>
        <v>59.22050283432305</v>
      </c>
      <c r="AX211" s="4">
        <f>AH211/'Berechnungen 525d'!$C$7*'Berechnungen 525d'!$B$3/1000*60</f>
        <v>95.013114437485342</v>
      </c>
      <c r="AY211" s="4">
        <f>AH211/'Berechnungen 525d'!$C$8*'Berechnungen 525d'!$B$3/1000*60</f>
        <v>136.16052620175063</v>
      </c>
      <c r="AZ211" s="4">
        <f>AH211/'Berechnungen 525d'!$C$9*'Berechnungen 525d'!$B$3/1000*60</f>
        <v>172.92386827622332</v>
      </c>
      <c r="BA211" s="99"/>
      <c r="BB211" s="82"/>
      <c r="BC211" s="17">
        <f t="shared" si="75"/>
        <v>65.513999999999996</v>
      </c>
      <c r="BD211" s="95">
        <f t="shared" si="76"/>
        <v>751</v>
      </c>
      <c r="BE211" s="4">
        <f>BD211*60*'Berechnungen 525d'!$D$9/1000</f>
        <v>38.118842553191492</v>
      </c>
      <c r="BF211" s="19">
        <f t="shared" si="77"/>
        <v>1004</v>
      </c>
      <c r="BG211" s="19">
        <f t="shared" si="78"/>
        <v>1039</v>
      </c>
      <c r="BH211" s="19">
        <f t="shared" si="67"/>
        <v>-35</v>
      </c>
      <c r="BI211" s="19" t="str">
        <f>IF(ISBLANK(R211),#REF!,R211)</f>
        <v>2.5</v>
      </c>
      <c r="BJ211" s="19" t="str">
        <f>IF(ISBLANK(Q211),#REF!,Q211)</f>
        <v>km/h</v>
      </c>
      <c r="BK211" s="19" t="e">
        <f t="shared" si="68"/>
        <v>#VALUE!</v>
      </c>
      <c r="BL211" s="47">
        <f t="shared" si="79"/>
        <v>5.75</v>
      </c>
      <c r="BM211" s="48">
        <f t="shared" si="80"/>
        <v>3.863</v>
      </c>
      <c r="BN211" s="20">
        <f t="shared" si="81"/>
        <v>337.76900000000001</v>
      </c>
      <c r="BO211" s="20">
        <f t="shared" si="82"/>
        <v>337.76900000000001</v>
      </c>
      <c r="BP211" s="20">
        <f t="shared" si="83"/>
        <v>0</v>
      </c>
    </row>
    <row r="212" spans="1:68" x14ac:dyDescent="0.25">
      <c r="A212">
        <v>3422.98038467175</v>
      </c>
      <c r="B212">
        <v>143.688743493586</v>
      </c>
      <c r="D212">
        <v>4117.0825335892496</v>
      </c>
      <c r="E212">
        <v>321.69816330710898</v>
      </c>
      <c r="J212" s="64">
        <v>65814</v>
      </c>
      <c r="K212" s="88" t="s">
        <v>91</v>
      </c>
      <c r="L212" s="91">
        <v>337.76900000000001</v>
      </c>
      <c r="M212" s="88" t="s">
        <v>91</v>
      </c>
      <c r="N212" s="91">
        <v>3.8759999999999999</v>
      </c>
      <c r="O212" s="70" t="s">
        <v>92</v>
      </c>
      <c r="P212" s="93" t="s">
        <v>124</v>
      </c>
      <c r="Q212" s="55" t="s">
        <v>20</v>
      </c>
      <c r="R212" s="89" t="s">
        <v>119</v>
      </c>
      <c r="S212" s="55" t="s">
        <v>101</v>
      </c>
      <c r="T212" s="89" t="s">
        <v>421</v>
      </c>
      <c r="U212" s="55" t="s">
        <v>101</v>
      </c>
      <c r="V212" s="89" t="s">
        <v>121</v>
      </c>
      <c r="W212" s="55" t="s">
        <v>102</v>
      </c>
      <c r="X212" s="89" t="s">
        <v>122</v>
      </c>
      <c r="Y212" s="55" t="s">
        <v>93</v>
      </c>
      <c r="Z212" s="91">
        <v>5.75</v>
      </c>
      <c r="AA212" s="52" t="s">
        <v>26</v>
      </c>
      <c r="AB212" s="90" t="s">
        <v>125</v>
      </c>
      <c r="AC212" s="55" t="s">
        <v>91</v>
      </c>
      <c r="AD212" s="91">
        <v>337.76900000000001</v>
      </c>
      <c r="AH212" s="77">
        <f t="shared" si="69"/>
        <v>3422.98038467175</v>
      </c>
      <c r="AI212" s="78">
        <f t="shared" si="70"/>
        <v>431.06623048075801</v>
      </c>
      <c r="AJ212" s="79">
        <f t="shared" si="71"/>
        <v>210.14348899677415</v>
      </c>
      <c r="AK212" s="77">
        <f t="shared" si="72"/>
        <v>4117.0825335892496</v>
      </c>
      <c r="AL212" s="78">
        <f t="shared" si="73"/>
        <v>321.69816330710898</v>
      </c>
      <c r="AM212" s="79">
        <f t="shared" si="74"/>
        <v>188.62779192533969</v>
      </c>
      <c r="AN212" s="81"/>
      <c r="AO212" s="82"/>
      <c r="AP212" s="79"/>
      <c r="AQ212" s="100">
        <f>AI212*'Berechnungen 525d'!$C$5/'Berechnungen 525d'!$F$3/1000</f>
        <v>16.77670389192663</v>
      </c>
      <c r="AR212" s="100">
        <f>AI212*'Berechnungen 525d'!$C$6/'Berechnungen 525d'!$F$3/1000</f>
        <v>9.3488502603865964</v>
      </c>
      <c r="AS212" s="100">
        <f>AI212*'Berechnungen 525d'!$C$7/'Berechnungen 525d'!$F$3/1000</f>
        <v>5.8270231075012342</v>
      </c>
      <c r="AT212" s="100">
        <f>AI212*'Berechnungen 525d'!$C$8/'Berechnungen 525d'!$F$3/1000</f>
        <v>4.0661095310585544</v>
      </c>
      <c r="AU212" s="100">
        <f>AI212*'Berechnungen 525d'!$C$9/'Berechnungen 525d'!$F$3/1000</f>
        <v>3.2016610480776015</v>
      </c>
      <c r="AV212" s="4">
        <f>AH212/'Berechnungen 525d'!$C$5*'Berechnungen 525d'!$B$3/1000*60</f>
        <v>33.156821527013669</v>
      </c>
      <c r="AW212" s="4">
        <f>AH212/'Berechnungen 525d'!$C$6*'Berechnungen 525d'!$B$3/1000*60</f>
        <v>59.50059753477796</v>
      </c>
      <c r="AX212" s="4">
        <f>AH212/'Berechnungen 525d'!$C$7*'Berechnungen 525d'!$B$3/1000*60</f>
        <v>95.462497143709683</v>
      </c>
      <c r="AY212" s="4">
        <f>AH212/'Berechnungen 525d'!$C$8*'Berechnungen 525d'!$B$3/1000*60</f>
        <v>136.80452346578866</v>
      </c>
      <c r="AZ212" s="4">
        <f>AH212/'Berechnungen 525d'!$C$9*'Berechnungen 525d'!$B$3/1000*60</f>
        <v>173.74174480155165</v>
      </c>
      <c r="BA212" s="99"/>
      <c r="BB212" s="82"/>
      <c r="BC212" s="83">
        <f t="shared" si="75"/>
        <v>65.813999999999993</v>
      </c>
      <c r="BD212" s="95">
        <f t="shared" si="76"/>
        <v>751</v>
      </c>
      <c r="BE212" s="84">
        <f>BD212*60*'Berechnungen 525d'!$D$9/1000</f>
        <v>38.118842553191492</v>
      </c>
      <c r="BF212" s="85">
        <f t="shared" si="77"/>
        <v>1004</v>
      </c>
      <c r="BG212" s="85">
        <f t="shared" si="78"/>
        <v>1039</v>
      </c>
      <c r="BH212" s="85">
        <f t="shared" si="67"/>
        <v>-35</v>
      </c>
      <c r="BI212" s="85" t="str">
        <f>IF(ISBLANK(R212),#REF!,R212)</f>
        <v>2.5</v>
      </c>
      <c r="BJ212" s="85" t="str">
        <f>IF(ISBLANK(Q212),#REF!,Q212)</f>
        <v>km/h</v>
      </c>
      <c r="BK212" s="85" t="e">
        <f t="shared" si="68"/>
        <v>#VALUE!</v>
      </c>
      <c r="BL212" s="47">
        <f t="shared" si="79"/>
        <v>5.75</v>
      </c>
      <c r="BM212" s="48">
        <f t="shared" si="80"/>
        <v>3.8759999999999999</v>
      </c>
      <c r="BN212" s="20">
        <f t="shared" si="81"/>
        <v>337.76900000000001</v>
      </c>
      <c r="BO212" s="20">
        <f t="shared" si="82"/>
        <v>337.76900000000001</v>
      </c>
      <c r="BP212" s="20">
        <f t="shared" si="83"/>
        <v>0</v>
      </c>
    </row>
    <row r="213" spans="1:68" x14ac:dyDescent="0.25">
      <c r="A213">
        <v>3429.02461550817</v>
      </c>
      <c r="B213">
        <v>143.31767256956999</v>
      </c>
      <c r="D213">
        <v>4124.7600767754302</v>
      </c>
      <c r="E213">
        <v>319.72567197469101</v>
      </c>
      <c r="J213" s="64">
        <v>66095</v>
      </c>
      <c r="K213" s="88" t="s">
        <v>91</v>
      </c>
      <c r="L213" s="91">
        <v>337.76900000000001</v>
      </c>
      <c r="M213" s="88" t="s">
        <v>91</v>
      </c>
      <c r="N213" s="91">
        <v>3.8759999999999999</v>
      </c>
      <c r="O213" s="70" t="s">
        <v>92</v>
      </c>
      <c r="P213" s="93" t="s">
        <v>118</v>
      </c>
      <c r="Q213" s="55" t="s">
        <v>20</v>
      </c>
      <c r="R213" s="89" t="s">
        <v>119</v>
      </c>
      <c r="S213" s="55" t="s">
        <v>101</v>
      </c>
      <c r="T213" s="89" t="s">
        <v>423</v>
      </c>
      <c r="U213" s="55" t="s">
        <v>101</v>
      </c>
      <c r="V213" s="89" t="s">
        <v>121</v>
      </c>
      <c r="W213" s="55" t="s">
        <v>102</v>
      </c>
      <c r="X213" s="89" t="s">
        <v>122</v>
      </c>
      <c r="Y213" s="55" t="s">
        <v>93</v>
      </c>
      <c r="Z213" s="91">
        <v>5.82</v>
      </c>
      <c r="AA213" s="52" t="s">
        <v>26</v>
      </c>
      <c r="AB213" s="90" t="s">
        <v>123</v>
      </c>
      <c r="AC213" s="55" t="s">
        <v>91</v>
      </c>
      <c r="AD213" s="91">
        <v>337.76900000000001</v>
      </c>
      <c r="AH213" s="77">
        <f t="shared" si="69"/>
        <v>3429.02461550817</v>
      </c>
      <c r="AI213" s="78">
        <f t="shared" si="70"/>
        <v>429.95301770870998</v>
      </c>
      <c r="AJ213" s="79">
        <f t="shared" si="71"/>
        <v>209.97091005860591</v>
      </c>
      <c r="AK213" s="77">
        <f t="shared" si="72"/>
        <v>4124.7600767754302</v>
      </c>
      <c r="AL213" s="78">
        <f t="shared" si="73"/>
        <v>319.72567197469101</v>
      </c>
      <c r="AM213" s="79">
        <f t="shared" si="74"/>
        <v>187.8208178624939</v>
      </c>
      <c r="AN213" s="81"/>
      <c r="AO213" s="82"/>
      <c r="AP213" s="79"/>
      <c r="AQ213" s="100">
        <f>AI213*'Berechnungen 525d'!$C$5/'Berechnungen 525d'!$F$3/1000</f>
        <v>16.733378667808449</v>
      </c>
      <c r="AR213" s="100">
        <f>AI213*'Berechnungen 525d'!$C$6/'Berechnungen 525d'!$F$3/1000</f>
        <v>9.3247071965650097</v>
      </c>
      <c r="AS213" s="100">
        <f>AI213*'Berechnungen 525d'!$C$7/'Berechnungen 525d'!$F$3/1000</f>
        <v>5.811975033475453</v>
      </c>
      <c r="AT213" s="100">
        <f>AI213*'Berechnungen 525d'!$C$8/'Berechnungen 525d'!$F$3/1000</f>
        <v>4.0556089519306724</v>
      </c>
      <c r="AU213" s="100">
        <f>AI213*'Berechnungen 525d'!$C$9/'Berechnungen 525d'!$F$3/1000</f>
        <v>3.1933928755359626</v>
      </c>
      <c r="AV213" s="4">
        <f>AH213/'Berechnungen 525d'!$C$5*'Berechnungen 525d'!$B$3/1000*60</f>
        <v>33.21536918449037</v>
      </c>
      <c r="AW213" s="4">
        <f>AH213/'Berechnungen 525d'!$C$6*'Berechnungen 525d'!$B$3/1000*60</f>
        <v>59.605662509153966</v>
      </c>
      <c r="AX213" s="4">
        <f>AH213/'Berechnungen 525d'!$C$7*'Berechnungen 525d'!$B$3/1000*60</f>
        <v>95.63106292677449</v>
      </c>
      <c r="AY213" s="4">
        <f>AH213/'Berechnungen 525d'!$C$8*'Berechnungen 525d'!$B$3/1000*60</f>
        <v>137.04609017852724</v>
      </c>
      <c r="AZ213" s="4">
        <f>AH213/'Berechnungen 525d'!$C$9*'Berechnungen 525d'!$B$3/1000*60</f>
        <v>174.04853452672955</v>
      </c>
      <c r="BA213" s="99"/>
      <c r="BB213" s="82"/>
      <c r="BC213" s="17">
        <f t="shared" si="75"/>
        <v>66.094999999999999</v>
      </c>
      <c r="BD213" s="95">
        <f t="shared" si="76"/>
        <v>750</v>
      </c>
      <c r="BE213" s="4">
        <f>BD213*60*'Berechnungen 525d'!$D$9/1000</f>
        <v>38.068085106382973</v>
      </c>
      <c r="BF213" s="19">
        <f t="shared" si="77"/>
        <v>1004</v>
      </c>
      <c r="BG213" s="19">
        <f t="shared" si="78"/>
        <v>1038</v>
      </c>
      <c r="BH213" s="19">
        <f t="shared" si="67"/>
        <v>-34</v>
      </c>
      <c r="BI213" s="19" t="str">
        <f>IF(ISBLANK(R213),#REF!,R213)</f>
        <v>2.5</v>
      </c>
      <c r="BJ213" s="19" t="str">
        <f>IF(ISBLANK(Q213),#REF!,Q213)</f>
        <v>km/h</v>
      </c>
      <c r="BK213" s="19" t="e">
        <f t="shared" si="68"/>
        <v>#VALUE!</v>
      </c>
      <c r="BL213" s="47">
        <f t="shared" si="79"/>
        <v>5.82</v>
      </c>
      <c r="BM213" s="48">
        <f t="shared" si="80"/>
        <v>3.8759999999999999</v>
      </c>
      <c r="BN213" s="20">
        <f t="shared" si="81"/>
        <v>337.76900000000001</v>
      </c>
      <c r="BO213" s="20">
        <f t="shared" si="82"/>
        <v>337.76900000000001</v>
      </c>
      <c r="BP213" s="20">
        <f t="shared" si="83"/>
        <v>0</v>
      </c>
    </row>
    <row r="214" spans="1:68" x14ac:dyDescent="0.25">
      <c r="A214">
        <v>3437.08289461813</v>
      </c>
      <c r="B214">
        <v>142.76083150676601</v>
      </c>
      <c r="D214">
        <v>4140.1151631477896</v>
      </c>
      <c r="E214">
        <v>316.76883160234598</v>
      </c>
      <c r="J214" s="64">
        <v>66375</v>
      </c>
      <c r="K214" s="88" t="s">
        <v>91</v>
      </c>
      <c r="L214" s="91">
        <v>337.76900000000001</v>
      </c>
      <c r="M214" s="88" t="s">
        <v>91</v>
      </c>
      <c r="N214" s="91">
        <v>3.867</v>
      </c>
      <c r="O214" s="70" t="s">
        <v>92</v>
      </c>
      <c r="P214" s="93" t="s">
        <v>124</v>
      </c>
      <c r="Q214" s="55" t="s">
        <v>20</v>
      </c>
      <c r="R214" s="89" t="s">
        <v>119</v>
      </c>
      <c r="S214" s="55" t="s">
        <v>101</v>
      </c>
      <c r="T214" s="89" t="s">
        <v>421</v>
      </c>
      <c r="U214" s="55" t="s">
        <v>101</v>
      </c>
      <c r="V214" s="89" t="s">
        <v>121</v>
      </c>
      <c r="W214" s="55" t="s">
        <v>102</v>
      </c>
      <c r="X214" s="89" t="s">
        <v>122</v>
      </c>
      <c r="Y214" s="55" t="s">
        <v>93</v>
      </c>
      <c r="Z214" s="91">
        <v>5.74</v>
      </c>
      <c r="AA214" s="52" t="s">
        <v>26</v>
      </c>
      <c r="AB214" s="90" t="s">
        <v>125</v>
      </c>
      <c r="AC214" s="55" t="s">
        <v>91</v>
      </c>
      <c r="AD214" s="91">
        <v>337.76900000000001</v>
      </c>
      <c r="AH214" s="77">
        <f t="shared" si="69"/>
        <v>3437.08289461813</v>
      </c>
      <c r="AI214" s="78">
        <f t="shared" si="70"/>
        <v>428.28249452029803</v>
      </c>
      <c r="AJ214" s="79">
        <f t="shared" si="71"/>
        <v>209.64661585335352</v>
      </c>
      <c r="AK214" s="77">
        <f t="shared" si="72"/>
        <v>4140.1151631477896</v>
      </c>
      <c r="AL214" s="78">
        <f t="shared" si="73"/>
        <v>316.76883160234598</v>
      </c>
      <c r="AM214" s="79">
        <f t="shared" si="74"/>
        <v>186.77656792959937</v>
      </c>
      <c r="AN214" s="81"/>
      <c r="AO214" s="82"/>
      <c r="AP214" s="79"/>
      <c r="AQ214" s="100">
        <f>AI214*'Berechnungen 525d'!$C$5/'Berechnungen 525d'!$F$3/1000</f>
        <v>16.6683634314135</v>
      </c>
      <c r="AR214" s="100">
        <f>AI214*'Berechnungen 525d'!$C$6/'Berechnungen 525d'!$F$3/1000</f>
        <v>9.2884773320090499</v>
      </c>
      <c r="AS214" s="100">
        <f>AI214*'Berechnungen 525d'!$C$7/'Berechnungen 525d'!$F$3/1000</f>
        <v>5.7893934055672842</v>
      </c>
      <c r="AT214" s="100">
        <f>AI214*'Berechnungen 525d'!$C$8/'Berechnungen 525d'!$F$3/1000</f>
        <v>4.0398514423464018</v>
      </c>
      <c r="AU214" s="100">
        <f>AI214*'Berechnungen 525d'!$C$9/'Berechnungen 525d'!$F$3/1000</f>
        <v>3.1809853876743324</v>
      </c>
      <c r="AV214" s="4">
        <f>AH214/'Berechnungen 525d'!$C$5*'Berechnungen 525d'!$B$3/1000*60</f>
        <v>33.293425992370508</v>
      </c>
      <c r="AW214" s="4">
        <f>AH214/'Berechnungen 525d'!$C$6*'Berechnungen 525d'!$B$3/1000*60</f>
        <v>59.745737054801886</v>
      </c>
      <c r="AX214" s="4">
        <f>AH214/'Berechnungen 525d'!$C$7*'Berechnungen 525d'!$B$3/1000*60</f>
        <v>95.855797912099732</v>
      </c>
      <c r="AY214" s="4">
        <f>AH214/'Berechnungen 525d'!$C$8*'Berechnungen 525d'!$B$3/1000*60</f>
        <v>137.3681513385996</v>
      </c>
      <c r="AZ214" s="4">
        <f>AH214/'Berechnungen 525d'!$C$9*'Berechnungen 525d'!$B$3/1000*60</f>
        <v>174.4575522000215</v>
      </c>
      <c r="BA214" s="99"/>
      <c r="BB214" s="82"/>
      <c r="BC214" s="17">
        <f t="shared" si="75"/>
        <v>66.375</v>
      </c>
      <c r="BD214" s="95">
        <f t="shared" si="76"/>
        <v>751</v>
      </c>
      <c r="BE214" s="4">
        <f>BD214*60*'Berechnungen 525d'!$D$9/1000</f>
        <v>38.118842553191492</v>
      </c>
      <c r="BF214" s="19">
        <f t="shared" si="77"/>
        <v>1004</v>
      </c>
      <c r="BG214" s="19">
        <f t="shared" si="78"/>
        <v>1039</v>
      </c>
      <c r="BH214" s="19">
        <f t="shared" si="67"/>
        <v>-35</v>
      </c>
      <c r="BI214" s="19" t="str">
        <f>IF(ISBLANK(R214),#REF!,R214)</f>
        <v>2.5</v>
      </c>
      <c r="BJ214" s="19" t="str">
        <f>IF(ISBLANK(Q214),#REF!,Q214)</f>
        <v>km/h</v>
      </c>
      <c r="BK214" s="19" t="e">
        <f t="shared" si="68"/>
        <v>#VALUE!</v>
      </c>
      <c r="BL214" s="47">
        <f t="shared" si="79"/>
        <v>5.74</v>
      </c>
      <c r="BM214" s="48">
        <f t="shared" si="80"/>
        <v>3.867</v>
      </c>
      <c r="BN214" s="20">
        <f t="shared" si="81"/>
        <v>337.76900000000001</v>
      </c>
      <c r="BO214" s="20">
        <f t="shared" si="82"/>
        <v>337.76900000000001</v>
      </c>
      <c r="BP214" s="20">
        <f t="shared" si="83"/>
        <v>0</v>
      </c>
    </row>
    <row r="215" spans="1:68" x14ac:dyDescent="0.25">
      <c r="A215">
        <v>3449.17239929889</v>
      </c>
      <c r="B215">
        <v>142.11180940490701</v>
      </c>
      <c r="D215">
        <v>4155.47024952015</v>
      </c>
      <c r="E215">
        <v>314.80013352249</v>
      </c>
      <c r="J215" s="64">
        <v>66655</v>
      </c>
      <c r="K215" s="88" t="s">
        <v>91</v>
      </c>
      <c r="L215" s="91">
        <v>337.76900000000001</v>
      </c>
      <c r="M215" s="88" t="s">
        <v>91</v>
      </c>
      <c r="N215" s="91">
        <v>3.871</v>
      </c>
      <c r="O215" s="70" t="s">
        <v>92</v>
      </c>
      <c r="P215" s="93" t="s">
        <v>124</v>
      </c>
      <c r="Q215" s="55" t="s">
        <v>20</v>
      </c>
      <c r="R215" s="89" t="s">
        <v>119</v>
      </c>
      <c r="S215" s="55" t="s">
        <v>101</v>
      </c>
      <c r="T215" s="89" t="s">
        <v>421</v>
      </c>
      <c r="U215" s="55" t="s">
        <v>101</v>
      </c>
      <c r="V215" s="89" t="s">
        <v>121</v>
      </c>
      <c r="W215" s="55" t="s">
        <v>102</v>
      </c>
      <c r="X215" s="89" t="s">
        <v>122</v>
      </c>
      <c r="Y215" s="55" t="s">
        <v>93</v>
      </c>
      <c r="Z215" s="91">
        <v>5.72</v>
      </c>
      <c r="AA215" s="52" t="s">
        <v>26</v>
      </c>
      <c r="AB215" s="90" t="s">
        <v>125</v>
      </c>
      <c r="AC215" s="55" t="s">
        <v>91</v>
      </c>
      <c r="AD215" s="91">
        <v>337.76900000000001</v>
      </c>
      <c r="AH215" s="77">
        <f t="shared" si="69"/>
        <v>3449.17239929889</v>
      </c>
      <c r="AI215" s="78">
        <f t="shared" si="70"/>
        <v>426.33542821472099</v>
      </c>
      <c r="AJ215" s="79">
        <f t="shared" si="71"/>
        <v>209.42756934979391</v>
      </c>
      <c r="AK215" s="77">
        <f t="shared" si="72"/>
        <v>4155.47024952015</v>
      </c>
      <c r="AL215" s="78">
        <f t="shared" si="73"/>
        <v>314.80013352249</v>
      </c>
      <c r="AM215" s="79">
        <f t="shared" si="74"/>
        <v>186.30418540771859</v>
      </c>
      <c r="AN215" s="81"/>
      <c r="AO215" s="82"/>
      <c r="AP215" s="79"/>
      <c r="AQ215" s="100">
        <f>AI215*'Berechnungen 525d'!$C$5/'Berechnungen 525d'!$F$3/1000</f>
        <v>16.592585389533063</v>
      </c>
      <c r="AR215" s="100">
        <f>AI215*'Berechnungen 525d'!$C$6/'Berechnungen 525d'!$F$3/1000</f>
        <v>9.2462498735565912</v>
      </c>
      <c r="AS215" s="100">
        <f>AI215*'Berechnungen 525d'!$C$7/'Berechnungen 525d'!$F$3/1000</f>
        <v>5.763073551326368</v>
      </c>
      <c r="AT215" s="100">
        <f>AI215*'Berechnungen 525d'!$C$8/'Berechnungen 525d'!$F$3/1000</f>
        <v>4.0214853902112573</v>
      </c>
      <c r="AU215" s="100">
        <f>AI215*'Berechnungen 525d'!$C$9/'Berechnungen 525d'!$F$3/1000</f>
        <v>3.1665239293002028</v>
      </c>
      <c r="AV215" s="4">
        <f>AH215/'Berechnungen 525d'!$C$5*'Berechnungen 525d'!$B$3/1000*60</f>
        <v>33.410531410457331</v>
      </c>
      <c r="AW215" s="4">
        <f>AH215/'Berechnungen 525d'!$C$6*'Berechnungen 525d'!$B$3/1000*60</f>
        <v>59.955885133834393</v>
      </c>
      <c r="AX215" s="4">
        <f>AH215/'Berechnungen 525d'!$C$7*'Berechnungen 525d'!$B$3/1000*60</f>
        <v>96.192958566371658</v>
      </c>
      <c r="AY215" s="4">
        <f>AH215/'Berechnungen 525d'!$C$8*'Berechnungen 525d'!$B$3/1000*60</f>
        <v>137.85132644944602</v>
      </c>
      <c r="AZ215" s="4">
        <f>AH215/'Berechnungen 525d'!$C$9*'Berechnungen 525d'!$B$3/1000*60</f>
        <v>175.07118459079641</v>
      </c>
      <c r="BA215" s="99"/>
      <c r="BB215" s="82"/>
      <c r="BC215" s="17">
        <f t="shared" si="75"/>
        <v>66.655000000000001</v>
      </c>
      <c r="BD215" s="95">
        <f t="shared" si="76"/>
        <v>751</v>
      </c>
      <c r="BE215" s="4">
        <f>BD215*60*'Berechnungen 525d'!$D$9/1000</f>
        <v>38.118842553191492</v>
      </c>
      <c r="BF215" s="19">
        <f t="shared" si="77"/>
        <v>1004</v>
      </c>
      <c r="BG215" s="19">
        <f t="shared" si="78"/>
        <v>1039</v>
      </c>
      <c r="BH215" s="19">
        <f t="shared" si="67"/>
        <v>-35</v>
      </c>
      <c r="BI215" s="19" t="str">
        <f>IF(ISBLANK(R215),#REF!,R215)</f>
        <v>2.5</v>
      </c>
      <c r="BJ215" s="19" t="str">
        <f>IF(ISBLANK(Q215),#REF!,Q215)</f>
        <v>km/h</v>
      </c>
      <c r="BK215" s="19" t="e">
        <f t="shared" si="68"/>
        <v>#VALUE!</v>
      </c>
      <c r="BL215" s="47">
        <f t="shared" si="79"/>
        <v>5.72</v>
      </c>
      <c r="BM215" s="48">
        <f t="shared" si="80"/>
        <v>3.871</v>
      </c>
      <c r="BN215" s="20">
        <f t="shared" si="81"/>
        <v>337.76900000000001</v>
      </c>
      <c r="BO215" s="20">
        <f t="shared" si="82"/>
        <v>337.76900000000001</v>
      </c>
      <c r="BP215" s="20">
        <f t="shared" si="83"/>
        <v>0</v>
      </c>
    </row>
    <row r="216" spans="1:68" x14ac:dyDescent="0.25">
      <c r="A216">
        <v>3467.3040488002498</v>
      </c>
      <c r="B216">
        <v>140.905476886684</v>
      </c>
      <c r="D216">
        <v>4170.8253358925103</v>
      </c>
      <c r="E216">
        <v>312.83143544263498</v>
      </c>
      <c r="J216" s="64">
        <v>66966</v>
      </c>
      <c r="K216" s="88" t="s">
        <v>91</v>
      </c>
      <c r="L216" s="91">
        <v>337.76900000000001</v>
      </c>
      <c r="M216" s="88" t="s">
        <v>91</v>
      </c>
      <c r="N216" s="91">
        <v>3.8759999999999999</v>
      </c>
      <c r="O216" s="70" t="s">
        <v>92</v>
      </c>
      <c r="P216" s="93" t="s">
        <v>118</v>
      </c>
      <c r="Q216" s="55" t="s">
        <v>20</v>
      </c>
      <c r="R216" s="89" t="s">
        <v>119</v>
      </c>
      <c r="S216" s="55" t="s">
        <v>101</v>
      </c>
      <c r="T216" s="89" t="s">
        <v>421</v>
      </c>
      <c r="U216" s="55" t="s">
        <v>101</v>
      </c>
      <c r="V216" s="89" t="s">
        <v>121</v>
      </c>
      <c r="W216" s="55" t="s">
        <v>102</v>
      </c>
      <c r="X216" s="89" t="s">
        <v>122</v>
      </c>
      <c r="Y216" s="55" t="s">
        <v>93</v>
      </c>
      <c r="Z216" s="91">
        <v>5.8</v>
      </c>
      <c r="AA216" s="52" t="s">
        <v>26</v>
      </c>
      <c r="AB216" s="90" t="s">
        <v>125</v>
      </c>
      <c r="AC216" s="55" t="s">
        <v>91</v>
      </c>
      <c r="AD216" s="91">
        <v>337.76900000000001</v>
      </c>
      <c r="AH216" s="77">
        <f t="shared" si="69"/>
        <v>3467.3040488002498</v>
      </c>
      <c r="AI216" s="78">
        <f t="shared" si="70"/>
        <v>422.71643066005197</v>
      </c>
      <c r="AJ216" s="79">
        <f t="shared" si="71"/>
        <v>208.74139520326452</v>
      </c>
      <c r="AK216" s="77">
        <f t="shared" si="72"/>
        <v>4170.8253358925103</v>
      </c>
      <c r="AL216" s="78">
        <f t="shared" si="73"/>
        <v>312.83143544263498</v>
      </c>
      <c r="AM216" s="79">
        <f t="shared" si="74"/>
        <v>185.82319237528407</v>
      </c>
      <c r="AN216" s="81"/>
      <c r="AO216" s="82"/>
      <c r="AP216" s="79"/>
      <c r="AQ216" s="100">
        <f>AI216*'Berechnungen 525d'!$C$5/'Berechnungen 525d'!$F$3/1000</f>
        <v>16.451737310822342</v>
      </c>
      <c r="AR216" s="100">
        <f>AI216*'Berechnungen 525d'!$C$6/'Berechnungen 525d'!$F$3/1000</f>
        <v>9.1677620129009973</v>
      </c>
      <c r="AS216" s="100">
        <f>AI216*'Berechnungen 525d'!$C$7/'Berechnungen 525d'!$F$3/1000</f>
        <v>5.7141530354382928</v>
      </c>
      <c r="AT216" s="100">
        <f>AI216*'Berechnungen 525d'!$C$8/'Berechnungen 525d'!$F$3/1000</f>
        <v>3.9873485467069409</v>
      </c>
      <c r="AU216" s="100">
        <f>AI216*'Berechnungen 525d'!$C$9/'Berechnungen 525d'!$F$3/1000</f>
        <v>3.1396445249660951</v>
      </c>
      <c r="AV216" s="4">
        <f>AH216/'Berechnungen 525d'!$C$5*'Berechnungen 525d'!$B$3/1000*60</f>
        <v>33.586164279754243</v>
      </c>
      <c r="AW216" s="4">
        <f>AH216/'Berechnungen 525d'!$C$6*'Berechnungen 525d'!$B$3/1000*60</f>
        <v>60.271061926682279</v>
      </c>
      <c r="AX216" s="4">
        <f>AH216/'Berechnungen 525d'!$C$7*'Berechnungen 525d'!$B$3/1000*60</f>
        <v>96.698626827424306</v>
      </c>
      <c r="AY216" s="4">
        <f>AH216/'Berechnungen 525d'!$C$8*'Berechnungen 525d'!$B$3/1000*60</f>
        <v>138.57598490229307</v>
      </c>
      <c r="AZ216" s="4">
        <f>AH216/'Berechnungen 525d'!$C$9*'Berechnungen 525d'!$B$3/1000*60</f>
        <v>175.99150082591225</v>
      </c>
      <c r="BA216" s="99"/>
      <c r="BB216" s="82"/>
      <c r="BC216" s="17">
        <f t="shared" si="75"/>
        <v>66.965999999999994</v>
      </c>
      <c r="BD216" s="95">
        <f t="shared" si="76"/>
        <v>750</v>
      </c>
      <c r="BE216" s="4">
        <f>BD216*60*'Berechnungen 525d'!$D$9/1000</f>
        <v>38.068085106382973</v>
      </c>
      <c r="BF216" s="19">
        <f t="shared" si="77"/>
        <v>1004</v>
      </c>
      <c r="BG216" s="19">
        <f t="shared" si="78"/>
        <v>1039</v>
      </c>
      <c r="BH216" s="19">
        <f t="shared" si="67"/>
        <v>-35</v>
      </c>
      <c r="BI216" s="19" t="str">
        <f>IF(ISBLANK(R216),#REF!,R216)</f>
        <v>2.5</v>
      </c>
      <c r="BJ216" s="19" t="str">
        <f>IF(ISBLANK(Q216),#REF!,Q216)</f>
        <v>km/h</v>
      </c>
      <c r="BK216" s="19" t="e">
        <f t="shared" si="68"/>
        <v>#VALUE!</v>
      </c>
      <c r="BL216" s="47">
        <f t="shared" si="79"/>
        <v>5.8</v>
      </c>
      <c r="BM216" s="48">
        <f t="shared" si="80"/>
        <v>3.8759999999999999</v>
      </c>
      <c r="BN216" s="20">
        <f t="shared" si="81"/>
        <v>337.76900000000001</v>
      </c>
      <c r="BO216" s="20">
        <f t="shared" si="82"/>
        <v>337.76900000000001</v>
      </c>
      <c r="BP216" s="20">
        <f t="shared" si="83"/>
        <v>0</v>
      </c>
    </row>
    <row r="217" spans="1:68" x14ac:dyDescent="0.25">
      <c r="A217">
        <v>3475.35815587858</v>
      </c>
      <c r="B217">
        <v>139.97615683918499</v>
      </c>
      <c r="D217">
        <v>4186.1804222648798</v>
      </c>
      <c r="E217">
        <v>310.862737362779</v>
      </c>
      <c r="J217" s="64">
        <v>67246</v>
      </c>
      <c r="K217" s="88" t="s">
        <v>91</v>
      </c>
      <c r="L217" s="91">
        <v>337.76900000000001</v>
      </c>
      <c r="M217" s="88" t="s">
        <v>91</v>
      </c>
      <c r="N217" s="91">
        <v>3.8759999999999999</v>
      </c>
      <c r="O217" s="70" t="s">
        <v>92</v>
      </c>
      <c r="P217" s="93" t="s">
        <v>124</v>
      </c>
      <c r="Q217" s="55" t="s">
        <v>20</v>
      </c>
      <c r="R217" s="89" t="s">
        <v>119</v>
      </c>
      <c r="S217" s="55" t="s">
        <v>101</v>
      </c>
      <c r="T217" s="89" t="s">
        <v>421</v>
      </c>
      <c r="U217" s="55" t="s">
        <v>101</v>
      </c>
      <c r="V217" s="89" t="s">
        <v>121</v>
      </c>
      <c r="W217" s="55" t="s">
        <v>102</v>
      </c>
      <c r="X217" s="89" t="s">
        <v>122</v>
      </c>
      <c r="Y217" s="55" t="s">
        <v>93</v>
      </c>
      <c r="Z217" s="91">
        <v>5.73</v>
      </c>
      <c r="AA217" s="52" t="s">
        <v>26</v>
      </c>
      <c r="AB217" s="90" t="s">
        <v>123</v>
      </c>
      <c r="AC217" s="55" t="s">
        <v>91</v>
      </c>
      <c r="AD217" s="91">
        <v>337.76900000000001</v>
      </c>
      <c r="AH217" s="77">
        <f t="shared" si="69"/>
        <v>3475.35815587858</v>
      </c>
      <c r="AI217" s="78">
        <f t="shared" si="70"/>
        <v>419.92847051755496</v>
      </c>
      <c r="AJ217" s="79">
        <f t="shared" si="71"/>
        <v>207.84635576962725</v>
      </c>
      <c r="AK217" s="77">
        <f t="shared" si="72"/>
        <v>4186.1804222648798</v>
      </c>
      <c r="AL217" s="78">
        <f t="shared" si="73"/>
        <v>310.862737362779</v>
      </c>
      <c r="AM217" s="79">
        <f t="shared" si="74"/>
        <v>185.33358883229511</v>
      </c>
      <c r="AN217" s="81"/>
      <c r="AO217" s="82"/>
      <c r="AP217" s="79"/>
      <c r="AQ217" s="100">
        <f>AI217*'Berechnungen 525d'!$C$5/'Berechnungen 525d'!$F$3/1000</f>
        <v>16.34323244900331</v>
      </c>
      <c r="AR217" s="100">
        <f>AI217*'Berechnungen 525d'!$C$6/'Berechnungen 525d'!$F$3/1000</f>
        <v>9.1072974715819939</v>
      </c>
      <c r="AS217" s="100">
        <f>AI217*'Berechnungen 525d'!$C$7/'Berechnungen 525d'!$F$3/1000</f>
        <v>5.6764662322874075</v>
      </c>
      <c r="AT217" s="100">
        <f>AI217*'Berechnungen 525d'!$C$8/'Berechnungen 525d'!$F$3/1000</f>
        <v>3.9610506126401144</v>
      </c>
      <c r="AU217" s="100">
        <f>AI217*'Berechnungen 525d'!$C$9/'Berechnungen 525d'!$F$3/1000</f>
        <v>3.1189374902678058</v>
      </c>
      <c r="AV217" s="4">
        <f>AH217/'Berechnungen 525d'!$C$5*'Berechnungen 525d'!$B$3/1000*60</f>
        <v>33.664180675101264</v>
      </c>
      <c r="AW217" s="4">
        <f>AH217/'Berechnungen 525d'!$C$6*'Berechnungen 525d'!$B$3/1000*60</f>
        <v>60.41106395120913</v>
      </c>
      <c r="AX217" s="4">
        <f>AH217/'Berechnungen 525d'!$C$7*'Berechnungen 525d'!$B$3/1000*60</f>
        <v>96.923245460181661</v>
      </c>
      <c r="AY217" s="4">
        <f>AH217/'Berechnungen 525d'!$C$8*'Berechnungen 525d'!$B$3/1000*60</f>
        <v>138.89787932089024</v>
      </c>
      <c r="AZ217" s="4">
        <f>AH217/'Berechnungen 525d'!$C$9*'Berechnungen 525d'!$B$3/1000*60</f>
        <v>176.40030673753063</v>
      </c>
      <c r="BA217" s="99"/>
      <c r="BB217" s="82"/>
      <c r="BC217" s="17">
        <f t="shared" si="75"/>
        <v>67.245999999999995</v>
      </c>
      <c r="BD217" s="95">
        <f t="shared" si="76"/>
        <v>751</v>
      </c>
      <c r="BE217" s="4">
        <f>BD217*60*'Berechnungen 525d'!$D$9/1000</f>
        <v>38.118842553191492</v>
      </c>
      <c r="BF217" s="19">
        <f t="shared" si="77"/>
        <v>1004</v>
      </c>
      <c r="BG217" s="19">
        <f t="shared" si="78"/>
        <v>1039</v>
      </c>
      <c r="BH217" s="19">
        <f t="shared" si="67"/>
        <v>-35</v>
      </c>
      <c r="BI217" s="19" t="str">
        <f>IF(ISBLANK(R217),#REF!,R217)</f>
        <v>2.5</v>
      </c>
      <c r="BJ217" s="19" t="str">
        <f>IF(ISBLANK(Q217),#REF!,Q217)</f>
        <v>km/h</v>
      </c>
      <c r="BK217" s="19" t="e">
        <f t="shared" si="68"/>
        <v>#VALUE!</v>
      </c>
      <c r="BL217" s="47">
        <f t="shared" si="79"/>
        <v>5.73</v>
      </c>
      <c r="BM217" s="48">
        <f t="shared" si="80"/>
        <v>3.8759999999999999</v>
      </c>
      <c r="BN217" s="20">
        <f t="shared" si="81"/>
        <v>337.76900000000001</v>
      </c>
      <c r="BO217" s="20">
        <f t="shared" si="82"/>
        <v>337.76900000000001</v>
      </c>
      <c r="BP217" s="20">
        <f t="shared" si="83"/>
        <v>0</v>
      </c>
    </row>
    <row r="218" spans="1:68" x14ac:dyDescent="0.25">
      <c r="A218">
        <v>3481.4013437070898</v>
      </c>
      <c r="B218">
        <v>139.511966168995</v>
      </c>
      <c r="D218">
        <v>4201.5355086372401</v>
      </c>
      <c r="E218">
        <v>309.88218157541399</v>
      </c>
      <c r="J218" s="64">
        <v>67527</v>
      </c>
      <c r="K218" s="88" t="s">
        <v>91</v>
      </c>
      <c r="L218" s="91">
        <v>337.76900000000001</v>
      </c>
      <c r="M218" s="88" t="s">
        <v>91</v>
      </c>
      <c r="N218" s="91">
        <v>3.867</v>
      </c>
      <c r="O218" s="70" t="s">
        <v>92</v>
      </c>
      <c r="P218" s="93" t="s">
        <v>413</v>
      </c>
      <c r="Q218" s="55" t="s">
        <v>20</v>
      </c>
      <c r="R218" s="89" t="s">
        <v>119</v>
      </c>
      <c r="S218" s="55" t="s">
        <v>101</v>
      </c>
      <c r="T218" s="89" t="s">
        <v>421</v>
      </c>
      <c r="U218" s="55" t="s">
        <v>101</v>
      </c>
      <c r="V218" s="89" t="s">
        <v>121</v>
      </c>
      <c r="W218" s="55" t="s">
        <v>102</v>
      </c>
      <c r="X218" s="89" t="s">
        <v>122</v>
      </c>
      <c r="Y218" s="55" t="s">
        <v>93</v>
      </c>
      <c r="Z218" s="91">
        <v>5.91</v>
      </c>
      <c r="AA218" s="52" t="s">
        <v>26</v>
      </c>
      <c r="AB218" s="90" t="s">
        <v>123</v>
      </c>
      <c r="AC218" s="55" t="s">
        <v>91</v>
      </c>
      <c r="AD218" s="91">
        <v>337.76900000000001</v>
      </c>
      <c r="AH218" s="77">
        <f t="shared" si="69"/>
        <v>3481.4013437070898</v>
      </c>
      <c r="AI218" s="78">
        <f t="shared" si="70"/>
        <v>418.53589850698501</v>
      </c>
      <c r="AJ218" s="79">
        <f t="shared" si="71"/>
        <v>207.51731186783951</v>
      </c>
      <c r="AK218" s="77">
        <f t="shared" si="72"/>
        <v>4201.5355086372401</v>
      </c>
      <c r="AL218" s="78">
        <f t="shared" si="73"/>
        <v>309.88218157541399</v>
      </c>
      <c r="AM218" s="79">
        <f t="shared" si="74"/>
        <v>185.42665731496118</v>
      </c>
      <c r="AN218" s="81"/>
      <c r="AO218" s="82"/>
      <c r="AP218" s="79"/>
      <c r="AQ218" s="100">
        <f>AI218*'Berechnungen 525d'!$C$5/'Berechnungen 525d'!$F$3/1000</f>
        <v>16.289034818529075</v>
      </c>
      <c r="AR218" s="100">
        <f>AI218*'Berechnungen 525d'!$C$6/'Berechnungen 525d'!$F$3/1000</f>
        <v>9.0770957385696356</v>
      </c>
      <c r="AS218" s="100">
        <f>AI218*'Berechnungen 525d'!$C$7/'Berechnungen 525d'!$F$3/1000</f>
        <v>5.6576418644509365</v>
      </c>
      <c r="AT218" s="100">
        <f>AI218*'Berechnungen 525d'!$C$8/'Berechnungen 525d'!$F$3/1000</f>
        <v>3.9479149273915879</v>
      </c>
      <c r="AU218" s="100">
        <f>AI218*'Berechnungen 525d'!$C$9/'Berechnungen 525d'!$F$3/1000</f>
        <v>3.1085944310169986</v>
      </c>
      <c r="AV218" s="4">
        <f>AH218/'Berechnungen 525d'!$C$5*'Berechnungen 525d'!$B$3/1000*60</f>
        <v>33.722718229444666</v>
      </c>
      <c r="AW218" s="4">
        <f>AH218/'Berechnungen 525d'!$C$6*'Berechnungen 525d'!$B$3/1000*60</f>
        <v>60.516110795304819</v>
      </c>
      <c r="AX218" s="4">
        <f>AH218/'Berechnungen 525d'!$C$7*'Berechnungen 525d'!$B$3/1000*60</f>
        <v>97.09178215510444</v>
      </c>
      <c r="AY218" s="4">
        <f>AH218/'Berechnungen 525d'!$C$8*'Berechnungen 525d'!$B$3/1000*60</f>
        <v>139.13940434825992</v>
      </c>
      <c r="AZ218" s="4">
        <f>AH218/'Berechnungen 525d'!$C$9*'Berechnungen 525d'!$B$3/1000*60</f>
        <v>176.70704352229006</v>
      </c>
      <c r="BA218" s="99"/>
      <c r="BB218" s="82"/>
      <c r="BC218" s="17">
        <f t="shared" si="75"/>
        <v>67.527000000000001</v>
      </c>
      <c r="BD218" s="95">
        <f t="shared" si="76"/>
        <v>749</v>
      </c>
      <c r="BE218" s="4">
        <f>BD218*60*'Berechnungen 525d'!$D$9/1000</f>
        <v>38.01732765957447</v>
      </c>
      <c r="BF218" s="19">
        <f t="shared" si="77"/>
        <v>1004</v>
      </c>
      <c r="BG218" s="19">
        <f t="shared" si="78"/>
        <v>1039</v>
      </c>
      <c r="BH218" s="19">
        <f t="shared" si="67"/>
        <v>-35</v>
      </c>
      <c r="BI218" s="19" t="str">
        <f>IF(ISBLANK(R218),#REF!,R218)</f>
        <v>2.5</v>
      </c>
      <c r="BJ218" s="19" t="str">
        <f>IF(ISBLANK(Q218),#REF!,Q218)</f>
        <v>km/h</v>
      </c>
      <c r="BK218" s="19" t="e">
        <f t="shared" si="68"/>
        <v>#VALUE!</v>
      </c>
      <c r="BL218" s="47">
        <f t="shared" si="79"/>
        <v>5.91</v>
      </c>
      <c r="BM218" s="48">
        <f t="shared" si="80"/>
        <v>3.867</v>
      </c>
      <c r="BN218" s="20">
        <f t="shared" si="81"/>
        <v>337.76900000000001</v>
      </c>
      <c r="BO218" s="20">
        <f t="shared" si="82"/>
        <v>337.76900000000001</v>
      </c>
      <c r="BP218" s="20">
        <f t="shared" si="83"/>
        <v>0</v>
      </c>
    </row>
    <row r="219" spans="1:68" x14ac:dyDescent="0.25">
      <c r="A219">
        <v>3495.4986386139299</v>
      </c>
      <c r="B219">
        <v>138.118455451307</v>
      </c>
      <c r="D219">
        <v>4216.8905950095996</v>
      </c>
      <c r="E219">
        <v>306.925341203068</v>
      </c>
      <c r="J219" s="64">
        <v>67807</v>
      </c>
      <c r="K219" s="88" t="s">
        <v>91</v>
      </c>
      <c r="L219" s="91">
        <v>337.76900000000001</v>
      </c>
      <c r="M219" s="88" t="s">
        <v>91</v>
      </c>
      <c r="N219" s="91">
        <v>3.8759999999999999</v>
      </c>
      <c r="O219" s="70" t="s">
        <v>92</v>
      </c>
      <c r="P219" s="93" t="s">
        <v>128</v>
      </c>
      <c r="Q219" s="55" t="s">
        <v>20</v>
      </c>
      <c r="R219" s="89" t="s">
        <v>119</v>
      </c>
      <c r="S219" s="55" t="s">
        <v>101</v>
      </c>
      <c r="T219" s="89" t="s">
        <v>423</v>
      </c>
      <c r="U219" s="55" t="s">
        <v>101</v>
      </c>
      <c r="V219" s="89" t="s">
        <v>121</v>
      </c>
      <c r="W219" s="55" t="s">
        <v>102</v>
      </c>
      <c r="X219" s="89" t="s">
        <v>122</v>
      </c>
      <c r="Y219" s="55" t="s">
        <v>93</v>
      </c>
      <c r="Z219" s="91">
        <v>5.67</v>
      </c>
      <c r="AA219" s="52" t="s">
        <v>26</v>
      </c>
      <c r="AB219" s="90" t="s">
        <v>125</v>
      </c>
      <c r="AC219" s="55" t="s">
        <v>91</v>
      </c>
      <c r="AD219" s="91">
        <v>337.76900000000001</v>
      </c>
      <c r="AH219" s="77">
        <f t="shared" si="69"/>
        <v>3495.4986386139299</v>
      </c>
      <c r="AI219" s="78">
        <f t="shared" si="70"/>
        <v>414.355366353921</v>
      </c>
      <c r="AJ219" s="79">
        <f t="shared" si="71"/>
        <v>206.276441849967</v>
      </c>
      <c r="AK219" s="77">
        <f t="shared" si="72"/>
        <v>4216.8905950095996</v>
      </c>
      <c r="AL219" s="78">
        <f t="shared" si="73"/>
        <v>306.925341203068</v>
      </c>
      <c r="AM219" s="79">
        <f t="shared" si="74"/>
        <v>184.32855021465386</v>
      </c>
      <c r="AN219" s="81"/>
      <c r="AO219" s="82"/>
      <c r="AP219" s="79"/>
      <c r="AQ219" s="100">
        <f>AI219*'Berechnungen 525d'!$C$5/'Berechnungen 525d'!$F$3/1000</f>
        <v>16.126332326235921</v>
      </c>
      <c r="AR219" s="100">
        <f>AI219*'Berechnungen 525d'!$C$6/'Berechnungen 525d'!$F$3/1000</f>
        <v>8.986429464238336</v>
      </c>
      <c r="AS219" s="100">
        <f>AI219*'Berechnungen 525d'!$C$7/'Berechnungen 525d'!$F$3/1000</f>
        <v>5.6011306934636211</v>
      </c>
      <c r="AT219" s="100">
        <f>AI219*'Berechnungen 525d'!$C$8/'Berechnungen 525d'!$F$3/1000</f>
        <v>3.9084813080762633</v>
      </c>
      <c r="AU219" s="100">
        <f>AI219*'Berechnungen 525d'!$C$9/'Berechnungen 525d'!$F$3/1000</f>
        <v>3.0775443370679234</v>
      </c>
      <c r="AV219" s="4">
        <f>AH219/'Berechnungen 525d'!$C$5*'Berechnungen 525d'!$B$3/1000*60</f>
        <v>33.85927217913509</v>
      </c>
      <c r="AW219" s="4">
        <f>AH219/'Berechnungen 525d'!$C$6*'Berechnungen 525d'!$B$3/1000*60</f>
        <v>60.761159663927359</v>
      </c>
      <c r="AX219" s="4">
        <f>AH219/'Berechnungen 525d'!$C$7*'Berechnungen 525d'!$B$3/1000*60</f>
        <v>97.484937482784545</v>
      </c>
      <c r="AY219" s="4">
        <f>AH219/'Berechnungen 525d'!$C$8*'Berechnungen 525d'!$B$3/1000*60</f>
        <v>139.70282379422667</v>
      </c>
      <c r="AZ219" s="4">
        <f>AH219/'Berechnungen 525d'!$C$9*'Berechnungen 525d'!$B$3/1000*60</f>
        <v>177.42258621866787</v>
      </c>
      <c r="BA219" s="99"/>
      <c r="BB219" s="82"/>
      <c r="BC219" s="17">
        <f t="shared" si="75"/>
        <v>67.807000000000002</v>
      </c>
      <c r="BD219" s="95">
        <f t="shared" si="76"/>
        <v>752</v>
      </c>
      <c r="BE219" s="4">
        <f>BD219*60*'Berechnungen 525d'!$D$9/1000</f>
        <v>38.169599999999996</v>
      </c>
      <c r="BF219" s="19">
        <f t="shared" si="77"/>
        <v>1004</v>
      </c>
      <c r="BG219" s="19">
        <f t="shared" si="78"/>
        <v>1038</v>
      </c>
      <c r="BH219" s="19">
        <f t="shared" si="67"/>
        <v>-34</v>
      </c>
      <c r="BI219" s="19" t="str">
        <f>IF(ISBLANK(R219),#REF!,R219)</f>
        <v>2.5</v>
      </c>
      <c r="BJ219" s="19" t="str">
        <f>IF(ISBLANK(Q219),#REF!,Q219)</f>
        <v>km/h</v>
      </c>
      <c r="BK219" s="19" t="e">
        <f t="shared" si="68"/>
        <v>#VALUE!</v>
      </c>
      <c r="BL219" s="47">
        <f t="shared" si="79"/>
        <v>5.67</v>
      </c>
      <c r="BM219" s="48">
        <f t="shared" si="80"/>
        <v>3.8759999999999999</v>
      </c>
      <c r="BN219" s="20">
        <f t="shared" si="81"/>
        <v>337.76900000000001</v>
      </c>
      <c r="BO219" s="20">
        <f t="shared" si="82"/>
        <v>337.76900000000001</v>
      </c>
      <c r="BP219" s="20">
        <f t="shared" si="83"/>
        <v>0</v>
      </c>
    </row>
    <row r="220" spans="1:68" x14ac:dyDescent="0.25">
      <c r="A220">
        <v>3503.5590037397101</v>
      </c>
      <c r="B220">
        <v>137.74785388084999</v>
      </c>
      <c r="D220">
        <v>4239.9232245681396</v>
      </c>
      <c r="E220">
        <v>304.96043637577498</v>
      </c>
      <c r="J220" s="64">
        <v>68108</v>
      </c>
      <c r="K220" s="88" t="s">
        <v>91</v>
      </c>
      <c r="L220" s="91">
        <v>337.76900000000001</v>
      </c>
      <c r="M220" s="88" t="s">
        <v>91</v>
      </c>
      <c r="N220" s="91">
        <v>3.8759999999999999</v>
      </c>
      <c r="O220" s="70" t="s">
        <v>92</v>
      </c>
      <c r="P220" s="93" t="s">
        <v>124</v>
      </c>
      <c r="Q220" s="55" t="s">
        <v>20</v>
      </c>
      <c r="R220" s="89" t="s">
        <v>119</v>
      </c>
      <c r="S220" s="55" t="s">
        <v>101</v>
      </c>
      <c r="T220" s="89" t="s">
        <v>421</v>
      </c>
      <c r="U220" s="55" t="s">
        <v>101</v>
      </c>
      <c r="V220" s="89" t="s">
        <v>121</v>
      </c>
      <c r="W220" s="55" t="s">
        <v>102</v>
      </c>
      <c r="X220" s="89" t="s">
        <v>122</v>
      </c>
      <c r="Y220" s="55" t="s">
        <v>93</v>
      </c>
      <c r="Z220" s="91">
        <v>5.75</v>
      </c>
      <c r="AA220" s="52" t="s">
        <v>26</v>
      </c>
      <c r="AB220" s="90" t="s">
        <v>125</v>
      </c>
      <c r="AC220" s="55" t="s">
        <v>91</v>
      </c>
      <c r="AD220" s="91">
        <v>337.76900000000001</v>
      </c>
      <c r="AH220" s="77">
        <f t="shared" si="69"/>
        <v>3503.5590037397101</v>
      </c>
      <c r="AI220" s="78">
        <f t="shared" si="70"/>
        <v>413.24356164254993</v>
      </c>
      <c r="AJ220" s="79">
        <f t="shared" si="71"/>
        <v>206.19733986732948</v>
      </c>
      <c r="AK220" s="77">
        <f t="shared" si="72"/>
        <v>4239.9232245681396</v>
      </c>
      <c r="AL220" s="78">
        <f t="shared" si="73"/>
        <v>304.96043637577498</v>
      </c>
      <c r="AM220" s="79">
        <f t="shared" si="74"/>
        <v>184.14885350474762</v>
      </c>
      <c r="AN220" s="81"/>
      <c r="AO220" s="82"/>
      <c r="AP220" s="79"/>
      <c r="AQ220" s="100">
        <f>AI220*'Berechnungen 525d'!$C$5/'Berechnungen 525d'!$F$3/1000</f>
        <v>16.083061902552959</v>
      </c>
      <c r="AR220" s="100">
        <f>AI220*'Berechnungen 525d'!$C$6/'Berechnungen 525d'!$F$3/1000</f>
        <v>8.962316938063859</v>
      </c>
      <c r="AS220" s="100">
        <f>AI220*'Berechnungen 525d'!$C$7/'Berechnungen 525d'!$F$3/1000</f>
        <v>5.5861016531767902</v>
      </c>
      <c r="AT220" s="100">
        <f>AI220*'Berechnungen 525d'!$C$8/'Berechnungen 525d'!$F$3/1000</f>
        <v>3.8979940107332545</v>
      </c>
      <c r="AU220" s="100">
        <f>AI220*'Berechnungen 525d'!$C$9/'Berechnungen 525d'!$F$3/1000</f>
        <v>3.0692866226246096</v>
      </c>
      <c r="AV220" s="4">
        <f>AH220/'Berechnungen 525d'!$C$5*'Berechnungen 525d'!$B$3/1000*60</f>
        <v>33.937349193281833</v>
      </c>
      <c r="AW220" s="4">
        <f>AH220/'Berechnungen 525d'!$C$6*'Berechnungen 525d'!$B$3/1000*60</f>
        <v>60.901270470135898</v>
      </c>
      <c r="AX220" s="4">
        <f>AH220/'Berechnungen 525d'!$C$7*'Berechnungen 525d'!$B$3/1000*60</f>
        <v>97.709730644393872</v>
      </c>
      <c r="AY220" s="4">
        <f>AH220/'Berechnungen 525d'!$C$8*'Berechnungen 525d'!$B$3/1000*60</f>
        <v>140.02496832503687</v>
      </c>
      <c r="AZ220" s="4">
        <f>AH220/'Berechnungen 525d'!$C$9*'Berechnungen 525d'!$B$3/1000*60</f>
        <v>177.83170977279684</v>
      </c>
      <c r="BA220" s="99"/>
      <c r="BB220" s="82"/>
      <c r="BC220" s="17">
        <f t="shared" si="75"/>
        <v>68.108000000000004</v>
      </c>
      <c r="BD220" s="95">
        <f t="shared" si="76"/>
        <v>751</v>
      </c>
      <c r="BE220" s="4">
        <f>BD220*60*'Berechnungen 525d'!$D$9/1000</f>
        <v>38.118842553191492</v>
      </c>
      <c r="BF220" s="19">
        <f t="shared" si="77"/>
        <v>1004</v>
      </c>
      <c r="BG220" s="19">
        <f t="shared" si="78"/>
        <v>1039</v>
      </c>
      <c r="BH220" s="19">
        <f t="shared" si="67"/>
        <v>-35</v>
      </c>
      <c r="BI220" s="19" t="str">
        <f>IF(ISBLANK(R220),#REF!,R220)</f>
        <v>2.5</v>
      </c>
      <c r="BJ220" s="19" t="str">
        <f>IF(ISBLANK(Q220),#REF!,Q220)</f>
        <v>km/h</v>
      </c>
      <c r="BK220" s="19" t="e">
        <f t="shared" si="68"/>
        <v>#VALUE!</v>
      </c>
      <c r="BL220" s="47">
        <f t="shared" si="79"/>
        <v>5.75</v>
      </c>
      <c r="BM220" s="48">
        <f t="shared" si="80"/>
        <v>3.8759999999999999</v>
      </c>
      <c r="BN220" s="20">
        <f t="shared" si="81"/>
        <v>337.76900000000001</v>
      </c>
      <c r="BO220" s="20">
        <f t="shared" si="82"/>
        <v>337.76900000000001</v>
      </c>
      <c r="BP220" s="20">
        <f t="shared" si="83"/>
        <v>0</v>
      </c>
    </row>
    <row r="221" spans="1:68" x14ac:dyDescent="0.25">
      <c r="A221">
        <v>3527.7348840774898</v>
      </c>
      <c r="B221">
        <v>136.170450438611</v>
      </c>
      <c r="D221">
        <v>4247.6007677543203</v>
      </c>
      <c r="E221">
        <v>302.987945043357</v>
      </c>
      <c r="J221" s="64">
        <v>68398</v>
      </c>
      <c r="K221" s="88" t="s">
        <v>91</v>
      </c>
      <c r="L221" s="91">
        <v>337.76900000000001</v>
      </c>
      <c r="M221" s="88" t="s">
        <v>91</v>
      </c>
      <c r="N221" s="91">
        <v>3.871</v>
      </c>
      <c r="O221" s="70" t="s">
        <v>92</v>
      </c>
      <c r="P221" s="93" t="s">
        <v>124</v>
      </c>
      <c r="Q221" s="55" t="s">
        <v>20</v>
      </c>
      <c r="R221" s="89" t="s">
        <v>119</v>
      </c>
      <c r="S221" s="55" t="s">
        <v>101</v>
      </c>
      <c r="T221" s="89" t="s">
        <v>423</v>
      </c>
      <c r="U221" s="55" t="s">
        <v>101</v>
      </c>
      <c r="V221" s="89" t="s">
        <v>121</v>
      </c>
      <c r="W221" s="55" t="s">
        <v>102</v>
      </c>
      <c r="X221" s="89" t="s">
        <v>122</v>
      </c>
      <c r="Y221" s="55" t="s">
        <v>93</v>
      </c>
      <c r="Z221" s="91">
        <v>5.73</v>
      </c>
      <c r="AA221" s="52" t="s">
        <v>26</v>
      </c>
      <c r="AB221" s="90" t="s">
        <v>125</v>
      </c>
      <c r="AC221" s="55" t="s">
        <v>91</v>
      </c>
      <c r="AD221" s="91">
        <v>337.76900000000001</v>
      </c>
      <c r="AH221" s="77">
        <f t="shared" si="69"/>
        <v>3527.7348840774898</v>
      </c>
      <c r="AI221" s="78">
        <f t="shared" si="70"/>
        <v>408.511351315833</v>
      </c>
      <c r="AJ221" s="79">
        <f t="shared" si="71"/>
        <v>205.24264118049919</v>
      </c>
      <c r="AK221" s="77">
        <f t="shared" si="72"/>
        <v>4247.6007677543203</v>
      </c>
      <c r="AL221" s="78">
        <f t="shared" si="73"/>
        <v>302.987945043357</v>
      </c>
      <c r="AM221" s="79">
        <f t="shared" si="74"/>
        <v>183.28906955479547</v>
      </c>
      <c r="AN221" s="81"/>
      <c r="AO221" s="82"/>
      <c r="AP221" s="79"/>
      <c r="AQ221" s="100">
        <f>AI221*'Berechnungen 525d'!$C$5/'Berechnungen 525d'!$F$3/1000</f>
        <v>15.898888599724051</v>
      </c>
      <c r="AR221" s="100">
        <f>AI221*'Berechnungen 525d'!$C$6/'Berechnungen 525d'!$F$3/1000</f>
        <v>8.8596860135866837</v>
      </c>
      <c r="AS221" s="100">
        <f>AI221*'Berechnungen 525d'!$C$7/'Berechnungen 525d'!$F$3/1000</f>
        <v>5.5221330632629337</v>
      </c>
      <c r="AT221" s="100">
        <f>AI221*'Berechnungen 525d'!$C$8/'Berechnungen 525d'!$F$3/1000</f>
        <v>3.8533565881010574</v>
      </c>
      <c r="AU221" s="100">
        <f>AI221*'Berechnungen 525d'!$C$9/'Berechnungen 525d'!$F$3/1000</f>
        <v>3.0341390457488644</v>
      </c>
      <c r="AV221" s="4">
        <f>AH221/'Berechnungen 525d'!$C$5*'Berechnungen 525d'!$B$3/1000*60</f>
        <v>34.171529720055453</v>
      </c>
      <c r="AW221" s="4">
        <f>AH221/'Berechnungen 525d'!$C$6*'Berechnungen 525d'!$B$3/1000*60</f>
        <v>61.321512237359805</v>
      </c>
      <c r="AX221" s="4">
        <f>AH221/'Berechnungen 525d'!$C$7*'Berechnungen 525d'!$B$3/1000*60</f>
        <v>98.383964688511341</v>
      </c>
      <c r="AY221" s="4">
        <f>AH221/'Berechnungen 525d'!$C$8*'Berechnungen 525d'!$B$3/1000*60</f>
        <v>140.99119349062255</v>
      </c>
      <c r="AZ221" s="4">
        <f>AH221/'Berechnungen 525d'!$C$9*'Berechnungen 525d'!$B$3/1000*60</f>
        <v>179.05881573309063</v>
      </c>
      <c r="BA221" s="99"/>
      <c r="BB221" s="82"/>
      <c r="BC221" s="17">
        <f t="shared" si="75"/>
        <v>68.397999999999996</v>
      </c>
      <c r="BD221" s="95">
        <f t="shared" si="76"/>
        <v>751</v>
      </c>
      <c r="BE221" s="4">
        <f>BD221*60*'Berechnungen 525d'!$D$9/1000</f>
        <v>38.118842553191492</v>
      </c>
      <c r="BF221" s="19">
        <f t="shared" si="77"/>
        <v>1004</v>
      </c>
      <c r="BG221" s="19">
        <f t="shared" si="78"/>
        <v>1038</v>
      </c>
      <c r="BH221" s="19">
        <f t="shared" si="67"/>
        <v>-34</v>
      </c>
      <c r="BI221" s="19" t="str">
        <f>IF(ISBLANK(R221),#REF!,R221)</f>
        <v>2.5</v>
      </c>
      <c r="BJ221" s="19" t="str">
        <f>IF(ISBLANK(Q221),#REF!,Q221)</f>
        <v>km/h</v>
      </c>
      <c r="BK221" s="19" t="e">
        <f t="shared" si="68"/>
        <v>#VALUE!</v>
      </c>
      <c r="BL221" s="47">
        <f t="shared" si="79"/>
        <v>5.73</v>
      </c>
      <c r="BM221" s="48">
        <f t="shared" si="80"/>
        <v>3.871</v>
      </c>
      <c r="BN221" s="20">
        <f t="shared" si="81"/>
        <v>337.76900000000001</v>
      </c>
      <c r="BO221" s="20">
        <f t="shared" si="82"/>
        <v>337.76900000000001</v>
      </c>
      <c r="BP221" s="20">
        <f t="shared" si="83"/>
        <v>0</v>
      </c>
    </row>
    <row r="222" spans="1:68" x14ac:dyDescent="0.25">
      <c r="A222">
        <v>3543.8535283132301</v>
      </c>
      <c r="B222">
        <v>135.24300780535</v>
      </c>
      <c r="D222">
        <v>4278.31094049904</v>
      </c>
      <c r="E222">
        <v>302.01497576111598</v>
      </c>
      <c r="J222" s="64">
        <v>68678</v>
      </c>
      <c r="K222" s="88" t="s">
        <v>91</v>
      </c>
      <c r="L222" s="91">
        <v>337.76900000000001</v>
      </c>
      <c r="M222" s="88" t="s">
        <v>91</v>
      </c>
      <c r="N222" s="91">
        <v>3.8759999999999999</v>
      </c>
      <c r="O222" s="70" t="s">
        <v>92</v>
      </c>
      <c r="P222" s="93" t="s">
        <v>413</v>
      </c>
      <c r="Q222" s="55" t="s">
        <v>20</v>
      </c>
      <c r="R222" s="89" t="s">
        <v>119</v>
      </c>
      <c r="S222" s="55" t="s">
        <v>101</v>
      </c>
      <c r="T222" s="89" t="s">
        <v>421</v>
      </c>
      <c r="U222" s="55" t="s">
        <v>101</v>
      </c>
      <c r="V222" s="89" t="s">
        <v>121</v>
      </c>
      <c r="W222" s="55" t="s">
        <v>102</v>
      </c>
      <c r="X222" s="89" t="s">
        <v>122</v>
      </c>
      <c r="Y222" s="55" t="s">
        <v>93</v>
      </c>
      <c r="Z222" s="91">
        <v>5.89</v>
      </c>
      <c r="AA222" s="52" t="s">
        <v>26</v>
      </c>
      <c r="AB222" s="90" t="s">
        <v>123</v>
      </c>
      <c r="AC222" s="55" t="s">
        <v>91</v>
      </c>
      <c r="AD222" s="91">
        <v>337.76900000000001</v>
      </c>
      <c r="AH222" s="77">
        <f t="shared" si="69"/>
        <v>3543.8535283132301</v>
      </c>
      <c r="AI222" s="78">
        <f t="shared" si="70"/>
        <v>405.72902341605004</v>
      </c>
      <c r="AJ222" s="79">
        <f t="shared" si="71"/>
        <v>204.77614627243148</v>
      </c>
      <c r="AK222" s="77">
        <f t="shared" si="72"/>
        <v>4278.31094049904</v>
      </c>
      <c r="AL222" s="78">
        <f t="shared" si="73"/>
        <v>302.01497576111598</v>
      </c>
      <c r="AM222" s="79">
        <f t="shared" si="74"/>
        <v>184.02140830526943</v>
      </c>
      <c r="AN222" s="81"/>
      <c r="AO222" s="82"/>
      <c r="AP222" s="79"/>
      <c r="AQ222" s="100">
        <f>AI222*'Berechnungen 525d'!$C$5/'Berechnungen 525d'!$F$3/1000</f>
        <v>15.790602939646142</v>
      </c>
      <c r="AR222" s="100">
        <f>AI222*'Berechnungen 525d'!$C$6/'Berechnungen 525d'!$F$3/1000</f>
        <v>8.7993436228562452</v>
      </c>
      <c r="AS222" s="100">
        <f>AI222*'Berechnungen 525d'!$C$7/'Berechnungen 525d'!$F$3/1000</f>
        <v>5.484522395067934</v>
      </c>
      <c r="AT222" s="100">
        <f>AI222*'Berechnungen 525d'!$C$8/'Berechnungen 525d'!$F$3/1000</f>
        <v>3.827111781173778</v>
      </c>
      <c r="AU222" s="100">
        <f>AI222*'Berechnungen 525d'!$C$9/'Berechnungen 525d'!$F$3/1000</f>
        <v>3.0134738434439199</v>
      </c>
      <c r="AV222" s="4">
        <f>AH222/'Berechnungen 525d'!$C$5*'Berechnungen 525d'!$B$3/1000*60</f>
        <v>34.327663542082341</v>
      </c>
      <c r="AW222" s="4">
        <f>AH222/'Berechnungen 525d'!$C$6*'Berechnungen 525d'!$B$3/1000*60</f>
        <v>61.601697589216286</v>
      </c>
      <c r="AX222" s="4">
        <f>AH222/'Berechnungen 525d'!$C$7*'Berechnungen 525d'!$B$3/1000*60</f>
        <v>98.833492835445895</v>
      </c>
      <c r="AY222" s="4">
        <f>AH222/'Berechnungen 525d'!$C$8*'Berechnungen 525d'!$B$3/1000*60</f>
        <v>141.63539918150514</v>
      </c>
      <c r="AZ222" s="4">
        <f>AH222/'Berechnungen 525d'!$C$9*'Berechnungen 525d'!$B$3/1000*60</f>
        <v>179.87695696051151</v>
      </c>
      <c r="BA222" s="99"/>
      <c r="BB222" s="82"/>
      <c r="BC222" s="17">
        <f t="shared" si="75"/>
        <v>68.677999999999997</v>
      </c>
      <c r="BD222" s="95">
        <f t="shared" si="76"/>
        <v>749</v>
      </c>
      <c r="BE222" s="4">
        <f>BD222*60*'Berechnungen 525d'!$D$9/1000</f>
        <v>38.01732765957447</v>
      </c>
      <c r="BF222" s="19">
        <f t="shared" si="77"/>
        <v>1004</v>
      </c>
      <c r="BG222" s="19">
        <f t="shared" si="78"/>
        <v>1039</v>
      </c>
      <c r="BH222" s="19">
        <f t="shared" si="67"/>
        <v>-35</v>
      </c>
      <c r="BI222" s="19" t="str">
        <f>IF(ISBLANK(R222),#REF!,R222)</f>
        <v>2.5</v>
      </c>
      <c r="BJ222" s="19" t="str">
        <f>IF(ISBLANK(Q222),#REF!,Q222)</f>
        <v>km/h</v>
      </c>
      <c r="BK222" s="19" t="e">
        <f t="shared" si="68"/>
        <v>#VALUE!</v>
      </c>
      <c r="BL222" s="47">
        <f t="shared" si="79"/>
        <v>5.89</v>
      </c>
      <c r="BM222" s="48">
        <f t="shared" si="80"/>
        <v>3.8759999999999999</v>
      </c>
      <c r="BN222" s="20">
        <f t="shared" si="81"/>
        <v>337.76900000000001</v>
      </c>
      <c r="BO222" s="20">
        <f t="shared" si="82"/>
        <v>337.76900000000001</v>
      </c>
      <c r="BP222" s="20">
        <f t="shared" si="83"/>
        <v>0</v>
      </c>
    </row>
    <row r="223" spans="1:68" x14ac:dyDescent="0.25">
      <c r="A223">
        <v>3570.04971497201</v>
      </c>
      <c r="B223">
        <v>134.03855270136401</v>
      </c>
      <c r="D223">
        <v>4285.9884836852198</v>
      </c>
      <c r="E223">
        <v>301.03062672118801</v>
      </c>
      <c r="J223" s="64">
        <v>68969</v>
      </c>
      <c r="K223" s="88" t="s">
        <v>91</v>
      </c>
      <c r="L223" s="91">
        <v>337.76900000000001</v>
      </c>
      <c r="M223" s="88" t="s">
        <v>91</v>
      </c>
      <c r="N223" s="91">
        <v>3.8759999999999999</v>
      </c>
      <c r="O223" s="70" t="s">
        <v>92</v>
      </c>
      <c r="P223" s="93" t="s">
        <v>118</v>
      </c>
      <c r="Q223" s="55" t="s">
        <v>20</v>
      </c>
      <c r="R223" s="89" t="s">
        <v>119</v>
      </c>
      <c r="S223" s="55" t="s">
        <v>101</v>
      </c>
      <c r="T223" s="89" t="s">
        <v>421</v>
      </c>
      <c r="U223" s="55" t="s">
        <v>101</v>
      </c>
      <c r="V223" s="89" t="s">
        <v>121</v>
      </c>
      <c r="W223" s="55" t="s">
        <v>102</v>
      </c>
      <c r="X223" s="89" t="s">
        <v>122</v>
      </c>
      <c r="Y223" s="55" t="s">
        <v>93</v>
      </c>
      <c r="Z223" s="91">
        <v>5.81</v>
      </c>
      <c r="AA223" s="52" t="s">
        <v>26</v>
      </c>
      <c r="AB223" s="90" t="s">
        <v>123</v>
      </c>
      <c r="AC223" s="55" t="s">
        <v>91</v>
      </c>
      <c r="AD223" s="91">
        <v>337.76900000000001</v>
      </c>
      <c r="AH223" s="77">
        <f t="shared" si="69"/>
        <v>3570.04971497201</v>
      </c>
      <c r="AI223" s="78">
        <f t="shared" si="70"/>
        <v>402.11565810409206</v>
      </c>
      <c r="AJ223" s="79">
        <f t="shared" si="71"/>
        <v>204.45266452171577</v>
      </c>
      <c r="AK223" s="77">
        <f t="shared" si="72"/>
        <v>4285.9884836852198</v>
      </c>
      <c r="AL223" s="78">
        <f t="shared" si="73"/>
        <v>301.03062672118801</v>
      </c>
      <c r="AM223" s="79">
        <f t="shared" si="74"/>
        <v>183.75078744504611</v>
      </c>
      <c r="AN223" s="81"/>
      <c r="AO223" s="82"/>
      <c r="AP223" s="79"/>
      <c r="AQ223" s="100">
        <f>AI223*'Berechnungen 525d'!$C$5/'Berechnungen 525d'!$F$3/1000</f>
        <v>15.649974062676426</v>
      </c>
      <c r="AR223" s="100">
        <f>AI223*'Berechnungen 525d'!$C$6/'Berechnungen 525d'!$F$3/1000</f>
        <v>8.7209779127891505</v>
      </c>
      <c r="AS223" s="100">
        <f>AI223*'Berechnungen 525d'!$C$7/'Berechnungen 525d'!$F$3/1000</f>
        <v>5.4356780141357053</v>
      </c>
      <c r="AT223" s="100">
        <f>AI223*'Berechnungen 525d'!$C$8/'Berechnungen 525d'!$F$3/1000</f>
        <v>3.7930280648089805</v>
      </c>
      <c r="AU223" s="100">
        <f>AI223*'Berechnungen 525d'!$C$9/'Berechnungen 525d'!$F$3/1000</f>
        <v>2.986636271503134</v>
      </c>
      <c r="AV223" s="4">
        <f>AH223/'Berechnungen 525d'!$C$5*'Berechnungen 525d'!$B$3/1000*60</f>
        <v>34.58141383805922</v>
      </c>
      <c r="AW223" s="4">
        <f>AH223/'Berechnungen 525d'!$C$6*'Berechnungen 525d'!$B$3/1000*60</f>
        <v>62.057057709393966</v>
      </c>
      <c r="AX223" s="4">
        <f>AH223/'Berechnungen 525d'!$C$7*'Berechnungen 525d'!$B$3/1000*60</f>
        <v>99.564070610676012</v>
      </c>
      <c r="AY223" s="4">
        <f>AH223/'Berechnungen 525d'!$C$8*'Berechnungen 525d'!$B$3/1000*60</f>
        <v>142.68236890663809</v>
      </c>
      <c r="AZ223" s="4">
        <f>AH223/'Berechnungen 525d'!$C$9*'Berechnungen 525d'!$B$3/1000*60</f>
        <v>181.20660851143035</v>
      </c>
      <c r="BA223" s="99"/>
      <c r="BB223" s="82"/>
      <c r="BC223" s="17">
        <f t="shared" si="75"/>
        <v>68.968999999999994</v>
      </c>
      <c r="BD223" s="95">
        <f t="shared" si="76"/>
        <v>750</v>
      </c>
      <c r="BE223" s="4">
        <f>BD223*60*'Berechnungen 525d'!$D$9/1000</f>
        <v>38.068085106382973</v>
      </c>
      <c r="BF223" s="19">
        <f t="shared" si="77"/>
        <v>1004</v>
      </c>
      <c r="BG223" s="19">
        <f t="shared" si="78"/>
        <v>1039</v>
      </c>
      <c r="BH223" s="19">
        <f t="shared" si="67"/>
        <v>-35</v>
      </c>
      <c r="BI223" s="19" t="str">
        <f>IF(ISBLANK(R223),#REF!,R223)</f>
        <v>2.5</v>
      </c>
      <c r="BJ223" s="19" t="str">
        <f>IF(ISBLANK(Q223),#REF!,Q223)</f>
        <v>km/h</v>
      </c>
      <c r="BK223" s="19" t="e">
        <f t="shared" si="68"/>
        <v>#VALUE!</v>
      </c>
      <c r="BL223" s="47">
        <f t="shared" si="79"/>
        <v>5.81</v>
      </c>
      <c r="BM223" s="48">
        <f t="shared" si="80"/>
        <v>3.8759999999999999</v>
      </c>
      <c r="BN223" s="20">
        <f t="shared" si="81"/>
        <v>337.76900000000001</v>
      </c>
      <c r="BO223" s="20">
        <f t="shared" si="82"/>
        <v>337.76900000000001</v>
      </c>
      <c r="BP223" s="20">
        <f t="shared" si="83"/>
        <v>0</v>
      </c>
    </row>
    <row r="224" spans="1:68" x14ac:dyDescent="0.25">
      <c r="A224">
        <v>3584.15326792631</v>
      </c>
      <c r="B224">
        <v>133.20376046071701</v>
      </c>
      <c r="D224">
        <v>4301.3435700575801</v>
      </c>
      <c r="E224">
        <v>299.061928641333</v>
      </c>
      <c r="J224" s="64">
        <v>69249</v>
      </c>
      <c r="K224" s="88" t="s">
        <v>91</v>
      </c>
      <c r="L224" s="91">
        <v>337.76900000000001</v>
      </c>
      <c r="M224" s="88" t="s">
        <v>91</v>
      </c>
      <c r="N224" s="91">
        <v>3.867</v>
      </c>
      <c r="O224" s="70" t="s">
        <v>92</v>
      </c>
      <c r="P224" s="93" t="s">
        <v>118</v>
      </c>
      <c r="Q224" s="55" t="s">
        <v>20</v>
      </c>
      <c r="R224" s="89" t="s">
        <v>119</v>
      </c>
      <c r="S224" s="55" t="s">
        <v>101</v>
      </c>
      <c r="T224" s="89" t="s">
        <v>421</v>
      </c>
      <c r="U224" s="55" t="s">
        <v>101</v>
      </c>
      <c r="V224" s="89" t="s">
        <v>121</v>
      </c>
      <c r="W224" s="55" t="s">
        <v>102</v>
      </c>
      <c r="X224" s="89" t="s">
        <v>122</v>
      </c>
      <c r="Y224" s="55" t="s">
        <v>93</v>
      </c>
      <c r="Z224" s="91">
        <v>5.81</v>
      </c>
      <c r="AA224" s="52" t="s">
        <v>26</v>
      </c>
      <c r="AB224" s="90" t="s">
        <v>125</v>
      </c>
      <c r="AC224" s="55" t="s">
        <v>91</v>
      </c>
      <c r="AD224" s="91">
        <v>337.76900000000001</v>
      </c>
      <c r="AH224" s="77">
        <f t="shared" si="69"/>
        <v>3584.15326792631</v>
      </c>
      <c r="AI224" s="78">
        <f t="shared" si="70"/>
        <v>399.61128138215099</v>
      </c>
      <c r="AJ224" s="79">
        <f t="shared" si="71"/>
        <v>203.9819971499029</v>
      </c>
      <c r="AK224" s="77">
        <f t="shared" si="72"/>
        <v>4301.3435700575801</v>
      </c>
      <c r="AL224" s="78">
        <f t="shared" si="73"/>
        <v>299.061928641333</v>
      </c>
      <c r="AM224" s="79">
        <f t="shared" si="74"/>
        <v>183.20308784168435</v>
      </c>
      <c r="AN224" s="81"/>
      <c r="AO224" s="82"/>
      <c r="AP224" s="79"/>
      <c r="AQ224" s="100">
        <f>AI224*'Berechnungen 525d'!$C$5/'Berechnungen 525d'!$F$3/1000</f>
        <v>15.552506008519222</v>
      </c>
      <c r="AR224" s="100">
        <f>AI224*'Berechnungen 525d'!$C$6/'Berechnungen 525d'!$F$3/1000</f>
        <v>8.6666636536023152</v>
      </c>
      <c r="AS224" s="100">
        <f>AI224*'Berechnungen 525d'!$C$7/'Berechnungen 525d'!$F$3/1000</f>
        <v>5.4018246060124024</v>
      </c>
      <c r="AT224" s="100">
        <f>AI224*'Berechnungen 525d'!$C$8/'Berechnungen 525d'!$F$3/1000</f>
        <v>3.7694050822174447</v>
      </c>
      <c r="AU224" s="100">
        <f>AI224*'Berechnungen 525d'!$C$9/'Berechnungen 525d'!$F$3/1000</f>
        <v>2.9680354978090118</v>
      </c>
      <c r="AV224" s="4">
        <f>AH224/'Berechnungen 525d'!$C$5*'Berechnungen 525d'!$B$3/1000*60</f>
        <v>34.718028406549472</v>
      </c>
      <c r="AW224" s="4">
        <f>AH224/'Berechnungen 525d'!$C$6*'Berechnungen 525d'!$B$3/1000*60</f>
        <v>62.30221535969838</v>
      </c>
      <c r="AX224" s="4">
        <f>AH224/'Berechnungen 525d'!$C$7*'Berechnungen 525d'!$B$3/1000*60</f>
        <v>99.957400467208387</v>
      </c>
      <c r="AY224" s="4">
        <f>AH224/'Berechnungen 525d'!$C$8*'Berechnungen 525d'!$B$3/1000*60</f>
        <v>143.2460384648183</v>
      </c>
      <c r="AZ224" s="4">
        <f>AH224/'Berechnungen 525d'!$C$9*'Berechnungen 525d'!$B$3/1000*60</f>
        <v>181.92246885031926</v>
      </c>
      <c r="BA224" s="99"/>
      <c r="BB224" s="82"/>
      <c r="BC224" s="17">
        <f t="shared" si="75"/>
        <v>69.248999999999995</v>
      </c>
      <c r="BD224" s="95">
        <f t="shared" si="76"/>
        <v>750</v>
      </c>
      <c r="BE224" s="4">
        <f>BD224*60*'Berechnungen 525d'!$D$9/1000</f>
        <v>38.068085106382973</v>
      </c>
      <c r="BF224" s="19">
        <f t="shared" si="77"/>
        <v>1004</v>
      </c>
      <c r="BG224" s="19">
        <f t="shared" si="78"/>
        <v>1039</v>
      </c>
      <c r="BH224" s="19">
        <f t="shared" si="67"/>
        <v>-35</v>
      </c>
      <c r="BI224" s="19" t="str">
        <f>IF(ISBLANK(R224),#REF!,R224)</f>
        <v>2.5</v>
      </c>
      <c r="BJ224" s="19" t="str">
        <f>IF(ISBLANK(Q224),#REF!,Q224)</f>
        <v>km/h</v>
      </c>
      <c r="BK224" s="19" t="e">
        <f t="shared" si="68"/>
        <v>#VALUE!</v>
      </c>
      <c r="BL224" s="47">
        <f t="shared" si="79"/>
        <v>5.81</v>
      </c>
      <c r="BM224" s="48">
        <f t="shared" si="80"/>
        <v>3.867</v>
      </c>
      <c r="BN224" s="20">
        <f t="shared" si="81"/>
        <v>337.76900000000001</v>
      </c>
      <c r="BO224" s="20">
        <f t="shared" si="82"/>
        <v>337.76900000000001</v>
      </c>
      <c r="BP224" s="20">
        <f t="shared" si="83"/>
        <v>0</v>
      </c>
    </row>
    <row r="225" spans="1:68" x14ac:dyDescent="0.25">
      <c r="A225">
        <v>3596.2459016307898</v>
      </c>
      <c r="B225">
        <v>132.83409759737901</v>
      </c>
      <c r="D225">
        <v>4316.6986564299395</v>
      </c>
      <c r="E225">
        <v>295.11694597649699</v>
      </c>
      <c r="J225" s="64">
        <v>69530</v>
      </c>
      <c r="K225" s="88" t="s">
        <v>91</v>
      </c>
      <c r="L225" s="91">
        <v>337.76900000000001</v>
      </c>
      <c r="M225" s="88" t="s">
        <v>91</v>
      </c>
      <c r="N225" s="91">
        <v>3.8759999999999999</v>
      </c>
      <c r="O225" s="70" t="s">
        <v>92</v>
      </c>
      <c r="P225" s="93" t="s">
        <v>413</v>
      </c>
      <c r="Q225" s="55" t="s">
        <v>20</v>
      </c>
      <c r="R225" s="89" t="s">
        <v>119</v>
      </c>
      <c r="S225" s="55" t="s">
        <v>101</v>
      </c>
      <c r="T225" s="89" t="s">
        <v>421</v>
      </c>
      <c r="U225" s="55" t="s">
        <v>101</v>
      </c>
      <c r="V225" s="89" t="s">
        <v>121</v>
      </c>
      <c r="W225" s="55" t="s">
        <v>102</v>
      </c>
      <c r="X225" s="89" t="s">
        <v>122</v>
      </c>
      <c r="Y225" s="55" t="s">
        <v>93</v>
      </c>
      <c r="Z225" s="91">
        <v>5.9</v>
      </c>
      <c r="AA225" s="52" t="s">
        <v>26</v>
      </c>
      <c r="AB225" s="90" t="s">
        <v>123</v>
      </c>
      <c r="AC225" s="55" t="s">
        <v>91</v>
      </c>
      <c r="AD225" s="91">
        <v>337.76900000000001</v>
      </c>
      <c r="AH225" s="77">
        <f t="shared" si="69"/>
        <v>3596.2459016307898</v>
      </c>
      <c r="AI225" s="78">
        <f t="shared" si="70"/>
        <v>398.50229279213704</v>
      </c>
      <c r="AJ225" s="79">
        <f t="shared" si="71"/>
        <v>204.10222105875195</v>
      </c>
      <c r="AK225" s="77">
        <f t="shared" si="72"/>
        <v>4316.6986564299395</v>
      </c>
      <c r="AL225" s="78">
        <f t="shared" si="73"/>
        <v>295.11694597649699</v>
      </c>
      <c r="AM225" s="79">
        <f t="shared" si="74"/>
        <v>181.43179881142723</v>
      </c>
      <c r="AN225" s="81"/>
      <c r="AO225" s="82"/>
      <c r="AP225" s="79"/>
      <c r="AQ225" s="100">
        <f>AI225*'Berechnungen 525d'!$C$5/'Berechnungen 525d'!$F$3/1000</f>
        <v>15.509345185706824</v>
      </c>
      <c r="AR225" s="100">
        <f>AI225*'Berechnungen 525d'!$C$6/'Berechnungen 525d'!$F$3/1000</f>
        <v>8.6426122027221233</v>
      </c>
      <c r="AS225" s="100">
        <f>AI225*'Berechnungen 525d'!$C$7/'Berechnungen 525d'!$F$3/1000</f>
        <v>5.3868336332035138</v>
      </c>
      <c r="AT225" s="100">
        <f>AI225*'Berechnungen 525d'!$C$8/'Berechnungen 525d'!$F$3/1000</f>
        <v>3.7589443484442109</v>
      </c>
      <c r="AU225" s="100">
        <f>AI225*'Berechnungen 525d'!$C$9/'Berechnungen 525d'!$F$3/1000</f>
        <v>2.9597986995623704</v>
      </c>
      <c r="AV225" s="4">
        <f>AH225/'Berechnungen 525d'!$C$5*'Berechnungen 525d'!$B$3/1000*60</f>
        <v>34.835164134036098</v>
      </c>
      <c r="AW225" s="4">
        <f>AH225/'Berechnungen 525d'!$C$6*'Berechnungen 525d'!$B$3/1000*60</f>
        <v>62.512417829571639</v>
      </c>
      <c r="AX225" s="4">
        <f>AH225/'Berechnungen 525d'!$C$7*'Berechnungen 525d'!$B$3/1000*60</f>
        <v>100.29464838590616</v>
      </c>
      <c r="AY225" s="4">
        <f>AH225/'Berechnungen 525d'!$C$8*'Berechnungen 525d'!$B$3/1000*60</f>
        <v>143.72933863177104</v>
      </c>
      <c r="AZ225" s="4">
        <f>AH225/'Berechnungen 525d'!$C$9*'Berechnungen 525d'!$B$3/1000*60</f>
        <v>182.53626006234919</v>
      </c>
      <c r="BA225" s="99"/>
      <c r="BB225" s="82"/>
      <c r="BC225" s="17">
        <f t="shared" si="75"/>
        <v>69.53</v>
      </c>
      <c r="BD225" s="95">
        <f t="shared" si="76"/>
        <v>749</v>
      </c>
      <c r="BE225" s="4">
        <f>BD225*60*'Berechnungen 525d'!$D$9/1000</f>
        <v>38.01732765957447</v>
      </c>
      <c r="BF225" s="19">
        <f t="shared" si="77"/>
        <v>1004</v>
      </c>
      <c r="BG225" s="19">
        <f t="shared" si="78"/>
        <v>1039</v>
      </c>
      <c r="BH225" s="19">
        <f t="shared" si="67"/>
        <v>-35</v>
      </c>
      <c r="BI225" s="19" t="str">
        <f>IF(ISBLANK(R225),#REF!,R225)</f>
        <v>2.5</v>
      </c>
      <c r="BJ225" s="19" t="str">
        <f>IF(ISBLANK(Q225),#REF!,Q225)</f>
        <v>km/h</v>
      </c>
      <c r="BK225" s="19" t="e">
        <f t="shared" si="68"/>
        <v>#VALUE!</v>
      </c>
      <c r="BL225" s="47">
        <f t="shared" si="79"/>
        <v>5.9</v>
      </c>
      <c r="BM225" s="48">
        <f t="shared" si="80"/>
        <v>3.8759999999999999</v>
      </c>
      <c r="BN225" s="20">
        <f t="shared" si="81"/>
        <v>337.76900000000001</v>
      </c>
      <c r="BO225" s="20">
        <f t="shared" si="82"/>
        <v>337.76900000000001</v>
      </c>
      <c r="BP225" s="20">
        <f t="shared" si="83"/>
        <v>0</v>
      </c>
    </row>
    <row r="226" spans="1:68" x14ac:dyDescent="0.25">
      <c r="A226">
        <v>3604.3073097644801</v>
      </c>
      <c r="B226">
        <v>132.55661577309601</v>
      </c>
      <c r="D226">
        <v>4332.0537428022999</v>
      </c>
      <c r="E226">
        <v>293.14824789664101</v>
      </c>
      <c r="J226" s="64">
        <v>69830</v>
      </c>
      <c r="K226" s="88" t="s">
        <v>91</v>
      </c>
      <c r="L226" s="91">
        <v>337.76900000000001</v>
      </c>
      <c r="M226" s="88" t="s">
        <v>91</v>
      </c>
      <c r="N226" s="91">
        <v>3.8759999999999999</v>
      </c>
      <c r="O226" s="70" t="s">
        <v>92</v>
      </c>
      <c r="P226" s="93" t="s">
        <v>118</v>
      </c>
      <c r="Q226" s="55" t="s">
        <v>20</v>
      </c>
      <c r="R226" s="89" t="s">
        <v>119</v>
      </c>
      <c r="S226" s="55" t="s">
        <v>101</v>
      </c>
      <c r="T226" s="89" t="s">
        <v>421</v>
      </c>
      <c r="U226" s="55" t="s">
        <v>101</v>
      </c>
      <c r="V226" s="89" t="s">
        <v>121</v>
      </c>
      <c r="W226" s="55" t="s">
        <v>102</v>
      </c>
      <c r="X226" s="89" t="s">
        <v>122</v>
      </c>
      <c r="Y226" s="55" t="s">
        <v>93</v>
      </c>
      <c r="Z226" s="91">
        <v>5.83</v>
      </c>
      <c r="AA226" s="52" t="s">
        <v>26</v>
      </c>
      <c r="AB226" s="90" t="s">
        <v>125</v>
      </c>
      <c r="AC226" s="55" t="s">
        <v>91</v>
      </c>
      <c r="AD226" s="91">
        <v>337.76900000000001</v>
      </c>
      <c r="AH226" s="77">
        <f t="shared" si="69"/>
        <v>3604.3073097644801</v>
      </c>
      <c r="AI226" s="78">
        <f t="shared" si="70"/>
        <v>397.66984731928801</v>
      </c>
      <c r="AJ226" s="79">
        <f t="shared" si="71"/>
        <v>204.13242814624215</v>
      </c>
      <c r="AK226" s="77">
        <f t="shared" si="72"/>
        <v>4332.0537428022999</v>
      </c>
      <c r="AL226" s="78">
        <f t="shared" si="73"/>
        <v>293.14824789664101</v>
      </c>
      <c r="AM226" s="79">
        <f t="shared" si="74"/>
        <v>180.86255634110003</v>
      </c>
      <c r="AN226" s="81"/>
      <c r="AO226" s="82"/>
      <c r="AP226" s="79"/>
      <c r="AQ226" s="100">
        <f>AI226*'Berechnungen 525d'!$C$5/'Berechnungen 525d'!$F$3/1000</f>
        <v>15.476947168379908</v>
      </c>
      <c r="AR226" s="100">
        <f>AI226*'Berechnungen 525d'!$C$6/'Berechnungen 525d'!$F$3/1000</f>
        <v>8.6245583457384214</v>
      </c>
      <c r="AS226" s="100">
        <f>AI226*'Berechnungen 525d'!$C$7/'Berechnungen 525d'!$F$3/1000</f>
        <v>5.3755808867273727</v>
      </c>
      <c r="AT226" s="100">
        <f>AI226*'Berechnungen 525d'!$C$8/'Berechnungen 525d'!$F$3/1000</f>
        <v>3.7510921572218483</v>
      </c>
      <c r="AU226" s="100">
        <f>AI226*'Berechnungen 525d'!$C$9/'Berechnungen 525d'!$F$3/1000</f>
        <v>2.9536158718282266</v>
      </c>
      <c r="AV226" s="4">
        <f>AH226/'Berechnungen 525d'!$C$5*'Berechnungen 525d'!$B$3/1000*60</f>
        <v>34.913251251316154</v>
      </c>
      <c r="AW226" s="4">
        <f>AH226/'Berechnungen 525d'!$C$6*'Berechnungen 525d'!$B$3/1000*60</f>
        <v>62.65254676606051</v>
      </c>
      <c r="AX226" s="4">
        <f>AH226/'Berechnungen 525d'!$C$7*'Berechnungen 525d'!$B$3/1000*60</f>
        <v>100.51947063565751</v>
      </c>
      <c r="AY226" s="4">
        <f>AH226/'Berechnungen 525d'!$C$8*'Berechnungen 525d'!$B$3/1000*60</f>
        <v>144.05152484795016</v>
      </c>
      <c r="AZ226" s="4">
        <f>AH226/'Berechnungen 525d'!$C$9*'Berechnungen 525d'!$B$3/1000*60</f>
        <v>182.94543655689668</v>
      </c>
      <c r="BA226" s="99"/>
      <c r="BB226" s="82"/>
      <c r="BC226" s="17">
        <f t="shared" si="75"/>
        <v>69.83</v>
      </c>
      <c r="BD226" s="95">
        <f t="shared" si="76"/>
        <v>750</v>
      </c>
      <c r="BE226" s="4">
        <f>BD226*60*'Berechnungen 525d'!$D$9/1000</f>
        <v>38.068085106382973</v>
      </c>
      <c r="BF226" s="19">
        <f t="shared" si="77"/>
        <v>1004</v>
      </c>
      <c r="BG226" s="19">
        <f t="shared" si="78"/>
        <v>1039</v>
      </c>
      <c r="BH226" s="19">
        <f t="shared" si="67"/>
        <v>-35</v>
      </c>
      <c r="BI226" s="19" t="str">
        <f>IF(ISBLANK(R226),#REF!,R226)</f>
        <v>2.5</v>
      </c>
      <c r="BJ226" s="19" t="str">
        <f>IF(ISBLANK(Q226),#REF!,Q226)</f>
        <v>km/h</v>
      </c>
      <c r="BK226" s="19" t="e">
        <f t="shared" si="68"/>
        <v>#VALUE!</v>
      </c>
      <c r="BL226" s="47">
        <f t="shared" si="79"/>
        <v>5.83</v>
      </c>
      <c r="BM226" s="48">
        <f t="shared" si="80"/>
        <v>3.8759999999999999</v>
      </c>
      <c r="BN226" s="20">
        <f t="shared" si="81"/>
        <v>337.76900000000001</v>
      </c>
      <c r="BO226" s="20">
        <f t="shared" si="82"/>
        <v>337.76900000000001</v>
      </c>
      <c r="BP226" s="20">
        <f t="shared" si="83"/>
        <v>0</v>
      </c>
    </row>
    <row r="227" spans="1:68" x14ac:dyDescent="0.25">
      <c r="A227">
        <v>3616.3999434689699</v>
      </c>
      <c r="B227">
        <v>132.186952909757</v>
      </c>
      <c r="D227">
        <v>4355.08637236084</v>
      </c>
      <c r="E227">
        <v>292.17148536183799</v>
      </c>
      <c r="J227" s="64">
        <v>70110</v>
      </c>
      <c r="K227" s="88" t="s">
        <v>91</v>
      </c>
      <c r="L227" s="91">
        <v>337.76900000000001</v>
      </c>
      <c r="M227" s="88" t="s">
        <v>91</v>
      </c>
      <c r="N227" s="91">
        <v>3.867</v>
      </c>
      <c r="O227" s="70" t="s">
        <v>92</v>
      </c>
      <c r="P227" s="93" t="s">
        <v>118</v>
      </c>
      <c r="Q227" s="55" t="s">
        <v>20</v>
      </c>
      <c r="R227" s="89" t="s">
        <v>119</v>
      </c>
      <c r="S227" s="55" t="s">
        <v>101</v>
      </c>
      <c r="T227" s="89" t="s">
        <v>421</v>
      </c>
      <c r="U227" s="55" t="s">
        <v>101</v>
      </c>
      <c r="V227" s="89" t="s">
        <v>121</v>
      </c>
      <c r="W227" s="55" t="s">
        <v>102</v>
      </c>
      <c r="X227" s="89" t="s">
        <v>122</v>
      </c>
      <c r="Y227" s="55" t="s">
        <v>93</v>
      </c>
      <c r="Z227" s="91">
        <v>5.92</v>
      </c>
      <c r="AA227" s="52" t="s">
        <v>26</v>
      </c>
      <c r="AB227" s="90" t="s">
        <v>123</v>
      </c>
      <c r="AC227" s="55" t="s">
        <v>91</v>
      </c>
      <c r="AD227" s="91">
        <v>337.76900000000001</v>
      </c>
      <c r="AH227" s="77">
        <f t="shared" si="69"/>
        <v>3616.3999434689699</v>
      </c>
      <c r="AI227" s="78">
        <f t="shared" si="70"/>
        <v>396.56085872927099</v>
      </c>
      <c r="AJ227" s="79">
        <f t="shared" si="71"/>
        <v>204.24612533261384</v>
      </c>
      <c r="AK227" s="77">
        <f t="shared" si="72"/>
        <v>4355.08637236084</v>
      </c>
      <c r="AL227" s="78">
        <f t="shared" si="73"/>
        <v>292.17148536183799</v>
      </c>
      <c r="AM227" s="79">
        <f t="shared" si="74"/>
        <v>181.21833145930142</v>
      </c>
      <c r="AN227" s="81"/>
      <c r="AO227" s="82"/>
      <c r="AP227" s="79"/>
      <c r="AQ227" s="100">
        <f>AI227*'Berechnungen 525d'!$C$5/'Berechnungen 525d'!$F$3/1000</f>
        <v>15.433786345567389</v>
      </c>
      <c r="AR227" s="100">
        <f>AI227*'Berechnungen 525d'!$C$6/'Berechnungen 525d'!$F$3/1000</f>
        <v>8.6005068948581638</v>
      </c>
      <c r="AS227" s="100">
        <f>AI227*'Berechnungen 525d'!$C$7/'Berechnungen 525d'!$F$3/1000</f>
        <v>5.3605899139184441</v>
      </c>
      <c r="AT227" s="100">
        <f>AI227*'Berechnungen 525d'!$C$8/'Berechnungen 525d'!$F$3/1000</f>
        <v>3.7406314234485842</v>
      </c>
      <c r="AU227" s="100">
        <f>AI227*'Berechnungen 525d'!$C$9/'Berechnungen 525d'!$F$3/1000</f>
        <v>2.9453790735815626</v>
      </c>
      <c r="AV227" s="4">
        <f>AH227/'Berechnungen 525d'!$C$5*'Berechnungen 525d'!$B$3/1000*60</f>
        <v>35.030386978802888</v>
      </c>
      <c r="AW227" s="4">
        <f>AH227/'Berechnungen 525d'!$C$6*'Berechnungen 525d'!$B$3/1000*60</f>
        <v>62.86274923593394</v>
      </c>
      <c r="AX227" s="4">
        <f>AH227/'Berechnungen 525d'!$C$7*'Berechnungen 525d'!$B$3/1000*60</f>
        <v>100.85671855435555</v>
      </c>
      <c r="AY227" s="4">
        <f>AH227/'Berechnungen 525d'!$C$8*'Berechnungen 525d'!$B$3/1000*60</f>
        <v>144.53482501490322</v>
      </c>
      <c r="AZ227" s="4">
        <f>AH227/'Berechnungen 525d'!$C$9*'Berechnungen 525d'!$B$3/1000*60</f>
        <v>183.55922776892712</v>
      </c>
      <c r="BA227" s="99"/>
      <c r="BB227" s="82"/>
      <c r="BC227" s="17">
        <f t="shared" si="75"/>
        <v>70.11</v>
      </c>
      <c r="BD227" s="95">
        <f t="shared" si="76"/>
        <v>750</v>
      </c>
      <c r="BE227" s="4">
        <f>BD227*60*'Berechnungen 525d'!$D$9/1000</f>
        <v>38.068085106382973</v>
      </c>
      <c r="BF227" s="19">
        <f t="shared" si="77"/>
        <v>1004</v>
      </c>
      <c r="BG227" s="19">
        <f t="shared" si="78"/>
        <v>1039</v>
      </c>
      <c r="BH227" s="19">
        <f t="shared" si="67"/>
        <v>-35</v>
      </c>
      <c r="BI227" s="19" t="str">
        <f>IF(ISBLANK(R227),#REF!,R227)</f>
        <v>2.5</v>
      </c>
      <c r="BJ227" s="19" t="str">
        <f>IF(ISBLANK(Q227),#REF!,Q227)</f>
        <v>km/h</v>
      </c>
      <c r="BK227" s="19" t="e">
        <f t="shared" si="68"/>
        <v>#VALUE!</v>
      </c>
      <c r="BL227" s="47">
        <f t="shared" si="79"/>
        <v>5.92</v>
      </c>
      <c r="BM227" s="48">
        <f t="shared" si="80"/>
        <v>3.867</v>
      </c>
      <c r="BN227" s="20">
        <f t="shared" si="81"/>
        <v>337.76900000000001</v>
      </c>
      <c r="BO227" s="20">
        <f t="shared" si="82"/>
        <v>337.76900000000001</v>
      </c>
      <c r="BP227" s="20">
        <f t="shared" si="83"/>
        <v>0</v>
      </c>
    </row>
    <row r="228" spans="1:68" x14ac:dyDescent="0.25">
      <c r="A228">
        <v>3642.6003021593901</v>
      </c>
      <c r="B228">
        <v>131.354976790466</v>
      </c>
      <c r="D228">
        <v>4362.7639155470297</v>
      </c>
      <c r="E228">
        <v>290.19899402942002</v>
      </c>
      <c r="J228" s="64">
        <v>72504</v>
      </c>
      <c r="K228" s="88" t="s">
        <v>91</v>
      </c>
      <c r="L228" s="91">
        <v>337.76900000000001</v>
      </c>
      <c r="M228" s="88" t="s">
        <v>91</v>
      </c>
      <c r="N228" s="91">
        <v>3.871</v>
      </c>
      <c r="O228" s="70" t="s">
        <v>92</v>
      </c>
      <c r="P228" s="93" t="s">
        <v>413</v>
      </c>
      <c r="Q228" s="55" t="s">
        <v>20</v>
      </c>
      <c r="R228" s="89" t="s">
        <v>119</v>
      </c>
      <c r="S228" s="55" t="s">
        <v>101</v>
      </c>
      <c r="T228" s="89" t="s">
        <v>421</v>
      </c>
      <c r="U228" s="55" t="s">
        <v>101</v>
      </c>
      <c r="V228" s="89" t="s">
        <v>121</v>
      </c>
      <c r="W228" s="55" t="s">
        <v>102</v>
      </c>
      <c r="X228" s="89" t="s">
        <v>122</v>
      </c>
      <c r="Y228" s="55" t="s">
        <v>93</v>
      </c>
      <c r="Z228" s="91" t="s">
        <v>263</v>
      </c>
      <c r="AA228" s="52" t="s">
        <v>26</v>
      </c>
      <c r="AB228" s="90" t="s">
        <v>123</v>
      </c>
      <c r="AC228" s="55" t="s">
        <v>91</v>
      </c>
      <c r="AD228" s="91">
        <v>337.76900000000001</v>
      </c>
      <c r="AH228" s="77">
        <f t="shared" si="69"/>
        <v>3642.6003021593901</v>
      </c>
      <c r="AI228" s="78">
        <f t="shared" si="70"/>
        <v>394.06493037139796</v>
      </c>
      <c r="AJ228" s="79">
        <f t="shared" si="71"/>
        <v>204.43103733960643</v>
      </c>
      <c r="AK228" s="77">
        <f t="shared" si="72"/>
        <v>4362.7639155470297</v>
      </c>
      <c r="AL228" s="78">
        <f t="shared" si="73"/>
        <v>290.19899402942002</v>
      </c>
      <c r="AM228" s="79">
        <f t="shared" si="74"/>
        <v>180.31221209573815</v>
      </c>
      <c r="AN228" s="81"/>
      <c r="AO228" s="82"/>
      <c r="AP228" s="79"/>
      <c r="AQ228" s="100">
        <f>AI228*'Berechnungen 525d'!$C$5/'Berechnungen 525d'!$F$3/1000</f>
        <v>15.336647094021755</v>
      </c>
      <c r="AR228" s="100">
        <f>AI228*'Berechnungen 525d'!$C$6/'Berechnungen 525d'!$F$3/1000</f>
        <v>8.5463758615541057</v>
      </c>
      <c r="AS228" s="100">
        <f>AI228*'Berechnungen 525d'!$C$7/'Berechnungen 525d'!$F$3/1000</f>
        <v>5.32685070822893</v>
      </c>
      <c r="AT228" s="100">
        <f>AI228*'Berechnungen 525d'!$C$8/'Berechnungen 525d'!$F$3/1000</f>
        <v>3.7170881315663413</v>
      </c>
      <c r="AU228" s="100">
        <f>AI228*'Berechnungen 525d'!$C$9/'Berechnungen 525d'!$F$3/1000</f>
        <v>2.9268410484774341</v>
      </c>
      <c r="AV228" s="4">
        <f>AH228/'Berechnungen 525d'!$C$5*'Berechnungen 525d'!$B$3/1000*60</f>
        <v>35.284177687312969</v>
      </c>
      <c r="AW228" s="4">
        <f>AH228/'Berechnungen 525d'!$C$6*'Berechnungen 525d'!$B$3/1000*60</f>
        <v>63.318181877232881</v>
      </c>
      <c r="AX228" s="4">
        <f>AH228/'Berechnungen 525d'!$C$7*'Berechnungen 525d'!$B$3/1000*60</f>
        <v>101.58741268215385</v>
      </c>
      <c r="AY228" s="4">
        <f>AH228/'Berechnungen 525d'!$C$8*'Berechnungen 525d'!$B$3/1000*60</f>
        <v>145.5819614815118</v>
      </c>
      <c r="AZ228" s="4">
        <f>AH228/'Berechnungen 525d'!$C$9*'Berechnungen 525d'!$B$3/1000*60</f>
        <v>184.88909108152001</v>
      </c>
      <c r="BA228" s="99"/>
      <c r="BB228" s="82"/>
      <c r="BC228" s="17">
        <f t="shared" si="75"/>
        <v>72.504000000000005</v>
      </c>
      <c r="BD228" s="95">
        <f t="shared" si="76"/>
        <v>749</v>
      </c>
      <c r="BE228" s="4">
        <f>BD228*60*'Berechnungen 525d'!$D$9/1000</f>
        <v>38.01732765957447</v>
      </c>
      <c r="BF228" s="19">
        <f t="shared" si="77"/>
        <v>1004</v>
      </c>
      <c r="BG228" s="19">
        <f t="shared" si="78"/>
        <v>1039</v>
      </c>
      <c r="BH228" s="19">
        <f t="shared" si="67"/>
        <v>-35</v>
      </c>
      <c r="BI228" s="19" t="str">
        <f>IF(ISBLANK(R228),#REF!,R228)</f>
        <v>2.5</v>
      </c>
      <c r="BJ228" s="19" t="str">
        <f>IF(ISBLANK(Q228),#REF!,Q228)</f>
        <v>km/h</v>
      </c>
      <c r="BK228" s="19" t="e">
        <f t="shared" si="68"/>
        <v>#VALUE!</v>
      </c>
      <c r="BL228" s="47">
        <v>6</v>
      </c>
      <c r="BM228" s="48">
        <f t="shared" si="80"/>
        <v>3.871</v>
      </c>
      <c r="BN228" s="20">
        <f t="shared" si="81"/>
        <v>337.76900000000001</v>
      </c>
      <c r="BO228" s="20">
        <f t="shared" si="82"/>
        <v>337.76900000000001</v>
      </c>
      <c r="BP228" s="20">
        <f t="shared" si="83"/>
        <v>0</v>
      </c>
    </row>
    <row r="229" spans="1:68" x14ac:dyDescent="0.25">
      <c r="A229">
        <v>3650.6669253326299</v>
      </c>
      <c r="B229">
        <v>131.54309369705101</v>
      </c>
      <c r="D229">
        <v>4378.11900191939</v>
      </c>
      <c r="E229">
        <v>289.21843824205502</v>
      </c>
      <c r="J229" s="64">
        <v>72794</v>
      </c>
      <c r="K229" s="88" t="s">
        <v>91</v>
      </c>
      <c r="L229" s="91">
        <v>337.76900000000001</v>
      </c>
      <c r="M229" s="88" t="s">
        <v>91</v>
      </c>
      <c r="N229" s="91">
        <v>3.867</v>
      </c>
      <c r="O229" s="70" t="s">
        <v>92</v>
      </c>
      <c r="P229" s="93" t="s">
        <v>118</v>
      </c>
      <c r="Q229" s="55" t="s">
        <v>20</v>
      </c>
      <c r="R229" s="89" t="s">
        <v>119</v>
      </c>
      <c r="S229" s="55" t="s">
        <v>101</v>
      </c>
      <c r="T229" s="89" t="s">
        <v>423</v>
      </c>
      <c r="U229" s="55" t="s">
        <v>101</v>
      </c>
      <c r="V229" s="89" t="s">
        <v>121</v>
      </c>
      <c r="W229" s="55" t="s">
        <v>102</v>
      </c>
      <c r="X229" s="89" t="s">
        <v>122</v>
      </c>
      <c r="Y229" s="55" t="s">
        <v>93</v>
      </c>
      <c r="Z229" s="91">
        <v>5.93</v>
      </c>
      <c r="AA229" s="52" t="s">
        <v>26</v>
      </c>
      <c r="AB229" s="90" t="s">
        <v>123</v>
      </c>
      <c r="AC229" s="55" t="s">
        <v>91</v>
      </c>
      <c r="AD229" s="91">
        <v>337.76900000000001</v>
      </c>
      <c r="AH229" s="77">
        <f t="shared" si="69"/>
        <v>3650.6669253326299</v>
      </c>
      <c r="AI229" s="78">
        <f t="shared" si="70"/>
        <v>394.62928109115302</v>
      </c>
      <c r="AJ229" s="79">
        <f t="shared" si="71"/>
        <v>205.17717402855993</v>
      </c>
      <c r="AK229" s="77">
        <f t="shared" si="72"/>
        <v>4378.11900191939</v>
      </c>
      <c r="AL229" s="78">
        <f t="shared" si="73"/>
        <v>289.21843824205502</v>
      </c>
      <c r="AM229" s="79">
        <f t="shared" si="74"/>
        <v>180.33543216655946</v>
      </c>
      <c r="AN229" s="81"/>
      <c r="AO229" s="82"/>
      <c r="AP229" s="79"/>
      <c r="AQ229" s="100">
        <f>AI229*'Berechnungen 525d'!$C$5/'Berechnungen 525d'!$F$3/1000</f>
        <v>15.358611108474864</v>
      </c>
      <c r="AR229" s="100">
        <f>AI229*'Berechnungen 525d'!$C$6/'Berechnungen 525d'!$F$3/1000</f>
        <v>8.5586153505241604</v>
      </c>
      <c r="AS229" s="100">
        <f>AI229*'Berechnungen 525d'!$C$7/'Berechnungen 525d'!$F$3/1000</f>
        <v>5.3344794308061543</v>
      </c>
      <c r="AT229" s="100">
        <f>AI229*'Berechnungen 525d'!$C$8/'Berechnungen 525d'!$F$3/1000</f>
        <v>3.7224114709471516</v>
      </c>
      <c r="AU229" s="100">
        <f>AI229*'Berechnungen 525d'!$C$9/'Berechnungen 525d'!$F$3/1000</f>
        <v>2.9310326542890959</v>
      </c>
      <c r="AV229" s="4">
        <f>AH229/'Berechnungen 525d'!$C$5*'Berechnungen 525d'!$B$3/1000*60</f>
        <v>35.362315320259555</v>
      </c>
      <c r="AW229" s="4">
        <f>AH229/'Berechnungen 525d'!$C$6*'Berechnungen 525d'!$B$3/1000*60</f>
        <v>63.458401465123309</v>
      </c>
      <c r="AX229" s="4">
        <f>AH229/'Berechnungen 525d'!$C$7*'Berechnungen 525d'!$B$3/1000*60</f>
        <v>101.81238037261539</v>
      </c>
      <c r="AY229" s="4">
        <f>AH229/'Berechnungen 525d'!$C$8*'Berechnungen 525d'!$B$3/1000*60</f>
        <v>145.9043561245355</v>
      </c>
      <c r="AZ229" s="4">
        <f>AH229/'Berechnungen 525d'!$C$9*'Berechnungen 525d'!$B$3/1000*60</f>
        <v>185.29853227816005</v>
      </c>
      <c r="BA229" s="99"/>
      <c r="BB229" s="82"/>
      <c r="BC229" s="17">
        <f t="shared" si="75"/>
        <v>72.793999999999997</v>
      </c>
      <c r="BD229" s="95">
        <f t="shared" si="76"/>
        <v>750</v>
      </c>
      <c r="BE229" s="4">
        <f>BD229*60*'Berechnungen 525d'!$D$9/1000</f>
        <v>38.068085106382973</v>
      </c>
      <c r="BF229" s="19">
        <f t="shared" si="77"/>
        <v>1004</v>
      </c>
      <c r="BG229" s="19">
        <f t="shared" si="78"/>
        <v>1038</v>
      </c>
      <c r="BH229" s="19">
        <f t="shared" si="67"/>
        <v>-34</v>
      </c>
      <c r="BI229" s="19" t="str">
        <f>IF(ISBLANK(R229),#REF!,R229)</f>
        <v>2.5</v>
      </c>
      <c r="BJ229" s="19" t="str">
        <f>IF(ISBLANK(Q229),#REF!,Q229)</f>
        <v>km/h</v>
      </c>
      <c r="BK229" s="19" t="e">
        <f t="shared" si="68"/>
        <v>#VALUE!</v>
      </c>
      <c r="BL229" s="47">
        <f t="shared" si="79"/>
        <v>5.93</v>
      </c>
      <c r="BM229" s="48">
        <f t="shared" si="80"/>
        <v>3.867</v>
      </c>
      <c r="BN229" s="20">
        <f t="shared" si="81"/>
        <v>337.76900000000001</v>
      </c>
      <c r="BO229" s="20">
        <f t="shared" si="82"/>
        <v>337.76900000000001</v>
      </c>
      <c r="BP229" s="20">
        <f t="shared" si="83"/>
        <v>0</v>
      </c>
    </row>
    <row r="230" spans="1:68" x14ac:dyDescent="0.25">
      <c r="A230">
        <v>3662.7647740766602</v>
      </c>
      <c r="B230">
        <v>131.63902956458099</v>
      </c>
      <c r="D230">
        <v>4393.4740882917504</v>
      </c>
      <c r="E230">
        <v>286.26159786970902</v>
      </c>
      <c r="J230" s="64">
        <v>73085</v>
      </c>
      <c r="K230" s="88" t="s">
        <v>91</v>
      </c>
      <c r="L230" s="91">
        <v>337.76900000000001</v>
      </c>
      <c r="M230" s="88" t="s">
        <v>91</v>
      </c>
      <c r="N230" s="91">
        <v>3.867</v>
      </c>
      <c r="O230" s="70" t="s">
        <v>92</v>
      </c>
      <c r="P230" s="93" t="s">
        <v>422</v>
      </c>
      <c r="Q230" s="55" t="s">
        <v>20</v>
      </c>
      <c r="R230" s="89" t="s">
        <v>119</v>
      </c>
      <c r="S230" s="55" t="s">
        <v>101</v>
      </c>
      <c r="T230" s="89" t="s">
        <v>421</v>
      </c>
      <c r="U230" s="55" t="s">
        <v>101</v>
      </c>
      <c r="V230" s="89" t="s">
        <v>121</v>
      </c>
      <c r="W230" s="55" t="s">
        <v>102</v>
      </c>
      <c r="X230" s="89" t="s">
        <v>122</v>
      </c>
      <c r="Y230" s="55" t="s">
        <v>93</v>
      </c>
      <c r="Z230" s="91">
        <v>5.67</v>
      </c>
      <c r="AA230" s="52" t="s">
        <v>26</v>
      </c>
      <c r="AB230" s="90" t="s">
        <v>125</v>
      </c>
      <c r="AC230" s="55" t="s">
        <v>91</v>
      </c>
      <c r="AD230" s="91">
        <v>337.76900000000001</v>
      </c>
      <c r="AH230" s="77">
        <f t="shared" si="69"/>
        <v>3662.7647740766602</v>
      </c>
      <c r="AI230" s="78">
        <f t="shared" si="70"/>
        <v>394.91708869374298</v>
      </c>
      <c r="AJ230" s="79">
        <f t="shared" si="71"/>
        <v>206.00723916628942</v>
      </c>
      <c r="AK230" s="77">
        <f t="shared" si="72"/>
        <v>4393.4740882917504</v>
      </c>
      <c r="AL230" s="78">
        <f t="shared" si="73"/>
        <v>286.26159786970902</v>
      </c>
      <c r="AM230" s="79">
        <f t="shared" si="74"/>
        <v>179.11777542706037</v>
      </c>
      <c r="AN230" s="81"/>
      <c r="AO230" s="82"/>
      <c r="AP230" s="79"/>
      <c r="AQ230" s="100">
        <f>AI230*'Berechnungen 525d'!$C$5/'Berechnungen 525d'!$F$3/1000</f>
        <v>15.369812317442479</v>
      </c>
      <c r="AR230" s="100">
        <f>AI230*'Berechnungen 525d'!$C$6/'Berechnungen 525d'!$F$3/1000</f>
        <v>8.5648572455977181</v>
      </c>
      <c r="AS230" s="100">
        <f>AI230*'Berechnungen 525d'!$C$7/'Berechnungen 525d'!$F$3/1000</f>
        <v>5.3383699270506311</v>
      </c>
      <c r="AT230" s="100">
        <f>AI230*'Berechnungen 525d'!$C$8/'Berechnungen 525d'!$F$3/1000</f>
        <v>3.7251262677770893</v>
      </c>
      <c r="AU230" s="100">
        <f>AI230*'Berechnungen 525d'!$C$9/'Berechnungen 525d'!$F$3/1000</f>
        <v>2.9331702895882592</v>
      </c>
      <c r="AV230" s="4">
        <f>AH230/'Berechnungen 525d'!$C$5*'Berechnungen 525d'!$B$3/1000*60</f>
        <v>35.479501563412697</v>
      </c>
      <c r="AW230" s="4">
        <f>AH230/'Berechnungen 525d'!$C$6*'Berechnungen 525d'!$B$3/1000*60</f>
        <v>63.668694586398139</v>
      </c>
      <c r="AX230" s="4">
        <f>AH230/'Berechnungen 525d'!$C$7*'Berechnungen 525d'!$B$3/1000*60</f>
        <v>102.14977373202339</v>
      </c>
      <c r="AY230" s="4">
        <f>AH230/'Berechnungen 525d'!$C$8*'Berechnungen 525d'!$B$3/1000*60</f>
        <v>146.38786471833274</v>
      </c>
      <c r="AZ230" s="4">
        <f>AH230/'Berechnungen 525d'!$C$9*'Berechnungen 525d'!$B$3/1000*60</f>
        <v>185.91258819228258</v>
      </c>
      <c r="BA230" s="99"/>
      <c r="BB230" s="82"/>
      <c r="BC230" s="17">
        <f t="shared" si="75"/>
        <v>73.084999999999994</v>
      </c>
      <c r="BD230" s="95">
        <f t="shared" si="76"/>
        <v>753</v>
      </c>
      <c r="BE230" s="4">
        <f>BD230*60*'Berechnungen 525d'!$D$9/1000</f>
        <v>38.220357446808507</v>
      </c>
      <c r="BF230" s="19">
        <f t="shared" si="77"/>
        <v>1004</v>
      </c>
      <c r="BG230" s="19">
        <f t="shared" si="78"/>
        <v>1039</v>
      </c>
      <c r="BH230" s="19">
        <f t="shared" si="67"/>
        <v>-35</v>
      </c>
      <c r="BI230" s="19" t="str">
        <f>IF(ISBLANK(R230),#REF!,R230)</f>
        <v>2.5</v>
      </c>
      <c r="BJ230" s="19" t="str">
        <f>IF(ISBLANK(Q230),#REF!,Q230)</f>
        <v>km/h</v>
      </c>
      <c r="BK230" s="19" t="e">
        <f t="shared" si="68"/>
        <v>#VALUE!</v>
      </c>
      <c r="BL230" s="47">
        <f t="shared" si="79"/>
        <v>5.67</v>
      </c>
      <c r="BM230" s="48">
        <f t="shared" si="80"/>
        <v>3.867</v>
      </c>
      <c r="BN230" s="20">
        <f t="shared" si="81"/>
        <v>337.76900000000001</v>
      </c>
      <c r="BO230" s="20">
        <f t="shared" si="82"/>
        <v>337.76900000000001</v>
      </c>
      <c r="BP230" s="20">
        <f t="shared" si="83"/>
        <v>0</v>
      </c>
    </row>
    <row r="231" spans="1:68" x14ac:dyDescent="0.25">
      <c r="A231">
        <v>3703.0895458795699</v>
      </c>
      <c r="B231">
        <v>131.834656128115</v>
      </c>
      <c r="D231">
        <v>4408.8291746641098</v>
      </c>
      <c r="E231">
        <v>283.30475749736399</v>
      </c>
      <c r="J231" s="64">
        <v>73365</v>
      </c>
      <c r="K231" s="88" t="s">
        <v>91</v>
      </c>
      <c r="L231" s="91">
        <v>337.76900000000001</v>
      </c>
      <c r="M231" s="88" t="s">
        <v>91</v>
      </c>
      <c r="N231" s="91">
        <v>3.88</v>
      </c>
      <c r="O231" s="70" t="s">
        <v>92</v>
      </c>
      <c r="P231" s="93" t="s">
        <v>118</v>
      </c>
      <c r="Q231" s="55" t="s">
        <v>20</v>
      </c>
      <c r="R231" s="89" t="s">
        <v>119</v>
      </c>
      <c r="S231" s="55" t="s">
        <v>101</v>
      </c>
      <c r="T231" s="89" t="s">
        <v>423</v>
      </c>
      <c r="U231" s="55" t="s">
        <v>101</v>
      </c>
      <c r="V231" s="89" t="s">
        <v>121</v>
      </c>
      <c r="W231" s="55" t="s">
        <v>102</v>
      </c>
      <c r="X231" s="89" t="s">
        <v>122</v>
      </c>
      <c r="Y231" s="55" t="s">
        <v>93</v>
      </c>
      <c r="Z231" s="91">
        <v>5.87</v>
      </c>
      <c r="AA231" s="52" t="s">
        <v>26</v>
      </c>
      <c r="AB231" s="90" t="s">
        <v>123</v>
      </c>
      <c r="AC231" s="55" t="s">
        <v>91</v>
      </c>
      <c r="AD231" s="91">
        <v>337.76900000000001</v>
      </c>
      <c r="AH231" s="77">
        <f t="shared" si="69"/>
        <v>3703.0895458795699</v>
      </c>
      <c r="AI231" s="78">
        <f t="shared" si="70"/>
        <v>395.503968384345</v>
      </c>
      <c r="AJ231" s="79">
        <f t="shared" si="71"/>
        <v>208.58476566154954</v>
      </c>
      <c r="AK231" s="77">
        <f t="shared" si="72"/>
        <v>4408.8291746641098</v>
      </c>
      <c r="AL231" s="78">
        <f t="shared" si="73"/>
        <v>283.30475749736399</v>
      </c>
      <c r="AM231" s="79">
        <f t="shared" si="74"/>
        <v>177.88718633115133</v>
      </c>
      <c r="AN231" s="81"/>
      <c r="AO231" s="82"/>
      <c r="AP231" s="79"/>
      <c r="AQ231" s="100">
        <f>AI231*'Berechnungen 525d'!$C$5/'Berechnungen 525d'!$F$3/1000</f>
        <v>15.392653138859723</v>
      </c>
      <c r="AR231" s="100">
        <f>AI231*'Berechnungen 525d'!$C$6/'Berechnungen 525d'!$F$3/1000</f>
        <v>8.57758533692183</v>
      </c>
      <c r="AS231" s="100">
        <f>AI231*'Berechnungen 525d'!$C$7/'Berechnungen 525d'!$F$3/1000</f>
        <v>5.3463031894512776</v>
      </c>
      <c r="AT231" s="100">
        <f>AI231*'Berechnungen 525d'!$C$8/'Berechnungen 525d'!$F$3/1000</f>
        <v>3.7306621157160014</v>
      </c>
      <c r="AU231" s="100">
        <f>AI231*'Berechnungen 525d'!$C$9/'Berechnungen 525d'!$F$3/1000</f>
        <v>2.9375292249732294</v>
      </c>
      <c r="AV231" s="4">
        <f>AH231/'Berechnungen 525d'!$C$5*'Berechnungen 525d'!$B$3/1000*60</f>
        <v>35.870108903079021</v>
      </c>
      <c r="AW231" s="4">
        <f>AH231/'Berechnungen 525d'!$C$6*'Berechnungen 525d'!$B$3/1000*60</f>
        <v>64.369647483607579</v>
      </c>
      <c r="AX231" s="4">
        <f>AH231/'Berechnungen 525d'!$C$7*'Berechnungen 525d'!$B$3/1000*60</f>
        <v>103.27437947919454</v>
      </c>
      <c r="AY231" s="4">
        <f>AH231/'Berechnungen 525d'!$C$8*'Berechnungen 525d'!$B$3/1000*60</f>
        <v>147.99950445049927</v>
      </c>
      <c r="AZ231" s="4">
        <f>AH231/'Berechnungen 525d'!$C$9*'Berechnungen 525d'!$B$3/1000*60</f>
        <v>187.95937065213408</v>
      </c>
      <c r="BA231" s="99"/>
      <c r="BB231" s="82"/>
      <c r="BC231" s="17">
        <f t="shared" si="75"/>
        <v>73.364999999999995</v>
      </c>
      <c r="BD231" s="95">
        <f t="shared" si="76"/>
        <v>750</v>
      </c>
      <c r="BE231" s="4">
        <f>BD231*60*'Berechnungen 525d'!$D$9/1000</f>
        <v>38.068085106382973</v>
      </c>
      <c r="BF231" s="19">
        <f t="shared" si="77"/>
        <v>1004</v>
      </c>
      <c r="BG231" s="19">
        <f t="shared" si="78"/>
        <v>1038</v>
      </c>
      <c r="BH231" s="19">
        <f t="shared" si="67"/>
        <v>-34</v>
      </c>
      <c r="BI231" s="19" t="str">
        <f>IF(ISBLANK(R231),#REF!,R231)</f>
        <v>2.5</v>
      </c>
      <c r="BJ231" s="19" t="str">
        <f>IF(ISBLANK(Q231),#REF!,Q231)</f>
        <v>km/h</v>
      </c>
      <c r="BK231" s="19" t="e">
        <f t="shared" si="68"/>
        <v>#VALUE!</v>
      </c>
      <c r="BL231" s="47">
        <f t="shared" si="79"/>
        <v>5.87</v>
      </c>
      <c r="BM231" s="48">
        <f t="shared" si="80"/>
        <v>3.88</v>
      </c>
      <c r="BN231" s="20">
        <f t="shared" si="81"/>
        <v>337.76900000000001</v>
      </c>
      <c r="BO231" s="20">
        <f t="shared" si="82"/>
        <v>337.76900000000001</v>
      </c>
      <c r="BP231" s="20">
        <f t="shared" si="83"/>
        <v>0</v>
      </c>
    </row>
    <row r="232" spans="1:68" x14ac:dyDescent="0.25">
      <c r="A232">
        <v>3715.1863516157</v>
      </c>
      <c r="B232">
        <v>131.83747224947101</v>
      </c>
      <c r="D232">
        <v>4416.5067178502904</v>
      </c>
      <c r="E232">
        <v>279.355981579966</v>
      </c>
      <c r="J232" s="64">
        <v>73646</v>
      </c>
      <c r="K232" s="88" t="s">
        <v>91</v>
      </c>
      <c r="L232" s="91">
        <v>337.76900000000001</v>
      </c>
      <c r="M232" s="88" t="s">
        <v>91</v>
      </c>
      <c r="N232" s="91">
        <v>3.871</v>
      </c>
      <c r="O232" s="70" t="s">
        <v>92</v>
      </c>
      <c r="P232" s="93" t="s">
        <v>118</v>
      </c>
      <c r="Q232" s="55" t="s">
        <v>20</v>
      </c>
      <c r="R232" s="89" t="s">
        <v>119</v>
      </c>
      <c r="S232" s="55" t="s">
        <v>101</v>
      </c>
      <c r="T232" s="89" t="s">
        <v>423</v>
      </c>
      <c r="U232" s="55" t="s">
        <v>101</v>
      </c>
      <c r="V232" s="89" t="s">
        <v>121</v>
      </c>
      <c r="W232" s="55" t="s">
        <v>102</v>
      </c>
      <c r="X232" s="89" t="s">
        <v>122</v>
      </c>
      <c r="Y232" s="55" t="s">
        <v>93</v>
      </c>
      <c r="Z232" s="91">
        <v>5.87</v>
      </c>
      <c r="AA232" s="52" t="s">
        <v>26</v>
      </c>
      <c r="AB232" s="90" t="s">
        <v>123</v>
      </c>
      <c r="AC232" s="55" t="s">
        <v>91</v>
      </c>
      <c r="AD232" s="91">
        <v>337.76900000000001</v>
      </c>
      <c r="AH232" s="77">
        <f t="shared" si="69"/>
        <v>3715.1863516157</v>
      </c>
      <c r="AI232" s="78">
        <f t="shared" si="70"/>
        <v>395.51241674841299</v>
      </c>
      <c r="AJ232" s="79">
        <f t="shared" si="71"/>
        <v>209.27061532104531</v>
      </c>
      <c r="AK232" s="77">
        <f t="shared" si="72"/>
        <v>4416.5067178502904</v>
      </c>
      <c r="AL232" s="78">
        <f t="shared" si="73"/>
        <v>279.355981579966</v>
      </c>
      <c r="AM232" s="79">
        <f t="shared" si="74"/>
        <v>175.71320350653491</v>
      </c>
      <c r="AN232" s="81"/>
      <c r="AO232" s="82"/>
      <c r="AP232" s="79"/>
      <c r="AQ232" s="100">
        <f>AI232*'Berechnungen 525d'!$C$5/'Berechnungen 525d'!$F$3/1000</f>
        <v>15.392981941471287</v>
      </c>
      <c r="AR232" s="100">
        <f>AI232*'Berechnungen 525d'!$C$6/'Berechnungen 525d'!$F$3/1000</f>
        <v>8.577768562804609</v>
      </c>
      <c r="AS232" s="100">
        <f>AI232*'Berechnungen 525d'!$C$7/'Berechnungen 525d'!$F$3/1000</f>
        <v>5.3464173918850655</v>
      </c>
      <c r="AT232" s="100">
        <f>AI232*'Berechnungen 525d'!$C$8/'Berechnungen 525d'!$F$3/1000</f>
        <v>3.7307418064252929</v>
      </c>
      <c r="AU232" s="100">
        <f>AI232*'Berechnungen 525d'!$C$9/'Berechnungen 525d'!$F$3/1000</f>
        <v>2.9375919735632228</v>
      </c>
      <c r="AV232" s="4">
        <f>AH232/'Berechnungen 525d'!$C$5*'Berechnungen 525d'!$B$3/1000*60</f>
        <v>35.987285043098957</v>
      </c>
      <c r="AW232" s="4">
        <f>AH232/'Berechnungen 525d'!$C$6*'Berechnungen 525d'!$B$3/1000*60</f>
        <v>64.579922474602242</v>
      </c>
      <c r="AX232" s="4">
        <f>AH232/'Berechnungen 525d'!$C$7*'Berechnungen 525d'!$B$3/1000*60</f>
        <v>103.61174375046076</v>
      </c>
      <c r="AY232" s="4">
        <f>AH232/'Berechnungen 525d'!$C$8*'Berechnungen 525d'!$B$3/1000*60</f>
        <v>148.48297135892804</v>
      </c>
      <c r="AZ232" s="4">
        <f>AH232/'Berechnungen 525d'!$C$9*'Berechnungen 525d'!$B$3/1000*60</f>
        <v>188.57337362583857</v>
      </c>
      <c r="BA232" s="99"/>
      <c r="BB232" s="82"/>
      <c r="BC232" s="17">
        <f t="shared" si="75"/>
        <v>73.646000000000001</v>
      </c>
      <c r="BD232" s="95">
        <f t="shared" si="76"/>
        <v>750</v>
      </c>
      <c r="BE232" s="4">
        <f>BD232*60*'Berechnungen 525d'!$D$9/1000</f>
        <v>38.068085106382973</v>
      </c>
      <c r="BF232" s="19">
        <f t="shared" si="77"/>
        <v>1004</v>
      </c>
      <c r="BG232" s="19">
        <f t="shared" si="78"/>
        <v>1038</v>
      </c>
      <c r="BH232" s="19">
        <f t="shared" si="67"/>
        <v>-34</v>
      </c>
      <c r="BI232" s="19" t="str">
        <f>IF(ISBLANK(R232),#REF!,R232)</f>
        <v>2.5</v>
      </c>
      <c r="BJ232" s="19" t="str">
        <f>IF(ISBLANK(Q232),#REF!,Q232)</f>
        <v>km/h</v>
      </c>
      <c r="BK232" s="19" t="e">
        <f t="shared" si="68"/>
        <v>#VALUE!</v>
      </c>
      <c r="BL232" s="47">
        <f t="shared" si="79"/>
        <v>5.87</v>
      </c>
      <c r="BM232" s="48">
        <f t="shared" si="80"/>
        <v>3.871</v>
      </c>
      <c r="BN232" s="20">
        <f t="shared" si="81"/>
        <v>337.76900000000001</v>
      </c>
      <c r="BO232" s="20">
        <f t="shared" si="82"/>
        <v>337.76900000000001</v>
      </c>
      <c r="BP232" s="20">
        <f t="shared" si="83"/>
        <v>0</v>
      </c>
    </row>
    <row r="233" spans="1:68" x14ac:dyDescent="0.25">
      <c r="A233">
        <v>3719.2186201944101</v>
      </c>
      <c r="B233">
        <v>131.838410956589</v>
      </c>
      <c r="D233">
        <v>4424.1842610364702</v>
      </c>
      <c r="E233">
        <v>276.39534795505801</v>
      </c>
      <c r="J233" s="64">
        <v>73946</v>
      </c>
      <c r="K233" s="88" t="s">
        <v>91</v>
      </c>
      <c r="L233" s="91">
        <v>337.76900000000001</v>
      </c>
      <c r="M233" s="88" t="s">
        <v>91</v>
      </c>
      <c r="N233" s="91">
        <v>3.867</v>
      </c>
      <c r="O233" s="70" t="s">
        <v>92</v>
      </c>
      <c r="P233" s="93" t="s">
        <v>128</v>
      </c>
      <c r="Q233" s="55" t="s">
        <v>20</v>
      </c>
      <c r="R233" s="89" t="s">
        <v>119</v>
      </c>
      <c r="S233" s="55" t="s">
        <v>101</v>
      </c>
      <c r="T233" s="89" t="s">
        <v>423</v>
      </c>
      <c r="U233" s="55" t="s">
        <v>101</v>
      </c>
      <c r="V233" s="89" t="s">
        <v>121</v>
      </c>
      <c r="W233" s="55" t="s">
        <v>102</v>
      </c>
      <c r="X233" s="89" t="s">
        <v>122</v>
      </c>
      <c r="Y233" s="55" t="s">
        <v>93</v>
      </c>
      <c r="Z233" s="91">
        <v>5.69</v>
      </c>
      <c r="AA233" s="52" t="s">
        <v>26</v>
      </c>
      <c r="AB233" s="90" t="s">
        <v>125</v>
      </c>
      <c r="AC233" s="55" t="s">
        <v>91</v>
      </c>
      <c r="AD233" s="91">
        <v>337.76900000000001</v>
      </c>
      <c r="AH233" s="77">
        <f t="shared" si="69"/>
        <v>3719.2186201944101</v>
      </c>
      <c r="AI233" s="78">
        <f t="shared" si="70"/>
        <v>395.51523286976703</v>
      </c>
      <c r="AJ233" s="79">
        <f t="shared" si="71"/>
        <v>209.49923834307822</v>
      </c>
      <c r="AK233" s="77">
        <f t="shared" si="72"/>
        <v>4424.1842610364702</v>
      </c>
      <c r="AL233" s="78">
        <f t="shared" si="73"/>
        <v>276.39534795505801</v>
      </c>
      <c r="AM233" s="79">
        <f t="shared" si="74"/>
        <v>174.15320120416266</v>
      </c>
      <c r="AN233" s="81"/>
      <c r="AO233" s="82"/>
      <c r="AP233" s="79"/>
      <c r="AQ233" s="100">
        <f>AI233*'Berechnungen 525d'!$C$5/'Berechnungen 525d'!$F$3/1000</f>
        <v>15.393091542341736</v>
      </c>
      <c r="AR233" s="100">
        <f>AI233*'Berechnungen 525d'!$C$6/'Berechnungen 525d'!$F$3/1000</f>
        <v>8.5778296380988284</v>
      </c>
      <c r="AS233" s="100">
        <f>AI233*'Berechnungen 525d'!$C$7/'Berechnungen 525d'!$F$3/1000</f>
        <v>5.3464554593629678</v>
      </c>
      <c r="AT233" s="100">
        <f>AI233*'Berechnungen 525d'!$C$8/'Berechnungen 525d'!$F$3/1000</f>
        <v>3.7307683699950385</v>
      </c>
      <c r="AU233" s="100">
        <f>AI233*'Berechnungen 525d'!$C$9/'Berechnungen 525d'!$F$3/1000</f>
        <v>2.937612889759873</v>
      </c>
      <c r="AV233" s="4">
        <f>AH233/'Berechnungen 525d'!$C$5*'Berechnungen 525d'!$B$3/1000*60</f>
        <v>36.026343756438948</v>
      </c>
      <c r="AW233" s="4">
        <f>AH233/'Berechnungen 525d'!$C$6*'Berechnungen 525d'!$B$3/1000*60</f>
        <v>64.650014138267153</v>
      </c>
      <c r="AX233" s="4">
        <f>AH233/'Berechnungen 525d'!$C$7*'Berechnungen 525d'!$B$3/1000*60</f>
        <v>103.7241985075495</v>
      </c>
      <c r="AY233" s="4">
        <f>AH233/'Berechnungen 525d'!$C$8*'Berechnungen 525d'!$B$3/1000*60</f>
        <v>148.64412699507093</v>
      </c>
      <c r="AZ233" s="4">
        <f>AH233/'Berechnungen 525d'!$C$9*'Berechnungen 525d'!$B$3/1000*60</f>
        <v>188.77804128374009</v>
      </c>
      <c r="BA233" s="99"/>
      <c r="BB233" s="82"/>
      <c r="BC233" s="17">
        <f t="shared" si="75"/>
        <v>73.945999999999998</v>
      </c>
      <c r="BD233" s="95">
        <f t="shared" si="76"/>
        <v>752</v>
      </c>
      <c r="BE233" s="4">
        <f>BD233*60*'Berechnungen 525d'!$D$9/1000</f>
        <v>38.169599999999996</v>
      </c>
      <c r="BF233" s="19">
        <f t="shared" si="77"/>
        <v>1004</v>
      </c>
      <c r="BG233" s="19">
        <f t="shared" si="78"/>
        <v>1038</v>
      </c>
      <c r="BH233" s="19">
        <f t="shared" si="67"/>
        <v>-34</v>
      </c>
      <c r="BI233" s="19" t="str">
        <f>IF(ISBLANK(R233),#REF!,R233)</f>
        <v>2.5</v>
      </c>
      <c r="BJ233" s="19" t="str">
        <f>IF(ISBLANK(Q233),#REF!,Q233)</f>
        <v>km/h</v>
      </c>
      <c r="BK233" s="19" t="e">
        <f t="shared" si="68"/>
        <v>#VALUE!</v>
      </c>
      <c r="BL233" s="47">
        <f t="shared" si="79"/>
        <v>5.69</v>
      </c>
      <c r="BM233" s="48">
        <f t="shared" si="80"/>
        <v>3.867</v>
      </c>
      <c r="BN233" s="20">
        <f t="shared" si="81"/>
        <v>337.76900000000001</v>
      </c>
      <c r="BO233" s="20">
        <f t="shared" si="82"/>
        <v>337.76900000000001</v>
      </c>
      <c r="BP233" s="20">
        <f t="shared" si="83"/>
        <v>0</v>
      </c>
    </row>
    <row r="234" spans="1:68" x14ac:dyDescent="0.25">
      <c r="A234">
        <v>3725.2638940387401</v>
      </c>
      <c r="B234">
        <v>131.560459778747</v>
      </c>
      <c r="D234">
        <v>4431.8618042226499</v>
      </c>
      <c r="E234">
        <v>274.42285662263998</v>
      </c>
      <c r="J234" s="64">
        <v>74236</v>
      </c>
      <c r="K234" s="88" t="s">
        <v>91</v>
      </c>
      <c r="L234" s="91">
        <v>337.76900000000001</v>
      </c>
      <c r="M234" s="88" t="s">
        <v>91</v>
      </c>
      <c r="N234" s="91">
        <v>3.871</v>
      </c>
      <c r="O234" s="70" t="s">
        <v>92</v>
      </c>
      <c r="P234" s="93" t="s">
        <v>413</v>
      </c>
      <c r="Q234" s="55" t="s">
        <v>20</v>
      </c>
      <c r="R234" s="89" t="s">
        <v>119</v>
      </c>
      <c r="S234" s="55" t="s">
        <v>101</v>
      </c>
      <c r="T234" s="89" t="s">
        <v>423</v>
      </c>
      <c r="U234" s="55" t="s">
        <v>101</v>
      </c>
      <c r="V234" s="89" t="s">
        <v>121</v>
      </c>
      <c r="W234" s="55" t="s">
        <v>102</v>
      </c>
      <c r="X234" s="89" t="s">
        <v>122</v>
      </c>
      <c r="Y234" s="55" t="s">
        <v>93</v>
      </c>
      <c r="Z234" s="91">
        <v>5.92</v>
      </c>
      <c r="AA234" s="52" t="s">
        <v>26</v>
      </c>
      <c r="AB234" s="90" t="s">
        <v>123</v>
      </c>
      <c r="AC234" s="55" t="s">
        <v>91</v>
      </c>
      <c r="AD234" s="91">
        <v>337.76900000000001</v>
      </c>
      <c r="AH234" s="77">
        <f t="shared" si="69"/>
        <v>3725.2638940387401</v>
      </c>
      <c r="AI234" s="78">
        <f t="shared" si="70"/>
        <v>394.68137933624098</v>
      </c>
      <c r="AJ234" s="79">
        <f t="shared" si="71"/>
        <v>209.39736234360436</v>
      </c>
      <c r="AK234" s="77">
        <f t="shared" si="72"/>
        <v>4431.8618042226499</v>
      </c>
      <c r="AL234" s="78">
        <f t="shared" si="73"/>
        <v>274.42285662263998</v>
      </c>
      <c r="AM234" s="79">
        <f t="shared" si="74"/>
        <v>173.2104208084267</v>
      </c>
      <c r="AN234" s="81"/>
      <c r="AO234" s="82"/>
      <c r="AP234" s="79"/>
      <c r="AQ234" s="100">
        <f>AI234*'Berechnungen 525d'!$C$5/'Berechnungen 525d'!$F$3/1000</f>
        <v>15.360638724579598</v>
      </c>
      <c r="AR234" s="100">
        <f>AI234*'Berechnungen 525d'!$C$6/'Berechnungen 525d'!$F$3/1000</f>
        <v>8.5597452434680186</v>
      </c>
      <c r="AS234" s="100">
        <f>AI234*'Berechnungen 525d'!$C$7/'Berechnungen 525d'!$F$3/1000</f>
        <v>5.3351836791478755</v>
      </c>
      <c r="AT234" s="100">
        <f>AI234*'Berechnungen 525d'!$C$8/'Berechnungen 525d'!$F$3/1000</f>
        <v>3.7229028969878026</v>
      </c>
      <c r="AU234" s="100">
        <f>AI234*'Berechnungen 525d'!$C$9/'Berechnungen 525d'!$F$3/1000</f>
        <v>2.9314196039274041</v>
      </c>
      <c r="AV234" s="4">
        <f>AH234/'Berechnungen 525d'!$C$5*'Berechnungen 525d'!$B$3/1000*60</f>
        <v>36.084901517048955</v>
      </c>
      <c r="AW234" s="4">
        <f>AH234/'Berechnungen 525d'!$C$6*'Berechnungen 525d'!$B$3/1000*60</f>
        <v>64.755097242923483</v>
      </c>
      <c r="AX234" s="4">
        <f>AH234/'Berechnungen 525d'!$C$7*'Berechnungen 525d'!$B$3/1000*60</f>
        <v>103.89279337875635</v>
      </c>
      <c r="AY234" s="4">
        <f>AH234/'Berechnungen 525d'!$C$8*'Berechnungen 525d'!$B$3/1000*60</f>
        <v>148.88573539317838</v>
      </c>
      <c r="AZ234" s="4">
        <f>AH234/'Berechnungen 525d'!$C$9*'Berechnungen 525d'!$B$3/1000*60</f>
        <v>189.08488394933656</v>
      </c>
      <c r="BA234" s="99"/>
      <c r="BB234" s="82"/>
      <c r="BC234" s="17">
        <f t="shared" si="75"/>
        <v>74.236000000000004</v>
      </c>
      <c r="BD234" s="95">
        <f t="shared" si="76"/>
        <v>749</v>
      </c>
      <c r="BE234" s="4">
        <f>BD234*60*'Berechnungen 525d'!$D$9/1000</f>
        <v>38.01732765957447</v>
      </c>
      <c r="BF234" s="19">
        <f t="shared" si="77"/>
        <v>1004</v>
      </c>
      <c r="BG234" s="19">
        <f t="shared" si="78"/>
        <v>1038</v>
      </c>
      <c r="BH234" s="19">
        <f t="shared" si="67"/>
        <v>-34</v>
      </c>
      <c r="BI234" s="19" t="str">
        <f>IF(ISBLANK(R234),#REF!,R234)</f>
        <v>2.5</v>
      </c>
      <c r="BJ234" s="19" t="str">
        <f>IF(ISBLANK(Q234),#REF!,Q234)</f>
        <v>km/h</v>
      </c>
      <c r="BK234" s="19" t="e">
        <f t="shared" si="68"/>
        <v>#VALUE!</v>
      </c>
      <c r="BL234" s="47">
        <f t="shared" si="79"/>
        <v>5.92</v>
      </c>
      <c r="BM234" s="48">
        <f t="shared" si="80"/>
        <v>3.871</v>
      </c>
      <c r="BN234" s="20">
        <f t="shared" si="81"/>
        <v>337.76900000000001</v>
      </c>
      <c r="BO234" s="20">
        <f t="shared" si="82"/>
        <v>337.76900000000001</v>
      </c>
      <c r="BP234" s="20">
        <f t="shared" si="83"/>
        <v>0</v>
      </c>
    </row>
    <row r="235" spans="1:68" x14ac:dyDescent="0.25">
      <c r="A235">
        <v>3735.3424794696898</v>
      </c>
      <c r="B235">
        <v>131.37656705419599</v>
      </c>
      <c r="D235">
        <v>4439.5393474088296</v>
      </c>
      <c r="E235">
        <v>272.45036529022201</v>
      </c>
      <c r="J235" s="64">
        <v>74517</v>
      </c>
      <c r="K235" s="88" t="s">
        <v>91</v>
      </c>
      <c r="L235" s="91">
        <v>337.76900000000001</v>
      </c>
      <c r="M235" s="88" t="s">
        <v>91</v>
      </c>
      <c r="N235" s="91">
        <v>3.8759999999999999</v>
      </c>
      <c r="O235" s="70" t="s">
        <v>92</v>
      </c>
      <c r="P235" s="93" t="s">
        <v>118</v>
      </c>
      <c r="Q235" s="55" t="s">
        <v>20</v>
      </c>
      <c r="R235" s="89" t="s">
        <v>119</v>
      </c>
      <c r="S235" s="55" t="s">
        <v>101</v>
      </c>
      <c r="T235" s="89" t="s">
        <v>424</v>
      </c>
      <c r="U235" s="55" t="s">
        <v>101</v>
      </c>
      <c r="V235" s="89" t="s">
        <v>121</v>
      </c>
      <c r="W235" s="55" t="s">
        <v>102</v>
      </c>
      <c r="X235" s="89" t="s">
        <v>122</v>
      </c>
      <c r="Y235" s="55" t="s">
        <v>93</v>
      </c>
      <c r="Z235" s="91">
        <v>5.85</v>
      </c>
      <c r="AA235" s="52" t="s">
        <v>26</v>
      </c>
      <c r="AB235" s="90" t="s">
        <v>125</v>
      </c>
      <c r="AC235" s="55" t="s">
        <v>91</v>
      </c>
      <c r="AD235" s="91">
        <v>337.76900000000001</v>
      </c>
      <c r="AH235" s="77">
        <f t="shared" si="69"/>
        <v>3735.3424794696898</v>
      </c>
      <c r="AI235" s="78">
        <f t="shared" si="70"/>
        <v>394.12970116258793</v>
      </c>
      <c r="AJ235" s="79">
        <f t="shared" si="71"/>
        <v>209.67039684085682</v>
      </c>
      <c r="AK235" s="77">
        <f t="shared" si="72"/>
        <v>4439.5393474088296</v>
      </c>
      <c r="AL235" s="78">
        <f t="shared" si="73"/>
        <v>272.45036529022201</v>
      </c>
      <c r="AM235" s="79">
        <f t="shared" si="74"/>
        <v>172.26332686212407</v>
      </c>
      <c r="AN235" s="81"/>
      <c r="AO235" s="82"/>
      <c r="AP235" s="79"/>
      <c r="AQ235" s="100">
        <f>AI235*'Berechnungen 525d'!$C$5/'Berechnungen 525d'!$F$3/1000</f>
        <v>15.33916791404384</v>
      </c>
      <c r="AR235" s="100">
        <f>AI235*'Berechnungen 525d'!$C$6/'Berechnungen 525d'!$F$3/1000</f>
        <v>8.5477805933221394</v>
      </c>
      <c r="AS235" s="100">
        <f>AI235*'Berechnungen 525d'!$C$7/'Berechnungen 525d'!$F$3/1000</f>
        <v>5.3277262602213327</v>
      </c>
      <c r="AT235" s="100">
        <f>AI235*'Berechnungen 525d'!$C$8/'Berechnungen 525d'!$F$3/1000</f>
        <v>3.7176990936709298</v>
      </c>
      <c r="AU235" s="100">
        <f>AI235*'Berechnungen 525d'!$C$9/'Berechnungen 525d'!$F$3/1000</f>
        <v>2.9273221210007327</v>
      </c>
      <c r="AV235" s="4">
        <f>AH235/'Berechnungen 525d'!$C$5*'Berechnungen 525d'!$B$3/1000*60</f>
        <v>36.182528094132259</v>
      </c>
      <c r="AW235" s="4">
        <f>AH235/'Berechnungen 525d'!$C$6*'Berechnungen 525d'!$B$3/1000*60</f>
        <v>64.930290141525006</v>
      </c>
      <c r="AX235" s="4">
        <f>AH235/'Berechnungen 525d'!$C$7*'Berechnungen 525d'!$B$3/1000*60</f>
        <v>104.17387209519397</v>
      </c>
      <c r="AY235" s="4">
        <f>AH235/'Berechnungen 525d'!$C$8*'Berechnungen 525d'!$B$3/1000*60</f>
        <v>149.28854111279765</v>
      </c>
      <c r="AZ235" s="4">
        <f>AH235/'Berechnungen 525d'!$C$9*'Berechnungen 525d'!$B$3/1000*60</f>
        <v>189.59644721325299</v>
      </c>
      <c r="BA235" s="99"/>
      <c r="BB235" s="82"/>
      <c r="BC235" s="17">
        <f t="shared" si="75"/>
        <v>74.516999999999996</v>
      </c>
      <c r="BD235" s="95">
        <f t="shared" si="76"/>
        <v>750</v>
      </c>
      <c r="BE235" s="4">
        <f>BD235*60*'Berechnungen 525d'!$D$9/1000</f>
        <v>38.068085106382973</v>
      </c>
      <c r="BF235" s="19">
        <f t="shared" si="77"/>
        <v>1004</v>
      </c>
      <c r="BG235" s="19">
        <f t="shared" si="78"/>
        <v>1037</v>
      </c>
      <c r="BH235" s="19">
        <f t="shared" si="67"/>
        <v>-33</v>
      </c>
      <c r="BI235" s="19" t="str">
        <f>IF(ISBLANK(R235),#REF!,R235)</f>
        <v>2.5</v>
      </c>
      <c r="BJ235" s="19" t="str">
        <f>IF(ISBLANK(Q235),#REF!,Q235)</f>
        <v>km/h</v>
      </c>
      <c r="BK235" s="19" t="e">
        <f t="shared" si="68"/>
        <v>#VALUE!</v>
      </c>
      <c r="BL235" s="47">
        <f t="shared" si="79"/>
        <v>5.85</v>
      </c>
      <c r="BM235" s="48">
        <f t="shared" si="80"/>
        <v>3.8759999999999999</v>
      </c>
      <c r="BN235" s="20">
        <f t="shared" si="81"/>
        <v>337.76900000000001</v>
      </c>
      <c r="BO235" s="20">
        <f t="shared" si="82"/>
        <v>337.76900000000001</v>
      </c>
      <c r="BP235" s="20">
        <f t="shared" si="83"/>
        <v>0</v>
      </c>
    </row>
    <row r="236" spans="1:68" x14ac:dyDescent="0.25">
      <c r="A236">
        <v>3755.4933922841401</v>
      </c>
      <c r="B236">
        <v>130.45006312805401</v>
      </c>
      <c r="D236">
        <v>4454.8944337811899</v>
      </c>
      <c r="E236">
        <v>267.51724033289599</v>
      </c>
      <c r="J236" s="64">
        <v>74817</v>
      </c>
      <c r="K236" s="88" t="s">
        <v>91</v>
      </c>
      <c r="L236" s="91">
        <v>337.76900000000001</v>
      </c>
      <c r="M236" s="88" t="s">
        <v>91</v>
      </c>
      <c r="N236" s="91">
        <v>3.871</v>
      </c>
      <c r="O236" s="70" t="s">
        <v>92</v>
      </c>
      <c r="P236" s="93" t="s">
        <v>128</v>
      </c>
      <c r="Q236" s="55" t="s">
        <v>20</v>
      </c>
      <c r="R236" s="89" t="s">
        <v>119</v>
      </c>
      <c r="S236" s="55" t="s">
        <v>101</v>
      </c>
      <c r="T236" s="89" t="s">
        <v>423</v>
      </c>
      <c r="U236" s="55" t="s">
        <v>101</v>
      </c>
      <c r="V236" s="89" t="s">
        <v>121</v>
      </c>
      <c r="W236" s="55" t="s">
        <v>102</v>
      </c>
      <c r="X236" s="89" t="s">
        <v>122</v>
      </c>
      <c r="Y236" s="55" t="s">
        <v>93</v>
      </c>
      <c r="Z236" s="91">
        <v>5.69</v>
      </c>
      <c r="AA236" s="52" t="s">
        <v>26</v>
      </c>
      <c r="AB236" s="90" t="s">
        <v>125</v>
      </c>
      <c r="AC236" s="55" t="s">
        <v>91</v>
      </c>
      <c r="AD236" s="91">
        <v>337.76900000000001</v>
      </c>
      <c r="AH236" s="77">
        <f t="shared" si="69"/>
        <v>3755.4933922841401</v>
      </c>
      <c r="AI236" s="78">
        <f t="shared" si="70"/>
        <v>391.35018938416204</v>
      </c>
      <c r="AJ236" s="79">
        <f t="shared" si="71"/>
        <v>209.31486738426926</v>
      </c>
      <c r="AK236" s="77">
        <f t="shared" si="72"/>
        <v>4454.8944337811899</v>
      </c>
      <c r="AL236" s="78">
        <f t="shared" si="73"/>
        <v>267.51724033289599</v>
      </c>
      <c r="AM236" s="79">
        <f t="shared" si="74"/>
        <v>169.72926055329535</v>
      </c>
      <c r="AN236" s="81"/>
      <c r="AO236" s="82"/>
      <c r="AP236" s="79"/>
      <c r="AQ236" s="100">
        <f>AI236*'Berechnungen 525d'!$C$5/'Berechnungen 525d'!$F$3/1000</f>
        <v>15.230991854836493</v>
      </c>
      <c r="AR236" s="100">
        <f>AI236*'Berechnungen 525d'!$C$6/'Berechnungen 525d'!$F$3/1000</f>
        <v>8.4874992778859859</v>
      </c>
      <c r="AS236" s="100">
        <f>AI236*'Berechnungen 525d'!$C$7/'Berechnungen 525d'!$F$3/1000</f>
        <v>5.290153659504278</v>
      </c>
      <c r="AT236" s="100">
        <f>AI236*'Berechnungen 525d'!$C$8/'Berechnungen 525d'!$F$3/1000</f>
        <v>3.6914808503134249</v>
      </c>
      <c r="AU236" s="100">
        <f>AI236*'Berechnungen 525d'!$C$9/'Berechnungen 525d'!$F$3/1000</f>
        <v>2.9066778348924602</v>
      </c>
      <c r="AV236" s="4">
        <f>AH236/'Berechnungen 525d'!$C$5*'Berechnungen 525d'!$B$3/1000*60</f>
        <v>36.377720629499123</v>
      </c>
      <c r="AW236" s="4">
        <f>AH236/'Berechnungen 525d'!$C$6*'Berechnungen 525d'!$B$3/1000*60</f>
        <v>65.280567157046377</v>
      </c>
      <c r="AX236" s="4">
        <f>AH236/'Berechnungen 525d'!$C$7*'Berechnungen 525d'!$B$3/1000*60</f>
        <v>104.73585499921727</v>
      </c>
      <c r="AY236" s="4">
        <f>AH236/'Berechnungen 525d'!$C$8*'Berechnungen 525d'!$B$3/1000*60</f>
        <v>150.09390243982315</v>
      </c>
      <c r="AZ236" s="4">
        <f>AH236/'Berechnungen 525d'!$C$9*'Berechnungen 525d'!$B$3/1000*60</f>
        <v>190.61925609857542</v>
      </c>
      <c r="BA236" s="99"/>
      <c r="BB236" s="82"/>
      <c r="BC236" s="17">
        <f t="shared" si="75"/>
        <v>74.816999999999993</v>
      </c>
      <c r="BD236" s="95">
        <f t="shared" si="76"/>
        <v>752</v>
      </c>
      <c r="BE236" s="4">
        <f>BD236*60*'Berechnungen 525d'!$D$9/1000</f>
        <v>38.169599999999996</v>
      </c>
      <c r="BF236" s="19">
        <f t="shared" si="77"/>
        <v>1004</v>
      </c>
      <c r="BG236" s="19">
        <f t="shared" si="78"/>
        <v>1038</v>
      </c>
      <c r="BH236" s="19">
        <f t="shared" si="67"/>
        <v>-34</v>
      </c>
      <c r="BI236" s="19" t="str">
        <f>IF(ISBLANK(R236),#REF!,R236)</f>
        <v>2.5</v>
      </c>
      <c r="BJ236" s="19" t="str">
        <f>IF(ISBLANK(Q236),#REF!,Q236)</f>
        <v>km/h</v>
      </c>
      <c r="BK236" s="19" t="e">
        <f t="shared" si="68"/>
        <v>#VALUE!</v>
      </c>
      <c r="BL236" s="47">
        <f t="shared" si="79"/>
        <v>5.69</v>
      </c>
      <c r="BM236" s="48">
        <f t="shared" si="80"/>
        <v>3.871</v>
      </c>
      <c r="BN236" s="20">
        <f t="shared" si="81"/>
        <v>337.76900000000001</v>
      </c>
      <c r="BO236" s="20">
        <f t="shared" si="82"/>
        <v>337.76900000000001</v>
      </c>
      <c r="BP236" s="20">
        <f t="shared" si="83"/>
        <v>0</v>
      </c>
    </row>
    <row r="237" spans="1:68" x14ac:dyDescent="0.25">
      <c r="A237">
        <v>3783.70884225601</v>
      </c>
      <c r="B237">
        <v>129.52543661614899</v>
      </c>
      <c r="D237">
        <v>4462.5719769673697</v>
      </c>
      <c r="E237">
        <v>266.53289129296797</v>
      </c>
      <c r="J237" s="64">
        <v>75098</v>
      </c>
      <c r="K237" s="88" t="s">
        <v>91</v>
      </c>
      <c r="L237" s="91">
        <v>337.76900000000001</v>
      </c>
      <c r="M237" s="88" t="s">
        <v>91</v>
      </c>
      <c r="N237" s="91">
        <v>3.871</v>
      </c>
      <c r="O237" s="70" t="s">
        <v>92</v>
      </c>
      <c r="P237" s="93" t="s">
        <v>118</v>
      </c>
      <c r="Q237" s="55" t="s">
        <v>20</v>
      </c>
      <c r="R237" s="89" t="s">
        <v>119</v>
      </c>
      <c r="S237" s="55" t="s">
        <v>101</v>
      </c>
      <c r="T237" s="89" t="s">
        <v>423</v>
      </c>
      <c r="U237" s="55" t="s">
        <v>101</v>
      </c>
      <c r="V237" s="89" t="s">
        <v>121</v>
      </c>
      <c r="W237" s="55" t="s">
        <v>102</v>
      </c>
      <c r="X237" s="89" t="s">
        <v>122</v>
      </c>
      <c r="Y237" s="55" t="s">
        <v>93</v>
      </c>
      <c r="Z237" s="91">
        <v>5.85</v>
      </c>
      <c r="AA237" s="52" t="s">
        <v>26</v>
      </c>
      <c r="AB237" s="90" t="s">
        <v>125</v>
      </c>
      <c r="AC237" s="55" t="s">
        <v>91</v>
      </c>
      <c r="AD237" s="91">
        <v>337.76900000000001</v>
      </c>
      <c r="AH237" s="77">
        <f t="shared" si="69"/>
        <v>3783.70884225601</v>
      </c>
      <c r="AI237" s="78">
        <f t="shared" si="70"/>
        <v>388.57630984844695</v>
      </c>
      <c r="AJ237" s="79">
        <f t="shared" si="71"/>
        <v>209.39270914523919</v>
      </c>
      <c r="AK237" s="77">
        <f t="shared" si="72"/>
        <v>4462.5719769673697</v>
      </c>
      <c r="AL237" s="78">
        <f t="shared" si="73"/>
        <v>266.53289129296797</v>
      </c>
      <c r="AM237" s="79">
        <f t="shared" si="74"/>
        <v>169.39616371981589</v>
      </c>
      <c r="AN237" s="81"/>
      <c r="AO237" s="82"/>
      <c r="AP237" s="79"/>
      <c r="AQ237" s="100">
        <f>AI237*'Berechnungen 525d'!$C$5/'Berechnungen 525d'!$F$3/1000</f>
        <v>15.123034997370146</v>
      </c>
      <c r="AR237" s="100">
        <f>AI237*'Berechnungen 525d'!$C$6/'Berechnungen 525d'!$F$3/1000</f>
        <v>8.4273401130383245</v>
      </c>
      <c r="AS237" s="100">
        <f>AI237*'Berechnungen 525d'!$C$7/'Berechnungen 525d'!$F$3/1000</f>
        <v>5.2526571937430653</v>
      </c>
      <c r="AT237" s="100">
        <f>AI237*'Berechnungen 525d'!$C$8/'Berechnungen 525d'!$F$3/1000</f>
        <v>3.6653157340954361</v>
      </c>
      <c r="AU237" s="100">
        <f>AI237*'Berechnungen 525d'!$C$9/'Berechnungen 525d'!$F$3/1000</f>
        <v>2.8860753811775091</v>
      </c>
      <c r="AV237" s="4">
        <f>AH237/'Berechnungen 525d'!$C$5*'Berechnungen 525d'!$B$3/1000*60</f>
        <v>36.651030591545947</v>
      </c>
      <c r="AW237" s="4">
        <f>AH237/'Berechnungen 525d'!$C$6*'Berechnungen 525d'!$B$3/1000*60</f>
        <v>65.771027499897528</v>
      </c>
      <c r="AX237" s="4">
        <f>AH237/'Berechnungen 525d'!$C$7*'Berechnungen 525d'!$B$3/1000*60</f>
        <v>105.52274741741803</v>
      </c>
      <c r="AY237" s="4">
        <f>AH237/'Berechnungen 525d'!$C$8*'Berechnungen 525d'!$B$3/1000*60</f>
        <v>151.22157503913448</v>
      </c>
      <c r="AZ237" s="4">
        <f>AH237/'Berechnungen 525d'!$C$9*'Berechnungen 525d'!$B$3/1000*60</f>
        <v>192.05140029970079</v>
      </c>
      <c r="BA237" s="99"/>
      <c r="BB237" s="82"/>
      <c r="BC237" s="17">
        <f t="shared" si="75"/>
        <v>75.097999999999999</v>
      </c>
      <c r="BD237" s="95">
        <f t="shared" si="76"/>
        <v>750</v>
      </c>
      <c r="BE237" s="4">
        <f>BD237*60*'Berechnungen 525d'!$D$9/1000</f>
        <v>38.068085106382973</v>
      </c>
      <c r="BF237" s="19">
        <f t="shared" si="77"/>
        <v>1004</v>
      </c>
      <c r="BG237" s="19">
        <f t="shared" si="78"/>
        <v>1038</v>
      </c>
      <c r="BH237" s="19">
        <f t="shared" si="67"/>
        <v>-34</v>
      </c>
      <c r="BI237" s="19" t="str">
        <f>IF(ISBLANK(R237),#REF!,R237)</f>
        <v>2.5</v>
      </c>
      <c r="BJ237" s="19" t="str">
        <f>IF(ISBLANK(Q237),#REF!,Q237)</f>
        <v>km/h</v>
      </c>
      <c r="BK237" s="19" t="e">
        <f t="shared" si="68"/>
        <v>#VALUE!</v>
      </c>
      <c r="BL237" s="47">
        <f t="shared" si="79"/>
        <v>5.85</v>
      </c>
      <c r="BM237" s="48">
        <f t="shared" si="80"/>
        <v>3.871</v>
      </c>
      <c r="BN237" s="20">
        <f t="shared" si="81"/>
        <v>337.76900000000001</v>
      </c>
      <c r="BO237" s="20">
        <f t="shared" si="82"/>
        <v>337.76900000000001</v>
      </c>
      <c r="BP237" s="20">
        <f t="shared" si="83"/>
        <v>0</v>
      </c>
    </row>
    <row r="238" spans="1:68" x14ac:dyDescent="0.25">
      <c r="A238">
        <v>3791.7692073817798</v>
      </c>
      <c r="B238">
        <v>129.15483504569201</v>
      </c>
      <c r="D238">
        <v>4470.2495201535503</v>
      </c>
      <c r="E238">
        <v>262.58411537556998</v>
      </c>
      <c r="J238" s="64">
        <v>75368</v>
      </c>
      <c r="K238" s="88" t="s">
        <v>91</v>
      </c>
      <c r="L238" s="91">
        <v>337.76900000000001</v>
      </c>
      <c r="M238" s="88" t="s">
        <v>91</v>
      </c>
      <c r="N238" s="91">
        <v>3.8759999999999999</v>
      </c>
      <c r="O238" s="70" t="s">
        <v>92</v>
      </c>
      <c r="P238" s="93" t="s">
        <v>118</v>
      </c>
      <c r="Q238" s="55" t="s">
        <v>20</v>
      </c>
      <c r="R238" s="89" t="s">
        <v>119</v>
      </c>
      <c r="S238" s="55" t="s">
        <v>101</v>
      </c>
      <c r="T238" s="89" t="s">
        <v>424</v>
      </c>
      <c r="U238" s="55" t="s">
        <v>101</v>
      </c>
      <c r="V238" s="89" t="s">
        <v>121</v>
      </c>
      <c r="W238" s="55" t="s">
        <v>102</v>
      </c>
      <c r="X238" s="89" t="s">
        <v>122</v>
      </c>
      <c r="Y238" s="55" t="s">
        <v>93</v>
      </c>
      <c r="Z238" s="91">
        <v>5.85</v>
      </c>
      <c r="AA238" s="52" t="s">
        <v>26</v>
      </c>
      <c r="AB238" s="90" t="s">
        <v>125</v>
      </c>
      <c r="AC238" s="55" t="s">
        <v>91</v>
      </c>
      <c r="AD238" s="91">
        <v>337.76900000000001</v>
      </c>
      <c r="AH238" s="77">
        <f t="shared" si="69"/>
        <v>3791.7692073817798</v>
      </c>
      <c r="AI238" s="78">
        <f t="shared" si="70"/>
        <v>387.464505137076</v>
      </c>
      <c r="AJ238" s="79">
        <f t="shared" si="71"/>
        <v>209.23837837384343</v>
      </c>
      <c r="AK238" s="77">
        <f t="shared" si="72"/>
        <v>4470.2495201535503</v>
      </c>
      <c r="AL238" s="78">
        <f t="shared" si="73"/>
        <v>262.58411537556998</v>
      </c>
      <c r="AM238" s="79">
        <f t="shared" si="74"/>
        <v>167.17361819634348</v>
      </c>
      <c r="AN238" s="81"/>
      <c r="AO238" s="82"/>
      <c r="AP238" s="79"/>
      <c r="AQ238" s="100">
        <f>AI238*'Berechnungen 525d'!$C$5/'Berechnungen 525d'!$F$3/1000</f>
        <v>15.079764573687186</v>
      </c>
      <c r="AR238" s="100">
        <f>AI238*'Berechnungen 525d'!$C$6/'Berechnungen 525d'!$F$3/1000</f>
        <v>8.4032275868638493</v>
      </c>
      <c r="AS238" s="100">
        <f>AI238*'Berechnungen 525d'!$C$7/'Berechnungen 525d'!$F$3/1000</f>
        <v>5.2376281534562352</v>
      </c>
      <c r="AT238" s="100">
        <f>AI238*'Berechnungen 525d'!$C$8/'Berechnungen 525d'!$F$3/1000</f>
        <v>3.6548284367524282</v>
      </c>
      <c r="AU238" s="100">
        <f>AI238*'Berechnungen 525d'!$C$9/'Berechnungen 525d'!$F$3/1000</f>
        <v>2.8778176667341953</v>
      </c>
      <c r="AV238" s="4">
        <f>AH238/'Berechnungen 525d'!$C$5*'Berechnungen 525d'!$B$3/1000*60</f>
        <v>36.729107605692604</v>
      </c>
      <c r="AW238" s="4">
        <f>AH238/'Berechnungen 525d'!$C$6*'Berechnungen 525d'!$B$3/1000*60</f>
        <v>65.911138306105897</v>
      </c>
      <c r="AX238" s="4">
        <f>AH238/'Berechnungen 525d'!$C$7*'Berechnungen 525d'!$B$3/1000*60</f>
        <v>105.74754057902705</v>
      </c>
      <c r="AY238" s="4">
        <f>AH238/'Berechnungen 525d'!$C$8*'Berechnungen 525d'!$B$3/1000*60</f>
        <v>151.54371956994424</v>
      </c>
      <c r="AZ238" s="4">
        <f>AH238/'Berechnungen 525d'!$C$9*'Berechnungen 525d'!$B$3/1000*60</f>
        <v>192.46052385382922</v>
      </c>
      <c r="BA238" s="99"/>
      <c r="BB238" s="82"/>
      <c r="BC238" s="17">
        <f t="shared" si="75"/>
        <v>75.367999999999995</v>
      </c>
      <c r="BD238" s="95">
        <f t="shared" si="76"/>
        <v>750</v>
      </c>
      <c r="BE238" s="4">
        <f>BD238*60*'Berechnungen 525d'!$D$9/1000</f>
        <v>38.068085106382973</v>
      </c>
      <c r="BF238" s="19">
        <f t="shared" si="77"/>
        <v>1004</v>
      </c>
      <c r="BG238" s="19">
        <f t="shared" si="78"/>
        <v>1037</v>
      </c>
      <c r="BH238" s="19">
        <f t="shared" si="67"/>
        <v>-33</v>
      </c>
      <c r="BI238" s="19" t="str">
        <f>IF(ISBLANK(R238),#REF!,R238)</f>
        <v>2.5</v>
      </c>
      <c r="BJ238" s="19" t="str">
        <f>IF(ISBLANK(Q238),#REF!,Q238)</f>
        <v>km/h</v>
      </c>
      <c r="BK238" s="19" t="e">
        <f t="shared" si="68"/>
        <v>#VALUE!</v>
      </c>
      <c r="BL238" s="47">
        <f t="shared" si="79"/>
        <v>5.85</v>
      </c>
      <c r="BM238" s="48">
        <f t="shared" si="80"/>
        <v>3.8759999999999999</v>
      </c>
      <c r="BN238" s="20">
        <f t="shared" si="81"/>
        <v>337.76900000000001</v>
      </c>
      <c r="BO238" s="20">
        <f t="shared" si="82"/>
        <v>337.76900000000001</v>
      </c>
      <c r="BP238" s="20">
        <f t="shared" si="83"/>
        <v>0</v>
      </c>
    </row>
    <row r="239" spans="1:68" x14ac:dyDescent="0.25">
      <c r="A239">
        <v>3811.9274212516002</v>
      </c>
      <c r="B239">
        <v>128.88016934276399</v>
      </c>
      <c r="D239">
        <v>4477.92706333973</v>
      </c>
      <c r="E239">
        <v>259.62348175066199</v>
      </c>
      <c r="J239" s="64">
        <v>75678</v>
      </c>
      <c r="K239" s="88" t="s">
        <v>91</v>
      </c>
      <c r="L239" s="91">
        <v>337.76900000000001</v>
      </c>
      <c r="M239" s="88" t="s">
        <v>91</v>
      </c>
      <c r="N239" s="91">
        <v>3.871</v>
      </c>
      <c r="O239" s="70" t="s">
        <v>92</v>
      </c>
      <c r="P239" s="93" t="s">
        <v>118</v>
      </c>
      <c r="Q239" s="55" t="s">
        <v>20</v>
      </c>
      <c r="R239" s="89" t="s">
        <v>119</v>
      </c>
      <c r="S239" s="55" t="s">
        <v>101</v>
      </c>
      <c r="T239" s="89" t="s">
        <v>424</v>
      </c>
      <c r="U239" s="55" t="s">
        <v>101</v>
      </c>
      <c r="V239" s="89" t="s">
        <v>121</v>
      </c>
      <c r="W239" s="55" t="s">
        <v>102</v>
      </c>
      <c r="X239" s="89" t="s">
        <v>122</v>
      </c>
      <c r="Y239" s="55" t="s">
        <v>93</v>
      </c>
      <c r="Z239" s="91">
        <v>5.85</v>
      </c>
      <c r="AA239" s="52" t="s">
        <v>26</v>
      </c>
      <c r="AB239" s="90" t="s">
        <v>125</v>
      </c>
      <c r="AC239" s="55" t="s">
        <v>91</v>
      </c>
      <c r="AD239" s="91">
        <v>337.76900000000001</v>
      </c>
      <c r="AH239" s="77">
        <f t="shared" si="69"/>
        <v>3811.9274212516002</v>
      </c>
      <c r="AI239" s="78">
        <f t="shared" si="70"/>
        <v>386.64050802829195</v>
      </c>
      <c r="AJ239" s="79">
        <f t="shared" si="71"/>
        <v>209.90341398124605</v>
      </c>
      <c r="AK239" s="77">
        <f t="shared" si="72"/>
        <v>4477.92706333973</v>
      </c>
      <c r="AL239" s="78">
        <f t="shared" si="73"/>
        <v>259.62348175066199</v>
      </c>
      <c r="AM239" s="79">
        <f t="shared" si="74"/>
        <v>165.57261642536363</v>
      </c>
      <c r="AN239" s="81"/>
      <c r="AO239" s="82"/>
      <c r="AP239" s="79"/>
      <c r="AQ239" s="100">
        <f>AI239*'Berechnungen 525d'!$C$5/'Berechnungen 525d'!$F$3/1000</f>
        <v>15.047695358971719</v>
      </c>
      <c r="AR239" s="100">
        <f>AI239*'Berechnungen 525d'!$C$6/'Berechnungen 525d'!$F$3/1000</f>
        <v>8.385356955762866</v>
      </c>
      <c r="AS239" s="100">
        <f>AI239*'Berechnungen 525d'!$C$7/'Berechnungen 525d'!$F$3/1000</f>
        <v>5.2264896094138411</v>
      </c>
      <c r="AT239" s="100">
        <f>AI239*'Berechnungen 525d'!$C$8/'Berechnungen 525d'!$F$3/1000</f>
        <v>3.6470559362393282</v>
      </c>
      <c r="AU239" s="100">
        <f>AI239*'Berechnungen 525d'!$C$9/'Berechnungen 525d'!$F$3/1000</f>
        <v>2.871697587590023</v>
      </c>
      <c r="AV239" s="4">
        <f>AH239/'Berechnungen 525d'!$C$5*'Berechnungen 525d'!$B$3/1000*60</f>
        <v>36.924370862992589</v>
      </c>
      <c r="AW239" s="4">
        <f>AH239/'Berechnungen 525d'!$C$6*'Berechnungen 525d'!$B$3/1000*60</f>
        <v>66.261542233589452</v>
      </c>
      <c r="AX239" s="4">
        <f>AH239/'Berechnungen 525d'!$C$7*'Berechnungen 525d'!$B$3/1000*60</f>
        <v>106.30972710004463</v>
      </c>
      <c r="AY239" s="4">
        <f>AH239/'Berechnungen 525d'!$C$8*'Berechnungen 525d'!$B$3/1000*60</f>
        <v>152.34937269455213</v>
      </c>
      <c r="AZ239" s="4">
        <f>AH239/'Berechnungen 525d'!$C$9*'Berechnungen 525d'!$B$3/1000*60</f>
        <v>193.48370332208123</v>
      </c>
      <c r="BA239" s="99"/>
      <c r="BB239" s="82"/>
      <c r="BC239" s="17">
        <f t="shared" si="75"/>
        <v>75.677999999999997</v>
      </c>
      <c r="BD239" s="95">
        <f t="shared" si="76"/>
        <v>750</v>
      </c>
      <c r="BE239" s="4">
        <f>BD239*60*'Berechnungen 525d'!$D$9/1000</f>
        <v>38.068085106382973</v>
      </c>
      <c r="BF239" s="19">
        <f t="shared" si="77"/>
        <v>1004</v>
      </c>
      <c r="BG239" s="19">
        <f t="shared" si="78"/>
        <v>1037</v>
      </c>
      <c r="BH239" s="19">
        <f t="shared" si="67"/>
        <v>-33</v>
      </c>
      <c r="BI239" s="19" t="str">
        <f>IF(ISBLANK(R239),#REF!,R239)</f>
        <v>2.5</v>
      </c>
      <c r="BJ239" s="19" t="str">
        <f>IF(ISBLANK(Q239),#REF!,Q239)</f>
        <v>km/h</v>
      </c>
      <c r="BK239" s="19" t="e">
        <f t="shared" si="68"/>
        <v>#VALUE!</v>
      </c>
      <c r="BL239" s="47">
        <f t="shared" si="79"/>
        <v>5.85</v>
      </c>
      <c r="BM239" s="48">
        <f t="shared" si="80"/>
        <v>3.871</v>
      </c>
      <c r="BN239" s="20">
        <f t="shared" si="81"/>
        <v>337.76900000000001</v>
      </c>
      <c r="BO239" s="20">
        <f t="shared" si="82"/>
        <v>337.76900000000001</v>
      </c>
      <c r="BP239" s="20">
        <f t="shared" si="83"/>
        <v>0</v>
      </c>
    </row>
    <row r="240" spans="1:68" x14ac:dyDescent="0.25">
      <c r="A240">
        <v>3824.0210979640001</v>
      </c>
      <c r="B240">
        <v>128.60362622559899</v>
      </c>
      <c r="D240">
        <v>4477.92706333973</v>
      </c>
      <c r="E240">
        <v>256.65905487319202</v>
      </c>
      <c r="J240" s="64">
        <v>75959</v>
      </c>
      <c r="K240" s="88" t="s">
        <v>91</v>
      </c>
      <c r="L240" s="91">
        <v>337.76900000000001</v>
      </c>
      <c r="M240" s="88" t="s">
        <v>91</v>
      </c>
      <c r="N240" s="91">
        <v>3.867</v>
      </c>
      <c r="O240" s="70" t="s">
        <v>92</v>
      </c>
      <c r="P240" s="93" t="s">
        <v>124</v>
      </c>
      <c r="Q240" s="55" t="s">
        <v>20</v>
      </c>
      <c r="R240" s="89" t="s">
        <v>119</v>
      </c>
      <c r="S240" s="55" t="s">
        <v>101</v>
      </c>
      <c r="T240" s="89" t="s">
        <v>424</v>
      </c>
      <c r="U240" s="55" t="s">
        <v>101</v>
      </c>
      <c r="V240" s="89" t="s">
        <v>121</v>
      </c>
      <c r="W240" s="55" t="s">
        <v>102</v>
      </c>
      <c r="X240" s="89" t="s">
        <v>122</v>
      </c>
      <c r="Y240" s="55" t="s">
        <v>93</v>
      </c>
      <c r="Z240" s="91">
        <v>5.77</v>
      </c>
      <c r="AA240" s="52" t="s">
        <v>26</v>
      </c>
      <c r="AB240" s="90" t="s">
        <v>125</v>
      </c>
      <c r="AC240" s="55" t="s">
        <v>91</v>
      </c>
      <c r="AD240" s="91">
        <v>337.76900000000001</v>
      </c>
      <c r="AH240" s="77">
        <f t="shared" si="69"/>
        <v>3824.0210979640001</v>
      </c>
      <c r="AI240" s="78">
        <f t="shared" si="70"/>
        <v>385.81087867679696</v>
      </c>
      <c r="AJ240" s="79">
        <f t="shared" si="71"/>
        <v>210.11752439296924</v>
      </c>
      <c r="AK240" s="77">
        <f t="shared" si="72"/>
        <v>4477.92706333973</v>
      </c>
      <c r="AL240" s="78">
        <f t="shared" si="73"/>
        <v>256.65905487319202</v>
      </c>
      <c r="AM240" s="79">
        <f t="shared" si="74"/>
        <v>163.68207897861697</v>
      </c>
      <c r="AN240" s="81"/>
      <c r="AO240" s="82"/>
      <c r="AP240" s="79"/>
      <c r="AQ240" s="100">
        <f>AI240*'Berechnungen 525d'!$C$5/'Berechnungen 525d'!$F$3/1000</f>
        <v>15.015406942515252</v>
      </c>
      <c r="AR240" s="100">
        <f>AI240*'Berechnungen 525d'!$C$6/'Berechnungen 525d'!$F$3/1000</f>
        <v>8.3673641740733835</v>
      </c>
      <c r="AS240" s="100">
        <f>AI240*'Berechnungen 525d'!$C$7/'Berechnungen 525d'!$F$3/1000</f>
        <v>5.2152749304156023</v>
      </c>
      <c r="AT240" s="100">
        <f>AI240*'Berechnungen 525d'!$C$8/'Berechnungen 525d'!$F$3/1000</f>
        <v>3.6392303085867117</v>
      </c>
      <c r="AU240" s="100">
        <f>AI240*'Berechnungen 525d'!$C$9/'Berechnungen 525d'!$F$3/1000</f>
        <v>2.8655356760525286</v>
      </c>
      <c r="AV240" s="4">
        <f>AH240/'Berechnungen 525d'!$C$5*'Berechnungen 525d'!$B$3/1000*60</f>
        <v>37.041516693612628</v>
      </c>
      <c r="AW240" s="4">
        <f>AH240/'Berechnungen 525d'!$C$6*'Berechnungen 525d'!$B$3/1000*60</f>
        <v>66.471762833743227</v>
      </c>
      <c r="AX240" s="4">
        <f>AH240/'Berechnungen 525d'!$C$7*'Berechnungen 525d'!$B$3/1000*60</f>
        <v>106.64700410688471</v>
      </c>
      <c r="AY240" s="4">
        <f>AH240/'Berechnungen 525d'!$C$8*'Berechnungen 525d'!$B$3/1000*60</f>
        <v>152.83271454687417</v>
      </c>
      <c r="AZ240" s="4">
        <f>AH240/'Berechnungen 525d'!$C$9*'Berechnungen 525d'!$B$3/1000*60</f>
        <v>194.09754747453016</v>
      </c>
      <c r="BA240" s="99"/>
      <c r="BB240" s="82"/>
      <c r="BC240" s="17">
        <f t="shared" si="75"/>
        <v>75.959000000000003</v>
      </c>
      <c r="BD240" s="95">
        <f t="shared" si="76"/>
        <v>751</v>
      </c>
      <c r="BE240" s="4">
        <f>BD240*60*'Berechnungen 525d'!$D$9/1000</f>
        <v>38.118842553191492</v>
      </c>
      <c r="BF240" s="19">
        <f t="shared" si="77"/>
        <v>1004</v>
      </c>
      <c r="BG240" s="19">
        <f t="shared" si="78"/>
        <v>1037</v>
      </c>
      <c r="BH240" s="19">
        <f t="shared" si="67"/>
        <v>-33</v>
      </c>
      <c r="BI240" s="19" t="str">
        <f>IF(ISBLANK(R240),#REF!,R240)</f>
        <v>2.5</v>
      </c>
      <c r="BJ240" s="19" t="str">
        <f>IF(ISBLANK(Q240),#REF!,Q240)</f>
        <v>km/h</v>
      </c>
      <c r="BK240" s="19" t="e">
        <f t="shared" si="68"/>
        <v>#VALUE!</v>
      </c>
      <c r="BL240" s="47">
        <f t="shared" si="79"/>
        <v>5.77</v>
      </c>
      <c r="BM240" s="48">
        <f t="shared" si="80"/>
        <v>3.867</v>
      </c>
      <c r="BN240" s="20">
        <f t="shared" si="81"/>
        <v>337.76900000000001</v>
      </c>
      <c r="BO240" s="20">
        <f t="shared" si="82"/>
        <v>337.76900000000001</v>
      </c>
      <c r="BP240" s="20">
        <f t="shared" si="83"/>
        <v>0</v>
      </c>
    </row>
    <row r="241" spans="1:68" x14ac:dyDescent="0.25">
      <c r="A241">
        <v>3832.07833406605</v>
      </c>
      <c r="B241">
        <v>127.953665416622</v>
      </c>
      <c r="D241">
        <v>4485.6046065259097</v>
      </c>
      <c r="E241">
        <v>252.710278955793</v>
      </c>
      <c r="J241" s="64">
        <v>76249</v>
      </c>
      <c r="K241" s="88" t="s">
        <v>91</v>
      </c>
      <c r="L241" s="91">
        <v>337.76900000000001</v>
      </c>
      <c r="M241" s="88" t="s">
        <v>91</v>
      </c>
      <c r="N241" s="91">
        <v>3.88</v>
      </c>
      <c r="O241" s="70" t="s">
        <v>92</v>
      </c>
      <c r="P241" s="93" t="s">
        <v>118</v>
      </c>
      <c r="Q241" s="55" t="s">
        <v>20</v>
      </c>
      <c r="R241" s="89" t="s">
        <v>119</v>
      </c>
      <c r="S241" s="55" t="s">
        <v>101</v>
      </c>
      <c r="T241" s="89" t="s">
        <v>423</v>
      </c>
      <c r="U241" s="55" t="s">
        <v>101</v>
      </c>
      <c r="V241" s="89" t="s">
        <v>121</v>
      </c>
      <c r="W241" s="55" t="s">
        <v>102</v>
      </c>
      <c r="X241" s="89" t="s">
        <v>122</v>
      </c>
      <c r="Y241" s="55" t="s">
        <v>93</v>
      </c>
      <c r="Z241" s="91">
        <v>5.85</v>
      </c>
      <c r="AA241" s="52" t="s">
        <v>26</v>
      </c>
      <c r="AB241" s="90" t="s">
        <v>125</v>
      </c>
      <c r="AC241" s="55" t="s">
        <v>91</v>
      </c>
      <c r="AD241" s="91">
        <v>337.76900000000001</v>
      </c>
      <c r="AH241" s="77">
        <f t="shared" si="69"/>
        <v>3832.07833406605</v>
      </c>
      <c r="AI241" s="78">
        <f t="shared" si="70"/>
        <v>383.86099624986599</v>
      </c>
      <c r="AJ241" s="79">
        <f t="shared" si="71"/>
        <v>209.49607498681138</v>
      </c>
      <c r="AK241" s="77">
        <f t="shared" si="72"/>
        <v>4485.6046065259097</v>
      </c>
      <c r="AL241" s="78">
        <f t="shared" si="73"/>
        <v>252.710278955793</v>
      </c>
      <c r="AM241" s="79">
        <f t="shared" si="74"/>
        <v>161.44010173936982</v>
      </c>
      <c r="AN241" s="81"/>
      <c r="AO241" s="82"/>
      <c r="AP241" s="79"/>
      <c r="AQ241" s="100">
        <f>AI241*'Berechnungen 525d'!$C$5/'Berechnungen 525d'!$F$3/1000</f>
        <v>14.939519299764374</v>
      </c>
      <c r="AR241" s="100">
        <f>AI241*'Berechnungen 525d'!$C$6/'Berechnungen 525d'!$F$3/1000</f>
        <v>8.325075640326709</v>
      </c>
      <c r="AS241" s="100">
        <f>AI241*'Berechnungen 525d'!$C$7/'Berechnungen 525d'!$F$3/1000</f>
        <v>5.1889170086967855</v>
      </c>
      <c r="AT241" s="100">
        <f>AI241*'Berechnungen 525d'!$C$8/'Berechnungen 525d'!$F$3/1000</f>
        <v>3.6208376928818224</v>
      </c>
      <c r="AU241" s="100">
        <f>AI241*'Berechnungen 525d'!$C$9/'Berechnungen 525d'!$F$3/1000</f>
        <v>2.8510533014817501</v>
      </c>
      <c r="AV241" s="4">
        <f>AH241/'Berechnungen 525d'!$C$5*'Berechnungen 525d'!$B$3/1000*60</f>
        <v>37.11956339835946</v>
      </c>
      <c r="AW241" s="4">
        <f>AH241/'Berechnungen 525d'!$C$6*'Berechnungen 525d'!$B$3/1000*60</f>
        <v>66.611819249110823</v>
      </c>
      <c r="AX241" s="4">
        <f>AH241/'Berechnungen 525d'!$C$7*'Berechnungen 525d'!$B$3/1000*60</f>
        <v>106.87171000406791</v>
      </c>
      <c r="AY241" s="4">
        <f>AH241/'Berechnungen 525d'!$C$8*'Berechnungen 525d'!$B$3/1000*60</f>
        <v>153.15473402157761</v>
      </c>
      <c r="AZ241" s="4">
        <f>AH241/'Berechnungen 525d'!$C$9*'Berechnungen 525d'!$B$3/1000*60</f>
        <v>194.5065122074036</v>
      </c>
      <c r="BA241" s="99"/>
      <c r="BB241" s="82"/>
      <c r="BC241" s="17">
        <f t="shared" si="75"/>
        <v>76.248999999999995</v>
      </c>
      <c r="BD241" s="95">
        <f t="shared" si="76"/>
        <v>750</v>
      </c>
      <c r="BE241" s="4">
        <f>BD241*60*'Berechnungen 525d'!$D$9/1000</f>
        <v>38.068085106382973</v>
      </c>
      <c r="BF241" s="19">
        <f t="shared" si="77"/>
        <v>1004</v>
      </c>
      <c r="BG241" s="19">
        <f t="shared" si="78"/>
        <v>1038</v>
      </c>
      <c r="BH241" s="19">
        <f t="shared" si="67"/>
        <v>-34</v>
      </c>
      <c r="BI241" s="19" t="str">
        <f>IF(ISBLANK(R241),#REF!,R241)</f>
        <v>2.5</v>
      </c>
      <c r="BJ241" s="19" t="str">
        <f>IF(ISBLANK(Q241),#REF!,Q241)</f>
        <v>km/h</v>
      </c>
      <c r="BK241" s="19" t="e">
        <f t="shared" si="68"/>
        <v>#VALUE!</v>
      </c>
      <c r="BL241" s="47">
        <f t="shared" si="79"/>
        <v>5.85</v>
      </c>
      <c r="BM241" s="48">
        <f t="shared" si="80"/>
        <v>3.88</v>
      </c>
      <c r="BN241" s="20">
        <f t="shared" si="81"/>
        <v>337.76900000000001</v>
      </c>
      <c r="BO241" s="20">
        <f t="shared" si="82"/>
        <v>337.76900000000001</v>
      </c>
      <c r="BP241" s="20">
        <f t="shared" si="83"/>
        <v>0</v>
      </c>
    </row>
    <row r="242" spans="1:68" x14ac:dyDescent="0.25">
      <c r="A242">
        <v>3850.2089405595002</v>
      </c>
      <c r="B242">
        <v>126.654213152225</v>
      </c>
      <c r="D242">
        <v>4493.2821497120904</v>
      </c>
      <c r="E242">
        <v>248.76150303839501</v>
      </c>
      <c r="J242" s="64">
        <v>76540</v>
      </c>
      <c r="K242" s="88" t="s">
        <v>91</v>
      </c>
      <c r="L242" s="91">
        <v>337.76900000000001</v>
      </c>
      <c r="M242" s="88" t="s">
        <v>91</v>
      </c>
      <c r="N242" s="91">
        <v>3.8759999999999999</v>
      </c>
      <c r="O242" s="70" t="s">
        <v>92</v>
      </c>
      <c r="P242" s="93" t="s">
        <v>413</v>
      </c>
      <c r="Q242" s="55" t="s">
        <v>20</v>
      </c>
      <c r="R242" s="89" t="s">
        <v>119</v>
      </c>
      <c r="S242" s="55" t="s">
        <v>101</v>
      </c>
      <c r="T242" s="89" t="s">
        <v>120</v>
      </c>
      <c r="U242" s="55" t="s">
        <v>101</v>
      </c>
      <c r="V242" s="89" t="s">
        <v>121</v>
      </c>
      <c r="W242" s="55" t="s">
        <v>102</v>
      </c>
      <c r="X242" s="89" t="s">
        <v>122</v>
      </c>
      <c r="Y242" s="55" t="s">
        <v>93</v>
      </c>
      <c r="Z242" s="91">
        <v>5.94</v>
      </c>
      <c r="AA242" s="52" t="s">
        <v>26</v>
      </c>
      <c r="AB242" s="90" t="s">
        <v>123</v>
      </c>
      <c r="AC242" s="55" t="s">
        <v>91</v>
      </c>
      <c r="AD242" s="91">
        <v>337.76900000000001</v>
      </c>
      <c r="AH242" s="77">
        <f t="shared" si="69"/>
        <v>3850.2089405595002</v>
      </c>
      <c r="AI242" s="78">
        <f t="shared" si="70"/>
        <v>379.96263945667499</v>
      </c>
      <c r="AJ242" s="79">
        <f t="shared" si="71"/>
        <v>208.34962368622735</v>
      </c>
      <c r="AK242" s="77">
        <f t="shared" si="72"/>
        <v>4493.2821497120904</v>
      </c>
      <c r="AL242" s="78">
        <f t="shared" si="73"/>
        <v>248.76150303839501</v>
      </c>
      <c r="AM242" s="79">
        <f t="shared" si="74"/>
        <v>159.1894891037004</v>
      </c>
      <c r="AN242" s="81"/>
      <c r="AO242" s="82"/>
      <c r="AP242" s="79"/>
      <c r="AQ242" s="100">
        <f>AI242*'Berechnungen 525d'!$C$5/'Berechnungen 525d'!$F$3/1000</f>
        <v>14.7877988146976</v>
      </c>
      <c r="AR242" s="100">
        <f>AI242*'Berechnungen 525d'!$C$6/'Berechnungen 525d'!$F$3/1000</f>
        <v>8.24052911048034</v>
      </c>
      <c r="AS242" s="100">
        <f>AI242*'Berechnungen 525d'!$C$7/'Berechnungen 525d'!$F$3/1000</f>
        <v>5.1362201989980205</v>
      </c>
      <c r="AT242" s="100">
        <f>AI242*'Berechnungen 525d'!$C$8/'Berechnungen 525d'!$F$3/1000</f>
        <v>3.5840657432568603</v>
      </c>
      <c r="AU242" s="100">
        <f>AI242*'Berechnungen 525d'!$C$9/'Berechnungen 525d'!$F$3/1000</f>
        <v>2.8220990104384729</v>
      </c>
      <c r="AV242" s="4">
        <f>AH242/'Berechnungen 525d'!$C$5*'Berechnungen 525d'!$B$3/1000*60</f>
        <v>37.295186164523074</v>
      </c>
      <c r="AW242" s="4">
        <f>AH242/'Berechnungen 525d'!$C$6*'Berechnungen 525d'!$B$3/1000*60</f>
        <v>66.926977911678406</v>
      </c>
      <c r="AX242" s="4">
        <f>AH242/'Berechnungen 525d'!$C$7*'Berechnungen 525d'!$B$3/1000*60</f>
        <v>107.37734917697854</v>
      </c>
      <c r="AY242" s="4">
        <f>AH242/'Berechnungen 525d'!$C$8*'Berechnungen 525d'!$B$3/1000*60</f>
        <v>153.87935078905585</v>
      </c>
      <c r="AZ242" s="4">
        <f>AH242/'Berechnungen 525d'!$C$9*'Berechnungen 525d'!$B$3/1000*60</f>
        <v>195.4267755021009</v>
      </c>
      <c r="BA242" s="99"/>
      <c r="BB242" s="82"/>
      <c r="BC242" s="17">
        <f t="shared" si="75"/>
        <v>76.540000000000006</v>
      </c>
      <c r="BD242" s="95">
        <f t="shared" si="76"/>
        <v>749</v>
      </c>
      <c r="BE242" s="4">
        <f>BD242*60*'Berechnungen 525d'!$D$9/1000</f>
        <v>38.01732765957447</v>
      </c>
      <c r="BF242" s="19">
        <f t="shared" si="77"/>
        <v>1004</v>
      </c>
      <c r="BG242" s="19">
        <f t="shared" si="78"/>
        <v>1036</v>
      </c>
      <c r="BH242" s="19">
        <f t="shared" si="67"/>
        <v>-32</v>
      </c>
      <c r="BI242" s="19" t="str">
        <f>IF(ISBLANK(R242),#REF!,R242)</f>
        <v>2.5</v>
      </c>
      <c r="BJ242" s="19" t="str">
        <f>IF(ISBLANK(Q242),#REF!,Q242)</f>
        <v>km/h</v>
      </c>
      <c r="BK242" s="19" t="e">
        <f t="shared" si="68"/>
        <v>#VALUE!</v>
      </c>
      <c r="BL242" s="47">
        <f t="shared" si="79"/>
        <v>5.94</v>
      </c>
      <c r="BM242" s="48">
        <f t="shared" si="80"/>
        <v>3.8759999999999999</v>
      </c>
      <c r="BN242" s="20">
        <f t="shared" si="81"/>
        <v>337.76900000000001</v>
      </c>
      <c r="BO242" s="20">
        <f t="shared" si="82"/>
        <v>337.76900000000001</v>
      </c>
      <c r="BP242" s="20">
        <f t="shared" si="83"/>
        <v>0</v>
      </c>
    </row>
    <row r="243" spans="1:68" x14ac:dyDescent="0.25">
      <c r="A243">
        <v>3856.2531713959302</v>
      </c>
      <c r="B243">
        <v>126.283142228209</v>
      </c>
      <c r="D243">
        <v>4493.2821497120904</v>
      </c>
      <c r="E243">
        <v>247.77336074590499</v>
      </c>
      <c r="J243" s="64">
        <v>76830</v>
      </c>
      <c r="K243" s="88" t="s">
        <v>91</v>
      </c>
      <c r="L243" s="91">
        <v>337.76900000000001</v>
      </c>
      <c r="M243" s="88" t="s">
        <v>91</v>
      </c>
      <c r="N243" s="91">
        <v>3.867</v>
      </c>
      <c r="O243" s="70" t="s">
        <v>92</v>
      </c>
      <c r="P243" s="93" t="s">
        <v>126</v>
      </c>
      <c r="Q243" s="55" t="s">
        <v>20</v>
      </c>
      <c r="R243" s="89" t="s">
        <v>119</v>
      </c>
      <c r="S243" s="55" t="s">
        <v>101</v>
      </c>
      <c r="T243" s="89" t="s">
        <v>424</v>
      </c>
      <c r="U243" s="55" t="s">
        <v>101</v>
      </c>
      <c r="V243" s="89" t="s">
        <v>127</v>
      </c>
      <c r="W243" s="55" t="s">
        <v>102</v>
      </c>
      <c r="X243" s="89" t="s">
        <v>122</v>
      </c>
      <c r="Y243" s="55" t="s">
        <v>93</v>
      </c>
      <c r="Z243" s="91">
        <v>6.02</v>
      </c>
      <c r="AA243" s="52" t="s">
        <v>26</v>
      </c>
      <c r="AB243" s="90" t="s">
        <v>123</v>
      </c>
      <c r="AC243" s="55" t="s">
        <v>91</v>
      </c>
      <c r="AD243" s="91">
        <v>337.76900000000001</v>
      </c>
      <c r="AH243" s="77">
        <f t="shared" si="69"/>
        <v>3856.2531713959302</v>
      </c>
      <c r="AI243" s="78">
        <f t="shared" si="70"/>
        <v>378.84942668462702</v>
      </c>
      <c r="AJ243" s="79">
        <f t="shared" si="71"/>
        <v>208.06532025369276</v>
      </c>
      <c r="AK243" s="77">
        <f t="shared" si="72"/>
        <v>4493.2821497120904</v>
      </c>
      <c r="AL243" s="78">
        <f t="shared" si="73"/>
        <v>247.77336074590499</v>
      </c>
      <c r="AM243" s="79">
        <f t="shared" si="74"/>
        <v>158.55714903185668</v>
      </c>
      <c r="AN243" s="81"/>
      <c r="AO243" s="82"/>
      <c r="AP243" s="79"/>
      <c r="AQ243" s="100">
        <f>AI243*'Berechnungen 525d'!$C$5/'Berechnungen 525d'!$F$3/1000</f>
        <v>14.744473590579416</v>
      </c>
      <c r="AR243" s="100">
        <f>AI243*'Berechnungen 525d'!$C$6/'Berechnungen 525d'!$F$3/1000</f>
        <v>8.2163860466587568</v>
      </c>
      <c r="AS243" s="100">
        <f>AI243*'Berechnungen 525d'!$C$7/'Berechnungen 525d'!$F$3/1000</f>
        <v>5.1211721249722393</v>
      </c>
      <c r="AT243" s="100">
        <f>AI243*'Berechnungen 525d'!$C$8/'Berechnungen 525d'!$F$3/1000</f>
        <v>3.5735651641289805</v>
      </c>
      <c r="AU243" s="100">
        <f>AI243*'Berechnungen 525d'!$C$9/'Berechnungen 525d'!$F$3/1000</f>
        <v>2.8138308378968344</v>
      </c>
      <c r="AV243" s="4">
        <f>AH243/'Berechnungen 525d'!$C$5*'Berechnungen 525d'!$B$3/1000*60</f>
        <v>37.353733821999874</v>
      </c>
      <c r="AW243" s="4">
        <f>AH243/'Berechnungen 525d'!$C$6*'Berechnungen 525d'!$B$3/1000*60</f>
        <v>67.032042886054583</v>
      </c>
      <c r="AX243" s="4">
        <f>AH243/'Berechnungen 525d'!$C$7*'Berechnungen 525d'!$B$3/1000*60</f>
        <v>107.54591496004362</v>
      </c>
      <c r="AY243" s="4">
        <f>AH243/'Berechnungen 525d'!$C$8*'Berechnungen 525d'!$B$3/1000*60</f>
        <v>154.12091750179479</v>
      </c>
      <c r="AZ243" s="4">
        <f>AH243/'Berechnungen 525d'!$C$9*'Berechnungen 525d'!$B$3/1000*60</f>
        <v>195.7335652272794</v>
      </c>
      <c r="BA243" s="99"/>
      <c r="BB243" s="82"/>
      <c r="BC243" s="17">
        <f t="shared" si="75"/>
        <v>76.83</v>
      </c>
      <c r="BD243" s="95">
        <f t="shared" si="76"/>
        <v>748</v>
      </c>
      <c r="BE243" s="4">
        <f>BD243*60*'Berechnungen 525d'!$D$9/1000</f>
        <v>37.966570212765951</v>
      </c>
      <c r="BF243" s="19">
        <f t="shared" si="77"/>
        <v>1005</v>
      </c>
      <c r="BG243" s="19">
        <f t="shared" si="78"/>
        <v>1037</v>
      </c>
      <c r="BH243" s="19">
        <f t="shared" si="67"/>
        <v>-32</v>
      </c>
      <c r="BI243" s="19" t="str">
        <f>IF(ISBLANK(R243),#REF!,R243)</f>
        <v>2.5</v>
      </c>
      <c r="BJ243" s="19" t="str">
        <f>IF(ISBLANK(Q243),#REF!,Q243)</f>
        <v>km/h</v>
      </c>
      <c r="BK243" s="19" t="e">
        <f t="shared" si="68"/>
        <v>#VALUE!</v>
      </c>
      <c r="BL243" s="47">
        <f t="shared" si="79"/>
        <v>6.02</v>
      </c>
      <c r="BM243" s="48">
        <f t="shared" si="80"/>
        <v>3.867</v>
      </c>
      <c r="BN243" s="20">
        <f t="shared" si="81"/>
        <v>337.76900000000001</v>
      </c>
      <c r="BO243" s="20">
        <f t="shared" si="82"/>
        <v>337.76900000000001</v>
      </c>
      <c r="BP243" s="20">
        <f t="shared" si="83"/>
        <v>0</v>
      </c>
    </row>
    <row r="244" spans="1:68" x14ac:dyDescent="0.25">
      <c r="A244">
        <v>3872.3697296158398</v>
      </c>
      <c r="B244">
        <v>125.16946010260099</v>
      </c>
      <c r="D244">
        <v>4508.6372360844498</v>
      </c>
      <c r="E244">
        <v>244.81652037356</v>
      </c>
      <c r="J244" s="64">
        <v>77121</v>
      </c>
      <c r="K244" s="88" t="s">
        <v>91</v>
      </c>
      <c r="L244" s="91">
        <v>337.76900000000001</v>
      </c>
      <c r="M244" s="88" t="s">
        <v>91</v>
      </c>
      <c r="N244" s="91">
        <v>3.88</v>
      </c>
      <c r="O244" s="70" t="s">
        <v>92</v>
      </c>
      <c r="P244" s="93" t="s">
        <v>413</v>
      </c>
      <c r="Q244" s="55" t="s">
        <v>20</v>
      </c>
      <c r="R244" s="89" t="s">
        <v>119</v>
      </c>
      <c r="S244" s="55" t="s">
        <v>101</v>
      </c>
      <c r="T244" s="89" t="s">
        <v>423</v>
      </c>
      <c r="U244" s="55" t="s">
        <v>101</v>
      </c>
      <c r="V244" s="89" t="s">
        <v>121</v>
      </c>
      <c r="W244" s="55" t="s">
        <v>102</v>
      </c>
      <c r="X244" s="89" t="s">
        <v>122</v>
      </c>
      <c r="Y244" s="55" t="s">
        <v>93</v>
      </c>
      <c r="Z244" s="91">
        <v>5.95</v>
      </c>
      <c r="AA244" s="52" t="s">
        <v>26</v>
      </c>
      <c r="AB244" s="90" t="s">
        <v>123</v>
      </c>
      <c r="AC244" s="55" t="s">
        <v>91</v>
      </c>
      <c r="AD244" s="91">
        <v>337.76900000000001</v>
      </c>
      <c r="AH244" s="77">
        <f t="shared" si="69"/>
        <v>3872.3697296158398</v>
      </c>
      <c r="AI244" s="78">
        <f t="shared" si="70"/>
        <v>375.50838030780301</v>
      </c>
      <c r="AJ244" s="79">
        <f t="shared" si="71"/>
        <v>207.09231198919608</v>
      </c>
      <c r="AK244" s="77">
        <f t="shared" si="72"/>
        <v>4508.6372360844498</v>
      </c>
      <c r="AL244" s="78">
        <f t="shared" si="73"/>
        <v>244.81652037356</v>
      </c>
      <c r="AM244" s="79">
        <f t="shared" si="74"/>
        <v>157.20036162218045</v>
      </c>
      <c r="AN244" s="81"/>
      <c r="AO244" s="82"/>
      <c r="AP244" s="79"/>
      <c r="AQ244" s="100">
        <f>AI244*'Berechnungen 525d'!$C$5/'Berechnungen 525d'!$F$3/1000</f>
        <v>14.61444311778952</v>
      </c>
      <c r="AR244" s="100">
        <f>AI244*'Berechnungen 525d'!$C$6/'Berechnungen 525d'!$F$3/1000</f>
        <v>8.1439263175468302</v>
      </c>
      <c r="AS244" s="100">
        <f>AI244*'Berechnungen 525d'!$C$7/'Berechnungen 525d'!$F$3/1000</f>
        <v>5.0760088691559009</v>
      </c>
      <c r="AT244" s="100">
        <f>AI244*'Berechnungen 525d'!$C$8/'Berechnungen 525d'!$F$3/1000</f>
        <v>3.5420501449604367</v>
      </c>
      <c r="AU244" s="100">
        <f>AI244*'Berechnungen 525d'!$C$9/'Berechnungen 525d'!$F$3/1000</f>
        <v>2.7890158621735721</v>
      </c>
      <c r="AV244" s="4">
        <f>AH244/'Berechnungen 525d'!$C$5*'Berechnungen 525d'!$B$3/1000*60</f>
        <v>37.509847437760051</v>
      </c>
      <c r="AW244" s="4">
        <f>AH244/'Berechnungen 525d'!$C$6*'Berechnungen 525d'!$B$3/1000*60</f>
        <v>67.312191977350238</v>
      </c>
      <c r="AX244" s="4">
        <f>AH244/'Berechnungen 525d'!$C$7*'Berechnungen 525d'!$B$3/1000*60</f>
        <v>107.9953849306938</v>
      </c>
      <c r="AY244" s="4">
        <f>AH244/'Berechnungen 525d'!$C$8*'Berechnungen 525d'!$B$3/1000*60</f>
        <v>154.76503982193915</v>
      </c>
      <c r="AZ244" s="4">
        <f>AH244/'Berechnungen 525d'!$C$9*'Berechnungen 525d'!$B$3/1000*60</f>
        <v>196.55160057386274</v>
      </c>
      <c r="BA244" s="99"/>
      <c r="BB244" s="82"/>
      <c r="BC244" s="17">
        <f t="shared" si="75"/>
        <v>77.120999999999995</v>
      </c>
      <c r="BD244" s="95">
        <f t="shared" si="76"/>
        <v>749</v>
      </c>
      <c r="BE244" s="4">
        <f>BD244*60*'Berechnungen 525d'!$D$9/1000</f>
        <v>38.01732765957447</v>
      </c>
      <c r="BF244" s="19">
        <f t="shared" si="77"/>
        <v>1004</v>
      </c>
      <c r="BG244" s="19">
        <f t="shared" si="78"/>
        <v>1038</v>
      </c>
      <c r="BH244" s="19">
        <f t="shared" si="67"/>
        <v>-34</v>
      </c>
      <c r="BI244" s="19" t="str">
        <f>IF(ISBLANK(R244),#REF!,R244)</f>
        <v>2.5</v>
      </c>
      <c r="BJ244" s="19" t="str">
        <f>IF(ISBLANK(Q244),#REF!,Q244)</f>
        <v>km/h</v>
      </c>
      <c r="BK244" s="19" t="e">
        <f t="shared" si="68"/>
        <v>#VALUE!</v>
      </c>
      <c r="BL244" s="47">
        <f t="shared" si="79"/>
        <v>5.95</v>
      </c>
      <c r="BM244" s="48">
        <f t="shared" si="80"/>
        <v>3.88</v>
      </c>
      <c r="BN244" s="20">
        <f t="shared" si="81"/>
        <v>337.76900000000001</v>
      </c>
      <c r="BO244" s="20">
        <f t="shared" si="82"/>
        <v>337.76900000000001</v>
      </c>
      <c r="BP244" s="20">
        <f t="shared" si="83"/>
        <v>0</v>
      </c>
    </row>
    <row r="245" spans="1:68" x14ac:dyDescent="0.25">
      <c r="A245">
        <v>3880.4290517337099</v>
      </c>
      <c r="B245">
        <v>124.70573878597</v>
      </c>
      <c r="D245">
        <v>4508.6372360844498</v>
      </c>
      <c r="E245">
        <v>243.82837808106899</v>
      </c>
      <c r="J245" s="64">
        <v>77391</v>
      </c>
      <c r="K245" s="88" t="s">
        <v>91</v>
      </c>
      <c r="L245" s="91">
        <v>337.76900000000001</v>
      </c>
      <c r="M245" s="88" t="s">
        <v>91</v>
      </c>
      <c r="N245" s="91">
        <v>3.871</v>
      </c>
      <c r="O245" s="70" t="s">
        <v>92</v>
      </c>
      <c r="P245" s="93" t="s">
        <v>118</v>
      </c>
      <c r="Q245" s="55" t="s">
        <v>20</v>
      </c>
      <c r="R245" s="89" t="s">
        <v>119</v>
      </c>
      <c r="S245" s="55" t="s">
        <v>101</v>
      </c>
      <c r="T245" s="89" t="s">
        <v>120</v>
      </c>
      <c r="U245" s="55" t="s">
        <v>101</v>
      </c>
      <c r="V245" s="89" t="s">
        <v>121</v>
      </c>
      <c r="W245" s="55" t="s">
        <v>102</v>
      </c>
      <c r="X245" s="89" t="s">
        <v>122</v>
      </c>
      <c r="Y245" s="55" t="s">
        <v>93</v>
      </c>
      <c r="Z245" s="91">
        <v>5.88</v>
      </c>
      <c r="AA245" s="52" t="s">
        <v>26</v>
      </c>
      <c r="AB245" s="90" t="s">
        <v>123</v>
      </c>
      <c r="AC245" s="55" t="s">
        <v>91</v>
      </c>
      <c r="AD245" s="91">
        <v>337.76900000000001</v>
      </c>
      <c r="AH245" s="77">
        <f t="shared" si="69"/>
        <v>3880.4290517337099</v>
      </c>
      <c r="AI245" s="78">
        <f t="shared" si="70"/>
        <v>374.11721635791002</v>
      </c>
      <c r="AJ245" s="79">
        <f t="shared" si="71"/>
        <v>206.75449870761332</v>
      </c>
      <c r="AK245" s="77">
        <f t="shared" si="72"/>
        <v>4508.6372360844498</v>
      </c>
      <c r="AL245" s="78">
        <f t="shared" si="73"/>
        <v>243.82837808106899</v>
      </c>
      <c r="AM245" s="79">
        <f t="shared" si="74"/>
        <v>156.56586062740797</v>
      </c>
      <c r="AN245" s="81"/>
      <c r="AO245" s="82"/>
      <c r="AP245" s="79"/>
      <c r="AQ245" s="100">
        <f>AI245*'Berechnungen 525d'!$C$5/'Berechnungen 525d'!$F$3/1000</f>
        <v>14.560300287750508</v>
      </c>
      <c r="AR245" s="100">
        <f>AI245*'Berechnungen 525d'!$C$6/'Berechnungen 525d'!$F$3/1000</f>
        <v>8.113755122181578</v>
      </c>
      <c r="AS245" s="100">
        <f>AI245*'Berechnungen 525d'!$C$7/'Berechnungen 525d'!$F$3/1000</f>
        <v>5.0572035350583819</v>
      </c>
      <c r="AT245" s="100">
        <f>AI245*'Berechnungen 525d'!$C$8/'Berechnungen 525d'!$F$3/1000</f>
        <v>3.5289277414967835</v>
      </c>
      <c r="AU245" s="100">
        <f>AI245*'Berechnungen 525d'!$C$9/'Berechnungen 525d'!$F$3/1000</f>
        <v>2.7786832610210892</v>
      </c>
      <c r="AV245" s="4">
        <f>AH245/'Berechnungen 525d'!$C$5*'Berechnungen 525d'!$B$3/1000*60</f>
        <v>37.587914348773495</v>
      </c>
      <c r="AW245" s="4">
        <f>AH245/'Berechnungen 525d'!$C$6*'Berechnungen 525d'!$B$3/1000*60</f>
        <v>67.452284653278483</v>
      </c>
      <c r="AX245" s="4">
        <f>AH245/'Berechnungen 525d'!$C$7*'Berechnungen 525d'!$B$3/1000*60</f>
        <v>108.22014900416107</v>
      </c>
      <c r="AY245" s="4">
        <f>AH245/'Berechnungen 525d'!$C$8*'Berechnungen 525d'!$B$3/1000*60</f>
        <v>155.08714266738045</v>
      </c>
      <c r="AZ245" s="4">
        <f>AH245/'Berechnungen 525d'!$C$9*'Berechnungen 525d'!$B$3/1000*60</f>
        <v>196.96067118757315</v>
      </c>
      <c r="BA245" s="99"/>
      <c r="BB245" s="82"/>
      <c r="BC245" s="17">
        <f t="shared" si="75"/>
        <v>77.391000000000005</v>
      </c>
      <c r="BD245" s="95">
        <f t="shared" si="76"/>
        <v>750</v>
      </c>
      <c r="BE245" s="4">
        <f>BD245*60*'Berechnungen 525d'!$D$9/1000</f>
        <v>38.068085106382973</v>
      </c>
      <c r="BF245" s="19">
        <f t="shared" si="77"/>
        <v>1004</v>
      </c>
      <c r="BG245" s="19">
        <f t="shared" si="78"/>
        <v>1036</v>
      </c>
      <c r="BH245" s="19">
        <f t="shared" si="67"/>
        <v>-32</v>
      </c>
      <c r="BI245" s="19" t="str">
        <f>IF(ISBLANK(R245),#REF!,R245)</f>
        <v>2.5</v>
      </c>
      <c r="BJ245" s="19" t="str">
        <f>IF(ISBLANK(Q245),#REF!,Q245)</f>
        <v>km/h</v>
      </c>
      <c r="BK245" s="19" t="e">
        <f t="shared" si="68"/>
        <v>#VALUE!</v>
      </c>
      <c r="BL245" s="47">
        <f t="shared" si="79"/>
        <v>5.88</v>
      </c>
      <c r="BM245" s="48">
        <f t="shared" si="80"/>
        <v>3.871</v>
      </c>
      <c r="BN245" s="20">
        <f t="shared" si="81"/>
        <v>337.76900000000001</v>
      </c>
      <c r="BO245" s="20">
        <f t="shared" si="82"/>
        <v>337.76900000000001</v>
      </c>
      <c r="BP245" s="20">
        <f t="shared" si="83"/>
        <v>0</v>
      </c>
    </row>
    <row r="246" spans="1:68" x14ac:dyDescent="0.25">
      <c r="A246">
        <v>3886.4680675305899</v>
      </c>
      <c r="B246">
        <v>123.86906913108599</v>
      </c>
      <c r="D246">
        <v>4516.3147792706304</v>
      </c>
      <c r="E246">
        <v>242.84402904114199</v>
      </c>
      <c r="J246" s="64">
        <v>77671</v>
      </c>
      <c r="K246" s="88" t="s">
        <v>91</v>
      </c>
      <c r="L246" s="91">
        <v>337.76900000000001</v>
      </c>
      <c r="M246" s="88" t="s">
        <v>91</v>
      </c>
      <c r="N246" s="91">
        <v>3.867</v>
      </c>
      <c r="O246" s="70" t="s">
        <v>92</v>
      </c>
      <c r="P246" s="93" t="s">
        <v>124</v>
      </c>
      <c r="Q246" s="55" t="s">
        <v>20</v>
      </c>
      <c r="R246" s="89" t="s">
        <v>119</v>
      </c>
      <c r="S246" s="55" t="s">
        <v>101</v>
      </c>
      <c r="T246" s="89" t="s">
        <v>120</v>
      </c>
      <c r="U246" s="55" t="s">
        <v>101</v>
      </c>
      <c r="V246" s="89" t="s">
        <v>121</v>
      </c>
      <c r="W246" s="55" t="s">
        <v>102</v>
      </c>
      <c r="X246" s="89" t="s">
        <v>122</v>
      </c>
      <c r="Y246" s="55" t="s">
        <v>93</v>
      </c>
      <c r="Z246" s="91">
        <v>5.79</v>
      </c>
      <c r="AA246" s="52" t="s">
        <v>26</v>
      </c>
      <c r="AB246" s="90" t="s">
        <v>125</v>
      </c>
      <c r="AC246" s="55" t="s">
        <v>91</v>
      </c>
      <c r="AD246" s="91">
        <v>337.76900000000001</v>
      </c>
      <c r="AH246" s="77">
        <f t="shared" si="69"/>
        <v>3886.4680675305899</v>
      </c>
      <c r="AI246" s="78">
        <f t="shared" si="70"/>
        <v>371.60720739325797</v>
      </c>
      <c r="AJ246" s="79">
        <f t="shared" si="71"/>
        <v>205.6869596498945</v>
      </c>
      <c r="AK246" s="77">
        <f t="shared" si="72"/>
        <v>4516.3147792706304</v>
      </c>
      <c r="AL246" s="78">
        <f t="shared" si="73"/>
        <v>242.84402904114199</v>
      </c>
      <c r="AM246" s="79">
        <f t="shared" si="74"/>
        <v>156.19932755557011</v>
      </c>
      <c r="AN246" s="81"/>
      <c r="AO246" s="82"/>
      <c r="AP246" s="79"/>
      <c r="AQ246" s="100">
        <f>AI246*'Berechnungen 525d'!$C$5/'Berechnungen 525d'!$F$3/1000</f>
        <v>14.462613031852301</v>
      </c>
      <c r="AR246" s="100">
        <f>AI246*'Berechnungen 525d'!$C$6/'Berechnungen 525d'!$F$3/1000</f>
        <v>8.0593187124062418</v>
      </c>
      <c r="AS246" s="100">
        <f>AI246*'Berechnungen 525d'!$C$7/'Berechnungen 525d'!$F$3/1000</f>
        <v>5.0232739919792335</v>
      </c>
      <c r="AT246" s="100">
        <f>AI246*'Berechnungen 525d'!$C$8/'Berechnungen 525d'!$F$3/1000</f>
        <v>3.505251631765729</v>
      </c>
      <c r="AU246" s="100">
        <f>AI246*'Berechnungen 525d'!$C$9/'Berechnungen 525d'!$F$3/1000</f>
        <v>2.7600406549336447</v>
      </c>
      <c r="AV246" s="4">
        <f>AH246/'Berechnungen 525d'!$C$5*'Berechnungen 525d'!$B$3/1000*60</f>
        <v>37.646411490583787</v>
      </c>
      <c r="AW246" s="4">
        <f>AH246/'Berechnungen 525d'!$C$6*'Berechnungen 525d'!$B$3/1000*60</f>
        <v>67.557258976253109</v>
      </c>
      <c r="AX246" s="4">
        <f>AH246/'Berechnungen 525d'!$C$7*'Berechnungen 525d'!$B$3/1000*60</f>
        <v>108.38856934651596</v>
      </c>
      <c r="AY246" s="4">
        <f>AH246/'Berechnungen 525d'!$C$8*'Berechnungen 525d'!$B$3/1000*60</f>
        <v>155.32850095327484</v>
      </c>
      <c r="AZ246" s="4">
        <f>AH246/'Berechnungen 525d'!$C$9*'Berechnungen 525d'!$B$3/1000*60</f>
        <v>197.26719621065902</v>
      </c>
      <c r="BA246" s="99"/>
      <c r="BB246" s="82"/>
      <c r="BC246" s="17">
        <f t="shared" si="75"/>
        <v>77.671000000000006</v>
      </c>
      <c r="BD246" s="95">
        <f t="shared" si="76"/>
        <v>751</v>
      </c>
      <c r="BE246" s="4">
        <f>BD246*60*'Berechnungen 525d'!$D$9/1000</f>
        <v>38.118842553191492</v>
      </c>
      <c r="BF246" s="19">
        <f t="shared" si="77"/>
        <v>1004</v>
      </c>
      <c r="BG246" s="19">
        <f t="shared" si="78"/>
        <v>1036</v>
      </c>
      <c r="BH246" s="19">
        <f t="shared" si="67"/>
        <v>-32</v>
      </c>
      <c r="BI246" s="19" t="str">
        <f>IF(ISBLANK(R246),#REF!,R246)</f>
        <v>2.5</v>
      </c>
      <c r="BJ246" s="19" t="str">
        <f>IF(ISBLANK(Q246),#REF!,Q246)</f>
        <v>km/h</v>
      </c>
      <c r="BK246" s="19" t="e">
        <f t="shared" si="68"/>
        <v>#VALUE!</v>
      </c>
      <c r="BL246" s="47">
        <f t="shared" si="79"/>
        <v>5.79</v>
      </c>
      <c r="BM246" s="48">
        <f t="shared" si="80"/>
        <v>3.867</v>
      </c>
      <c r="BN246" s="20">
        <f t="shared" si="81"/>
        <v>337.76900000000001</v>
      </c>
      <c r="BO246" s="20">
        <f t="shared" si="82"/>
        <v>337.76900000000001</v>
      </c>
      <c r="BP246" s="20">
        <f t="shared" si="83"/>
        <v>0</v>
      </c>
    </row>
    <row r="247" spans="1:68" x14ac:dyDescent="0.25">
      <c r="A247">
        <v>3896.5383088982699</v>
      </c>
      <c r="B247">
        <v>122.940218437147</v>
      </c>
      <c r="D247">
        <v>4516.3147792706304</v>
      </c>
      <c r="E247">
        <v>240.86774445616101</v>
      </c>
      <c r="J247" s="64">
        <v>77972</v>
      </c>
      <c r="K247" s="88" t="s">
        <v>91</v>
      </c>
      <c r="L247" s="91">
        <v>337.76900000000001</v>
      </c>
      <c r="M247" s="88" t="s">
        <v>91</v>
      </c>
      <c r="N247" s="91">
        <v>3.8759999999999999</v>
      </c>
      <c r="O247" s="70" t="s">
        <v>92</v>
      </c>
      <c r="P247" s="93" t="s">
        <v>118</v>
      </c>
      <c r="Q247" s="55" t="s">
        <v>20</v>
      </c>
      <c r="R247" s="89" t="s">
        <v>119</v>
      </c>
      <c r="S247" s="55" t="s">
        <v>101</v>
      </c>
      <c r="T247" s="89" t="s">
        <v>424</v>
      </c>
      <c r="U247" s="55" t="s">
        <v>101</v>
      </c>
      <c r="V247" s="89" t="s">
        <v>121</v>
      </c>
      <c r="W247" s="55" t="s">
        <v>102</v>
      </c>
      <c r="X247" s="89" t="s">
        <v>122</v>
      </c>
      <c r="Y247" s="55" t="s">
        <v>93</v>
      </c>
      <c r="Z247" s="91">
        <v>5.87</v>
      </c>
      <c r="AA247" s="52" t="s">
        <v>26</v>
      </c>
      <c r="AB247" s="90" t="s">
        <v>123</v>
      </c>
      <c r="AC247" s="55" t="s">
        <v>91</v>
      </c>
      <c r="AD247" s="91">
        <v>337.76900000000001</v>
      </c>
      <c r="AH247" s="77">
        <f t="shared" si="69"/>
        <v>3896.5383088982699</v>
      </c>
      <c r="AI247" s="78">
        <f t="shared" si="70"/>
        <v>368.82065531144099</v>
      </c>
      <c r="AJ247" s="79">
        <f t="shared" si="71"/>
        <v>204.67354506626069</v>
      </c>
      <c r="AK247" s="77">
        <f t="shared" si="72"/>
        <v>4516.3147792706304</v>
      </c>
      <c r="AL247" s="78">
        <f t="shared" si="73"/>
        <v>240.86774445616101</v>
      </c>
      <c r="AM247" s="79">
        <f t="shared" si="74"/>
        <v>154.92816464309769</v>
      </c>
      <c r="AN247" s="81"/>
      <c r="AO247" s="82"/>
      <c r="AP247" s="79"/>
      <c r="AQ247" s="100">
        <f>AI247*'Berechnungen 525d'!$C$5/'Berechnungen 525d'!$F$3/1000</f>
        <v>14.354162970468607</v>
      </c>
      <c r="AR247" s="100">
        <f>AI247*'Berechnungen 525d'!$C$6/'Berechnungen 525d'!$F$3/1000</f>
        <v>7.9988847087344137</v>
      </c>
      <c r="AS247" s="100">
        <f>AI247*'Berechnungen 525d'!$C$7/'Berechnungen 525d'!$F$3/1000</f>
        <v>4.9856062225673403</v>
      </c>
      <c r="AT247" s="100">
        <f>AI247*'Berechnungen 525d'!$C$8/'Berechnungen 525d'!$F$3/1000</f>
        <v>3.4789669794838036</v>
      </c>
      <c r="AU247" s="100">
        <f>AI247*'Berechnungen 525d'!$C$9/'Berechnungen 525d'!$F$3/1000</f>
        <v>2.7393440783337035</v>
      </c>
      <c r="AV247" s="4">
        <f>AH247/'Berechnungen 525d'!$C$5*'Berechnungen 525d'!$B$3/1000*60</f>
        <v>37.743957242600743</v>
      </c>
      <c r="AW247" s="4">
        <f>AH247/'Berechnungen 525d'!$C$6*'Berechnungen 525d'!$B$3/1000*60</f>
        <v>67.732306832612295</v>
      </c>
      <c r="AX247" s="4">
        <f>AH247/'Berechnungen 525d'!$C$7*'Berechnungen 525d'!$B$3/1000*60</f>
        <v>108.66941535781753</v>
      </c>
      <c r="AY247" s="4">
        <f>AH247/'Berechnungen 525d'!$C$8*'Berechnungen 525d'!$B$3/1000*60</f>
        <v>155.73097318994323</v>
      </c>
      <c r="AZ247" s="4">
        <f>AH247/'Berechnungen 525d'!$C$9*'Berechnungen 525d'!$B$3/1000*60</f>
        <v>197.77833595122792</v>
      </c>
      <c r="BA247" s="99"/>
      <c r="BB247" s="82"/>
      <c r="BC247" s="17">
        <f t="shared" si="75"/>
        <v>77.971999999999994</v>
      </c>
      <c r="BD247" s="95">
        <f t="shared" si="76"/>
        <v>750</v>
      </c>
      <c r="BE247" s="4">
        <f>BD247*60*'Berechnungen 525d'!$D$9/1000</f>
        <v>38.068085106382973</v>
      </c>
      <c r="BF247" s="19">
        <f t="shared" si="77"/>
        <v>1004</v>
      </c>
      <c r="BG247" s="19">
        <f t="shared" si="78"/>
        <v>1037</v>
      </c>
      <c r="BH247" s="19">
        <f t="shared" si="67"/>
        <v>-33</v>
      </c>
      <c r="BI247" s="19" t="str">
        <f>IF(ISBLANK(R247),#REF!,R247)</f>
        <v>2.5</v>
      </c>
      <c r="BJ247" s="19" t="str">
        <f>IF(ISBLANK(Q247),#REF!,Q247)</f>
        <v>km/h</v>
      </c>
      <c r="BK247" s="19" t="e">
        <f t="shared" si="68"/>
        <v>#VALUE!</v>
      </c>
      <c r="BL247" s="47">
        <f t="shared" si="79"/>
        <v>5.87</v>
      </c>
      <c r="BM247" s="48">
        <f t="shared" si="80"/>
        <v>3.8759999999999999</v>
      </c>
      <c r="BN247" s="20">
        <f t="shared" si="81"/>
        <v>337.76900000000001</v>
      </c>
      <c r="BO247" s="20">
        <f t="shared" si="82"/>
        <v>337.76900000000001</v>
      </c>
      <c r="BP247" s="20">
        <f t="shared" si="83"/>
        <v>0</v>
      </c>
    </row>
    <row r="248" spans="1:68" x14ac:dyDescent="0.25">
      <c r="A248">
        <v>3904.5986740240401</v>
      </c>
      <c r="B248">
        <v>122.56961686669</v>
      </c>
      <c r="D248">
        <v>4516.3147792706304</v>
      </c>
      <c r="E248">
        <v>238.89145987118101</v>
      </c>
      <c r="J248" s="64">
        <v>78252</v>
      </c>
      <c r="K248" s="88" t="s">
        <v>91</v>
      </c>
      <c r="L248" s="91">
        <v>337.76900000000001</v>
      </c>
      <c r="M248" s="88" t="s">
        <v>91</v>
      </c>
      <c r="N248" s="91">
        <v>3.871</v>
      </c>
      <c r="O248" s="70" t="s">
        <v>92</v>
      </c>
      <c r="P248" s="93" t="s">
        <v>128</v>
      </c>
      <c r="Q248" s="55" t="s">
        <v>20</v>
      </c>
      <c r="R248" s="89" t="s">
        <v>119</v>
      </c>
      <c r="S248" s="55" t="s">
        <v>101</v>
      </c>
      <c r="T248" s="89" t="s">
        <v>120</v>
      </c>
      <c r="U248" s="55" t="s">
        <v>101</v>
      </c>
      <c r="V248" s="89" t="s">
        <v>121</v>
      </c>
      <c r="W248" s="55" t="s">
        <v>102</v>
      </c>
      <c r="X248" s="89" t="s">
        <v>122</v>
      </c>
      <c r="Y248" s="55" t="s">
        <v>93</v>
      </c>
      <c r="Z248" s="91">
        <v>5.7</v>
      </c>
      <c r="AA248" s="52" t="s">
        <v>26</v>
      </c>
      <c r="AB248" s="90" t="s">
        <v>125</v>
      </c>
      <c r="AC248" s="55" t="s">
        <v>91</v>
      </c>
      <c r="AD248" s="91">
        <v>337.76900000000001</v>
      </c>
      <c r="AH248" s="77">
        <f t="shared" si="69"/>
        <v>3904.5986740240401</v>
      </c>
      <c r="AI248" s="78">
        <f t="shared" si="70"/>
        <v>367.70885060006998</v>
      </c>
      <c r="AJ248" s="79">
        <f t="shared" si="71"/>
        <v>204.47867018968182</v>
      </c>
      <c r="AK248" s="77">
        <f t="shared" si="72"/>
        <v>4516.3147792706304</v>
      </c>
      <c r="AL248" s="78">
        <f t="shared" si="73"/>
        <v>238.89145987118101</v>
      </c>
      <c r="AM248" s="79">
        <f t="shared" si="74"/>
        <v>153.65700173062595</v>
      </c>
      <c r="AN248" s="81"/>
      <c r="AO248" s="82"/>
      <c r="AP248" s="79"/>
      <c r="AQ248" s="100">
        <f>AI248*'Berechnungen 525d'!$C$5/'Berechnungen 525d'!$F$3/1000</f>
        <v>14.310892546785645</v>
      </c>
      <c r="AR248" s="100">
        <f>AI248*'Berechnungen 525d'!$C$6/'Berechnungen 525d'!$F$3/1000</f>
        <v>7.9747721825599385</v>
      </c>
      <c r="AS248" s="100">
        <f>AI248*'Berechnungen 525d'!$C$7/'Berechnungen 525d'!$F$3/1000</f>
        <v>4.9705771822805103</v>
      </c>
      <c r="AT248" s="100">
        <f>AI248*'Berechnungen 525d'!$C$8/'Berechnungen 525d'!$F$3/1000</f>
        <v>3.4684796821407953</v>
      </c>
      <c r="AU248" s="100">
        <f>AI248*'Berechnungen 525d'!$C$9/'Berechnungen 525d'!$F$3/1000</f>
        <v>2.7310863638903897</v>
      </c>
      <c r="AV248" s="4">
        <f>AH248/'Berechnungen 525d'!$C$5*'Berechnungen 525d'!$B$3/1000*60</f>
        <v>37.822034256747393</v>
      </c>
      <c r="AW248" s="4">
        <f>AH248/'Berechnungen 525d'!$C$6*'Berechnungen 525d'!$B$3/1000*60</f>
        <v>67.872417638820679</v>
      </c>
      <c r="AX248" s="4">
        <f>AH248/'Berechnungen 525d'!$C$7*'Berechnungen 525d'!$B$3/1000*60</f>
        <v>108.89420851942657</v>
      </c>
      <c r="AY248" s="4">
        <f>AH248/'Berechnungen 525d'!$C$8*'Berechnungen 525d'!$B$3/1000*60</f>
        <v>156.05311772075305</v>
      </c>
      <c r="AZ248" s="4">
        <f>AH248/'Berechnungen 525d'!$C$9*'Berechnungen 525d'!$B$3/1000*60</f>
        <v>198.1874595053564</v>
      </c>
      <c r="BA248" s="99"/>
      <c r="BB248" s="82"/>
      <c r="BC248" s="17">
        <f t="shared" si="75"/>
        <v>78.251999999999995</v>
      </c>
      <c r="BD248" s="95">
        <f t="shared" si="76"/>
        <v>752</v>
      </c>
      <c r="BE248" s="4">
        <f>BD248*60*'Berechnungen 525d'!$D$9/1000</f>
        <v>38.169599999999996</v>
      </c>
      <c r="BF248" s="19">
        <f t="shared" si="77"/>
        <v>1004</v>
      </c>
      <c r="BG248" s="19">
        <f t="shared" si="78"/>
        <v>1036</v>
      </c>
      <c r="BH248" s="19">
        <f t="shared" si="67"/>
        <v>-32</v>
      </c>
      <c r="BI248" s="19" t="str">
        <f>IF(ISBLANK(R248),#REF!,R248)</f>
        <v>2.5</v>
      </c>
      <c r="BJ248" s="19" t="str">
        <f>IF(ISBLANK(Q248),#REF!,Q248)</f>
        <v>km/h</v>
      </c>
      <c r="BK248" s="19" t="e">
        <f t="shared" si="68"/>
        <v>#VALUE!</v>
      </c>
      <c r="BL248" s="47">
        <f t="shared" si="79"/>
        <v>5.7</v>
      </c>
      <c r="BM248" s="48">
        <f t="shared" si="80"/>
        <v>3.871</v>
      </c>
      <c r="BN248" s="20">
        <f t="shared" si="81"/>
        <v>337.76900000000001</v>
      </c>
      <c r="BO248" s="20">
        <f t="shared" si="82"/>
        <v>337.76900000000001</v>
      </c>
      <c r="BP248" s="20">
        <f t="shared" si="83"/>
        <v>0</v>
      </c>
    </row>
    <row r="249" spans="1:68" x14ac:dyDescent="0.25">
      <c r="A249">
        <v>3918.7084850258002</v>
      </c>
      <c r="B249">
        <v>122.293543103084</v>
      </c>
      <c r="D249">
        <v>4531.6698656429899</v>
      </c>
      <c r="E249">
        <v>237.91090408381601</v>
      </c>
      <c r="J249" s="64">
        <v>78543</v>
      </c>
      <c r="K249" s="88" t="s">
        <v>91</v>
      </c>
      <c r="L249" s="91">
        <v>337.76900000000001</v>
      </c>
      <c r="M249" s="88" t="s">
        <v>91</v>
      </c>
      <c r="N249" s="91">
        <v>3.871</v>
      </c>
      <c r="O249" s="70" t="s">
        <v>92</v>
      </c>
      <c r="P249" s="93" t="s">
        <v>126</v>
      </c>
      <c r="Q249" s="55" t="s">
        <v>20</v>
      </c>
      <c r="R249" s="89" t="s">
        <v>119</v>
      </c>
      <c r="S249" s="55" t="s">
        <v>101</v>
      </c>
      <c r="T249" s="89" t="s">
        <v>424</v>
      </c>
      <c r="U249" s="55" t="s">
        <v>101</v>
      </c>
      <c r="V249" s="89" t="s">
        <v>127</v>
      </c>
      <c r="W249" s="55" t="s">
        <v>102</v>
      </c>
      <c r="X249" s="89" t="s">
        <v>122</v>
      </c>
      <c r="Y249" s="55" t="s">
        <v>93</v>
      </c>
      <c r="Z249" s="91">
        <v>6.03</v>
      </c>
      <c r="AA249" s="52" t="s">
        <v>26</v>
      </c>
      <c r="AB249" s="90" t="s">
        <v>123</v>
      </c>
      <c r="AC249" s="55" t="s">
        <v>91</v>
      </c>
      <c r="AD249" s="91">
        <v>337.76900000000001</v>
      </c>
      <c r="AH249" s="77">
        <f t="shared" si="69"/>
        <v>3918.7084850258002</v>
      </c>
      <c r="AI249" s="78">
        <f t="shared" si="70"/>
        <v>366.88062930925201</v>
      </c>
      <c r="AJ249" s="79">
        <f t="shared" si="71"/>
        <v>204.75535367239425</v>
      </c>
      <c r="AK249" s="77">
        <f t="shared" si="72"/>
        <v>4531.6698656429899</v>
      </c>
      <c r="AL249" s="78">
        <f t="shared" si="73"/>
        <v>237.91090408381601</v>
      </c>
      <c r="AM249" s="79">
        <f t="shared" si="74"/>
        <v>153.54657639148527</v>
      </c>
      <c r="AN249" s="81"/>
      <c r="AO249" s="82"/>
      <c r="AP249" s="79"/>
      <c r="AQ249" s="100">
        <f>AI249*'Berechnungen 525d'!$C$5/'Berechnungen 525d'!$F$3/1000</f>
        <v>14.278658930764401</v>
      </c>
      <c r="AR249" s="100">
        <f>AI249*'Berechnungen 525d'!$C$6/'Berechnungen 525d'!$F$3/1000</f>
        <v>7.9568099385175657</v>
      </c>
      <c r="AS249" s="100">
        <f>AI249*'Berechnungen 525d'!$C$7/'Berechnungen 525d'!$F$3/1000</f>
        <v>4.9593815370212226</v>
      </c>
      <c r="AT249" s="100">
        <f>AI249*'Berechnungen 525d'!$C$8/'Berechnungen 525d'!$F$3/1000</f>
        <v>3.4606673362730507</v>
      </c>
      <c r="AU249" s="100">
        <f>AI249*'Berechnungen 525d'!$C$9/'Berechnungen 525d'!$F$3/1000</f>
        <v>2.7249349104512213</v>
      </c>
      <c r="AV249" s="4">
        <f>AH249/'Berechnungen 525d'!$C$5*'Berechnungen 525d'!$B$3/1000*60</f>
        <v>37.958709444037474</v>
      </c>
      <c r="AW249" s="4">
        <f>AH249/'Berechnungen 525d'!$C$6*'Berechnungen 525d'!$B$3/1000*60</f>
        <v>68.117684070806973</v>
      </c>
      <c r="AX249" s="4">
        <f>AH249/'Berechnungen 525d'!$C$7*'Berechnungen 525d'!$B$3/1000*60</f>
        <v>109.28771290481119</v>
      </c>
      <c r="AY249" s="4">
        <f>AH249/'Berechnungen 525d'!$C$8*'Berechnungen 525d'!$B$3/1000*60</f>
        <v>156.61703739114674</v>
      </c>
      <c r="AZ249" s="4">
        <f>AH249/'Berechnungen 525d'!$C$9*'Berechnungen 525d'!$B$3/1000*60</f>
        <v>198.90363748675637</v>
      </c>
      <c r="BA249" s="99"/>
      <c r="BB249" s="82"/>
      <c r="BC249" s="17">
        <f t="shared" si="75"/>
        <v>78.543000000000006</v>
      </c>
      <c r="BD249" s="95">
        <f t="shared" si="76"/>
        <v>748</v>
      </c>
      <c r="BE249" s="4">
        <f>BD249*60*'Berechnungen 525d'!$D$9/1000</f>
        <v>37.966570212765951</v>
      </c>
      <c r="BF249" s="19">
        <f t="shared" si="77"/>
        <v>1005</v>
      </c>
      <c r="BG249" s="19">
        <f t="shared" si="78"/>
        <v>1037</v>
      </c>
      <c r="BH249" s="19">
        <f t="shared" si="67"/>
        <v>-32</v>
      </c>
      <c r="BI249" s="19" t="str">
        <f>IF(ISBLANK(R249),#REF!,R249)</f>
        <v>2.5</v>
      </c>
      <c r="BJ249" s="19" t="str">
        <f>IF(ISBLANK(Q249),#REF!,Q249)</f>
        <v>km/h</v>
      </c>
      <c r="BK249" s="19" t="e">
        <f t="shared" si="68"/>
        <v>#VALUE!</v>
      </c>
      <c r="BL249" s="47">
        <f t="shared" si="79"/>
        <v>6.03</v>
      </c>
      <c r="BM249" s="48">
        <f t="shared" si="80"/>
        <v>3.871</v>
      </c>
      <c r="BN249" s="20">
        <f t="shared" si="81"/>
        <v>337.76900000000001</v>
      </c>
      <c r="BO249" s="20">
        <f t="shared" si="82"/>
        <v>337.76900000000001</v>
      </c>
      <c r="BP249" s="20">
        <f t="shared" si="83"/>
        <v>0</v>
      </c>
    </row>
    <row r="250" spans="1:68" x14ac:dyDescent="0.25">
      <c r="A250">
        <v>3936.84639257462</v>
      </c>
      <c r="B250">
        <v>121.645929061903</v>
      </c>
      <c r="D250">
        <v>4531.6698656429899</v>
      </c>
      <c r="E250">
        <v>236.922761791326</v>
      </c>
      <c r="J250" s="64">
        <v>78833</v>
      </c>
      <c r="K250" s="88" t="s">
        <v>91</v>
      </c>
      <c r="L250" s="91">
        <v>337.76900000000001</v>
      </c>
      <c r="M250" s="88" t="s">
        <v>91</v>
      </c>
      <c r="N250" s="91">
        <v>3.8759999999999999</v>
      </c>
      <c r="O250" s="70" t="s">
        <v>92</v>
      </c>
      <c r="P250" s="93" t="s">
        <v>413</v>
      </c>
      <c r="Q250" s="55" t="s">
        <v>20</v>
      </c>
      <c r="R250" s="89" t="s">
        <v>119</v>
      </c>
      <c r="S250" s="55" t="s">
        <v>101</v>
      </c>
      <c r="T250" s="89" t="s">
        <v>120</v>
      </c>
      <c r="U250" s="55" t="s">
        <v>101</v>
      </c>
      <c r="V250" s="89" t="s">
        <v>121</v>
      </c>
      <c r="W250" s="55" t="s">
        <v>102</v>
      </c>
      <c r="X250" s="89" t="s">
        <v>122</v>
      </c>
      <c r="Y250" s="55" t="s">
        <v>93</v>
      </c>
      <c r="Z250" s="91">
        <v>5.95</v>
      </c>
      <c r="AA250" s="52" t="s">
        <v>26</v>
      </c>
      <c r="AB250" s="90" t="s">
        <v>123</v>
      </c>
      <c r="AC250" s="55" t="s">
        <v>91</v>
      </c>
      <c r="AD250" s="91">
        <v>337.76900000000001</v>
      </c>
      <c r="AH250" s="77">
        <f t="shared" si="69"/>
        <v>3936.84639257462</v>
      </c>
      <c r="AI250" s="78">
        <f t="shared" si="70"/>
        <v>364.937787185709</v>
      </c>
      <c r="AJ250" s="79">
        <f t="shared" si="71"/>
        <v>204.61375740690215</v>
      </c>
      <c r="AK250" s="77">
        <f t="shared" si="72"/>
        <v>4531.6698656429899</v>
      </c>
      <c r="AL250" s="78">
        <f t="shared" si="73"/>
        <v>236.922761791326</v>
      </c>
      <c r="AM250" s="79">
        <f t="shared" si="74"/>
        <v>152.90883401232125</v>
      </c>
      <c r="AN250" s="81"/>
      <c r="AO250" s="82"/>
      <c r="AP250" s="79"/>
      <c r="AQ250" s="100">
        <f>AI250*'Berechnungen 525d'!$C$5/'Berechnungen 525d'!$F$3/1000</f>
        <v>14.203045290189745</v>
      </c>
      <c r="AR250" s="100">
        <f>AI250*'Berechnungen 525d'!$C$6/'Berechnungen 525d'!$F$3/1000</f>
        <v>7.9146740930064992</v>
      </c>
      <c r="AS250" s="100">
        <f>AI250*'Berechnungen 525d'!$C$7/'Berechnungen 525d'!$F$3/1000</f>
        <v>4.9331187839972017</v>
      </c>
      <c r="AT250" s="100">
        <f>AI250*'Berechnungen 525d'!$C$8/'Berechnungen 525d'!$F$3/1000</f>
        <v>3.4423411294925526</v>
      </c>
      <c r="AU250" s="100">
        <f>AI250*'Berechnungen 525d'!$C$9/'Berechnungen 525d'!$F$3/1000</f>
        <v>2.7105048263720888</v>
      </c>
      <c r="AV250" s="4">
        <f>AH250/'Berechnungen 525d'!$C$5*'Berechnungen 525d'!$B$3/1000*60</f>
        <v>38.134402932134208</v>
      </c>
      <c r="AW250" s="4">
        <f>AH250/'Berechnungen 525d'!$C$6*'Berechnungen 525d'!$B$3/1000*60</f>
        <v>68.432969645336755</v>
      </c>
      <c r="AX250" s="4">
        <f>AH250/'Berechnungen 525d'!$C$7*'Berechnungen 525d'!$B$3/1000*60</f>
        <v>109.79355569471606</v>
      </c>
      <c r="AY250" s="4">
        <f>AH250/'Berechnungen 525d'!$C$8*'Berechnungen 525d'!$B$3/1000*60</f>
        <v>157.34194595620727</v>
      </c>
      <c r="AZ250" s="4">
        <f>AH250/'Berechnungen 525d'!$C$9*'Berechnungen 525d'!$B$3/1000*60</f>
        <v>199.82427136438326</v>
      </c>
      <c r="BA250" s="99"/>
      <c r="BB250" s="82"/>
      <c r="BC250" s="17">
        <f t="shared" si="75"/>
        <v>78.832999999999998</v>
      </c>
      <c r="BD250" s="95">
        <f t="shared" si="76"/>
        <v>749</v>
      </c>
      <c r="BE250" s="4">
        <f>BD250*60*'Berechnungen 525d'!$D$9/1000</f>
        <v>38.01732765957447</v>
      </c>
      <c r="BF250" s="19">
        <f t="shared" si="77"/>
        <v>1004</v>
      </c>
      <c r="BG250" s="19">
        <f t="shared" si="78"/>
        <v>1036</v>
      </c>
      <c r="BH250" s="19">
        <f t="shared" si="67"/>
        <v>-32</v>
      </c>
      <c r="BI250" s="19" t="str">
        <f>IF(ISBLANK(R250),#REF!,R250)</f>
        <v>2.5</v>
      </c>
      <c r="BJ250" s="19" t="str">
        <f>IF(ISBLANK(Q250),#REF!,Q250)</f>
        <v>km/h</v>
      </c>
      <c r="BK250" s="19" t="e">
        <f t="shared" si="68"/>
        <v>#VALUE!</v>
      </c>
      <c r="BL250" s="47">
        <f t="shared" si="79"/>
        <v>5.95</v>
      </c>
      <c r="BM250" s="48">
        <f t="shared" si="80"/>
        <v>3.8759999999999999</v>
      </c>
      <c r="BN250" s="20">
        <f t="shared" si="81"/>
        <v>337.76900000000001</v>
      </c>
      <c r="BO250" s="20">
        <f t="shared" si="82"/>
        <v>337.76900000000001</v>
      </c>
      <c r="BP250" s="20">
        <f t="shared" si="83"/>
        <v>0</v>
      </c>
    </row>
    <row r="251" spans="1:68" x14ac:dyDescent="0.25">
      <c r="A251">
        <v>3944.9078007083099</v>
      </c>
      <c r="B251">
        <v>121.36844723762</v>
      </c>
      <c r="D251">
        <v>4531.6698656429899</v>
      </c>
      <c r="E251">
        <v>233.958334913855</v>
      </c>
      <c r="J251" s="64">
        <v>79113</v>
      </c>
      <c r="K251" s="88" t="s">
        <v>91</v>
      </c>
      <c r="L251" s="91">
        <v>337.76900000000001</v>
      </c>
      <c r="M251" s="88" t="s">
        <v>91</v>
      </c>
      <c r="N251" s="91">
        <v>3.8759999999999999</v>
      </c>
      <c r="O251" s="70" t="s">
        <v>92</v>
      </c>
      <c r="P251" s="93" t="s">
        <v>124</v>
      </c>
      <c r="Q251" s="55" t="s">
        <v>20</v>
      </c>
      <c r="R251" s="89" t="s">
        <v>119</v>
      </c>
      <c r="S251" s="55" t="s">
        <v>101</v>
      </c>
      <c r="T251" s="89" t="s">
        <v>120</v>
      </c>
      <c r="U251" s="55" t="s">
        <v>101</v>
      </c>
      <c r="V251" s="89" t="s">
        <v>121</v>
      </c>
      <c r="W251" s="55" t="s">
        <v>102</v>
      </c>
      <c r="X251" s="89" t="s">
        <v>122</v>
      </c>
      <c r="Y251" s="55" t="s">
        <v>93</v>
      </c>
      <c r="Z251" s="91">
        <v>5.79</v>
      </c>
      <c r="AA251" s="52" t="s">
        <v>26</v>
      </c>
      <c r="AB251" s="90" t="s">
        <v>123</v>
      </c>
      <c r="AC251" s="55" t="s">
        <v>91</v>
      </c>
      <c r="AD251" s="91">
        <v>337.76900000000001</v>
      </c>
      <c r="AH251" s="77">
        <f t="shared" si="69"/>
        <v>3944.9078007083099</v>
      </c>
      <c r="AI251" s="78">
        <f t="shared" si="70"/>
        <v>364.10534171286002</v>
      </c>
      <c r="AJ251" s="79">
        <f t="shared" si="71"/>
        <v>204.56504898747815</v>
      </c>
      <c r="AK251" s="77">
        <f t="shared" si="72"/>
        <v>4531.6698656429899</v>
      </c>
      <c r="AL251" s="78">
        <f t="shared" si="73"/>
        <v>233.958334913855</v>
      </c>
      <c r="AM251" s="79">
        <f t="shared" si="74"/>
        <v>150.99560687482858</v>
      </c>
      <c r="AN251" s="81"/>
      <c r="AO251" s="82"/>
      <c r="AP251" s="79"/>
      <c r="AQ251" s="100">
        <f>AI251*'Berechnungen 525d'!$C$5/'Berechnungen 525d'!$F$3/1000</f>
        <v>14.170647272862833</v>
      </c>
      <c r="AR251" s="100">
        <f>AI251*'Berechnungen 525d'!$C$6/'Berechnungen 525d'!$F$3/1000</f>
        <v>7.8966202360227999</v>
      </c>
      <c r="AS251" s="100">
        <f>AI251*'Berechnungen 525d'!$C$7/'Berechnungen 525d'!$F$3/1000</f>
        <v>4.9218660375210606</v>
      </c>
      <c r="AT251" s="100">
        <f>AI251*'Berechnungen 525d'!$C$8/'Berechnungen 525d'!$F$3/1000</f>
        <v>3.4344889382701909</v>
      </c>
      <c r="AU251" s="100">
        <f>AI251*'Berechnungen 525d'!$C$9/'Berechnungen 525d'!$F$3/1000</f>
        <v>2.7043219986379454</v>
      </c>
      <c r="AV251" s="4">
        <f>AH251/'Berechnungen 525d'!$C$5*'Berechnungen 525d'!$B$3/1000*60</f>
        <v>38.212490049414257</v>
      </c>
      <c r="AW251" s="4">
        <f>AH251/'Berechnungen 525d'!$C$6*'Berechnungen 525d'!$B$3/1000*60</f>
        <v>68.573098581825576</v>
      </c>
      <c r="AX251" s="4">
        <f>AH251/'Berechnungen 525d'!$C$7*'Berechnungen 525d'!$B$3/1000*60</f>
        <v>110.01837794446742</v>
      </c>
      <c r="AY251" s="4">
        <f>AH251/'Berechnungen 525d'!$C$8*'Berechnungen 525d'!$B$3/1000*60</f>
        <v>157.66413217238639</v>
      </c>
      <c r="AZ251" s="4">
        <f>AH251/'Berechnungen 525d'!$C$9*'Berechnungen 525d'!$B$3/1000*60</f>
        <v>200.23344785893073</v>
      </c>
      <c r="BA251" s="99"/>
      <c r="BB251" s="82"/>
      <c r="BC251" s="17">
        <f t="shared" si="75"/>
        <v>79.113</v>
      </c>
      <c r="BD251" s="95">
        <f t="shared" si="76"/>
        <v>751</v>
      </c>
      <c r="BE251" s="4">
        <f>BD251*60*'Berechnungen 525d'!$D$9/1000</f>
        <v>38.118842553191492</v>
      </c>
      <c r="BF251" s="19">
        <f t="shared" si="77"/>
        <v>1004</v>
      </c>
      <c r="BG251" s="19">
        <f t="shared" si="78"/>
        <v>1036</v>
      </c>
      <c r="BH251" s="19">
        <f t="shared" si="67"/>
        <v>-32</v>
      </c>
      <c r="BI251" s="19" t="str">
        <f>IF(ISBLANK(R251),#REF!,R251)</f>
        <v>2.5</v>
      </c>
      <c r="BJ251" s="19" t="str">
        <f>IF(ISBLANK(Q251),#REF!,Q251)</f>
        <v>km/h</v>
      </c>
      <c r="BK251" s="19" t="e">
        <f t="shared" si="68"/>
        <v>#VALUE!</v>
      </c>
      <c r="BL251" s="47">
        <f t="shared" si="79"/>
        <v>5.79</v>
      </c>
      <c r="BM251" s="48">
        <f t="shared" si="80"/>
        <v>3.8759999999999999</v>
      </c>
      <c r="BN251" s="20">
        <f t="shared" si="81"/>
        <v>337.76900000000001</v>
      </c>
      <c r="BO251" s="20">
        <f t="shared" si="82"/>
        <v>337.76900000000001</v>
      </c>
      <c r="BP251" s="20">
        <f t="shared" si="83"/>
        <v>0</v>
      </c>
    </row>
    <row r="252" spans="1:68" x14ac:dyDescent="0.25">
      <c r="A252">
        <v>3977.1617773063399</v>
      </c>
      <c r="B252">
        <v>121.003477909875</v>
      </c>
      <c r="D252">
        <v>4539.3474088291796</v>
      </c>
      <c r="E252">
        <v>230.009558996457</v>
      </c>
      <c r="J252" s="64">
        <v>79394</v>
      </c>
      <c r="K252" s="88" t="s">
        <v>91</v>
      </c>
      <c r="L252" s="91">
        <v>337.76900000000001</v>
      </c>
      <c r="M252" s="88" t="s">
        <v>91</v>
      </c>
      <c r="N252" s="91">
        <v>3.867</v>
      </c>
      <c r="O252" s="70" t="s">
        <v>92</v>
      </c>
      <c r="P252" s="93" t="s">
        <v>413</v>
      </c>
      <c r="Q252" s="55" t="s">
        <v>20</v>
      </c>
      <c r="R252" s="89" t="s">
        <v>119</v>
      </c>
      <c r="S252" s="55" t="s">
        <v>101</v>
      </c>
      <c r="T252" s="89" t="s">
        <v>120</v>
      </c>
      <c r="U252" s="55" t="s">
        <v>101</v>
      </c>
      <c r="V252" s="89" t="s">
        <v>121</v>
      </c>
      <c r="W252" s="55" t="s">
        <v>102</v>
      </c>
      <c r="X252" s="89" t="s">
        <v>122</v>
      </c>
      <c r="Y252" s="55" t="s">
        <v>93</v>
      </c>
      <c r="Z252" s="91">
        <v>5.96</v>
      </c>
      <c r="AA252" s="52" t="s">
        <v>26</v>
      </c>
      <c r="AB252" s="90" t="s">
        <v>123</v>
      </c>
      <c r="AC252" s="55" t="s">
        <v>91</v>
      </c>
      <c r="AD252" s="91">
        <v>337.76900000000001</v>
      </c>
      <c r="AH252" s="77">
        <f t="shared" si="69"/>
        <v>3977.1617773063399</v>
      </c>
      <c r="AI252" s="78">
        <f t="shared" si="70"/>
        <v>363.01043372962499</v>
      </c>
      <c r="AJ252" s="79">
        <f t="shared" si="71"/>
        <v>205.61741318380683</v>
      </c>
      <c r="AK252" s="77">
        <f t="shared" si="72"/>
        <v>4539.3474088291796</v>
      </c>
      <c r="AL252" s="78">
        <f t="shared" si="73"/>
        <v>230.009558996457</v>
      </c>
      <c r="AM252" s="79">
        <f t="shared" si="74"/>
        <v>148.69858416794196</v>
      </c>
      <c r="AN252" s="81"/>
      <c r="AO252" s="82"/>
      <c r="AP252" s="79"/>
      <c r="AQ252" s="100">
        <f>AI252*'Berechnungen 525d'!$C$5/'Berechnungen 525d'!$F$3/1000</f>
        <v>14.128034454403004</v>
      </c>
      <c r="AR252" s="100">
        <f>AI252*'Berechnungen 525d'!$C$6/'Berechnungen 525d'!$F$3/1000</f>
        <v>7.8728741616138862</v>
      </c>
      <c r="AS252" s="100">
        <f>AI252*'Berechnungen 525d'!$C$7/'Berechnungen 525d'!$F$3/1000</f>
        <v>4.9070654021018054</v>
      </c>
      <c r="AT252" s="100">
        <f>AI252*'Berechnungen 525d'!$C$8/'Berechnungen 525d'!$F$3/1000</f>
        <v>3.4241610223457655</v>
      </c>
      <c r="AU252" s="100">
        <f>AI252*'Berechnungen 525d'!$C$9/'Berechnungen 525d'!$F$3/1000</f>
        <v>2.6961897813746183</v>
      </c>
      <c r="AV252" s="4">
        <f>AH252/'Berechnungen 525d'!$C$5*'Berechnungen 525d'!$B$3/1000*60</f>
        <v>38.524919343600793</v>
      </c>
      <c r="AW252" s="4">
        <f>AH252/'Berechnungen 525d'!$C$6*'Berechnungen 525d'!$B$3/1000*60</f>
        <v>69.133759370023355</v>
      </c>
      <c r="AX252" s="4">
        <f>AH252/'Berechnungen 525d'!$C$7*'Berechnungen 525d'!$B$3/1000*60</f>
        <v>110.91789964860888</v>
      </c>
      <c r="AY252" s="4">
        <f>AH252/'Berechnungen 525d'!$C$8*'Berechnungen 525d'!$B$3/1000*60</f>
        <v>158.95321052005369</v>
      </c>
      <c r="AZ252" s="4">
        <f>AH252/'Berechnungen 525d'!$C$9*'Berechnungen 525d'!$B$3/1000*60</f>
        <v>201.87057736046819</v>
      </c>
      <c r="BA252" s="99"/>
      <c r="BB252" s="82"/>
      <c r="BC252" s="17">
        <f t="shared" si="75"/>
        <v>79.394000000000005</v>
      </c>
      <c r="BD252" s="95">
        <f t="shared" si="76"/>
        <v>749</v>
      </c>
      <c r="BE252" s="4">
        <f>BD252*60*'Berechnungen 525d'!$D$9/1000</f>
        <v>38.01732765957447</v>
      </c>
      <c r="BF252" s="19">
        <f t="shared" si="77"/>
        <v>1004</v>
      </c>
      <c r="BG252" s="19">
        <f t="shared" si="78"/>
        <v>1036</v>
      </c>
      <c r="BH252" s="19">
        <f t="shared" si="67"/>
        <v>-32</v>
      </c>
      <c r="BI252" s="19" t="str">
        <f>IF(ISBLANK(R252),#REF!,R252)</f>
        <v>2.5</v>
      </c>
      <c r="BJ252" s="19" t="str">
        <f>IF(ISBLANK(Q252),#REF!,Q252)</f>
        <v>km/h</v>
      </c>
      <c r="BK252" s="19" t="e">
        <f t="shared" si="68"/>
        <v>#VALUE!</v>
      </c>
      <c r="BL252" s="47">
        <f t="shared" si="79"/>
        <v>5.96</v>
      </c>
      <c r="BM252" s="48">
        <f t="shared" si="80"/>
        <v>3.867</v>
      </c>
      <c r="BN252" s="20">
        <f t="shared" si="81"/>
        <v>337.76900000000001</v>
      </c>
      <c r="BO252" s="20">
        <f t="shared" si="82"/>
        <v>337.76900000000001</v>
      </c>
      <c r="BP252" s="20">
        <f t="shared" si="83"/>
        <v>0</v>
      </c>
    </row>
    <row r="253" spans="1:68" x14ac:dyDescent="0.25">
      <c r="A253">
        <v>3985.2179704004802</v>
      </c>
      <c r="B253">
        <v>120.260397354723</v>
      </c>
      <c r="D253">
        <v>4547.0249520153502</v>
      </c>
      <c r="E253">
        <v>225.072640786569</v>
      </c>
      <c r="J253" s="64">
        <v>79684</v>
      </c>
      <c r="K253" s="88" t="s">
        <v>91</v>
      </c>
      <c r="L253" s="91">
        <v>337.76900000000001</v>
      </c>
      <c r="M253" s="88" t="s">
        <v>91</v>
      </c>
      <c r="N253" s="91">
        <v>3.8759999999999999</v>
      </c>
      <c r="O253" s="70" t="s">
        <v>92</v>
      </c>
      <c r="P253" s="93" t="s">
        <v>126</v>
      </c>
      <c r="Q253" s="55" t="s">
        <v>20</v>
      </c>
      <c r="R253" s="89" t="s">
        <v>119</v>
      </c>
      <c r="S253" s="55" t="s">
        <v>101</v>
      </c>
      <c r="T253" s="89" t="s">
        <v>424</v>
      </c>
      <c r="U253" s="55" t="s">
        <v>101</v>
      </c>
      <c r="V253" s="89" t="s">
        <v>127</v>
      </c>
      <c r="W253" s="55" t="s">
        <v>102</v>
      </c>
      <c r="X253" s="89" t="s">
        <v>122</v>
      </c>
      <c r="Y253" s="55" t="s">
        <v>93</v>
      </c>
      <c r="Z253" s="91">
        <v>6.04</v>
      </c>
      <c r="AA253" s="52" t="s">
        <v>26</v>
      </c>
      <c r="AB253" s="90" t="s">
        <v>123</v>
      </c>
      <c r="AC253" s="55" t="s">
        <v>91</v>
      </c>
      <c r="AD253" s="91">
        <v>337.76900000000001</v>
      </c>
      <c r="AH253" s="77">
        <f t="shared" si="69"/>
        <v>3985.2179704004802</v>
      </c>
      <c r="AI253" s="78">
        <f t="shared" si="70"/>
        <v>360.78119206416898</v>
      </c>
      <c r="AJ253" s="79">
        <f t="shared" si="71"/>
        <v>204.76866341775977</v>
      </c>
      <c r="AK253" s="77">
        <f t="shared" si="72"/>
        <v>4547.0249520153502</v>
      </c>
      <c r="AL253" s="78">
        <f t="shared" si="73"/>
        <v>225.072640786569</v>
      </c>
      <c r="AM253" s="79">
        <f t="shared" si="74"/>
        <v>145.75302276253962</v>
      </c>
      <c r="AN253" s="81"/>
      <c r="AO253" s="82"/>
      <c r="AP253" s="79"/>
      <c r="AQ253" s="100">
        <f>AI253*'Berechnungen 525d'!$C$5/'Berechnungen 525d'!$F$3/1000</f>
        <v>14.041274405295951</v>
      </c>
      <c r="AR253" s="100">
        <f>AI253*'Berechnungen 525d'!$C$6/'Berechnungen 525d'!$F$3/1000</f>
        <v>7.8245269586763699</v>
      </c>
      <c r="AS253" s="100">
        <f>AI253*'Berechnungen 525d'!$C$7/'Berechnungen 525d'!$F$3/1000</f>
        <v>4.876931186572258</v>
      </c>
      <c r="AT253" s="100">
        <f>AI253*'Berechnungen 525d'!$C$8/'Berechnungen 525d'!$F$3/1000</f>
        <v>3.403133300520202</v>
      </c>
      <c r="AU253" s="100">
        <f>AI253*'Berechnungen 525d'!$C$9/'Berechnungen 525d'!$F$3/1000</f>
        <v>2.6796325200946476</v>
      </c>
      <c r="AV253" s="4">
        <f>AH253/'Berechnungen 525d'!$C$5*'Berechnungen 525d'!$B$3/1000*60</f>
        <v>38.602955945214326</v>
      </c>
      <c r="AW253" s="4">
        <f>AH253/'Berechnungen 525d'!$C$6*'Berechnungen 525d'!$B$3/1000*60</f>
        <v>69.273797655110656</v>
      </c>
      <c r="AX253" s="4">
        <f>AH253/'Berechnungen 525d'!$C$7*'Berechnungen 525d'!$B$3/1000*60</f>
        <v>111.14257645765005</v>
      </c>
      <c r="AY253" s="4">
        <f>AH253/'Berechnungen 525d'!$C$8*'Berechnungen 525d'!$B$3/1000*60</f>
        <v>159.27518830938828</v>
      </c>
      <c r="AZ253" s="4">
        <f>AH253/'Berechnungen 525d'!$C$9*'Berechnungen 525d'!$B$3/1000*60</f>
        <v>202.27948915292308</v>
      </c>
      <c r="BA253" s="99"/>
      <c r="BB253" s="82"/>
      <c r="BC253" s="17">
        <f t="shared" si="75"/>
        <v>79.683999999999997</v>
      </c>
      <c r="BD253" s="95">
        <f t="shared" si="76"/>
        <v>748</v>
      </c>
      <c r="BE253" s="4">
        <f>BD253*60*'Berechnungen 525d'!$D$9/1000</f>
        <v>37.966570212765951</v>
      </c>
      <c r="BF253" s="19">
        <f t="shared" si="77"/>
        <v>1005</v>
      </c>
      <c r="BG253" s="19">
        <f t="shared" si="78"/>
        <v>1037</v>
      </c>
      <c r="BH253" s="19">
        <f t="shared" si="67"/>
        <v>-32</v>
      </c>
      <c r="BI253" s="19" t="str">
        <f>IF(ISBLANK(R253),#REF!,R253)</f>
        <v>2.5</v>
      </c>
      <c r="BJ253" s="19" t="str">
        <f>IF(ISBLANK(Q253),#REF!,Q253)</f>
        <v>km/h</v>
      </c>
      <c r="BK253" s="19" t="e">
        <f t="shared" si="68"/>
        <v>#VALUE!</v>
      </c>
      <c r="BL253" s="47">
        <f t="shared" si="79"/>
        <v>6.04</v>
      </c>
      <c r="BM253" s="48">
        <f t="shared" si="80"/>
        <v>3.8759999999999999</v>
      </c>
      <c r="BN253" s="20">
        <f t="shared" si="81"/>
        <v>337.76900000000001</v>
      </c>
      <c r="BO253" s="20">
        <f t="shared" si="82"/>
        <v>337.76900000000001</v>
      </c>
      <c r="BP253" s="20">
        <f t="shared" si="83"/>
        <v>0</v>
      </c>
    </row>
    <row r="254" spans="1:68" x14ac:dyDescent="0.25">
      <c r="A254">
        <v>3993.27833552626</v>
      </c>
      <c r="B254">
        <v>119.889795784266</v>
      </c>
      <c r="D254">
        <v>4554.7024952015399</v>
      </c>
      <c r="E254">
        <v>224.088291746641</v>
      </c>
      <c r="J254" s="64">
        <v>79975</v>
      </c>
      <c r="K254" s="88" t="s">
        <v>91</v>
      </c>
      <c r="L254" s="91">
        <v>337.76900000000001</v>
      </c>
      <c r="M254" s="88" t="s">
        <v>91</v>
      </c>
      <c r="N254" s="91">
        <v>3.88</v>
      </c>
      <c r="O254" s="70" t="s">
        <v>92</v>
      </c>
      <c r="P254" s="93" t="s">
        <v>128</v>
      </c>
      <c r="Q254" s="55" t="s">
        <v>20</v>
      </c>
      <c r="R254" s="89" t="s">
        <v>119</v>
      </c>
      <c r="S254" s="55" t="s">
        <v>101</v>
      </c>
      <c r="T254" s="89" t="s">
        <v>423</v>
      </c>
      <c r="U254" s="55" t="s">
        <v>101</v>
      </c>
      <c r="V254" s="89" t="s">
        <v>121</v>
      </c>
      <c r="W254" s="55" t="s">
        <v>102</v>
      </c>
      <c r="X254" s="89" t="s">
        <v>122</v>
      </c>
      <c r="Y254" s="55" t="s">
        <v>93</v>
      </c>
      <c r="Z254" s="91">
        <v>5.73</v>
      </c>
      <c r="AA254" s="52" t="s">
        <v>26</v>
      </c>
      <c r="AB254" s="90" t="s">
        <v>125</v>
      </c>
      <c r="AC254" s="55" t="s">
        <v>91</v>
      </c>
      <c r="AD254" s="91">
        <v>337.76900000000001</v>
      </c>
      <c r="AH254" s="77">
        <f t="shared" si="69"/>
        <v>3993.27833552626</v>
      </c>
      <c r="AI254" s="78">
        <f t="shared" si="70"/>
        <v>359.66938735279803</v>
      </c>
      <c r="AJ254" s="79">
        <f t="shared" si="71"/>
        <v>204.55051794281496</v>
      </c>
      <c r="AK254" s="77">
        <f t="shared" si="72"/>
        <v>4554.7024952015399</v>
      </c>
      <c r="AL254" s="78">
        <f t="shared" si="73"/>
        <v>224.088291746641</v>
      </c>
      <c r="AM254" s="79">
        <f t="shared" si="74"/>
        <v>145.36060009201165</v>
      </c>
      <c r="AN254" s="81"/>
      <c r="AO254" s="82"/>
      <c r="AP254" s="79"/>
      <c r="AQ254" s="100">
        <f>AI254*'Berechnungen 525d'!$C$5/'Berechnungen 525d'!$F$3/1000</f>
        <v>13.998003981612992</v>
      </c>
      <c r="AR254" s="100">
        <f>AI254*'Berechnungen 525d'!$C$6/'Berechnungen 525d'!$F$3/1000</f>
        <v>7.8004144325018965</v>
      </c>
      <c r="AS254" s="100">
        <f>AI254*'Berechnungen 525d'!$C$7/'Berechnungen 525d'!$F$3/1000</f>
        <v>4.8619021462854279</v>
      </c>
      <c r="AT254" s="100">
        <f>AI254*'Berechnungen 525d'!$C$8/'Berechnungen 525d'!$F$3/1000</f>
        <v>3.392646003177195</v>
      </c>
      <c r="AU254" s="100">
        <f>AI254*'Berechnungen 525d'!$C$9/'Berechnungen 525d'!$F$3/1000</f>
        <v>2.6713748056513342</v>
      </c>
      <c r="AV254" s="4">
        <f>AH254/'Berechnungen 525d'!$C$5*'Berechnungen 525d'!$B$3/1000*60</f>
        <v>38.681032959361062</v>
      </c>
      <c r="AW254" s="4">
        <f>AH254/'Berechnungen 525d'!$C$6*'Berechnungen 525d'!$B$3/1000*60</f>
        <v>69.413908461319195</v>
      </c>
      <c r="AX254" s="4">
        <f>AH254/'Berechnungen 525d'!$C$7*'Berechnungen 525d'!$B$3/1000*60</f>
        <v>111.36736961925936</v>
      </c>
      <c r="AY254" s="4">
        <f>AH254/'Berechnungen 525d'!$C$8*'Berechnungen 525d'!$B$3/1000*60</f>
        <v>159.59733284019845</v>
      </c>
      <c r="AZ254" s="4">
        <f>AH254/'Berechnungen 525d'!$C$9*'Berechnungen 525d'!$B$3/1000*60</f>
        <v>202.68861270705204</v>
      </c>
      <c r="BA254" s="99"/>
      <c r="BB254" s="82"/>
      <c r="BC254" s="17">
        <f t="shared" si="75"/>
        <v>79.974999999999994</v>
      </c>
      <c r="BD254" s="95">
        <f t="shared" si="76"/>
        <v>752</v>
      </c>
      <c r="BE254" s="4">
        <f>BD254*60*'Berechnungen 525d'!$D$9/1000</f>
        <v>38.169599999999996</v>
      </c>
      <c r="BF254" s="19">
        <f t="shared" si="77"/>
        <v>1004</v>
      </c>
      <c r="BG254" s="19">
        <f t="shared" si="78"/>
        <v>1038</v>
      </c>
      <c r="BH254" s="19">
        <f t="shared" si="67"/>
        <v>-34</v>
      </c>
      <c r="BI254" s="19" t="str">
        <f>IF(ISBLANK(R254),#REF!,R254)</f>
        <v>2.5</v>
      </c>
      <c r="BJ254" s="19" t="str">
        <f>IF(ISBLANK(Q254),#REF!,Q254)</f>
        <v>km/h</v>
      </c>
      <c r="BK254" s="19" t="e">
        <f t="shared" si="68"/>
        <v>#VALUE!</v>
      </c>
      <c r="BL254" s="47">
        <f t="shared" si="79"/>
        <v>5.73</v>
      </c>
      <c r="BM254" s="48">
        <f t="shared" si="80"/>
        <v>3.88</v>
      </c>
      <c r="BN254" s="20">
        <f t="shared" si="81"/>
        <v>337.76900000000001</v>
      </c>
      <c r="BO254" s="20">
        <f t="shared" si="82"/>
        <v>337.76900000000001</v>
      </c>
      <c r="BP254" s="20">
        <f t="shared" si="83"/>
        <v>0</v>
      </c>
    </row>
    <row r="255" spans="1:68" x14ac:dyDescent="0.25">
      <c r="A255">
        <v>4011.4162430750798</v>
      </c>
      <c r="B255">
        <v>119.242181743085</v>
      </c>
      <c r="D255">
        <v>4562.3800383877197</v>
      </c>
      <c r="E255">
        <v>218.16323124426299</v>
      </c>
      <c r="J255" s="64">
        <v>80275</v>
      </c>
      <c r="K255" s="88" t="s">
        <v>91</v>
      </c>
      <c r="L255" s="91">
        <v>337.76900000000001</v>
      </c>
      <c r="M255" s="88" t="s">
        <v>91</v>
      </c>
      <c r="N255" s="91">
        <v>3.871</v>
      </c>
      <c r="O255" s="70" t="s">
        <v>92</v>
      </c>
      <c r="P255" s="93" t="s">
        <v>118</v>
      </c>
      <c r="Q255" s="55" t="s">
        <v>20</v>
      </c>
      <c r="R255" s="89" t="s">
        <v>119</v>
      </c>
      <c r="S255" s="55" t="s">
        <v>101</v>
      </c>
      <c r="T255" s="89" t="s">
        <v>424</v>
      </c>
      <c r="U255" s="55" t="s">
        <v>101</v>
      </c>
      <c r="V255" s="89" t="s">
        <v>121</v>
      </c>
      <c r="W255" s="55" t="s">
        <v>102</v>
      </c>
      <c r="X255" s="89" t="s">
        <v>122</v>
      </c>
      <c r="Y255" s="55" t="s">
        <v>93</v>
      </c>
      <c r="Z255" s="91">
        <v>5.88</v>
      </c>
      <c r="AA255" s="52" t="s">
        <v>26</v>
      </c>
      <c r="AB255" s="90" t="s">
        <v>123</v>
      </c>
      <c r="AC255" s="55" t="s">
        <v>91</v>
      </c>
      <c r="AD255" s="91">
        <v>337.76900000000001</v>
      </c>
      <c r="AH255" s="77">
        <f t="shared" si="69"/>
        <v>4011.4162430750798</v>
      </c>
      <c r="AI255" s="78">
        <f t="shared" si="70"/>
        <v>357.72654522925501</v>
      </c>
      <c r="AJ255" s="79">
        <f t="shared" si="71"/>
        <v>204.36966045777208</v>
      </c>
      <c r="AK255" s="77">
        <f t="shared" si="72"/>
        <v>4562.3800383877197</v>
      </c>
      <c r="AL255" s="78">
        <f t="shared" si="73"/>
        <v>218.16323124426299</v>
      </c>
      <c r="AM255" s="79">
        <f t="shared" si="74"/>
        <v>141.75570366874337</v>
      </c>
      <c r="AN255" s="81"/>
      <c r="AO255" s="82"/>
      <c r="AP255" s="79"/>
      <c r="AQ255" s="100">
        <f>AI255*'Berechnungen 525d'!$C$5/'Berechnungen 525d'!$F$3/1000</f>
        <v>13.922390341038337</v>
      </c>
      <c r="AR255" s="100">
        <f>AI255*'Berechnungen 525d'!$C$6/'Berechnungen 525d'!$F$3/1000</f>
        <v>7.7582785869908282</v>
      </c>
      <c r="AS255" s="100">
        <f>AI255*'Berechnungen 525d'!$C$7/'Berechnungen 525d'!$F$3/1000</f>
        <v>4.8356393932614061</v>
      </c>
      <c r="AT255" s="100">
        <f>AI255*'Berechnungen 525d'!$C$8/'Berechnungen 525d'!$F$3/1000</f>
        <v>3.374319796396696</v>
      </c>
      <c r="AU255" s="100">
        <f>AI255*'Berechnungen 525d'!$C$9/'Berechnungen 525d'!$F$3/1000</f>
        <v>2.6569447215722017</v>
      </c>
      <c r="AV255" s="4">
        <f>AH255/'Berechnungen 525d'!$C$5*'Berechnungen 525d'!$B$3/1000*60</f>
        <v>38.856726447457802</v>
      </c>
      <c r="AW255" s="4">
        <f>AH255/'Berechnungen 525d'!$C$6*'Berechnungen 525d'!$B$3/1000*60</f>
        <v>69.729194035848948</v>
      </c>
      <c r="AX255" s="4">
        <f>AH255/'Berechnungen 525d'!$C$7*'Berechnungen 525d'!$B$3/1000*60</f>
        <v>111.87321240916425</v>
      </c>
      <c r="AY255" s="4">
        <f>AH255/'Berechnungen 525d'!$C$8*'Berechnungen 525d'!$B$3/1000*60</f>
        <v>160.32224140525904</v>
      </c>
      <c r="AZ255" s="4">
        <f>AH255/'Berechnungen 525d'!$C$9*'Berechnungen 525d'!$B$3/1000*60</f>
        <v>203.60924658467894</v>
      </c>
      <c r="BA255" s="99"/>
      <c r="BB255" s="82"/>
      <c r="BC255" s="17">
        <f t="shared" si="75"/>
        <v>80.275000000000006</v>
      </c>
      <c r="BD255" s="95">
        <f t="shared" si="76"/>
        <v>750</v>
      </c>
      <c r="BE255" s="4">
        <f>BD255*60*'Berechnungen 525d'!$D$9/1000</f>
        <v>38.068085106382973</v>
      </c>
      <c r="BF255" s="19">
        <f t="shared" si="77"/>
        <v>1004</v>
      </c>
      <c r="BG255" s="19">
        <f t="shared" si="78"/>
        <v>1037</v>
      </c>
      <c r="BH255" s="19">
        <f t="shared" si="67"/>
        <v>-33</v>
      </c>
      <c r="BI255" s="19" t="str">
        <f>IF(ISBLANK(R255),#REF!,R255)</f>
        <v>2.5</v>
      </c>
      <c r="BJ255" s="19" t="str">
        <f>IF(ISBLANK(Q255),#REF!,Q255)</f>
        <v>km/h</v>
      </c>
      <c r="BK255" s="19" t="e">
        <f t="shared" si="68"/>
        <v>#VALUE!</v>
      </c>
      <c r="BL255" s="47">
        <f t="shared" si="79"/>
        <v>5.88</v>
      </c>
      <c r="BM255" s="48">
        <f t="shared" si="80"/>
        <v>3.871</v>
      </c>
      <c r="BN255" s="20">
        <f t="shared" si="81"/>
        <v>337.76900000000001</v>
      </c>
      <c r="BO255" s="20">
        <f t="shared" si="82"/>
        <v>337.76900000000001</v>
      </c>
      <c r="BP255" s="20">
        <f t="shared" si="83"/>
        <v>0</v>
      </c>
    </row>
    <row r="256" spans="1:68" x14ac:dyDescent="0.25">
      <c r="A256">
        <v>4019.4745221850399</v>
      </c>
      <c r="B256">
        <v>118.685340680281</v>
      </c>
      <c r="D256">
        <v>4570.0575815739003</v>
      </c>
      <c r="E256">
        <v>215.202597619355</v>
      </c>
      <c r="J256" s="64">
        <v>80555</v>
      </c>
      <c r="K256" s="88" t="s">
        <v>91</v>
      </c>
      <c r="L256" s="91">
        <v>337.76900000000001</v>
      </c>
      <c r="M256" s="88" t="s">
        <v>91</v>
      </c>
      <c r="N256" s="91">
        <v>3.871</v>
      </c>
      <c r="O256" s="70" t="s">
        <v>92</v>
      </c>
      <c r="P256" s="93" t="s">
        <v>124</v>
      </c>
      <c r="Q256" s="55" t="s">
        <v>20</v>
      </c>
      <c r="R256" s="89" t="s">
        <v>119</v>
      </c>
      <c r="S256" s="55" t="s">
        <v>101</v>
      </c>
      <c r="T256" s="89" t="s">
        <v>424</v>
      </c>
      <c r="U256" s="55" t="s">
        <v>101</v>
      </c>
      <c r="V256" s="89" t="s">
        <v>121</v>
      </c>
      <c r="W256" s="55" t="s">
        <v>102</v>
      </c>
      <c r="X256" s="89" t="s">
        <v>122</v>
      </c>
      <c r="Y256" s="55" t="s">
        <v>93</v>
      </c>
      <c r="Z256" s="91">
        <v>5.79</v>
      </c>
      <c r="AA256" s="52" t="s">
        <v>26</v>
      </c>
      <c r="AB256" s="90" t="s">
        <v>125</v>
      </c>
      <c r="AC256" s="55" t="s">
        <v>91</v>
      </c>
      <c r="AD256" s="91">
        <v>337.76900000000001</v>
      </c>
      <c r="AH256" s="77">
        <f t="shared" si="69"/>
        <v>4019.4745221850399</v>
      </c>
      <c r="AI256" s="78">
        <f t="shared" si="70"/>
        <v>356.056022040843</v>
      </c>
      <c r="AJ256" s="79">
        <f t="shared" si="71"/>
        <v>203.82391633738911</v>
      </c>
      <c r="AK256" s="77">
        <f t="shared" si="72"/>
        <v>4570.0575815739003</v>
      </c>
      <c r="AL256" s="78">
        <f t="shared" si="73"/>
        <v>215.202597619355</v>
      </c>
      <c r="AM256" s="79">
        <f t="shared" si="74"/>
        <v>140.06728406264895</v>
      </c>
      <c r="AN256" s="81"/>
      <c r="AO256" s="82"/>
      <c r="AP256" s="79"/>
      <c r="AQ256" s="100">
        <f>AI256*'Berechnungen 525d'!$C$5/'Berechnungen 525d'!$F$3/1000</f>
        <v>13.857375104643392</v>
      </c>
      <c r="AR256" s="100">
        <f>AI256*'Berechnungen 525d'!$C$6/'Berechnungen 525d'!$F$3/1000</f>
        <v>7.7220487224348657</v>
      </c>
      <c r="AS256" s="100">
        <f>AI256*'Berechnungen 525d'!$C$7/'Berechnungen 525d'!$F$3/1000</f>
        <v>4.8130577653532383</v>
      </c>
      <c r="AT256" s="100">
        <f>AI256*'Berechnungen 525d'!$C$8/'Berechnungen 525d'!$F$3/1000</f>
        <v>3.3585622868124241</v>
      </c>
      <c r="AU256" s="100">
        <f>AI256*'Berechnungen 525d'!$C$9/'Berechnungen 525d'!$F$3/1000</f>
        <v>2.6445372337105706</v>
      </c>
      <c r="AV256" s="4">
        <f>AH256/'Berechnungen 525d'!$C$5*'Berechnungen 525d'!$B$3/1000*60</f>
        <v>38.93478325533794</v>
      </c>
      <c r="AW256" s="4">
        <f>AH256/'Berechnungen 525d'!$C$6*'Berechnungen 525d'!$B$3/1000*60</f>
        <v>69.869268581496868</v>
      </c>
      <c r="AX256" s="4">
        <f>AH256/'Berechnungen 525d'!$C$7*'Berechnungen 525d'!$B$3/1000*60</f>
        <v>112.09794739448948</v>
      </c>
      <c r="AY256" s="4">
        <f>AH256/'Berechnungen 525d'!$C$8*'Berechnungen 525d'!$B$3/1000*60</f>
        <v>160.6443025653314</v>
      </c>
      <c r="AZ256" s="4">
        <f>AH256/'Berechnungen 525d'!$C$9*'Berechnungen 525d'!$B$3/1000*60</f>
        <v>204.01826425797088</v>
      </c>
      <c r="BA256" s="99"/>
      <c r="BB256" s="82"/>
      <c r="BC256" s="17">
        <f t="shared" si="75"/>
        <v>80.555000000000007</v>
      </c>
      <c r="BD256" s="95">
        <f t="shared" si="76"/>
        <v>751</v>
      </c>
      <c r="BE256" s="4">
        <f>BD256*60*'Berechnungen 525d'!$D$9/1000</f>
        <v>38.118842553191492</v>
      </c>
      <c r="BF256" s="19">
        <f t="shared" si="77"/>
        <v>1004</v>
      </c>
      <c r="BG256" s="19">
        <f t="shared" si="78"/>
        <v>1037</v>
      </c>
      <c r="BH256" s="19">
        <f t="shared" si="67"/>
        <v>-33</v>
      </c>
      <c r="BI256" s="19" t="str">
        <f>IF(ISBLANK(R256),#REF!,R256)</f>
        <v>2.5</v>
      </c>
      <c r="BJ256" s="19" t="str">
        <f>IF(ISBLANK(Q256),#REF!,Q256)</f>
        <v>km/h</v>
      </c>
      <c r="BK256" s="19" t="e">
        <f t="shared" si="68"/>
        <v>#VALUE!</v>
      </c>
      <c r="BL256" s="47">
        <f t="shared" si="79"/>
        <v>5.79</v>
      </c>
      <c r="BM256" s="48">
        <f t="shared" si="80"/>
        <v>3.871</v>
      </c>
      <c r="BN256" s="20">
        <f t="shared" si="81"/>
        <v>337.76900000000001</v>
      </c>
      <c r="BO256" s="20">
        <f t="shared" si="82"/>
        <v>337.76900000000001</v>
      </c>
      <c r="BP256" s="20">
        <f t="shared" si="83"/>
        <v>0</v>
      </c>
    </row>
    <row r="257" spans="1:68" x14ac:dyDescent="0.25">
      <c r="A257">
        <v>4027.5359303187302</v>
      </c>
      <c r="B257">
        <v>118.407858855998</v>
      </c>
      <c r="D257">
        <v>4585.4126679462597</v>
      </c>
      <c r="E257">
        <v>210.26947266202899</v>
      </c>
      <c r="J257" s="64">
        <v>80836</v>
      </c>
      <c r="K257" s="88" t="s">
        <v>91</v>
      </c>
      <c r="L257" s="91">
        <v>337.76900000000001</v>
      </c>
      <c r="M257" s="88" t="s">
        <v>91</v>
      </c>
      <c r="N257" s="91">
        <v>3.8759999999999999</v>
      </c>
      <c r="O257" s="70" t="s">
        <v>92</v>
      </c>
      <c r="P257" s="93" t="s">
        <v>413</v>
      </c>
      <c r="Q257" s="55" t="s">
        <v>20</v>
      </c>
      <c r="R257" s="89" t="s">
        <v>119</v>
      </c>
      <c r="S257" s="55" t="s">
        <v>101</v>
      </c>
      <c r="T257" s="89" t="s">
        <v>424</v>
      </c>
      <c r="U257" s="55" t="s">
        <v>101</v>
      </c>
      <c r="V257" s="89" t="s">
        <v>121</v>
      </c>
      <c r="W257" s="55" t="s">
        <v>102</v>
      </c>
      <c r="X257" s="89" t="s">
        <v>122</v>
      </c>
      <c r="Y257" s="55" t="s">
        <v>93</v>
      </c>
      <c r="Z257" s="91">
        <v>5.94</v>
      </c>
      <c r="AA257" s="52" t="s">
        <v>26</v>
      </c>
      <c r="AB257" s="90" t="s">
        <v>123</v>
      </c>
      <c r="AC257" s="55" t="s">
        <v>91</v>
      </c>
      <c r="AD257" s="91">
        <v>337.76900000000001</v>
      </c>
      <c r="AH257" s="77">
        <f t="shared" si="69"/>
        <v>4027.5359303187302</v>
      </c>
      <c r="AI257" s="78">
        <f t="shared" si="70"/>
        <v>355.22357656799397</v>
      </c>
      <c r="AJ257" s="79">
        <f t="shared" si="71"/>
        <v>203.75521473782572</v>
      </c>
      <c r="AK257" s="77">
        <f t="shared" si="72"/>
        <v>4585.4126679462597</v>
      </c>
      <c r="AL257" s="78">
        <f t="shared" si="73"/>
        <v>210.26947266202899</v>
      </c>
      <c r="AM257" s="79">
        <f t="shared" si="74"/>
        <v>137.31632703938794</v>
      </c>
      <c r="AN257" s="81"/>
      <c r="AO257" s="82"/>
      <c r="AP257" s="79"/>
      <c r="AQ257" s="100">
        <f>AI257*'Berechnungen 525d'!$C$5/'Berechnungen 525d'!$F$3/1000</f>
        <v>13.824977087316476</v>
      </c>
      <c r="AR257" s="100">
        <f>AI257*'Berechnungen 525d'!$C$6/'Berechnungen 525d'!$F$3/1000</f>
        <v>7.7039948654511656</v>
      </c>
      <c r="AS257" s="100">
        <f>AI257*'Berechnungen 525d'!$C$7/'Berechnungen 525d'!$F$3/1000</f>
        <v>4.8018050188770962</v>
      </c>
      <c r="AT257" s="100">
        <f>AI257*'Berechnungen 525d'!$C$8/'Berechnungen 525d'!$F$3/1000</f>
        <v>3.3507100955900619</v>
      </c>
      <c r="AU257" s="100">
        <f>AI257*'Berechnungen 525d'!$C$9/'Berechnungen 525d'!$F$3/1000</f>
        <v>2.6383544059764268</v>
      </c>
      <c r="AV257" s="4">
        <f>AH257/'Berechnungen 525d'!$C$5*'Berechnungen 525d'!$B$3/1000*60</f>
        <v>39.012870372618004</v>
      </c>
      <c r="AW257" s="4">
        <f>AH257/'Berechnungen 525d'!$C$6*'Berechnungen 525d'!$B$3/1000*60</f>
        <v>70.009397517985732</v>
      </c>
      <c r="AX257" s="4">
        <f>AH257/'Berechnungen 525d'!$C$7*'Berechnungen 525d'!$B$3/1000*60</f>
        <v>112.32276964424085</v>
      </c>
      <c r="AY257" s="4">
        <f>AH257/'Berechnungen 525d'!$C$8*'Berechnungen 525d'!$B$3/1000*60</f>
        <v>160.96648878151052</v>
      </c>
      <c r="AZ257" s="4">
        <f>AH257/'Berechnungen 525d'!$C$9*'Berechnungen 525d'!$B$3/1000*60</f>
        <v>204.42744075251838</v>
      </c>
      <c r="BA257" s="99"/>
      <c r="BB257" s="82"/>
      <c r="BC257" s="17">
        <f t="shared" si="75"/>
        <v>80.835999999999999</v>
      </c>
      <c r="BD257" s="95">
        <f t="shared" si="76"/>
        <v>749</v>
      </c>
      <c r="BE257" s="4">
        <f>BD257*60*'Berechnungen 525d'!$D$9/1000</f>
        <v>38.01732765957447</v>
      </c>
      <c r="BF257" s="19">
        <f t="shared" si="77"/>
        <v>1004</v>
      </c>
      <c r="BG257" s="19">
        <f t="shared" si="78"/>
        <v>1037</v>
      </c>
      <c r="BH257" s="19">
        <f t="shared" si="67"/>
        <v>-33</v>
      </c>
      <c r="BI257" s="19" t="str">
        <f>IF(ISBLANK(R257),#REF!,R257)</f>
        <v>2.5</v>
      </c>
      <c r="BJ257" s="19" t="str">
        <f>IF(ISBLANK(Q257),#REF!,Q257)</f>
        <v>km/h</v>
      </c>
      <c r="BK257" s="19" t="e">
        <f t="shared" si="68"/>
        <v>#VALUE!</v>
      </c>
      <c r="BL257" s="47">
        <f t="shared" si="79"/>
        <v>5.94</v>
      </c>
      <c r="BM257" s="48">
        <f t="shared" si="80"/>
        <v>3.8759999999999999</v>
      </c>
      <c r="BN257" s="20">
        <f t="shared" si="81"/>
        <v>337.76900000000001</v>
      </c>
      <c r="BO257" s="20">
        <f t="shared" si="82"/>
        <v>337.76900000000001</v>
      </c>
      <c r="BP257" s="20">
        <f t="shared" si="83"/>
        <v>0</v>
      </c>
    </row>
    <row r="258" spans="1:68" x14ac:dyDescent="0.25">
      <c r="A258">
        <v>4033.5832901788799</v>
      </c>
      <c r="B258">
        <v>118.31614717050201</v>
      </c>
      <c r="D258">
        <v>4585.4126679462597</v>
      </c>
      <c r="E258">
        <v>209.28133036953901</v>
      </c>
      <c r="J258" s="64">
        <v>81126</v>
      </c>
      <c r="K258" s="88" t="s">
        <v>91</v>
      </c>
      <c r="L258" s="91">
        <v>337.76900000000001</v>
      </c>
      <c r="M258" s="88" t="s">
        <v>91</v>
      </c>
      <c r="N258" s="91">
        <v>3.871</v>
      </c>
      <c r="O258" s="70" t="s">
        <v>92</v>
      </c>
      <c r="P258" s="93" t="s">
        <v>118</v>
      </c>
      <c r="Q258" s="55" t="s">
        <v>20</v>
      </c>
      <c r="R258" s="89" t="s">
        <v>119</v>
      </c>
      <c r="S258" s="55" t="s">
        <v>101</v>
      </c>
      <c r="T258" s="89" t="s">
        <v>120</v>
      </c>
      <c r="U258" s="55" t="s">
        <v>101</v>
      </c>
      <c r="V258" s="89" t="s">
        <v>121</v>
      </c>
      <c r="W258" s="55" t="s">
        <v>102</v>
      </c>
      <c r="X258" s="89" t="s">
        <v>122</v>
      </c>
      <c r="Y258" s="55" t="s">
        <v>93</v>
      </c>
      <c r="Z258" s="91">
        <v>5.85</v>
      </c>
      <c r="AA258" s="52" t="s">
        <v>26</v>
      </c>
      <c r="AB258" s="90" t="s">
        <v>125</v>
      </c>
      <c r="AC258" s="55" t="s">
        <v>91</v>
      </c>
      <c r="AD258" s="91">
        <v>337.76900000000001</v>
      </c>
      <c r="AH258" s="77">
        <f t="shared" si="69"/>
        <v>4033.5832901788799</v>
      </c>
      <c r="AI258" s="78">
        <f t="shared" si="70"/>
        <v>354.94844151150602</v>
      </c>
      <c r="AJ258" s="79">
        <f t="shared" si="71"/>
        <v>203.90310030057586</v>
      </c>
      <c r="AK258" s="77">
        <f t="shared" si="72"/>
        <v>4585.4126679462597</v>
      </c>
      <c r="AL258" s="78">
        <f t="shared" si="73"/>
        <v>209.28133036953901</v>
      </c>
      <c r="AM258" s="79">
        <f t="shared" si="74"/>
        <v>136.6710214299755</v>
      </c>
      <c r="AN258" s="81"/>
      <c r="AO258" s="82"/>
      <c r="AP258" s="79"/>
      <c r="AQ258" s="100">
        <f>AI258*'Berechnungen 525d'!$C$5/'Berechnungen 525d'!$F$3/1000</f>
        <v>13.814269082266211</v>
      </c>
      <c r="AR258" s="100">
        <f>AI258*'Berechnungen 525d'!$C$6/'Berechnungen 525d'!$F$3/1000</f>
        <v>7.6980278092017809</v>
      </c>
      <c r="AS258" s="100">
        <f>AI258*'Berechnungen 525d'!$C$7/'Berechnungen 525d'!$F$3/1000</f>
        <v>4.7980858262833017</v>
      </c>
      <c r="AT258" s="100">
        <f>AI258*'Berechnungen 525d'!$C$8/'Berechnungen 525d'!$F$3/1000</f>
        <v>3.3481148348240621</v>
      </c>
      <c r="AU258" s="100">
        <f>AI258*'Berechnungen 525d'!$C$9/'Berechnungen 525d'!$F$3/1000</f>
        <v>2.6363108935622535</v>
      </c>
      <c r="AV258" s="4">
        <f>AH258/'Berechnungen 525d'!$C$5*'Berechnungen 525d'!$B$3/1000*60</f>
        <v>39.071448339494616</v>
      </c>
      <c r="AW258" s="4">
        <f>AH258/'Berechnungen 525d'!$C$6*'Berechnungen 525d'!$B$3/1000*60</f>
        <v>70.114516883202683</v>
      </c>
      <c r="AX258" s="4">
        <f>AH258/'Berechnungen 525d'!$C$7*'Berechnungen 525d'!$B$3/1000*60</f>
        <v>112.49142269173178</v>
      </c>
      <c r="AY258" s="4">
        <f>AH258/'Berechnungen 525d'!$C$8*'Berechnungen 525d'!$B$3/1000*60</f>
        <v>161.20818055035576</v>
      </c>
      <c r="AZ258" s="4">
        <f>AH258/'Berechnungen 525d'!$C$9*'Berechnungen 525d'!$B$3/1000*60</f>
        <v>204.73438929895184</v>
      </c>
      <c r="BA258" s="99"/>
      <c r="BB258" s="82"/>
      <c r="BC258" s="17">
        <f t="shared" si="75"/>
        <v>81.126000000000005</v>
      </c>
      <c r="BD258" s="95">
        <f t="shared" si="76"/>
        <v>750</v>
      </c>
      <c r="BE258" s="4">
        <f>BD258*60*'Berechnungen 525d'!$D$9/1000</f>
        <v>38.068085106382973</v>
      </c>
      <c r="BF258" s="19">
        <f t="shared" si="77"/>
        <v>1004</v>
      </c>
      <c r="BG258" s="19">
        <f t="shared" si="78"/>
        <v>1036</v>
      </c>
      <c r="BH258" s="19">
        <f t="shared" si="67"/>
        <v>-32</v>
      </c>
      <c r="BI258" s="19" t="str">
        <f>IF(ISBLANK(R258),#REF!,R258)</f>
        <v>2.5</v>
      </c>
      <c r="BJ258" s="19" t="str">
        <f>IF(ISBLANK(Q258),#REF!,Q258)</f>
        <v>km/h</v>
      </c>
      <c r="BK258" s="19" t="e">
        <f t="shared" si="68"/>
        <v>#VALUE!</v>
      </c>
      <c r="BL258" s="47">
        <f t="shared" si="79"/>
        <v>5.85</v>
      </c>
      <c r="BM258" s="48">
        <f t="shared" si="80"/>
        <v>3.871</v>
      </c>
      <c r="BN258" s="20">
        <f t="shared" si="81"/>
        <v>337.76900000000001</v>
      </c>
      <c r="BO258" s="20">
        <f t="shared" si="82"/>
        <v>337.76900000000001</v>
      </c>
      <c r="BP258" s="20">
        <f t="shared" si="83"/>
        <v>0</v>
      </c>
    </row>
    <row r="259" spans="1:68" x14ac:dyDescent="0.25">
      <c r="A259">
        <v>4053.7446330724201</v>
      </c>
      <c r="B259">
        <v>118.32084070609601</v>
      </c>
      <c r="D259">
        <v>4593.0902111324403</v>
      </c>
      <c r="E259">
        <v>207.308839037121</v>
      </c>
      <c r="J259" s="64">
        <v>81417</v>
      </c>
      <c r="K259" s="88" t="s">
        <v>91</v>
      </c>
      <c r="L259" s="91">
        <v>337.76900000000001</v>
      </c>
      <c r="M259" s="88" t="s">
        <v>91</v>
      </c>
      <c r="N259" s="91">
        <v>3.871</v>
      </c>
      <c r="O259" s="70" t="s">
        <v>92</v>
      </c>
      <c r="P259" s="93" t="s">
        <v>118</v>
      </c>
      <c r="Q259" s="55" t="s">
        <v>20</v>
      </c>
      <c r="R259" s="89" t="s">
        <v>119</v>
      </c>
      <c r="S259" s="55" t="s">
        <v>101</v>
      </c>
      <c r="T259" s="89" t="s">
        <v>424</v>
      </c>
      <c r="U259" s="55" t="s">
        <v>101</v>
      </c>
      <c r="V259" s="89" t="s">
        <v>121</v>
      </c>
      <c r="W259" s="55" t="s">
        <v>102</v>
      </c>
      <c r="X259" s="89" t="s">
        <v>122</v>
      </c>
      <c r="Y259" s="55" t="s">
        <v>93</v>
      </c>
      <c r="Z259" s="91">
        <v>5.85</v>
      </c>
      <c r="AA259" s="52" t="s">
        <v>26</v>
      </c>
      <c r="AB259" s="90" t="s">
        <v>125</v>
      </c>
      <c r="AC259" s="55" t="s">
        <v>91</v>
      </c>
      <c r="AD259" s="91">
        <v>337.76900000000001</v>
      </c>
      <c r="AH259" s="77">
        <f t="shared" si="69"/>
        <v>4053.7446330724201</v>
      </c>
      <c r="AI259" s="78">
        <f t="shared" si="70"/>
        <v>354.96252211828801</v>
      </c>
      <c r="AJ259" s="79">
        <f t="shared" si="71"/>
        <v>204.93041265258523</v>
      </c>
      <c r="AK259" s="77">
        <f t="shared" si="72"/>
        <v>4593.0902111324403</v>
      </c>
      <c r="AL259" s="78">
        <f t="shared" si="73"/>
        <v>207.308839037121</v>
      </c>
      <c r="AM259" s="79">
        <f t="shared" si="74"/>
        <v>135.60956447427307</v>
      </c>
      <c r="AN259" s="81"/>
      <c r="AO259" s="82"/>
      <c r="AP259" s="79"/>
      <c r="AQ259" s="100">
        <f>AI259*'Berechnungen 525d'!$C$5/'Berechnungen 525d'!$F$3/1000</f>
        <v>13.814817086618898</v>
      </c>
      <c r="AR259" s="100">
        <f>AI259*'Berechnungen 525d'!$C$6/'Berechnungen 525d'!$F$3/1000</f>
        <v>7.6983331856731256</v>
      </c>
      <c r="AS259" s="100">
        <f>AI259*'Berechnungen 525d'!$C$7/'Berechnungen 525d'!$F$3/1000</f>
        <v>4.7982761636729752</v>
      </c>
      <c r="AT259" s="100">
        <f>AI259*'Berechnungen 525d'!$C$8/'Berechnungen 525d'!$F$3/1000</f>
        <v>3.3482476526729013</v>
      </c>
      <c r="AU259" s="100">
        <f>AI259*'Berechnungen 525d'!$C$9/'Berechnungen 525d'!$F$3/1000</f>
        <v>2.6364154745455908</v>
      </c>
      <c r="AV259" s="4">
        <f>AH259/'Berechnungen 525d'!$C$5*'Berechnungen 525d'!$B$3/1000*60</f>
        <v>39.266741906194433</v>
      </c>
      <c r="AW259" s="4">
        <f>AH259/'Berechnungen 525d'!$C$6*'Berechnungen 525d'!$B$3/1000*60</f>
        <v>70.464975201526997</v>
      </c>
      <c r="AX259" s="4">
        <f>AH259/'Berechnungen 525d'!$C$7*'Berechnungen 525d'!$B$3/1000*60</f>
        <v>113.05369647717517</v>
      </c>
      <c r="AY259" s="4">
        <f>AH259/'Berechnungen 525d'!$C$8*'Berechnungen 525d'!$B$3/1000*60</f>
        <v>162.01395873106998</v>
      </c>
      <c r="AZ259" s="4">
        <f>AH259/'Berechnungen 525d'!$C$9*'Berechnungen 525d'!$B$3/1000*60</f>
        <v>205.75772758845883</v>
      </c>
      <c r="BA259" s="99"/>
      <c r="BB259" s="82"/>
      <c r="BC259" s="17">
        <f t="shared" si="75"/>
        <v>81.417000000000002</v>
      </c>
      <c r="BD259" s="95">
        <f t="shared" si="76"/>
        <v>750</v>
      </c>
      <c r="BE259" s="4">
        <f>BD259*60*'Berechnungen 525d'!$D$9/1000</f>
        <v>38.068085106382973</v>
      </c>
      <c r="BF259" s="19">
        <f t="shared" si="77"/>
        <v>1004</v>
      </c>
      <c r="BG259" s="19">
        <f t="shared" si="78"/>
        <v>1037</v>
      </c>
      <c r="BH259" s="19">
        <f t="shared" si="67"/>
        <v>-33</v>
      </c>
      <c r="BI259" s="19" t="str">
        <f>IF(ISBLANK(R259),#REF!,R259)</f>
        <v>2.5</v>
      </c>
      <c r="BJ259" s="19" t="str">
        <f>IF(ISBLANK(Q259),#REF!,Q259)</f>
        <v>km/h</v>
      </c>
      <c r="BK259" s="19" t="e">
        <f t="shared" si="68"/>
        <v>#VALUE!</v>
      </c>
      <c r="BL259" s="47">
        <f t="shared" si="79"/>
        <v>5.85</v>
      </c>
      <c r="BM259" s="48">
        <f t="shared" si="80"/>
        <v>3.871</v>
      </c>
      <c r="BN259" s="20">
        <f t="shared" si="81"/>
        <v>337.76900000000001</v>
      </c>
      <c r="BO259" s="20">
        <f t="shared" si="82"/>
        <v>337.76900000000001</v>
      </c>
      <c r="BP259" s="20">
        <f t="shared" si="83"/>
        <v>0</v>
      </c>
    </row>
    <row r="260" spans="1:68" x14ac:dyDescent="0.25">
      <c r="A260">
        <v>4059.79303594049</v>
      </c>
      <c r="B260">
        <v>118.322248766774</v>
      </c>
      <c r="D260">
        <v>4600.7677543186201</v>
      </c>
      <c r="E260">
        <v>203.36006311972301</v>
      </c>
      <c r="J260" s="64">
        <v>81697</v>
      </c>
      <c r="K260" s="88" t="s">
        <v>91</v>
      </c>
      <c r="L260" s="91">
        <v>337.76900000000001</v>
      </c>
      <c r="M260" s="88" t="s">
        <v>91</v>
      </c>
      <c r="N260" s="91">
        <v>3.8759999999999999</v>
      </c>
      <c r="O260" s="70" t="s">
        <v>92</v>
      </c>
      <c r="P260" s="93" t="s">
        <v>413</v>
      </c>
      <c r="Q260" s="55" t="s">
        <v>20</v>
      </c>
      <c r="R260" s="89" t="s">
        <v>119</v>
      </c>
      <c r="S260" s="55" t="s">
        <v>101</v>
      </c>
      <c r="T260" s="89" t="s">
        <v>120</v>
      </c>
      <c r="U260" s="55" t="s">
        <v>101</v>
      </c>
      <c r="V260" s="89" t="s">
        <v>121</v>
      </c>
      <c r="W260" s="55" t="s">
        <v>102</v>
      </c>
      <c r="X260" s="89" t="s">
        <v>122</v>
      </c>
      <c r="Y260" s="55" t="s">
        <v>93</v>
      </c>
      <c r="Z260" s="91">
        <v>5.94</v>
      </c>
      <c r="AA260" s="52" t="s">
        <v>26</v>
      </c>
      <c r="AB260" s="90" t="s">
        <v>123</v>
      </c>
      <c r="AC260" s="55" t="s">
        <v>91</v>
      </c>
      <c r="AD260" s="91">
        <v>337.76900000000001</v>
      </c>
      <c r="AH260" s="77">
        <f t="shared" si="69"/>
        <v>4059.79303594049</v>
      </c>
      <c r="AI260" s="78">
        <f t="shared" si="70"/>
        <v>354.96674630032197</v>
      </c>
      <c r="AJ260" s="79">
        <f t="shared" si="71"/>
        <v>205.23862212605553</v>
      </c>
      <c r="AK260" s="77">
        <f t="shared" si="72"/>
        <v>4600.7677543186201</v>
      </c>
      <c r="AL260" s="78">
        <f t="shared" si="73"/>
        <v>203.36006311972301</v>
      </c>
      <c r="AM260" s="79">
        <f t="shared" si="74"/>
        <v>133.24886090332274</v>
      </c>
      <c r="AN260" s="81"/>
      <c r="AO260" s="82"/>
      <c r="AP260" s="79"/>
      <c r="AQ260" s="100">
        <f>AI260*'Berechnungen 525d'!$C$5/'Berechnungen 525d'!$F$3/1000</f>
        <v>13.814981487924678</v>
      </c>
      <c r="AR260" s="100">
        <f>AI260*'Berechnungen 525d'!$C$6/'Berechnungen 525d'!$F$3/1000</f>
        <v>7.6984247986145142</v>
      </c>
      <c r="AS260" s="100">
        <f>AI260*'Berechnungen 525d'!$C$7/'Berechnungen 525d'!$F$3/1000</f>
        <v>4.7983332648898696</v>
      </c>
      <c r="AT260" s="100">
        <f>AI260*'Berechnungen 525d'!$C$8/'Berechnungen 525d'!$F$3/1000</f>
        <v>3.3482874980275459</v>
      </c>
      <c r="AU260" s="100">
        <f>AI260*'Berechnungen 525d'!$C$9/'Berechnungen 525d'!$F$3/1000</f>
        <v>2.6364468488405874</v>
      </c>
      <c r="AV260" s="4">
        <f>AH260/'Berechnungen 525d'!$C$5*'Berechnungen 525d'!$B$3/1000*60</f>
        <v>39.325329976204451</v>
      </c>
      <c r="AW260" s="4">
        <f>AH260/'Berechnungen 525d'!$C$6*'Berechnungen 525d'!$B$3/1000*60</f>
        <v>70.570112697024427</v>
      </c>
      <c r="AX260" s="4">
        <f>AH260/'Berechnungen 525d'!$C$7*'Berechnungen 525d'!$B$3/1000*60</f>
        <v>113.22237861280843</v>
      </c>
      <c r="AY260" s="4">
        <f>AH260/'Berechnungen 525d'!$C$8*'Berechnungen 525d'!$B$3/1000*60</f>
        <v>162.25569218528452</v>
      </c>
      <c r="AZ260" s="4">
        <f>AH260/'Berechnungen 525d'!$C$9*'Berechnungen 525d'!$B$3/1000*60</f>
        <v>206.06472907531133</v>
      </c>
      <c r="BA260" s="99"/>
      <c r="BB260" s="82"/>
      <c r="BC260" s="17">
        <f t="shared" si="75"/>
        <v>81.697000000000003</v>
      </c>
      <c r="BD260" s="95">
        <f t="shared" si="76"/>
        <v>749</v>
      </c>
      <c r="BE260" s="4">
        <f>BD260*60*'Berechnungen 525d'!$D$9/1000</f>
        <v>38.01732765957447</v>
      </c>
      <c r="BF260" s="19">
        <f t="shared" si="77"/>
        <v>1004</v>
      </c>
      <c r="BG260" s="19">
        <f t="shared" si="78"/>
        <v>1036</v>
      </c>
      <c r="BH260" s="19">
        <f t="shared" si="67"/>
        <v>-32</v>
      </c>
      <c r="BI260" s="19" t="str">
        <f>IF(ISBLANK(R260),#REF!,R260)</f>
        <v>2.5</v>
      </c>
      <c r="BJ260" s="19" t="str">
        <f>IF(ISBLANK(Q260),#REF!,Q260)</f>
        <v>km/h</v>
      </c>
      <c r="BK260" s="19" t="e">
        <f t="shared" si="68"/>
        <v>#VALUE!</v>
      </c>
      <c r="BL260" s="47">
        <f t="shared" si="79"/>
        <v>5.94</v>
      </c>
      <c r="BM260" s="48">
        <f t="shared" si="80"/>
        <v>3.8759999999999999</v>
      </c>
      <c r="BN260" s="20">
        <f t="shared" si="81"/>
        <v>337.76900000000001</v>
      </c>
      <c r="BO260" s="20">
        <f t="shared" si="82"/>
        <v>337.76900000000001</v>
      </c>
      <c r="BP260" s="20">
        <f t="shared" si="83"/>
        <v>0</v>
      </c>
    </row>
    <row r="261" spans="1:68" x14ac:dyDescent="0.25">
      <c r="A261">
        <v>4077.9382445446799</v>
      </c>
      <c r="B261">
        <v>118.326472948808</v>
      </c>
      <c r="D261">
        <v>4608.4452975047998</v>
      </c>
      <c r="E261">
        <v>201.38757178730501</v>
      </c>
      <c r="J261" s="64">
        <v>81988</v>
      </c>
      <c r="K261" s="88" t="s">
        <v>91</v>
      </c>
      <c r="L261" s="91">
        <v>337.76900000000001</v>
      </c>
      <c r="M261" s="88" t="s">
        <v>91</v>
      </c>
      <c r="N261" s="91">
        <v>3.8759999999999999</v>
      </c>
      <c r="O261" s="70" t="s">
        <v>92</v>
      </c>
      <c r="P261" s="93" t="s">
        <v>118</v>
      </c>
      <c r="Q261" s="55" t="s">
        <v>20</v>
      </c>
      <c r="R261" s="89" t="s">
        <v>119</v>
      </c>
      <c r="S261" s="55" t="s">
        <v>101</v>
      </c>
      <c r="T261" s="89" t="s">
        <v>120</v>
      </c>
      <c r="U261" s="55" t="s">
        <v>101</v>
      </c>
      <c r="V261" s="89" t="s">
        <v>121</v>
      </c>
      <c r="W261" s="55" t="s">
        <v>102</v>
      </c>
      <c r="X261" s="89" t="s">
        <v>122</v>
      </c>
      <c r="Y261" s="55" t="s">
        <v>93</v>
      </c>
      <c r="Z261" s="91">
        <v>5.86</v>
      </c>
      <c r="AA261" s="52" t="s">
        <v>26</v>
      </c>
      <c r="AB261" s="90" t="s">
        <v>123</v>
      </c>
      <c r="AC261" s="55" t="s">
        <v>91</v>
      </c>
      <c r="AD261" s="91">
        <v>337.76900000000001</v>
      </c>
      <c r="AH261" s="77">
        <f t="shared" si="69"/>
        <v>4077.9382445446799</v>
      </c>
      <c r="AI261" s="78">
        <f t="shared" si="70"/>
        <v>354.97941884642398</v>
      </c>
      <c r="AJ261" s="79">
        <f t="shared" si="71"/>
        <v>206.163294211329</v>
      </c>
      <c r="AK261" s="77">
        <f t="shared" si="72"/>
        <v>4608.4452975047998</v>
      </c>
      <c r="AL261" s="78">
        <f t="shared" si="73"/>
        <v>201.38757178730501</v>
      </c>
      <c r="AM261" s="79">
        <f t="shared" si="74"/>
        <v>132.17661592355873</v>
      </c>
      <c r="AN261" s="81"/>
      <c r="AO261" s="82"/>
      <c r="AP261" s="79"/>
      <c r="AQ261" s="100">
        <f>AI261*'Berechnungen 525d'!$C$5/'Berechnungen 525d'!$F$3/1000</f>
        <v>13.815474691842031</v>
      </c>
      <c r="AR261" s="100">
        <f>AI261*'Berechnungen 525d'!$C$6/'Berechnungen 525d'!$F$3/1000</f>
        <v>7.6986996374386871</v>
      </c>
      <c r="AS261" s="100">
        <f>AI261*'Berechnungen 525d'!$C$7/'Berechnungen 525d'!$F$3/1000</f>
        <v>4.7985045685405519</v>
      </c>
      <c r="AT261" s="100">
        <f>AI261*'Berechnungen 525d'!$C$8/'Berechnungen 525d'!$F$3/1000</f>
        <v>3.3484070340914847</v>
      </c>
      <c r="AU261" s="100">
        <f>AI261*'Berechnungen 525d'!$C$9/'Berechnungen 525d'!$F$3/1000</f>
        <v>2.6365409717255779</v>
      </c>
      <c r="AV261" s="4">
        <f>AH261/'Berechnungen 525d'!$C$5*'Berechnungen 525d'!$B$3/1000*60</f>
        <v>39.501094186234319</v>
      </c>
      <c r="AW261" s="4">
        <f>AH261/'Berechnungen 525d'!$C$6*'Berechnungen 525d'!$B$3/1000*60</f>
        <v>70.885525183516393</v>
      </c>
      <c r="AX261" s="4">
        <f>AH261/'Berechnungen 525d'!$C$7*'Berechnungen 525d'!$B$3/1000*60</f>
        <v>113.7284250197076</v>
      </c>
      <c r="AY261" s="4">
        <f>AH261/'Berechnungen 525d'!$C$8*'Berechnungen 525d'!$B$3/1000*60</f>
        <v>162.98089254792745</v>
      </c>
      <c r="AZ261" s="4">
        <f>AH261/'Berechnungen 525d'!$C$9*'Berechnungen 525d'!$B$3/1000*60</f>
        <v>206.98573353586784</v>
      </c>
      <c r="BA261" s="99"/>
      <c r="BB261" s="82"/>
      <c r="BC261" s="17">
        <f t="shared" si="75"/>
        <v>81.988</v>
      </c>
      <c r="BD261" s="95">
        <f t="shared" si="76"/>
        <v>750</v>
      </c>
      <c r="BE261" s="4">
        <f>BD261*60*'Berechnungen 525d'!$D$9/1000</f>
        <v>38.068085106382973</v>
      </c>
      <c r="BF261" s="19">
        <f t="shared" si="77"/>
        <v>1004</v>
      </c>
      <c r="BG261" s="19">
        <f t="shared" si="78"/>
        <v>1036</v>
      </c>
      <c r="BH261" s="19">
        <f t="shared" si="67"/>
        <v>-32</v>
      </c>
      <c r="BI261" s="19" t="str">
        <f>IF(ISBLANK(R261),#REF!,R261)</f>
        <v>2.5</v>
      </c>
      <c r="BJ261" s="19" t="str">
        <f>IF(ISBLANK(Q261),#REF!,Q261)</f>
        <v>km/h</v>
      </c>
      <c r="BK261" s="19" t="e">
        <f t="shared" si="68"/>
        <v>#VALUE!</v>
      </c>
      <c r="BL261" s="47">
        <f t="shared" si="79"/>
        <v>5.86</v>
      </c>
      <c r="BM261" s="48">
        <f t="shared" si="80"/>
        <v>3.8759999999999999</v>
      </c>
      <c r="BN261" s="20">
        <f t="shared" si="81"/>
        <v>337.76900000000001</v>
      </c>
      <c r="BO261" s="20">
        <f t="shared" si="82"/>
        <v>337.76900000000001</v>
      </c>
      <c r="BP261" s="20">
        <f t="shared" si="83"/>
        <v>0</v>
      </c>
    </row>
    <row r="262" spans="1:68" x14ac:dyDescent="0.25">
      <c r="A262">
        <v>4086.0027817021</v>
      </c>
      <c r="B262">
        <v>118.328350363045</v>
      </c>
      <c r="D262">
        <v>4608.4452975047998</v>
      </c>
      <c r="E262">
        <v>198.42314490983401</v>
      </c>
      <c r="J262" s="64">
        <v>82268</v>
      </c>
      <c r="K262" s="88" t="s">
        <v>91</v>
      </c>
      <c r="L262" s="91">
        <v>337.76900000000001</v>
      </c>
      <c r="M262" s="88" t="s">
        <v>91</v>
      </c>
      <c r="N262" s="91">
        <v>3.871</v>
      </c>
      <c r="O262" s="70" t="s">
        <v>92</v>
      </c>
      <c r="P262" s="93" t="s">
        <v>124</v>
      </c>
      <c r="Q262" s="55" t="s">
        <v>20</v>
      </c>
      <c r="R262" s="89" t="s">
        <v>119</v>
      </c>
      <c r="S262" s="55" t="s">
        <v>101</v>
      </c>
      <c r="T262" s="89" t="s">
        <v>120</v>
      </c>
      <c r="U262" s="55" t="s">
        <v>101</v>
      </c>
      <c r="V262" s="89" t="s">
        <v>121</v>
      </c>
      <c r="W262" s="55" t="s">
        <v>102</v>
      </c>
      <c r="X262" s="89" t="s">
        <v>122</v>
      </c>
      <c r="Y262" s="55" t="s">
        <v>93</v>
      </c>
      <c r="Z262" s="91">
        <v>5.79</v>
      </c>
      <c r="AA262" s="52" t="s">
        <v>26</v>
      </c>
      <c r="AB262" s="90" t="s">
        <v>125</v>
      </c>
      <c r="AC262" s="55" t="s">
        <v>91</v>
      </c>
      <c r="AD262" s="91">
        <v>337.76900000000001</v>
      </c>
      <c r="AH262" s="77">
        <f t="shared" si="69"/>
        <v>4086.0027817021</v>
      </c>
      <c r="AI262" s="78">
        <f t="shared" si="70"/>
        <v>354.98505108913503</v>
      </c>
      <c r="AJ262" s="79">
        <f t="shared" si="71"/>
        <v>206.57428060638446</v>
      </c>
      <c r="AK262" s="77">
        <f t="shared" si="72"/>
        <v>4608.4452975047998</v>
      </c>
      <c r="AL262" s="78">
        <f t="shared" si="73"/>
        <v>198.42314490983401</v>
      </c>
      <c r="AM262" s="79">
        <f t="shared" si="74"/>
        <v>130.23097494214412</v>
      </c>
      <c r="AN262" s="81"/>
      <c r="AO262" s="82"/>
      <c r="AP262" s="79"/>
      <c r="AQ262" s="100">
        <f>AI262*'Berechnungen 525d'!$C$5/'Berechnungen 525d'!$F$3/1000</f>
        <v>13.815693893583036</v>
      </c>
      <c r="AR262" s="100">
        <f>AI262*'Berechnungen 525d'!$C$6/'Berechnungen 525d'!$F$3/1000</f>
        <v>7.6988217880271881</v>
      </c>
      <c r="AS262" s="100">
        <f>AI262*'Berechnungen 525d'!$C$7/'Berechnungen 525d'!$F$3/1000</f>
        <v>4.7985807034963974</v>
      </c>
      <c r="AT262" s="100">
        <f>AI262*'Berechnungen 525d'!$C$8/'Berechnungen 525d'!$F$3/1000</f>
        <v>3.348460161231003</v>
      </c>
      <c r="AU262" s="100">
        <f>AI262*'Berechnungen 525d'!$C$9/'Berechnungen 525d'!$F$3/1000</f>
        <v>2.6365828041188997</v>
      </c>
      <c r="AV262" s="4">
        <f>AH262/'Berechnungen 525d'!$C$5*'Berechnungen 525d'!$B$3/1000*60</f>
        <v>39.579211612914285</v>
      </c>
      <c r="AW262" s="4">
        <f>AH262/'Berechnungen 525d'!$C$6*'Berechnungen 525d'!$B$3/1000*60</f>
        <v>71.025708510846187</v>
      </c>
      <c r="AX262" s="4">
        <f>AH262/'Berechnungen 525d'!$C$7*'Berechnungen 525d'!$B$3/1000*60</f>
        <v>113.95333453388508</v>
      </c>
      <c r="AY262" s="4">
        <f>AH262/'Berechnungen 525d'!$C$8*'Berechnungen 525d'!$B$3/1000*60</f>
        <v>163.30320382021327</v>
      </c>
      <c r="AZ262" s="4">
        <f>AH262/'Berechnungen 525d'!$C$9*'Berechnungen 525d'!$B$3/1000*60</f>
        <v>207.39506885167083</v>
      </c>
      <c r="BA262" s="99"/>
      <c r="BB262" s="82"/>
      <c r="BC262" s="17">
        <f t="shared" si="75"/>
        <v>82.268000000000001</v>
      </c>
      <c r="BD262" s="95">
        <f t="shared" si="76"/>
        <v>751</v>
      </c>
      <c r="BE262" s="4">
        <f>BD262*60*'Berechnungen 525d'!$D$9/1000</f>
        <v>38.118842553191492</v>
      </c>
      <c r="BF262" s="19">
        <f t="shared" si="77"/>
        <v>1004</v>
      </c>
      <c r="BG262" s="19">
        <f t="shared" si="78"/>
        <v>1036</v>
      </c>
      <c r="BH262" s="19">
        <f t="shared" ref="BH262:BH303" si="84">BF262-BG262</f>
        <v>-32</v>
      </c>
      <c r="BI262" s="19" t="str">
        <f>IF(ISBLANK(R262),#REF!,R262)</f>
        <v>2.5</v>
      </c>
      <c r="BJ262" s="19" t="str">
        <f>IF(ISBLANK(Q262),#REF!,Q262)</f>
        <v>km/h</v>
      </c>
      <c r="BK262" s="19" t="e">
        <f t="shared" ref="BK262:BK303" si="85">BI262-BJ262</f>
        <v>#VALUE!</v>
      </c>
      <c r="BL262" s="47">
        <f t="shared" si="79"/>
        <v>5.79</v>
      </c>
      <c r="BM262" s="48">
        <f t="shared" si="80"/>
        <v>3.871</v>
      </c>
      <c r="BN262" s="20">
        <f t="shared" si="81"/>
        <v>337.76900000000001</v>
      </c>
      <c r="BO262" s="20">
        <f t="shared" si="82"/>
        <v>337.76900000000001</v>
      </c>
      <c r="BP262" s="20">
        <f t="shared" si="83"/>
        <v>0</v>
      </c>
    </row>
    <row r="263" spans="1:68" x14ac:dyDescent="0.25">
      <c r="A263">
        <v>4102.1245549615596</v>
      </c>
      <c r="B263">
        <v>117.68026696830501</v>
      </c>
      <c r="D263">
        <v>4616.1228406909804</v>
      </c>
      <c r="E263">
        <v>195.46251128492599</v>
      </c>
      <c r="J263" s="64">
        <v>82558</v>
      </c>
      <c r="K263" s="88" t="s">
        <v>91</v>
      </c>
      <c r="L263" s="91">
        <v>337.76900000000001</v>
      </c>
      <c r="M263" s="88" t="s">
        <v>91</v>
      </c>
      <c r="N263" s="91">
        <v>3.871</v>
      </c>
      <c r="O263" s="70" t="s">
        <v>92</v>
      </c>
      <c r="P263" s="93" t="s">
        <v>413</v>
      </c>
      <c r="Q263" s="55" t="s">
        <v>20</v>
      </c>
      <c r="R263" s="89" t="s">
        <v>119</v>
      </c>
      <c r="S263" s="55" t="s">
        <v>101</v>
      </c>
      <c r="T263" s="89" t="s">
        <v>424</v>
      </c>
      <c r="U263" s="55" t="s">
        <v>101</v>
      </c>
      <c r="V263" s="89" t="s">
        <v>121</v>
      </c>
      <c r="W263" s="55" t="s">
        <v>102</v>
      </c>
      <c r="X263" s="89" t="s">
        <v>122</v>
      </c>
      <c r="Y263" s="55" t="s">
        <v>93</v>
      </c>
      <c r="Z263" s="91">
        <v>5.95</v>
      </c>
      <c r="AA263" s="52" t="s">
        <v>26</v>
      </c>
      <c r="AB263" s="90" t="s">
        <v>123</v>
      </c>
      <c r="AC263" s="55" t="s">
        <v>91</v>
      </c>
      <c r="AD263" s="91">
        <v>337.76900000000001</v>
      </c>
      <c r="AH263" s="77">
        <f t="shared" ref="AH263:AH326" si="86">A263</f>
        <v>4102.1245549615596</v>
      </c>
      <c r="AI263" s="78">
        <f t="shared" ref="AI263:AI326" si="87">B263*$AG$5</f>
        <v>353.04080090491505</v>
      </c>
      <c r="AJ263" s="79">
        <f t="shared" ref="AJ263:AJ326" si="88">AI263*2*PI()*AH263/60*$AF$5/1000</f>
        <v>206.25347243581459</v>
      </c>
      <c r="AK263" s="77">
        <f t="shared" ref="AK263:AK302" si="89">D263</f>
        <v>4616.1228406909804</v>
      </c>
      <c r="AL263" s="78">
        <f t="shared" ref="AL263:AL302" si="90">E263</f>
        <v>195.46251128492599</v>
      </c>
      <c r="AM263" s="79">
        <f t="shared" ref="AM263:AM302" si="91">AL263*2*PI()*AK263/60*$AF$5/1000</f>
        <v>128.50154757215253</v>
      </c>
      <c r="AN263" s="81"/>
      <c r="AO263" s="82"/>
      <c r="AP263" s="79"/>
      <c r="AQ263" s="100">
        <f>AI263*'Berechnungen 525d'!$C$5/'Berechnungen 525d'!$F$3/1000</f>
        <v>13.740025452573162</v>
      </c>
      <c r="AR263" s="100">
        <f>AI263*'Berechnungen 525d'!$C$6/'Berechnungen 525d'!$F$3/1000</f>
        <v>7.6566554048690127</v>
      </c>
      <c r="AS263" s="100">
        <f>AI263*'Berechnungen 525d'!$C$7/'Berechnungen 525d'!$F$3/1000</f>
        <v>4.7722989167334253</v>
      </c>
      <c r="AT263" s="100">
        <f>AI263*'Berechnungen 525d'!$C$8/'Berechnungen 525d'!$F$3/1000</f>
        <v>3.3301206726656325</v>
      </c>
      <c r="AU263" s="100">
        <f>AI263*'Berechnungen 525d'!$C$9/'Berechnungen 525d'!$F$3/1000</f>
        <v>2.622142261941443</v>
      </c>
      <c r="AV263" s="4">
        <f>AH263/'Berechnungen 525d'!$C$5*'Berechnungen 525d'!$B$3/1000*60</f>
        <v>39.735375744340978</v>
      </c>
      <c r="AW263" s="4">
        <f>AH263/'Berechnungen 525d'!$C$6*'Berechnungen 525d'!$B$3/1000*60</f>
        <v>71.305948253543406</v>
      </c>
      <c r="AX263" s="4">
        <f>AH263/'Berechnungen 525d'!$C$7*'Berechnungen 525d'!$B$3/1000*60</f>
        <v>114.40294994524545</v>
      </c>
      <c r="AY263" s="4">
        <f>AH263/'Berechnungen 525d'!$C$8*'Berechnungen 525d'!$B$3/1000*60</f>
        <v>163.94753456720213</v>
      </c>
      <c r="AZ263" s="4">
        <f>AH263/'Berechnungen 525d'!$C$9*'Berechnungen 525d'!$B$3/1000*60</f>
        <v>208.21336890034672</v>
      </c>
      <c r="BA263" s="99"/>
      <c r="BB263" s="82"/>
      <c r="BC263" s="17">
        <f t="shared" ref="BC263:BC303" si="92">J263/1000</f>
        <v>82.558000000000007</v>
      </c>
      <c r="BD263" s="95">
        <f t="shared" ref="BD263:BD303" si="93">VALUE(P263)</f>
        <v>749</v>
      </c>
      <c r="BE263" s="4">
        <f>BD263*60*'Berechnungen 525d'!$D$9/1000</f>
        <v>38.01732765957447</v>
      </c>
      <c r="BF263" s="19">
        <f t="shared" ref="BF263:BF303" si="94">VALUE(V263)</f>
        <v>1004</v>
      </c>
      <c r="BG263" s="19">
        <f t="shared" ref="BG263:BG303" si="95">VALUE(T263)</f>
        <v>1037</v>
      </c>
      <c r="BH263" s="19">
        <f t="shared" si="84"/>
        <v>-33</v>
      </c>
      <c r="BI263" s="19" t="str">
        <f>IF(ISBLANK(R263),#REF!,R263)</f>
        <v>2.5</v>
      </c>
      <c r="BJ263" s="19" t="str">
        <f>IF(ISBLANK(Q263),#REF!,Q263)</f>
        <v>km/h</v>
      </c>
      <c r="BK263" s="19" t="e">
        <f t="shared" si="85"/>
        <v>#VALUE!</v>
      </c>
      <c r="BL263" s="47">
        <f t="shared" ref="BL263:BL303" si="96">Z263</f>
        <v>5.95</v>
      </c>
      <c r="BM263" s="48">
        <f t="shared" ref="BM263:BM303" si="97">N263</f>
        <v>3.871</v>
      </c>
      <c r="BN263" s="20">
        <f t="shared" ref="BN263:BN303" si="98">L263</f>
        <v>337.76900000000001</v>
      </c>
      <c r="BO263" s="20">
        <f t="shared" ref="BO263:BO303" si="99">AD263</f>
        <v>337.76900000000001</v>
      </c>
      <c r="BP263" s="20">
        <f t="shared" ref="BP263:BP303" si="100">BO263-BN263</f>
        <v>0</v>
      </c>
    </row>
    <row r="264" spans="1:68" x14ac:dyDescent="0.25">
      <c r="A264">
        <v>4114.2171886660499</v>
      </c>
      <c r="B264">
        <v>117.310604104966</v>
      </c>
      <c r="D264">
        <v>4623.8003838771601</v>
      </c>
      <c r="E264">
        <v>192.50187766001801</v>
      </c>
      <c r="J264" s="64">
        <v>82839</v>
      </c>
      <c r="K264" s="88" t="s">
        <v>91</v>
      </c>
      <c r="L264" s="91">
        <v>337.76900000000001</v>
      </c>
      <c r="M264" s="88" t="s">
        <v>91</v>
      </c>
      <c r="N264" s="91">
        <v>3.8759999999999999</v>
      </c>
      <c r="O264" s="70" t="s">
        <v>92</v>
      </c>
      <c r="P264" s="93" t="s">
        <v>128</v>
      </c>
      <c r="Q264" s="55" t="s">
        <v>20</v>
      </c>
      <c r="R264" s="89" t="s">
        <v>119</v>
      </c>
      <c r="S264" s="55" t="s">
        <v>101</v>
      </c>
      <c r="T264" s="89" t="s">
        <v>120</v>
      </c>
      <c r="U264" s="55" t="s">
        <v>101</v>
      </c>
      <c r="V264" s="89" t="s">
        <v>121</v>
      </c>
      <c r="W264" s="55" t="s">
        <v>102</v>
      </c>
      <c r="X264" s="89" t="s">
        <v>122</v>
      </c>
      <c r="Y264" s="55" t="s">
        <v>93</v>
      </c>
      <c r="Z264" s="91">
        <v>5.7</v>
      </c>
      <c r="AA264" s="52" t="s">
        <v>26</v>
      </c>
      <c r="AB264" s="90" t="s">
        <v>125</v>
      </c>
      <c r="AC264" s="55" t="s">
        <v>91</v>
      </c>
      <c r="AD264" s="91">
        <v>337.76900000000001</v>
      </c>
      <c r="AH264" s="77">
        <f t="shared" si="86"/>
        <v>4114.2171886660499</v>
      </c>
      <c r="AI264" s="78">
        <f t="shared" si="87"/>
        <v>351.93181231489802</v>
      </c>
      <c r="AJ264" s="79">
        <f t="shared" si="88"/>
        <v>206.21168291900713</v>
      </c>
      <c r="AK264" s="77">
        <f t="shared" si="89"/>
        <v>4623.8003838771601</v>
      </c>
      <c r="AL264" s="78">
        <f t="shared" si="90"/>
        <v>192.50187766001801</v>
      </c>
      <c r="AM264" s="79">
        <f t="shared" si="91"/>
        <v>126.76564572866607</v>
      </c>
      <c r="AN264" s="81"/>
      <c r="AO264" s="82"/>
      <c r="AP264" s="79"/>
      <c r="AQ264" s="100">
        <f>AI264*'Berechnungen 525d'!$C$5/'Berechnungen 525d'!$F$3/1000</f>
        <v>13.696864629760642</v>
      </c>
      <c r="AR264" s="100">
        <f>AI264*'Berechnungen 525d'!$C$6/'Berechnungen 525d'!$F$3/1000</f>
        <v>7.6326039539887534</v>
      </c>
      <c r="AS264" s="100">
        <f>AI264*'Berechnungen 525d'!$C$7/'Berechnungen 525d'!$F$3/1000</f>
        <v>4.7573079439244976</v>
      </c>
      <c r="AT264" s="100">
        <f>AI264*'Berechnungen 525d'!$C$8/'Berechnungen 525d'!$F$3/1000</f>
        <v>3.3196599388923693</v>
      </c>
      <c r="AU264" s="100">
        <f>AI264*'Berechnungen 525d'!$C$9/'Berechnungen 525d'!$F$3/1000</f>
        <v>2.6139054636947789</v>
      </c>
      <c r="AV264" s="4">
        <f>AH264/'Berechnungen 525d'!$C$5*'Berechnungen 525d'!$B$3/1000*60</f>
        <v>39.852511471827704</v>
      </c>
      <c r="AW264" s="4">
        <f>AH264/'Berechnungen 525d'!$C$6*'Berechnungen 525d'!$B$3/1000*60</f>
        <v>71.516150723416857</v>
      </c>
      <c r="AX264" s="4">
        <f>AH264/'Berechnungen 525d'!$C$7*'Berechnungen 525d'!$B$3/1000*60</f>
        <v>114.74019786394352</v>
      </c>
      <c r="AY264" s="4">
        <f>AH264/'Berechnungen 525d'!$C$8*'Berechnungen 525d'!$B$3/1000*60</f>
        <v>164.43083473415527</v>
      </c>
      <c r="AZ264" s="4">
        <f>AH264/'Berechnungen 525d'!$C$9*'Berechnungen 525d'!$B$3/1000*60</f>
        <v>208.82716011237719</v>
      </c>
      <c r="BA264" s="99"/>
      <c r="BB264" s="82"/>
      <c r="BC264" s="17">
        <f t="shared" si="92"/>
        <v>82.838999999999999</v>
      </c>
      <c r="BD264" s="95">
        <f t="shared" si="93"/>
        <v>752</v>
      </c>
      <c r="BE264" s="4">
        <f>BD264*60*'Berechnungen 525d'!$D$9/1000</f>
        <v>38.169599999999996</v>
      </c>
      <c r="BF264" s="19">
        <f t="shared" si="94"/>
        <v>1004</v>
      </c>
      <c r="BG264" s="19">
        <f t="shared" si="95"/>
        <v>1036</v>
      </c>
      <c r="BH264" s="19">
        <f t="shared" si="84"/>
        <v>-32</v>
      </c>
      <c r="BI264" s="19" t="str">
        <f>IF(ISBLANK(R264),#REF!,R264)</f>
        <v>2.5</v>
      </c>
      <c r="BJ264" s="19" t="str">
        <f>IF(ISBLANK(Q264),#REF!,Q264)</f>
        <v>km/h</v>
      </c>
      <c r="BK264" s="19" t="e">
        <f t="shared" si="85"/>
        <v>#VALUE!</v>
      </c>
      <c r="BL264" s="47">
        <f t="shared" si="96"/>
        <v>5.7</v>
      </c>
      <c r="BM264" s="48">
        <f t="shared" si="97"/>
        <v>3.8759999999999999</v>
      </c>
      <c r="BN264" s="20">
        <f t="shared" si="98"/>
        <v>337.76900000000001</v>
      </c>
      <c r="BO264" s="20">
        <f t="shared" si="99"/>
        <v>337.76900000000001</v>
      </c>
      <c r="BP264" s="20">
        <f t="shared" si="100"/>
        <v>0</v>
      </c>
    </row>
    <row r="265" spans="1:68" x14ac:dyDescent="0.25">
      <c r="A265">
        <v>4138.39828404339</v>
      </c>
      <c r="B265">
        <v>116.198799393595</v>
      </c>
      <c r="D265">
        <v>4623.8003838771601</v>
      </c>
      <c r="E265">
        <v>189.53745078254801</v>
      </c>
      <c r="J265" s="64">
        <v>83149</v>
      </c>
      <c r="K265" s="88" t="s">
        <v>91</v>
      </c>
      <c r="L265" s="91">
        <v>337.76900000000001</v>
      </c>
      <c r="M265" s="88" t="s">
        <v>91</v>
      </c>
      <c r="N265" s="91">
        <v>3.871</v>
      </c>
      <c r="O265" s="70" t="s">
        <v>92</v>
      </c>
      <c r="P265" s="93" t="s">
        <v>126</v>
      </c>
      <c r="Q265" s="55" t="s">
        <v>20</v>
      </c>
      <c r="R265" s="89" t="s">
        <v>119</v>
      </c>
      <c r="S265" s="55" t="s">
        <v>101</v>
      </c>
      <c r="T265" s="89" t="s">
        <v>120</v>
      </c>
      <c r="U265" s="55" t="s">
        <v>101</v>
      </c>
      <c r="V265" s="89" t="s">
        <v>127</v>
      </c>
      <c r="W265" s="55" t="s">
        <v>102</v>
      </c>
      <c r="X265" s="89" t="s">
        <v>122</v>
      </c>
      <c r="Y265" s="55" t="s">
        <v>93</v>
      </c>
      <c r="Z265" s="91">
        <v>6.02</v>
      </c>
      <c r="AA265" s="52" t="s">
        <v>26</v>
      </c>
      <c r="AB265" s="90" t="s">
        <v>123</v>
      </c>
      <c r="AC265" s="55" t="s">
        <v>91</v>
      </c>
      <c r="AD265" s="91">
        <v>337.76900000000001</v>
      </c>
      <c r="AH265" s="77">
        <f t="shared" si="86"/>
        <v>4138.39828404339</v>
      </c>
      <c r="AI265" s="78">
        <f t="shared" si="87"/>
        <v>348.596398180785</v>
      </c>
      <c r="AJ265" s="79">
        <f t="shared" si="88"/>
        <v>205.45783487458232</v>
      </c>
      <c r="AK265" s="77">
        <f t="shared" si="89"/>
        <v>4623.8003838771601</v>
      </c>
      <c r="AL265" s="78">
        <f t="shared" si="90"/>
        <v>189.53745078254801</v>
      </c>
      <c r="AM265" s="79">
        <f t="shared" si="91"/>
        <v>124.81352197846775</v>
      </c>
      <c r="AN265" s="81"/>
      <c r="AO265" s="82"/>
      <c r="AP265" s="79"/>
      <c r="AQ265" s="100">
        <f>AI265*'Berechnungen 525d'!$C$5/'Berechnungen 525d'!$F$3/1000</f>
        <v>13.567053358711753</v>
      </c>
      <c r="AR265" s="100">
        <f>AI265*'Berechnungen 525d'!$C$6/'Berechnungen 525d'!$F$3/1000</f>
        <v>7.5602663754653268</v>
      </c>
      <c r="AS265" s="100">
        <f>AI265*'Berechnungen 525d'!$C$7/'Berechnungen 525d'!$F$3/1000</f>
        <v>4.7122208230640048</v>
      </c>
      <c r="AT265" s="100">
        <f>AI265*'Berechnungen 525d'!$C$8/'Berechnungen 525d'!$F$3/1000</f>
        <v>3.2881980468633438</v>
      </c>
      <c r="AU265" s="100">
        <f>AI265*'Berechnungen 525d'!$C$9/'Berechnungen 525d'!$F$3/1000</f>
        <v>2.589132320364838</v>
      </c>
      <c r="AV265" s="4">
        <f>AH265/'Berechnungen 525d'!$C$5*'Berechnungen 525d'!$B$3/1000*60</f>
        <v>40.086742514267939</v>
      </c>
      <c r="AW265" s="4">
        <f>AH265/'Berechnungen 525d'!$C$6*'Berechnungen 525d'!$B$3/1000*60</f>
        <v>71.936483142042505</v>
      </c>
      <c r="AX265" s="4">
        <f>AH265/'Berechnungen 525d'!$C$7*'Berechnungen 525d'!$B$3/1000*60</f>
        <v>115.41457734877147</v>
      </c>
      <c r="AY265" s="4">
        <f>AH265/'Berechnungen 525d'!$C$8*'Berechnungen 525d'!$B$3/1000*60</f>
        <v>165.39726832658587</v>
      </c>
      <c r="AZ265" s="4">
        <f>AH265/'Berechnungen 525d'!$C$9*'Berechnungen 525d'!$B$3/1000*60</f>
        <v>210.05453077476406</v>
      </c>
      <c r="BA265" s="99"/>
      <c r="BB265" s="82"/>
      <c r="BC265" s="17">
        <f t="shared" si="92"/>
        <v>83.149000000000001</v>
      </c>
      <c r="BD265" s="95">
        <f t="shared" si="93"/>
        <v>748</v>
      </c>
      <c r="BE265" s="4">
        <f>BD265*60*'Berechnungen 525d'!$D$9/1000</f>
        <v>37.966570212765951</v>
      </c>
      <c r="BF265" s="19">
        <f t="shared" si="94"/>
        <v>1005</v>
      </c>
      <c r="BG265" s="19">
        <f t="shared" si="95"/>
        <v>1036</v>
      </c>
      <c r="BH265" s="19">
        <f t="shared" si="84"/>
        <v>-31</v>
      </c>
      <c r="BI265" s="19" t="str">
        <f>IF(ISBLANK(R265),#REF!,R265)</f>
        <v>2.5</v>
      </c>
      <c r="BJ265" s="19" t="str">
        <f>IF(ISBLANK(Q265),#REF!,Q265)</f>
        <v>km/h</v>
      </c>
      <c r="BK265" s="19" t="e">
        <f t="shared" si="85"/>
        <v>#VALUE!</v>
      </c>
      <c r="BL265" s="47">
        <f t="shared" si="96"/>
        <v>6.02</v>
      </c>
      <c r="BM265" s="48">
        <f t="shared" si="97"/>
        <v>3.871</v>
      </c>
      <c r="BN265" s="20">
        <f t="shared" si="98"/>
        <v>337.76900000000001</v>
      </c>
      <c r="BO265" s="20">
        <f t="shared" si="99"/>
        <v>337.76900000000001</v>
      </c>
      <c r="BP265" s="20">
        <f t="shared" si="100"/>
        <v>0</v>
      </c>
    </row>
    <row r="266" spans="1:68" x14ac:dyDescent="0.25">
      <c r="A266">
        <v>4160.55803009182</v>
      </c>
      <c r="B266">
        <v>114.62092659779699</v>
      </c>
      <c r="D266">
        <v>4623.8003838771601</v>
      </c>
      <c r="E266">
        <v>187.56116619756801</v>
      </c>
      <c r="J266" s="64">
        <v>83450</v>
      </c>
      <c r="K266" s="88" t="s">
        <v>91</v>
      </c>
      <c r="L266" s="91">
        <v>337.76900000000001</v>
      </c>
      <c r="M266" s="88" t="s">
        <v>91</v>
      </c>
      <c r="N266" s="91">
        <v>3.871</v>
      </c>
      <c r="O266" s="70" t="s">
        <v>92</v>
      </c>
      <c r="P266" s="93" t="s">
        <v>118</v>
      </c>
      <c r="Q266" s="55" t="s">
        <v>20</v>
      </c>
      <c r="R266" s="89" t="s">
        <v>119</v>
      </c>
      <c r="S266" s="55" t="s">
        <v>101</v>
      </c>
      <c r="T266" s="89" t="s">
        <v>120</v>
      </c>
      <c r="U266" s="55" t="s">
        <v>101</v>
      </c>
      <c r="V266" s="89" t="s">
        <v>121</v>
      </c>
      <c r="W266" s="55" t="s">
        <v>102</v>
      </c>
      <c r="X266" s="89" t="s">
        <v>122</v>
      </c>
      <c r="Y266" s="55" t="s">
        <v>93</v>
      </c>
      <c r="Z266" s="91">
        <v>5.85</v>
      </c>
      <c r="AA266" s="52" t="s">
        <v>26</v>
      </c>
      <c r="AB266" s="90" t="s">
        <v>125</v>
      </c>
      <c r="AC266" s="55" t="s">
        <v>91</v>
      </c>
      <c r="AD266" s="91">
        <v>337.76900000000001</v>
      </c>
      <c r="AH266" s="77">
        <f t="shared" si="86"/>
        <v>4160.55803009182</v>
      </c>
      <c r="AI266" s="78">
        <f t="shared" si="87"/>
        <v>343.86277979339098</v>
      </c>
      <c r="AJ266" s="79">
        <f t="shared" si="88"/>
        <v>203.75312570871287</v>
      </c>
      <c r="AK266" s="77">
        <f t="shared" si="89"/>
        <v>4623.8003838771601</v>
      </c>
      <c r="AL266" s="78">
        <f t="shared" si="90"/>
        <v>187.56116619756801</v>
      </c>
      <c r="AM266" s="79">
        <f t="shared" si="91"/>
        <v>123.51210614500218</v>
      </c>
      <c r="AN266" s="81"/>
      <c r="AO266" s="82"/>
      <c r="AP266" s="79"/>
      <c r="AQ266" s="100">
        <f>AI266*'Berechnungen 525d'!$C$5/'Berechnungen 525d'!$F$3/1000</f>
        <v>13.382825255447623</v>
      </c>
      <c r="AR266" s="100">
        <f>AI266*'Berechnungen 525d'!$C$6/'Berechnungen 525d'!$F$3/1000</f>
        <v>7.4576049133410409</v>
      </c>
      <c r="AS266" s="100">
        <f>AI266*'Berechnungen 525d'!$C$7/'Berechnungen 525d'!$F$3/1000</f>
        <v>4.6482331994111963</v>
      </c>
      <c r="AT266" s="100">
        <f>AI266*'Berechnungen 525d'!$C$8/'Berechnungen 525d'!$F$3/1000</f>
        <v>3.2435473424462744</v>
      </c>
      <c r="AU266" s="100">
        <f>AI266*'Berechnungen 525d'!$C$9/'Berechnungen 525d'!$F$3/1000</f>
        <v>2.5539742853907672</v>
      </c>
      <c r="AV266" s="4">
        <f>AH266/'Berechnungen 525d'!$C$5*'Berechnungen 525d'!$B$3/1000*60</f>
        <v>40.301393684371625</v>
      </c>
      <c r="AW266" s="4">
        <f>AH266/'Berechnungen 525d'!$C$6*'Berechnungen 525d'!$B$3/1000*60</f>
        <v>72.321679077434041</v>
      </c>
      <c r="AX266" s="4">
        <f>AH266/'Berechnungen 525d'!$C$7*'Berechnungen 525d'!$B$3/1000*60</f>
        <v>116.03258401434469</v>
      </c>
      <c r="AY266" s="4">
        <f>AH266/'Berechnungen 525d'!$C$8*'Berechnungen 525d'!$B$3/1000*60</f>
        <v>166.28291567410025</v>
      </c>
      <c r="AZ266" s="4">
        <f>AH266/'Berechnungen 525d'!$C$9*'Berechnungen 525d'!$B$3/1000*60</f>
        <v>211.17930290610735</v>
      </c>
      <c r="BA266" s="99"/>
      <c r="BB266" s="82"/>
      <c r="BC266" s="17">
        <f t="shared" si="92"/>
        <v>83.45</v>
      </c>
      <c r="BD266" s="95">
        <f t="shared" si="93"/>
        <v>750</v>
      </c>
      <c r="BE266" s="4">
        <f>BD266*60*'Berechnungen 525d'!$D$9/1000</f>
        <v>38.068085106382973</v>
      </c>
      <c r="BF266" s="19">
        <f t="shared" si="94"/>
        <v>1004</v>
      </c>
      <c r="BG266" s="19">
        <f t="shared" si="95"/>
        <v>1036</v>
      </c>
      <c r="BH266" s="19">
        <f t="shared" si="84"/>
        <v>-32</v>
      </c>
      <c r="BI266" s="19" t="str">
        <f>IF(ISBLANK(R266),#REF!,R266)</f>
        <v>2.5</v>
      </c>
      <c r="BJ266" s="19" t="str">
        <f>IF(ISBLANK(Q266),#REF!,Q266)</f>
        <v>km/h</v>
      </c>
      <c r="BK266" s="19" t="e">
        <f t="shared" si="85"/>
        <v>#VALUE!</v>
      </c>
      <c r="BL266" s="47">
        <f t="shared" si="96"/>
        <v>5.85</v>
      </c>
      <c r="BM266" s="48">
        <f t="shared" si="97"/>
        <v>3.871</v>
      </c>
      <c r="BN266" s="20">
        <f t="shared" si="98"/>
        <v>337.76900000000001</v>
      </c>
      <c r="BO266" s="20">
        <f t="shared" si="99"/>
        <v>337.76900000000001</v>
      </c>
      <c r="BP266" s="20">
        <f t="shared" si="100"/>
        <v>0</v>
      </c>
    </row>
    <row r="267" spans="1:68" x14ac:dyDescent="0.25">
      <c r="A267">
        <v>4172.6506637963103</v>
      </c>
      <c r="B267">
        <v>114.251263734459</v>
      </c>
      <c r="D267">
        <v>4623.8003838771601</v>
      </c>
      <c r="E267">
        <v>186.573023905078</v>
      </c>
      <c r="J267" s="64">
        <v>83710</v>
      </c>
      <c r="K267" s="88" t="s">
        <v>91</v>
      </c>
      <c r="L267" s="91">
        <v>337.76900000000001</v>
      </c>
      <c r="M267" s="88" t="s">
        <v>91</v>
      </c>
      <c r="N267" s="91">
        <v>3.8759999999999999</v>
      </c>
      <c r="O267" s="70" t="s">
        <v>92</v>
      </c>
      <c r="P267" s="93" t="s">
        <v>413</v>
      </c>
      <c r="Q267" s="55" t="s">
        <v>20</v>
      </c>
      <c r="R267" s="89" t="s">
        <v>119</v>
      </c>
      <c r="S267" s="55" t="s">
        <v>101</v>
      </c>
      <c r="T267" s="89" t="s">
        <v>424</v>
      </c>
      <c r="U267" s="55" t="s">
        <v>101</v>
      </c>
      <c r="V267" s="89" t="s">
        <v>121</v>
      </c>
      <c r="W267" s="55" t="s">
        <v>102</v>
      </c>
      <c r="X267" s="89" t="s">
        <v>122</v>
      </c>
      <c r="Y267" s="55" t="s">
        <v>93</v>
      </c>
      <c r="Z267" s="91">
        <v>5.93</v>
      </c>
      <c r="AA267" s="52" t="s">
        <v>26</v>
      </c>
      <c r="AB267" s="90" t="s">
        <v>125</v>
      </c>
      <c r="AC267" s="55" t="s">
        <v>91</v>
      </c>
      <c r="AD267" s="91">
        <v>337.76900000000001</v>
      </c>
      <c r="AH267" s="77">
        <f t="shared" si="86"/>
        <v>4172.6506637963103</v>
      </c>
      <c r="AI267" s="78">
        <f t="shared" si="87"/>
        <v>342.75379120337698</v>
      </c>
      <c r="AJ267" s="79">
        <f t="shared" si="88"/>
        <v>203.68630059225308</v>
      </c>
      <c r="AK267" s="77">
        <f t="shared" si="89"/>
        <v>4623.8003838771601</v>
      </c>
      <c r="AL267" s="78">
        <f t="shared" si="90"/>
        <v>186.573023905078</v>
      </c>
      <c r="AM267" s="79">
        <f t="shared" si="91"/>
        <v>122.86139822826939</v>
      </c>
      <c r="AN267" s="81"/>
      <c r="AO267" s="82"/>
      <c r="AP267" s="79"/>
      <c r="AQ267" s="100">
        <f>AI267*'Berechnungen 525d'!$C$5/'Berechnungen 525d'!$F$3/1000</f>
        <v>13.339664432635219</v>
      </c>
      <c r="AR267" s="100">
        <f>AI267*'Berechnungen 525d'!$C$6/'Berechnungen 525d'!$F$3/1000</f>
        <v>7.4335534624608464</v>
      </c>
      <c r="AS267" s="100">
        <f>AI267*'Berechnungen 525d'!$C$7/'Berechnungen 525d'!$F$3/1000</f>
        <v>4.6332422266023086</v>
      </c>
      <c r="AT267" s="100">
        <f>AI267*'Berechnungen 525d'!$C$8/'Berechnungen 525d'!$F$3/1000</f>
        <v>3.2330866086730392</v>
      </c>
      <c r="AU267" s="100">
        <f>AI267*'Berechnungen 525d'!$C$9/'Berechnungen 525d'!$F$3/1000</f>
        <v>2.5457374871441254</v>
      </c>
      <c r="AV267" s="4">
        <f>AH267/'Berechnungen 525d'!$C$5*'Berechnungen 525d'!$B$3/1000*60</f>
        <v>40.418529411858351</v>
      </c>
      <c r="AW267" s="4">
        <f>AH267/'Berechnungen 525d'!$C$6*'Berechnungen 525d'!$B$3/1000*60</f>
        <v>72.531881547307478</v>
      </c>
      <c r="AX267" s="4">
        <f>AH267/'Berechnungen 525d'!$C$7*'Berechnungen 525d'!$B$3/1000*60</f>
        <v>116.36983193304276</v>
      </c>
      <c r="AY267" s="4">
        <f>AH267/'Berechnungen 525d'!$C$8*'Berechnungen 525d'!$B$3/1000*60</f>
        <v>166.76621584105339</v>
      </c>
      <c r="AZ267" s="4">
        <f>AH267/'Berechnungen 525d'!$C$9*'Berechnungen 525d'!$B$3/1000*60</f>
        <v>211.79309411813779</v>
      </c>
      <c r="BA267" s="99"/>
      <c r="BB267" s="82"/>
      <c r="BC267" s="17">
        <f t="shared" si="92"/>
        <v>83.71</v>
      </c>
      <c r="BD267" s="95">
        <f t="shared" si="93"/>
        <v>749</v>
      </c>
      <c r="BE267" s="4">
        <f>BD267*60*'Berechnungen 525d'!$D$9/1000</f>
        <v>38.01732765957447</v>
      </c>
      <c r="BF267" s="19">
        <f t="shared" si="94"/>
        <v>1004</v>
      </c>
      <c r="BG267" s="19">
        <f t="shared" si="95"/>
        <v>1037</v>
      </c>
      <c r="BH267" s="19">
        <f t="shared" si="84"/>
        <v>-33</v>
      </c>
      <c r="BI267" s="19" t="str">
        <f>IF(ISBLANK(R267),#REF!,R267)</f>
        <v>2.5</v>
      </c>
      <c r="BJ267" s="19" t="str">
        <f>IF(ISBLANK(Q267),#REF!,Q267)</f>
        <v>km/h</v>
      </c>
      <c r="BK267" s="19" t="e">
        <f t="shared" si="85"/>
        <v>#VALUE!</v>
      </c>
      <c r="BL267" s="47">
        <f t="shared" si="96"/>
        <v>5.93</v>
      </c>
      <c r="BM267" s="48">
        <f t="shared" si="97"/>
        <v>3.8759999999999999</v>
      </c>
      <c r="BN267" s="20">
        <f t="shared" si="98"/>
        <v>337.76900000000001</v>
      </c>
      <c r="BO267" s="20">
        <f t="shared" si="99"/>
        <v>337.76900000000001</v>
      </c>
      <c r="BP267" s="20">
        <f t="shared" si="100"/>
        <v>0</v>
      </c>
    </row>
    <row r="268" spans="1:68" x14ac:dyDescent="0.25">
      <c r="A268">
        <v>4186.7479587031403</v>
      </c>
      <c r="B268">
        <v>112.85775301677</v>
      </c>
      <c r="D268">
        <v>4631.4779270633398</v>
      </c>
      <c r="E268">
        <v>183.61239028016999</v>
      </c>
      <c r="J268" s="64">
        <v>84020</v>
      </c>
      <c r="K268" s="88" t="s">
        <v>91</v>
      </c>
      <c r="L268" s="91">
        <v>337.76900000000001</v>
      </c>
      <c r="M268" s="88" t="s">
        <v>91</v>
      </c>
      <c r="N268" s="91">
        <v>3.867</v>
      </c>
      <c r="O268" s="70" t="s">
        <v>92</v>
      </c>
      <c r="P268" s="93" t="s">
        <v>410</v>
      </c>
      <c r="Q268" s="55" t="s">
        <v>20</v>
      </c>
      <c r="R268" s="89" t="s">
        <v>119</v>
      </c>
      <c r="S268" s="55" t="s">
        <v>101</v>
      </c>
      <c r="T268" s="89" t="s">
        <v>120</v>
      </c>
      <c r="U268" s="55" t="s">
        <v>101</v>
      </c>
      <c r="V268" s="89" t="s">
        <v>127</v>
      </c>
      <c r="W268" s="55" t="s">
        <v>102</v>
      </c>
      <c r="X268" s="89" t="s">
        <v>122</v>
      </c>
      <c r="Y268" s="55" t="s">
        <v>93</v>
      </c>
      <c r="Z268" s="91">
        <v>6.11</v>
      </c>
      <c r="AA268" s="52" t="s">
        <v>26</v>
      </c>
      <c r="AB268" s="90" t="s">
        <v>226</v>
      </c>
      <c r="AC268" s="55" t="s">
        <v>91</v>
      </c>
      <c r="AD268" s="91">
        <v>337.76900000000001</v>
      </c>
      <c r="AH268" s="77">
        <f t="shared" si="86"/>
        <v>4186.7479587031403</v>
      </c>
      <c r="AI268" s="78">
        <f t="shared" si="87"/>
        <v>338.57325905031001</v>
      </c>
      <c r="AJ268" s="79">
        <f t="shared" si="88"/>
        <v>201.88172064495285</v>
      </c>
      <c r="AK268" s="77">
        <f t="shared" si="89"/>
        <v>4631.4779270633398</v>
      </c>
      <c r="AL268" s="78">
        <f t="shared" si="90"/>
        <v>183.61239028016999</v>
      </c>
      <c r="AM268" s="79">
        <f t="shared" si="91"/>
        <v>121.11253914250369</v>
      </c>
      <c r="AN268" s="81"/>
      <c r="AO268" s="82"/>
      <c r="AP268" s="79"/>
      <c r="AQ268" s="100">
        <f>AI268*'Berechnungen 525d'!$C$5/'Berechnungen 525d'!$F$3/1000</f>
        <v>13.17696194034195</v>
      </c>
      <c r="AR268" s="100">
        <f>AI268*'Berechnungen 525d'!$C$6/'Berechnungen 525d'!$F$3/1000</f>
        <v>7.3428871881294837</v>
      </c>
      <c r="AS268" s="100">
        <f>AI268*'Berechnungen 525d'!$C$7/'Berechnungen 525d'!$F$3/1000</f>
        <v>4.5767310556149523</v>
      </c>
      <c r="AT268" s="100">
        <f>AI268*'Berechnungen 525d'!$C$8/'Berechnungen 525d'!$F$3/1000</f>
        <v>3.1936529893576866</v>
      </c>
      <c r="AU268" s="100">
        <f>AI268*'Berechnungen 525d'!$C$9/'Berechnungen 525d'!$F$3/1000</f>
        <v>2.5146873931950284</v>
      </c>
      <c r="AV268" s="4">
        <f>AH268/'Berechnungen 525d'!$C$5*'Berechnungen 525d'!$B$3/1000*60</f>
        <v>40.555083361548682</v>
      </c>
      <c r="AW268" s="4">
        <f>AH268/'Berechnungen 525d'!$C$6*'Berechnungen 525d'!$B$3/1000*60</f>
        <v>72.776930415929854</v>
      </c>
      <c r="AX268" s="4">
        <f>AH268/'Berechnungen 525d'!$C$7*'Berechnungen 525d'!$B$3/1000*60</f>
        <v>116.76298726072261</v>
      </c>
      <c r="AY268" s="4">
        <f>AH268/'Berechnungen 525d'!$C$8*'Berechnungen 525d'!$B$3/1000*60</f>
        <v>167.32963528701978</v>
      </c>
      <c r="AZ268" s="4">
        <f>AH268/'Berechnungen 525d'!$C$9*'Berechnungen 525d'!$B$3/1000*60</f>
        <v>212.50863681451511</v>
      </c>
      <c r="BA268" s="99"/>
      <c r="BB268" s="82"/>
      <c r="BC268" s="17">
        <f t="shared" si="92"/>
        <v>84.02</v>
      </c>
      <c r="BD268" s="95">
        <f t="shared" si="93"/>
        <v>747</v>
      </c>
      <c r="BE268" s="4">
        <f>BD268*60*'Berechnungen 525d'!$D$9/1000</f>
        <v>37.915812765957448</v>
      </c>
      <c r="BF268" s="19">
        <f t="shared" si="94"/>
        <v>1005</v>
      </c>
      <c r="BG268" s="19">
        <f t="shared" si="95"/>
        <v>1036</v>
      </c>
      <c r="BH268" s="19">
        <f t="shared" si="84"/>
        <v>-31</v>
      </c>
      <c r="BI268" s="19" t="str">
        <f>IF(ISBLANK(R268),#REF!,R268)</f>
        <v>2.5</v>
      </c>
      <c r="BJ268" s="19" t="str">
        <f>IF(ISBLANK(Q268),#REF!,Q268)</f>
        <v>km/h</v>
      </c>
      <c r="BK268" s="19" t="e">
        <f t="shared" si="85"/>
        <v>#VALUE!</v>
      </c>
      <c r="BL268" s="47">
        <f t="shared" si="96"/>
        <v>6.11</v>
      </c>
      <c r="BM268" s="48">
        <f t="shared" si="97"/>
        <v>3.867</v>
      </c>
      <c r="BN268" s="20">
        <f t="shared" si="98"/>
        <v>337.76900000000001</v>
      </c>
      <c r="BO268" s="20">
        <f t="shared" si="99"/>
        <v>337.76900000000001</v>
      </c>
      <c r="BP268" s="20">
        <f t="shared" si="100"/>
        <v>0</v>
      </c>
    </row>
    <row r="269" spans="1:68" x14ac:dyDescent="0.25">
      <c r="A269">
        <v>4194.80728082101</v>
      </c>
      <c r="B269">
        <v>112.394031700139</v>
      </c>
      <c r="D269">
        <v>4639.1554702495196</v>
      </c>
      <c r="E269">
        <v>180.65175665526201</v>
      </c>
      <c r="J269" s="64">
        <v>84291</v>
      </c>
      <c r="K269" s="88" t="s">
        <v>91</v>
      </c>
      <c r="L269" s="91">
        <v>337.76900000000001</v>
      </c>
      <c r="M269" s="88" t="s">
        <v>91</v>
      </c>
      <c r="N269" s="91">
        <v>3.867</v>
      </c>
      <c r="O269" s="70" t="s">
        <v>92</v>
      </c>
      <c r="P269" s="93" t="s">
        <v>128</v>
      </c>
      <c r="Q269" s="55" t="s">
        <v>20</v>
      </c>
      <c r="R269" s="89" t="s">
        <v>119</v>
      </c>
      <c r="S269" s="55" t="s">
        <v>101</v>
      </c>
      <c r="T269" s="89" t="s">
        <v>120</v>
      </c>
      <c r="U269" s="55" t="s">
        <v>101</v>
      </c>
      <c r="V269" s="89" t="s">
        <v>121</v>
      </c>
      <c r="W269" s="55" t="s">
        <v>102</v>
      </c>
      <c r="X269" s="89" t="s">
        <v>122</v>
      </c>
      <c r="Y269" s="55" t="s">
        <v>93</v>
      </c>
      <c r="Z269" s="91">
        <v>5.71</v>
      </c>
      <c r="AA269" s="52" t="s">
        <v>26</v>
      </c>
      <c r="AB269" s="90" t="s">
        <v>125</v>
      </c>
      <c r="AC269" s="55" t="s">
        <v>91</v>
      </c>
      <c r="AD269" s="91">
        <v>337.76900000000001</v>
      </c>
      <c r="AH269" s="77">
        <f t="shared" si="86"/>
        <v>4194.80728082101</v>
      </c>
      <c r="AI269" s="78">
        <f t="shared" si="87"/>
        <v>337.18209510041697</v>
      </c>
      <c r="AJ269" s="79">
        <f t="shared" si="88"/>
        <v>201.43922612102261</v>
      </c>
      <c r="AK269" s="77">
        <f t="shared" si="89"/>
        <v>4639.1554702495196</v>
      </c>
      <c r="AL269" s="78">
        <f t="shared" si="90"/>
        <v>180.65175665526201</v>
      </c>
      <c r="AM269" s="79">
        <f t="shared" si="91"/>
        <v>119.35720558324324</v>
      </c>
      <c r="AN269" s="81"/>
      <c r="AO269" s="82"/>
      <c r="AP269" s="79"/>
      <c r="AQ269" s="100">
        <f>AI269*'Berechnungen 525d'!$C$5/'Berechnungen 525d'!$F$3/1000</f>
        <v>13.122819110302936</v>
      </c>
      <c r="AR269" s="100">
        <f>AI269*'Berechnungen 525d'!$C$6/'Berechnungen 525d'!$F$3/1000</f>
        <v>7.3127159927642307</v>
      </c>
      <c r="AS269" s="100">
        <f>AI269*'Berechnungen 525d'!$C$7/'Berechnungen 525d'!$F$3/1000</f>
        <v>4.5579257215174325</v>
      </c>
      <c r="AT269" s="100">
        <f>AI269*'Berechnungen 525d'!$C$8/'Berechnungen 525d'!$F$3/1000</f>
        <v>3.1805305858940325</v>
      </c>
      <c r="AU269" s="100">
        <f>AI269*'Berechnungen 525d'!$C$9/'Berechnungen 525d'!$F$3/1000</f>
        <v>2.5043547920425451</v>
      </c>
      <c r="AV269" s="4">
        <f>AH269/'Berechnungen 525d'!$C$5*'Berechnungen 525d'!$B$3/1000*60</f>
        <v>40.633150272562119</v>
      </c>
      <c r="AW269" s="4">
        <f>AH269/'Berechnungen 525d'!$C$6*'Berechnungen 525d'!$B$3/1000*60</f>
        <v>72.917023091858056</v>
      </c>
      <c r="AX269" s="4">
        <f>AH269/'Berechnungen 525d'!$C$7*'Berechnungen 525d'!$B$3/1000*60</f>
        <v>116.98775133418985</v>
      </c>
      <c r="AY269" s="4">
        <f>AH269/'Berechnungen 525d'!$C$8*'Berechnungen 525d'!$B$3/1000*60</f>
        <v>167.65173813246105</v>
      </c>
      <c r="AZ269" s="4">
        <f>AH269/'Berechnungen 525d'!$C$9*'Berechnungen 525d'!$B$3/1000*60</f>
        <v>212.91770742822555</v>
      </c>
      <c r="BA269" s="99"/>
      <c r="BB269" s="82"/>
      <c r="BC269" s="17">
        <f t="shared" si="92"/>
        <v>84.290999999999997</v>
      </c>
      <c r="BD269" s="95">
        <f t="shared" si="93"/>
        <v>752</v>
      </c>
      <c r="BE269" s="4">
        <f>BD269*60*'Berechnungen 525d'!$D$9/1000</f>
        <v>38.169599999999996</v>
      </c>
      <c r="BF269" s="19">
        <f t="shared" si="94"/>
        <v>1004</v>
      </c>
      <c r="BG269" s="19">
        <f t="shared" si="95"/>
        <v>1036</v>
      </c>
      <c r="BH269" s="19">
        <f t="shared" si="84"/>
        <v>-32</v>
      </c>
      <c r="BI269" s="19" t="str">
        <f>IF(ISBLANK(R269),#REF!,R269)</f>
        <v>2.5</v>
      </c>
      <c r="BJ269" s="19" t="str">
        <f>IF(ISBLANK(Q269),#REF!,Q269)</f>
        <v>km/h</v>
      </c>
      <c r="BK269" s="19" t="e">
        <f t="shared" si="85"/>
        <v>#VALUE!</v>
      </c>
      <c r="BL269" s="47">
        <f t="shared" si="96"/>
        <v>5.71</v>
      </c>
      <c r="BM269" s="48">
        <f t="shared" si="97"/>
        <v>3.867</v>
      </c>
      <c r="BN269" s="20">
        <f t="shared" si="98"/>
        <v>337.76900000000001</v>
      </c>
      <c r="BO269" s="20">
        <f t="shared" si="99"/>
        <v>337.76900000000001</v>
      </c>
      <c r="BP269" s="20">
        <f t="shared" si="100"/>
        <v>0</v>
      </c>
    </row>
    <row r="270" spans="1:68" x14ac:dyDescent="0.25">
      <c r="A270">
        <v>4212.9347582907403</v>
      </c>
      <c r="B270">
        <v>110.815220197222</v>
      </c>
      <c r="D270">
        <v>4646.8330134357002</v>
      </c>
      <c r="E270">
        <v>176.70298073786401</v>
      </c>
      <c r="J270" s="64">
        <v>84571</v>
      </c>
      <c r="K270" s="88" t="s">
        <v>91</v>
      </c>
      <c r="L270" s="91">
        <v>337.76900000000001</v>
      </c>
      <c r="M270" s="88" t="s">
        <v>91</v>
      </c>
      <c r="N270" s="91">
        <v>3.8759999999999999</v>
      </c>
      <c r="O270" s="70" t="s">
        <v>92</v>
      </c>
      <c r="P270" s="93" t="s">
        <v>128</v>
      </c>
      <c r="Q270" s="55" t="s">
        <v>20</v>
      </c>
      <c r="R270" s="89" t="s">
        <v>119</v>
      </c>
      <c r="S270" s="55" t="s">
        <v>101</v>
      </c>
      <c r="T270" s="89" t="s">
        <v>120</v>
      </c>
      <c r="U270" s="55" t="s">
        <v>101</v>
      </c>
      <c r="V270" s="89" t="s">
        <v>121</v>
      </c>
      <c r="W270" s="55" t="s">
        <v>102</v>
      </c>
      <c r="X270" s="89" t="s">
        <v>122</v>
      </c>
      <c r="Y270" s="55" t="s">
        <v>93</v>
      </c>
      <c r="Z270" s="91">
        <v>5.72</v>
      </c>
      <c r="AA270" s="52" t="s">
        <v>26</v>
      </c>
      <c r="AB270" s="90" t="s">
        <v>125</v>
      </c>
      <c r="AC270" s="55" t="s">
        <v>91</v>
      </c>
      <c r="AD270" s="91">
        <v>337.76900000000001</v>
      </c>
      <c r="AH270" s="77">
        <f t="shared" si="86"/>
        <v>4212.9347582907403</v>
      </c>
      <c r="AI270" s="78">
        <f t="shared" si="87"/>
        <v>332.44566059166601</v>
      </c>
      <c r="AJ270" s="79">
        <f t="shared" si="88"/>
        <v>199.46786007138402</v>
      </c>
      <c r="AK270" s="77">
        <f t="shared" si="89"/>
        <v>4646.8330134357002</v>
      </c>
      <c r="AL270" s="78">
        <f t="shared" si="90"/>
        <v>176.70298073786401</v>
      </c>
      <c r="AM270" s="79">
        <f t="shared" si="91"/>
        <v>116.94144824936294</v>
      </c>
      <c r="AN270" s="81"/>
      <c r="AO270" s="82"/>
      <c r="AP270" s="79"/>
      <c r="AQ270" s="100">
        <f>AI270*'Berechnungen 525d'!$C$5/'Berechnungen 525d'!$F$3/1000</f>
        <v>12.938481406168249</v>
      </c>
      <c r="AR270" s="100">
        <f>AI270*'Berechnungen 525d'!$C$6/'Berechnungen 525d'!$F$3/1000</f>
        <v>7.2099934553456633</v>
      </c>
      <c r="AS270" s="100">
        <f>AI270*'Berechnungen 525d'!$C$7/'Berechnungen 525d'!$F$3/1000</f>
        <v>4.4939000303866807</v>
      </c>
      <c r="AT270" s="100">
        <f>AI270*'Berechnungen 525d'!$C$8/'Berechnungen 525d'!$F$3/1000</f>
        <v>3.1358533179071895</v>
      </c>
      <c r="AU270" s="100">
        <f>AI270*'Berechnungen 525d'!$C$9/'Berechnungen 525d'!$F$3/1000</f>
        <v>2.4691758408718023</v>
      </c>
      <c r="AV270" s="4">
        <f>AH270/'Berechnungen 525d'!$C$5*'Berechnungen 525d'!$B$3/1000*60</f>
        <v>40.808742729325921</v>
      </c>
      <c r="AW270" s="4">
        <f>AH270/'Berechnungen 525d'!$C$6*'Berechnungen 525d'!$B$3/1000*60</f>
        <v>73.23212736358488</v>
      </c>
      <c r="AX270" s="4">
        <f>AH270/'Berechnungen 525d'!$C$7*'Berechnungen 525d'!$B$3/1000*60</f>
        <v>117.49330324267466</v>
      </c>
      <c r="AY270" s="4">
        <f>AH270/'Berechnungen 525d'!$C$8*'Berechnungen 525d'!$B$3/1000*60</f>
        <v>168.37622984383299</v>
      </c>
      <c r="AZ270" s="4">
        <f>AH270/'Berechnungen 525d'!$C$9*'Berechnungen 525d'!$B$3/1000*60</f>
        <v>213.83781190166789</v>
      </c>
      <c r="BA270" s="99"/>
      <c r="BB270" s="82"/>
      <c r="BC270" s="17">
        <f t="shared" si="92"/>
        <v>84.570999999999998</v>
      </c>
      <c r="BD270" s="95">
        <f t="shared" si="93"/>
        <v>752</v>
      </c>
      <c r="BE270" s="4">
        <f>BD270*60*'Berechnungen 525d'!$D$9/1000</f>
        <v>38.169599999999996</v>
      </c>
      <c r="BF270" s="19">
        <f t="shared" si="94"/>
        <v>1004</v>
      </c>
      <c r="BG270" s="19">
        <f t="shared" si="95"/>
        <v>1036</v>
      </c>
      <c r="BH270" s="19">
        <f t="shared" si="84"/>
        <v>-32</v>
      </c>
      <c r="BI270" s="19" t="str">
        <f>IF(ISBLANK(R270),#REF!,R270)</f>
        <v>2.5</v>
      </c>
      <c r="BJ270" s="19" t="str">
        <f>IF(ISBLANK(Q270),#REF!,Q270)</f>
        <v>km/h</v>
      </c>
      <c r="BK270" s="19" t="e">
        <f t="shared" si="85"/>
        <v>#VALUE!</v>
      </c>
      <c r="BL270" s="47">
        <f t="shared" si="96"/>
        <v>5.72</v>
      </c>
      <c r="BM270" s="48">
        <f t="shared" si="97"/>
        <v>3.8759999999999999</v>
      </c>
      <c r="BN270" s="20">
        <f t="shared" si="98"/>
        <v>337.76900000000001</v>
      </c>
      <c r="BO270" s="20">
        <f t="shared" si="99"/>
        <v>337.76900000000001</v>
      </c>
      <c r="BP270" s="20">
        <f t="shared" si="100"/>
        <v>0</v>
      </c>
    </row>
    <row r="271" spans="1:68" x14ac:dyDescent="0.25">
      <c r="A271">
        <v>4214.9456775405497</v>
      </c>
      <c r="B271">
        <v>110.350090819914</v>
      </c>
      <c r="D271">
        <v>4654.5105566218799</v>
      </c>
      <c r="E271">
        <v>172.75420482046499</v>
      </c>
      <c r="J271" s="64">
        <v>84852</v>
      </c>
      <c r="K271" s="88" t="s">
        <v>91</v>
      </c>
      <c r="L271" s="91">
        <v>337.76900000000001</v>
      </c>
      <c r="M271" s="88" t="s">
        <v>91</v>
      </c>
      <c r="N271" s="91">
        <v>3.867</v>
      </c>
      <c r="O271" s="70" t="s">
        <v>92</v>
      </c>
      <c r="P271" s="93" t="s">
        <v>118</v>
      </c>
      <c r="Q271" s="55" t="s">
        <v>20</v>
      </c>
      <c r="R271" s="89" t="s">
        <v>119</v>
      </c>
      <c r="S271" s="55" t="s">
        <v>101</v>
      </c>
      <c r="T271" s="89" t="s">
        <v>120</v>
      </c>
      <c r="U271" s="55" t="s">
        <v>101</v>
      </c>
      <c r="V271" s="89" t="s">
        <v>121</v>
      </c>
      <c r="W271" s="55" t="s">
        <v>102</v>
      </c>
      <c r="X271" s="89" t="s">
        <v>122</v>
      </c>
      <c r="Y271" s="55" t="s">
        <v>93</v>
      </c>
      <c r="Z271" s="91">
        <v>5.87</v>
      </c>
      <c r="AA271" s="52" t="s">
        <v>26</v>
      </c>
      <c r="AB271" s="90" t="s">
        <v>123</v>
      </c>
      <c r="AC271" s="55" t="s">
        <v>91</v>
      </c>
      <c r="AD271" s="91">
        <v>337.76900000000001</v>
      </c>
      <c r="AH271" s="77">
        <f t="shared" si="86"/>
        <v>4214.9456775405497</v>
      </c>
      <c r="AI271" s="78">
        <f t="shared" si="87"/>
        <v>331.05027245974202</v>
      </c>
      <c r="AJ271" s="79">
        <f t="shared" si="88"/>
        <v>198.72543567393379</v>
      </c>
      <c r="AK271" s="77">
        <f t="shared" si="89"/>
        <v>4654.5105566218799</v>
      </c>
      <c r="AL271" s="78">
        <f t="shared" si="90"/>
        <v>172.75420482046499</v>
      </c>
      <c r="AM271" s="79">
        <f t="shared" si="91"/>
        <v>114.51705551905899</v>
      </c>
      <c r="AN271" s="81"/>
      <c r="AO271" s="82"/>
      <c r="AP271" s="79"/>
      <c r="AQ271" s="100">
        <f>AI271*'Berechnungen 525d'!$C$5/'Berechnungen 525d'!$F$3/1000</f>
        <v>12.884174174823567</v>
      </c>
      <c r="AR271" s="100">
        <f>AI271*'Berechnungen 525d'!$C$6/'Berechnungen 525d'!$F$3/1000</f>
        <v>7.1797306470390856</v>
      </c>
      <c r="AS271" s="100">
        <f>AI271*'Berechnungen 525d'!$C$7/'Berechnungen 525d'!$F$3/1000</f>
        <v>4.4750375950723074</v>
      </c>
      <c r="AT271" s="100">
        <f>AI271*'Berechnungen 525d'!$C$8/'Berechnungen 525d'!$F$3/1000</f>
        <v>3.1226910690889182</v>
      </c>
      <c r="AU271" s="100">
        <f>AI271*'Berechnungen 525d'!$C$9/'Berechnungen 525d'!$F$3/1000</f>
        <v>2.4588118654243449</v>
      </c>
      <c r="AV271" s="4">
        <f>AH271/'Berechnungen 525d'!$C$5*'Berechnungen 525d'!$B$3/1000*60</f>
        <v>40.828221570329447</v>
      </c>
      <c r="AW271" s="4">
        <f>AH271/'Berechnungen 525d'!$C$6*'Berechnungen 525d'!$B$3/1000*60</f>
        <v>73.26708254401585</v>
      </c>
      <c r="AX271" s="4">
        <f>AH271/'Berechnungen 525d'!$C$7*'Berechnungen 525d'!$B$3/1000*60</f>
        <v>117.54938518050893</v>
      </c>
      <c r="AY271" s="4">
        <f>AH271/'Berechnungen 525d'!$C$8*'Berechnungen 525d'!$B$3/1000*60</f>
        <v>168.45659923506008</v>
      </c>
      <c r="AZ271" s="4">
        <f>AH271/'Berechnungen 525d'!$C$9*'Berechnungen 525d'!$B$3/1000*60</f>
        <v>213.93988102852629</v>
      </c>
      <c r="BA271" s="99"/>
      <c r="BB271" s="82"/>
      <c r="BC271" s="17">
        <f t="shared" si="92"/>
        <v>84.852000000000004</v>
      </c>
      <c r="BD271" s="95">
        <f t="shared" si="93"/>
        <v>750</v>
      </c>
      <c r="BE271" s="4">
        <f>BD271*60*'Berechnungen 525d'!$D$9/1000</f>
        <v>38.068085106382973</v>
      </c>
      <c r="BF271" s="19">
        <f t="shared" si="94"/>
        <v>1004</v>
      </c>
      <c r="BG271" s="19">
        <f t="shared" si="95"/>
        <v>1036</v>
      </c>
      <c r="BH271" s="19">
        <f t="shared" si="84"/>
        <v>-32</v>
      </c>
      <c r="BI271" s="19" t="str">
        <f>IF(ISBLANK(R271),#REF!,R271)</f>
        <v>2.5</v>
      </c>
      <c r="BJ271" s="19" t="str">
        <f>IF(ISBLANK(Q271),#REF!,Q271)</f>
        <v>km/h</v>
      </c>
      <c r="BK271" s="19" t="e">
        <f t="shared" si="85"/>
        <v>#VALUE!</v>
      </c>
      <c r="BL271" s="47">
        <f t="shared" si="96"/>
        <v>5.87</v>
      </c>
      <c r="BM271" s="48">
        <f t="shared" si="97"/>
        <v>3.867</v>
      </c>
      <c r="BN271" s="20">
        <f t="shared" si="98"/>
        <v>337.76900000000001</v>
      </c>
      <c r="BO271" s="20">
        <f t="shared" si="99"/>
        <v>337.76900000000001</v>
      </c>
      <c r="BP271" s="20">
        <f t="shared" si="100"/>
        <v>0</v>
      </c>
    </row>
    <row r="272" spans="1:68" x14ac:dyDescent="0.25">
      <c r="A272">
        <v>4235.0830312521703</v>
      </c>
      <c r="B272">
        <v>108.213030193514</v>
      </c>
      <c r="D272">
        <v>4654.5105566218799</v>
      </c>
      <c r="E272">
        <v>168.80163565050501</v>
      </c>
      <c r="J272" s="64">
        <v>85142</v>
      </c>
      <c r="K272" s="88" t="s">
        <v>91</v>
      </c>
      <c r="L272" s="91">
        <v>337.76900000000001</v>
      </c>
      <c r="M272" s="88" t="s">
        <v>91</v>
      </c>
      <c r="N272" s="91">
        <v>3.867</v>
      </c>
      <c r="O272" s="70" t="s">
        <v>92</v>
      </c>
      <c r="P272" s="93" t="s">
        <v>413</v>
      </c>
      <c r="Q272" s="55" t="s">
        <v>20</v>
      </c>
      <c r="R272" s="89" t="s">
        <v>119</v>
      </c>
      <c r="S272" s="55" t="s">
        <v>101</v>
      </c>
      <c r="T272" s="89" t="s">
        <v>120</v>
      </c>
      <c r="U272" s="55" t="s">
        <v>101</v>
      </c>
      <c r="V272" s="89" t="s">
        <v>121</v>
      </c>
      <c r="W272" s="55" t="s">
        <v>102</v>
      </c>
      <c r="X272" s="89" t="s">
        <v>122</v>
      </c>
      <c r="Y272" s="55" t="s">
        <v>93</v>
      </c>
      <c r="Z272" s="91">
        <v>6.03</v>
      </c>
      <c r="AA272" s="52" t="s">
        <v>26</v>
      </c>
      <c r="AB272" s="90" t="s">
        <v>123</v>
      </c>
      <c r="AC272" s="55" t="s">
        <v>91</v>
      </c>
      <c r="AD272" s="91">
        <v>337.76900000000001</v>
      </c>
      <c r="AH272" s="77">
        <f t="shared" si="86"/>
        <v>4235.0830312521703</v>
      </c>
      <c r="AI272" s="78">
        <f t="shared" si="87"/>
        <v>324.63909058054202</v>
      </c>
      <c r="AJ272" s="79">
        <f t="shared" si="88"/>
        <v>195.80792662811237</v>
      </c>
      <c r="AK272" s="77">
        <f t="shared" si="89"/>
        <v>4654.5105566218799</v>
      </c>
      <c r="AL272" s="78">
        <f t="shared" si="90"/>
        <v>168.80163565050501</v>
      </c>
      <c r="AM272" s="79">
        <f t="shared" si="91"/>
        <v>111.89693646870282</v>
      </c>
      <c r="AN272" s="81"/>
      <c r="AO272" s="82"/>
      <c r="AP272" s="79"/>
      <c r="AQ272" s="100">
        <f>AI272*'Berechnungen 525d'!$C$5/'Berechnungen 525d'!$F$3/1000</f>
        <v>12.63465683298803</v>
      </c>
      <c r="AR272" s="100">
        <f>AI272*'Berechnungen 525d'!$C$6/'Berechnungen 525d'!$F$3/1000</f>
        <v>7.0406866321230996</v>
      </c>
      <c r="AS272" s="100">
        <f>AI272*'Berechnungen 525d'!$C$7/'Berechnungen 525d'!$F$3/1000</f>
        <v>4.3883731748164525</v>
      </c>
      <c r="AT272" s="100">
        <f>AI272*'Berechnungen 525d'!$C$8/'Berechnungen 525d'!$F$3/1000</f>
        <v>3.0622164461631285</v>
      </c>
      <c r="AU272" s="100">
        <f>AI272*'Berechnungen 525d'!$C$9/'Berechnungen 525d'!$F$3/1000</f>
        <v>2.4111940520969521</v>
      </c>
      <c r="AV272" s="4">
        <f>AH272/'Berechnungen 525d'!$C$5*'Berechnungen 525d'!$B$3/1000*60</f>
        <v>41.023282764963362</v>
      </c>
      <c r="AW272" s="4">
        <f>AH272/'Berechnungen 525d'!$C$6*'Berechnungen 525d'!$B$3/1000*60</f>
        <v>73.617123865893163</v>
      </c>
      <c r="AX272" s="4">
        <f>AH272/'Berechnungen 525d'!$C$7*'Berechnungen 525d'!$B$3/1000*60</f>
        <v>118.11098993868573</v>
      </c>
      <c r="AY272" s="4">
        <f>AH272/'Berechnungen 525d'!$C$8*'Berechnungen 525d'!$B$3/1000*60</f>
        <v>169.26141865228976</v>
      </c>
      <c r="AZ272" s="4">
        <f>AH272/'Berechnungen 525d'!$C$9*'Berechnungen 525d'!$B$3/1000*60</f>
        <v>214.96200168840804</v>
      </c>
      <c r="BA272" s="99"/>
      <c r="BB272" s="82"/>
      <c r="BC272" s="17">
        <f t="shared" si="92"/>
        <v>85.141999999999996</v>
      </c>
      <c r="BD272" s="95">
        <f t="shared" si="93"/>
        <v>749</v>
      </c>
      <c r="BE272" s="4">
        <f>BD272*60*'Berechnungen 525d'!$D$9/1000</f>
        <v>38.01732765957447</v>
      </c>
      <c r="BF272" s="19">
        <f t="shared" si="94"/>
        <v>1004</v>
      </c>
      <c r="BG272" s="19">
        <f t="shared" si="95"/>
        <v>1036</v>
      </c>
      <c r="BH272" s="19">
        <f t="shared" si="84"/>
        <v>-32</v>
      </c>
      <c r="BI272" s="19" t="str">
        <f>IF(ISBLANK(R272),#REF!,R272)</f>
        <v>2.5</v>
      </c>
      <c r="BJ272" s="19" t="str">
        <f>IF(ISBLANK(Q272),#REF!,Q272)</f>
        <v>km/h</v>
      </c>
      <c r="BK272" s="19" t="e">
        <f t="shared" si="85"/>
        <v>#VALUE!</v>
      </c>
      <c r="BL272" s="47">
        <f t="shared" si="96"/>
        <v>6.03</v>
      </c>
      <c r="BM272" s="48">
        <f t="shared" si="97"/>
        <v>3.867</v>
      </c>
      <c r="BN272" s="20">
        <f t="shared" si="98"/>
        <v>337.76900000000001</v>
      </c>
      <c r="BO272" s="20">
        <f t="shared" si="99"/>
        <v>337.76900000000001</v>
      </c>
      <c r="BP272" s="20">
        <f t="shared" si="100"/>
        <v>0</v>
      </c>
    </row>
    <row r="273" spans="1:68" x14ac:dyDescent="0.25">
      <c r="A273">
        <v>4239.1111277992404</v>
      </c>
      <c r="B273">
        <v>107.84148991593899</v>
      </c>
      <c r="D273">
        <v>4662.1880998080596</v>
      </c>
      <c r="E273">
        <v>166.829144318087</v>
      </c>
      <c r="J273" s="64">
        <v>85432</v>
      </c>
      <c r="K273" s="88" t="s">
        <v>91</v>
      </c>
      <c r="L273" s="91">
        <v>337.76900000000001</v>
      </c>
      <c r="M273" s="88" t="s">
        <v>91</v>
      </c>
      <c r="N273" s="91">
        <v>3.88</v>
      </c>
      <c r="O273" s="70" t="s">
        <v>92</v>
      </c>
      <c r="P273" s="93" t="s">
        <v>124</v>
      </c>
      <c r="Q273" s="55" t="s">
        <v>20</v>
      </c>
      <c r="R273" s="89" t="s">
        <v>119</v>
      </c>
      <c r="S273" s="55" t="s">
        <v>101</v>
      </c>
      <c r="T273" s="89" t="s">
        <v>120</v>
      </c>
      <c r="U273" s="55" t="s">
        <v>101</v>
      </c>
      <c r="V273" s="89" t="s">
        <v>121</v>
      </c>
      <c r="W273" s="55" t="s">
        <v>102</v>
      </c>
      <c r="X273" s="89" t="s">
        <v>122</v>
      </c>
      <c r="Y273" s="55" t="s">
        <v>93</v>
      </c>
      <c r="Z273" s="91">
        <v>5.79</v>
      </c>
      <c r="AA273" s="52" t="s">
        <v>26</v>
      </c>
      <c r="AB273" s="90" t="s">
        <v>125</v>
      </c>
      <c r="AC273" s="55" t="s">
        <v>91</v>
      </c>
      <c r="AD273" s="91">
        <v>337.76900000000001</v>
      </c>
      <c r="AH273" s="77">
        <f t="shared" si="86"/>
        <v>4239.1111277992404</v>
      </c>
      <c r="AI273" s="78">
        <f t="shared" si="87"/>
        <v>323.52446974781697</v>
      </c>
      <c r="AJ273" s="79">
        <f t="shared" si="88"/>
        <v>195.32123521948125</v>
      </c>
      <c r="AK273" s="77">
        <f t="shared" si="89"/>
        <v>4662.1880998080596</v>
      </c>
      <c r="AL273" s="78">
        <f t="shared" si="90"/>
        <v>166.829144318087</v>
      </c>
      <c r="AM273" s="79">
        <f t="shared" si="91"/>
        <v>110.77180694422653</v>
      </c>
      <c r="AN273" s="81"/>
      <c r="AO273" s="82"/>
      <c r="AP273" s="79"/>
      <c r="AQ273" s="100">
        <f>AI273*'Berechnungen 525d'!$C$5/'Berechnungen 525d'!$F$3/1000</f>
        <v>12.591276808434621</v>
      </c>
      <c r="AR273" s="100">
        <f>AI273*'Berechnungen 525d'!$C$6/'Berechnungen 525d'!$F$3/1000</f>
        <v>7.016513030654405</v>
      </c>
      <c r="AS273" s="100">
        <f>AI273*'Berechnungen 525d'!$C$7/'Berechnungen 525d'!$F$3/1000</f>
        <v>4.3733060670517192</v>
      </c>
      <c r="AT273" s="100">
        <f>AI273*'Berechnungen 525d'!$C$8/'Berechnungen 525d'!$F$3/1000</f>
        <v>3.0517025852503754</v>
      </c>
      <c r="AU273" s="100">
        <f>AI273*'Berechnungen 525d'!$C$9/'Berechnungen 525d'!$F$3/1000</f>
        <v>2.4029154214569886</v>
      </c>
      <c r="AV273" s="4">
        <f>AH273/'Berechnungen 525d'!$C$5*'Berechnungen 525d'!$B$3/1000*60</f>
        <v>41.062301065770122</v>
      </c>
      <c r="AW273" s="4">
        <f>AH273/'Berechnungen 525d'!$C$6*'Berechnungen 525d'!$B$3/1000*60</f>
        <v>73.687143008436806</v>
      </c>
      <c r="AX273" s="4">
        <f>AH273/'Berechnungen 525d'!$C$7*'Berechnungen 525d'!$B$3/1000*60</f>
        <v>118.2233283432063</v>
      </c>
      <c r="AY273" s="4">
        <f>AH273/'Berechnungen 525d'!$C$8*'Berechnungen 525d'!$B$3/1000*60</f>
        <v>169.42240754695709</v>
      </c>
      <c r="AZ273" s="4">
        <f>AH273/'Berechnungen 525d'!$C$9*'Berechnungen 525d'!$B$3/1000*60</f>
        <v>215.16645758463548</v>
      </c>
      <c r="BA273" s="99"/>
      <c r="BB273" s="82"/>
      <c r="BC273" s="17">
        <f t="shared" si="92"/>
        <v>85.432000000000002</v>
      </c>
      <c r="BD273" s="95">
        <f t="shared" si="93"/>
        <v>751</v>
      </c>
      <c r="BE273" s="4">
        <f>BD273*60*'Berechnungen 525d'!$D$9/1000</f>
        <v>38.118842553191492</v>
      </c>
      <c r="BF273" s="19">
        <f t="shared" si="94"/>
        <v>1004</v>
      </c>
      <c r="BG273" s="19">
        <f t="shared" si="95"/>
        <v>1036</v>
      </c>
      <c r="BH273" s="19">
        <f t="shared" si="84"/>
        <v>-32</v>
      </c>
      <c r="BI273" s="19" t="str">
        <f>IF(ISBLANK(R273),#REF!,R273)</f>
        <v>2.5</v>
      </c>
      <c r="BJ273" s="19" t="str">
        <f>IF(ISBLANK(Q273),#REF!,Q273)</f>
        <v>km/h</v>
      </c>
      <c r="BK273" s="19" t="e">
        <f t="shared" si="85"/>
        <v>#VALUE!</v>
      </c>
      <c r="BL273" s="47">
        <f t="shared" si="96"/>
        <v>5.79</v>
      </c>
      <c r="BM273" s="48">
        <f t="shared" si="97"/>
        <v>3.88</v>
      </c>
      <c r="BN273" s="20">
        <f t="shared" si="98"/>
        <v>337.76900000000001</v>
      </c>
      <c r="BO273" s="20">
        <f t="shared" si="99"/>
        <v>337.76900000000001</v>
      </c>
      <c r="BP273" s="20">
        <f t="shared" si="100"/>
        <v>0</v>
      </c>
    </row>
    <row r="274" spans="1:68" x14ac:dyDescent="0.25">
      <c r="A274">
        <v>4247.1641918696496</v>
      </c>
      <c r="B274">
        <v>106.819050122267</v>
      </c>
      <c r="D274">
        <v>4662.1880998080596</v>
      </c>
      <c r="E274">
        <v>163.864717440617</v>
      </c>
      <c r="J274" s="64">
        <v>85703</v>
      </c>
      <c r="K274" s="88" t="s">
        <v>91</v>
      </c>
      <c r="L274" s="91">
        <v>337.76900000000001</v>
      </c>
      <c r="M274" s="88" t="s">
        <v>91</v>
      </c>
      <c r="N274" s="91">
        <v>3.871</v>
      </c>
      <c r="O274" s="70" t="s">
        <v>92</v>
      </c>
      <c r="P274" s="93" t="s">
        <v>126</v>
      </c>
      <c r="Q274" s="55" t="s">
        <v>20</v>
      </c>
      <c r="R274" s="89" t="s">
        <v>119</v>
      </c>
      <c r="S274" s="55" t="s">
        <v>101</v>
      </c>
      <c r="T274" s="89" t="s">
        <v>120</v>
      </c>
      <c r="U274" s="55" t="s">
        <v>101</v>
      </c>
      <c r="V274" s="89" t="s">
        <v>127</v>
      </c>
      <c r="W274" s="55" t="s">
        <v>102</v>
      </c>
      <c r="X274" s="89" t="s">
        <v>122</v>
      </c>
      <c r="Y274" s="55" t="s">
        <v>93</v>
      </c>
      <c r="Z274" s="91">
        <v>6.04</v>
      </c>
      <c r="AA274" s="52" t="s">
        <v>26</v>
      </c>
      <c r="AB274" s="90" t="s">
        <v>123</v>
      </c>
      <c r="AC274" s="55" t="s">
        <v>91</v>
      </c>
      <c r="AD274" s="91">
        <v>337.76900000000001</v>
      </c>
      <c r="AH274" s="77">
        <f t="shared" si="86"/>
        <v>4247.1641918696496</v>
      </c>
      <c r="AI274" s="78">
        <f t="shared" si="87"/>
        <v>320.45715036680099</v>
      </c>
      <c r="AJ274" s="79">
        <f t="shared" si="88"/>
        <v>193.83693927135624</v>
      </c>
      <c r="AK274" s="77">
        <f t="shared" si="89"/>
        <v>4662.1880998080596</v>
      </c>
      <c r="AL274" s="78">
        <f t="shared" si="90"/>
        <v>163.864717440617</v>
      </c>
      <c r="AM274" s="79">
        <f t="shared" si="91"/>
        <v>108.80347627206721</v>
      </c>
      <c r="AN274" s="81"/>
      <c r="AO274" s="82"/>
      <c r="AP274" s="79"/>
      <c r="AQ274" s="100">
        <f>AI274*'Berechnungen 525d'!$C$5/'Berechnungen 525d'!$F$3/1000</f>
        <v>12.471899540259654</v>
      </c>
      <c r="AR274" s="100">
        <f>AI274*'Berechnungen 525d'!$C$6/'Berechnungen 525d'!$F$3/1000</f>
        <v>6.9499898201446921</v>
      </c>
      <c r="AS274" s="100">
        <f>AI274*'Berechnungen 525d'!$C$7/'Berechnungen 525d'!$F$3/1000</f>
        <v>4.331842970090185</v>
      </c>
      <c r="AT274" s="100">
        <f>AI274*'Berechnungen 525d'!$C$8/'Berechnungen 525d'!$F$3/1000</f>
        <v>3.0227695450629311</v>
      </c>
      <c r="AU274" s="100">
        <f>AI274*'Berechnungen 525d'!$C$9/'Berechnungen 525d'!$F$3/1000</f>
        <v>2.3801335000495523</v>
      </c>
      <c r="AV274" s="4">
        <f>AH274/'Berechnungen 525d'!$C$5*'Berechnungen 525d'!$B$3/1000*60</f>
        <v>41.14030735798373</v>
      </c>
      <c r="AW274" s="4">
        <f>AH274/'Berechnungen 525d'!$C$6*'Berechnungen 525d'!$B$3/1000*60</f>
        <v>73.827126902683148</v>
      </c>
      <c r="AX274" s="4">
        <f>AH274/'Berechnungen 525d'!$C$7*'Berechnungen 525d'!$B$3/1000*60</f>
        <v>118.44791788782132</v>
      </c>
      <c r="AY274" s="4">
        <f>AH274/'Berechnungen 525d'!$C$8*'Berechnungen 525d'!$B$3/1000*60</f>
        <v>169.74426028018485</v>
      </c>
      <c r="AZ274" s="4">
        <f>AH274/'Berechnungen 525d'!$C$9*'Berechnungen 525d'!$B$3/1000*60</f>
        <v>215.57521055583479</v>
      </c>
      <c r="BA274" s="99"/>
      <c r="BB274" s="82"/>
      <c r="BC274" s="17">
        <f t="shared" si="92"/>
        <v>85.703000000000003</v>
      </c>
      <c r="BD274" s="95">
        <f t="shared" si="93"/>
        <v>748</v>
      </c>
      <c r="BE274" s="4">
        <f>BD274*60*'Berechnungen 525d'!$D$9/1000</f>
        <v>37.966570212765951</v>
      </c>
      <c r="BF274" s="19">
        <f t="shared" si="94"/>
        <v>1005</v>
      </c>
      <c r="BG274" s="19">
        <f t="shared" si="95"/>
        <v>1036</v>
      </c>
      <c r="BH274" s="19">
        <f t="shared" si="84"/>
        <v>-31</v>
      </c>
      <c r="BI274" s="19" t="str">
        <f>IF(ISBLANK(R274),#REF!,R274)</f>
        <v>2.5</v>
      </c>
      <c r="BJ274" s="19" t="str">
        <f>IF(ISBLANK(Q274),#REF!,Q274)</f>
        <v>km/h</v>
      </c>
      <c r="BK274" s="19" t="e">
        <f t="shared" si="85"/>
        <v>#VALUE!</v>
      </c>
      <c r="BL274" s="47">
        <f t="shared" si="96"/>
        <v>6.04</v>
      </c>
      <c r="BM274" s="48">
        <f t="shared" si="97"/>
        <v>3.871</v>
      </c>
      <c r="BN274" s="20">
        <f t="shared" si="98"/>
        <v>337.76900000000001</v>
      </c>
      <c r="BO274" s="20">
        <f t="shared" si="99"/>
        <v>337.76900000000001</v>
      </c>
      <c r="BP274" s="20">
        <f t="shared" si="100"/>
        <v>0</v>
      </c>
    </row>
    <row r="275" spans="1:68" x14ac:dyDescent="0.25">
      <c r="A275">
        <v>4253.2073796981604</v>
      </c>
      <c r="B275">
        <v>106.35485945207699</v>
      </c>
      <c r="D275">
        <v>4669.8656429942403</v>
      </c>
      <c r="E275">
        <v>159.91594152321801</v>
      </c>
      <c r="J275" s="64">
        <v>85993</v>
      </c>
      <c r="K275" s="88" t="s">
        <v>91</v>
      </c>
      <c r="L275" s="91">
        <v>337.76900000000001</v>
      </c>
      <c r="M275" s="88" t="s">
        <v>91</v>
      </c>
      <c r="N275" s="91">
        <v>3.867</v>
      </c>
      <c r="O275" s="70" t="s">
        <v>92</v>
      </c>
      <c r="P275" s="93" t="s">
        <v>413</v>
      </c>
      <c r="Q275" s="55" t="s">
        <v>20</v>
      </c>
      <c r="R275" s="89" t="s">
        <v>119</v>
      </c>
      <c r="S275" s="55" t="s">
        <v>101</v>
      </c>
      <c r="T275" s="89" t="s">
        <v>120</v>
      </c>
      <c r="U275" s="55" t="s">
        <v>101</v>
      </c>
      <c r="V275" s="89" t="s">
        <v>121</v>
      </c>
      <c r="W275" s="55" t="s">
        <v>102</v>
      </c>
      <c r="X275" s="89" t="s">
        <v>122</v>
      </c>
      <c r="Y275" s="55" t="s">
        <v>93</v>
      </c>
      <c r="Z275" s="91">
        <v>5.95</v>
      </c>
      <c r="AA275" s="52" t="s">
        <v>26</v>
      </c>
      <c r="AB275" s="90" t="s">
        <v>123</v>
      </c>
      <c r="AC275" s="55" t="s">
        <v>91</v>
      </c>
      <c r="AD275" s="91">
        <v>337.76900000000001</v>
      </c>
      <c r="AH275" s="77">
        <f t="shared" si="86"/>
        <v>4253.2073796981604</v>
      </c>
      <c r="AI275" s="78">
        <f t="shared" si="87"/>
        <v>319.06457835623098</v>
      </c>
      <c r="AJ275" s="79">
        <f t="shared" si="88"/>
        <v>193.26921283397527</v>
      </c>
      <c r="AK275" s="77">
        <f t="shared" si="89"/>
        <v>4669.8656429942403</v>
      </c>
      <c r="AL275" s="78">
        <f t="shared" si="90"/>
        <v>159.91594152321801</v>
      </c>
      <c r="AM275" s="79">
        <f t="shared" si="91"/>
        <v>106.35641044159705</v>
      </c>
      <c r="AN275" s="81"/>
      <c r="AO275" s="82"/>
      <c r="AP275" s="79"/>
      <c r="AQ275" s="100">
        <f>AI275*'Berechnungen 525d'!$C$5/'Berechnungen 525d'!$F$3/1000</f>
        <v>12.41770190978542</v>
      </c>
      <c r="AR275" s="100">
        <f>AI275*'Berechnungen 525d'!$C$6/'Berechnungen 525d'!$F$3/1000</f>
        <v>6.9197880871323321</v>
      </c>
      <c r="AS275" s="100">
        <f>AI275*'Berechnungen 525d'!$C$7/'Berechnungen 525d'!$F$3/1000</f>
        <v>4.313018602253714</v>
      </c>
      <c r="AT275" s="100">
        <f>AI275*'Berechnungen 525d'!$C$8/'Berechnungen 525d'!$F$3/1000</f>
        <v>3.0096338598144046</v>
      </c>
      <c r="AU275" s="100">
        <f>AI275*'Berechnungen 525d'!$C$9/'Berechnungen 525d'!$F$3/1000</f>
        <v>2.3697904407987438</v>
      </c>
      <c r="AV275" s="4">
        <f>AH275/'Berechnungen 525d'!$C$5*'Berechnungen 525d'!$B$3/1000*60</f>
        <v>41.198844912327139</v>
      </c>
      <c r="AW275" s="4">
        <f>AH275/'Berechnungen 525d'!$C$6*'Berechnungen 525d'!$B$3/1000*60</f>
        <v>73.932173746778872</v>
      </c>
      <c r="AX275" s="4">
        <f>AH275/'Berechnungen 525d'!$C$7*'Berechnungen 525d'!$B$3/1000*60</f>
        <v>118.61645458274411</v>
      </c>
      <c r="AY275" s="4">
        <f>AH275/'Berechnungen 525d'!$C$8*'Berechnungen 525d'!$B$3/1000*60</f>
        <v>169.98578530755458</v>
      </c>
      <c r="AZ275" s="4">
        <f>AH275/'Berechnungen 525d'!$C$9*'Berechnungen 525d'!$B$3/1000*60</f>
        <v>215.88194734059428</v>
      </c>
      <c r="BA275" s="99"/>
      <c r="BB275" s="82"/>
      <c r="BC275" s="17">
        <f t="shared" si="92"/>
        <v>85.992999999999995</v>
      </c>
      <c r="BD275" s="95">
        <f t="shared" si="93"/>
        <v>749</v>
      </c>
      <c r="BE275" s="4">
        <f>BD275*60*'Berechnungen 525d'!$D$9/1000</f>
        <v>38.01732765957447</v>
      </c>
      <c r="BF275" s="19">
        <f t="shared" si="94"/>
        <v>1004</v>
      </c>
      <c r="BG275" s="19">
        <f t="shared" si="95"/>
        <v>1036</v>
      </c>
      <c r="BH275" s="19">
        <f t="shared" si="84"/>
        <v>-32</v>
      </c>
      <c r="BI275" s="19" t="str">
        <f>IF(ISBLANK(R275),#REF!,R275)</f>
        <v>2.5</v>
      </c>
      <c r="BJ275" s="19" t="str">
        <f>IF(ISBLANK(Q275),#REF!,Q275)</f>
        <v>km/h</v>
      </c>
      <c r="BK275" s="19" t="e">
        <f t="shared" si="85"/>
        <v>#VALUE!</v>
      </c>
      <c r="BL275" s="47">
        <f t="shared" si="96"/>
        <v>5.95</v>
      </c>
      <c r="BM275" s="48">
        <f t="shared" si="97"/>
        <v>3.867</v>
      </c>
      <c r="BN275" s="20">
        <f t="shared" si="98"/>
        <v>337.76900000000001</v>
      </c>
      <c r="BO275" s="20">
        <f t="shared" si="99"/>
        <v>337.76900000000001</v>
      </c>
      <c r="BP275" s="20">
        <f t="shared" si="100"/>
        <v>0</v>
      </c>
    </row>
    <row r="276" spans="1:68" x14ac:dyDescent="0.25">
      <c r="A276">
        <v>4263.2692770025596</v>
      </c>
      <c r="B276">
        <v>104.681050788749</v>
      </c>
      <c r="D276">
        <v>4669.8656429942403</v>
      </c>
      <c r="E276">
        <v>155.96337235325799</v>
      </c>
      <c r="J276" s="64">
        <v>86284</v>
      </c>
      <c r="K276" s="88" t="s">
        <v>91</v>
      </c>
      <c r="L276" s="91">
        <v>337.76900000000001</v>
      </c>
      <c r="M276" s="88" t="s">
        <v>91</v>
      </c>
      <c r="N276" s="91">
        <v>3.8759999999999999</v>
      </c>
      <c r="O276" s="70" t="s">
        <v>92</v>
      </c>
      <c r="P276" s="93" t="s">
        <v>118</v>
      </c>
      <c r="Q276" s="55" t="s">
        <v>20</v>
      </c>
      <c r="R276" s="89" t="s">
        <v>119</v>
      </c>
      <c r="S276" s="55" t="s">
        <v>101</v>
      </c>
      <c r="T276" s="89" t="s">
        <v>120</v>
      </c>
      <c r="U276" s="55" t="s">
        <v>101</v>
      </c>
      <c r="V276" s="89" t="s">
        <v>121</v>
      </c>
      <c r="W276" s="55" t="s">
        <v>102</v>
      </c>
      <c r="X276" s="89" t="s">
        <v>122</v>
      </c>
      <c r="Y276" s="55" t="s">
        <v>93</v>
      </c>
      <c r="Z276" s="91">
        <v>5.89</v>
      </c>
      <c r="AA276" s="52" t="s">
        <v>26</v>
      </c>
      <c r="AB276" s="90" t="s">
        <v>123</v>
      </c>
      <c r="AC276" s="55" t="s">
        <v>91</v>
      </c>
      <c r="AD276" s="91">
        <v>337.76900000000001</v>
      </c>
      <c r="AH276" s="77">
        <f t="shared" si="86"/>
        <v>4263.2692770025596</v>
      </c>
      <c r="AI276" s="78">
        <f t="shared" si="87"/>
        <v>314.043152366247</v>
      </c>
      <c r="AJ276" s="79">
        <f t="shared" si="88"/>
        <v>190.67757453750497</v>
      </c>
      <c r="AK276" s="77">
        <f t="shared" si="89"/>
        <v>4669.8656429942403</v>
      </c>
      <c r="AL276" s="78">
        <f t="shared" si="90"/>
        <v>155.96337235325799</v>
      </c>
      <c r="AM276" s="79">
        <f t="shared" si="91"/>
        <v>103.72764769952838</v>
      </c>
      <c r="AN276" s="81"/>
      <c r="AO276" s="82"/>
      <c r="AP276" s="79"/>
      <c r="AQ276" s="100">
        <f>AI276*'Berechnungen 525d'!$C$5/'Berechnungen 525d'!$F$3/1000</f>
        <v>12.222272597553674</v>
      </c>
      <c r="AR276" s="100">
        <f>AI276*'Berechnungen 525d'!$C$6/'Berechnungen 525d'!$F$3/1000</f>
        <v>6.8108847299344886</v>
      </c>
      <c r="AS276" s="100">
        <f>AI276*'Berechnungen 525d'!$C$7/'Berechnungen 525d'!$F$3/1000</f>
        <v>4.2451404823564278</v>
      </c>
      <c r="AT276" s="100">
        <f>AI276*'Berechnungen 525d'!$C$8/'Berechnungen 525d'!$F$3/1000</f>
        <v>2.9622683585673975</v>
      </c>
      <c r="AU276" s="100">
        <f>AI276*'Berechnungen 525d'!$C$9/'Berechnungen 525d'!$F$3/1000</f>
        <v>2.3324947705255101</v>
      </c>
      <c r="AV276" s="4">
        <f>AH276/'Berechnungen 525d'!$C$5*'Berechnungen 525d'!$B$3/1000*60</f>
        <v>41.296309839277669</v>
      </c>
      <c r="AW276" s="4">
        <f>AH276/'Berechnungen 525d'!$C$6*'Berechnungen 525d'!$B$3/1000*60</f>
        <v>74.10707656089555</v>
      </c>
      <c r="AX276" s="4">
        <f>AH276/'Berechnungen 525d'!$C$7*'Berechnungen 525d'!$B$3/1000*60</f>
        <v>118.89706788890935</v>
      </c>
      <c r="AY276" s="4">
        <f>AH276/'Berechnungen 525d'!$C$8*'Berechnungen 525d'!$B$3/1000*60</f>
        <v>170.38792406127166</v>
      </c>
      <c r="AZ276" s="4">
        <f>AH276/'Berechnungen 525d'!$C$9*'Berechnungen 525d'!$B$3/1000*60</f>
        <v>216.39266355781504</v>
      </c>
      <c r="BA276" s="99"/>
      <c r="BB276" s="82"/>
      <c r="BC276" s="17">
        <f t="shared" si="92"/>
        <v>86.284000000000006</v>
      </c>
      <c r="BD276" s="95">
        <f t="shared" si="93"/>
        <v>750</v>
      </c>
      <c r="BE276" s="4">
        <f>BD276*60*'Berechnungen 525d'!$D$9/1000</f>
        <v>38.068085106382973</v>
      </c>
      <c r="BF276" s="19">
        <f t="shared" si="94"/>
        <v>1004</v>
      </c>
      <c r="BG276" s="19">
        <f t="shared" si="95"/>
        <v>1036</v>
      </c>
      <c r="BH276" s="19">
        <f t="shared" si="84"/>
        <v>-32</v>
      </c>
      <c r="BI276" s="19" t="str">
        <f>IF(ISBLANK(R276),#REF!,R276)</f>
        <v>2.5</v>
      </c>
      <c r="BJ276" s="19" t="str">
        <f>IF(ISBLANK(Q276),#REF!,Q276)</f>
        <v>km/h</v>
      </c>
      <c r="BK276" s="19" t="e">
        <f t="shared" si="85"/>
        <v>#VALUE!</v>
      </c>
      <c r="BL276" s="47">
        <f t="shared" si="96"/>
        <v>5.89</v>
      </c>
      <c r="BM276" s="48">
        <f t="shared" si="97"/>
        <v>3.8759999999999999</v>
      </c>
      <c r="BN276" s="20">
        <f t="shared" si="98"/>
        <v>337.76900000000001</v>
      </c>
      <c r="BO276" s="20">
        <f t="shared" si="99"/>
        <v>337.76900000000001</v>
      </c>
      <c r="BP276" s="20">
        <f t="shared" si="100"/>
        <v>0</v>
      </c>
    </row>
    <row r="277" spans="1:68" x14ac:dyDescent="0.25">
      <c r="A277">
        <v>4275.3566956675004</v>
      </c>
      <c r="B277">
        <v>103.84578919454199</v>
      </c>
      <c r="D277">
        <v>4677.54318618042</v>
      </c>
      <c r="E277">
        <v>152.01459643586</v>
      </c>
      <c r="J277" s="64">
        <v>86584</v>
      </c>
      <c r="K277" s="88" t="s">
        <v>91</v>
      </c>
      <c r="L277" s="91">
        <v>337.76900000000001</v>
      </c>
      <c r="M277" s="88" t="s">
        <v>91</v>
      </c>
      <c r="N277" s="91">
        <v>3.871</v>
      </c>
      <c r="O277" s="70" t="s">
        <v>92</v>
      </c>
      <c r="P277" s="93" t="s">
        <v>118</v>
      </c>
      <c r="Q277" s="55" t="s">
        <v>20</v>
      </c>
      <c r="R277" s="89" t="s">
        <v>119</v>
      </c>
      <c r="S277" s="55" t="s">
        <v>101</v>
      </c>
      <c r="T277" s="89" t="s">
        <v>120</v>
      </c>
      <c r="U277" s="55" t="s">
        <v>101</v>
      </c>
      <c r="V277" s="89" t="s">
        <v>121</v>
      </c>
      <c r="W277" s="55" t="s">
        <v>102</v>
      </c>
      <c r="X277" s="89" t="s">
        <v>122</v>
      </c>
      <c r="Y277" s="55" t="s">
        <v>93</v>
      </c>
      <c r="Z277" s="91">
        <v>5.9</v>
      </c>
      <c r="AA277" s="52" t="s">
        <v>26</v>
      </c>
      <c r="AB277" s="90" t="s">
        <v>123</v>
      </c>
      <c r="AC277" s="55" t="s">
        <v>91</v>
      </c>
      <c r="AD277" s="91">
        <v>337.76900000000001</v>
      </c>
      <c r="AH277" s="77">
        <f t="shared" si="86"/>
        <v>4275.3566956675004</v>
      </c>
      <c r="AI277" s="78">
        <f t="shared" si="87"/>
        <v>311.53736758362595</v>
      </c>
      <c r="AJ277" s="79">
        <f t="shared" si="88"/>
        <v>189.69244148924668</v>
      </c>
      <c r="AK277" s="77">
        <f t="shared" si="89"/>
        <v>4677.54318618042</v>
      </c>
      <c r="AL277" s="78">
        <f t="shared" si="90"/>
        <v>152.01459643586</v>
      </c>
      <c r="AM277" s="79">
        <f t="shared" si="91"/>
        <v>101.26762462677961</v>
      </c>
      <c r="AN277" s="81"/>
      <c r="AO277" s="82"/>
      <c r="AP277" s="79"/>
      <c r="AQ277" s="100">
        <f>AI277*'Berechnungen 525d'!$C$5/'Berechnungen 525d'!$F$3/1000</f>
        <v>12.124749742961134</v>
      </c>
      <c r="AR277" s="100">
        <f>AI277*'Berechnungen 525d'!$C$6/'Berechnungen 525d'!$F$3/1000</f>
        <v>6.7565399331004778</v>
      </c>
      <c r="AS277" s="100">
        <f>AI277*'Berechnungen 525d'!$C$7/'Berechnungen 525d'!$F$3/1000</f>
        <v>4.2112680404941338</v>
      </c>
      <c r="AT277" s="100">
        <f>AI277*'Berechnungen 525d'!$C$8/'Berechnungen 525d'!$F$3/1000</f>
        <v>2.9386320941909618</v>
      </c>
      <c r="AU277" s="100">
        <f>AI277*'Berechnungen 525d'!$C$9/'Berechnungen 525d'!$F$3/1000</f>
        <v>2.3138835387330405</v>
      </c>
      <c r="AV277" s="4">
        <f>AH277/'Berechnungen 525d'!$C$5*'Berechnungen 525d'!$B$3/1000*60</f>
        <v>41.413395051097886</v>
      </c>
      <c r="AW277" s="4">
        <f>AH277/'Berechnungen 525d'!$C$6*'Berechnungen 525d'!$B$3/1000*60</f>
        <v>74.317188379367437</v>
      </c>
      <c r="AX277" s="4">
        <f>AH277/'Berechnungen 525d'!$C$7*'Berechnungen 525d'!$B$3/1000*60</f>
        <v>119.23417036689722</v>
      </c>
      <c r="AY277" s="4">
        <f>AH277/'Berechnungen 525d'!$C$8*'Berechnungen 525d'!$B$3/1000*60</f>
        <v>170.87101580138025</v>
      </c>
      <c r="AZ277" s="4">
        <f>AH277/'Berechnungen 525d'!$C$9*'Berechnungen 525d'!$B$3/1000*60</f>
        <v>217.00619006775293</v>
      </c>
      <c r="BA277" s="99"/>
      <c r="BB277" s="82"/>
      <c r="BC277" s="17">
        <f t="shared" si="92"/>
        <v>86.584000000000003</v>
      </c>
      <c r="BD277" s="95">
        <f t="shared" si="93"/>
        <v>750</v>
      </c>
      <c r="BE277" s="4">
        <f>BD277*60*'Berechnungen 525d'!$D$9/1000</f>
        <v>38.068085106382973</v>
      </c>
      <c r="BF277" s="19">
        <f t="shared" si="94"/>
        <v>1004</v>
      </c>
      <c r="BG277" s="19">
        <f t="shared" si="95"/>
        <v>1036</v>
      </c>
      <c r="BH277" s="19">
        <f t="shared" si="84"/>
        <v>-32</v>
      </c>
      <c r="BI277" s="19" t="str">
        <f>IF(ISBLANK(R277),#REF!,R277)</f>
        <v>2.5</v>
      </c>
      <c r="BJ277" s="19" t="str">
        <f>IF(ISBLANK(Q277),#REF!,Q277)</f>
        <v>km/h</v>
      </c>
      <c r="BK277" s="19" t="e">
        <f t="shared" si="85"/>
        <v>#VALUE!</v>
      </c>
      <c r="BL277" s="47">
        <f t="shared" si="96"/>
        <v>5.9</v>
      </c>
      <c r="BM277" s="48">
        <f t="shared" si="97"/>
        <v>3.871</v>
      </c>
      <c r="BN277" s="20">
        <f t="shared" si="98"/>
        <v>337.76900000000001</v>
      </c>
      <c r="BO277" s="20">
        <f t="shared" si="99"/>
        <v>337.76900000000001</v>
      </c>
      <c r="BP277" s="20">
        <f t="shared" si="100"/>
        <v>0</v>
      </c>
    </row>
    <row r="278" spans="1:68" x14ac:dyDescent="0.25">
      <c r="A278">
        <v>4283.4170607932801</v>
      </c>
      <c r="B278">
        <v>103.475187624085</v>
      </c>
      <c r="D278">
        <v>4685.2207293665997</v>
      </c>
      <c r="E278">
        <v>148.065820518462</v>
      </c>
      <c r="J278" s="64">
        <v>86865</v>
      </c>
      <c r="K278" s="88" t="s">
        <v>91</v>
      </c>
      <c r="L278" s="91">
        <v>337.76900000000001</v>
      </c>
      <c r="M278" s="88" t="s">
        <v>91</v>
      </c>
      <c r="N278" s="91">
        <v>3.867</v>
      </c>
      <c r="O278" s="70" t="s">
        <v>92</v>
      </c>
      <c r="P278" s="93" t="s">
        <v>118</v>
      </c>
      <c r="Q278" s="55" t="s">
        <v>20</v>
      </c>
      <c r="R278" s="89" t="s">
        <v>119</v>
      </c>
      <c r="S278" s="55" t="s">
        <v>101</v>
      </c>
      <c r="T278" s="89" t="s">
        <v>120</v>
      </c>
      <c r="U278" s="55" t="s">
        <v>101</v>
      </c>
      <c r="V278" s="89" t="s">
        <v>121</v>
      </c>
      <c r="W278" s="55" t="s">
        <v>102</v>
      </c>
      <c r="X278" s="89" t="s">
        <v>122</v>
      </c>
      <c r="Y278" s="55" t="s">
        <v>93</v>
      </c>
      <c r="Z278" s="91">
        <v>5.92</v>
      </c>
      <c r="AA278" s="52" t="s">
        <v>26</v>
      </c>
      <c r="AB278" s="90" t="s">
        <v>123</v>
      </c>
      <c r="AC278" s="55" t="s">
        <v>91</v>
      </c>
      <c r="AD278" s="91">
        <v>337.76900000000001</v>
      </c>
      <c r="AH278" s="77">
        <f t="shared" si="86"/>
        <v>4283.4170607932801</v>
      </c>
      <c r="AI278" s="78">
        <f t="shared" si="87"/>
        <v>310.425562872255</v>
      </c>
      <c r="AJ278" s="79">
        <f t="shared" si="88"/>
        <v>189.37182552456082</v>
      </c>
      <c r="AK278" s="77">
        <f t="shared" si="89"/>
        <v>4685.2207293665997</v>
      </c>
      <c r="AL278" s="78">
        <f t="shared" si="90"/>
        <v>148.065820518462</v>
      </c>
      <c r="AM278" s="79">
        <f t="shared" si="91"/>
        <v>98.798966157607893</v>
      </c>
      <c r="AN278" s="81"/>
      <c r="AO278" s="82"/>
      <c r="AP278" s="79"/>
      <c r="AQ278" s="100">
        <f>AI278*'Berechnungen 525d'!$C$5/'Berechnungen 525d'!$F$3/1000</f>
        <v>12.081479319278172</v>
      </c>
      <c r="AR278" s="100">
        <f>AI278*'Berechnungen 525d'!$C$6/'Berechnungen 525d'!$F$3/1000</f>
        <v>6.7324274069260026</v>
      </c>
      <c r="AS278" s="100">
        <f>AI278*'Berechnungen 525d'!$C$7/'Berechnungen 525d'!$F$3/1000</f>
        <v>4.1962390002073038</v>
      </c>
      <c r="AT278" s="100">
        <f>AI278*'Berechnungen 525d'!$C$8/'Berechnungen 525d'!$F$3/1000</f>
        <v>2.9281447968479539</v>
      </c>
      <c r="AU278" s="100">
        <f>AI278*'Berechnungen 525d'!$C$9/'Berechnungen 525d'!$F$3/1000</f>
        <v>2.3056258242897276</v>
      </c>
      <c r="AV278" s="4">
        <f>AH278/'Berechnungen 525d'!$C$5*'Berechnungen 525d'!$B$3/1000*60</f>
        <v>41.491472065244636</v>
      </c>
      <c r="AW278" s="4">
        <f>AH278/'Berechnungen 525d'!$C$6*'Berechnungen 525d'!$B$3/1000*60</f>
        <v>74.457299185575991</v>
      </c>
      <c r="AX278" s="4">
        <f>AH278/'Berechnungen 525d'!$C$7*'Berechnungen 525d'!$B$3/1000*60</f>
        <v>119.45896352850653</v>
      </c>
      <c r="AY278" s="4">
        <f>AH278/'Berechnungen 525d'!$C$8*'Berechnungen 525d'!$B$3/1000*60</f>
        <v>171.19316033219047</v>
      </c>
      <c r="AZ278" s="4">
        <f>AH278/'Berechnungen 525d'!$C$9*'Berechnungen 525d'!$B$3/1000*60</f>
        <v>217.41531362188189</v>
      </c>
      <c r="BA278" s="99"/>
      <c r="BB278" s="82"/>
      <c r="BC278" s="17">
        <f t="shared" si="92"/>
        <v>86.864999999999995</v>
      </c>
      <c r="BD278" s="95">
        <f t="shared" si="93"/>
        <v>750</v>
      </c>
      <c r="BE278" s="4">
        <f>BD278*60*'Berechnungen 525d'!$D$9/1000</f>
        <v>38.068085106382973</v>
      </c>
      <c r="BF278" s="19">
        <f t="shared" si="94"/>
        <v>1004</v>
      </c>
      <c r="BG278" s="19">
        <f t="shared" si="95"/>
        <v>1036</v>
      </c>
      <c r="BH278" s="19">
        <f t="shared" si="84"/>
        <v>-32</v>
      </c>
      <c r="BI278" s="19" t="str">
        <f>IF(ISBLANK(R278),#REF!,R278)</f>
        <v>2.5</v>
      </c>
      <c r="BJ278" s="19" t="str">
        <f>IF(ISBLANK(Q278),#REF!,Q278)</f>
        <v>km/h</v>
      </c>
      <c r="BK278" s="19" t="e">
        <f t="shared" si="85"/>
        <v>#VALUE!</v>
      </c>
      <c r="BL278" s="47">
        <f t="shared" si="96"/>
        <v>5.92</v>
      </c>
      <c r="BM278" s="48">
        <f t="shared" si="97"/>
        <v>3.867</v>
      </c>
      <c r="BN278" s="20">
        <f t="shared" si="98"/>
        <v>337.76900000000001</v>
      </c>
      <c r="BO278" s="20">
        <f t="shared" si="99"/>
        <v>337.76900000000001</v>
      </c>
      <c r="BP278" s="20">
        <f t="shared" si="100"/>
        <v>0</v>
      </c>
    </row>
    <row r="279" spans="1:68" x14ac:dyDescent="0.25">
      <c r="A279">
        <v>4301.5549683421004</v>
      </c>
      <c r="B279">
        <v>102.82757358290399</v>
      </c>
      <c r="D279">
        <v>4692.8982725527803</v>
      </c>
      <c r="E279">
        <v>144.11704460106401</v>
      </c>
      <c r="J279" s="64">
        <v>87145</v>
      </c>
      <c r="K279" s="88" t="s">
        <v>91</v>
      </c>
      <c r="L279" s="91">
        <v>337.76900000000001</v>
      </c>
      <c r="M279" s="88" t="s">
        <v>91</v>
      </c>
      <c r="N279" s="91">
        <v>3.8759999999999999</v>
      </c>
      <c r="O279" s="70" t="s">
        <v>92</v>
      </c>
      <c r="P279" s="93" t="s">
        <v>413</v>
      </c>
      <c r="Q279" s="55" t="s">
        <v>20</v>
      </c>
      <c r="R279" s="89" t="s">
        <v>119</v>
      </c>
      <c r="S279" s="55" t="s">
        <v>101</v>
      </c>
      <c r="T279" s="89" t="s">
        <v>120</v>
      </c>
      <c r="U279" s="55" t="s">
        <v>101</v>
      </c>
      <c r="V279" s="89" t="s">
        <v>121</v>
      </c>
      <c r="W279" s="55" t="s">
        <v>102</v>
      </c>
      <c r="X279" s="89" t="s">
        <v>122</v>
      </c>
      <c r="Y279" s="55" t="s">
        <v>93</v>
      </c>
      <c r="Z279" s="91">
        <v>5.98</v>
      </c>
      <c r="AA279" s="52" t="s">
        <v>26</v>
      </c>
      <c r="AB279" s="90" t="s">
        <v>123</v>
      </c>
      <c r="AC279" s="55" t="s">
        <v>91</v>
      </c>
      <c r="AD279" s="91">
        <v>337.76900000000001</v>
      </c>
      <c r="AH279" s="77">
        <f t="shared" si="86"/>
        <v>4301.5549683421004</v>
      </c>
      <c r="AI279" s="78">
        <f t="shared" si="87"/>
        <v>308.48272074871198</v>
      </c>
      <c r="AJ279" s="79">
        <f t="shared" si="88"/>
        <v>188.98348174171599</v>
      </c>
      <c r="AK279" s="77">
        <f t="shared" si="89"/>
        <v>4692.8982725527803</v>
      </c>
      <c r="AL279" s="78">
        <f t="shared" si="90"/>
        <v>144.11704460106401</v>
      </c>
      <c r="AM279" s="79">
        <f t="shared" si="91"/>
        <v>96.321672292013247</v>
      </c>
      <c r="AN279" s="81"/>
      <c r="AO279" s="82"/>
      <c r="AP279" s="79"/>
      <c r="AQ279" s="100">
        <f>AI279*'Berechnungen 525d'!$C$5/'Berechnungen 525d'!$F$3/1000</f>
        <v>12.005865678703518</v>
      </c>
      <c r="AR279" s="100">
        <f>AI279*'Berechnungen 525d'!$C$6/'Berechnungen 525d'!$F$3/1000</f>
        <v>6.690291561414937</v>
      </c>
      <c r="AS279" s="100">
        <f>AI279*'Berechnungen 525d'!$C$7/'Berechnungen 525d'!$F$3/1000</f>
        <v>4.1699762471832829</v>
      </c>
      <c r="AT279" s="100">
        <f>AI279*'Berechnungen 525d'!$C$8/'Berechnungen 525d'!$F$3/1000</f>
        <v>2.9098185900674558</v>
      </c>
      <c r="AU279" s="100">
        <f>AI279*'Berechnungen 525d'!$C$9/'Berechnungen 525d'!$F$3/1000</f>
        <v>2.2911957402105951</v>
      </c>
      <c r="AV279" s="4">
        <f>AH279/'Berechnungen 525d'!$C$5*'Berechnungen 525d'!$B$3/1000*60</f>
        <v>41.667165553341377</v>
      </c>
      <c r="AW279" s="4">
        <f>AH279/'Berechnungen 525d'!$C$6*'Berechnungen 525d'!$B$3/1000*60</f>
        <v>74.772584760105772</v>
      </c>
      <c r="AX279" s="4">
        <f>AH279/'Berechnungen 525d'!$C$7*'Berechnungen 525d'!$B$3/1000*60</f>
        <v>119.96480631841145</v>
      </c>
      <c r="AY279" s="4">
        <f>AH279/'Berechnungen 525d'!$C$8*'Berechnungen 525d'!$B$3/1000*60</f>
        <v>171.91806889725103</v>
      </c>
      <c r="AZ279" s="4">
        <f>AH279/'Berechnungen 525d'!$C$9*'Berechnungen 525d'!$B$3/1000*60</f>
        <v>218.33594749950885</v>
      </c>
      <c r="BA279" s="99"/>
      <c r="BB279" s="82"/>
      <c r="BC279" s="17">
        <f t="shared" si="92"/>
        <v>87.144999999999996</v>
      </c>
      <c r="BD279" s="95">
        <f t="shared" si="93"/>
        <v>749</v>
      </c>
      <c r="BE279" s="4">
        <f>BD279*60*'Berechnungen 525d'!$D$9/1000</f>
        <v>38.01732765957447</v>
      </c>
      <c r="BF279" s="19">
        <f t="shared" si="94"/>
        <v>1004</v>
      </c>
      <c r="BG279" s="19">
        <f t="shared" si="95"/>
        <v>1036</v>
      </c>
      <c r="BH279" s="19">
        <f t="shared" si="84"/>
        <v>-32</v>
      </c>
      <c r="BI279" s="19" t="str">
        <f>IF(ISBLANK(R279),#REF!,R279)</f>
        <v>2.5</v>
      </c>
      <c r="BJ279" s="19" t="str">
        <f>IF(ISBLANK(Q279),#REF!,Q279)</f>
        <v>km/h</v>
      </c>
      <c r="BK279" s="19" t="e">
        <f t="shared" si="85"/>
        <v>#VALUE!</v>
      </c>
      <c r="BL279" s="47">
        <f t="shared" si="96"/>
        <v>5.98</v>
      </c>
      <c r="BM279" s="48">
        <f t="shared" si="97"/>
        <v>3.8759999999999999</v>
      </c>
      <c r="BN279" s="20">
        <f t="shared" si="98"/>
        <v>337.76900000000001</v>
      </c>
      <c r="BO279" s="20">
        <f t="shared" si="99"/>
        <v>337.76900000000001</v>
      </c>
      <c r="BP279" s="20">
        <f t="shared" si="100"/>
        <v>0</v>
      </c>
    </row>
    <row r="280" spans="1:68" x14ac:dyDescent="0.25">
      <c r="A280">
        <v>4323.7188864221798</v>
      </c>
      <c r="B280">
        <v>101.62217977180001</v>
      </c>
      <c r="D280">
        <v>4700.57581573896</v>
      </c>
      <c r="E280">
        <v>141.156410976156</v>
      </c>
      <c r="J280" s="64">
        <v>87435</v>
      </c>
      <c r="K280" s="88" t="s">
        <v>91</v>
      </c>
      <c r="L280" s="91">
        <v>337.76900000000001</v>
      </c>
      <c r="M280" s="88" t="s">
        <v>91</v>
      </c>
      <c r="N280" s="91">
        <v>3.871</v>
      </c>
      <c r="O280" s="70" t="s">
        <v>92</v>
      </c>
      <c r="P280" s="93" t="s">
        <v>118</v>
      </c>
      <c r="Q280" s="55" t="s">
        <v>20</v>
      </c>
      <c r="R280" s="89" t="s">
        <v>119</v>
      </c>
      <c r="S280" s="55" t="s">
        <v>101</v>
      </c>
      <c r="T280" s="89" t="s">
        <v>120</v>
      </c>
      <c r="U280" s="55" t="s">
        <v>101</v>
      </c>
      <c r="V280" s="89" t="s">
        <v>121</v>
      </c>
      <c r="W280" s="55" t="s">
        <v>102</v>
      </c>
      <c r="X280" s="89" t="s">
        <v>122</v>
      </c>
      <c r="Y280" s="55" t="s">
        <v>93</v>
      </c>
      <c r="Z280" s="91">
        <v>5.88</v>
      </c>
      <c r="AA280" s="52" t="s">
        <v>26</v>
      </c>
      <c r="AB280" s="90" t="s">
        <v>123</v>
      </c>
      <c r="AC280" s="55" t="s">
        <v>91</v>
      </c>
      <c r="AD280" s="91">
        <v>337.76900000000001</v>
      </c>
      <c r="AH280" s="77">
        <f t="shared" si="86"/>
        <v>4323.7188864221798</v>
      </c>
      <c r="AI280" s="78">
        <f t="shared" si="87"/>
        <v>304.86653931540002</v>
      </c>
      <c r="AJ280" s="79">
        <f t="shared" si="88"/>
        <v>187.73045687900202</v>
      </c>
      <c r="AK280" s="77">
        <f t="shared" si="89"/>
        <v>4700.57581573896</v>
      </c>
      <c r="AL280" s="78">
        <f t="shared" si="90"/>
        <v>141.156410976156</v>
      </c>
      <c r="AM280" s="79">
        <f t="shared" si="91"/>
        <v>94.497255561369002</v>
      </c>
      <c r="AN280" s="81"/>
      <c r="AO280" s="82"/>
      <c r="AP280" s="79"/>
      <c r="AQ280" s="100">
        <f>AI280*'Berechnungen 525d'!$C$5/'Berechnungen 525d'!$F$3/1000</f>
        <v>11.865127200863357</v>
      </c>
      <c r="AR280" s="100">
        <f>AI280*'Berechnungen 525d'!$C$6/'Berechnungen 525d'!$F$3/1000</f>
        <v>6.6118647760536273</v>
      </c>
      <c r="AS280" s="100">
        <f>AI280*'Berechnungen 525d'!$C$7/'Berechnungen 525d'!$F$3/1000</f>
        <v>4.1210937987731509</v>
      </c>
      <c r="AT280" s="100">
        <f>AI280*'Berechnungen 525d'!$C$8/'Berechnungen 525d'!$F$3/1000</f>
        <v>2.8757083101329131</v>
      </c>
      <c r="AU280" s="100">
        <f>AI280*'Berechnungen 525d'!$C$9/'Berechnungen 525d'!$F$3/1000</f>
        <v>2.2643372520731595</v>
      </c>
      <c r="AV280" s="4">
        <f>AH280/'Berechnungen 525d'!$C$5*'Berechnungen 525d'!$B$3/1000*60</f>
        <v>41.881857135978365</v>
      </c>
      <c r="AW280" s="4">
        <f>AH280/'Berechnungen 525d'!$C$6*'Berechnungen 525d'!$B$3/1000*60</f>
        <v>75.157853216618719</v>
      </c>
      <c r="AX280" s="4">
        <f>AH280/'Berechnungen 525d'!$C$7*'Berechnungen 525d'!$B$3/1000*60</f>
        <v>120.58292933655311</v>
      </c>
      <c r="AY280" s="4">
        <f>AH280/'Berechnungen 525d'!$C$8*'Berechnungen 525d'!$B$3/1000*60</f>
        <v>172.80388298624146</v>
      </c>
      <c r="AZ280" s="4">
        <f>AH280/'Berechnungen 525d'!$C$9*'Berechnungen 525d'!$B$3/1000*60</f>
        <v>219.46093139252662</v>
      </c>
      <c r="BA280" s="99"/>
      <c r="BB280" s="82"/>
      <c r="BC280" s="17">
        <f t="shared" si="92"/>
        <v>87.435000000000002</v>
      </c>
      <c r="BD280" s="95">
        <f t="shared" si="93"/>
        <v>750</v>
      </c>
      <c r="BE280" s="4">
        <f>BD280*60*'Berechnungen 525d'!$D$9/1000</f>
        <v>38.068085106382973</v>
      </c>
      <c r="BF280" s="19">
        <f t="shared" si="94"/>
        <v>1004</v>
      </c>
      <c r="BG280" s="19">
        <f t="shared" si="95"/>
        <v>1036</v>
      </c>
      <c r="BH280" s="19">
        <f t="shared" si="84"/>
        <v>-32</v>
      </c>
      <c r="BI280" s="19" t="str">
        <f>IF(ISBLANK(R280),#REF!,R280)</f>
        <v>2.5</v>
      </c>
      <c r="BJ280" s="19" t="str">
        <f>IF(ISBLANK(Q280),#REF!,Q280)</f>
        <v>km/h</v>
      </c>
      <c r="BK280" s="19" t="e">
        <f t="shared" si="85"/>
        <v>#VALUE!</v>
      </c>
      <c r="BL280" s="47">
        <f t="shared" si="96"/>
        <v>5.88</v>
      </c>
      <c r="BM280" s="48">
        <f t="shared" si="97"/>
        <v>3.871</v>
      </c>
      <c r="BN280" s="20">
        <f t="shared" si="98"/>
        <v>337.76900000000001</v>
      </c>
      <c r="BO280" s="20">
        <f t="shared" si="99"/>
        <v>337.76900000000001</v>
      </c>
      <c r="BP280" s="20">
        <f t="shared" si="100"/>
        <v>0</v>
      </c>
    </row>
    <row r="281" spans="1:68" x14ac:dyDescent="0.25">
      <c r="A281">
        <v>4339.8417026895504</v>
      </c>
      <c r="B281">
        <v>101.067216123233</v>
      </c>
      <c r="D281">
        <v>4700.57581573896</v>
      </c>
      <c r="E281">
        <v>138.191984098685</v>
      </c>
      <c r="J281" s="64">
        <v>87716</v>
      </c>
      <c r="K281" s="88" t="s">
        <v>91</v>
      </c>
      <c r="L281" s="91">
        <v>337.76900000000001</v>
      </c>
      <c r="M281" s="88" t="s">
        <v>91</v>
      </c>
      <c r="N281" s="91">
        <v>3.863</v>
      </c>
      <c r="O281" s="70" t="s">
        <v>92</v>
      </c>
      <c r="P281" s="93" t="s">
        <v>124</v>
      </c>
      <c r="Q281" s="55" t="s">
        <v>20</v>
      </c>
      <c r="R281" s="89" t="s">
        <v>119</v>
      </c>
      <c r="S281" s="55" t="s">
        <v>101</v>
      </c>
      <c r="T281" s="89" t="s">
        <v>120</v>
      </c>
      <c r="U281" s="55" t="s">
        <v>101</v>
      </c>
      <c r="V281" s="89" t="s">
        <v>121</v>
      </c>
      <c r="W281" s="55" t="s">
        <v>102</v>
      </c>
      <c r="X281" s="89" t="s">
        <v>122</v>
      </c>
      <c r="Y281" s="55" t="s">
        <v>93</v>
      </c>
      <c r="Z281" s="91">
        <v>5.78</v>
      </c>
      <c r="AA281" s="52" t="s">
        <v>26</v>
      </c>
      <c r="AB281" s="90" t="s">
        <v>125</v>
      </c>
      <c r="AC281" s="55" t="s">
        <v>91</v>
      </c>
      <c r="AD281" s="91">
        <v>337.76900000000001</v>
      </c>
      <c r="AH281" s="77">
        <f t="shared" si="86"/>
        <v>4339.8417026895504</v>
      </c>
      <c r="AI281" s="78">
        <f t="shared" si="87"/>
        <v>303.201648369699</v>
      </c>
      <c r="AJ281" s="79">
        <f t="shared" si="88"/>
        <v>187.40146132696674</v>
      </c>
      <c r="AK281" s="77">
        <f t="shared" si="89"/>
        <v>4700.57581573896</v>
      </c>
      <c r="AL281" s="78">
        <f t="shared" si="90"/>
        <v>138.191984098685</v>
      </c>
      <c r="AM281" s="79">
        <f t="shared" si="91"/>
        <v>92.512717967248079</v>
      </c>
      <c r="AN281" s="81"/>
      <c r="AO281" s="82"/>
      <c r="AP281" s="79"/>
      <c r="AQ281" s="100">
        <f>AI281*'Berechnungen 525d'!$C$5/'Berechnungen 525d'!$F$3/1000</f>
        <v>11.800331166209414</v>
      </c>
      <c r="AR281" s="100">
        <f>AI281*'Berechnungen 525d'!$C$6/'Berechnungen 525d'!$F$3/1000</f>
        <v>6.5757570620861623</v>
      </c>
      <c r="AS281" s="100">
        <f>AI281*'Berechnungen 525d'!$C$7/'Berechnungen 525d'!$F$3/1000</f>
        <v>4.0985883058208268</v>
      </c>
      <c r="AT281" s="100">
        <f>AI281*'Berechnungen 525d'!$C$8/'Berechnungen 525d'!$F$3/1000</f>
        <v>2.8600039276881595</v>
      </c>
      <c r="AU281" s="100">
        <f>AI281*'Berechnungen 525d'!$C$9/'Berechnungen 525d'!$F$3/1000</f>
        <v>2.2519715966048501</v>
      </c>
      <c r="AV281" s="4">
        <f>AH281/'Berechnungen 525d'!$C$5*'Berechnungen 525d'!$B$3/1000*60</f>
        <v>42.03803137053837</v>
      </c>
      <c r="AW281" s="4">
        <f>AH281/'Berechnungen 525d'!$C$6*'Berechnungen 525d'!$B$3/1000*60</f>
        <v>75.438111089596276</v>
      </c>
      <c r="AX281" s="4">
        <f>AH281/'Berechnungen 525d'!$C$7*'Berechnungen 525d'!$B$3/1000*60</f>
        <v>121.03257383605555</v>
      </c>
      <c r="AY281" s="4">
        <f>AH281/'Berechnungen 525d'!$C$8*'Berechnungen 525d'!$B$3/1000*60</f>
        <v>173.44825541859927</v>
      </c>
      <c r="AZ281" s="4">
        <f>AH281/'Berechnungen 525d'!$C$9*'Berechnungen 525d'!$B$3/1000*60</f>
        <v>220.2792843816211</v>
      </c>
      <c r="BA281" s="99"/>
      <c r="BB281" s="82"/>
      <c r="BC281" s="17">
        <f t="shared" si="92"/>
        <v>87.715999999999994</v>
      </c>
      <c r="BD281" s="95">
        <f t="shared" si="93"/>
        <v>751</v>
      </c>
      <c r="BE281" s="4">
        <f>BD281*60*'Berechnungen 525d'!$D$9/1000</f>
        <v>38.118842553191492</v>
      </c>
      <c r="BF281" s="19">
        <f t="shared" si="94"/>
        <v>1004</v>
      </c>
      <c r="BG281" s="19">
        <f t="shared" si="95"/>
        <v>1036</v>
      </c>
      <c r="BH281" s="19">
        <f t="shared" si="84"/>
        <v>-32</v>
      </c>
      <c r="BI281" s="19" t="str">
        <f>IF(ISBLANK(R281),#REF!,R281)</f>
        <v>2.5</v>
      </c>
      <c r="BJ281" s="19" t="str">
        <f>IF(ISBLANK(Q281),#REF!,Q281)</f>
        <v>km/h</v>
      </c>
      <c r="BK281" s="19" t="e">
        <f t="shared" si="85"/>
        <v>#VALUE!</v>
      </c>
      <c r="BL281" s="47">
        <f t="shared" si="96"/>
        <v>5.78</v>
      </c>
      <c r="BM281" s="48">
        <f t="shared" si="97"/>
        <v>3.863</v>
      </c>
      <c r="BN281" s="20">
        <f t="shared" si="98"/>
        <v>337.76900000000001</v>
      </c>
      <c r="BO281" s="20">
        <f t="shared" si="99"/>
        <v>337.76900000000001</v>
      </c>
      <c r="BP281" s="20">
        <f t="shared" si="100"/>
        <v>0</v>
      </c>
    </row>
    <row r="282" spans="1:68" x14ac:dyDescent="0.25">
      <c r="A282">
        <v>4353.9515136912996</v>
      </c>
      <c r="B282">
        <v>100.791142359628</v>
      </c>
      <c r="D282">
        <v>4708.2533589251398</v>
      </c>
      <c r="E282">
        <v>133.25506588879699</v>
      </c>
      <c r="J282" s="64">
        <v>88006</v>
      </c>
      <c r="K282" s="88" t="s">
        <v>91</v>
      </c>
      <c r="L282" s="91">
        <v>337.76900000000001</v>
      </c>
      <c r="M282" s="88" t="s">
        <v>91</v>
      </c>
      <c r="N282" s="91">
        <v>3.871</v>
      </c>
      <c r="O282" s="70" t="s">
        <v>92</v>
      </c>
      <c r="P282" s="93" t="s">
        <v>413</v>
      </c>
      <c r="Q282" s="55" t="s">
        <v>20</v>
      </c>
      <c r="R282" s="89" t="s">
        <v>119</v>
      </c>
      <c r="S282" s="55" t="s">
        <v>101</v>
      </c>
      <c r="T282" s="89" t="s">
        <v>120</v>
      </c>
      <c r="U282" s="55" t="s">
        <v>101</v>
      </c>
      <c r="V282" s="89" t="s">
        <v>121</v>
      </c>
      <c r="W282" s="55" t="s">
        <v>102</v>
      </c>
      <c r="X282" s="89" t="s">
        <v>122</v>
      </c>
      <c r="Y282" s="55" t="s">
        <v>93</v>
      </c>
      <c r="Z282" s="91">
        <v>5.94</v>
      </c>
      <c r="AA282" s="52" t="s">
        <v>26</v>
      </c>
      <c r="AB282" s="90" t="s">
        <v>123</v>
      </c>
      <c r="AC282" s="55" t="s">
        <v>91</v>
      </c>
      <c r="AD282" s="91">
        <v>337.76900000000001</v>
      </c>
      <c r="AH282" s="77">
        <f t="shared" si="86"/>
        <v>4353.9515136912996</v>
      </c>
      <c r="AI282" s="78">
        <f t="shared" si="87"/>
        <v>302.37342707888399</v>
      </c>
      <c r="AJ282" s="79">
        <f t="shared" si="88"/>
        <v>187.49717857094493</v>
      </c>
      <c r="AK282" s="77">
        <f t="shared" si="89"/>
        <v>4708.2533589251398</v>
      </c>
      <c r="AL282" s="78">
        <f t="shared" si="90"/>
        <v>133.25506588879699</v>
      </c>
      <c r="AM282" s="79">
        <f t="shared" si="91"/>
        <v>89.35339939304184</v>
      </c>
      <c r="AN282" s="81"/>
      <c r="AO282" s="82"/>
      <c r="AP282" s="79"/>
      <c r="AQ282" s="100">
        <f>AI282*'Berechnungen 525d'!$C$5/'Berechnungen 525d'!$F$3/1000</f>
        <v>11.768097550188285</v>
      </c>
      <c r="AR282" s="100">
        <f>AI282*'Berechnungen 525d'!$C$6/'Berechnungen 525d'!$F$3/1000</f>
        <v>6.5577948180438526</v>
      </c>
      <c r="AS282" s="100">
        <f>AI282*'Berechnungen 525d'!$C$7/'Berechnungen 525d'!$F$3/1000</f>
        <v>4.0873926605615791</v>
      </c>
      <c r="AT282" s="100">
        <f>AI282*'Berechnungen 525d'!$C$8/'Berechnungen 525d'!$F$3/1000</f>
        <v>2.8521915818204429</v>
      </c>
      <c r="AU282" s="100">
        <f>AI282*'Berechnungen 525d'!$C$9/'Berechnungen 525d'!$F$3/1000</f>
        <v>2.245820143165703</v>
      </c>
      <c r="AV282" s="4">
        <f>AH282/'Berechnungen 525d'!$C$5*'Berechnungen 525d'!$B$3/1000*60</f>
        <v>42.174706557828344</v>
      </c>
      <c r="AW282" s="4">
        <f>AH282/'Berechnungen 525d'!$C$6*'Berechnungen 525d'!$B$3/1000*60</f>
        <v>75.683377521582386</v>
      </c>
      <c r="AX282" s="4">
        <f>AH282/'Berechnungen 525d'!$C$7*'Berechnungen 525d'!$B$3/1000*60</f>
        <v>121.42607822143982</v>
      </c>
      <c r="AY282" s="4">
        <f>AH282/'Berechnungen 525d'!$C$8*'Berechnungen 525d'!$B$3/1000*60</f>
        <v>174.01217508899254</v>
      </c>
      <c r="AZ282" s="4">
        <f>AH282/'Berechnungen 525d'!$C$9*'Berechnungen 525d'!$B$3/1000*60</f>
        <v>220.99546236302052</v>
      </c>
      <c r="BA282" s="99"/>
      <c r="BB282" s="82"/>
      <c r="BC282" s="17">
        <f t="shared" si="92"/>
        <v>88.006</v>
      </c>
      <c r="BD282" s="95">
        <f t="shared" si="93"/>
        <v>749</v>
      </c>
      <c r="BE282" s="4">
        <f>BD282*60*'Berechnungen 525d'!$D$9/1000</f>
        <v>38.01732765957447</v>
      </c>
      <c r="BF282" s="19">
        <f t="shared" si="94"/>
        <v>1004</v>
      </c>
      <c r="BG282" s="19">
        <f t="shared" si="95"/>
        <v>1036</v>
      </c>
      <c r="BH282" s="19">
        <f t="shared" si="84"/>
        <v>-32</v>
      </c>
      <c r="BI282" s="19" t="str">
        <f>IF(ISBLANK(R282),#REF!,R282)</f>
        <v>2.5</v>
      </c>
      <c r="BJ282" s="19" t="str">
        <f>IF(ISBLANK(Q282),#REF!,Q282)</f>
        <v>km/h</v>
      </c>
      <c r="BK282" s="19" t="e">
        <f t="shared" si="85"/>
        <v>#VALUE!</v>
      </c>
      <c r="BL282" s="47">
        <f t="shared" si="96"/>
        <v>5.94</v>
      </c>
      <c r="BM282" s="48">
        <f t="shared" si="97"/>
        <v>3.871</v>
      </c>
      <c r="BN282" s="20">
        <f t="shared" si="98"/>
        <v>337.76900000000001</v>
      </c>
      <c r="BO282" s="20">
        <f t="shared" si="99"/>
        <v>337.76900000000001</v>
      </c>
      <c r="BP282" s="20">
        <f t="shared" si="100"/>
        <v>0</v>
      </c>
    </row>
    <row r="283" spans="1:68" x14ac:dyDescent="0.25">
      <c r="A283">
        <v>4364.0321851380804</v>
      </c>
      <c r="B283">
        <v>100.793489127425</v>
      </c>
      <c r="D283">
        <v>4715.9309021113204</v>
      </c>
      <c r="E283">
        <v>132.270716848869</v>
      </c>
      <c r="J283" s="64">
        <v>88287</v>
      </c>
      <c r="K283" s="88" t="s">
        <v>91</v>
      </c>
      <c r="L283" s="91">
        <v>327.53300000000002</v>
      </c>
      <c r="M283" s="88" t="s">
        <v>91</v>
      </c>
      <c r="N283" s="91">
        <v>3.8759999999999999</v>
      </c>
      <c r="O283" s="70" t="s">
        <v>92</v>
      </c>
      <c r="P283" s="93" t="s">
        <v>118</v>
      </c>
      <c r="Q283" s="55" t="s">
        <v>20</v>
      </c>
      <c r="R283" s="89" t="s">
        <v>119</v>
      </c>
      <c r="S283" s="55" t="s">
        <v>101</v>
      </c>
      <c r="T283" s="89" t="s">
        <v>120</v>
      </c>
      <c r="U283" s="55" t="s">
        <v>101</v>
      </c>
      <c r="V283" s="89" t="s">
        <v>121</v>
      </c>
      <c r="W283" s="55" t="s">
        <v>102</v>
      </c>
      <c r="X283" s="89" t="s">
        <v>122</v>
      </c>
      <c r="Y283" s="55" t="s">
        <v>93</v>
      </c>
      <c r="Z283" s="91">
        <v>5.85</v>
      </c>
      <c r="AA283" s="52" t="s">
        <v>26</v>
      </c>
      <c r="AB283" s="90" t="s">
        <v>125</v>
      </c>
      <c r="AC283" s="55" t="s">
        <v>91</v>
      </c>
      <c r="AD283" s="91">
        <v>337.76900000000001</v>
      </c>
      <c r="AH283" s="77">
        <f t="shared" si="86"/>
        <v>4364.0321851380804</v>
      </c>
      <c r="AI283" s="78">
        <f t="shared" si="87"/>
        <v>302.38046738227501</v>
      </c>
      <c r="AJ283" s="79">
        <f t="shared" si="88"/>
        <v>187.93566508224663</v>
      </c>
      <c r="AK283" s="77">
        <f t="shared" si="89"/>
        <v>4715.9309021113204</v>
      </c>
      <c r="AL283" s="78">
        <f t="shared" si="90"/>
        <v>132.270716848869</v>
      </c>
      <c r="AM283" s="79">
        <f t="shared" si="91"/>
        <v>88.837978316690752</v>
      </c>
      <c r="AN283" s="81"/>
      <c r="AO283" s="82"/>
      <c r="AP283" s="79"/>
      <c r="AQ283" s="100">
        <f>AI283*'Berechnungen 525d'!$C$5/'Berechnungen 525d'!$F$3/1000</f>
        <v>11.768371552364629</v>
      </c>
      <c r="AR283" s="100">
        <f>AI283*'Berechnungen 525d'!$C$6/'Berechnungen 525d'!$F$3/1000</f>
        <v>6.5579475062795254</v>
      </c>
      <c r="AS283" s="100">
        <f>AI283*'Berechnungen 525d'!$C$7/'Berechnungen 525d'!$F$3/1000</f>
        <v>4.0874878292564167</v>
      </c>
      <c r="AT283" s="100">
        <f>AI283*'Berechnungen 525d'!$C$8/'Berechnungen 525d'!$F$3/1000</f>
        <v>2.852257990744862</v>
      </c>
      <c r="AU283" s="100">
        <f>AI283*'Berechnungen 525d'!$C$9/'Berechnungen 525d'!$F$3/1000</f>
        <v>2.2458724336573717</v>
      </c>
      <c r="AV283" s="4">
        <f>AH283/'Berechnungen 525d'!$C$5*'Berechnungen 525d'!$B$3/1000*60</f>
        <v>42.272353341178345</v>
      </c>
      <c r="AW283" s="4">
        <f>AH283/'Berechnungen 525d'!$C$6*'Berechnungen 525d'!$B$3/1000*60</f>
        <v>75.858606680744714</v>
      </c>
      <c r="AX283" s="4">
        <f>AH283/'Berechnungen 525d'!$C$7*'Berechnungen 525d'!$B$3/1000*60</f>
        <v>121.70721511416187</v>
      </c>
      <c r="AY283" s="4">
        <f>AH283/'Berechnungen 525d'!$C$8*'Berechnungen 525d'!$B$3/1000*60</f>
        <v>174.41506417935005</v>
      </c>
      <c r="AZ283" s="4">
        <f>AH283/'Berechnungen 525d'!$C$9*'Berechnungen 525d'!$B$3/1000*60</f>
        <v>221.50713150777457</v>
      </c>
      <c r="BA283" s="99"/>
      <c r="BB283" s="82"/>
      <c r="BC283" s="17">
        <f t="shared" si="92"/>
        <v>88.287000000000006</v>
      </c>
      <c r="BD283" s="95">
        <f t="shared" si="93"/>
        <v>750</v>
      </c>
      <c r="BE283" s="4">
        <f>BD283*60*'Berechnungen 525d'!$D$9/1000</f>
        <v>38.068085106382973</v>
      </c>
      <c r="BF283" s="19">
        <f t="shared" si="94"/>
        <v>1004</v>
      </c>
      <c r="BG283" s="19">
        <f t="shared" si="95"/>
        <v>1036</v>
      </c>
      <c r="BH283" s="19">
        <f t="shared" si="84"/>
        <v>-32</v>
      </c>
      <c r="BI283" s="19" t="str">
        <f>IF(ISBLANK(R283),#REF!,R283)</f>
        <v>2.5</v>
      </c>
      <c r="BJ283" s="19" t="str">
        <f>IF(ISBLANK(Q283),#REF!,Q283)</f>
        <v>km/h</v>
      </c>
      <c r="BK283" s="19" t="e">
        <f t="shared" si="85"/>
        <v>#VALUE!</v>
      </c>
      <c r="BL283" s="47">
        <f t="shared" si="96"/>
        <v>5.85</v>
      </c>
      <c r="BM283" s="48">
        <f t="shared" si="97"/>
        <v>3.8759999999999999</v>
      </c>
      <c r="BN283" s="20">
        <f t="shared" si="98"/>
        <v>327.53300000000002</v>
      </c>
      <c r="BO283" s="20">
        <f t="shared" si="99"/>
        <v>337.76900000000001</v>
      </c>
      <c r="BP283" s="20">
        <f t="shared" si="100"/>
        <v>10.23599999999999</v>
      </c>
    </row>
    <row r="284" spans="1:68" x14ac:dyDescent="0.25">
      <c r="A284">
        <v>4388.2257966103298</v>
      </c>
      <c r="B284">
        <v>100.799121370137</v>
      </c>
      <c r="D284">
        <v>4715.9309021113204</v>
      </c>
      <c r="E284">
        <v>129.306289971399</v>
      </c>
      <c r="J284" s="64">
        <v>88597</v>
      </c>
      <c r="K284" s="88" t="s">
        <v>91</v>
      </c>
      <c r="L284" s="91">
        <v>337.76900000000001</v>
      </c>
      <c r="M284" s="88" t="s">
        <v>91</v>
      </c>
      <c r="N284" s="91">
        <v>3.867</v>
      </c>
      <c r="O284" s="70" t="s">
        <v>92</v>
      </c>
      <c r="P284" s="93" t="s">
        <v>124</v>
      </c>
      <c r="Q284" s="55" t="s">
        <v>20</v>
      </c>
      <c r="R284" s="89" t="s">
        <v>119</v>
      </c>
      <c r="S284" s="55" t="s">
        <v>101</v>
      </c>
      <c r="T284" s="89" t="s">
        <v>120</v>
      </c>
      <c r="U284" s="55" t="s">
        <v>101</v>
      </c>
      <c r="V284" s="89" t="s">
        <v>121</v>
      </c>
      <c r="W284" s="55" t="s">
        <v>102</v>
      </c>
      <c r="X284" s="89" t="s">
        <v>122</v>
      </c>
      <c r="Y284" s="55" t="s">
        <v>93</v>
      </c>
      <c r="Z284" s="91">
        <v>5.77</v>
      </c>
      <c r="AA284" s="52" t="s">
        <v>26</v>
      </c>
      <c r="AB284" s="90" t="s">
        <v>125</v>
      </c>
      <c r="AC284" s="55" t="s">
        <v>91</v>
      </c>
      <c r="AD284" s="91">
        <v>337.76900000000001</v>
      </c>
      <c r="AH284" s="77">
        <f t="shared" si="86"/>
        <v>4388.2257966103298</v>
      </c>
      <c r="AI284" s="78">
        <f t="shared" si="87"/>
        <v>302.39736411041099</v>
      </c>
      <c r="AJ284" s="79">
        <f t="shared" si="88"/>
        <v>188.98811518744373</v>
      </c>
      <c r="AK284" s="77">
        <f t="shared" si="89"/>
        <v>4715.9309021113204</v>
      </c>
      <c r="AL284" s="78">
        <f t="shared" si="90"/>
        <v>129.306289971399</v>
      </c>
      <c r="AM284" s="79">
        <f t="shared" si="91"/>
        <v>86.846957953786102</v>
      </c>
      <c r="AN284" s="81"/>
      <c r="AO284" s="82"/>
      <c r="AP284" s="79"/>
      <c r="AQ284" s="100">
        <f>AI284*'Berechnungen 525d'!$C$5/'Berechnungen 525d'!$F$3/1000</f>
        <v>11.769029157587761</v>
      </c>
      <c r="AR284" s="100">
        <f>AI284*'Berechnungen 525d'!$C$6/'Berechnungen 525d'!$F$3/1000</f>
        <v>6.5583139580450878</v>
      </c>
      <c r="AS284" s="100">
        <f>AI284*'Berechnungen 525d'!$C$7/'Berechnungen 525d'!$F$3/1000</f>
        <v>4.0877162341239934</v>
      </c>
      <c r="AT284" s="100">
        <f>AI284*'Berechnungen 525d'!$C$8/'Berechnungen 525d'!$F$3/1000</f>
        <v>2.8524173721634458</v>
      </c>
      <c r="AU284" s="100">
        <f>AI284*'Berechnungen 525d'!$C$9/'Berechnungen 525d'!$F$3/1000</f>
        <v>2.2459979308373592</v>
      </c>
      <c r="AV284" s="4">
        <f>AH284/'Berechnungen 525d'!$C$5*'Berechnungen 525d'!$B$3/1000*60</f>
        <v>42.506705621218138</v>
      </c>
      <c r="AW284" s="4">
        <f>AH284/'Berechnungen 525d'!$C$6*'Berechnungen 525d'!$B$3/1000*60</f>
        <v>76.279156662733925</v>
      </c>
      <c r="AX284" s="4">
        <f>AH284/'Berechnungen 525d'!$C$7*'Berechnungen 525d'!$B$3/1000*60</f>
        <v>122.38194365669398</v>
      </c>
      <c r="AY284" s="4">
        <f>AH284/'Berechnungen 525d'!$C$8*'Berechnungen 525d'!$B$3/1000*60</f>
        <v>175.3819979962071</v>
      </c>
      <c r="AZ284" s="4">
        <f>AH284/'Berechnungen 525d'!$C$9*'Berechnungen 525d'!$B$3/1000*60</f>
        <v>222.73513745518304</v>
      </c>
      <c r="BA284" s="99"/>
      <c r="BB284" s="82"/>
      <c r="BC284" s="17">
        <f t="shared" si="92"/>
        <v>88.596999999999994</v>
      </c>
      <c r="BD284" s="95">
        <f t="shared" si="93"/>
        <v>751</v>
      </c>
      <c r="BE284" s="4">
        <f>BD284*60*'Berechnungen 525d'!$D$9/1000</f>
        <v>38.118842553191492</v>
      </c>
      <c r="BF284" s="19">
        <f t="shared" si="94"/>
        <v>1004</v>
      </c>
      <c r="BG284" s="19">
        <f t="shared" si="95"/>
        <v>1036</v>
      </c>
      <c r="BH284" s="19">
        <f t="shared" si="84"/>
        <v>-32</v>
      </c>
      <c r="BI284" s="19" t="str">
        <f>IF(ISBLANK(R284),#REF!,R284)</f>
        <v>2.5</v>
      </c>
      <c r="BJ284" s="19" t="str">
        <f>IF(ISBLANK(Q284),#REF!,Q284)</f>
        <v>km/h</v>
      </c>
      <c r="BK284" s="19" t="e">
        <f t="shared" si="85"/>
        <v>#VALUE!</v>
      </c>
      <c r="BL284" s="47">
        <f t="shared" si="96"/>
        <v>5.77</v>
      </c>
      <c r="BM284" s="48">
        <f t="shared" si="97"/>
        <v>3.867</v>
      </c>
      <c r="BN284" s="20">
        <f t="shared" si="98"/>
        <v>337.76900000000001</v>
      </c>
      <c r="BO284" s="20">
        <f t="shared" si="99"/>
        <v>337.76900000000001</v>
      </c>
      <c r="BP284" s="20">
        <f t="shared" si="100"/>
        <v>0</v>
      </c>
    </row>
    <row r="285" spans="1:68" x14ac:dyDescent="0.25">
      <c r="A285">
        <v>4394.2762854942102</v>
      </c>
      <c r="B285">
        <v>100.986768923162</v>
      </c>
      <c r="D285">
        <v>4715.9309021113204</v>
      </c>
      <c r="E285">
        <v>126.34186309392901</v>
      </c>
      <c r="J285" s="64">
        <v>88877</v>
      </c>
      <c r="K285" s="88" t="s">
        <v>91</v>
      </c>
      <c r="L285" s="91">
        <v>337.76900000000001</v>
      </c>
      <c r="M285" s="88" t="s">
        <v>91</v>
      </c>
      <c r="N285" s="91">
        <v>3.871</v>
      </c>
      <c r="O285" s="70" t="s">
        <v>92</v>
      </c>
      <c r="P285" s="93" t="s">
        <v>413</v>
      </c>
      <c r="Q285" s="55" t="s">
        <v>20</v>
      </c>
      <c r="R285" s="89" t="s">
        <v>119</v>
      </c>
      <c r="S285" s="55" t="s">
        <v>101</v>
      </c>
      <c r="T285" s="89" t="s">
        <v>120</v>
      </c>
      <c r="U285" s="55" t="s">
        <v>101</v>
      </c>
      <c r="V285" s="89" t="s">
        <v>121</v>
      </c>
      <c r="W285" s="55" t="s">
        <v>102</v>
      </c>
      <c r="X285" s="89" t="s">
        <v>122</v>
      </c>
      <c r="Y285" s="55" t="s">
        <v>93</v>
      </c>
      <c r="Z285" s="91">
        <v>5.96</v>
      </c>
      <c r="AA285" s="52" t="s">
        <v>26</v>
      </c>
      <c r="AB285" s="90" t="s">
        <v>123</v>
      </c>
      <c r="AC285" s="55" t="s">
        <v>91</v>
      </c>
      <c r="AD285" s="91">
        <v>337.76900000000001</v>
      </c>
      <c r="AH285" s="77">
        <f t="shared" si="86"/>
        <v>4394.2762854942102</v>
      </c>
      <c r="AI285" s="78">
        <f t="shared" si="87"/>
        <v>302.96030676948601</v>
      </c>
      <c r="AJ285" s="79">
        <f t="shared" si="88"/>
        <v>189.60099733039704</v>
      </c>
      <c r="AK285" s="77">
        <f t="shared" si="89"/>
        <v>4715.9309021113204</v>
      </c>
      <c r="AL285" s="78">
        <f t="shared" si="90"/>
        <v>126.34186309392901</v>
      </c>
      <c r="AM285" s="79">
        <f t="shared" si="91"/>
        <v>84.855937590881453</v>
      </c>
      <c r="AN285" s="81"/>
      <c r="AO285" s="82"/>
      <c r="AP285" s="79"/>
      <c r="AQ285" s="100">
        <f>AI285*'Berechnungen 525d'!$C$5/'Berechnungen 525d'!$F$3/1000</f>
        <v>11.790938371605529</v>
      </c>
      <c r="AR285" s="100">
        <f>AI285*'Berechnungen 525d'!$C$6/'Berechnungen 525d'!$F$3/1000</f>
        <v>6.5705229093679653</v>
      </c>
      <c r="AS285" s="100">
        <f>AI285*'Berechnungen 525d'!$C$7/'Berechnungen 525d'!$F$3/1000</f>
        <v>4.0953259229622256</v>
      </c>
      <c r="AT285" s="100">
        <f>AI285*'Berechnungen 525d'!$C$8/'Berechnungen 525d'!$F$3/1000</f>
        <v>2.8577274297593553</v>
      </c>
      <c r="AU285" s="100">
        <f>AI285*'Berechnungen 525d'!$C$9/'Berechnungen 525d'!$F$3/1000</f>
        <v>2.2501790785506732</v>
      </c>
      <c r="AV285" s="4">
        <f>AH285/'Berechnungen 525d'!$C$5*'Berechnungen 525d'!$B$3/1000*60</f>
        <v>42.565313897494661</v>
      </c>
      <c r="AW285" s="4">
        <f>AH285/'Berechnungen 525d'!$C$6*'Berechnungen 525d'!$B$3/1000*60</f>
        <v>76.384330418791819</v>
      </c>
      <c r="AX285" s="4">
        <f>AH285/'Berechnungen 525d'!$C$7*'Berechnungen 525d'!$B$3/1000*60</f>
        <v>122.55068396861103</v>
      </c>
      <c r="AY285" s="4">
        <f>AH285/'Berechnungen 525d'!$C$8*'Berechnungen 525d'!$B$3/1000*60</f>
        <v>175.62381482115913</v>
      </c>
      <c r="AZ285" s="4">
        <f>AH285/'Berechnungen 525d'!$C$9*'Berechnungen 525d'!$B$3/1000*60</f>
        <v>223.04224482287205</v>
      </c>
      <c r="BA285" s="99"/>
      <c r="BB285" s="82"/>
      <c r="BC285" s="17">
        <f t="shared" si="92"/>
        <v>88.876999999999995</v>
      </c>
      <c r="BD285" s="95">
        <f t="shared" si="93"/>
        <v>749</v>
      </c>
      <c r="BE285" s="4">
        <f>BD285*60*'Berechnungen 525d'!$D$9/1000</f>
        <v>38.01732765957447</v>
      </c>
      <c r="BF285" s="19">
        <f t="shared" si="94"/>
        <v>1004</v>
      </c>
      <c r="BG285" s="19">
        <f t="shared" si="95"/>
        <v>1036</v>
      </c>
      <c r="BH285" s="19">
        <f t="shared" si="84"/>
        <v>-32</v>
      </c>
      <c r="BI285" s="19" t="str">
        <f>IF(ISBLANK(R285),#REF!,R285)</f>
        <v>2.5</v>
      </c>
      <c r="BJ285" s="19" t="str">
        <f>IF(ISBLANK(Q285),#REF!,Q285)</f>
        <v>km/h</v>
      </c>
      <c r="BK285" s="19" t="e">
        <f t="shared" si="85"/>
        <v>#VALUE!</v>
      </c>
      <c r="BL285" s="47">
        <f t="shared" si="96"/>
        <v>5.96</v>
      </c>
      <c r="BM285" s="48">
        <f t="shared" si="97"/>
        <v>3.871</v>
      </c>
      <c r="BN285" s="20">
        <f t="shared" si="98"/>
        <v>337.76900000000001</v>
      </c>
      <c r="BO285" s="20">
        <f t="shared" si="99"/>
        <v>337.76900000000001</v>
      </c>
      <c r="BP285" s="20">
        <f t="shared" si="100"/>
        <v>0</v>
      </c>
    </row>
    <row r="286" spans="1:68" x14ac:dyDescent="0.25">
      <c r="A286">
        <v>4408.3902685275998</v>
      </c>
      <c r="B286">
        <v>101.083174144251</v>
      </c>
      <c r="D286">
        <v>4723.6084452975001</v>
      </c>
      <c r="E286">
        <v>123.38122946902099</v>
      </c>
      <c r="J286" s="64">
        <v>89168</v>
      </c>
      <c r="K286" s="88" t="s">
        <v>91</v>
      </c>
      <c r="L286" s="91">
        <v>337.76900000000001</v>
      </c>
      <c r="M286" s="88" t="s">
        <v>91</v>
      </c>
      <c r="N286" s="91">
        <v>3.8759999999999999</v>
      </c>
      <c r="O286" s="70" t="s">
        <v>92</v>
      </c>
      <c r="P286" s="93" t="s">
        <v>118</v>
      </c>
      <c r="Q286" s="55" t="s">
        <v>20</v>
      </c>
      <c r="R286" s="89" t="s">
        <v>119</v>
      </c>
      <c r="S286" s="55" t="s">
        <v>101</v>
      </c>
      <c r="T286" s="89" t="s">
        <v>120</v>
      </c>
      <c r="U286" s="55" t="s">
        <v>101</v>
      </c>
      <c r="V286" s="89" t="s">
        <v>121</v>
      </c>
      <c r="W286" s="55" t="s">
        <v>102</v>
      </c>
      <c r="X286" s="89" t="s">
        <v>122</v>
      </c>
      <c r="Y286" s="55" t="s">
        <v>93</v>
      </c>
      <c r="Z286" s="91">
        <v>5.88</v>
      </c>
      <c r="AA286" s="52" t="s">
        <v>26</v>
      </c>
      <c r="AB286" s="90" t="s">
        <v>123</v>
      </c>
      <c r="AC286" s="55" t="s">
        <v>91</v>
      </c>
      <c r="AD286" s="91">
        <v>337.76900000000001</v>
      </c>
      <c r="AH286" s="77">
        <f t="shared" si="86"/>
        <v>4408.3902685275998</v>
      </c>
      <c r="AI286" s="78">
        <f t="shared" si="87"/>
        <v>303.249522432753</v>
      </c>
      <c r="AJ286" s="79">
        <f t="shared" si="88"/>
        <v>190.39155764545049</v>
      </c>
      <c r="AK286" s="77">
        <f t="shared" si="89"/>
        <v>4723.6084452975001</v>
      </c>
      <c r="AL286" s="78">
        <f t="shared" si="90"/>
        <v>123.38122946902099</v>
      </c>
      <c r="AM286" s="79">
        <f t="shared" si="91"/>
        <v>83.002373286576145</v>
      </c>
      <c r="AN286" s="81"/>
      <c r="AO286" s="82"/>
      <c r="AP286" s="79"/>
      <c r="AQ286" s="100">
        <f>AI286*'Berechnungen 525d'!$C$5/'Berechnungen 525d'!$F$3/1000</f>
        <v>11.802194381008366</v>
      </c>
      <c r="AR286" s="100">
        <f>AI286*'Berechnungen 525d'!$C$6/'Berechnungen 525d'!$F$3/1000</f>
        <v>6.5767953420886318</v>
      </c>
      <c r="AS286" s="100">
        <f>AI286*'Berechnungen 525d'!$C$7/'Berechnungen 525d'!$F$3/1000</f>
        <v>4.0992354529456545</v>
      </c>
      <c r="AT286" s="100">
        <f>AI286*'Berechnungen 525d'!$C$8/'Berechnungen 525d'!$F$3/1000</f>
        <v>2.860455508374165</v>
      </c>
      <c r="AU286" s="100">
        <f>AI286*'Berechnungen 525d'!$C$9/'Berechnungen 525d'!$F$3/1000</f>
        <v>2.2523271719481617</v>
      </c>
      <c r="AV286" s="4">
        <f>AH286/'Berechnungen 525d'!$C$5*'Berechnungen 525d'!$B$3/1000*60</f>
        <v>42.702029497317845</v>
      </c>
      <c r="AW286" s="4">
        <f>AH286/'Berechnungen 525d'!$C$6*'Berechnungen 525d'!$B$3/1000*60</f>
        <v>76.629669371899183</v>
      </c>
      <c r="AX286" s="4">
        <f>AH286/'Berechnungen 525d'!$C$7*'Berechnungen 525d'!$B$3/1000*60</f>
        <v>122.9443047065635</v>
      </c>
      <c r="AY286" s="4">
        <f>AH286/'Berechnungen 525d'!$C$8*'Berechnungen 525d'!$B$3/1000*60</f>
        <v>176.18790123302801</v>
      </c>
      <c r="AZ286" s="4">
        <f>AH286/'Berechnungen 525d'!$C$9*'Berechnungen 525d'!$B$3/1000*60</f>
        <v>223.75863456594556</v>
      </c>
      <c r="BA286" s="99"/>
      <c r="BB286" s="82"/>
      <c r="BC286" s="17">
        <f t="shared" si="92"/>
        <v>89.168000000000006</v>
      </c>
      <c r="BD286" s="95">
        <f t="shared" si="93"/>
        <v>750</v>
      </c>
      <c r="BE286" s="4">
        <f>BD286*60*'Berechnungen 525d'!$D$9/1000</f>
        <v>38.068085106382973</v>
      </c>
      <c r="BF286" s="19">
        <f t="shared" si="94"/>
        <v>1004</v>
      </c>
      <c r="BG286" s="19">
        <f t="shared" si="95"/>
        <v>1036</v>
      </c>
      <c r="BH286" s="19">
        <f t="shared" si="84"/>
        <v>-32</v>
      </c>
      <c r="BI286" s="19" t="str">
        <f>IF(ISBLANK(R286),#REF!,R286)</f>
        <v>2.5</v>
      </c>
      <c r="BJ286" s="19" t="str">
        <f>IF(ISBLANK(Q286),#REF!,Q286)</f>
        <v>km/h</v>
      </c>
      <c r="BK286" s="19" t="e">
        <f t="shared" si="85"/>
        <v>#VALUE!</v>
      </c>
      <c r="BL286" s="47">
        <f t="shared" si="96"/>
        <v>5.88</v>
      </c>
      <c r="BM286" s="48">
        <f t="shared" si="97"/>
        <v>3.8759999999999999</v>
      </c>
      <c r="BN286" s="20">
        <f t="shared" si="98"/>
        <v>337.76900000000001</v>
      </c>
      <c r="BO286" s="20">
        <f t="shared" si="99"/>
        <v>337.76900000000001</v>
      </c>
      <c r="BP286" s="20">
        <f t="shared" si="100"/>
        <v>0</v>
      </c>
    </row>
    <row r="287" spans="1:68" x14ac:dyDescent="0.25">
      <c r="A287">
        <v>4414.4386713956601</v>
      </c>
      <c r="B287">
        <v>101.08458220492901</v>
      </c>
      <c r="D287">
        <v>4731.2859884836898</v>
      </c>
      <c r="E287">
        <v>120.420595844113</v>
      </c>
      <c r="J287" s="64">
        <v>89468</v>
      </c>
      <c r="K287" s="88" t="s">
        <v>91</v>
      </c>
      <c r="L287" s="91">
        <v>337.76900000000001</v>
      </c>
      <c r="M287" s="88" t="s">
        <v>91</v>
      </c>
      <c r="N287" s="91">
        <v>3.867</v>
      </c>
      <c r="O287" s="70" t="s">
        <v>92</v>
      </c>
      <c r="P287" s="93" t="s">
        <v>128</v>
      </c>
      <c r="Q287" s="55" t="s">
        <v>20</v>
      </c>
      <c r="R287" s="89" t="s">
        <v>119</v>
      </c>
      <c r="S287" s="55" t="s">
        <v>101</v>
      </c>
      <c r="T287" s="89" t="s">
        <v>120</v>
      </c>
      <c r="U287" s="55" t="s">
        <v>101</v>
      </c>
      <c r="V287" s="89" t="s">
        <v>121</v>
      </c>
      <c r="W287" s="55" t="s">
        <v>102</v>
      </c>
      <c r="X287" s="89" t="s">
        <v>122</v>
      </c>
      <c r="Y287" s="55" t="s">
        <v>93</v>
      </c>
      <c r="Z287" s="91">
        <v>5.73</v>
      </c>
      <c r="AA287" s="52" t="s">
        <v>26</v>
      </c>
      <c r="AB287" s="90" t="s">
        <v>125</v>
      </c>
      <c r="AC287" s="55" t="s">
        <v>91</v>
      </c>
      <c r="AD287" s="91">
        <v>337.76900000000001</v>
      </c>
      <c r="AH287" s="77">
        <f t="shared" si="86"/>
        <v>4414.4386713956601</v>
      </c>
      <c r="AI287" s="78">
        <f t="shared" si="87"/>
        <v>303.25374661478702</v>
      </c>
      <c r="AJ287" s="79">
        <f t="shared" si="88"/>
        <v>190.65543455132828</v>
      </c>
      <c r="AK287" s="77">
        <f t="shared" si="89"/>
        <v>4731.2859884836898</v>
      </c>
      <c r="AL287" s="78">
        <f t="shared" si="90"/>
        <v>120.420595844113</v>
      </c>
      <c r="AM287" s="79">
        <f t="shared" si="91"/>
        <v>81.142334508776173</v>
      </c>
      <c r="AN287" s="81"/>
      <c r="AO287" s="82"/>
      <c r="AP287" s="79"/>
      <c r="AQ287" s="100">
        <f>AI287*'Berechnungen 525d'!$C$5/'Berechnungen 525d'!$F$3/1000</f>
        <v>11.802358782314151</v>
      </c>
      <c r="AR287" s="100">
        <f>AI287*'Berechnungen 525d'!$C$6/'Berechnungen 525d'!$F$3/1000</f>
        <v>6.5768869550300231</v>
      </c>
      <c r="AS287" s="100">
        <f>AI287*'Berechnungen 525d'!$C$7/'Berechnungen 525d'!$F$3/1000</f>
        <v>4.099292554162548</v>
      </c>
      <c r="AT287" s="100">
        <f>AI287*'Berechnungen 525d'!$C$8/'Berechnungen 525d'!$F$3/1000</f>
        <v>2.8604953537288114</v>
      </c>
      <c r="AU287" s="100">
        <f>AI287*'Berechnungen 525d'!$C$9/'Berechnungen 525d'!$F$3/1000</f>
        <v>2.2523585462431583</v>
      </c>
      <c r="AV287" s="4">
        <f>AH287/'Berechnungen 525d'!$C$5*'Berechnungen 525d'!$B$3/1000*60</f>
        <v>42.760617567327785</v>
      </c>
      <c r="AW287" s="4">
        <f>AH287/'Berechnungen 525d'!$C$6*'Berechnungen 525d'!$B$3/1000*60</f>
        <v>76.734806867396443</v>
      </c>
      <c r="AX287" s="4">
        <f>AH287/'Berechnungen 525d'!$C$7*'Berechnungen 525d'!$B$3/1000*60</f>
        <v>123.11298684219648</v>
      </c>
      <c r="AY287" s="4">
        <f>AH287/'Berechnungen 525d'!$C$8*'Berechnungen 525d'!$B$3/1000*60</f>
        <v>176.42963468724221</v>
      </c>
      <c r="AZ287" s="4">
        <f>AH287/'Berechnungen 525d'!$C$9*'Berechnungen 525d'!$B$3/1000*60</f>
        <v>224.06563605279757</v>
      </c>
      <c r="BA287" s="99"/>
      <c r="BB287" s="82"/>
      <c r="BC287" s="17">
        <f t="shared" si="92"/>
        <v>89.468000000000004</v>
      </c>
      <c r="BD287" s="95">
        <f t="shared" si="93"/>
        <v>752</v>
      </c>
      <c r="BE287" s="4">
        <f>BD287*60*'Berechnungen 525d'!$D$9/1000</f>
        <v>38.169599999999996</v>
      </c>
      <c r="BF287" s="19">
        <f t="shared" si="94"/>
        <v>1004</v>
      </c>
      <c r="BG287" s="19">
        <f t="shared" si="95"/>
        <v>1036</v>
      </c>
      <c r="BH287" s="19">
        <f t="shared" si="84"/>
        <v>-32</v>
      </c>
      <c r="BI287" s="19" t="str">
        <f>IF(ISBLANK(R287),#REF!,R287)</f>
        <v>2.5</v>
      </c>
      <c r="BJ287" s="19" t="str">
        <f>IF(ISBLANK(Q287),#REF!,Q287)</f>
        <v>km/h</v>
      </c>
      <c r="BK287" s="19" t="e">
        <f t="shared" si="85"/>
        <v>#VALUE!</v>
      </c>
      <c r="BL287" s="47">
        <f t="shared" si="96"/>
        <v>5.73</v>
      </c>
      <c r="BM287" s="48">
        <f t="shared" si="97"/>
        <v>3.867</v>
      </c>
      <c r="BN287" s="20">
        <f t="shared" si="98"/>
        <v>337.76900000000001</v>
      </c>
      <c r="BO287" s="20">
        <f t="shared" si="99"/>
        <v>337.76900000000001</v>
      </c>
      <c r="BP287" s="20">
        <f t="shared" si="100"/>
        <v>0</v>
      </c>
    </row>
    <row r="288" spans="1:68" x14ac:dyDescent="0.25">
      <c r="A288">
        <v>4420.4756011767204</v>
      </c>
      <c r="B288">
        <v>100.061673057698</v>
      </c>
      <c r="D288">
        <v>4738.9635316698696</v>
      </c>
      <c r="E288">
        <v>115.48367763422399</v>
      </c>
      <c r="J288" s="64">
        <v>89739</v>
      </c>
      <c r="K288" s="88" t="s">
        <v>91</v>
      </c>
      <c r="L288" s="91">
        <v>337.76900000000001</v>
      </c>
      <c r="M288" s="88" t="s">
        <v>91</v>
      </c>
      <c r="N288" s="91">
        <v>3.867</v>
      </c>
      <c r="O288" s="70" t="s">
        <v>92</v>
      </c>
      <c r="P288" s="93" t="s">
        <v>413</v>
      </c>
      <c r="Q288" s="55" t="s">
        <v>20</v>
      </c>
      <c r="R288" s="89" t="s">
        <v>119</v>
      </c>
      <c r="S288" s="55" t="s">
        <v>101</v>
      </c>
      <c r="T288" s="89" t="s">
        <v>120</v>
      </c>
      <c r="U288" s="55" t="s">
        <v>101</v>
      </c>
      <c r="V288" s="89" t="s">
        <v>121</v>
      </c>
      <c r="W288" s="55" t="s">
        <v>102</v>
      </c>
      <c r="X288" s="89" t="s">
        <v>122</v>
      </c>
      <c r="Y288" s="55" t="s">
        <v>93</v>
      </c>
      <c r="Z288" s="91">
        <v>5.97</v>
      </c>
      <c r="AA288" s="52" t="s">
        <v>26</v>
      </c>
      <c r="AB288" s="90" t="s">
        <v>123</v>
      </c>
      <c r="AC288" s="55" t="s">
        <v>91</v>
      </c>
      <c r="AD288" s="91">
        <v>337.76900000000001</v>
      </c>
      <c r="AH288" s="77">
        <f t="shared" si="86"/>
        <v>4420.4756011767204</v>
      </c>
      <c r="AI288" s="78">
        <f t="shared" si="87"/>
        <v>300.18501917309402</v>
      </c>
      <c r="AJ288" s="79">
        <f t="shared" si="88"/>
        <v>188.98421847581324</v>
      </c>
      <c r="AK288" s="77">
        <f t="shared" si="89"/>
        <v>4738.9635316698696</v>
      </c>
      <c r="AL288" s="78">
        <f t="shared" si="90"/>
        <v>115.48367763422399</v>
      </c>
      <c r="AM288" s="79">
        <f t="shared" si="91"/>
        <v>77.941991580093017</v>
      </c>
      <c r="AN288" s="81"/>
      <c r="AO288" s="82"/>
      <c r="AP288" s="79"/>
      <c r="AQ288" s="100">
        <f>AI288*'Berechnungen 525d'!$C$5/'Berechnungen 525d'!$F$3/1000</f>
        <v>11.682926713703964</v>
      </c>
      <c r="AR288" s="100">
        <f>AI288*'Berechnungen 525d'!$C$6/'Berechnungen 525d'!$F$3/1000</f>
        <v>6.5103332068731996</v>
      </c>
      <c r="AS288" s="100">
        <f>AI288*'Berechnungen 525d'!$C$7/'Berechnungen 525d'!$F$3/1000</f>
        <v>4.0578104234620627</v>
      </c>
      <c r="AT288" s="100">
        <f>AI288*'Berechnungen 525d'!$C$8/'Berechnungen 525d'!$F$3/1000</f>
        <v>2.8315490317564946</v>
      </c>
      <c r="AU288" s="100">
        <f>AI288*'Berechnungen 525d'!$C$9/'Berechnungen 525d'!$F$3/1000</f>
        <v>2.2295661667373974</v>
      </c>
      <c r="AV288" s="4">
        <f>AH288/'Berechnungen 525d'!$C$5*'Berechnungen 525d'!$B$3/1000*60</f>
        <v>42.819094502871458</v>
      </c>
      <c r="AW288" s="4">
        <f>AH288/'Berechnungen 525d'!$C$6*'Berechnungen 525d'!$B$3/1000*60</f>
        <v>76.839744929810436</v>
      </c>
      <c r="AX288" s="4">
        <f>AH288/'Berechnungen 525d'!$C$7*'Berechnungen 525d'!$B$3/1000*60</f>
        <v>123.28134900826728</v>
      </c>
      <c r="AY288" s="4">
        <f>AH288/'Berechnungen 525d'!$C$8*'Berechnungen 525d'!$B$3/1000*60</f>
        <v>176.67090960239881</v>
      </c>
      <c r="AZ288" s="4">
        <f>AH288/'Berechnungen 525d'!$C$9*'Berechnungen 525d'!$B$3/1000*60</f>
        <v>224.37205519504647</v>
      </c>
      <c r="BA288" s="99"/>
      <c r="BB288" s="82"/>
      <c r="BC288" s="17">
        <f t="shared" si="92"/>
        <v>89.739000000000004</v>
      </c>
      <c r="BD288" s="95">
        <f t="shared" si="93"/>
        <v>749</v>
      </c>
      <c r="BE288" s="4">
        <f>BD288*60*'Berechnungen 525d'!$D$9/1000</f>
        <v>38.01732765957447</v>
      </c>
      <c r="BF288" s="19">
        <f t="shared" si="94"/>
        <v>1004</v>
      </c>
      <c r="BG288" s="19">
        <f t="shared" si="95"/>
        <v>1036</v>
      </c>
      <c r="BH288" s="19">
        <f t="shared" si="84"/>
        <v>-32</v>
      </c>
      <c r="BI288" s="19" t="str">
        <f>IF(ISBLANK(R288),#REF!,R288)</f>
        <v>2.5</v>
      </c>
      <c r="BJ288" s="19" t="str">
        <f>IF(ISBLANK(Q288),#REF!,Q288)</f>
        <v>km/h</v>
      </c>
      <c r="BK288" s="19" t="e">
        <f t="shared" si="85"/>
        <v>#VALUE!</v>
      </c>
      <c r="BL288" s="47">
        <f t="shared" si="96"/>
        <v>5.97</v>
      </c>
      <c r="BM288" s="48">
        <f t="shared" si="97"/>
        <v>3.867</v>
      </c>
      <c r="BN288" s="20">
        <f t="shared" si="98"/>
        <v>337.76900000000001</v>
      </c>
      <c r="BO288" s="20">
        <f t="shared" si="99"/>
        <v>337.76900000000001</v>
      </c>
      <c r="BP288" s="20">
        <f t="shared" si="100"/>
        <v>0</v>
      </c>
    </row>
    <row r="289" spans="1:68" x14ac:dyDescent="0.25">
      <c r="A289">
        <v>4422.4854774186197</v>
      </c>
      <c r="B289">
        <v>99.503423934215405</v>
      </c>
      <c r="D289">
        <v>4738.9635316698696</v>
      </c>
      <c r="E289">
        <v>111.53110846426399</v>
      </c>
      <c r="J289" s="64">
        <v>90029</v>
      </c>
      <c r="K289" s="88" t="s">
        <v>91</v>
      </c>
      <c r="L289" s="91">
        <v>337.76900000000001</v>
      </c>
      <c r="M289" s="88" t="s">
        <v>91</v>
      </c>
      <c r="N289" s="91">
        <v>3.8759999999999999</v>
      </c>
      <c r="O289" s="70" t="s">
        <v>92</v>
      </c>
      <c r="P289" s="93" t="s">
        <v>124</v>
      </c>
      <c r="Q289" s="55" t="s">
        <v>20</v>
      </c>
      <c r="R289" s="89" t="s">
        <v>119</v>
      </c>
      <c r="S289" s="55" t="s">
        <v>101</v>
      </c>
      <c r="T289" s="89" t="s">
        <v>120</v>
      </c>
      <c r="U289" s="55" t="s">
        <v>101</v>
      </c>
      <c r="V289" s="89" t="s">
        <v>121</v>
      </c>
      <c r="W289" s="55" t="s">
        <v>102</v>
      </c>
      <c r="X289" s="89" t="s">
        <v>122</v>
      </c>
      <c r="Y289" s="55" t="s">
        <v>93</v>
      </c>
      <c r="Z289" s="91">
        <v>5.8</v>
      </c>
      <c r="AA289" s="52" t="s">
        <v>26</v>
      </c>
      <c r="AB289" s="90" t="s">
        <v>125</v>
      </c>
      <c r="AC289" s="55" t="s">
        <v>91</v>
      </c>
      <c r="AD289" s="91">
        <v>337.76900000000001</v>
      </c>
      <c r="AH289" s="77">
        <f t="shared" si="86"/>
        <v>4422.4854774186197</v>
      </c>
      <c r="AI289" s="78">
        <f t="shared" si="87"/>
        <v>298.51027180264623</v>
      </c>
      <c r="AJ289" s="79">
        <f t="shared" si="88"/>
        <v>188.0153128470034</v>
      </c>
      <c r="AK289" s="77">
        <f t="shared" si="89"/>
        <v>4738.9635316698696</v>
      </c>
      <c r="AL289" s="78">
        <f t="shared" si="90"/>
        <v>111.53110846426399</v>
      </c>
      <c r="AM289" s="79">
        <f t="shared" si="91"/>
        <v>75.274332225318034</v>
      </c>
      <c r="AN289" s="81"/>
      <c r="AO289" s="82"/>
      <c r="AP289" s="79"/>
      <c r="AQ289" s="100">
        <f>AI289*'Berechnungen 525d'!$C$5/'Berechnungen 525d'!$F$3/1000</f>
        <v>11.617747076003162</v>
      </c>
      <c r="AR289" s="100">
        <f>AI289*'Berechnungen 525d'!$C$6/'Berechnungen 525d'!$F$3/1000</f>
        <v>6.4740117293758068</v>
      </c>
      <c r="AS289" s="100">
        <f>AI289*'Berechnungen 525d'!$C$7/'Berechnungen 525d'!$F$3/1000</f>
        <v>4.0351716943369764</v>
      </c>
      <c r="AT289" s="100">
        <f>AI289*'Berechnungen 525d'!$C$8/'Berechnungen 525d'!$F$3/1000</f>
        <v>2.8157516768175599</v>
      </c>
      <c r="AU289" s="100">
        <f>AI289*'Berechnungen 525d'!$C$9/'Berechnungen 525d'!$F$3/1000</f>
        <v>2.2171273045807562</v>
      </c>
      <c r="AV289" s="4">
        <f>AH289/'Berechnungen 525d'!$C$5*'Berechnungen 525d'!$B$3/1000*60</f>
        <v>42.838563240741664</v>
      </c>
      <c r="AW289" s="4">
        <f>AH289/'Berechnungen 525d'!$C$6*'Berechnungen 525d'!$B$3/1000*60</f>
        <v>76.874681979961082</v>
      </c>
      <c r="AX289" s="4">
        <f>AH289/'Berechnungen 525d'!$C$7*'Berechnungen 525d'!$B$3/1000*60</f>
        <v>123.33740185795953</v>
      </c>
      <c r="AY289" s="4">
        <f>AH289/'Berechnungen 525d'!$C$8*'Berechnungen 525d'!$B$3/1000*60</f>
        <v>176.75123730825698</v>
      </c>
      <c r="AZ289" s="4">
        <f>AH289/'Berechnungen 525d'!$C$9*'Berechnungen 525d'!$B$3/1000*60</f>
        <v>224.47407138148634</v>
      </c>
      <c r="BA289" s="99"/>
      <c r="BB289" s="82"/>
      <c r="BC289" s="17">
        <f t="shared" si="92"/>
        <v>90.028999999999996</v>
      </c>
      <c r="BD289" s="95">
        <f t="shared" si="93"/>
        <v>751</v>
      </c>
      <c r="BE289" s="4">
        <f>BD289*60*'Berechnungen 525d'!$D$9/1000</f>
        <v>38.118842553191492</v>
      </c>
      <c r="BF289" s="19">
        <f t="shared" si="94"/>
        <v>1004</v>
      </c>
      <c r="BG289" s="19">
        <f t="shared" si="95"/>
        <v>1036</v>
      </c>
      <c r="BH289" s="19">
        <f t="shared" si="84"/>
        <v>-32</v>
      </c>
      <c r="BI289" s="19" t="str">
        <f>IF(ISBLANK(R289),#REF!,R289)</f>
        <v>2.5</v>
      </c>
      <c r="BJ289" s="19" t="str">
        <f>IF(ISBLANK(Q289),#REF!,Q289)</f>
        <v>km/h</v>
      </c>
      <c r="BK289" s="19" t="e">
        <f t="shared" si="85"/>
        <v>#VALUE!</v>
      </c>
      <c r="BL289" s="47">
        <f t="shared" si="96"/>
        <v>5.8</v>
      </c>
      <c r="BM289" s="48">
        <f t="shared" si="97"/>
        <v>3.8759999999999999</v>
      </c>
      <c r="BN289" s="20">
        <f t="shared" si="98"/>
        <v>337.76900000000001</v>
      </c>
      <c r="BO289" s="20">
        <f t="shared" si="99"/>
        <v>337.76900000000001</v>
      </c>
      <c r="BP289" s="20">
        <f t="shared" si="100"/>
        <v>0</v>
      </c>
    </row>
    <row r="290" spans="1:68" x14ac:dyDescent="0.25">
      <c r="A290">
        <v>4440.6119118804299</v>
      </c>
      <c r="B290">
        <v>97.8314926851248</v>
      </c>
      <c r="D290">
        <v>4746.6410748560502</v>
      </c>
      <c r="E290">
        <v>108.570474839356</v>
      </c>
      <c r="J290" s="64">
        <v>90320</v>
      </c>
      <c r="K290" s="88" t="s">
        <v>91</v>
      </c>
      <c r="L290" s="91">
        <v>337.76900000000001</v>
      </c>
      <c r="M290" s="88" t="s">
        <v>91</v>
      </c>
      <c r="N290" s="91">
        <v>3.871</v>
      </c>
      <c r="O290" s="70" t="s">
        <v>92</v>
      </c>
      <c r="P290" s="93" t="s">
        <v>118</v>
      </c>
      <c r="Q290" s="55" t="s">
        <v>20</v>
      </c>
      <c r="R290" s="89" t="s">
        <v>119</v>
      </c>
      <c r="S290" s="55" t="s">
        <v>101</v>
      </c>
      <c r="T290" s="89" t="s">
        <v>120</v>
      </c>
      <c r="U290" s="55" t="s">
        <v>101</v>
      </c>
      <c r="V290" s="89" t="s">
        <v>121</v>
      </c>
      <c r="W290" s="55" t="s">
        <v>102</v>
      </c>
      <c r="X290" s="89" t="s">
        <v>122</v>
      </c>
      <c r="Y290" s="55" t="s">
        <v>93</v>
      </c>
      <c r="Z290" s="91">
        <v>5.88</v>
      </c>
      <c r="AA290" s="52" t="s">
        <v>26</v>
      </c>
      <c r="AB290" s="90" t="s">
        <v>123</v>
      </c>
      <c r="AC290" s="55" t="s">
        <v>91</v>
      </c>
      <c r="AD290" s="91">
        <v>337.76900000000001</v>
      </c>
      <c r="AH290" s="77">
        <f t="shared" si="86"/>
        <v>4440.6119118804299</v>
      </c>
      <c r="AI290" s="78">
        <f t="shared" si="87"/>
        <v>293.49447805537443</v>
      </c>
      <c r="AJ290" s="79">
        <f t="shared" si="88"/>
        <v>185.61380794573452</v>
      </c>
      <c r="AK290" s="77">
        <f t="shared" si="89"/>
        <v>4746.6410748560502</v>
      </c>
      <c r="AL290" s="78">
        <f t="shared" si="90"/>
        <v>108.570474839356</v>
      </c>
      <c r="AM290" s="79">
        <f t="shared" si="91"/>
        <v>73.394861731743831</v>
      </c>
      <c r="AN290" s="81"/>
      <c r="AO290" s="82"/>
      <c r="AP290" s="79"/>
      <c r="AQ290" s="100">
        <f>AI290*'Berechnungen 525d'!$C$5/'Berechnungen 525d'!$F$3/1000</f>
        <v>11.422536965512469</v>
      </c>
      <c r="AR290" s="100">
        <f>AI290*'Berechnungen 525d'!$C$6/'Berechnungen 525d'!$F$3/1000</f>
        <v>6.3652305227664892</v>
      </c>
      <c r="AS290" s="100">
        <f>AI290*'Berechnungen 525d'!$C$7/'Berechnungen 525d'!$F$3/1000</f>
        <v>3.9673697093955518</v>
      </c>
      <c r="AT290" s="100">
        <f>AI290*'Berechnungen 525d'!$C$8/'Berechnungen 525d'!$F$3/1000</f>
        <v>2.7684393027100827</v>
      </c>
      <c r="AU290" s="100">
        <f>AI290*'Berechnungen 525d'!$C$9/'Berechnungen 525d'!$F$3/1000</f>
        <v>2.1798734667008524</v>
      </c>
      <c r="AV290" s="4">
        <f>AH290/'Berechnungen 525d'!$C$5*'Berechnungen 525d'!$B$3/1000*60</f>
        <v>43.014145594372067</v>
      </c>
      <c r="AW290" s="4">
        <f>AH290/'Berechnungen 525d'!$C$6*'Berechnungen 525d'!$B$3/1000*60</f>
        <v>77.189768121407411</v>
      </c>
      <c r="AX290" s="4">
        <f>AH290/'Berechnungen 525d'!$C$7*'Berechnungen 525d'!$B$3/1000*60</f>
        <v>123.842924678302</v>
      </c>
      <c r="AY290" s="4">
        <f>AH290/'Berechnungen 525d'!$C$8*'Berechnungen 525d'!$B$3/1000*60</f>
        <v>177.47568733425953</v>
      </c>
      <c r="AZ290" s="4">
        <f>AH290/'Berechnungen 525d'!$C$9*'Berechnungen 525d'!$B$3/1000*60</f>
        <v>225.39412291450964</v>
      </c>
      <c r="BA290" s="99"/>
      <c r="BB290" s="82"/>
      <c r="BC290" s="17">
        <f t="shared" si="92"/>
        <v>90.32</v>
      </c>
      <c r="BD290" s="95">
        <f t="shared" si="93"/>
        <v>750</v>
      </c>
      <c r="BE290" s="4">
        <f>BD290*60*'Berechnungen 525d'!$D$9/1000</f>
        <v>38.068085106382973</v>
      </c>
      <c r="BF290" s="19">
        <f t="shared" si="94"/>
        <v>1004</v>
      </c>
      <c r="BG290" s="19">
        <f t="shared" si="95"/>
        <v>1036</v>
      </c>
      <c r="BH290" s="19">
        <f t="shared" si="84"/>
        <v>-32</v>
      </c>
      <c r="BI290" s="19" t="str">
        <f>IF(ISBLANK(R290),#REF!,R290)</f>
        <v>2.5</v>
      </c>
      <c r="BJ290" s="19" t="str">
        <f>IF(ISBLANK(Q290),#REF!,Q290)</f>
        <v>km/h</v>
      </c>
      <c r="BK290" s="19" t="e">
        <f t="shared" si="85"/>
        <v>#VALUE!</v>
      </c>
      <c r="BL290" s="47">
        <f t="shared" si="96"/>
        <v>5.88</v>
      </c>
      <c r="BM290" s="48">
        <f t="shared" si="97"/>
        <v>3.871</v>
      </c>
      <c r="BN290" s="20">
        <f t="shared" si="98"/>
        <v>337.76900000000001</v>
      </c>
      <c r="BO290" s="20">
        <f t="shared" si="99"/>
        <v>337.76900000000001</v>
      </c>
      <c r="BP290" s="20">
        <f t="shared" si="100"/>
        <v>0</v>
      </c>
    </row>
    <row r="291" spans="1:68" x14ac:dyDescent="0.25">
      <c r="A291">
        <v>4448.6712339982996</v>
      </c>
      <c r="B291">
        <v>97.367771368494203</v>
      </c>
      <c r="D291">
        <v>4754.3186180422299</v>
      </c>
      <c r="E291">
        <v>104.621698921958</v>
      </c>
      <c r="J291" s="64">
        <v>90600</v>
      </c>
      <c r="K291" s="88" t="s">
        <v>91</v>
      </c>
      <c r="L291" s="91">
        <v>337.76900000000001</v>
      </c>
      <c r="M291" s="88" t="s">
        <v>91</v>
      </c>
      <c r="N291" s="91">
        <v>3.871</v>
      </c>
      <c r="O291" s="70" t="s">
        <v>92</v>
      </c>
      <c r="P291" s="93" t="s">
        <v>118</v>
      </c>
      <c r="Q291" s="55" t="s">
        <v>20</v>
      </c>
      <c r="R291" s="89" t="s">
        <v>119</v>
      </c>
      <c r="S291" s="55" t="s">
        <v>101</v>
      </c>
      <c r="T291" s="89" t="s">
        <v>120</v>
      </c>
      <c r="U291" s="55" t="s">
        <v>101</v>
      </c>
      <c r="V291" s="89" t="s">
        <v>121</v>
      </c>
      <c r="W291" s="55" t="s">
        <v>102</v>
      </c>
      <c r="X291" s="89" t="s">
        <v>122</v>
      </c>
      <c r="Y291" s="55" t="s">
        <v>93</v>
      </c>
      <c r="Z291" s="91">
        <v>5.87</v>
      </c>
      <c r="AA291" s="52" t="s">
        <v>26</v>
      </c>
      <c r="AB291" s="90" t="s">
        <v>123</v>
      </c>
      <c r="AC291" s="55" t="s">
        <v>91</v>
      </c>
      <c r="AD291" s="91">
        <v>337.76900000000001</v>
      </c>
      <c r="AH291" s="77">
        <f t="shared" si="86"/>
        <v>4448.6712339982996</v>
      </c>
      <c r="AI291" s="78">
        <f t="shared" si="87"/>
        <v>292.10331410548258</v>
      </c>
      <c r="AJ291" s="79">
        <f t="shared" si="88"/>
        <v>185.06927446274759</v>
      </c>
      <c r="AK291" s="77">
        <f t="shared" si="89"/>
        <v>4754.3186180422299</v>
      </c>
      <c r="AL291" s="78">
        <f t="shared" si="90"/>
        <v>104.621698921958</v>
      </c>
      <c r="AM291" s="79">
        <f t="shared" si="91"/>
        <v>70.839841003052925</v>
      </c>
      <c r="AN291" s="81"/>
      <c r="AO291" s="82"/>
      <c r="AP291" s="79"/>
      <c r="AQ291" s="100">
        <f>AI291*'Berechnungen 525d'!$C$5/'Berechnungen 525d'!$F$3/1000</f>
        <v>11.368394135473499</v>
      </c>
      <c r="AR291" s="100">
        <f>AI291*'Berechnungen 525d'!$C$6/'Berechnungen 525d'!$F$3/1000</f>
        <v>6.3350593274012628</v>
      </c>
      <c r="AS291" s="100">
        <f>AI291*'Berechnungen 525d'!$C$7/'Berechnungen 525d'!$F$3/1000</f>
        <v>3.948564375298047</v>
      </c>
      <c r="AT291" s="100">
        <f>AI291*'Berechnungen 525d'!$C$8/'Berechnungen 525d'!$F$3/1000</f>
        <v>2.7553168992464396</v>
      </c>
      <c r="AU291" s="100">
        <f>AI291*'Berechnungen 525d'!$C$9/'Berechnungen 525d'!$F$3/1000</f>
        <v>2.1695408655483779</v>
      </c>
      <c r="AV291" s="4">
        <f>AH291/'Berechnungen 525d'!$C$5*'Berechnungen 525d'!$B$3/1000*60</f>
        <v>43.092212505385504</v>
      </c>
      <c r="AW291" s="4">
        <f>AH291/'Berechnungen 525d'!$C$6*'Berechnungen 525d'!$B$3/1000*60</f>
        <v>77.329860797335641</v>
      </c>
      <c r="AX291" s="4">
        <f>AH291/'Berechnungen 525d'!$C$7*'Berechnungen 525d'!$B$3/1000*60</f>
        <v>124.06768875176924</v>
      </c>
      <c r="AY291" s="4">
        <f>AH291/'Berechnungen 525d'!$C$8*'Berechnungen 525d'!$B$3/1000*60</f>
        <v>177.79779017970083</v>
      </c>
      <c r="AZ291" s="4">
        <f>AH291/'Berechnungen 525d'!$C$9*'Berechnungen 525d'!$B$3/1000*60</f>
        <v>225.80319352822005</v>
      </c>
      <c r="BA291" s="99"/>
      <c r="BB291" s="82"/>
      <c r="BC291" s="17">
        <f t="shared" si="92"/>
        <v>90.6</v>
      </c>
      <c r="BD291" s="95">
        <f t="shared" si="93"/>
        <v>750</v>
      </c>
      <c r="BE291" s="4">
        <f>BD291*60*'Berechnungen 525d'!$D$9/1000</f>
        <v>38.068085106382973</v>
      </c>
      <c r="BF291" s="19">
        <f t="shared" si="94"/>
        <v>1004</v>
      </c>
      <c r="BG291" s="19">
        <f t="shared" si="95"/>
        <v>1036</v>
      </c>
      <c r="BH291" s="19">
        <f t="shared" si="84"/>
        <v>-32</v>
      </c>
      <c r="BI291" s="19" t="str">
        <f>IF(ISBLANK(R291),#REF!,R291)</f>
        <v>2.5</v>
      </c>
      <c r="BJ291" s="19" t="str">
        <f>IF(ISBLANK(Q291),#REF!,Q291)</f>
        <v>km/h</v>
      </c>
      <c r="BK291" s="19" t="e">
        <f t="shared" si="85"/>
        <v>#VALUE!</v>
      </c>
      <c r="BL291" s="47">
        <f t="shared" si="96"/>
        <v>5.87</v>
      </c>
      <c r="BM291" s="48">
        <f t="shared" si="97"/>
        <v>3.871</v>
      </c>
      <c r="BN291" s="20">
        <f t="shared" si="98"/>
        <v>337.76900000000001</v>
      </c>
      <c r="BO291" s="20">
        <f t="shared" si="99"/>
        <v>337.76900000000001</v>
      </c>
      <c r="BP291" s="20">
        <f t="shared" si="100"/>
        <v>0</v>
      </c>
    </row>
    <row r="292" spans="1:68" x14ac:dyDescent="0.25">
      <c r="A292">
        <v>4460.7576096553303</v>
      </c>
      <c r="B292">
        <v>96.439390028114303</v>
      </c>
      <c r="D292">
        <v>4754.3186180422299</v>
      </c>
      <c r="E292">
        <v>101.657272044487</v>
      </c>
      <c r="J292" s="64">
        <v>90890</v>
      </c>
      <c r="K292" s="88" t="s">
        <v>91</v>
      </c>
      <c r="L292" s="91">
        <v>337.76900000000001</v>
      </c>
      <c r="M292" s="88" t="s">
        <v>91</v>
      </c>
      <c r="N292" s="91">
        <v>3.8759999999999999</v>
      </c>
      <c r="O292" s="70" t="s">
        <v>92</v>
      </c>
      <c r="P292" s="93" t="s">
        <v>413</v>
      </c>
      <c r="Q292" s="55" t="s">
        <v>20</v>
      </c>
      <c r="R292" s="89" t="s">
        <v>119</v>
      </c>
      <c r="S292" s="55" t="s">
        <v>101</v>
      </c>
      <c r="T292" s="89" t="s">
        <v>120</v>
      </c>
      <c r="U292" s="55" t="s">
        <v>101</v>
      </c>
      <c r="V292" s="89" t="s">
        <v>121</v>
      </c>
      <c r="W292" s="55" t="s">
        <v>102</v>
      </c>
      <c r="X292" s="89" t="s">
        <v>122</v>
      </c>
      <c r="Y292" s="55" t="s">
        <v>93</v>
      </c>
      <c r="Z292" s="91">
        <v>5.95</v>
      </c>
      <c r="AA292" s="52" t="s">
        <v>26</v>
      </c>
      <c r="AB292" s="90" t="s">
        <v>123</v>
      </c>
      <c r="AC292" s="55" t="s">
        <v>91</v>
      </c>
      <c r="AD292" s="91">
        <v>337.76900000000001</v>
      </c>
      <c r="AH292" s="77">
        <f t="shared" si="86"/>
        <v>4460.7576096553303</v>
      </c>
      <c r="AI292" s="78">
        <f t="shared" si="87"/>
        <v>289.31817008434291</v>
      </c>
      <c r="AJ292" s="79">
        <f t="shared" si="88"/>
        <v>183.80268907464958</v>
      </c>
      <c r="AK292" s="77">
        <f t="shared" si="89"/>
        <v>4754.3186180422299</v>
      </c>
      <c r="AL292" s="78">
        <f t="shared" si="90"/>
        <v>101.657272044487</v>
      </c>
      <c r="AM292" s="79">
        <f t="shared" si="91"/>
        <v>68.832613718186607</v>
      </c>
      <c r="AN292" s="81"/>
      <c r="AO292" s="82"/>
      <c r="AP292" s="79"/>
      <c r="AQ292" s="100">
        <f>AI292*'Berechnungen 525d'!$C$5/'Berechnungen 525d'!$F$3/1000</f>
        <v>11.25999887452504</v>
      </c>
      <c r="AR292" s="100">
        <f>AI292*'Berechnungen 525d'!$C$6/'Berechnungen 525d'!$F$3/1000</f>
        <v>6.2746558613765488</v>
      </c>
      <c r="AS292" s="100">
        <f>AI292*'Berechnungen 525d'!$C$7/'Berechnungen 525d'!$F$3/1000</f>
        <v>3.910915639625109</v>
      </c>
      <c r="AT292" s="100">
        <f>AI292*'Berechnungen 525d'!$C$8/'Berechnungen 525d'!$F$3/1000</f>
        <v>2.7290455287493898</v>
      </c>
      <c r="AU292" s="100">
        <f>AI292*'Berechnungen 525d'!$C$9/'Berechnungen 525d'!$F$3/1000</f>
        <v>2.1488547470467632</v>
      </c>
      <c r="AV292" s="4">
        <f>AH292/'Berechnungen 525d'!$C$5*'Berechnungen 525d'!$B$3/1000*60</f>
        <v>43.209287614072409</v>
      </c>
      <c r="AW292" s="4">
        <f>AH292/'Berechnungen 525d'!$C$6*'Berechnungen 525d'!$B$3/1000*60</f>
        <v>77.539954485527204</v>
      </c>
      <c r="AX292" s="4">
        <f>AH292/'Berechnungen 525d'!$C$7*'Berechnungen 525d'!$B$3/1000*60</f>
        <v>124.40476214161509</v>
      </c>
      <c r="AY292" s="4">
        <f>AH292/'Berechnungen 525d'!$C$8*'Berechnungen 525d'!$B$3/1000*60</f>
        <v>178.28084023444052</v>
      </c>
      <c r="AZ292" s="4">
        <f>AH292/'Berechnungen 525d'!$C$9*'Berechnungen 525d'!$B$3/1000*60</f>
        <v>226.41666709773949</v>
      </c>
      <c r="BA292" s="99"/>
      <c r="BB292" s="82"/>
      <c r="BC292" s="17">
        <f t="shared" si="92"/>
        <v>90.89</v>
      </c>
      <c r="BD292" s="95">
        <f t="shared" si="93"/>
        <v>749</v>
      </c>
      <c r="BE292" s="4">
        <f>BD292*60*'Berechnungen 525d'!$D$9/1000</f>
        <v>38.01732765957447</v>
      </c>
      <c r="BF292" s="19">
        <f t="shared" si="94"/>
        <v>1004</v>
      </c>
      <c r="BG292" s="19">
        <f t="shared" si="95"/>
        <v>1036</v>
      </c>
      <c r="BH292" s="19">
        <f t="shared" si="84"/>
        <v>-32</v>
      </c>
      <c r="BI292" s="19" t="str">
        <f>IF(ISBLANK(R292),#REF!,R292)</f>
        <v>2.5</v>
      </c>
      <c r="BJ292" s="19" t="str">
        <f>IF(ISBLANK(Q292),#REF!,Q292)</f>
        <v>km/h</v>
      </c>
      <c r="BK292" s="19" t="e">
        <f t="shared" si="85"/>
        <v>#VALUE!</v>
      </c>
      <c r="BL292" s="47">
        <f t="shared" si="96"/>
        <v>5.95</v>
      </c>
      <c r="BM292" s="48">
        <f t="shared" si="97"/>
        <v>3.8759999999999999</v>
      </c>
      <c r="BN292" s="20">
        <f t="shared" si="98"/>
        <v>337.76900000000001</v>
      </c>
      <c r="BO292" s="20">
        <f t="shared" si="99"/>
        <v>337.76900000000001</v>
      </c>
      <c r="BP292" s="20">
        <f t="shared" si="100"/>
        <v>0</v>
      </c>
    </row>
    <row r="293" spans="1:68" x14ac:dyDescent="0.25">
      <c r="A293">
        <v>4462.7695719130497</v>
      </c>
      <c r="B293">
        <v>96.067380396979203</v>
      </c>
      <c r="D293">
        <v>4769.6737044145902</v>
      </c>
      <c r="E293">
        <v>97.712289379651494</v>
      </c>
      <c r="J293" s="64">
        <v>91181</v>
      </c>
      <c r="K293" s="88" t="s">
        <v>91</v>
      </c>
      <c r="L293" s="91">
        <v>337.76900000000001</v>
      </c>
      <c r="M293" s="88" t="s">
        <v>91</v>
      </c>
      <c r="N293" s="91">
        <v>3.8759999999999999</v>
      </c>
      <c r="O293" s="70" t="s">
        <v>92</v>
      </c>
      <c r="P293" s="93" t="s">
        <v>118</v>
      </c>
      <c r="Q293" s="55" t="s">
        <v>20</v>
      </c>
      <c r="R293" s="89" t="s">
        <v>119</v>
      </c>
      <c r="S293" s="55" t="s">
        <v>101</v>
      </c>
      <c r="T293" s="89" t="s">
        <v>120</v>
      </c>
      <c r="U293" s="55" t="s">
        <v>101</v>
      </c>
      <c r="V293" s="89" t="s">
        <v>121</v>
      </c>
      <c r="W293" s="55" t="s">
        <v>102</v>
      </c>
      <c r="X293" s="89" t="s">
        <v>122</v>
      </c>
      <c r="Y293" s="55" t="s">
        <v>93</v>
      </c>
      <c r="Z293" s="91">
        <v>5.87</v>
      </c>
      <c r="AA293" s="52" t="s">
        <v>26</v>
      </c>
      <c r="AB293" s="90" t="s">
        <v>123</v>
      </c>
      <c r="AC293" s="55" t="s">
        <v>91</v>
      </c>
      <c r="AD293" s="91">
        <v>337.76900000000001</v>
      </c>
      <c r="AH293" s="77">
        <f t="shared" si="86"/>
        <v>4462.7695719130497</v>
      </c>
      <c r="AI293" s="78">
        <f t="shared" si="87"/>
        <v>288.2021411909376</v>
      </c>
      <c r="AJ293" s="79">
        <f t="shared" si="88"/>
        <v>183.17626217378205</v>
      </c>
      <c r="AK293" s="77">
        <f t="shared" si="89"/>
        <v>4769.6737044145902</v>
      </c>
      <c r="AL293" s="78">
        <f t="shared" si="90"/>
        <v>97.712289379651494</v>
      </c>
      <c r="AM293" s="79">
        <f t="shared" si="91"/>
        <v>66.375130040951888</v>
      </c>
      <c r="AN293" s="81"/>
      <c r="AO293" s="82"/>
      <c r="AP293" s="79"/>
      <c r="AQ293" s="100">
        <f>AI293*'Berechnungen 525d'!$C$5/'Berechnungen 525d'!$F$3/1000</f>
        <v>11.216564049536284</v>
      </c>
      <c r="AR293" s="100">
        <f>AI293*'Berechnungen 525d'!$C$6/'Berechnungen 525d'!$F$3/1000</f>
        <v>6.2504517222606761</v>
      </c>
      <c r="AS293" s="100">
        <f>AI293*'Berechnungen 525d'!$C$7/'Berechnungen 525d'!$F$3/1000</f>
        <v>3.8958294981213801</v>
      </c>
      <c r="AT293" s="100">
        <f>AI293*'Berechnungen 525d'!$C$8/'Berechnungen 525d'!$F$3/1000</f>
        <v>2.7185183860517328</v>
      </c>
      <c r="AU293" s="100">
        <f>AI293*'Berechnungen 525d'!$C$9/'Berechnungen 525d'!$F$3/1000</f>
        <v>2.1405656583084505</v>
      </c>
      <c r="AV293" s="4">
        <f>AH293/'Berechnungen 525d'!$C$5*'Berechnungen 525d'!$B$3/1000*60</f>
        <v>43.228776558209233</v>
      </c>
      <c r="AW293" s="4">
        <f>AH293/'Berechnungen 525d'!$C$6*'Berechnungen 525d'!$B$3/1000*60</f>
        <v>77.574927796238498</v>
      </c>
      <c r="AX293" s="4">
        <f>AH293/'Berechnungen 525d'!$C$7*'Berechnungen 525d'!$B$3/1000*60</f>
        <v>124.46087316759144</v>
      </c>
      <c r="AY293" s="4">
        <f>AH293/'Berechnungen 525d'!$C$8*'Berechnungen 525d'!$B$3/1000*60</f>
        <v>178.36125131103657</v>
      </c>
      <c r="AZ293" s="4">
        <f>AH293/'Berechnungen 525d'!$C$9*'Berechnungen 525d'!$B$3/1000*60</f>
        <v>226.51878916501641</v>
      </c>
      <c r="BA293" s="99"/>
      <c r="BB293" s="82"/>
      <c r="BC293" s="17">
        <f t="shared" si="92"/>
        <v>91.180999999999997</v>
      </c>
      <c r="BD293" s="95">
        <f t="shared" si="93"/>
        <v>750</v>
      </c>
      <c r="BE293" s="4">
        <f>BD293*60*'Berechnungen 525d'!$D$9/1000</f>
        <v>38.068085106382973</v>
      </c>
      <c r="BF293" s="19">
        <f t="shared" si="94"/>
        <v>1004</v>
      </c>
      <c r="BG293" s="19">
        <f t="shared" si="95"/>
        <v>1036</v>
      </c>
      <c r="BH293" s="19">
        <f t="shared" si="84"/>
        <v>-32</v>
      </c>
      <c r="BI293" s="19" t="str">
        <f>IF(ISBLANK(R293),#REF!,R293)</f>
        <v>2.5</v>
      </c>
      <c r="BJ293" s="19" t="str">
        <f>IF(ISBLANK(Q293),#REF!,Q293)</f>
        <v>km/h</v>
      </c>
      <c r="BK293" s="19" t="e">
        <f t="shared" si="85"/>
        <v>#VALUE!</v>
      </c>
      <c r="BL293" s="47">
        <f t="shared" si="96"/>
        <v>5.87</v>
      </c>
      <c r="BM293" s="48">
        <f t="shared" si="97"/>
        <v>3.8759999999999999</v>
      </c>
      <c r="BN293" s="20">
        <f t="shared" si="98"/>
        <v>337.76900000000001</v>
      </c>
      <c r="BO293" s="20">
        <f t="shared" si="99"/>
        <v>337.76900000000001</v>
      </c>
      <c r="BP293" s="20">
        <f t="shared" si="100"/>
        <v>0</v>
      </c>
    </row>
    <row r="294" spans="1:68" x14ac:dyDescent="0.25">
      <c r="A294">
        <v>4476.8793829147999</v>
      </c>
      <c r="B294">
        <v>95.791306633373907</v>
      </c>
      <c r="D294">
        <v>4777.35124760077</v>
      </c>
      <c r="E294">
        <v>94.751655754743496</v>
      </c>
      <c r="J294" s="64">
        <v>91451</v>
      </c>
      <c r="K294" s="88" t="s">
        <v>91</v>
      </c>
      <c r="L294" s="91">
        <v>337.76900000000001</v>
      </c>
      <c r="M294" s="88" t="s">
        <v>91</v>
      </c>
      <c r="N294" s="91">
        <v>3.867</v>
      </c>
      <c r="O294" s="70" t="s">
        <v>92</v>
      </c>
      <c r="P294" s="93" t="s">
        <v>124</v>
      </c>
      <c r="Q294" s="55" t="s">
        <v>20</v>
      </c>
      <c r="R294" s="89" t="s">
        <v>119</v>
      </c>
      <c r="S294" s="55" t="s">
        <v>101</v>
      </c>
      <c r="T294" s="89" t="s">
        <v>120</v>
      </c>
      <c r="U294" s="55" t="s">
        <v>101</v>
      </c>
      <c r="V294" s="89" t="s">
        <v>121</v>
      </c>
      <c r="W294" s="55" t="s">
        <v>102</v>
      </c>
      <c r="X294" s="89" t="s">
        <v>122</v>
      </c>
      <c r="Y294" s="55" t="s">
        <v>93</v>
      </c>
      <c r="Z294" s="91">
        <v>5.79</v>
      </c>
      <c r="AA294" s="52" t="s">
        <v>26</v>
      </c>
      <c r="AB294" s="90" t="s">
        <v>125</v>
      </c>
      <c r="AC294" s="55" t="s">
        <v>91</v>
      </c>
      <c r="AD294" s="91">
        <v>337.76900000000001</v>
      </c>
      <c r="AH294" s="77">
        <f t="shared" si="86"/>
        <v>4476.8793829147999</v>
      </c>
      <c r="AI294" s="78">
        <f t="shared" si="87"/>
        <v>287.37391990012173</v>
      </c>
      <c r="AJ294" s="79">
        <f t="shared" si="88"/>
        <v>183.22733798323131</v>
      </c>
      <c r="AK294" s="77">
        <f t="shared" si="89"/>
        <v>4777.35124760077</v>
      </c>
      <c r="AL294" s="78">
        <f t="shared" si="90"/>
        <v>94.751655754743496</v>
      </c>
      <c r="AM294" s="79">
        <f t="shared" si="91"/>
        <v>64.467600730470224</v>
      </c>
      <c r="AN294" s="81"/>
      <c r="AO294" s="82"/>
      <c r="AP294" s="79"/>
      <c r="AQ294" s="100">
        <f>AI294*'Berechnungen 525d'!$C$5/'Berechnungen 525d'!$F$3/1000</f>
        <v>11.184330433515118</v>
      </c>
      <c r="AR294" s="100">
        <f>AI294*'Berechnungen 525d'!$C$6/'Berechnungen 525d'!$F$3/1000</f>
        <v>6.2324894782183486</v>
      </c>
      <c r="AS294" s="100">
        <f>AI294*'Berechnungen 525d'!$C$7/'Berechnungen 525d'!$F$3/1000</f>
        <v>3.8846338528621214</v>
      </c>
      <c r="AT294" s="100">
        <f>AI294*'Berechnungen 525d'!$C$8/'Berechnungen 525d'!$F$3/1000</f>
        <v>2.7107060401840082</v>
      </c>
      <c r="AU294" s="100">
        <f>AI294*'Berechnungen 525d'!$C$9/'Berechnungen 525d'!$F$3/1000</f>
        <v>2.1344142048692976</v>
      </c>
      <c r="AV294" s="4">
        <f>AH294/'Berechnungen 525d'!$C$5*'Berechnungen 525d'!$B$3/1000*60</f>
        <v>43.3654517454992</v>
      </c>
      <c r="AW294" s="4">
        <f>AH294/'Berechnungen 525d'!$C$6*'Berechnungen 525d'!$B$3/1000*60</f>
        <v>77.820194228224636</v>
      </c>
      <c r="AX294" s="4">
        <f>AH294/'Berechnungen 525d'!$C$7*'Berechnungen 525d'!$B$3/1000*60</f>
        <v>124.85437755297575</v>
      </c>
      <c r="AY294" s="4">
        <f>AH294/'Berechnungen 525d'!$C$8*'Berechnungen 525d'!$B$3/1000*60</f>
        <v>178.92517098142983</v>
      </c>
      <c r="AZ294" s="4">
        <f>AH294/'Berechnungen 525d'!$C$9*'Berechnungen 525d'!$B$3/1000*60</f>
        <v>227.23496714641587</v>
      </c>
      <c r="BA294" s="99"/>
      <c r="BB294" s="82"/>
      <c r="BC294" s="17">
        <f t="shared" si="92"/>
        <v>91.450999999999993</v>
      </c>
      <c r="BD294" s="95">
        <f t="shared" si="93"/>
        <v>751</v>
      </c>
      <c r="BE294" s="4">
        <f>BD294*60*'Berechnungen 525d'!$D$9/1000</f>
        <v>38.118842553191492</v>
      </c>
      <c r="BF294" s="19">
        <f t="shared" si="94"/>
        <v>1004</v>
      </c>
      <c r="BG294" s="19">
        <f t="shared" si="95"/>
        <v>1036</v>
      </c>
      <c r="BH294" s="19">
        <f t="shared" si="84"/>
        <v>-32</v>
      </c>
      <c r="BI294" s="19" t="str">
        <f>IF(ISBLANK(R294),#REF!,R294)</f>
        <v>2.5</v>
      </c>
      <c r="BJ294" s="19" t="str">
        <f>IF(ISBLANK(Q294),#REF!,Q294)</f>
        <v>km/h</v>
      </c>
      <c r="BK294" s="19" t="e">
        <f t="shared" si="85"/>
        <v>#VALUE!</v>
      </c>
      <c r="BL294" s="47">
        <f t="shared" si="96"/>
        <v>5.79</v>
      </c>
      <c r="BM294" s="48">
        <f t="shared" si="97"/>
        <v>3.867</v>
      </c>
      <c r="BN294" s="20">
        <f t="shared" si="98"/>
        <v>337.76900000000001</v>
      </c>
      <c r="BO294" s="20">
        <f t="shared" si="99"/>
        <v>337.76900000000001</v>
      </c>
      <c r="BP294" s="20">
        <f t="shared" si="100"/>
        <v>0</v>
      </c>
    </row>
    <row r="295" spans="1:68" x14ac:dyDescent="0.25">
      <c r="A295">
        <v>4484.9480921038603</v>
      </c>
      <c r="B295">
        <v>96.165663032305602</v>
      </c>
      <c r="D295">
        <v>4777.35124760077</v>
      </c>
      <c r="E295">
        <v>91.787228877273094</v>
      </c>
      <c r="J295" s="64">
        <v>91752</v>
      </c>
      <c r="K295" s="88" t="s">
        <v>91</v>
      </c>
      <c r="L295" s="91">
        <v>337.76900000000001</v>
      </c>
      <c r="M295" s="88" t="s">
        <v>91</v>
      </c>
      <c r="N295" s="91">
        <v>3.871</v>
      </c>
      <c r="O295" s="70" t="s">
        <v>92</v>
      </c>
      <c r="P295" s="93" t="s">
        <v>128</v>
      </c>
      <c r="Q295" s="55" t="s">
        <v>20</v>
      </c>
      <c r="R295" s="89" t="s">
        <v>119</v>
      </c>
      <c r="S295" s="55" t="s">
        <v>101</v>
      </c>
      <c r="T295" s="89" t="s">
        <v>120</v>
      </c>
      <c r="U295" s="55" t="s">
        <v>101</v>
      </c>
      <c r="V295" s="89" t="s">
        <v>121</v>
      </c>
      <c r="W295" s="55" t="s">
        <v>102</v>
      </c>
      <c r="X295" s="89" t="s">
        <v>122</v>
      </c>
      <c r="Y295" s="55" t="s">
        <v>93</v>
      </c>
      <c r="Z295" s="91">
        <v>5.71</v>
      </c>
      <c r="AA295" s="52" t="s">
        <v>26</v>
      </c>
      <c r="AB295" s="90" t="s">
        <v>125</v>
      </c>
      <c r="AC295" s="55" t="s">
        <v>91</v>
      </c>
      <c r="AD295" s="91">
        <v>337.76900000000001</v>
      </c>
      <c r="AH295" s="77">
        <f t="shared" si="86"/>
        <v>4484.9480921038603</v>
      </c>
      <c r="AI295" s="78">
        <f t="shared" si="87"/>
        <v>288.49698909691682</v>
      </c>
      <c r="AJ295" s="79">
        <f t="shared" si="88"/>
        <v>184.27492041617356</v>
      </c>
      <c r="AK295" s="77">
        <f t="shared" si="89"/>
        <v>4777.35124760077</v>
      </c>
      <c r="AL295" s="78">
        <f t="shared" si="90"/>
        <v>91.787228877273094</v>
      </c>
      <c r="AM295" s="79">
        <f t="shared" si="91"/>
        <v>62.450649292427741</v>
      </c>
      <c r="AN295" s="81"/>
      <c r="AO295" s="82"/>
      <c r="AP295" s="79"/>
      <c r="AQ295" s="100">
        <f>AI295*'Berechnungen 525d'!$C$5/'Berechnungen 525d'!$F$3/1000</f>
        <v>11.228039260680175</v>
      </c>
      <c r="AR295" s="100">
        <f>AI295*'Berechnungen 525d'!$C$6/'Berechnungen 525d'!$F$3/1000</f>
        <v>6.2568463055698675</v>
      </c>
      <c r="AS295" s="100">
        <f>AI295*'Berechnungen 525d'!$C$7/'Berechnungen 525d'!$F$3/1000</f>
        <v>3.899815163060671</v>
      </c>
      <c r="AT295" s="100">
        <f>AI295*'Berechnungen 525d'!$C$8/'Berechnungen 525d'!$F$3/1000</f>
        <v>2.7212995918060723</v>
      </c>
      <c r="AU295" s="100">
        <f>AI295*'Berechnungen 525d'!$C$9/'Berechnungen 525d'!$F$3/1000</f>
        <v>2.14275558409927</v>
      </c>
      <c r="AV295" s="4">
        <f>AH295/'Berechnungen 525d'!$C$5*'Berechnungen 525d'!$B$3/1000*60</f>
        <v>43.443609584712391</v>
      </c>
      <c r="AW295" s="4">
        <f>AH295/'Berechnungen 525d'!$C$6*'Berechnungen 525d'!$B$3/1000*60</f>
        <v>77.96045007667567</v>
      </c>
      <c r="AX295" s="4">
        <f>AH295/'Berechnungen 525d'!$C$7*'Berechnungen 525d'!$B$3/1000*60</f>
        <v>125.07940341972142</v>
      </c>
      <c r="AY295" s="4">
        <f>AH295/'Berechnungen 525d'!$C$8*'Berechnungen 525d'!$B$3/1000*60</f>
        <v>179.2476489951913</v>
      </c>
      <c r="AZ295" s="4">
        <f>AH295/'Berechnungen 525d'!$C$9*'Berechnungen 525d'!$B$3/1000*60</f>
        <v>227.64451422389294</v>
      </c>
      <c r="BA295" s="99"/>
      <c r="BB295" s="82"/>
      <c r="BC295" s="17">
        <f t="shared" si="92"/>
        <v>91.751999999999995</v>
      </c>
      <c r="BD295" s="95">
        <f t="shared" si="93"/>
        <v>752</v>
      </c>
      <c r="BE295" s="4">
        <f>BD295*60*'Berechnungen 525d'!$D$9/1000</f>
        <v>38.169599999999996</v>
      </c>
      <c r="BF295" s="19">
        <f t="shared" si="94"/>
        <v>1004</v>
      </c>
      <c r="BG295" s="19">
        <f t="shared" si="95"/>
        <v>1036</v>
      </c>
      <c r="BH295" s="19">
        <f t="shared" si="84"/>
        <v>-32</v>
      </c>
      <c r="BI295" s="19" t="str">
        <f>IF(ISBLANK(R295),#REF!,R295)</f>
        <v>2.5</v>
      </c>
      <c r="BJ295" s="19" t="str">
        <f>IF(ISBLANK(Q295),#REF!,Q295)</f>
        <v>km/h</v>
      </c>
      <c r="BK295" s="19" t="e">
        <f t="shared" si="85"/>
        <v>#VALUE!</v>
      </c>
      <c r="BL295" s="47">
        <f t="shared" si="96"/>
        <v>5.71</v>
      </c>
      <c r="BM295" s="48">
        <f t="shared" si="97"/>
        <v>3.871</v>
      </c>
      <c r="BN295" s="20">
        <f t="shared" si="98"/>
        <v>337.76900000000001</v>
      </c>
      <c r="BO295" s="20">
        <f t="shared" si="99"/>
        <v>337.76900000000001</v>
      </c>
      <c r="BP295" s="20">
        <f t="shared" si="100"/>
        <v>0</v>
      </c>
    </row>
    <row r="296" spans="1:68" x14ac:dyDescent="0.25">
      <c r="A296">
        <v>4497.0438548320699</v>
      </c>
      <c r="B296">
        <v>96.075359407488094</v>
      </c>
      <c r="D296">
        <v>4785.0287907869497</v>
      </c>
      <c r="E296">
        <v>88.826595252365095</v>
      </c>
      <c r="J296" s="64">
        <v>92052</v>
      </c>
      <c r="K296" s="88" t="s">
        <v>91</v>
      </c>
      <c r="L296" s="91">
        <v>337.76900000000001</v>
      </c>
      <c r="M296" s="88" t="s">
        <v>91</v>
      </c>
      <c r="N296" s="91">
        <v>3.8759999999999999</v>
      </c>
      <c r="O296" s="70" t="s">
        <v>92</v>
      </c>
      <c r="P296" s="93" t="s">
        <v>413</v>
      </c>
      <c r="Q296" s="55" t="s">
        <v>20</v>
      </c>
      <c r="R296" s="89" t="s">
        <v>119</v>
      </c>
      <c r="S296" s="55" t="s">
        <v>101</v>
      </c>
      <c r="T296" s="89" t="s">
        <v>120</v>
      </c>
      <c r="U296" s="55" t="s">
        <v>101</v>
      </c>
      <c r="V296" s="89" t="s">
        <v>121</v>
      </c>
      <c r="W296" s="55" t="s">
        <v>102</v>
      </c>
      <c r="X296" s="89" t="s">
        <v>122</v>
      </c>
      <c r="Y296" s="55" t="s">
        <v>93</v>
      </c>
      <c r="Z296" s="91">
        <v>5.95</v>
      </c>
      <c r="AA296" s="52" t="s">
        <v>26</v>
      </c>
      <c r="AB296" s="90" t="s">
        <v>123</v>
      </c>
      <c r="AC296" s="55" t="s">
        <v>91</v>
      </c>
      <c r="AD296" s="91">
        <v>337.76900000000001</v>
      </c>
      <c r="AH296" s="77">
        <f t="shared" si="86"/>
        <v>4497.0438548320699</v>
      </c>
      <c r="AI296" s="78">
        <f t="shared" si="87"/>
        <v>288.22607822246425</v>
      </c>
      <c r="AJ296" s="79">
        <f t="shared" si="88"/>
        <v>184.59839539814789</v>
      </c>
      <c r="AK296" s="77">
        <f t="shared" si="89"/>
        <v>4785.0287907869497</v>
      </c>
      <c r="AL296" s="78">
        <f t="shared" si="90"/>
        <v>88.826595252365095</v>
      </c>
      <c r="AM296" s="79">
        <f t="shared" si="91"/>
        <v>60.533404124059032</v>
      </c>
      <c r="AN296" s="81"/>
      <c r="AO296" s="82"/>
      <c r="AP296" s="79"/>
      <c r="AQ296" s="100">
        <f>AI296*'Berechnungen 525d'!$C$5/'Berechnungen 525d'!$F$3/1000</f>
        <v>11.217495656935746</v>
      </c>
      <c r="AR296" s="100">
        <f>AI296*'Berechnungen 525d'!$C$6/'Berechnungen 525d'!$F$3/1000</f>
        <v>6.2509708622619033</v>
      </c>
      <c r="AS296" s="100">
        <f>AI296*'Berechnungen 525d'!$C$7/'Berechnungen 525d'!$F$3/1000</f>
        <v>3.8961530716837891</v>
      </c>
      <c r="AT296" s="100">
        <f>AI296*'Berechnungen 525d'!$C$8/'Berechnungen 525d'!$F$3/1000</f>
        <v>2.7187441763947322</v>
      </c>
      <c r="AU296" s="100">
        <f>AI296*'Berechnungen 525d'!$C$9/'Berechnungen 525d'!$F$3/1000</f>
        <v>2.140743445980104</v>
      </c>
      <c r="AV296" s="4">
        <f>AH296/'Berechnungen 525d'!$C$5*'Berechnungen 525d'!$B$3/1000*60</f>
        <v>43.560775621598928</v>
      </c>
      <c r="AW296" s="4">
        <f>AH296/'Berechnungen 525d'!$C$6*'Berechnungen 525d'!$B$3/1000*60</f>
        <v>78.17070693738988</v>
      </c>
      <c r="AX296" s="4">
        <f>AH296/'Berechnungen 525d'!$C$7*'Berechnungen 525d'!$B$3/1000*60</f>
        <v>125.41673860284527</v>
      </c>
      <c r="AY296" s="4">
        <f>AH296/'Berechnungen 525d'!$C$8*'Berechnungen 525d'!$B$3/1000*60</f>
        <v>179.73107421825068</v>
      </c>
      <c r="AZ296" s="4">
        <f>AH296/'Berechnungen 525d'!$C$9*'Berechnungen 525d'!$B$3/1000*60</f>
        <v>228.25846425717842</v>
      </c>
      <c r="BA296" s="99"/>
      <c r="BB296" s="82"/>
      <c r="BC296" s="17">
        <f t="shared" si="92"/>
        <v>92.052000000000007</v>
      </c>
      <c r="BD296" s="95">
        <f t="shared" si="93"/>
        <v>749</v>
      </c>
      <c r="BE296" s="4">
        <f>BD296*60*'Berechnungen 525d'!$D$9/1000</f>
        <v>38.01732765957447</v>
      </c>
      <c r="BF296" s="19">
        <f t="shared" si="94"/>
        <v>1004</v>
      </c>
      <c r="BG296" s="19">
        <f t="shared" si="95"/>
        <v>1036</v>
      </c>
      <c r="BH296" s="19">
        <f t="shared" si="84"/>
        <v>-32</v>
      </c>
      <c r="BI296" s="19" t="str">
        <f>IF(ISBLANK(R296),#REF!,R296)</f>
        <v>2.5</v>
      </c>
      <c r="BJ296" s="19" t="str">
        <f>IF(ISBLANK(Q296),#REF!,Q296)</f>
        <v>km/h</v>
      </c>
      <c r="BK296" s="19" t="e">
        <f t="shared" si="85"/>
        <v>#VALUE!</v>
      </c>
      <c r="BL296" s="47">
        <f t="shared" si="96"/>
        <v>5.95</v>
      </c>
      <c r="BM296" s="48">
        <f t="shared" si="97"/>
        <v>3.8759999999999999</v>
      </c>
      <c r="BN296" s="20">
        <f t="shared" si="98"/>
        <v>337.76900000000001</v>
      </c>
      <c r="BO296" s="20">
        <f t="shared" si="99"/>
        <v>337.76900000000001</v>
      </c>
      <c r="BP296" s="20">
        <f t="shared" si="100"/>
        <v>0</v>
      </c>
    </row>
    <row r="297" spans="1:68" x14ac:dyDescent="0.25">
      <c r="A297">
        <v>4505.1010909341203</v>
      </c>
      <c r="B297">
        <v>95.425398598510299</v>
      </c>
      <c r="D297">
        <v>4785.0287907869497</v>
      </c>
      <c r="E297">
        <v>85.862168374894694</v>
      </c>
      <c r="J297" s="64">
        <v>92322</v>
      </c>
      <c r="K297" s="88" t="s">
        <v>91</v>
      </c>
      <c r="L297" s="91">
        <v>337.76900000000001</v>
      </c>
      <c r="M297" s="88" t="s">
        <v>91</v>
      </c>
      <c r="N297" s="91">
        <v>3.871</v>
      </c>
      <c r="O297" s="70" t="s">
        <v>92</v>
      </c>
      <c r="P297" s="93" t="s">
        <v>410</v>
      </c>
      <c r="Q297" s="55" t="s">
        <v>20</v>
      </c>
      <c r="R297" s="89" t="s">
        <v>119</v>
      </c>
      <c r="S297" s="55" t="s">
        <v>101</v>
      </c>
      <c r="T297" s="89" t="s">
        <v>120</v>
      </c>
      <c r="U297" s="55" t="s">
        <v>101</v>
      </c>
      <c r="V297" s="89" t="s">
        <v>127</v>
      </c>
      <c r="W297" s="55" t="s">
        <v>102</v>
      </c>
      <c r="X297" s="89" t="s">
        <v>122</v>
      </c>
      <c r="Y297" s="55" t="s">
        <v>93</v>
      </c>
      <c r="Z297" s="91">
        <v>6.11</v>
      </c>
      <c r="AA297" s="52" t="s">
        <v>26</v>
      </c>
      <c r="AB297" s="90" t="s">
        <v>123</v>
      </c>
      <c r="AC297" s="55" t="s">
        <v>91</v>
      </c>
      <c r="AD297" s="91">
        <v>337.76900000000001</v>
      </c>
      <c r="AH297" s="77">
        <f t="shared" si="86"/>
        <v>4505.1010909341203</v>
      </c>
      <c r="AI297" s="78">
        <f t="shared" si="87"/>
        <v>286.2761957955309</v>
      </c>
      <c r="AJ297" s="79">
        <f t="shared" si="88"/>
        <v>183.6780687451909</v>
      </c>
      <c r="AK297" s="77">
        <f t="shared" si="89"/>
        <v>4785.0287907869497</v>
      </c>
      <c r="AL297" s="78">
        <f t="shared" si="90"/>
        <v>85.862168374894694</v>
      </c>
      <c r="AM297" s="79">
        <f t="shared" si="91"/>
        <v>58.513211301624352</v>
      </c>
      <c r="AN297" s="81"/>
      <c r="AO297" s="82"/>
      <c r="AP297" s="79"/>
      <c r="AQ297" s="100">
        <f>AI297*'Berechnungen 525d'!$C$5/'Berechnungen 525d'!$F$3/1000</f>
        <v>11.141608014184772</v>
      </c>
      <c r="AR297" s="100">
        <f>AI297*'Berechnungen 525d'!$C$6/'Berechnungen 525d'!$F$3/1000</f>
        <v>6.2086823285151782</v>
      </c>
      <c r="AS297" s="100">
        <f>AI297*'Berechnungen 525d'!$C$7/'Berechnungen 525d'!$F$3/1000</f>
        <v>3.8697951499649399</v>
      </c>
      <c r="AT297" s="100">
        <f>AI297*'Berechnungen 525d'!$C$8/'Berechnungen 525d'!$F$3/1000</f>
        <v>2.7003515606898203</v>
      </c>
      <c r="AU297" s="100">
        <f>AI297*'Berechnungen 525d'!$C$9/'Berechnungen 525d'!$F$3/1000</f>
        <v>2.1262610714093073</v>
      </c>
      <c r="AV297" s="4">
        <f>AH297/'Berechnungen 525d'!$C$5*'Berechnungen 525d'!$B$3/1000*60</f>
        <v>43.638822326345768</v>
      </c>
      <c r="AW297" s="4">
        <f>AH297/'Berechnungen 525d'!$C$6*'Berechnungen 525d'!$B$3/1000*60</f>
        <v>78.310763352757476</v>
      </c>
      <c r="AX297" s="4">
        <f>AH297/'Berechnungen 525d'!$C$7*'Berechnungen 525d'!$B$3/1000*60</f>
        <v>125.64144450002846</v>
      </c>
      <c r="AY297" s="4">
        <f>AH297/'Berechnungen 525d'!$C$8*'Berechnungen 525d'!$B$3/1000*60</f>
        <v>180.05309369295423</v>
      </c>
      <c r="AZ297" s="4">
        <f>AH297/'Berechnungen 525d'!$C$9*'Berechnungen 525d'!$B$3/1000*60</f>
        <v>228.66742899005183</v>
      </c>
      <c r="BA297" s="99"/>
      <c r="BB297" s="82"/>
      <c r="BC297" s="17">
        <f t="shared" si="92"/>
        <v>92.322000000000003</v>
      </c>
      <c r="BD297" s="95">
        <f t="shared" si="93"/>
        <v>747</v>
      </c>
      <c r="BE297" s="4">
        <f>BD297*60*'Berechnungen 525d'!$D$9/1000</f>
        <v>37.915812765957448</v>
      </c>
      <c r="BF297" s="19">
        <f t="shared" si="94"/>
        <v>1005</v>
      </c>
      <c r="BG297" s="19">
        <f t="shared" si="95"/>
        <v>1036</v>
      </c>
      <c r="BH297" s="19">
        <f t="shared" si="84"/>
        <v>-31</v>
      </c>
      <c r="BI297" s="19" t="str">
        <f>IF(ISBLANK(R297),#REF!,R297)</f>
        <v>2.5</v>
      </c>
      <c r="BJ297" s="19" t="str">
        <f>IF(ISBLANK(Q297),#REF!,Q297)</f>
        <v>km/h</v>
      </c>
      <c r="BK297" s="19" t="e">
        <f t="shared" si="85"/>
        <v>#VALUE!</v>
      </c>
      <c r="BL297" s="47">
        <f t="shared" si="96"/>
        <v>6.11</v>
      </c>
      <c r="BM297" s="48">
        <f t="shared" si="97"/>
        <v>3.871</v>
      </c>
      <c r="BN297" s="20">
        <f t="shared" si="98"/>
        <v>337.76900000000001</v>
      </c>
      <c r="BO297" s="20">
        <f t="shared" si="99"/>
        <v>337.76900000000001</v>
      </c>
      <c r="BP297" s="20">
        <f t="shared" si="100"/>
        <v>0</v>
      </c>
    </row>
    <row r="298" spans="1:68" x14ac:dyDescent="0.25">
      <c r="A298">
        <v>4511.1453217705503</v>
      </c>
      <c r="B298">
        <v>95.054327674493905</v>
      </c>
      <c r="D298">
        <v>4792.7063339731303</v>
      </c>
      <c r="E298">
        <v>80.925250165006503</v>
      </c>
      <c r="J298" s="64">
        <v>92623</v>
      </c>
      <c r="K298" s="88" t="s">
        <v>91</v>
      </c>
      <c r="L298" s="91">
        <v>337.76900000000001</v>
      </c>
      <c r="M298" s="88" t="s">
        <v>91</v>
      </c>
      <c r="N298" s="91">
        <v>3.871</v>
      </c>
      <c r="O298" s="70" t="s">
        <v>92</v>
      </c>
      <c r="P298" s="93" t="s">
        <v>124</v>
      </c>
      <c r="Q298" s="55" t="s">
        <v>20</v>
      </c>
      <c r="R298" s="89" t="s">
        <v>119</v>
      </c>
      <c r="S298" s="55" t="s">
        <v>101</v>
      </c>
      <c r="T298" s="89" t="s">
        <v>120</v>
      </c>
      <c r="U298" s="55" t="s">
        <v>101</v>
      </c>
      <c r="V298" s="89" t="s">
        <v>121</v>
      </c>
      <c r="W298" s="55" t="s">
        <v>102</v>
      </c>
      <c r="X298" s="89" t="s">
        <v>122</v>
      </c>
      <c r="Y298" s="55" t="s">
        <v>93</v>
      </c>
      <c r="Z298" s="91">
        <v>5.8</v>
      </c>
      <c r="AA298" s="52" t="s">
        <v>26</v>
      </c>
      <c r="AB298" s="90" t="s">
        <v>125</v>
      </c>
      <c r="AC298" s="55" t="s">
        <v>91</v>
      </c>
      <c r="AD298" s="91">
        <v>337.76900000000001</v>
      </c>
      <c r="AH298" s="77">
        <f t="shared" si="86"/>
        <v>4511.1453217705503</v>
      </c>
      <c r="AI298" s="78">
        <f t="shared" si="87"/>
        <v>285.16298302348173</v>
      </c>
      <c r="AJ298" s="79">
        <f t="shared" si="88"/>
        <v>183.20929061032629</v>
      </c>
      <c r="AK298" s="77">
        <f t="shared" si="89"/>
        <v>4792.7063339731303</v>
      </c>
      <c r="AL298" s="78">
        <f t="shared" si="90"/>
        <v>80.925250165006503</v>
      </c>
      <c r="AM298" s="79">
        <f t="shared" si="91"/>
        <v>55.237294137484113</v>
      </c>
      <c r="AN298" s="81"/>
      <c r="AO298" s="82"/>
      <c r="AP298" s="79"/>
      <c r="AQ298" s="100">
        <f>AI298*'Berechnungen 525d'!$C$5/'Berechnungen 525d'!$F$3/1000</f>
        <v>11.098282790066541</v>
      </c>
      <c r="AR298" s="100">
        <f>AI298*'Berechnungen 525d'!$C$6/'Berechnungen 525d'!$F$3/1000</f>
        <v>6.1845392646935684</v>
      </c>
      <c r="AS298" s="100">
        <f>AI298*'Berechnungen 525d'!$C$7/'Berechnungen 525d'!$F$3/1000</f>
        <v>3.8547470759391422</v>
      </c>
      <c r="AT298" s="100">
        <f>AI298*'Berechnungen 525d'!$C$8/'Berechnungen 525d'!$F$3/1000</f>
        <v>2.6898509815619289</v>
      </c>
      <c r="AU298" s="100">
        <f>AI298*'Berechnungen 525d'!$C$9/'Berechnungen 525d'!$F$3/1000</f>
        <v>2.1179928988676608</v>
      </c>
      <c r="AV298" s="4">
        <f>AH298/'Berechnungen 525d'!$C$5*'Berechnungen 525d'!$B$3/1000*60</f>
        <v>43.697369983822568</v>
      </c>
      <c r="AW298" s="4">
        <f>AH298/'Berechnungen 525d'!$C$6*'Berechnungen 525d'!$B$3/1000*60</f>
        <v>78.415828327133667</v>
      </c>
      <c r="AX298" s="4">
        <f>AH298/'Berechnungen 525d'!$C$7*'Berechnungen 525d'!$B$3/1000*60</f>
        <v>125.81001028309359</v>
      </c>
      <c r="AY298" s="4">
        <f>AH298/'Berechnungen 525d'!$C$8*'Berechnungen 525d'!$B$3/1000*60</f>
        <v>180.29466040569315</v>
      </c>
      <c r="AZ298" s="4">
        <f>AH298/'Berechnungen 525d'!$C$9*'Berechnungen 525d'!$B$3/1000*60</f>
        <v>228.97421871523031</v>
      </c>
      <c r="BA298" s="99"/>
      <c r="BB298" s="82"/>
      <c r="BC298" s="17">
        <f t="shared" si="92"/>
        <v>92.623000000000005</v>
      </c>
      <c r="BD298" s="95">
        <f t="shared" si="93"/>
        <v>751</v>
      </c>
      <c r="BE298" s="4">
        <f>BD298*60*'Berechnungen 525d'!$D$9/1000</f>
        <v>38.118842553191492</v>
      </c>
      <c r="BF298" s="19">
        <f t="shared" si="94"/>
        <v>1004</v>
      </c>
      <c r="BG298" s="19">
        <f t="shared" si="95"/>
        <v>1036</v>
      </c>
      <c r="BH298" s="19">
        <f t="shared" si="84"/>
        <v>-32</v>
      </c>
      <c r="BI298" s="19" t="str">
        <f>IF(ISBLANK(R298),#REF!,R298)</f>
        <v>2.5</v>
      </c>
      <c r="BJ298" s="19" t="str">
        <f>IF(ISBLANK(Q298),#REF!,Q298)</f>
        <v>km/h</v>
      </c>
      <c r="BK298" s="19" t="e">
        <f t="shared" si="85"/>
        <v>#VALUE!</v>
      </c>
      <c r="BL298" s="47">
        <f t="shared" si="96"/>
        <v>5.8</v>
      </c>
      <c r="BM298" s="48">
        <f t="shared" si="97"/>
        <v>3.871</v>
      </c>
      <c r="BN298" s="20">
        <f t="shared" si="98"/>
        <v>337.76900000000001</v>
      </c>
      <c r="BO298" s="20">
        <f t="shared" si="99"/>
        <v>337.76900000000001</v>
      </c>
      <c r="BP298" s="20">
        <f t="shared" si="100"/>
        <v>0</v>
      </c>
    </row>
    <row r="299" spans="1:68" x14ac:dyDescent="0.25">
      <c r="A299">
        <v>4521.2072190749504</v>
      </c>
      <c r="B299">
        <v>93.380519011165902</v>
      </c>
      <c r="D299">
        <v>4785.0287907869497</v>
      </c>
      <c r="E299">
        <v>77.957030034973798</v>
      </c>
      <c r="J299" s="64">
        <v>92893</v>
      </c>
      <c r="K299" s="88" t="s">
        <v>91</v>
      </c>
      <c r="L299" s="91">
        <v>337.76900000000001</v>
      </c>
      <c r="M299" s="88" t="s">
        <v>91</v>
      </c>
      <c r="N299" s="91">
        <v>3.88</v>
      </c>
      <c r="O299" s="70" t="s">
        <v>92</v>
      </c>
      <c r="P299" s="93" t="s">
        <v>128</v>
      </c>
      <c r="Q299" s="55" t="s">
        <v>20</v>
      </c>
      <c r="R299" s="89" t="s">
        <v>119</v>
      </c>
      <c r="S299" s="55" t="s">
        <v>101</v>
      </c>
      <c r="T299" s="89" t="s">
        <v>120</v>
      </c>
      <c r="U299" s="55" t="s">
        <v>101</v>
      </c>
      <c r="V299" s="89" t="s">
        <v>121</v>
      </c>
      <c r="W299" s="55" t="s">
        <v>102</v>
      </c>
      <c r="X299" s="89" t="s">
        <v>122</v>
      </c>
      <c r="Y299" s="55" t="s">
        <v>93</v>
      </c>
      <c r="Z299" s="91">
        <v>5.72</v>
      </c>
      <c r="AA299" s="52" t="s">
        <v>26</v>
      </c>
      <c r="AB299" s="90" t="s">
        <v>125</v>
      </c>
      <c r="AC299" s="55" t="s">
        <v>91</v>
      </c>
      <c r="AD299" s="91">
        <v>337.76900000000001</v>
      </c>
      <c r="AH299" s="77">
        <f t="shared" si="86"/>
        <v>4521.2072190749504</v>
      </c>
      <c r="AI299" s="78">
        <f t="shared" si="87"/>
        <v>280.14155703349769</v>
      </c>
      <c r="AJ299" s="79">
        <f t="shared" si="88"/>
        <v>180.38460795573545</v>
      </c>
      <c r="AK299" s="77">
        <f t="shared" si="89"/>
        <v>4785.0287907869497</v>
      </c>
      <c r="AL299" s="78">
        <f t="shared" si="90"/>
        <v>77.957030034973798</v>
      </c>
      <c r="AM299" s="79">
        <f t="shared" si="91"/>
        <v>53.126030441798662</v>
      </c>
      <c r="AN299" s="81"/>
      <c r="AO299" s="82"/>
      <c r="AP299" s="79"/>
      <c r="AQ299" s="100">
        <f>AI299*'Berechnungen 525d'!$C$5/'Berechnungen 525d'!$F$3/1000</f>
        <v>10.902853477834794</v>
      </c>
      <c r="AR299" s="100">
        <f>AI299*'Berechnungen 525d'!$C$6/'Berechnungen 525d'!$F$3/1000</f>
        <v>6.0756359074957249</v>
      </c>
      <c r="AS299" s="100">
        <f>AI299*'Berechnungen 525d'!$C$7/'Berechnungen 525d'!$F$3/1000</f>
        <v>3.786868956041856</v>
      </c>
      <c r="AT299" s="100">
        <f>AI299*'Berechnungen 525d'!$C$8/'Berechnungen 525d'!$F$3/1000</f>
        <v>2.6424854803149214</v>
      </c>
      <c r="AU299" s="100">
        <f>AI299*'Berechnungen 525d'!$C$9/'Berechnungen 525d'!$F$3/1000</f>
        <v>2.0806972285944263</v>
      </c>
      <c r="AV299" s="4">
        <f>AH299/'Berechnungen 525d'!$C$5*'Berechnungen 525d'!$B$3/1000*60</f>
        <v>43.794834910773105</v>
      </c>
      <c r="AW299" s="4">
        <f>AH299/'Berechnungen 525d'!$C$6*'Berechnungen 525d'!$B$3/1000*60</f>
        <v>78.590731141250359</v>
      </c>
      <c r="AX299" s="4">
        <f>AH299/'Berechnungen 525d'!$C$7*'Berechnungen 525d'!$B$3/1000*60</f>
        <v>126.09062358925885</v>
      </c>
      <c r="AY299" s="4">
        <f>AH299/'Berechnungen 525d'!$C$8*'Berechnungen 525d'!$B$3/1000*60</f>
        <v>180.69679915941032</v>
      </c>
      <c r="AZ299" s="4">
        <f>AH299/'Berechnungen 525d'!$C$9*'Berechnungen 525d'!$B$3/1000*60</f>
        <v>229.4849349324511</v>
      </c>
      <c r="BA299" s="99"/>
      <c r="BB299" s="82"/>
      <c r="BC299" s="17">
        <f t="shared" si="92"/>
        <v>92.893000000000001</v>
      </c>
      <c r="BD299" s="95">
        <f t="shared" si="93"/>
        <v>752</v>
      </c>
      <c r="BE299" s="4">
        <f>BD299*60*'Berechnungen 525d'!$D$9/1000</f>
        <v>38.169599999999996</v>
      </c>
      <c r="BF299" s="19">
        <f t="shared" si="94"/>
        <v>1004</v>
      </c>
      <c r="BG299" s="19">
        <f t="shared" si="95"/>
        <v>1036</v>
      </c>
      <c r="BH299" s="19">
        <f t="shared" si="84"/>
        <v>-32</v>
      </c>
      <c r="BI299" s="19" t="str">
        <f>IF(ISBLANK(R299),#REF!,R299)</f>
        <v>2.5</v>
      </c>
      <c r="BJ299" s="19" t="str">
        <f>IF(ISBLANK(Q299),#REF!,Q299)</f>
        <v>km/h</v>
      </c>
      <c r="BK299" s="19" t="e">
        <f t="shared" si="85"/>
        <v>#VALUE!</v>
      </c>
      <c r="BL299" s="47">
        <f t="shared" si="96"/>
        <v>5.72</v>
      </c>
      <c r="BM299" s="48">
        <f t="shared" si="97"/>
        <v>3.88</v>
      </c>
      <c r="BN299" s="20">
        <f t="shared" si="98"/>
        <v>337.76900000000001</v>
      </c>
      <c r="BO299" s="20">
        <f t="shared" si="99"/>
        <v>337.76900000000001</v>
      </c>
      <c r="BP299" s="20">
        <f t="shared" si="100"/>
        <v>0</v>
      </c>
    </row>
    <row r="300" spans="1:68" x14ac:dyDescent="0.25">
      <c r="A300">
        <v>4521.21243411449</v>
      </c>
      <c r="B300">
        <v>93.846117742033897</v>
      </c>
      <c r="D300">
        <v>4792.7063339731303</v>
      </c>
      <c r="E300">
        <v>74.008254117575603</v>
      </c>
      <c r="J300" s="64">
        <v>93184</v>
      </c>
      <c r="K300" s="88" t="s">
        <v>91</v>
      </c>
      <c r="L300" s="91">
        <v>337.76900000000001</v>
      </c>
      <c r="M300" s="88" t="s">
        <v>91</v>
      </c>
      <c r="N300" s="91">
        <v>3.871</v>
      </c>
      <c r="O300" s="70" t="s">
        <v>92</v>
      </c>
      <c r="P300" s="93" t="s">
        <v>118</v>
      </c>
      <c r="Q300" s="55" t="s">
        <v>20</v>
      </c>
      <c r="R300" s="89" t="s">
        <v>119</v>
      </c>
      <c r="S300" s="55" t="s">
        <v>101</v>
      </c>
      <c r="T300" s="89" t="s">
        <v>120</v>
      </c>
      <c r="U300" s="55" t="s">
        <v>101</v>
      </c>
      <c r="V300" s="89" t="s">
        <v>121</v>
      </c>
      <c r="W300" s="55" t="s">
        <v>102</v>
      </c>
      <c r="X300" s="89" t="s">
        <v>122</v>
      </c>
      <c r="Y300" s="55" t="s">
        <v>93</v>
      </c>
      <c r="Z300" s="91">
        <v>5.87</v>
      </c>
      <c r="AA300" s="52" t="s">
        <v>26</v>
      </c>
      <c r="AB300" s="90" t="s">
        <v>123</v>
      </c>
      <c r="AC300" s="55" t="s">
        <v>91</v>
      </c>
      <c r="AD300" s="91">
        <v>337.76900000000001</v>
      </c>
      <c r="AH300" s="77">
        <f t="shared" si="86"/>
        <v>4521.21243411449</v>
      </c>
      <c r="AI300" s="78">
        <f t="shared" si="87"/>
        <v>281.53835322610166</v>
      </c>
      <c r="AJ300" s="79">
        <f t="shared" si="88"/>
        <v>181.28422140485728</v>
      </c>
      <c r="AK300" s="77">
        <f t="shared" si="89"/>
        <v>4792.7063339731303</v>
      </c>
      <c r="AL300" s="78">
        <f t="shared" si="90"/>
        <v>74.008254117575603</v>
      </c>
      <c r="AM300" s="79">
        <f t="shared" si="91"/>
        <v>50.515947654888109</v>
      </c>
      <c r="AN300" s="81"/>
      <c r="AO300" s="82"/>
      <c r="AP300" s="79"/>
      <c r="AQ300" s="100">
        <f>AI300*'Berechnungen 525d'!$C$5/'Berechnungen 525d'!$F$3/1000</f>
        <v>10.957215509614812</v>
      </c>
      <c r="AR300" s="100">
        <f>AI300*'Berechnungen 525d'!$C$6/'Berechnungen 525d'!$F$3/1000</f>
        <v>6.1059292534494745</v>
      </c>
      <c r="AS300" s="100">
        <f>AI300*'Berechnungen 525d'!$C$7/'Berechnungen 525d'!$F$3/1000</f>
        <v>3.8057504250952201</v>
      </c>
      <c r="AT300" s="100">
        <f>AI300*'Berechnungen 525d'!$C$8/'Berechnungen 525d'!$F$3/1000</f>
        <v>2.6556610109180938</v>
      </c>
      <c r="AU300" s="100">
        <f>AI300*'Berechnungen 525d'!$C$9/'Berechnungen 525d'!$F$3/1000</f>
        <v>2.091071662140231</v>
      </c>
      <c r="AV300" s="4">
        <f>AH300/'Berechnungen 525d'!$C$5*'Berechnungen 525d'!$B$3/1000*60</f>
        <v>43.794885426439521</v>
      </c>
      <c r="AW300" s="4">
        <f>AH300/'Berechnungen 525d'!$C$6*'Berechnungen 525d'!$B$3/1000*60</f>
        <v>78.590821792651752</v>
      </c>
      <c r="AX300" s="4">
        <f>AH300/'Berechnungen 525d'!$C$7*'Berechnungen 525d'!$B$3/1000*60</f>
        <v>126.09076902996875</v>
      </c>
      <c r="AY300" s="4">
        <f>AH300/'Berechnungen 525d'!$C$8*'Berechnungen 525d'!$B$3/1000*60</f>
        <v>180.69700758625444</v>
      </c>
      <c r="AZ300" s="4">
        <f>AH300/'Berechnungen 525d'!$C$9*'Berechnungen 525d'!$B$3/1000*60</f>
        <v>229.48519963454311</v>
      </c>
      <c r="BA300" s="99"/>
      <c r="BB300" s="82"/>
      <c r="BC300" s="17">
        <f t="shared" si="92"/>
        <v>93.183999999999997</v>
      </c>
      <c r="BD300" s="95">
        <f t="shared" si="93"/>
        <v>750</v>
      </c>
      <c r="BE300" s="4">
        <f>BD300*60*'Berechnungen 525d'!$D$9/1000</f>
        <v>38.068085106382973</v>
      </c>
      <c r="BF300" s="19">
        <f t="shared" si="94"/>
        <v>1004</v>
      </c>
      <c r="BG300" s="19">
        <f t="shared" si="95"/>
        <v>1036</v>
      </c>
      <c r="BH300" s="19">
        <f t="shared" si="84"/>
        <v>-32</v>
      </c>
      <c r="BI300" s="19" t="str">
        <f>IF(ISBLANK(R300),#REF!,R300)</f>
        <v>2.5</v>
      </c>
      <c r="BJ300" s="19" t="str">
        <f>IF(ISBLANK(Q300),#REF!,Q300)</f>
        <v>km/h</v>
      </c>
      <c r="BK300" s="19" t="e">
        <f t="shared" si="85"/>
        <v>#VALUE!</v>
      </c>
      <c r="BL300" s="47">
        <f t="shared" si="96"/>
        <v>5.87</v>
      </c>
      <c r="BM300" s="48">
        <f t="shared" si="97"/>
        <v>3.871</v>
      </c>
      <c r="BN300" s="20">
        <f t="shared" si="98"/>
        <v>337.76900000000001</v>
      </c>
      <c r="BO300" s="20">
        <f t="shared" si="99"/>
        <v>337.76900000000001</v>
      </c>
      <c r="BP300" s="20">
        <f t="shared" si="100"/>
        <v>0</v>
      </c>
    </row>
    <row r="301" spans="1:68" x14ac:dyDescent="0.25">
      <c r="A301">
        <v>4523.2191813326599</v>
      </c>
      <c r="B301">
        <v>93.008509380030901</v>
      </c>
      <c r="D301">
        <v>4792.7063339731303</v>
      </c>
      <c r="E301">
        <v>69.067542655125095</v>
      </c>
      <c r="J301" s="64">
        <v>93474</v>
      </c>
      <c r="K301" s="88" t="s">
        <v>91</v>
      </c>
      <c r="L301" s="91">
        <v>337.76900000000001</v>
      </c>
      <c r="M301" s="88" t="s">
        <v>91</v>
      </c>
      <c r="N301" s="91">
        <v>3.867</v>
      </c>
      <c r="O301" s="70" t="s">
        <v>92</v>
      </c>
      <c r="P301" s="93" t="s">
        <v>124</v>
      </c>
      <c r="Q301" s="55" t="s">
        <v>20</v>
      </c>
      <c r="R301" s="89" t="s">
        <v>119</v>
      </c>
      <c r="S301" s="55" t="s">
        <v>101</v>
      </c>
      <c r="T301" s="89" t="s">
        <v>120</v>
      </c>
      <c r="U301" s="55" t="s">
        <v>101</v>
      </c>
      <c r="V301" s="89" t="s">
        <v>121</v>
      </c>
      <c r="W301" s="55" t="s">
        <v>102</v>
      </c>
      <c r="X301" s="89" t="s">
        <v>122</v>
      </c>
      <c r="Y301" s="55" t="s">
        <v>93</v>
      </c>
      <c r="Z301" s="91">
        <v>5.8</v>
      </c>
      <c r="AA301" s="52" t="s">
        <v>26</v>
      </c>
      <c r="AB301" s="90" t="s">
        <v>125</v>
      </c>
      <c r="AC301" s="55" t="s">
        <v>91</v>
      </c>
      <c r="AD301" s="91">
        <v>337.76900000000001</v>
      </c>
      <c r="AH301" s="77">
        <f t="shared" si="86"/>
        <v>4523.2191813326599</v>
      </c>
      <c r="AI301" s="78">
        <f t="shared" si="87"/>
        <v>279.02552814009272</v>
      </c>
      <c r="AJ301" s="79">
        <f t="shared" si="88"/>
        <v>179.74594349869719</v>
      </c>
      <c r="AK301" s="77">
        <f t="shared" si="89"/>
        <v>4792.7063339731303</v>
      </c>
      <c r="AL301" s="78">
        <f t="shared" si="90"/>
        <v>69.067542655125095</v>
      </c>
      <c r="AM301" s="79">
        <f t="shared" si="91"/>
        <v>47.143557310176753</v>
      </c>
      <c r="AN301" s="81"/>
      <c r="AO301" s="82"/>
      <c r="AP301" s="79"/>
      <c r="AQ301" s="100">
        <f>AI301*'Berechnungen 525d'!$C$5/'Berechnungen 525d'!$F$3/1000</f>
        <v>10.859418652846051</v>
      </c>
      <c r="AR301" s="100">
        <f>AI301*'Berechnungen 525d'!$C$6/'Berechnungen 525d'!$F$3/1000</f>
        <v>6.0514317683798584</v>
      </c>
      <c r="AS301" s="100">
        <f>AI301*'Berechnungen 525d'!$C$7/'Berechnungen 525d'!$F$3/1000</f>
        <v>3.7717828145381311</v>
      </c>
      <c r="AT301" s="100">
        <f>AI301*'Berechnungen 525d'!$C$8/'Berechnungen 525d'!$F$3/1000</f>
        <v>2.6319583376172675</v>
      </c>
      <c r="AU301" s="100">
        <f>AI301*'Berechnungen 525d'!$C$9/'Berechnungen 525d'!$F$3/1000</f>
        <v>2.0724081398561163</v>
      </c>
      <c r="AV301" s="4">
        <f>AH301/'Berechnungen 525d'!$C$5*'Berechnungen 525d'!$B$3/1000*60</f>
        <v>43.81432385490983</v>
      </c>
      <c r="AW301" s="4">
        <f>AH301/'Berechnungen 525d'!$C$6*'Berechnungen 525d'!$B$3/1000*60</f>
        <v>78.625704451961482</v>
      </c>
      <c r="AX301" s="4">
        <f>AH301/'Berechnungen 525d'!$C$7*'Berechnungen 525d'!$B$3/1000*60</f>
        <v>126.14673461523489</v>
      </c>
      <c r="AY301" s="4">
        <f>AH301/'Berechnungen 525d'!$C$8*'Berechnungen 525d'!$B$3/1000*60</f>
        <v>180.77721023600591</v>
      </c>
      <c r="AZ301" s="4">
        <f>AH301/'Berechnungen 525d'!$C$9*'Berechnungen 525d'!$B$3/1000*60</f>
        <v>229.58705699972748</v>
      </c>
      <c r="BA301" s="99"/>
      <c r="BB301" s="82"/>
      <c r="BC301" s="17">
        <f t="shared" si="92"/>
        <v>93.474000000000004</v>
      </c>
      <c r="BD301" s="95">
        <f t="shared" si="93"/>
        <v>751</v>
      </c>
      <c r="BE301" s="4">
        <f>BD301*60*'Berechnungen 525d'!$D$9/1000</f>
        <v>38.118842553191492</v>
      </c>
      <c r="BF301" s="19">
        <f t="shared" si="94"/>
        <v>1004</v>
      </c>
      <c r="BG301" s="19">
        <f t="shared" si="95"/>
        <v>1036</v>
      </c>
      <c r="BH301" s="19">
        <f t="shared" si="84"/>
        <v>-32</v>
      </c>
      <c r="BI301" s="19" t="str">
        <f>IF(ISBLANK(R301),#REF!,R301)</f>
        <v>2.5</v>
      </c>
      <c r="BJ301" s="19" t="str">
        <f>IF(ISBLANK(Q301),#REF!,Q301)</f>
        <v>km/h</v>
      </c>
      <c r="BK301" s="19" t="e">
        <f t="shared" si="85"/>
        <v>#VALUE!</v>
      </c>
      <c r="BL301" s="47">
        <f t="shared" si="96"/>
        <v>5.8</v>
      </c>
      <c r="BM301" s="48">
        <f t="shared" si="97"/>
        <v>3.867</v>
      </c>
      <c r="BN301" s="20">
        <f t="shared" si="98"/>
        <v>337.76900000000001</v>
      </c>
      <c r="BO301" s="20">
        <f t="shared" si="99"/>
        <v>337.76900000000001</v>
      </c>
      <c r="BP301" s="20">
        <f t="shared" si="100"/>
        <v>0</v>
      </c>
    </row>
    <row r="302" spans="1:68" x14ac:dyDescent="0.25">
      <c r="A302">
        <v>4525.2238425350097</v>
      </c>
      <c r="B302">
        <v>91.984661525680707</v>
      </c>
      <c r="D302">
        <v>4792.7063339731303</v>
      </c>
      <c r="E302">
        <v>68.0794003626349</v>
      </c>
      <c r="J302" s="64">
        <v>93754</v>
      </c>
      <c r="K302" s="88" t="s">
        <v>91</v>
      </c>
      <c r="L302" s="91">
        <v>337.76900000000001</v>
      </c>
      <c r="M302" s="88" t="s">
        <v>91</v>
      </c>
      <c r="N302" s="91">
        <v>3.871</v>
      </c>
      <c r="O302" s="70" t="s">
        <v>92</v>
      </c>
      <c r="P302" s="93" t="s">
        <v>128</v>
      </c>
      <c r="Q302" s="55" t="s">
        <v>20</v>
      </c>
      <c r="R302" s="89" t="s">
        <v>119</v>
      </c>
      <c r="S302" s="55" t="s">
        <v>101</v>
      </c>
      <c r="T302" s="89" t="s">
        <v>120</v>
      </c>
      <c r="U302" s="55" t="s">
        <v>101</v>
      </c>
      <c r="V302" s="89" t="s">
        <v>121</v>
      </c>
      <c r="W302" s="55" t="s">
        <v>102</v>
      </c>
      <c r="X302" s="89" t="s">
        <v>122</v>
      </c>
      <c r="Y302" s="55" t="s">
        <v>93</v>
      </c>
      <c r="Z302" s="91">
        <v>5.73</v>
      </c>
      <c r="AA302" s="52" t="s">
        <v>26</v>
      </c>
      <c r="AB302" s="90" t="s">
        <v>125</v>
      </c>
      <c r="AC302" s="55" t="s">
        <v>91</v>
      </c>
      <c r="AD302" s="91">
        <v>337.76900000000001</v>
      </c>
      <c r="AH302" s="77">
        <f t="shared" si="86"/>
        <v>4525.2238425350097</v>
      </c>
      <c r="AI302" s="78">
        <f t="shared" si="87"/>
        <v>275.95398457704209</v>
      </c>
      <c r="AJ302" s="79">
        <f t="shared" si="88"/>
        <v>177.84606577086547</v>
      </c>
      <c r="AK302" s="77">
        <f t="shared" si="89"/>
        <v>4792.7063339731303</v>
      </c>
      <c r="AL302" s="78">
        <f t="shared" si="90"/>
        <v>68.0794003626349</v>
      </c>
      <c r="AM302" s="79">
        <f t="shared" si="91"/>
        <v>46.469079241234425</v>
      </c>
      <c r="AN302" s="81"/>
      <c r="AO302" s="82"/>
      <c r="AP302" s="79"/>
      <c r="AQ302" s="100">
        <f>AI302*'Berechnungen 525d'!$C$5/'Berechnungen 525d'!$F$3/1000</f>
        <v>10.739876983365274</v>
      </c>
      <c r="AR302" s="100">
        <f>AI302*'Berechnungen 525d'!$C$6/'Berechnungen 525d'!$F$3/1000</f>
        <v>5.9848169449287409</v>
      </c>
      <c r="AS302" s="100">
        <f>AI302*'Berechnungen 525d'!$C$7/'Berechnungen 525d'!$F$3/1000</f>
        <v>3.7302626163596946</v>
      </c>
      <c r="AT302" s="100">
        <f>AI302*'Berechnungen 525d'!$C$8/'Berechnungen 525d'!$F$3/1000</f>
        <v>2.6029854520751714</v>
      </c>
      <c r="AU302" s="100">
        <f>AI302*'Berechnungen 525d'!$C$9/'Berechnungen 525d'!$F$3/1000</f>
        <v>2.0495948441536784</v>
      </c>
      <c r="AV302" s="4">
        <f>AH302/'Berechnungen 525d'!$C$5*'Berechnungen 525d'!$B$3/1000*60</f>
        <v>43.83374207711352</v>
      </c>
      <c r="AW302" s="4">
        <f>AH302/'Berechnungen 525d'!$C$6*'Berechnungen 525d'!$B$3/1000*60</f>
        <v>78.660550850710578</v>
      </c>
      <c r="AX302" s="4">
        <f>AH302/'Berechnungen 525d'!$C$7*'Berechnungen 525d'!$B$3/1000*60</f>
        <v>126.20264202421696</v>
      </c>
      <c r="AY302" s="4">
        <f>AH302/'Berechnungen 525d'!$C$8*'Berechnungen 525d'!$B$3/1000*60</f>
        <v>180.85732951501959</v>
      </c>
      <c r="AZ302" s="4">
        <f>AH302/'Berechnungen 525d'!$C$9*'Berechnungen 525d'!$B$3/1000*60</f>
        <v>229.68880848407488</v>
      </c>
      <c r="BA302" s="99"/>
      <c r="BB302" s="82"/>
      <c r="BC302" s="17">
        <f t="shared" si="92"/>
        <v>93.754000000000005</v>
      </c>
      <c r="BD302" s="95">
        <f t="shared" si="93"/>
        <v>752</v>
      </c>
      <c r="BE302" s="4">
        <f>BD302*60*'Berechnungen 525d'!$D$9/1000</f>
        <v>38.169599999999996</v>
      </c>
      <c r="BF302" s="19">
        <f t="shared" si="94"/>
        <v>1004</v>
      </c>
      <c r="BG302" s="19">
        <f t="shared" si="95"/>
        <v>1036</v>
      </c>
      <c r="BH302" s="19">
        <f t="shared" si="84"/>
        <v>-32</v>
      </c>
      <c r="BI302" s="19" t="str">
        <f>IF(ISBLANK(R302),#REF!,R302)</f>
        <v>2.5</v>
      </c>
      <c r="BJ302" s="19" t="str">
        <f>IF(ISBLANK(Q302),#REF!,Q302)</f>
        <v>km/h</v>
      </c>
      <c r="BK302" s="19" t="e">
        <f t="shared" si="85"/>
        <v>#VALUE!</v>
      </c>
      <c r="BL302" s="47">
        <f t="shared" si="96"/>
        <v>5.73</v>
      </c>
      <c r="BM302" s="48">
        <f t="shared" si="97"/>
        <v>3.871</v>
      </c>
      <c r="BN302" s="20">
        <f t="shared" si="98"/>
        <v>337.76900000000001</v>
      </c>
      <c r="BO302" s="20">
        <f t="shared" si="99"/>
        <v>337.76900000000001</v>
      </c>
      <c r="BP302" s="20">
        <f t="shared" si="100"/>
        <v>0</v>
      </c>
    </row>
    <row r="303" spans="1:68" x14ac:dyDescent="0.25">
      <c r="A303">
        <v>4531.2659873556104</v>
      </c>
      <c r="B303">
        <v>91.427351109317101</v>
      </c>
      <c r="J303" s="64">
        <v>94045</v>
      </c>
      <c r="K303" s="88" t="s">
        <v>91</v>
      </c>
      <c r="L303" s="91">
        <v>337.76900000000001</v>
      </c>
      <c r="M303" s="88" t="s">
        <v>91</v>
      </c>
      <c r="N303" s="91">
        <v>3.8759999999999999</v>
      </c>
      <c r="O303" s="70" t="s">
        <v>92</v>
      </c>
      <c r="P303" s="93" t="s">
        <v>124</v>
      </c>
      <c r="Q303" s="55" t="s">
        <v>20</v>
      </c>
      <c r="R303" s="89" t="s">
        <v>119</v>
      </c>
      <c r="S303" s="55" t="s">
        <v>101</v>
      </c>
      <c r="T303" s="89" t="s">
        <v>120</v>
      </c>
      <c r="U303" s="55" t="s">
        <v>101</v>
      </c>
      <c r="V303" s="89" t="s">
        <v>121</v>
      </c>
      <c r="W303" s="55" t="s">
        <v>102</v>
      </c>
      <c r="X303" s="89" t="s">
        <v>122</v>
      </c>
      <c r="Y303" s="55" t="s">
        <v>93</v>
      </c>
      <c r="Z303" s="91">
        <v>5.81</v>
      </c>
      <c r="AA303" s="52" t="s">
        <v>26</v>
      </c>
      <c r="AB303" s="90" t="s">
        <v>125</v>
      </c>
      <c r="AC303" s="55" t="s">
        <v>91</v>
      </c>
      <c r="AD303" s="91">
        <v>337.76900000000001</v>
      </c>
      <c r="AH303" s="77">
        <f t="shared" si="86"/>
        <v>4531.2659873556104</v>
      </c>
      <c r="AI303" s="78">
        <f t="shared" si="87"/>
        <v>274.2820533279513</v>
      </c>
      <c r="AJ303" s="79">
        <f t="shared" si="88"/>
        <v>177.00456804938517</v>
      </c>
      <c r="AK303" s="77"/>
      <c r="AL303" s="78"/>
      <c r="AM303" s="79"/>
      <c r="AN303" s="81"/>
      <c r="AO303" s="82"/>
      <c r="AP303" s="79"/>
      <c r="AQ303" s="100">
        <f>AI303*'Berechnungen 525d'!$C$5/'Berechnungen 525d'!$F$3/1000</f>
        <v>10.674806946535039</v>
      </c>
      <c r="AR303" s="100">
        <f>AI303*'Berechnungen 525d'!$C$6/'Berechnungen 525d'!$F$3/1000</f>
        <v>5.9485565427256306</v>
      </c>
      <c r="AS303" s="100">
        <f>AI303*'Berechnungen 525d'!$C$7/'Berechnungen 525d'!$F$3/1000</f>
        <v>3.7076619547125507</v>
      </c>
      <c r="AT303" s="100">
        <f>AI303*'Berechnungen 525d'!$C$8/'Berechnungen 525d'!$F$3/1000</f>
        <v>2.5872146607060107</v>
      </c>
      <c r="AU303" s="100">
        <f>AI303*'Berechnungen 525d'!$C$9/'Berechnungen 525d'!$F$3/1000</f>
        <v>2.0371768981937088</v>
      </c>
      <c r="AV303" s="4">
        <f>AH303/'Berechnungen 525d'!$C$5*'Berechnungen 525d'!$B$3/1000*60</f>
        <v>43.892269528323631</v>
      </c>
      <c r="AW303" s="4">
        <f>AH303/'Berechnungen 525d'!$C$6*'Berechnungen 525d'!$B$3/1000*60</f>
        <v>78.765579564525979</v>
      </c>
      <c r="AX303" s="4">
        <f>AH303/'Berechnungen 525d'!$C$7*'Berechnungen 525d'!$B$3/1000*60</f>
        <v>126.37114963099771</v>
      </c>
      <c r="AY303" s="4">
        <f>AH303/'Berechnungen 525d'!$C$8*'Berechnungen 525d'!$B$3/1000*60</f>
        <v>181.09881285702033</v>
      </c>
      <c r="AZ303" s="4">
        <f>AH303/'Berechnungen 525d'!$C$9*'Berechnungen 525d'!$B$3/1000*60</f>
        <v>229.99549232841582</v>
      </c>
      <c r="BA303" s="99"/>
      <c r="BB303" s="82"/>
      <c r="BC303" s="17">
        <f t="shared" si="92"/>
        <v>94.045000000000002</v>
      </c>
      <c r="BD303" s="95">
        <f t="shared" si="93"/>
        <v>751</v>
      </c>
      <c r="BE303" s="4">
        <f>BD303*60*'Berechnungen 525d'!$D$9/1000</f>
        <v>38.118842553191492</v>
      </c>
      <c r="BF303" s="19">
        <f t="shared" si="94"/>
        <v>1004</v>
      </c>
      <c r="BG303" s="19">
        <f t="shared" si="95"/>
        <v>1036</v>
      </c>
      <c r="BH303" s="19">
        <f t="shared" si="84"/>
        <v>-32</v>
      </c>
      <c r="BI303" s="19" t="str">
        <f>IF(ISBLANK(R303),#REF!,R303)</f>
        <v>2.5</v>
      </c>
      <c r="BJ303" s="19" t="str">
        <f>IF(ISBLANK(Q303),#REF!,Q303)</f>
        <v>km/h</v>
      </c>
      <c r="BK303" s="19" t="e">
        <f t="shared" si="85"/>
        <v>#VALUE!</v>
      </c>
      <c r="BL303" s="47">
        <f t="shared" si="96"/>
        <v>5.81</v>
      </c>
      <c r="BM303" s="48">
        <f t="shared" si="97"/>
        <v>3.8759999999999999</v>
      </c>
      <c r="BN303" s="20">
        <f t="shared" si="98"/>
        <v>337.76900000000001</v>
      </c>
      <c r="BO303" s="20">
        <f t="shared" si="99"/>
        <v>337.76900000000001</v>
      </c>
      <c r="BP303" s="20">
        <f t="shared" si="100"/>
        <v>0</v>
      </c>
    </row>
    <row r="304" spans="1:68" x14ac:dyDescent="0.25">
      <c r="A304">
        <v>4537.3008311208496</v>
      </c>
      <c r="B304">
        <v>90.218202469738401</v>
      </c>
      <c r="AD304" s="59"/>
      <c r="AH304" s="77">
        <f t="shared" si="86"/>
        <v>4537.3008311208496</v>
      </c>
      <c r="AI304" s="78">
        <f t="shared" si="87"/>
        <v>270.6546074092152</v>
      </c>
      <c r="AJ304" s="79">
        <f t="shared" si="88"/>
        <v>174.89626123144424</v>
      </c>
      <c r="AK304" s="77"/>
      <c r="AL304" s="78"/>
      <c r="AM304" s="79"/>
      <c r="AN304" s="81"/>
      <c r="AO304" s="82"/>
      <c r="AP304" s="79"/>
      <c r="AQ304" s="100">
        <f>AI304*'Berechnungen 525d'!$C$5/'Berechnungen 525d'!$F$3/1000</f>
        <v>10.533630065212783</v>
      </c>
      <c r="AR304" s="100">
        <f>AI304*'Berechnungen 525d'!$C$6/'Berechnungen 525d'!$F$3/1000</f>
        <v>5.8698854561872746</v>
      </c>
      <c r="AS304" s="100">
        <f>AI304*'Berechnungen 525d'!$C$7/'Berechnungen 525d'!$F$3/1000</f>
        <v>3.6586272363906986</v>
      </c>
      <c r="AT304" s="100">
        <f>AI304*'Berechnungen 525d'!$C$8/'Berechnungen 525d'!$F$3/1000</f>
        <v>2.5529981264924109</v>
      </c>
      <c r="AU304" s="100">
        <f>AI304*'Berechnungen 525d'!$C$9/'Berechnungen 525d'!$F$3/1000</f>
        <v>2.0102347452696145</v>
      </c>
      <c r="AV304" s="4">
        <f>AH304/'Berechnungen 525d'!$C$5*'Berechnungen 525d'!$B$3/1000*60</f>
        <v>43.950726257600678</v>
      </c>
      <c r="AW304" s="4">
        <f>AH304/'Berechnungen 525d'!$C$6*'Berechnungen 525d'!$B$3/1000*60</f>
        <v>78.870481366379323</v>
      </c>
      <c r="AX304" s="4">
        <f>AH304/'Berechnungen 525d'!$C$7*'Berechnungen 525d'!$B$3/1000*60</f>
        <v>126.5394536207844</v>
      </c>
      <c r="AY304" s="4">
        <f>AH304/'Berechnungen 525d'!$C$8*'Berechnungen 525d'!$B$3/1000*60</f>
        <v>181.34000440143907</v>
      </c>
      <c r="AZ304" s="4">
        <f>AH304/'Berechnungen 525d'!$C$9*'Berechnungen 525d'!$B$3/1000*60</f>
        <v>230.30180558982764</v>
      </c>
      <c r="BA304" s="99"/>
      <c r="BB304" s="82"/>
      <c r="BC304" s="17"/>
      <c r="BD304" s="18"/>
      <c r="BE304" s="4"/>
      <c r="BF304" s="19"/>
      <c r="BG304" s="19"/>
      <c r="BH304" s="19"/>
      <c r="BI304" s="19"/>
      <c r="BJ304" s="19"/>
      <c r="BK304" s="19"/>
      <c r="BL304" s="47"/>
      <c r="BM304" s="48"/>
      <c r="BN304" s="48"/>
      <c r="BO304" s="48"/>
      <c r="BP304" s="48"/>
    </row>
    <row r="305" spans="1:68" x14ac:dyDescent="0.25">
      <c r="A305">
        <v>4545.3591102308101</v>
      </c>
      <c r="B305">
        <v>89.661361406934205</v>
      </c>
      <c r="AD305" s="59"/>
      <c r="AH305" s="77">
        <f t="shared" si="86"/>
        <v>4545.3591102308101</v>
      </c>
      <c r="AI305" s="78">
        <f t="shared" si="87"/>
        <v>268.98408422080263</v>
      </c>
      <c r="AJ305" s="79">
        <f t="shared" si="88"/>
        <v>174.12547359999155</v>
      </c>
      <c r="AK305" s="77"/>
      <c r="AL305" s="78"/>
      <c r="AM305" s="79"/>
      <c r="AN305" s="81"/>
      <c r="AO305" s="82"/>
      <c r="AP305" s="79"/>
      <c r="AQ305" s="100">
        <f>AI305*'Berechnungen 525d'!$C$5/'Berechnungen 525d'!$F$3/1000</f>
        <v>10.468614828817813</v>
      </c>
      <c r="AR305" s="100">
        <f>AI305*'Berechnungen 525d'!$C$6/'Berechnungen 525d'!$F$3/1000</f>
        <v>5.8336555916312998</v>
      </c>
      <c r="AS305" s="100">
        <f>AI305*'Berechnungen 525d'!$C$7/'Berechnungen 525d'!$F$3/1000</f>
        <v>3.6360456084825223</v>
      </c>
      <c r="AT305" s="100">
        <f>AI305*'Berechnungen 525d'!$C$8/'Berechnungen 525d'!$F$3/1000</f>
        <v>2.5372406169081336</v>
      </c>
      <c r="AU305" s="100">
        <f>AI305*'Berechnungen 525d'!$C$9/'Berechnungen 525d'!$F$3/1000</f>
        <v>1.9978272574079794</v>
      </c>
      <c r="AV305" s="4">
        <f>AH305/'Berechnungen 525d'!$C$5*'Berechnungen 525d'!$B$3/1000*60</f>
        <v>44.02878306548083</v>
      </c>
      <c r="AW305" s="4">
        <f>AH305/'Berechnungen 525d'!$C$6*'Berechnungen 525d'!$B$3/1000*60</f>
        <v>79.010555912027257</v>
      </c>
      <c r="AX305" s="4">
        <f>AH305/'Berechnungen 525d'!$C$7*'Berechnungen 525d'!$B$3/1000*60</f>
        <v>126.76418860610967</v>
      </c>
      <c r="AY305" s="4">
        <f>AH305/'Berechnungen 525d'!$C$8*'Berechnungen 525d'!$B$3/1000*60</f>
        <v>181.66206556151147</v>
      </c>
      <c r="AZ305" s="4">
        <f>AH305/'Berechnungen 525d'!$C$9*'Berechnungen 525d'!$B$3/1000*60</f>
        <v>230.71082326311958</v>
      </c>
      <c r="BA305" s="99"/>
      <c r="BB305" s="82"/>
      <c r="BC305" s="17"/>
      <c r="BD305" s="18"/>
      <c r="BE305" s="4"/>
      <c r="BF305" s="19"/>
      <c r="BG305" s="19"/>
      <c r="BH305" s="19"/>
      <c r="BI305" s="19"/>
      <c r="BJ305" s="19"/>
      <c r="BK305" s="19"/>
      <c r="BL305" s="47"/>
      <c r="BM305" s="48"/>
      <c r="BN305" s="48"/>
      <c r="BO305" s="48"/>
      <c r="BP305" s="48"/>
    </row>
    <row r="306" spans="1:68" x14ac:dyDescent="0.25">
      <c r="A306">
        <v>4557.4507009273902</v>
      </c>
      <c r="B306">
        <v>89.1985787974223</v>
      </c>
      <c r="AD306" s="59"/>
      <c r="AH306" s="77">
        <f t="shared" si="86"/>
        <v>4557.4507009273902</v>
      </c>
      <c r="AI306" s="78">
        <f t="shared" si="87"/>
        <v>267.59573639226687</v>
      </c>
      <c r="AJ306" s="79">
        <f t="shared" si="88"/>
        <v>173.68755248435858</v>
      </c>
      <c r="AK306" s="77"/>
      <c r="AL306" s="78"/>
      <c r="AM306" s="79"/>
      <c r="AN306" s="81"/>
      <c r="AO306" s="82"/>
      <c r="AP306" s="79"/>
      <c r="AQ306" s="100">
        <f>AI306*'Berechnungen 525d'!$C$5/'Berechnungen 525d'!$F$3/1000</f>
        <v>10.41458159964937</v>
      </c>
      <c r="AR306" s="100">
        <f>AI306*'Berechnungen 525d'!$C$6/'Berechnungen 525d'!$F$3/1000</f>
        <v>5.8035454715603354</v>
      </c>
      <c r="AS306" s="100">
        <f>AI306*'Berechnungen 525d'!$C$7/'Berechnungen 525d'!$F$3/1000</f>
        <v>3.6172783418629488</v>
      </c>
      <c r="AT306" s="100">
        <f>AI306*'Berechnungen 525d'!$C$8/'Berechnungen 525d'!$F$3/1000</f>
        <v>2.5241447770142558</v>
      </c>
      <c r="AU306" s="100">
        <f>AI306*'Berechnungen 525d'!$C$9/'Berechnungen 525d'!$F$3/1000</f>
        <v>1.9875155724521698</v>
      </c>
      <c r="AV306" s="4">
        <f>AH306/'Berechnungen 525d'!$C$5*'Berechnungen 525d'!$B$3/1000*60</f>
        <v>44.145908689834258</v>
      </c>
      <c r="AW306" s="4">
        <f>AH306/'Berechnungen 525d'!$C$6*'Berechnungen 525d'!$B$3/1000*60</f>
        <v>79.22074025162037</v>
      </c>
      <c r="AX306" s="4">
        <f>AH306/'Berechnungen 525d'!$C$7*'Berechnungen 525d'!$B$3/1000*60</f>
        <v>127.10140743666565</v>
      </c>
      <c r="AY306" s="4">
        <f>AH306/'Berechnungen 525d'!$C$8*'Berechnungen 525d'!$B$3/1000*60</f>
        <v>182.14532404309568</v>
      </c>
      <c r="AZ306" s="4">
        <f>AH306/'Berechnungen 525d'!$C$9*'Berechnungen 525d'!$B$3/1000*60</f>
        <v>231.32456153473154</v>
      </c>
      <c r="BA306" s="99"/>
      <c r="BB306" s="82"/>
      <c r="BC306" s="17"/>
      <c r="BD306" s="18"/>
      <c r="BE306" s="4"/>
      <c r="BF306" s="19"/>
      <c r="BG306" s="19"/>
      <c r="BH306" s="19"/>
      <c r="BI306" s="19"/>
      <c r="BJ306" s="19"/>
      <c r="BK306" s="19"/>
      <c r="BL306" s="47"/>
      <c r="BM306" s="48"/>
      <c r="BN306" s="48"/>
      <c r="BO306" s="48"/>
      <c r="BP306" s="48"/>
    </row>
    <row r="307" spans="1:68" x14ac:dyDescent="0.25">
      <c r="A307">
        <v>4569.5412486160603</v>
      </c>
      <c r="B307">
        <v>88.642676441736796</v>
      </c>
      <c r="AD307" s="59"/>
      <c r="AH307" s="77">
        <f t="shared" si="86"/>
        <v>4569.5412486160603</v>
      </c>
      <c r="AI307" s="78">
        <f t="shared" si="87"/>
        <v>265.92802932521039</v>
      </c>
      <c r="AJ307" s="79">
        <f t="shared" si="88"/>
        <v>173.06300627117105</v>
      </c>
      <c r="AK307" s="77"/>
      <c r="AL307" s="78"/>
      <c r="AM307" s="79"/>
      <c r="AN307" s="81"/>
      <c r="AO307" s="82"/>
      <c r="AP307" s="79"/>
      <c r="AQ307" s="100">
        <f>AI307*'Berechnungen 525d'!$C$5/'Berechnungen 525d'!$F$3/1000</f>
        <v>10.349675964124927</v>
      </c>
      <c r="AR307" s="100">
        <f>AI307*'Berechnungen 525d'!$C$6/'Berechnungen 525d'!$F$3/1000</f>
        <v>5.7673766822986225</v>
      </c>
      <c r="AS307" s="100">
        <f>AI307*'Berechnungen 525d'!$C$7/'Berechnungen 525d'!$F$3/1000</f>
        <v>3.5947347814327033</v>
      </c>
      <c r="AT307" s="100">
        <f>AI307*'Berechnungen 525d'!$C$8/'Berechnungen 525d'!$F$3/1000</f>
        <v>2.5084138309997432</v>
      </c>
      <c r="AU307" s="100">
        <f>AI307*'Berechnungen 525d'!$C$9/'Berechnungen 525d'!$F$3/1000</f>
        <v>1.9751290007871996</v>
      </c>
      <c r="AV307" s="4">
        <f>AH307/'Berechnungen 525d'!$C$5*'Berechnungen 525d'!$B$3/1000*60</f>
        <v>44.263024211054379</v>
      </c>
      <c r="AW307" s="4">
        <f>AH307/'Berechnungen 525d'!$C$6*'Berechnungen 525d'!$B$3/1000*60</f>
        <v>79.430906460933215</v>
      </c>
      <c r="AX307" s="4">
        <f>AH307/'Berechnungen 525d'!$C$7*'Berechnungen 525d'!$B$3/1000*60</f>
        <v>127.43859717907965</v>
      </c>
      <c r="AY307" s="4">
        <f>AH307/'Berechnungen 525d'!$C$8*'Berechnungen 525d'!$B$3/1000*60</f>
        <v>182.628540839311</v>
      </c>
      <c r="AZ307" s="4">
        <f>AH307/'Berechnungen 525d'!$C$9*'Berechnungen 525d'!$B$3/1000*60</f>
        <v>231.93824686592498</v>
      </c>
      <c r="BA307" s="99"/>
      <c r="BB307" s="82"/>
      <c r="BC307" s="17"/>
      <c r="BD307" s="18"/>
      <c r="BE307" s="4"/>
      <c r="BF307" s="19"/>
      <c r="BG307" s="19"/>
      <c r="BH307" s="19"/>
      <c r="BI307" s="19"/>
      <c r="BJ307" s="19"/>
      <c r="BK307" s="19"/>
      <c r="BL307" s="47"/>
      <c r="BM307" s="48"/>
      <c r="BN307" s="48"/>
      <c r="BO307" s="48"/>
      <c r="BP307" s="48"/>
    </row>
    <row r="308" spans="1:68" x14ac:dyDescent="0.25">
      <c r="A308">
        <v>4577.6016137418401</v>
      </c>
      <c r="B308">
        <v>88.272074871279798</v>
      </c>
      <c r="AD308" s="59"/>
      <c r="AH308" s="77">
        <f t="shared" si="86"/>
        <v>4577.6016137418401</v>
      </c>
      <c r="AI308" s="78">
        <f t="shared" si="87"/>
        <v>264.81622461383938</v>
      </c>
      <c r="AJ308" s="79">
        <f t="shared" si="88"/>
        <v>172.6434513938685</v>
      </c>
      <c r="AK308" s="77"/>
      <c r="AL308" s="78"/>
      <c r="AM308" s="79"/>
      <c r="AN308" s="81"/>
      <c r="AO308" s="82"/>
      <c r="AP308" s="79"/>
      <c r="AQ308" s="100">
        <f>AI308*'Berechnungen 525d'!$C$5/'Berechnungen 525d'!$F$3/1000</f>
        <v>10.306405540441963</v>
      </c>
      <c r="AR308" s="100">
        <f>AI308*'Berechnungen 525d'!$C$6/'Berechnungen 525d'!$F$3/1000</f>
        <v>5.7432641561241473</v>
      </c>
      <c r="AS308" s="100">
        <f>AI308*'Berechnungen 525d'!$C$7/'Berechnungen 525d'!$F$3/1000</f>
        <v>3.5797057411458728</v>
      </c>
      <c r="AT308" s="100">
        <f>AI308*'Berechnungen 525d'!$C$8/'Berechnungen 525d'!$F$3/1000</f>
        <v>2.4979265336567349</v>
      </c>
      <c r="AU308" s="100">
        <f>AI308*'Berechnungen 525d'!$C$9/'Berechnungen 525d'!$F$3/1000</f>
        <v>1.966871286343886</v>
      </c>
      <c r="AV308" s="4">
        <f>AH308/'Berechnungen 525d'!$C$5*'Berechnungen 525d'!$B$3/1000*60</f>
        <v>44.341101225201122</v>
      </c>
      <c r="AW308" s="4">
        <f>AH308/'Berechnungen 525d'!$C$6*'Berechnungen 525d'!$B$3/1000*60</f>
        <v>79.571017267141755</v>
      </c>
      <c r="AX308" s="4">
        <f>AH308/'Berechnungen 525d'!$C$7*'Berechnungen 525d'!$B$3/1000*60</f>
        <v>127.66339034068895</v>
      </c>
      <c r="AY308" s="4">
        <f>AH308/'Berechnungen 525d'!$C$8*'Berechnungen 525d'!$B$3/1000*60</f>
        <v>182.95068537012116</v>
      </c>
      <c r="AZ308" s="4">
        <f>AH308/'Berechnungen 525d'!$C$9*'Berechnungen 525d'!$B$3/1000*60</f>
        <v>232.34737042005389</v>
      </c>
      <c r="BA308" s="99"/>
      <c r="BB308" s="82"/>
      <c r="BC308" s="17"/>
      <c r="BD308" s="18"/>
      <c r="BE308" s="4"/>
      <c r="BF308" s="19"/>
      <c r="BG308" s="19"/>
      <c r="BH308" s="19"/>
      <c r="BI308" s="19"/>
      <c r="BJ308" s="19"/>
      <c r="BK308" s="19"/>
      <c r="BL308" s="47"/>
      <c r="BM308" s="48"/>
      <c r="BN308" s="48"/>
      <c r="BO308" s="48"/>
      <c r="BP308" s="48"/>
    </row>
    <row r="309" spans="1:68" x14ac:dyDescent="0.25">
      <c r="A309">
        <v>4591.7009946644903</v>
      </c>
      <c r="B309">
        <v>87.064803645938397</v>
      </c>
      <c r="AD309" s="59"/>
      <c r="AH309" s="77">
        <f t="shared" si="86"/>
        <v>4591.7009946644903</v>
      </c>
      <c r="AI309" s="78">
        <f t="shared" si="87"/>
        <v>261.19441093781518</v>
      </c>
      <c r="AJ309" s="79">
        <f t="shared" si="88"/>
        <v>170.80674068912631</v>
      </c>
      <c r="AK309" s="77"/>
      <c r="AL309" s="78"/>
      <c r="AM309" s="79"/>
      <c r="AN309" s="81"/>
      <c r="AO309" s="82"/>
      <c r="AP309" s="79"/>
      <c r="AQ309" s="100">
        <f>AI309*'Berechnungen 525d'!$C$5/'Berechnungen 525d'!$F$3/1000</f>
        <v>10.16544786086075</v>
      </c>
      <c r="AR309" s="100">
        <f>AI309*'Berechnungen 525d'!$C$6/'Berechnungen 525d'!$F$3/1000</f>
        <v>5.6647152201743101</v>
      </c>
      <c r="AS309" s="100">
        <f>AI309*'Berechnungen 525d'!$C$7/'Berechnungen 525d'!$F$3/1000</f>
        <v>3.5307471577798784</v>
      </c>
      <c r="AT309" s="100">
        <f>AI309*'Berechnungen 525d'!$C$8/'Berechnungen 525d'!$F$3/1000</f>
        <v>2.4637631265826623</v>
      </c>
      <c r="AU309" s="100">
        <f>AI309*'Berechnungen 525d'!$C$9/'Berechnungen 525d'!$F$3/1000</f>
        <v>1.9399709658131199</v>
      </c>
      <c r="AV309" s="4">
        <f>AH309/'Berechnungen 525d'!$C$5*'Berechnungen 525d'!$B$3/1000*60</f>
        <v>44.477675381158058</v>
      </c>
      <c r="AW309" s="4">
        <f>AH309/'Berechnungen 525d'!$C$6*'Berechnungen 525d'!$B$3/1000*60</f>
        <v>79.816102396324737</v>
      </c>
      <c r="AX309" s="4">
        <f>AH309/'Berechnungen 525d'!$C$7*'Berechnungen 525d'!$B$3/1000*60</f>
        <v>128.0566038446529</v>
      </c>
      <c r="AY309" s="4">
        <f>AH309/'Berechnungen 525d'!$C$8*'Berechnungen 525d'!$B$3/1000*60</f>
        <v>183.51418818682541</v>
      </c>
      <c r="AZ309" s="4">
        <f>AH309/'Berechnungen 525d'!$C$9*'Berechnungen 525d'!$B$3/1000*60</f>
        <v>233.06301899726824</v>
      </c>
      <c r="BA309" s="99"/>
      <c r="BB309" s="82"/>
      <c r="BC309" s="17"/>
      <c r="BD309" s="18"/>
      <c r="BE309" s="4"/>
      <c r="BF309" s="19"/>
      <c r="BG309" s="19"/>
      <c r="BH309" s="19"/>
      <c r="BI309" s="19"/>
      <c r="BJ309" s="19"/>
      <c r="BK309" s="19"/>
      <c r="BL309" s="47"/>
      <c r="BM309" s="48"/>
      <c r="BN309" s="48"/>
      <c r="BO309" s="48"/>
      <c r="BP309" s="48"/>
    </row>
    <row r="310" spans="1:68" x14ac:dyDescent="0.25">
      <c r="A310">
        <v>4597.7431394851001</v>
      </c>
      <c r="B310">
        <v>86.507493229574905</v>
      </c>
      <c r="AD310" s="59"/>
      <c r="AH310" s="77">
        <f t="shared" si="86"/>
        <v>4597.7431394851001</v>
      </c>
      <c r="AI310" s="78">
        <f t="shared" si="87"/>
        <v>259.52247968872473</v>
      </c>
      <c r="AJ310" s="79">
        <f t="shared" si="88"/>
        <v>169.93671294950715</v>
      </c>
      <c r="AK310" s="77"/>
      <c r="AL310" s="78"/>
      <c r="AM310" s="79"/>
      <c r="AN310" s="81"/>
      <c r="AO310" s="82"/>
      <c r="AP310" s="79"/>
      <c r="AQ310" s="100">
        <f>AI310*'Berechnungen 525d'!$C$5/'Berechnungen 525d'!$F$3/1000</f>
        <v>10.100377824030524</v>
      </c>
      <c r="AR310" s="100">
        <f>AI310*'Berechnungen 525d'!$C$6/'Berechnungen 525d'!$F$3/1000</f>
        <v>5.6284548179712077</v>
      </c>
      <c r="AS310" s="100">
        <f>AI310*'Berechnungen 525d'!$C$7/'Berechnungen 525d'!$F$3/1000</f>
        <v>3.5081464961327384</v>
      </c>
      <c r="AT310" s="100">
        <f>AI310*'Berechnungen 525d'!$C$8/'Berechnungen 525d'!$F$3/1000</f>
        <v>2.4479923352135047</v>
      </c>
      <c r="AU310" s="100">
        <f>AI310*'Berechnungen 525d'!$C$9/'Berechnungen 525d'!$F$3/1000</f>
        <v>1.927553019853153</v>
      </c>
      <c r="AV310" s="4">
        <f>AH310/'Berechnungen 525d'!$C$5*'Berechnungen 525d'!$B$3/1000*60</f>
        <v>44.536202832368254</v>
      </c>
      <c r="AW310" s="4">
        <f>AH310/'Berechnungen 525d'!$C$6*'Berechnungen 525d'!$B$3/1000*60</f>
        <v>79.921131110140294</v>
      </c>
      <c r="AX310" s="4">
        <f>AH310/'Berechnungen 525d'!$C$7*'Berechnungen 525d'!$B$3/1000*60</f>
        <v>128.22511145143386</v>
      </c>
      <c r="AY310" s="4">
        <f>AH310/'Berechnungen 525d'!$C$8*'Berechnungen 525d'!$B$3/1000*60</f>
        <v>183.75567152882653</v>
      </c>
      <c r="AZ310" s="4">
        <f>AH310/'Berechnungen 525d'!$C$9*'Berechnungen 525d'!$B$3/1000*60</f>
        <v>233.36970284160967</v>
      </c>
      <c r="BA310" s="99"/>
      <c r="BB310" s="82"/>
      <c r="BC310" s="17"/>
      <c r="BD310" s="18"/>
      <c r="BE310" s="4"/>
      <c r="BF310" s="19"/>
      <c r="BG310" s="19"/>
      <c r="BH310" s="19"/>
      <c r="BI310" s="19"/>
      <c r="BJ310" s="19"/>
      <c r="BK310" s="19"/>
      <c r="BL310" s="47"/>
      <c r="BM310" s="48"/>
      <c r="BN310" s="48"/>
      <c r="BO310" s="48"/>
      <c r="BP310" s="48"/>
    </row>
    <row r="311" spans="1:68" x14ac:dyDescent="0.25">
      <c r="A311">
        <v>4609.8284721342197</v>
      </c>
      <c r="B311">
        <v>85.485992143021406</v>
      </c>
      <c r="AD311" s="59"/>
      <c r="AH311" s="77">
        <f t="shared" si="86"/>
        <v>4609.8284721342197</v>
      </c>
      <c r="AI311" s="78">
        <f t="shared" si="87"/>
        <v>256.45797642906422</v>
      </c>
      <c r="AJ311" s="79">
        <f t="shared" si="88"/>
        <v>168.37146994483433</v>
      </c>
      <c r="AK311" s="77"/>
      <c r="AL311" s="78"/>
      <c r="AM311" s="79"/>
      <c r="AN311" s="81"/>
      <c r="AO311" s="82"/>
      <c r="AP311" s="79"/>
      <c r="AQ311" s="100">
        <f>AI311*'Berechnungen 525d'!$C$5/'Berechnungen 525d'!$F$3/1000</f>
        <v>9.9811101567260607</v>
      </c>
      <c r="AR311" s="100">
        <f>AI311*'Berechnungen 525d'!$C$6/'Berechnungen 525d'!$F$3/1000</f>
        <v>5.5619926827557418</v>
      </c>
      <c r="AS311" s="100">
        <f>AI311*'Berechnungen 525d'!$C$7/'Berechnungen 525d'!$F$3/1000</f>
        <v>3.4667214666491271</v>
      </c>
      <c r="AT311" s="100">
        <f>AI311*'Berechnungen 525d'!$C$8/'Berechnungen 525d'!$F$3/1000</f>
        <v>2.4190858585958193</v>
      </c>
      <c r="AU311" s="100">
        <f>AI311*'Berechnungen 525d'!$C$9/'Berechnungen 525d'!$F$3/1000</f>
        <v>1.9047920146423778</v>
      </c>
      <c r="AV311" s="4">
        <f>AH311/'Berechnungen 525d'!$C$5*'Berechnungen 525d'!$B$3/1000*60</f>
        <v>44.653267837921852</v>
      </c>
      <c r="AW311" s="4">
        <f>AH311/'Berechnungen 525d'!$C$6*'Berechnungen 525d'!$B$3/1000*60</f>
        <v>80.131206668051547</v>
      </c>
      <c r="AX311" s="4">
        <f>AH311/'Berechnungen 525d'!$C$7*'Berechnungen 525d'!$B$3/1000*60</f>
        <v>128.56215575313763</v>
      </c>
      <c r="AY311" s="4">
        <f>AH311/'Berechnungen 525d'!$C$8*'Berechnungen 525d'!$B$3/1000*60</f>
        <v>184.23867989819726</v>
      </c>
      <c r="AZ311" s="4">
        <f>AH311/'Berechnungen 525d'!$C$9*'Berechnungen 525d'!$B$3/1000*60</f>
        <v>233.98312347071052</v>
      </c>
      <c r="BA311" s="99"/>
      <c r="BB311" s="82"/>
      <c r="BC311" s="17"/>
      <c r="BD311" s="18"/>
      <c r="BE311" s="4"/>
      <c r="BF311" s="19"/>
      <c r="BG311" s="19"/>
      <c r="BH311" s="19"/>
      <c r="BI311" s="19"/>
      <c r="BJ311" s="19"/>
      <c r="BK311" s="19"/>
      <c r="BL311" s="47"/>
      <c r="BM311" s="48"/>
      <c r="BN311" s="48"/>
      <c r="BO311" s="48"/>
      <c r="BP311" s="48"/>
    </row>
    <row r="312" spans="1:68" x14ac:dyDescent="0.25">
      <c r="A312">
        <v>4621.9158907991596</v>
      </c>
      <c r="B312">
        <v>84.650730548815105</v>
      </c>
      <c r="AD312" s="59"/>
      <c r="AH312" s="77">
        <f t="shared" si="86"/>
        <v>4621.9158907991596</v>
      </c>
      <c r="AI312" s="78">
        <f t="shared" si="87"/>
        <v>253.95219164644533</v>
      </c>
      <c r="AJ312" s="79">
        <f t="shared" si="88"/>
        <v>167.16352843435499</v>
      </c>
      <c r="AK312" s="77"/>
      <c r="AL312" s="78"/>
      <c r="AM312" s="79"/>
      <c r="AN312" s="81"/>
      <c r="AO312" s="82"/>
      <c r="AP312" s="79"/>
      <c r="AQ312" s="100">
        <f>AI312*'Berechnungen 525d'!$C$5/'Berechnungen 525d'!$F$3/1000</f>
        <v>9.8835873021336038</v>
      </c>
      <c r="AR312" s="100">
        <f>AI312*'Berechnungen 525d'!$C$6/'Berechnungen 525d'!$F$3/1000</f>
        <v>5.507647885921779</v>
      </c>
      <c r="AS312" s="100">
        <f>AI312*'Berechnungen 525d'!$C$7/'Berechnungen 525d'!$F$3/1000</f>
        <v>3.4328490247868624</v>
      </c>
      <c r="AT312" s="100">
        <f>AI312*'Berechnungen 525d'!$C$8/'Berechnungen 525d'!$F$3/1000</f>
        <v>2.3954495942194041</v>
      </c>
      <c r="AU312" s="100">
        <f>AI312*'Berechnungen 525d'!$C$9/'Berechnungen 525d'!$F$3/1000</f>
        <v>1.886180782849924</v>
      </c>
      <c r="AV312" s="4">
        <f>AH312/'Berechnungen 525d'!$C$5*'Berechnungen 525d'!$B$3/1000*60</f>
        <v>44.770353049742056</v>
      </c>
      <c r="AW312" s="4">
        <f>AH312/'Berechnungen 525d'!$C$6*'Berechnungen 525d'!$B$3/1000*60</f>
        <v>80.34131848652342</v>
      </c>
      <c r="AX312" s="4">
        <f>AH312/'Berechnungen 525d'!$C$7*'Berechnungen 525d'!$B$3/1000*60</f>
        <v>128.89925823112549</v>
      </c>
      <c r="AY312" s="4">
        <f>AH312/'Berechnungen 525d'!$C$8*'Berechnungen 525d'!$B$3/1000*60</f>
        <v>184.72177163830582</v>
      </c>
      <c r="AZ312" s="4">
        <f>AH312/'Berechnungen 525d'!$C$9*'Berechnungen 525d'!$B$3/1000*60</f>
        <v>234.59664998064838</v>
      </c>
      <c r="BA312" s="99"/>
      <c r="BB312" s="82"/>
      <c r="BC312" s="17"/>
      <c r="BD312" s="18"/>
      <c r="BE312" s="4"/>
      <c r="BF312" s="19"/>
      <c r="BG312" s="19"/>
      <c r="BH312" s="19"/>
      <c r="BI312" s="19"/>
      <c r="BJ312" s="19"/>
      <c r="BK312" s="19"/>
      <c r="BL312" s="47"/>
      <c r="BM312" s="48"/>
      <c r="BN312" s="48"/>
      <c r="BO312" s="48"/>
      <c r="BP312" s="48"/>
    </row>
    <row r="313" spans="1:68" x14ac:dyDescent="0.25">
      <c r="A313">
        <v>4625.9419013304096</v>
      </c>
      <c r="B313">
        <v>84.092950778892202</v>
      </c>
      <c r="AD313" s="59"/>
      <c r="AH313" s="77">
        <f t="shared" si="86"/>
        <v>4625.9419013304096</v>
      </c>
      <c r="AI313" s="78">
        <f t="shared" si="87"/>
        <v>252.27885233667661</v>
      </c>
      <c r="AJ313" s="79">
        <f t="shared" si="88"/>
        <v>166.20670775219793</v>
      </c>
      <c r="AK313" s="77"/>
      <c r="AL313" s="78"/>
      <c r="AM313" s="79"/>
      <c r="AN313" s="81"/>
      <c r="AO313" s="82"/>
      <c r="AP313" s="79"/>
      <c r="AQ313" s="100">
        <f>AI313*'Berechnungen 525d'!$C$5/'Berechnungen 525d'!$F$3/1000</f>
        <v>9.8184624648681069</v>
      </c>
      <c r="AR313" s="100">
        <f>AI313*'Berechnungen 525d'!$C$6/'Berechnungen 525d'!$F$3/1000</f>
        <v>5.4713569460715394</v>
      </c>
      <c r="AS313" s="100">
        <f>AI313*'Berechnungen 525d'!$C$7/'Berechnungen 525d'!$F$3/1000</f>
        <v>3.4102293294007544</v>
      </c>
      <c r="AT313" s="100">
        <f>AI313*'Berechnungen 525d'!$C$8/'Berechnungen 525d'!$F$3/1000</f>
        <v>2.3796655210653617</v>
      </c>
      <c r="AU313" s="100">
        <f>AI313*'Berechnungen 525d'!$C$9/'Berechnungen 525d'!$F$3/1000</f>
        <v>1.8737523787916233</v>
      </c>
      <c r="AV313" s="4">
        <f>AH313/'Berechnungen 525d'!$C$5*'Berechnungen 525d'!$B$3/1000*60</f>
        <v>44.809351144282218</v>
      </c>
      <c r="AW313" s="4">
        <f>AH313/'Berechnungen 525d'!$C$6*'Berechnungen 525d'!$B$3/1000*60</f>
        <v>80.411301368506457</v>
      </c>
      <c r="AX313" s="4">
        <f>AH313/'Berechnungen 525d'!$C$7*'Berechnungen 525d'!$B$3/1000*60</f>
        <v>129.01153845936196</v>
      </c>
      <c r="AY313" s="4">
        <f>AH313/'Berechnungen 525d'!$C$8*'Berechnungen 525d'!$B$3/1000*60</f>
        <v>184.8826771622353</v>
      </c>
      <c r="AZ313" s="4">
        <f>AH313/'Berechnungen 525d'!$C$9*'Berechnungen 525d'!$B$3/1000*60</f>
        <v>234.80099999603883</v>
      </c>
      <c r="BA313" s="99"/>
      <c r="BB313" s="82"/>
      <c r="BC313" s="17"/>
      <c r="BD313" s="18"/>
      <c r="BE313" s="4"/>
      <c r="BF313" s="19"/>
      <c r="BG313" s="19"/>
      <c r="BH313" s="19"/>
      <c r="BI313" s="19"/>
      <c r="BJ313" s="19"/>
      <c r="BK313" s="19"/>
      <c r="BL313" s="47"/>
      <c r="BM313" s="48"/>
      <c r="BN313" s="48"/>
      <c r="BO313" s="48"/>
      <c r="BP313" s="48"/>
    </row>
    <row r="314" spans="1:68" x14ac:dyDescent="0.25">
      <c r="A314">
        <v>4638.0261909716201</v>
      </c>
      <c r="B314">
        <v>82.978329946165104</v>
      </c>
      <c r="AD314" s="59"/>
      <c r="AH314" s="77">
        <f t="shared" si="86"/>
        <v>4638.0261909716201</v>
      </c>
      <c r="AI314" s="78">
        <f t="shared" si="87"/>
        <v>248.93498983849531</v>
      </c>
      <c r="AJ314" s="79">
        <f t="shared" si="88"/>
        <v>164.43212435997384</v>
      </c>
      <c r="AK314" s="77"/>
      <c r="AL314" s="78"/>
      <c r="AM314" s="79"/>
      <c r="AN314" s="81"/>
      <c r="AO314" s="82"/>
      <c r="AP314" s="79"/>
      <c r="AQ314" s="100">
        <f>AI314*'Berechnungen 525d'!$C$5/'Berechnungen 525d'!$F$3/1000</f>
        <v>9.6883223912076417</v>
      </c>
      <c r="AR314" s="100">
        <f>AI314*'Berechnungen 525d'!$C$6/'Berechnungen 525d'!$F$3/1000</f>
        <v>5.398836141665325</v>
      </c>
      <c r="AS314" s="100">
        <f>AI314*'Berechnungen 525d'!$C$7/'Berechnungen 525d'!$F$3/1000</f>
        <v>3.3650280061064706</v>
      </c>
      <c r="AT314" s="100">
        <f>AI314*'Berechnungen 525d'!$C$8/'Berechnungen 525d'!$F$3/1000</f>
        <v>2.348123938327042</v>
      </c>
      <c r="AU314" s="100">
        <f>AI314*'Berechnungen 525d'!$C$9/'Berechnungen 525d'!$F$3/1000</f>
        <v>1.8489164868716867</v>
      </c>
      <c r="AV314" s="4">
        <f>AH314/'Berechnungen 525d'!$C$5*'Berechnungen 525d'!$B$3/1000*60</f>
        <v>44.92640604670251</v>
      </c>
      <c r="AW314" s="4">
        <f>AH314/'Berechnungen 525d'!$C$6*'Berechnungen 525d'!$B$3/1000*60</f>
        <v>80.6213587961374</v>
      </c>
      <c r="AX314" s="4">
        <f>AH314/'Berechnungen 525d'!$C$7*'Berechnungen 525d'!$B$3/1000*60</f>
        <v>129.34855367292374</v>
      </c>
      <c r="AY314" s="4">
        <f>AH314/'Berechnungen 525d'!$C$8*'Berechnungen 525d'!$B$3/1000*60</f>
        <v>185.36564384623716</v>
      </c>
      <c r="AZ314" s="4">
        <f>AH314/'Berechnungen 525d'!$C$9*'Berechnungen 525d'!$B$3/1000*60</f>
        <v>235.41436768472119</v>
      </c>
      <c r="BA314" s="99"/>
      <c r="BB314" s="82"/>
      <c r="BC314" s="17"/>
      <c r="BD314" s="18"/>
      <c r="BE314" s="4"/>
      <c r="BF314" s="19"/>
      <c r="BG314" s="19"/>
      <c r="BH314" s="19"/>
      <c r="BI314" s="19"/>
      <c r="BJ314" s="19"/>
      <c r="BK314" s="19"/>
      <c r="BL314" s="47"/>
      <c r="BM314" s="48"/>
      <c r="BN314" s="48"/>
      <c r="BO314" s="48"/>
      <c r="BP314" s="48"/>
    </row>
    <row r="315" spans="1:68" x14ac:dyDescent="0.25">
      <c r="A315">
        <v>4644.0683357922198</v>
      </c>
      <c r="B315">
        <v>82.421019529801598</v>
      </c>
      <c r="AD315" s="59"/>
      <c r="AH315" s="77">
        <f t="shared" si="86"/>
        <v>4644.0683357922198</v>
      </c>
      <c r="AI315" s="78">
        <f t="shared" si="87"/>
        <v>247.26305858940481</v>
      </c>
      <c r="AJ315" s="79">
        <f t="shared" si="88"/>
        <v>163.5405164960018</v>
      </c>
      <c r="AK315" s="77"/>
      <c r="AL315" s="78"/>
      <c r="AM315" s="79"/>
      <c r="AN315" s="81"/>
      <c r="AO315" s="82"/>
      <c r="AP315" s="79"/>
      <c r="AQ315" s="100">
        <f>AI315*'Berechnungen 525d'!$C$5/'Berechnungen 525d'!$F$3/1000</f>
        <v>9.6232523543774118</v>
      </c>
      <c r="AR315" s="100">
        <f>AI315*'Berechnungen 525d'!$C$6/'Berechnungen 525d'!$F$3/1000</f>
        <v>5.3625757394622218</v>
      </c>
      <c r="AS315" s="100">
        <f>AI315*'Berechnungen 525d'!$C$7/'Berechnungen 525d'!$F$3/1000</f>
        <v>3.3424273444593298</v>
      </c>
      <c r="AT315" s="100">
        <f>AI315*'Berechnungen 525d'!$C$8/'Berechnungen 525d'!$F$3/1000</f>
        <v>2.3323531469578844</v>
      </c>
      <c r="AU315" s="100">
        <f>AI315*'Berechnungen 525d'!$C$9/'Berechnungen 525d'!$F$3/1000</f>
        <v>1.8364985409117196</v>
      </c>
      <c r="AV315" s="4">
        <f>AH315/'Berechnungen 525d'!$C$5*'Berechnungen 525d'!$B$3/1000*60</f>
        <v>44.984933497912614</v>
      </c>
      <c r="AW315" s="4">
        <f>AH315/'Berechnungen 525d'!$C$6*'Berechnungen 525d'!$B$3/1000*60</f>
        <v>80.726387509952787</v>
      </c>
      <c r="AX315" s="4">
        <f>AH315/'Berechnungen 525d'!$C$7*'Berechnungen 525d'!$B$3/1000*60</f>
        <v>129.51706127970445</v>
      </c>
      <c r="AY315" s="4">
        <f>AH315/'Berechnungen 525d'!$C$8*'Berechnungen 525d'!$B$3/1000*60</f>
        <v>185.60712718823788</v>
      </c>
      <c r="AZ315" s="4">
        <f>AH315/'Berechnungen 525d'!$C$9*'Berechnungen 525d'!$B$3/1000*60</f>
        <v>235.72105152906209</v>
      </c>
      <c r="BA315" s="99"/>
      <c r="BB315" s="82"/>
      <c r="BC315" s="17"/>
      <c r="BD315" s="18"/>
      <c r="BE315" s="4"/>
      <c r="BF315" s="19"/>
      <c r="BG315" s="19"/>
      <c r="BH315" s="19"/>
      <c r="BI315" s="19"/>
      <c r="BJ315" s="19"/>
      <c r="BK315" s="19"/>
      <c r="BL315" s="47"/>
      <c r="BM315" s="48"/>
      <c r="BN315" s="48"/>
      <c r="BO315" s="48"/>
      <c r="BP315" s="48"/>
    </row>
    <row r="316" spans="1:68" x14ac:dyDescent="0.25">
      <c r="A316">
        <v>4646.0802980499402</v>
      </c>
      <c r="B316">
        <v>82.049009898666597</v>
      </c>
      <c r="AD316" s="59"/>
      <c r="AH316" s="77">
        <f t="shared" si="86"/>
        <v>4646.0802980499402</v>
      </c>
      <c r="AI316" s="78">
        <f t="shared" si="87"/>
        <v>246.14702969599978</v>
      </c>
      <c r="AJ316" s="79">
        <f t="shared" si="88"/>
        <v>162.87290300391297</v>
      </c>
      <c r="AK316" s="77"/>
      <c r="AL316" s="78"/>
      <c r="AM316" s="79"/>
      <c r="AN316" s="81"/>
      <c r="AO316" s="82"/>
      <c r="AP316" s="79"/>
      <c r="AQ316" s="100">
        <f>AI316*'Berechnungen 525d'!$C$5/'Berechnungen 525d'!$F$3/1000</f>
        <v>9.5798175293886647</v>
      </c>
      <c r="AR316" s="100">
        <f>AI316*'Berechnungen 525d'!$C$6/'Berechnungen 525d'!$F$3/1000</f>
        <v>5.3383716003463544</v>
      </c>
      <c r="AS316" s="100">
        <f>AI316*'Berechnungen 525d'!$C$7/'Berechnungen 525d'!$F$3/1000</f>
        <v>3.3273412029556044</v>
      </c>
      <c r="AT316" s="100">
        <f>AI316*'Berechnungen 525d'!$C$8/'Berechnungen 525d'!$F$3/1000</f>
        <v>2.3218260042602297</v>
      </c>
      <c r="AU316" s="100">
        <f>AI316*'Berechnungen 525d'!$C$9/'Berechnungen 525d'!$F$3/1000</f>
        <v>1.8282094521734091</v>
      </c>
      <c r="AV316" s="4">
        <f>AH316/'Berechnungen 525d'!$C$5*'Berechnungen 525d'!$B$3/1000*60</f>
        <v>45.004422442049439</v>
      </c>
      <c r="AW316" s="4">
        <f>AH316/'Berechnungen 525d'!$C$6*'Berechnungen 525d'!$B$3/1000*60</f>
        <v>80.761360820664066</v>
      </c>
      <c r="AX316" s="4">
        <f>AH316/'Berechnungen 525d'!$C$7*'Berechnungen 525d'!$B$3/1000*60</f>
        <v>129.5731723056808</v>
      </c>
      <c r="AY316" s="4">
        <f>AH316/'Berechnungen 525d'!$C$8*'Berechnungen 525d'!$B$3/1000*60</f>
        <v>185.6875382648339</v>
      </c>
      <c r="AZ316" s="4">
        <f>AH316/'Berechnungen 525d'!$C$9*'Berechnungen 525d'!$B$3/1000*60</f>
        <v>235.82317359633907</v>
      </c>
      <c r="BA316" s="99"/>
      <c r="BB316" s="82"/>
      <c r="BC316" s="17"/>
      <c r="BD316" s="18"/>
      <c r="BE316" s="4"/>
      <c r="BF316" s="19"/>
      <c r="BG316" s="19"/>
      <c r="BH316" s="19"/>
      <c r="BI316" s="19"/>
      <c r="BJ316" s="19"/>
      <c r="BK316" s="19"/>
      <c r="BL316" s="47"/>
      <c r="BM316" s="48"/>
      <c r="BN316" s="48"/>
      <c r="BO316" s="48"/>
      <c r="BP316" s="48"/>
    </row>
    <row r="317" spans="1:68" x14ac:dyDescent="0.25">
      <c r="A317">
        <v>4658.1531146041398</v>
      </c>
      <c r="B317">
        <v>79.910071858029895</v>
      </c>
      <c r="AD317" s="59"/>
      <c r="AH317" s="77">
        <f t="shared" si="86"/>
        <v>4658.1531146041398</v>
      </c>
      <c r="AI317" s="78">
        <f t="shared" si="87"/>
        <v>239.7302155740897</v>
      </c>
      <c r="AJ317" s="79">
        <f t="shared" si="88"/>
        <v>159.03915590682078</v>
      </c>
      <c r="AK317" s="77"/>
      <c r="AL317" s="78"/>
      <c r="AM317" s="79"/>
      <c r="AN317" s="81"/>
      <c r="AO317" s="82"/>
      <c r="AP317" s="79"/>
      <c r="AQ317" s="100">
        <f>AI317*'Berechnungen 525d'!$C$5/'Berechnungen 525d'!$F$3/1000</f>
        <v>9.3300809858121578</v>
      </c>
      <c r="AR317" s="100">
        <f>AI317*'Berechnungen 525d'!$C$6/'Berechnungen 525d'!$F$3/1000</f>
        <v>5.1992054348418888</v>
      </c>
      <c r="AS317" s="100">
        <f>AI317*'Berechnungen 525d'!$C$7/'Berechnungen 525d'!$F$3/1000</f>
        <v>3.2406006477439164</v>
      </c>
      <c r="AT317" s="100">
        <f>AI317*'Berechnungen 525d'!$C$8/'Berechnungen 525d'!$F$3/1000</f>
        <v>2.2612982541949309</v>
      </c>
      <c r="AU317" s="100">
        <f>AI317*'Berechnungen 525d'!$C$9/'Berechnungen 525d'!$F$3/1000</f>
        <v>1.7805498064527017</v>
      </c>
      <c r="AV317" s="4">
        <f>AH317/'Berechnungen 525d'!$C$5*'Berechnungen 525d'!$B$3/1000*60</f>
        <v>45.121366210003387</v>
      </c>
      <c r="AW317" s="4">
        <f>AH317/'Berechnungen 525d'!$C$6*'Berechnungen 525d'!$B$3/1000*60</f>
        <v>80.971218815211586</v>
      </c>
      <c r="AX317" s="4">
        <f>AH317/'Berechnungen 525d'!$C$7*'Berechnungen 525d'!$B$3/1000*60</f>
        <v>129.90986754968011</v>
      </c>
      <c r="AY317" s="4">
        <f>AH317/'Berechnungen 525d'!$C$8*'Berechnungen 525d'!$B$3/1000*60</f>
        <v>186.17004640977777</v>
      </c>
      <c r="AZ317" s="4">
        <f>AH317/'Berechnungen 525d'!$C$9*'Berechnungen 525d'!$B$3/1000*60</f>
        <v>236.43595894041778</v>
      </c>
      <c r="BA317" s="99"/>
      <c r="BB317" s="82"/>
      <c r="BC317" s="17"/>
      <c r="BD317" s="18"/>
      <c r="BE317" s="4"/>
      <c r="BF317" s="19"/>
      <c r="BG317" s="19"/>
      <c r="BH317" s="19"/>
      <c r="BI317" s="19"/>
      <c r="BJ317" s="19"/>
      <c r="BK317" s="19"/>
      <c r="BL317" s="47"/>
      <c r="BM317" s="48"/>
      <c r="BN317" s="48"/>
      <c r="BO317" s="48"/>
      <c r="BP317" s="48"/>
    </row>
    <row r="318" spans="1:68" x14ac:dyDescent="0.25">
      <c r="A318">
        <v>4662.1686950562998</v>
      </c>
      <c r="B318">
        <v>78.421094626371101</v>
      </c>
      <c r="AD318" s="59"/>
      <c r="AH318" s="77">
        <f t="shared" si="86"/>
        <v>4662.1686950562998</v>
      </c>
      <c r="AI318" s="78">
        <f t="shared" si="87"/>
        <v>235.26328387911332</v>
      </c>
      <c r="AJ318" s="79">
        <f t="shared" si="88"/>
        <v>156.21029947392105</v>
      </c>
      <c r="AK318" s="77"/>
      <c r="AL318" s="78"/>
      <c r="AM318" s="79"/>
      <c r="AN318" s="81"/>
      <c r="AO318" s="82"/>
      <c r="AP318" s="79"/>
      <c r="AQ318" s="100">
        <f>AI318*'Berechnungen 525d'!$C$5/'Berechnungen 525d'!$F$3/1000</f>
        <v>9.1562320849866357</v>
      </c>
      <c r="AR318" s="100">
        <f>AI318*'Berechnungen 525d'!$C$6/'Berechnungen 525d'!$F$3/1000</f>
        <v>5.1023278030841546</v>
      </c>
      <c r="AS318" s="100">
        <f>AI318*'Berechnungen 525d'!$C$7/'Berechnungen 525d'!$F$3/1000</f>
        <v>3.180218014251083</v>
      </c>
      <c r="AT318" s="100">
        <f>AI318*'Berechnungen 525d'!$C$8/'Berechnungen 525d'!$F$3/1000</f>
        <v>2.2191631198345472</v>
      </c>
      <c r="AU318" s="100">
        <f>AI318*'Berechnungen 525d'!$C$9/'Berechnungen 525d'!$F$3/1000</f>
        <v>1.7473725353027929</v>
      </c>
      <c r="AV318" s="4">
        <f>AH318/'Berechnungen 525d'!$C$5*'Berechnungen 525d'!$B$3/1000*60</f>
        <v>45.160263273210603</v>
      </c>
      <c r="AW318" s="4">
        <f>AH318/'Berechnungen 525d'!$C$6*'Berechnungen 525d'!$B$3/1000*60</f>
        <v>81.041020394391637</v>
      </c>
      <c r="AX318" s="4">
        <f>AH318/'Berechnungen 525d'!$C$7*'Berechnungen 525d'!$B$3/1000*60</f>
        <v>130.02185689649647</v>
      </c>
      <c r="AY318" s="4">
        <f>AH318/'Berechnungen 525d'!$C$8*'Berechnungen 525d'!$B$3/1000*60</f>
        <v>186.33053508001856</v>
      </c>
      <c r="AZ318" s="4">
        <f>AH318/'Berechnungen 525d'!$C$9*'Berechnungen 525d'!$B$3/1000*60</f>
        <v>236.63977955162358</v>
      </c>
      <c r="BA318" s="99"/>
      <c r="BB318" s="82"/>
      <c r="BC318" s="17"/>
      <c r="BD318" s="18"/>
      <c r="BE318" s="4"/>
      <c r="BF318" s="19"/>
      <c r="BG318" s="19"/>
      <c r="BH318" s="19"/>
      <c r="BI318" s="19"/>
      <c r="BJ318" s="19"/>
      <c r="BK318" s="19"/>
      <c r="BL318" s="47"/>
      <c r="BM318" s="48"/>
      <c r="BN318" s="48"/>
      <c r="BO318" s="48"/>
      <c r="BP318" s="48"/>
    </row>
    <row r="319" spans="1:68" x14ac:dyDescent="0.25">
      <c r="A319">
        <v>4666.1915765638196</v>
      </c>
      <c r="B319">
        <v>77.583955617927401</v>
      </c>
      <c r="AD319" s="59"/>
      <c r="AH319" s="77">
        <f t="shared" si="86"/>
        <v>4666.1915765638196</v>
      </c>
      <c r="AI319" s="78">
        <f t="shared" si="87"/>
        <v>232.75186685378219</v>
      </c>
      <c r="AJ319" s="79">
        <f t="shared" si="88"/>
        <v>154.67611834139151</v>
      </c>
      <c r="AK319" s="77"/>
      <c r="AL319" s="78"/>
      <c r="AM319" s="79"/>
      <c r="AN319" s="81"/>
      <c r="AO319" s="82"/>
      <c r="AP319" s="79"/>
      <c r="AQ319" s="100">
        <f>AI319*'Berechnungen 525d'!$C$5/'Berechnungen 525d'!$F$3/1000</f>
        <v>9.0584900286531269</v>
      </c>
      <c r="AR319" s="100">
        <f>AI319*'Berechnungen 525d'!$C$6/'Berechnungen 525d'!$F$3/1000</f>
        <v>5.0478608556616651</v>
      </c>
      <c r="AS319" s="100">
        <f>AI319*'Berechnungen 525d'!$C$7/'Berechnungen 525d'!$F$3/1000</f>
        <v>3.1462694374329563</v>
      </c>
      <c r="AT319" s="100">
        <f>AI319*'Berechnungen 525d'!$C$8/'Berechnungen 525d'!$F$3/1000</f>
        <v>2.1954737283186012</v>
      </c>
      <c r="AU319" s="100">
        <f>AI319*'Berechnungen 525d'!$C$9/'Berechnungen 525d'!$F$3/1000</f>
        <v>1.7287194711170089</v>
      </c>
      <c r="AV319" s="4">
        <f>AH319/'Berechnungen 525d'!$C$5*'Berechnungen 525d'!$B$3/1000*60</f>
        <v>45.199231058350847</v>
      </c>
      <c r="AW319" s="4">
        <f>AH319/'Berechnungen 525d'!$C$6*'Berechnungen 525d'!$B$3/1000*60</f>
        <v>81.11094888553373</v>
      </c>
      <c r="AX319" s="4">
        <f>AH319/'Berechnungen 525d'!$C$7*'Berechnungen 525d'!$B$3/1000*60</f>
        <v>130.13404986030685</v>
      </c>
      <c r="AY319" s="4">
        <f>AH319/'Berechnungen 525d'!$C$8*'Berechnungen 525d'!$B$3/1000*60</f>
        <v>186.49131554784128</v>
      </c>
      <c r="AZ319" s="4">
        <f>AH319/'Berechnungen 525d'!$C$9*'Berechnungen 525d'!$B$3/1000*60</f>
        <v>236.84397074575847</v>
      </c>
      <c r="BA319" s="99"/>
      <c r="BB319" s="82"/>
      <c r="BC319" s="17"/>
      <c r="BD319" s="18"/>
      <c r="BE319" s="4"/>
      <c r="BF319" s="19"/>
      <c r="BG319" s="19"/>
      <c r="BH319" s="19"/>
      <c r="BI319" s="19"/>
      <c r="BJ319" s="19"/>
      <c r="BK319" s="19"/>
      <c r="BL319" s="47"/>
      <c r="BM319" s="48"/>
      <c r="BN319" s="48"/>
      <c r="BO319" s="48"/>
      <c r="BP319" s="48"/>
    </row>
    <row r="320" spans="1:68" x14ac:dyDescent="0.25">
      <c r="A320">
        <v>4672.2243343132404</v>
      </c>
      <c r="B320">
        <v>76.188567486001503</v>
      </c>
      <c r="AD320" s="59"/>
      <c r="AH320" s="77">
        <f t="shared" si="86"/>
        <v>4672.2243343132404</v>
      </c>
      <c r="AI320" s="78">
        <f t="shared" si="87"/>
        <v>228.56570245800452</v>
      </c>
      <c r="AJ320" s="79">
        <f t="shared" si="88"/>
        <v>152.09056597339776</v>
      </c>
      <c r="AK320" s="77"/>
      <c r="AL320" s="78"/>
      <c r="AM320" s="79"/>
      <c r="AN320" s="81"/>
      <c r="AO320" s="82"/>
      <c r="AP320" s="79"/>
      <c r="AQ320" s="100">
        <f>AI320*'Berechnungen 525d'!$C$5/'Berechnungen 525d'!$F$3/1000</f>
        <v>8.8955683346188668</v>
      </c>
      <c r="AR320" s="100">
        <f>AI320*'Berechnungen 525d'!$C$6/'Berechnungen 525d'!$F$3/1000</f>
        <v>4.9570724307418113</v>
      </c>
      <c r="AS320" s="100">
        <f>AI320*'Berechnungen 525d'!$C$7/'Berechnungen 525d'!$F$3/1000</f>
        <v>3.0896821314897589</v>
      </c>
      <c r="AT320" s="100">
        <f>AI320*'Berechnungen 525d'!$C$8/'Berechnungen 525d'!$F$3/1000</f>
        <v>2.1559869818637325</v>
      </c>
      <c r="AU320" s="100">
        <f>AI320*'Berechnungen 525d'!$C$9/'Berechnungen 525d'!$F$3/1000</f>
        <v>1.6976275447745928</v>
      </c>
      <c r="AV320" s="4">
        <f>AH320/'Berechnungen 525d'!$C$5*'Berechnungen 525d'!$B$3/1000*60</f>
        <v>45.257667581361318</v>
      </c>
      <c r="AW320" s="4">
        <f>AH320/'Berechnungen 525d'!$C$6*'Berechnungen 525d'!$B$3/1000*60</f>
        <v>81.215814426826483</v>
      </c>
      <c r="AX320" s="4">
        <f>AH320/'Berechnungen 525d'!$C$7*'Berechnungen 525d'!$B$3/1000*60</f>
        <v>130.30229567380951</v>
      </c>
      <c r="AY320" s="4">
        <f>AH320/'Berechnungen 525d'!$C$8*'Berechnungen 525d'!$B$3/1000*60</f>
        <v>186.73242372152228</v>
      </c>
      <c r="AZ320" s="4">
        <f>AH320/'Berechnungen 525d'!$C$9*'Berechnungen 525d'!$B$3/1000*60</f>
        <v>237.15017812633332</v>
      </c>
      <c r="BA320" s="99"/>
      <c r="BB320" s="82"/>
      <c r="BC320" s="17"/>
      <c r="BD320" s="18"/>
      <c r="BE320" s="4"/>
      <c r="BF320" s="19"/>
      <c r="BG320" s="19"/>
      <c r="BH320" s="19"/>
      <c r="BI320" s="19"/>
      <c r="BJ320" s="19"/>
      <c r="BK320" s="19"/>
      <c r="BL320" s="47"/>
      <c r="BM320" s="48"/>
      <c r="BN320" s="48"/>
      <c r="BO320" s="48"/>
      <c r="BP320" s="48"/>
    </row>
    <row r="321" spans="1:68" x14ac:dyDescent="0.25">
      <c r="A321">
        <v>4676.2461728128501</v>
      </c>
      <c r="B321">
        <v>75.258308731384304</v>
      </c>
      <c r="AD321" s="59"/>
      <c r="AH321" s="77">
        <f t="shared" si="86"/>
        <v>4676.2461728128501</v>
      </c>
      <c r="AI321" s="78">
        <f t="shared" si="87"/>
        <v>225.7749261941529</v>
      </c>
      <c r="AJ321" s="79">
        <f t="shared" si="88"/>
        <v>150.36286810301962</v>
      </c>
      <c r="AK321" s="77"/>
      <c r="AL321" s="78"/>
      <c r="AM321" s="79"/>
      <c r="AN321" s="81"/>
      <c r="AO321" s="82"/>
      <c r="AP321" s="79"/>
      <c r="AQ321" s="100">
        <f>AI321*'Berechnungen 525d'!$C$5/'Berechnungen 525d'!$F$3/1000</f>
        <v>8.7869538719293665</v>
      </c>
      <c r="AR321" s="100">
        <f>AI321*'Berechnungen 525d'!$C$6/'Berechnungen 525d'!$F$3/1000</f>
        <v>4.8965468141285777</v>
      </c>
      <c r="AS321" s="100">
        <f>AI321*'Berechnungen 525d'!$C$7/'Berechnungen 525d'!$F$3/1000</f>
        <v>3.0519572608609629</v>
      </c>
      <c r="AT321" s="100">
        <f>AI321*'Berechnungen 525d'!$C$8/'Berechnungen 525d'!$F$3/1000</f>
        <v>2.1296624842271554</v>
      </c>
      <c r="AU321" s="100">
        <f>AI321*'Berechnungen 525d'!$C$9/'Berechnungen 525d'!$F$3/1000</f>
        <v>1.6768995938796498</v>
      </c>
      <c r="AV321" s="4">
        <f>AH321/'Berechnungen 525d'!$C$5*'Berechnungen 525d'!$B$3/1000*60</f>
        <v>45.296625263368256</v>
      </c>
      <c r="AW321" s="4">
        <f>AH321/'Berechnungen 525d'!$C$6*'Berechnungen 525d'!$B$3/1000*60</f>
        <v>81.285724787688252</v>
      </c>
      <c r="AX321" s="4">
        <f>AH321/'Berechnungen 525d'!$C$7*'Berechnungen 525d'!$B$3/1000*60</f>
        <v>130.41445954947784</v>
      </c>
      <c r="AY321" s="4">
        <f>AH321/'Berechnungen 525d'!$C$8*'Berechnungen 525d'!$B$3/1000*60</f>
        <v>186.89316250397613</v>
      </c>
      <c r="AZ321" s="4">
        <f>AH321/'Berechnungen 525d'!$C$9*'Berechnungen 525d'!$B$3/1000*60</f>
        <v>237.35431638004965</v>
      </c>
      <c r="BA321" s="99"/>
      <c r="BB321" s="82"/>
      <c r="BC321" s="17"/>
      <c r="BD321" s="18"/>
      <c r="BE321" s="4"/>
      <c r="BF321" s="19"/>
      <c r="BG321" s="19"/>
      <c r="BH321" s="19"/>
      <c r="BI321" s="19"/>
      <c r="BJ321" s="19"/>
      <c r="BK321" s="19"/>
      <c r="BL321" s="47"/>
      <c r="BM321" s="48"/>
      <c r="BN321" s="48"/>
      <c r="BO321" s="48"/>
      <c r="BP321" s="48"/>
    </row>
    <row r="322" spans="1:68" x14ac:dyDescent="0.25">
      <c r="A322">
        <v>4682.2685004831701</v>
      </c>
      <c r="B322">
        <v>72.9317231377224</v>
      </c>
      <c r="AD322" s="59"/>
      <c r="AH322" s="77">
        <f t="shared" si="86"/>
        <v>4682.2685004831701</v>
      </c>
      <c r="AI322" s="78">
        <f t="shared" si="87"/>
        <v>218.7951694131672</v>
      </c>
      <c r="AJ322" s="79">
        <f t="shared" si="88"/>
        <v>145.90210912949811</v>
      </c>
      <c r="AK322" s="77"/>
      <c r="AL322" s="78"/>
      <c r="AM322" s="79"/>
      <c r="AN322" s="81"/>
      <c r="AO322" s="82"/>
      <c r="AP322" s="79"/>
      <c r="AQ322" s="100">
        <f>AI322*'Berechnungen 525d'!$C$5/'Berechnungen 525d'!$F$3/1000</f>
        <v>8.5153081143350686</v>
      </c>
      <c r="AR322" s="100">
        <f>AI322*'Berechnungen 525d'!$C$6/'Berechnungen 525d'!$F$3/1000</f>
        <v>4.7451716973012203</v>
      </c>
      <c r="AS322" s="100">
        <f>AI322*'Berechnungen 525d'!$C$7/'Berechnungen 525d'!$F$3/1000</f>
        <v>2.9576070168110347</v>
      </c>
      <c r="AT322" s="100">
        <f>AI322*'Berechnungen 525d'!$C$8/'Berechnungen 525d'!$F$3/1000</f>
        <v>2.0638246765659414</v>
      </c>
      <c r="AU322" s="100">
        <f>AI322*'Berechnungen 525d'!$C$9/'Berechnungen 525d'!$F$3/1000</f>
        <v>1.6250588004456235</v>
      </c>
      <c r="AV322" s="4">
        <f>AH322/'Berechnungen 525d'!$C$5*'Berechnungen 525d'!$B$3/1000*60</f>
        <v>45.354960755045674</v>
      </c>
      <c r="AW322" s="4">
        <f>AH322/'Berechnungen 525d'!$C$6*'Berechnungen 525d'!$B$3/1000*60</f>
        <v>81.390409026177863</v>
      </c>
      <c r="AX322" s="4">
        <f>AH322/'Berechnungen 525d'!$C$7*'Berechnungen 525d'!$B$3/1000*60</f>
        <v>130.58241448156008</v>
      </c>
      <c r="AY322" s="4">
        <f>AH322/'Berechnungen 525d'!$C$8*'Berechnungen 525d'!$B$3/1000*60</f>
        <v>187.133853823968</v>
      </c>
      <c r="AZ322" s="4">
        <f>AH322/'Berechnungen 525d'!$C$9*'Berechnungen 525d'!$B$3/1000*60</f>
        <v>237.65999435643937</v>
      </c>
      <c r="BA322" s="99"/>
      <c r="BB322" s="82"/>
      <c r="BC322" s="17"/>
      <c r="BD322" s="18"/>
      <c r="BE322" s="4"/>
      <c r="BF322" s="19"/>
      <c r="BG322" s="19"/>
      <c r="BH322" s="19"/>
      <c r="BI322" s="19"/>
      <c r="BJ322" s="19"/>
      <c r="BK322" s="19"/>
      <c r="BL322" s="47"/>
      <c r="BM322" s="48"/>
      <c r="BN322" s="48"/>
      <c r="BO322" s="48"/>
      <c r="BP322" s="48"/>
    </row>
    <row r="323" spans="1:68" x14ac:dyDescent="0.25">
      <c r="A323">
        <v>4682.27893056227</v>
      </c>
      <c r="B323">
        <v>73.862920599458405</v>
      </c>
      <c r="AD323" s="59"/>
      <c r="AH323" s="77">
        <f t="shared" si="86"/>
        <v>4682.27893056227</v>
      </c>
      <c r="AI323" s="78">
        <f t="shared" si="87"/>
        <v>221.58876179837523</v>
      </c>
      <c r="AJ323" s="79">
        <f t="shared" si="88"/>
        <v>147.76532685987917</v>
      </c>
      <c r="AK323" s="77"/>
      <c r="AL323" s="78"/>
      <c r="AM323" s="79"/>
      <c r="AN323" s="81"/>
      <c r="AO323" s="82"/>
      <c r="AP323" s="79"/>
      <c r="AQ323" s="100">
        <f>AI323*'Berechnungen 525d'!$C$5/'Berechnungen 525d'!$F$3/1000</f>
        <v>8.6240321778951063</v>
      </c>
      <c r="AR323" s="100">
        <f>AI323*'Berechnungen 525d'!$C$6/'Berechnungen 525d'!$F$3/1000</f>
        <v>4.8057583892087221</v>
      </c>
      <c r="AS323" s="100">
        <f>AI323*'Berechnungen 525d'!$C$7/'Berechnungen 525d'!$F$3/1000</f>
        <v>2.9953699549177659</v>
      </c>
      <c r="AT323" s="100">
        <f>AI323*'Berechnungen 525d'!$C$8/'Berechnungen 525d'!$F$3/1000</f>
        <v>2.0901757377722872</v>
      </c>
      <c r="AU323" s="100">
        <f>AI323*'Berechnungen 525d'!$C$9/'Berechnungen 525d'!$F$3/1000</f>
        <v>1.645807667537234</v>
      </c>
      <c r="AV323" s="4">
        <f>AH323/'Berechnungen 525d'!$C$5*'Berechnungen 525d'!$B$3/1000*60</f>
        <v>45.355061786378705</v>
      </c>
      <c r="AW323" s="4">
        <f>AH323/'Berechnungen 525d'!$C$6*'Berechnungen 525d'!$B$3/1000*60</f>
        <v>81.390590328980991</v>
      </c>
      <c r="AX323" s="4">
        <f>AH323/'Berechnungen 525d'!$C$7*'Berechnungen 525d'!$B$3/1000*60</f>
        <v>130.58270536298051</v>
      </c>
      <c r="AY323" s="4">
        <f>AH323/'Berechnungen 525d'!$C$8*'Berechnungen 525d'!$B$3/1000*60</f>
        <v>187.1342706776571</v>
      </c>
      <c r="AZ323" s="4">
        <f>AH323/'Berechnungen 525d'!$C$9*'Berechnungen 525d'!$B$3/1000*60</f>
        <v>237.6605237606245</v>
      </c>
      <c r="BA323" s="99"/>
      <c r="BB323" s="82"/>
      <c r="BC323" s="17"/>
      <c r="BD323" s="18"/>
      <c r="BE323" s="4"/>
      <c r="BF323" s="19"/>
      <c r="BG323" s="19"/>
      <c r="BH323" s="19"/>
      <c r="BI323" s="19"/>
      <c r="BJ323" s="19"/>
      <c r="BK323" s="19"/>
      <c r="BL323" s="47"/>
      <c r="BM323" s="48"/>
      <c r="BN323" s="48"/>
      <c r="BO323" s="48"/>
      <c r="BP323" s="48"/>
    </row>
    <row r="324" spans="1:68" x14ac:dyDescent="0.25">
      <c r="A324">
        <v>4684.2658606301502</v>
      </c>
      <c r="B324">
        <v>71.256037060157098</v>
      </c>
      <c r="AH324" s="77">
        <f t="shared" si="86"/>
        <v>4684.2658606301502</v>
      </c>
      <c r="AI324" s="78">
        <f t="shared" si="87"/>
        <v>213.76811118047129</v>
      </c>
      <c r="AJ324" s="79">
        <f t="shared" si="88"/>
        <v>142.61065750809709</v>
      </c>
      <c r="AK324" s="77"/>
      <c r="AL324" s="78"/>
      <c r="AM324" s="79"/>
      <c r="AN324" s="81"/>
      <c r="AO324" s="82"/>
      <c r="AP324" s="79"/>
      <c r="AQ324" s="100">
        <f>AI324*'Berechnungen 525d'!$C$5/'Berechnungen 525d'!$F$3/1000</f>
        <v>8.3196596003622822</v>
      </c>
      <c r="AR324" s="100">
        <f>AI324*'Berechnungen 525d'!$C$6/'Berechnungen 525d'!$F$3/1000</f>
        <v>4.636146189514859</v>
      </c>
      <c r="AS324" s="100">
        <f>AI324*'Berechnungen 525d'!$C$7/'Berechnungen 525d'!$F$3/1000</f>
        <v>2.8896527619578909</v>
      </c>
      <c r="AT324" s="100">
        <f>AI324*'Berechnungen 525d'!$C$8/'Berechnungen 525d'!$F$3/1000</f>
        <v>2.0164060481794075</v>
      </c>
      <c r="AU324" s="100">
        <f>AI324*'Berechnungen 525d'!$C$9/'Berechnungen 525d'!$F$3/1000</f>
        <v>1.5877212977790611</v>
      </c>
      <c r="AV324" s="4">
        <f>AH324/'Berechnungen 525d'!$C$5*'Berechnungen 525d'!$B$3/1000*60</f>
        <v>45.374308255316244</v>
      </c>
      <c r="AW324" s="4">
        <f>AH324/'Berechnungen 525d'!$C$6*'Berechnungen 525d'!$B$3/1000*60</f>
        <v>81.425128512964775</v>
      </c>
      <c r="AX324" s="4">
        <f>AH324/'Berechnungen 525d'!$C$7*'Berechnungen 525d'!$B$3/1000*60</f>
        <v>130.63811827354789</v>
      </c>
      <c r="AY324" s="4">
        <f>AH324/'Berechnungen 525d'!$C$8*'Berechnungen 525d'!$B$3/1000*60</f>
        <v>187.21368130539935</v>
      </c>
      <c r="AZ324" s="4">
        <f>AH324/'Berechnungen 525d'!$C$9*'Berechnungen 525d'!$B$3/1000*60</f>
        <v>237.76137525785711</v>
      </c>
      <c r="BA324" s="99"/>
      <c r="BB324" s="82"/>
      <c r="BC324" s="17"/>
      <c r="BD324" s="18"/>
      <c r="BE324" s="4"/>
      <c r="BF324" s="19"/>
      <c r="BG324" s="19"/>
      <c r="BH324" s="19"/>
      <c r="BI324" s="19"/>
      <c r="BJ324" s="19"/>
      <c r="BK324" s="19"/>
      <c r="BL324" s="47"/>
      <c r="BM324" s="48"/>
      <c r="BN324" s="48"/>
      <c r="BO324" s="48"/>
      <c r="BP324" s="48"/>
    </row>
    <row r="325" spans="1:68" x14ac:dyDescent="0.25">
      <c r="A325">
        <v>4686.2684358166798</v>
      </c>
      <c r="B325">
        <v>70.045949713459606</v>
      </c>
      <c r="AD325" s="59"/>
      <c r="AH325" s="77">
        <f t="shared" si="86"/>
        <v>4686.2684358166798</v>
      </c>
      <c r="AI325" s="78">
        <f t="shared" si="87"/>
        <v>210.13784914037882</v>
      </c>
      <c r="AJ325" s="79">
        <f t="shared" si="88"/>
        <v>140.24874090554002</v>
      </c>
      <c r="AK325" s="77"/>
      <c r="AL325" s="78"/>
      <c r="AM325" s="79"/>
      <c r="AN325" s="81"/>
      <c r="AO325" s="82"/>
      <c r="AP325" s="79"/>
      <c r="AQ325" s="100">
        <f>AI325*'Berechnungen 525d'!$C$5/'Berechnungen 525d'!$F$3/1000</f>
        <v>8.1783731181694908</v>
      </c>
      <c r="AR325" s="100">
        <f>AI325*'Berechnungen 525d'!$C$6/'Berechnungen 525d'!$F$3/1000</f>
        <v>4.5574140276822348</v>
      </c>
      <c r="AS325" s="100">
        <f>AI325*'Berechnungen 525d'!$C$7/'Berechnungen 525d'!$F$3/1000</f>
        <v>2.840579976158105</v>
      </c>
      <c r="AT325" s="100">
        <f>AI325*'Berechnungen 525d'!$C$8/'Berechnungen 525d'!$F$3/1000</f>
        <v>1.9821629503960405</v>
      </c>
      <c r="AU325" s="100">
        <f>AI325*'Berechnungen 525d'!$C$9/'Berechnungen 525d'!$F$3/1000</f>
        <v>1.5607582286582995</v>
      </c>
      <c r="AV325" s="4">
        <f>AH325/'Berechnungen 525d'!$C$5*'Berechnungen 525d'!$B$3/1000*60</f>
        <v>45.393706271253322</v>
      </c>
      <c r="AW325" s="4">
        <f>AH325/'Berechnungen 525d'!$C$6*'Berechnungen 525d'!$B$3/1000*60</f>
        <v>81.459938651153237</v>
      </c>
      <c r="AX325" s="4">
        <f>AH325/'Berechnungen 525d'!$C$7*'Berechnungen 525d'!$B$3/1000*60</f>
        <v>130.69396750624585</v>
      </c>
      <c r="AY325" s="4">
        <f>AH325/'Berechnungen 525d'!$C$8*'Berechnungen 525d'!$B$3/1000*60</f>
        <v>187.29371721367517</v>
      </c>
      <c r="AZ325" s="4">
        <f>AH325/'Berechnungen 525d'!$C$9*'Berechnungen 525d'!$B$3/1000*60</f>
        <v>237.86302086136749</v>
      </c>
      <c r="BA325" s="99"/>
      <c r="BB325" s="82"/>
      <c r="BC325" s="17"/>
      <c r="BD325" s="18"/>
      <c r="BE325" s="4"/>
      <c r="BF325" s="19"/>
      <c r="BG325" s="19"/>
      <c r="BH325" s="19"/>
      <c r="BI325" s="19"/>
      <c r="BJ325" s="19"/>
      <c r="BK325" s="19"/>
      <c r="BL325" s="47"/>
      <c r="BM325" s="48"/>
      <c r="BN325" s="48"/>
      <c r="BO325" s="48"/>
      <c r="BP325" s="48"/>
    </row>
    <row r="326" spans="1:68" x14ac:dyDescent="0.25">
      <c r="A326">
        <v>4696.3376341764497</v>
      </c>
      <c r="B326">
        <v>69.023979273346797</v>
      </c>
      <c r="AD326" s="59"/>
      <c r="AH326" s="77">
        <f t="shared" si="86"/>
        <v>4696.3376341764497</v>
      </c>
      <c r="AI326" s="78">
        <f t="shared" si="87"/>
        <v>207.07193782004038</v>
      </c>
      <c r="AJ326" s="79">
        <f t="shared" si="88"/>
        <v>138.49946194112766</v>
      </c>
      <c r="AK326" s="77"/>
      <c r="AL326" s="78"/>
      <c r="AM326" s="79"/>
      <c r="AN326" s="81"/>
      <c r="AO326" s="82"/>
      <c r="AP326" s="79"/>
      <c r="AQ326" s="100">
        <f>AI326*'Berechnungen 525d'!$C$5/'Berechnungen 525d'!$F$3/1000</f>
        <v>8.0590506504297679</v>
      </c>
      <c r="AR326" s="100">
        <f>AI326*'Berechnungen 525d'!$C$6/'Berechnungen 525d'!$F$3/1000</f>
        <v>4.4909213548196414</v>
      </c>
      <c r="AS326" s="100">
        <f>AI326*'Berechnungen 525d'!$C$7/'Berechnungen 525d'!$F$3/1000</f>
        <v>2.7991359129355295</v>
      </c>
      <c r="AT326" s="100">
        <f>AI326*'Berechnungen 525d'!$C$8/'Berechnungen 525d'!$F$3/1000</f>
        <v>1.9532431919934741</v>
      </c>
      <c r="AU326" s="100">
        <f>AI326*'Berechnungen 525d'!$C$9/'Berechnungen 525d'!$F$3/1000</f>
        <v>1.5379867653491921</v>
      </c>
      <c r="AV326" s="4">
        <f>AH326/'Berechnungen 525d'!$C$5*'Berechnungen 525d'!$B$3/1000*60</f>
        <v>45.491241920136986</v>
      </c>
      <c r="AW326" s="4">
        <f>AH326/'Berechnungen 525d'!$C$6*'Berechnungen 525d'!$B$3/1000*60</f>
        <v>81.634968377232141</v>
      </c>
      <c r="AX326" s="4">
        <f>AH326/'Berechnungen 525d'!$C$7*'Berechnungen 525d'!$B$3/1000*60</f>
        <v>130.97478442940542</v>
      </c>
      <c r="AY326" s="4">
        <f>AH326/'Berechnungen 525d'!$C$8*'Berechnungen 525d'!$B$3/1000*60</f>
        <v>187.69614776497468</v>
      </c>
      <c r="AZ326" s="4">
        <f>AH326/'Berechnungen 525d'!$C$9*'Berechnungen 525d'!$B$3/1000*60</f>
        <v>238.37410766151783</v>
      </c>
      <c r="BA326" s="99"/>
      <c r="BB326" s="82"/>
      <c r="BC326" s="17"/>
      <c r="BD326" s="18"/>
      <c r="BE326" s="4"/>
      <c r="BF326" s="19"/>
      <c r="BG326" s="19"/>
      <c r="BH326" s="19"/>
      <c r="BI326" s="19"/>
      <c r="BJ326" s="19"/>
      <c r="BK326" s="19"/>
      <c r="BL326" s="47"/>
      <c r="BM326" s="48"/>
      <c r="BN326" s="48"/>
      <c r="BO326" s="48"/>
      <c r="BP326" s="48"/>
    </row>
    <row r="327" spans="1:68" x14ac:dyDescent="0.25">
      <c r="A327">
        <v>4702.3776929812302</v>
      </c>
      <c r="B327">
        <v>68.280429364636106</v>
      </c>
      <c r="AD327" s="59"/>
      <c r="AH327" s="77">
        <f t="shared" ref="AH327:AH373" si="101">A327</f>
        <v>4702.3776929812302</v>
      </c>
      <c r="AI327" s="78">
        <f t="shared" ref="AI327:AI373" si="102">B327*$AG$5</f>
        <v>204.8412880939083</v>
      </c>
      <c r="AJ327" s="79">
        <f t="shared" ref="AJ327:AJ373" si="103">AI327*2*PI()*AH327/60*$AF$5/1000</f>
        <v>137.18370660578063</v>
      </c>
      <c r="AK327" s="77"/>
      <c r="AL327" s="78"/>
      <c r="AM327" s="79"/>
      <c r="AN327" s="81"/>
      <c r="AO327" s="82"/>
      <c r="AP327" s="79"/>
      <c r="AQ327" s="100">
        <f>AI327*'Berechnungen 525d'!$C$5/'Berechnungen 525d'!$F$3/1000</f>
        <v>7.9722358008875345</v>
      </c>
      <c r="AR327" s="100">
        <f>AI327*'Berechnungen 525d'!$C$6/'Berechnungen 525d'!$F$3/1000</f>
        <v>4.4425436142350376</v>
      </c>
      <c r="AS327" s="100">
        <f>AI327*'Berechnungen 525d'!$C$7/'Berechnungen 525d'!$F$3/1000</f>
        <v>2.7689826636670443</v>
      </c>
      <c r="AT327" s="100">
        <f>AI327*'Berechnungen 525d'!$C$8/'Berechnungen 525d'!$F$3/1000</f>
        <v>1.9322021883830471</v>
      </c>
      <c r="AU327" s="100">
        <f>AI327*'Berechnungen 525d'!$C$9/'Berechnungen 525d'!$F$3/1000</f>
        <v>1.5214190459709032</v>
      </c>
      <c r="AV327" s="4">
        <f>AH327/'Berechnungen 525d'!$C$5*'Berechnungen 525d'!$B$3/1000*60</f>
        <v>45.549749165080485</v>
      </c>
      <c r="AW327" s="4">
        <f>AH327/'Berechnungen 525d'!$C$6*'Berechnungen 525d'!$B$3/1000*60</f>
        <v>81.739960830486908</v>
      </c>
      <c r="AX327" s="4">
        <f>AH327/'Berechnungen 525d'!$C$7*'Berechnungen 525d'!$B$3/1000*60</f>
        <v>131.14323385990207</v>
      </c>
      <c r="AY327" s="4">
        <f>AH327/'Berechnungen 525d'!$C$8*'Berechnungen 525d'!$B$3/1000*60</f>
        <v>187.93754773623758</v>
      </c>
      <c r="AZ327" s="4">
        <f>AH327/'Berechnungen 525d'!$C$9*'Berechnungen 525d'!$B$3/1000*60</f>
        <v>238.68068562502177</v>
      </c>
      <c r="BA327" s="99"/>
      <c r="BB327" s="82"/>
      <c r="BC327" s="17"/>
      <c r="BD327" s="18"/>
      <c r="BE327" s="4"/>
      <c r="BF327" s="19"/>
      <c r="BG327" s="19"/>
      <c r="BH327" s="19"/>
      <c r="BI327" s="19"/>
      <c r="BJ327" s="19"/>
      <c r="BK327" s="19"/>
      <c r="BL327" s="47"/>
      <c r="BM327" s="48"/>
      <c r="BN327" s="48"/>
      <c r="BO327" s="48"/>
      <c r="BP327" s="48"/>
    </row>
    <row r="328" spans="1:68" x14ac:dyDescent="0.25">
      <c r="A328">
        <v>4712.4395902856304</v>
      </c>
      <c r="B328">
        <v>66.606620701308103</v>
      </c>
      <c r="AD328" s="59"/>
      <c r="AH328" s="77">
        <f t="shared" si="101"/>
        <v>4712.4395902856304</v>
      </c>
      <c r="AI328" s="78">
        <f t="shared" si="102"/>
        <v>199.81986210392432</v>
      </c>
      <c r="AJ328" s="79">
        <f t="shared" si="103"/>
        <v>134.10716361287632</v>
      </c>
      <c r="AK328" s="77"/>
      <c r="AL328" s="78"/>
      <c r="AM328" s="79"/>
      <c r="AN328" s="81"/>
      <c r="AO328" s="82"/>
      <c r="AP328" s="79"/>
      <c r="AQ328" s="100">
        <f>AI328*'Berechnungen 525d'!$C$5/'Berechnungen 525d'!$F$3/1000</f>
        <v>7.7768064886557875</v>
      </c>
      <c r="AR328" s="100">
        <f>AI328*'Berechnungen 525d'!$C$6/'Berechnungen 525d'!$F$3/1000</f>
        <v>4.333640257037195</v>
      </c>
      <c r="AS328" s="100">
        <f>AI328*'Berechnungen 525d'!$C$7/'Berechnungen 525d'!$F$3/1000</f>
        <v>2.7011045437697581</v>
      </c>
      <c r="AT328" s="100">
        <f>AI328*'Berechnungen 525d'!$C$8/'Berechnungen 525d'!$F$3/1000</f>
        <v>1.8848366871360402</v>
      </c>
      <c r="AU328" s="100">
        <f>AI328*'Berechnungen 525d'!$C$9/'Berechnungen 525d'!$F$3/1000</f>
        <v>1.4841233756976695</v>
      </c>
      <c r="AV328" s="4">
        <f>AH328/'Berechnungen 525d'!$C$5*'Berechnungen 525d'!$B$3/1000*60</f>
        <v>45.647214092031007</v>
      </c>
      <c r="AW328" s="4">
        <f>AH328/'Berechnungen 525d'!$C$6*'Berechnungen 525d'!$B$3/1000*60</f>
        <v>81.914863644603614</v>
      </c>
      <c r="AX328" s="4">
        <f>AH328/'Berechnungen 525d'!$C$7*'Berechnungen 525d'!$B$3/1000*60</f>
        <v>131.42384716606733</v>
      </c>
      <c r="AY328" s="4">
        <f>AH328/'Berechnungen 525d'!$C$8*'Berechnungen 525d'!$B$3/1000*60</f>
        <v>188.33968648995474</v>
      </c>
      <c r="AZ328" s="4">
        <f>AH328/'Berechnungen 525d'!$C$9*'Berechnungen 525d'!$B$3/1000*60</f>
        <v>239.19140184224256</v>
      </c>
      <c r="BA328" s="99"/>
      <c r="BB328" s="82"/>
      <c r="BC328" s="17"/>
      <c r="BD328" s="18"/>
      <c r="BE328" s="4"/>
      <c r="BF328" s="19"/>
      <c r="BG328" s="19"/>
      <c r="BH328" s="19"/>
      <c r="BI328" s="19"/>
      <c r="BJ328" s="19"/>
      <c r="BK328" s="19"/>
      <c r="BL328" s="47"/>
      <c r="BM328" s="48"/>
      <c r="BN328" s="48"/>
      <c r="BO328" s="48"/>
      <c r="BP328" s="48"/>
    </row>
    <row r="329" spans="1:68" x14ac:dyDescent="0.25">
      <c r="A329">
        <v>4718.4754770587797</v>
      </c>
      <c r="B329">
        <v>65.490591807903002</v>
      </c>
      <c r="AD329" s="59"/>
      <c r="AH329" s="77">
        <f t="shared" si="101"/>
        <v>4718.4754770587797</v>
      </c>
      <c r="AI329" s="78">
        <f t="shared" si="102"/>
        <v>196.471775423709</v>
      </c>
      <c r="AJ329" s="79">
        <f t="shared" si="103"/>
        <v>132.02901957418831</v>
      </c>
      <c r="AK329" s="77"/>
      <c r="AL329" s="78"/>
      <c r="AM329" s="79"/>
      <c r="AN329" s="81"/>
      <c r="AO329" s="82"/>
      <c r="AP329" s="79"/>
      <c r="AQ329" s="100">
        <f>AI329*'Berechnungen 525d'!$C$5/'Berechnungen 525d'!$F$3/1000</f>
        <v>7.6465020136895374</v>
      </c>
      <c r="AR329" s="100">
        <f>AI329*'Berechnungen 525d'!$C$6/'Berechnungen 525d'!$F$3/1000</f>
        <v>4.2610278396895893</v>
      </c>
      <c r="AS329" s="100">
        <f>AI329*'Berechnungen 525d'!$C$7/'Berechnungen 525d'!$F$3/1000</f>
        <v>2.6558461192585794</v>
      </c>
      <c r="AT329" s="100">
        <f>AI329*'Berechnungen 525d'!$C$8/'Berechnungen 525d'!$F$3/1000</f>
        <v>1.8532552590430746</v>
      </c>
      <c r="AU329" s="100">
        <f>AI329*'Berechnungen 525d'!$C$9/'Berechnungen 525d'!$F$3/1000</f>
        <v>1.4592561094827359</v>
      </c>
      <c r="AV329" s="4">
        <f>AH329/'Berechnungen 525d'!$C$5*'Berechnungen 525d'!$B$3/1000*60</f>
        <v>45.705680924441381</v>
      </c>
      <c r="AW329" s="4">
        <f>AH329/'Berechnungen 525d'!$C$6*'Berechnungen 525d'!$B$3/1000*60</f>
        <v>82.019783576737268</v>
      </c>
      <c r="AX329" s="4">
        <f>AH329/'Berechnungen 525d'!$C$7*'Berechnungen 525d'!$B$3/1000*60</f>
        <v>131.59218024399607</v>
      </c>
      <c r="AY329" s="4">
        <f>AH329/'Berechnungen 525d'!$C$8*'Berechnungen 525d'!$B$3/1000*60</f>
        <v>188.58091971974241</v>
      </c>
      <c r="AZ329" s="4">
        <f>AH329/'Berechnungen 525d'!$C$9*'Berechnungen 525d'!$B$3/1000*60</f>
        <v>239.49776804407287</v>
      </c>
      <c r="BA329" s="99"/>
      <c r="BB329" s="82"/>
      <c r="BC329" s="17"/>
      <c r="BD329" s="18"/>
      <c r="BE329" s="4"/>
      <c r="BF329" s="19"/>
      <c r="BG329" s="19"/>
      <c r="BH329" s="19"/>
      <c r="BI329" s="19"/>
      <c r="BJ329" s="19"/>
      <c r="BK329" s="19"/>
      <c r="BL329" s="47"/>
      <c r="BM329" s="48"/>
      <c r="BN329" s="48"/>
      <c r="BO329" s="48"/>
      <c r="BP329" s="48"/>
    </row>
    <row r="330" spans="1:68" x14ac:dyDescent="0.25">
      <c r="A330">
        <v>4726.5035089393596</v>
      </c>
      <c r="B330">
        <v>62.233278106064503</v>
      </c>
      <c r="AH330" s="77">
        <f t="shared" si="101"/>
        <v>4726.5035089393596</v>
      </c>
      <c r="AI330" s="78">
        <f t="shared" si="102"/>
        <v>186.6998343181935</v>
      </c>
      <c r="AJ330" s="79">
        <f t="shared" si="103"/>
        <v>125.67573781008275</v>
      </c>
      <c r="AK330" s="77"/>
      <c r="AL330" s="78"/>
      <c r="AM330" s="79"/>
      <c r="AN330" s="81"/>
      <c r="AO330" s="82"/>
      <c r="AP330" s="79"/>
      <c r="AQ330" s="100">
        <f>AI330*'Berechnungen 525d'!$C$5/'Berechnungen 525d'!$F$3/1000</f>
        <v>7.2661869929704697</v>
      </c>
      <c r="AR330" s="100">
        <f>AI330*'Berechnungen 525d'!$C$6/'Berechnungen 525d'!$F$3/1000</f>
        <v>4.0490965686018638</v>
      </c>
      <c r="AS330" s="100">
        <f>AI330*'Berechnungen 525d'!$C$7/'Berechnungen 525d'!$F$3/1000</f>
        <v>2.523751970840888</v>
      </c>
      <c r="AT330" s="100">
        <f>AI330*'Berechnungen 525d'!$C$8/'Berechnungen 525d'!$F$3/1000</f>
        <v>1.7610796719603998</v>
      </c>
      <c r="AU330" s="100">
        <f>AI330*'Berechnungen 525d'!$C$9/'Berechnungen 525d'!$F$3/1000</f>
        <v>1.3866769070554328</v>
      </c>
      <c r="AV330" s="4">
        <f>AH330/'Berechnungen 525d'!$C$5*'Berechnungen 525d'!$B$3/1000*60</f>
        <v>45.783444741455796</v>
      </c>
      <c r="AW330" s="4">
        <f>AH330/'Berechnungen 525d'!$C$6*'Berechnungen 525d'!$B$3/1000*60</f>
        <v>82.159332344256313</v>
      </c>
      <c r="AX330" s="4">
        <f>AH330/'Berechnungen 525d'!$C$7*'Berechnungen 525d'!$B$3/1000*60</f>
        <v>131.81607167320243</v>
      </c>
      <c r="AY330" s="4">
        <f>AH330/'Berechnungen 525d'!$C$8*'Berechnungen 525d'!$B$3/1000*60</f>
        <v>188.90177200411685</v>
      </c>
      <c r="AZ330" s="4">
        <f>AH330/'Berechnungen 525d'!$C$9*'Berechnungen 525d'!$B$3/1000*60</f>
        <v>239.90525044522843</v>
      </c>
      <c r="BA330" s="99"/>
      <c r="BB330" s="82"/>
      <c r="BC330" s="17"/>
      <c r="BD330" s="18"/>
      <c r="BE330" s="4"/>
      <c r="BF330" s="19"/>
      <c r="BG330" s="19"/>
      <c r="BH330" s="19"/>
      <c r="BI330" s="19"/>
      <c r="BJ330" s="19"/>
      <c r="BK330" s="19"/>
      <c r="BL330" s="47"/>
      <c r="BM330" s="48"/>
      <c r="BN330" s="48"/>
      <c r="BO330" s="48"/>
      <c r="BP330" s="48"/>
    </row>
    <row r="331" spans="1:68" x14ac:dyDescent="0.25">
      <c r="A331">
        <v>4726.5118530026402</v>
      </c>
      <c r="B331">
        <v>62.978236075453303</v>
      </c>
      <c r="AD331" s="59"/>
      <c r="AH331" s="77">
        <f t="shared" si="101"/>
        <v>4726.5118530026402</v>
      </c>
      <c r="AI331" s="78">
        <f t="shared" si="102"/>
        <v>188.9347082263599</v>
      </c>
      <c r="AJ331" s="79">
        <f t="shared" si="103"/>
        <v>127.18035267152877</v>
      </c>
      <c r="AK331" s="77"/>
      <c r="AL331" s="78"/>
      <c r="AM331" s="79"/>
      <c r="AN331" s="81"/>
      <c r="AO331" s="82"/>
      <c r="AP331" s="79"/>
      <c r="AQ331" s="100">
        <f>AI331*'Berechnungen 525d'!$C$5/'Berechnungen 525d'!$F$3/1000</f>
        <v>7.3531662438184995</v>
      </c>
      <c r="AR331" s="100">
        <f>AI331*'Berechnungen 525d'!$C$6/'Berechnungen 525d'!$F$3/1000</f>
        <v>4.097565922127866</v>
      </c>
      <c r="AS331" s="100">
        <f>AI331*'Berechnungen 525d'!$C$7/'Berechnungen 525d'!$F$3/1000</f>
        <v>2.5539623213262725</v>
      </c>
      <c r="AT331" s="100">
        <f>AI331*'Berechnungen 525d'!$C$8/'Berechnungen 525d'!$F$3/1000</f>
        <v>1.7821605209254758</v>
      </c>
      <c r="AU331" s="100">
        <f>AI331*'Berechnungen 525d'!$C$9/'Berechnungen 525d'!$F$3/1000</f>
        <v>1.4032760007287211</v>
      </c>
      <c r="AV331" s="4">
        <f>AH331/'Berechnungen 525d'!$C$5*'Berechnungen 525d'!$B$3/1000*60</f>
        <v>45.783525566522236</v>
      </c>
      <c r="AW331" s="4">
        <f>AH331/'Berechnungen 525d'!$C$6*'Berechnungen 525d'!$B$3/1000*60</f>
        <v>82.159477386498835</v>
      </c>
      <c r="AX331" s="4">
        <f>AH331/'Berechnungen 525d'!$C$7*'Berechnungen 525d'!$B$3/1000*60</f>
        <v>131.81630437833877</v>
      </c>
      <c r="AY331" s="4">
        <f>AH331/'Berechnungen 525d'!$C$8*'Berechnungen 525d'!$B$3/1000*60</f>
        <v>188.90210548706813</v>
      </c>
      <c r="AZ331" s="4">
        <f>AH331/'Berechnungen 525d'!$C$9*'Berechnungen 525d'!$B$3/1000*60</f>
        <v>239.90567396857654</v>
      </c>
      <c r="BA331" s="99"/>
      <c r="BB331" s="82"/>
      <c r="BC331" s="17"/>
      <c r="BD331" s="18"/>
      <c r="BE331" s="4"/>
      <c r="BF331" s="19"/>
      <c r="BG331" s="19"/>
      <c r="BH331" s="19"/>
      <c r="BI331" s="19"/>
      <c r="BJ331" s="19"/>
      <c r="BK331" s="19"/>
      <c r="BL331" s="47"/>
      <c r="BM331" s="48"/>
      <c r="BN331" s="48"/>
      <c r="BO331" s="48"/>
      <c r="BP331" s="48"/>
    </row>
    <row r="332" spans="1:68" x14ac:dyDescent="0.25">
      <c r="A332">
        <v>4726.5191540580099</v>
      </c>
      <c r="B332">
        <v>63.630074298668397</v>
      </c>
      <c r="AD332" s="59"/>
      <c r="AH332" s="77">
        <f t="shared" si="101"/>
        <v>4726.5191540580099</v>
      </c>
      <c r="AI332" s="78">
        <f t="shared" si="102"/>
        <v>190.89022289600518</v>
      </c>
      <c r="AJ332" s="79">
        <f t="shared" si="103"/>
        <v>128.49689503249348</v>
      </c>
      <c r="AK332" s="77"/>
      <c r="AL332" s="78"/>
      <c r="AM332" s="79"/>
      <c r="AN332" s="81"/>
      <c r="AO332" s="82"/>
      <c r="AP332" s="79"/>
      <c r="AQ332" s="100">
        <f>AI332*'Berechnungen 525d'!$C$5/'Berechnungen 525d'!$F$3/1000</f>
        <v>7.4292730883105129</v>
      </c>
      <c r="AR332" s="100">
        <f>AI332*'Berechnungen 525d'!$C$6/'Berechnungen 525d'!$F$3/1000</f>
        <v>4.1399766064631107</v>
      </c>
      <c r="AS332" s="100">
        <f>AI332*'Berechnungen 525d'!$C$7/'Berechnungen 525d'!$F$3/1000</f>
        <v>2.5803963780009793</v>
      </c>
      <c r="AT332" s="100">
        <f>AI332*'Berechnungen 525d'!$C$8/'Berechnungen 525d'!$F$3/1000</f>
        <v>1.8006062637699143</v>
      </c>
      <c r="AU332" s="100">
        <f>AI332*'Berechnungen 525d'!$C$9/'Berechnungen 525d'!$F$3/1000</f>
        <v>1.417800207692846</v>
      </c>
      <c r="AV332" s="4">
        <f>AH332/'Berechnungen 525d'!$C$5*'Berechnungen 525d'!$B$3/1000*60</f>
        <v>45.783596288455357</v>
      </c>
      <c r="AW332" s="4">
        <f>AH332/'Berechnungen 525d'!$C$6*'Berechnungen 525d'!$B$3/1000*60</f>
        <v>82.159604298461005</v>
      </c>
      <c r="AX332" s="4">
        <f>AH332/'Berechnungen 525d'!$C$7*'Berechnungen 525d'!$B$3/1000*60</f>
        <v>131.81650799533304</v>
      </c>
      <c r="AY332" s="4">
        <f>AH332/'Berechnungen 525d'!$C$8*'Berechnungen 525d'!$B$3/1000*60</f>
        <v>188.9023972846505</v>
      </c>
      <c r="AZ332" s="4">
        <f>AH332/'Berechnungen 525d'!$C$9*'Berechnungen 525d'!$B$3/1000*60</f>
        <v>239.90604455150611</v>
      </c>
      <c r="BA332" s="99"/>
      <c r="BB332" s="82"/>
      <c r="BC332" s="17"/>
      <c r="BD332" s="18"/>
      <c r="BE332" s="4"/>
      <c r="BF332" s="19"/>
      <c r="BG332" s="19"/>
      <c r="BH332" s="19"/>
      <c r="BI332" s="19"/>
      <c r="BJ332" s="19"/>
      <c r="BK332" s="19"/>
      <c r="BL332" s="47"/>
      <c r="BM332" s="48"/>
      <c r="BN332" s="48"/>
      <c r="BO332" s="48"/>
      <c r="BP332" s="48"/>
    </row>
    <row r="333" spans="1:68" x14ac:dyDescent="0.25">
      <c r="A333">
        <v>4736.56853526749</v>
      </c>
      <c r="B333">
        <v>60.838828681257297</v>
      </c>
      <c r="AD333" s="59"/>
      <c r="AH333" s="77">
        <f t="shared" si="101"/>
        <v>4736.56853526749</v>
      </c>
      <c r="AI333" s="78">
        <f t="shared" si="102"/>
        <v>182.51648604377189</v>
      </c>
      <c r="AJ333" s="79">
        <f t="shared" si="103"/>
        <v>123.12137324675778</v>
      </c>
      <c r="AK333" s="77"/>
      <c r="AL333" s="78"/>
      <c r="AM333" s="79"/>
      <c r="AN333" s="81"/>
      <c r="AO333" s="82"/>
      <c r="AP333" s="79"/>
      <c r="AQ333" s="100">
        <f>AI333*'Berechnungen 525d'!$C$5/'Berechnungen 525d'!$F$3/1000</f>
        <v>7.1033748998067328</v>
      </c>
      <c r="AR333" s="100">
        <f>AI333*'Berechnungen 525d'!$C$6/'Berechnungen 525d'!$F$3/1000</f>
        <v>3.9583692189762716</v>
      </c>
      <c r="AS333" s="100">
        <f>AI333*'Berechnungen 525d'!$C$7/'Berechnungen 525d'!$F$3/1000</f>
        <v>2.4672027323756209</v>
      </c>
      <c r="AT333" s="100">
        <f>AI333*'Berechnungen 525d'!$C$8/'Berechnungen 525d'!$F$3/1000</f>
        <v>1.7216194890752963</v>
      </c>
      <c r="AU333" s="100">
        <f>AI333*'Berechnungen 525d'!$C$9/'Berechnungen 525d'!$F$3/1000</f>
        <v>1.3556058969096818</v>
      </c>
      <c r="AV333" s="4">
        <f>AH333/'Berechnungen 525d'!$C$5*'Berechnungen 525d'!$B$3/1000*60</f>
        <v>45.880939977806243</v>
      </c>
      <c r="AW333" s="4">
        <f>AH333/'Berechnungen 525d'!$C$6*'Berechnungen 525d'!$B$3/1000*60</f>
        <v>82.334289549213963</v>
      </c>
      <c r="AX333" s="4">
        <f>AH333/'Berechnungen 525d'!$C$7*'Berechnungen 525d'!$B$3/1000*60</f>
        <v>132.09677224379382</v>
      </c>
      <c r="AY333" s="4">
        <f>AH333/'Berechnungen 525d'!$C$8*'Berechnungen 525d'!$B$3/1000*60</f>
        <v>189.30403581394077</v>
      </c>
      <c r="AZ333" s="4">
        <f>AH333/'Berechnungen 525d'!$C$9*'Berechnungen 525d'!$B$3/1000*60</f>
        <v>240.41612548370472</v>
      </c>
      <c r="BA333" s="99"/>
      <c r="BB333" s="82"/>
      <c r="BC333" s="17"/>
      <c r="BD333" s="18"/>
      <c r="BE333" s="4"/>
      <c r="BF333" s="19"/>
      <c r="BG333" s="19"/>
      <c r="BH333" s="19"/>
      <c r="BI333" s="19"/>
      <c r="BJ333" s="19"/>
      <c r="BK333" s="19"/>
      <c r="BL333" s="47"/>
      <c r="BM333" s="48"/>
      <c r="BN333" s="48"/>
      <c r="BO333" s="48"/>
      <c r="BP333" s="48"/>
    </row>
    <row r="334" spans="1:68" x14ac:dyDescent="0.25">
      <c r="A334">
        <v>4742.6054650485403</v>
      </c>
      <c r="B334">
        <v>59.815919534025802</v>
      </c>
      <c r="AD334" s="59"/>
      <c r="AH334" s="77">
        <f t="shared" si="101"/>
        <v>4742.6054650485403</v>
      </c>
      <c r="AI334" s="78">
        <f t="shared" si="102"/>
        <v>179.44775860207741</v>
      </c>
      <c r="AJ334" s="79">
        <f t="shared" si="103"/>
        <v>121.20556542583815</v>
      </c>
      <c r="AK334" s="77"/>
      <c r="AL334" s="78"/>
      <c r="AM334" s="79"/>
      <c r="AN334" s="81"/>
      <c r="AO334" s="82"/>
      <c r="AP334" s="79"/>
      <c r="AQ334" s="100">
        <f>AI334*'Berechnungen 525d'!$C$5/'Berechnungen 525d'!$F$3/1000</f>
        <v>6.9839428311964884</v>
      </c>
      <c r="AR334" s="100">
        <f>AI334*'Berechnungen 525d'!$C$6/'Berechnungen 525d'!$F$3/1000</f>
        <v>3.8918154708194166</v>
      </c>
      <c r="AS334" s="100">
        <f>AI334*'Berechnungen 525d'!$C$7/'Berechnungen 525d'!$F$3/1000</f>
        <v>2.4257206016751161</v>
      </c>
      <c r="AT334" s="100">
        <f>AI334*'Berechnungen 525d'!$C$8/'Berechnungen 525d'!$F$3/1000</f>
        <v>1.6926731671029653</v>
      </c>
      <c r="AU334" s="100">
        <f>AI334*'Berechnungen 525d'!$C$9/'Berechnungen 525d'!$F$3/1000</f>
        <v>1.3328135174039097</v>
      </c>
      <c r="AV334" s="4">
        <f>AH334/'Berechnungen 525d'!$C$5*'Berechnungen 525d'!$B$3/1000*60</f>
        <v>45.939416913349831</v>
      </c>
      <c r="AW334" s="4">
        <f>AH334/'Berechnungen 525d'!$C$6*'Berechnungen 525d'!$B$3/1000*60</f>
        <v>82.439227611627786</v>
      </c>
      <c r="AX334" s="4">
        <f>AH334/'Berechnungen 525d'!$C$7*'Berechnungen 525d'!$B$3/1000*60</f>
        <v>132.26513440986434</v>
      </c>
      <c r="AY334" s="4">
        <f>AH334/'Berechnungen 525d'!$C$8*'Berechnungen 525d'!$B$3/1000*60</f>
        <v>189.54531072909697</v>
      </c>
      <c r="AZ334" s="4">
        <f>AH334/'Berechnungen 525d'!$C$9*'Berechnungen 525d'!$B$3/1000*60</f>
        <v>240.72254462595313</v>
      </c>
      <c r="BA334" s="99"/>
      <c r="BB334" s="82"/>
      <c r="BC334" s="17"/>
      <c r="BD334" s="18"/>
      <c r="BE334" s="4"/>
      <c r="BF334" s="19"/>
      <c r="BG334" s="19"/>
      <c r="BH334" s="19"/>
      <c r="BI334" s="19"/>
      <c r="BJ334" s="19"/>
      <c r="BK334" s="19"/>
      <c r="BL334" s="47"/>
      <c r="BM334" s="48"/>
      <c r="BN334" s="48"/>
      <c r="BO334" s="48"/>
      <c r="BP334" s="48"/>
    </row>
    <row r="335" spans="1:68" x14ac:dyDescent="0.25">
      <c r="A335">
        <v>4750.6491420477696</v>
      </c>
      <c r="B335">
        <v>57.955402024791297</v>
      </c>
      <c r="AD335" s="59"/>
      <c r="AH335" s="77">
        <f t="shared" si="101"/>
        <v>4750.6491420477696</v>
      </c>
      <c r="AI335" s="78">
        <f t="shared" si="102"/>
        <v>173.86620607437391</v>
      </c>
      <c r="AJ335" s="79">
        <f t="shared" si="103"/>
        <v>117.63475728683642</v>
      </c>
      <c r="AK335" s="77"/>
      <c r="AL335" s="78"/>
      <c r="AM335" s="79"/>
      <c r="AN335" s="81"/>
      <c r="AO335" s="82"/>
      <c r="AP335" s="79"/>
      <c r="AQ335" s="100">
        <f>AI335*'Berechnungen 525d'!$C$5/'Berechnungen 525d'!$F$3/1000</f>
        <v>6.7667139058174772</v>
      </c>
      <c r="AR335" s="100">
        <f>AI335*'Berechnungen 525d'!$C$6/'Berechnungen 525d'!$F$3/1000</f>
        <v>3.7707642375929447</v>
      </c>
      <c r="AS335" s="100">
        <f>AI335*'Berechnungen 525d'!$C$7/'Berechnungen 525d'!$F$3/1000</f>
        <v>2.35027086041752</v>
      </c>
      <c r="AT335" s="100">
        <f>AI335*'Berechnungen 525d'!$C$8/'Berechnungen 525d'!$F$3/1000</f>
        <v>1.6400241718298083</v>
      </c>
      <c r="AU335" s="100">
        <f>AI335*'Berechnungen 525d'!$C$9/'Berechnungen 525d'!$F$3/1000</f>
        <v>1.2913576156140221</v>
      </c>
      <c r="AV335" s="4">
        <f>AH335/'Berechnungen 525d'!$C$5*'Berechnungen 525d'!$B$3/1000*60</f>
        <v>46.017332277363806</v>
      </c>
      <c r="AW335" s="4">
        <f>AH335/'Berechnungen 525d'!$C$6*'Berechnungen 525d'!$B$3/1000*60</f>
        <v>82.579048333351494</v>
      </c>
      <c r="AX335" s="4">
        <f>AH335/'Berechnungen 525d'!$C$7*'Berechnungen 525d'!$B$3/1000*60</f>
        <v>132.48946216120126</v>
      </c>
      <c r="AY335" s="4">
        <f>AH335/'Berechnungen 525d'!$C$8*'Berechnungen 525d'!$B$3/1000*60</f>
        <v>189.866788294005</v>
      </c>
      <c r="AZ335" s="4">
        <f>AH335/'Berechnungen 525d'!$C$9*'Berechnungen 525d'!$B$3/1000*60</f>
        <v>241.13082113338635</v>
      </c>
      <c r="BA335" s="99"/>
      <c r="BB335" s="82"/>
      <c r="BC335" s="17"/>
      <c r="BD335" s="18"/>
      <c r="BE335" s="4"/>
      <c r="BF335" s="19"/>
      <c r="BG335" s="19"/>
      <c r="BH335" s="19"/>
      <c r="BI335" s="19"/>
      <c r="BJ335" s="19"/>
      <c r="BK335" s="19"/>
      <c r="BL335" s="47"/>
      <c r="BM335" s="48"/>
      <c r="BN335" s="48"/>
      <c r="BO335" s="48"/>
      <c r="BP335" s="48"/>
    </row>
    <row r="336" spans="1:68" x14ac:dyDescent="0.25">
      <c r="A336">
        <v>4756.68815784464</v>
      </c>
      <c r="B336">
        <v>57.118732369906901</v>
      </c>
      <c r="AD336" s="59"/>
      <c r="AH336" s="77">
        <f t="shared" si="101"/>
        <v>4756.68815784464</v>
      </c>
      <c r="AI336" s="78">
        <f t="shared" si="102"/>
        <v>171.35619710972071</v>
      </c>
      <c r="AJ336" s="79">
        <f t="shared" si="103"/>
        <v>116.08390851847251</v>
      </c>
      <c r="AK336" s="77"/>
      <c r="AL336" s="78"/>
      <c r="AM336" s="79"/>
      <c r="AN336" s="81"/>
      <c r="AO336" s="82"/>
      <c r="AP336" s="79"/>
      <c r="AQ336" s="100">
        <f>AI336*'Berechnungen 525d'!$C$5/'Berechnungen 525d'!$F$3/1000</f>
        <v>6.6690266499192257</v>
      </c>
      <c r="AR336" s="100">
        <f>AI336*'Berechnungen 525d'!$C$6/'Berechnungen 525d'!$F$3/1000</f>
        <v>3.716327827817584</v>
      </c>
      <c r="AS336" s="100">
        <f>AI336*'Berechnungen 525d'!$C$7/'Berechnungen 525d'!$F$3/1000</f>
        <v>2.3163413173383569</v>
      </c>
      <c r="AT336" s="100">
        <f>AI336*'Berechnungen 525d'!$C$8/'Berechnungen 525d'!$F$3/1000</f>
        <v>1.6163480620987436</v>
      </c>
      <c r="AU336" s="100">
        <f>AI336*'Berechnungen 525d'!$C$9/'Berechnungen 525d'!$F$3/1000</f>
        <v>1.2727150095265698</v>
      </c>
      <c r="AV336" s="4">
        <f>AH336/'Berechnungen 525d'!$C$5*'Berechnungen 525d'!$B$3/1000*60</f>
        <v>46.075829419173992</v>
      </c>
      <c r="AW336" s="4">
        <f>AH336/'Berechnungen 525d'!$C$6*'Berechnungen 525d'!$B$3/1000*60</f>
        <v>82.684022656325936</v>
      </c>
      <c r="AX336" s="4">
        <f>AH336/'Berechnungen 525d'!$C$7*'Berechnungen 525d'!$B$3/1000*60</f>
        <v>132.65788250355592</v>
      </c>
      <c r="AY336" s="4">
        <f>AH336/'Berechnungen 525d'!$C$8*'Berechnungen 525d'!$B$3/1000*60</f>
        <v>190.10814657989906</v>
      </c>
      <c r="AZ336" s="4">
        <f>AH336/'Berechnungen 525d'!$C$9*'Berechnungen 525d'!$B$3/1000*60</f>
        <v>241.43734615647176</v>
      </c>
      <c r="BA336" s="99"/>
      <c r="BB336" s="82"/>
      <c r="BC336" s="17"/>
      <c r="BD336" s="18"/>
      <c r="BE336" s="4"/>
      <c r="BF336" s="19"/>
      <c r="BG336" s="19"/>
      <c r="BH336" s="19"/>
      <c r="BI336" s="19"/>
      <c r="BJ336" s="19"/>
      <c r="BK336" s="19"/>
      <c r="BL336" s="47"/>
      <c r="BM336" s="48"/>
      <c r="BN336" s="48"/>
      <c r="BO336" s="48"/>
      <c r="BP336" s="48"/>
    </row>
    <row r="337" spans="1:68" x14ac:dyDescent="0.25">
      <c r="A337">
        <v>4766.7500551490402</v>
      </c>
      <c r="B337">
        <v>55.444923706578898</v>
      </c>
      <c r="AD337" s="59"/>
      <c r="AH337" s="77">
        <f t="shared" si="101"/>
        <v>4766.7500551490402</v>
      </c>
      <c r="AI337" s="78">
        <f t="shared" si="102"/>
        <v>166.3347711197367</v>
      </c>
      <c r="AJ337" s="79">
        <f t="shared" si="103"/>
        <v>112.92054135494769</v>
      </c>
      <c r="AK337" s="77"/>
      <c r="AL337" s="78"/>
      <c r="AM337" s="79"/>
      <c r="AN337" s="81"/>
      <c r="AO337" s="82"/>
      <c r="AP337" s="79"/>
      <c r="AQ337" s="100">
        <f>AI337*'Berechnungen 525d'!$C$5/'Berechnungen 525d'!$F$3/1000</f>
        <v>6.4735973376874787</v>
      </c>
      <c r="AR337" s="100">
        <f>AI337*'Berechnungen 525d'!$C$6/'Berechnungen 525d'!$F$3/1000</f>
        <v>3.60742447061974</v>
      </c>
      <c r="AS337" s="100">
        <f>AI337*'Berechnungen 525d'!$C$7/'Berechnungen 525d'!$F$3/1000</f>
        <v>2.2484631974410707</v>
      </c>
      <c r="AT337" s="100">
        <f>AI337*'Berechnungen 525d'!$C$8/'Berechnungen 525d'!$F$3/1000</f>
        <v>1.5689825608517363</v>
      </c>
      <c r="AU337" s="100">
        <f>AI337*'Berechnungen 525d'!$C$9/'Berechnungen 525d'!$F$3/1000</f>
        <v>1.2354193392533357</v>
      </c>
      <c r="AV337" s="4">
        <f>AH337/'Berechnungen 525d'!$C$5*'Berechnungen 525d'!$B$3/1000*60</f>
        <v>46.173294346124521</v>
      </c>
      <c r="AW337" s="4">
        <f>AH337/'Berechnungen 525d'!$C$6*'Berechnungen 525d'!$B$3/1000*60</f>
        <v>82.858925470442657</v>
      </c>
      <c r="AX337" s="4">
        <f>AH337/'Berechnungen 525d'!$C$7*'Berechnungen 525d'!$B$3/1000*60</f>
        <v>132.93849580972119</v>
      </c>
      <c r="AY337" s="4">
        <f>AH337/'Berechnungen 525d'!$C$8*'Berechnungen 525d'!$B$3/1000*60</f>
        <v>190.51028533361617</v>
      </c>
      <c r="AZ337" s="4">
        <f>AH337/'Berechnungen 525d'!$C$9*'Berechnungen 525d'!$B$3/1000*60</f>
        <v>241.94806237369252</v>
      </c>
      <c r="BA337" s="99"/>
      <c r="BB337" s="82"/>
      <c r="BC337" s="17"/>
      <c r="BD337" s="18"/>
      <c r="BE337" s="4"/>
      <c r="BF337" s="19"/>
      <c r="BG337" s="19"/>
      <c r="BH337" s="19"/>
      <c r="BI337" s="19"/>
      <c r="BJ337" s="19"/>
      <c r="BK337" s="19"/>
      <c r="BL337" s="47"/>
      <c r="BM337" s="48"/>
      <c r="BN337" s="48"/>
      <c r="BO337" s="48"/>
      <c r="BP337" s="48"/>
    </row>
    <row r="338" spans="1:68" x14ac:dyDescent="0.25">
      <c r="A338">
        <v>4770.7760656802902</v>
      </c>
      <c r="B338">
        <v>54.887143936656003</v>
      </c>
      <c r="AH338" s="77">
        <f t="shared" si="101"/>
        <v>4770.7760656802902</v>
      </c>
      <c r="AI338" s="78">
        <f t="shared" si="102"/>
        <v>164.66143180996801</v>
      </c>
      <c r="AJ338" s="79">
        <f t="shared" si="103"/>
        <v>111.8789664419287</v>
      </c>
      <c r="AK338" s="77"/>
      <c r="AL338" s="78"/>
      <c r="AM338" s="79"/>
      <c r="AN338" s="81"/>
      <c r="AO338" s="82"/>
      <c r="AP338" s="79"/>
      <c r="AQ338" s="100">
        <f>AI338*'Berechnungen 525d'!$C$5/'Berechnungen 525d'!$F$3/1000</f>
        <v>6.4084725004219827</v>
      </c>
      <c r="AR338" s="100">
        <f>AI338*'Berechnungen 525d'!$C$6/'Berechnungen 525d'!$F$3/1000</f>
        <v>3.5711335307695018</v>
      </c>
      <c r="AS338" s="100">
        <f>AI338*'Berechnungen 525d'!$C$7/'Berechnungen 525d'!$F$3/1000</f>
        <v>2.2258435020549636</v>
      </c>
      <c r="AT338" s="100">
        <f>AI338*'Berechnungen 525d'!$C$8/'Berechnungen 525d'!$F$3/1000</f>
        <v>1.5531984876976941</v>
      </c>
      <c r="AU338" s="100">
        <f>AI338*'Berechnungen 525d'!$C$9/'Berechnungen 525d'!$F$3/1000</f>
        <v>1.2229909351950348</v>
      </c>
      <c r="AV338" s="4">
        <f>AH338/'Berechnungen 525d'!$C$5*'Berechnungen 525d'!$B$3/1000*60</f>
        <v>46.212292440664676</v>
      </c>
      <c r="AW338" s="4">
        <f>AH338/'Berechnungen 525d'!$C$6*'Berechnungen 525d'!$B$3/1000*60</f>
        <v>82.92890835242568</v>
      </c>
      <c r="AX338" s="4">
        <f>AH338/'Berechnungen 525d'!$C$7*'Berechnungen 525d'!$B$3/1000*60</f>
        <v>133.05077603795766</v>
      </c>
      <c r="AY338" s="4">
        <f>AH338/'Berechnungen 525d'!$C$8*'Berechnungen 525d'!$B$3/1000*60</f>
        <v>190.67119085754564</v>
      </c>
      <c r="AZ338" s="4">
        <f>AH338/'Berechnungen 525d'!$C$9*'Berechnungen 525d'!$B$3/1000*60</f>
        <v>242.15241238908297</v>
      </c>
      <c r="BA338" s="99"/>
      <c r="BB338" s="82"/>
      <c r="BC338" s="17"/>
      <c r="BD338" s="18"/>
      <c r="BE338" s="4"/>
      <c r="BF338" s="19"/>
      <c r="BG338" s="19"/>
      <c r="BH338" s="19"/>
      <c r="BI338" s="19"/>
      <c r="BJ338" s="19"/>
      <c r="BK338" s="19"/>
      <c r="BL338" s="47"/>
      <c r="BM338" s="48"/>
      <c r="BN338" s="48"/>
      <c r="BO338" s="48"/>
      <c r="BP338" s="48"/>
    </row>
    <row r="339" spans="1:68" x14ac:dyDescent="0.25">
      <c r="A339">
        <v>4778.8291297507103</v>
      </c>
      <c r="B339">
        <v>53.864704142983904</v>
      </c>
      <c r="AD339" s="59"/>
      <c r="AH339" s="77">
        <f t="shared" si="101"/>
        <v>4778.8291297507103</v>
      </c>
      <c r="AI339" s="78">
        <f t="shared" si="102"/>
        <v>161.59411242895172</v>
      </c>
      <c r="AJ339" s="79">
        <f t="shared" si="103"/>
        <v>109.98021444497775</v>
      </c>
      <c r="AK339" s="77"/>
      <c r="AL339" s="78"/>
      <c r="AM339" s="79"/>
      <c r="AN339" s="81"/>
      <c r="AO339" s="82"/>
      <c r="AP339" s="79"/>
      <c r="AQ339" s="100">
        <f>AI339*'Berechnungen 525d'!$C$5/'Berechnungen 525d'!$F$3/1000</f>
        <v>6.2890952322470053</v>
      </c>
      <c r="AR339" s="100">
        <f>AI339*'Berechnungen 525d'!$C$6/'Berechnungen 525d'!$F$3/1000</f>
        <v>3.5046103202597814</v>
      </c>
      <c r="AS339" s="100">
        <f>AI339*'Berechnungen 525d'!$C$7/'Berechnungen 525d'!$F$3/1000</f>
        <v>2.1843804050934255</v>
      </c>
      <c r="AT339" s="100">
        <f>AI339*'Berechnungen 525d'!$C$8/'Berechnungen 525d'!$F$3/1000</f>
        <v>1.5242654475102475</v>
      </c>
      <c r="AU339" s="100">
        <f>AI339*'Berechnungen 525d'!$C$9/'Berechnungen 525d'!$F$3/1000</f>
        <v>1.2002090137875965</v>
      </c>
      <c r="AV339" s="4">
        <f>AH339/'Berechnungen 525d'!$C$5*'Berechnungen 525d'!$B$3/1000*60</f>
        <v>46.290298732878398</v>
      </c>
      <c r="AW339" s="4">
        <f>AH339/'Berechnungen 525d'!$C$6*'Berechnungen 525d'!$B$3/1000*60</f>
        <v>83.068892246672206</v>
      </c>
      <c r="AX339" s="4">
        <f>AH339/'Berechnungen 525d'!$C$7*'Berechnungen 525d'!$B$3/1000*60</f>
        <v>133.27536558257299</v>
      </c>
      <c r="AY339" s="4">
        <f>AH339/'Berechnungen 525d'!$C$8*'Berechnungen 525d'!$B$3/1000*60</f>
        <v>190.99304359077388</v>
      </c>
      <c r="AZ339" s="4">
        <f>AH339/'Berechnungen 525d'!$C$9*'Berechnungen 525d'!$B$3/1000*60</f>
        <v>242.56116536028281</v>
      </c>
      <c r="BA339" s="99"/>
      <c r="BB339" s="82"/>
      <c r="BC339" s="17"/>
      <c r="BD339" s="18"/>
      <c r="BE339" s="4"/>
      <c r="BF339" s="19"/>
      <c r="BG339" s="19"/>
      <c r="BH339" s="19"/>
      <c r="BI339" s="19"/>
      <c r="BJ339" s="19"/>
      <c r="BK339" s="19"/>
      <c r="BL339" s="47"/>
      <c r="BM339" s="48"/>
      <c r="BN339" s="48"/>
      <c r="BO339" s="48"/>
      <c r="BP339" s="48"/>
    </row>
    <row r="340" spans="1:68" x14ac:dyDescent="0.25">
      <c r="A340">
        <v>4792.9212096179899</v>
      </c>
      <c r="B340">
        <v>52.005594694427401</v>
      </c>
      <c r="AD340" s="59"/>
      <c r="AH340" s="77">
        <f t="shared" si="101"/>
        <v>4792.9212096179899</v>
      </c>
      <c r="AI340" s="78">
        <f t="shared" si="102"/>
        <v>156.0167840832822</v>
      </c>
      <c r="AJ340" s="79">
        <f t="shared" si="103"/>
        <v>106.49743252167922</v>
      </c>
      <c r="AK340" s="77"/>
      <c r="AL340" s="78"/>
      <c r="AM340" s="79"/>
      <c r="AN340" s="81"/>
      <c r="AO340" s="82"/>
      <c r="AP340" s="79"/>
      <c r="AQ340" s="100">
        <f>AI340*'Berechnungen 525d'!$C$5/'Berechnungen 525d'!$F$3/1000</f>
        <v>6.0720307081737772</v>
      </c>
      <c r="AR340" s="100">
        <f>AI340*'Berechnungen 525d'!$C$6/'Berechnungen 525d'!$F$3/1000</f>
        <v>3.3836506999747002</v>
      </c>
      <c r="AS340" s="100">
        <f>AI340*'Berechnungen 525d'!$C$7/'Berechnungen 525d'!$F$3/1000</f>
        <v>2.1089877650527242</v>
      </c>
      <c r="AT340" s="100">
        <f>AI340*'Berechnungen 525d'!$C$8/'Berechnungen 525d'!$F$3/1000</f>
        <v>1.471656297591736</v>
      </c>
      <c r="AU340" s="100">
        <f>AI340*'Berechnungen 525d'!$C$9/'Berechnungen 525d'!$F$3/1000</f>
        <v>1.1587844862927055</v>
      </c>
      <c r="AV340" s="4">
        <f>AH340/'Berechnungen 525d'!$C$5*'Berechnungen 525d'!$B$3/1000*60</f>
        <v>46.426802166902206</v>
      </c>
      <c r="AW340" s="4">
        <f>AH340/'Berechnungen 525d'!$C$6*'Berechnungen 525d'!$B$3/1000*60</f>
        <v>83.313850463893019</v>
      </c>
      <c r="AX340" s="4">
        <f>AH340/'Berechnungen 525d'!$C$7*'Berechnungen 525d'!$B$3/1000*60</f>
        <v>133.66837546954261</v>
      </c>
      <c r="AY340" s="4">
        <f>AH340/'Berechnungen 525d'!$C$8*'Berechnungen 525d'!$B$3/1000*60</f>
        <v>191.55625460989575</v>
      </c>
      <c r="AZ340" s="4">
        <f>AH340/'Berechnungen 525d'!$C$9*'Berechnungen 525d'!$B$3/1000*60</f>
        <v>243.27644335456762</v>
      </c>
      <c r="BA340" s="99"/>
      <c r="BB340" s="82"/>
      <c r="BC340" s="17"/>
      <c r="BD340" s="18"/>
      <c r="BE340" s="4"/>
      <c r="BF340" s="19"/>
      <c r="BG340" s="19"/>
      <c r="BH340" s="19"/>
      <c r="BI340" s="19"/>
      <c r="BJ340" s="19"/>
      <c r="BK340" s="19"/>
      <c r="BL340" s="47"/>
      <c r="BM340" s="48"/>
      <c r="BN340" s="48"/>
      <c r="BO340" s="48"/>
      <c r="BP340" s="48"/>
    </row>
    <row r="341" spans="1:68" x14ac:dyDescent="0.25">
      <c r="A341">
        <v>4792.9264246575403</v>
      </c>
      <c r="B341">
        <v>52.471193425295297</v>
      </c>
      <c r="AD341" s="59"/>
      <c r="AH341" s="77">
        <f t="shared" si="101"/>
        <v>4792.9264246575403</v>
      </c>
      <c r="AI341" s="78">
        <f t="shared" si="102"/>
        <v>157.41358027588589</v>
      </c>
      <c r="AJ341" s="79">
        <f t="shared" si="103"/>
        <v>107.45100588061513</v>
      </c>
      <c r="AK341" s="77"/>
      <c r="AL341" s="78"/>
      <c r="AM341" s="79"/>
      <c r="AN341" s="81"/>
      <c r="AO341" s="82"/>
      <c r="AP341" s="79"/>
      <c r="AQ341" s="100">
        <f>AI341*'Berechnungen 525d'!$C$5/'Berechnungen 525d'!$F$3/1000</f>
        <v>6.1263927399537836</v>
      </c>
      <c r="AR341" s="100">
        <f>AI341*'Berechnungen 525d'!$C$6/'Berechnungen 525d'!$F$3/1000</f>
        <v>3.4139440459284436</v>
      </c>
      <c r="AS341" s="100">
        <f>AI341*'Berechnungen 525d'!$C$7/'Berechnungen 525d'!$F$3/1000</f>
        <v>2.1278692341060852</v>
      </c>
      <c r="AT341" s="100">
        <f>AI341*'Berechnungen 525d'!$C$8/'Berechnungen 525d'!$F$3/1000</f>
        <v>1.4848318281949056</v>
      </c>
      <c r="AU341" s="100">
        <f>AI341*'Berechnungen 525d'!$C$9/'Berechnungen 525d'!$F$3/1000</f>
        <v>1.1691589198385082</v>
      </c>
      <c r="AV341" s="4">
        <f>AH341/'Berechnungen 525d'!$C$5*'Berechnungen 525d'!$B$3/1000*60</f>
        <v>46.426852682568736</v>
      </c>
      <c r="AW341" s="4">
        <f>AH341/'Berechnungen 525d'!$C$6*'Berechnungen 525d'!$B$3/1000*60</f>
        <v>83.313941115294568</v>
      </c>
      <c r="AX341" s="4">
        <f>AH341/'Berechnungen 525d'!$C$7*'Berechnungen 525d'!$B$3/1000*60</f>
        <v>133.66852091025285</v>
      </c>
      <c r="AY341" s="4">
        <f>AH341/'Berechnungen 525d'!$C$8*'Berechnungen 525d'!$B$3/1000*60</f>
        <v>191.5564630367403</v>
      </c>
      <c r="AZ341" s="4">
        <f>AH341/'Berechnungen 525d'!$C$9*'Berechnungen 525d'!$B$3/1000*60</f>
        <v>243.27670805666017</v>
      </c>
      <c r="BA341" s="99"/>
      <c r="BB341" s="82"/>
      <c r="BC341" s="17"/>
      <c r="BD341" s="18"/>
      <c r="BE341" s="4"/>
      <c r="BF341" s="19"/>
      <c r="BG341" s="19"/>
      <c r="BH341" s="19"/>
      <c r="BI341" s="19"/>
      <c r="BJ341" s="19"/>
      <c r="BK341" s="19"/>
      <c r="BL341" s="47"/>
      <c r="BM341" s="48"/>
      <c r="BN341" s="48"/>
      <c r="BO341" s="48"/>
      <c r="BP341" s="48"/>
    </row>
    <row r="342" spans="1:68" x14ac:dyDescent="0.25">
      <c r="A342">
        <v>4796.9357470622399</v>
      </c>
      <c r="B342">
        <v>50.423497716594902</v>
      </c>
      <c r="AH342" s="77">
        <f t="shared" si="101"/>
        <v>4796.9357470622399</v>
      </c>
      <c r="AI342" s="78">
        <f t="shared" si="102"/>
        <v>151.2704931497847</v>
      </c>
      <c r="AJ342" s="79">
        <f t="shared" si="103"/>
        <v>103.34409118120222</v>
      </c>
      <c r="AK342" s="77"/>
      <c r="AL342" s="78"/>
      <c r="AM342" s="79"/>
      <c r="AN342" s="81"/>
      <c r="AO342" s="82"/>
      <c r="AP342" s="79"/>
      <c r="AQ342" s="100">
        <f>AI342*'Berechnungen 525d'!$C$5/'Berechnungen 525d'!$F$3/1000</f>
        <v>5.8873094009922395</v>
      </c>
      <c r="AR342" s="100">
        <f>AI342*'Berechnungen 525d'!$C$6/'Berechnungen 525d'!$F$3/1000</f>
        <v>3.2807143990262095</v>
      </c>
      <c r="AS342" s="100">
        <f>AI342*'Berechnungen 525d'!$C$7/'Berechnungen 525d'!$F$3/1000</f>
        <v>2.0448288377492125</v>
      </c>
      <c r="AT342" s="100">
        <f>AI342*'Berechnungen 525d'!$C$8/'Berechnungen 525d'!$F$3/1000</f>
        <v>1.4268860571107145</v>
      </c>
      <c r="AU342" s="100">
        <f>AI342*'Berechnungen 525d'!$C$9/'Berechnungen 525d'!$F$3/1000</f>
        <v>1.1235323284336332</v>
      </c>
      <c r="AV342" s="4">
        <f>AH342/'Berechnungen 525d'!$C$5*'Berechnungen 525d'!$B$3/1000*60</f>
        <v>46.465689126976109</v>
      </c>
      <c r="AW342" s="4">
        <f>AH342/'Berechnungen 525d'!$C$6*'Berechnungen 525d'!$B$3/1000*60</f>
        <v>83.38363391279276</v>
      </c>
      <c r="AX342" s="4">
        <f>AH342/'Berechnungen 525d'!$C$7*'Berechnungen 525d'!$B$3/1000*60</f>
        <v>133.78033572821695</v>
      </c>
      <c r="AY342" s="4">
        <f>AH342/'Berechnungen 525d'!$C$8*'Berechnungen 525d'!$B$3/1000*60</f>
        <v>191.71670159476764</v>
      </c>
      <c r="AZ342" s="4">
        <f>AH342/'Berechnungen 525d'!$C$9*'Berechnungen 525d'!$B$3/1000*60</f>
        <v>243.48021102535489</v>
      </c>
      <c r="BA342" s="99"/>
      <c r="BB342" s="82"/>
      <c r="BC342" s="17"/>
      <c r="BD342" s="18"/>
      <c r="BE342" s="4"/>
      <c r="BF342" s="19"/>
      <c r="BG342" s="19"/>
      <c r="BH342" s="19"/>
      <c r="BI342" s="19"/>
      <c r="BJ342" s="19"/>
      <c r="BK342" s="19"/>
      <c r="BL342" s="47"/>
      <c r="BM342" s="48"/>
      <c r="BN342" s="48"/>
      <c r="BO342" s="48"/>
      <c r="BP342" s="48"/>
    </row>
    <row r="343" spans="1:68" x14ac:dyDescent="0.25">
      <c r="A343">
        <v>4798.93310720922</v>
      </c>
      <c r="B343">
        <v>48.747811639029599</v>
      </c>
      <c r="AH343" s="77">
        <f t="shared" si="101"/>
        <v>4798.93310720922</v>
      </c>
      <c r="AI343" s="78">
        <f t="shared" si="102"/>
        <v>146.24343491708879</v>
      </c>
      <c r="AJ343" s="79">
        <f t="shared" si="103"/>
        <v>99.951335592231828</v>
      </c>
      <c r="AK343" s="77"/>
      <c r="AL343" s="78"/>
      <c r="AM343" s="79"/>
      <c r="AN343" s="81"/>
      <c r="AO343" s="82"/>
      <c r="AP343" s="79"/>
      <c r="AQ343" s="100">
        <f>AI343*'Berechnungen 525d'!$C$5/'Berechnungen 525d'!$F$3/1000</f>
        <v>5.6916608870194523</v>
      </c>
      <c r="AR343" s="100">
        <f>AI343*'Berechnungen 525d'!$C$6/'Berechnungen 525d'!$F$3/1000</f>
        <v>3.1716888912398473</v>
      </c>
      <c r="AS343" s="100">
        <f>AI343*'Berechnungen 525d'!$C$7/'Berechnungen 525d'!$F$3/1000</f>
        <v>1.9768745828960692</v>
      </c>
      <c r="AT343" s="100">
        <f>AI343*'Berechnungen 525d'!$C$8/'Berechnungen 525d'!$F$3/1000</f>
        <v>1.3794674287241802</v>
      </c>
      <c r="AU343" s="100">
        <f>AI343*'Berechnungen 525d'!$C$9/'Berechnungen 525d'!$F$3/1000</f>
        <v>1.0861948257670708</v>
      </c>
      <c r="AV343" s="4">
        <f>AH343/'Berechnungen 525d'!$C$5*'Berechnungen 525d'!$B$3/1000*60</f>
        <v>46.485036627246686</v>
      </c>
      <c r="AW343" s="4">
        <f>AH343/'Berechnungen 525d'!$C$6*'Berechnungen 525d'!$B$3/1000*60</f>
        <v>83.418353399579686</v>
      </c>
      <c r="AX343" s="4">
        <f>AH343/'Berechnungen 525d'!$C$7*'Berechnungen 525d'!$B$3/1000*60</f>
        <v>133.83603952020476</v>
      </c>
      <c r="AY343" s="4">
        <f>AH343/'Berechnungen 525d'!$C$8*'Berechnungen 525d'!$B$3/1000*60</f>
        <v>191.79652907619894</v>
      </c>
      <c r="AZ343" s="4">
        <f>AH343/'Berechnungen 525d'!$C$9*'Berechnungen 525d'!$B$3/1000*60</f>
        <v>243.58159192677266</v>
      </c>
      <c r="BA343" s="99"/>
      <c r="BB343" s="82"/>
      <c r="BC343" s="17"/>
      <c r="BD343" s="18"/>
      <c r="BE343" s="4"/>
      <c r="BF343" s="19"/>
      <c r="BG343" s="19"/>
      <c r="BH343" s="19"/>
      <c r="BI343" s="19"/>
      <c r="BJ343" s="19"/>
      <c r="BK343" s="19"/>
      <c r="BL343" s="47"/>
      <c r="BM343" s="48"/>
      <c r="BN343" s="48"/>
      <c r="BO343" s="48"/>
      <c r="BP343" s="48"/>
    </row>
    <row r="344" spans="1:68" x14ac:dyDescent="0.25">
      <c r="A344">
        <v>4798.9487523278603</v>
      </c>
      <c r="B344">
        <v>50.1446078316335</v>
      </c>
      <c r="AD344" s="59"/>
      <c r="AH344" s="77">
        <f t="shared" si="101"/>
        <v>4798.9487523278603</v>
      </c>
      <c r="AI344" s="78">
        <f t="shared" si="102"/>
        <v>150.43382349490051</v>
      </c>
      <c r="AJ344" s="79">
        <f t="shared" si="103"/>
        <v>102.81562795975285</v>
      </c>
      <c r="AK344" s="77"/>
      <c r="AL344" s="78"/>
      <c r="AM344" s="79"/>
      <c r="AN344" s="81"/>
      <c r="AO344" s="82"/>
      <c r="AP344" s="79"/>
      <c r="AQ344" s="100">
        <f>AI344*'Berechnungen 525d'!$C$5/'Berechnungen 525d'!$F$3/1000</f>
        <v>5.8547469823594973</v>
      </c>
      <c r="AR344" s="100">
        <f>AI344*'Berechnungen 525d'!$C$6/'Berechnungen 525d'!$F$3/1000</f>
        <v>3.2625689291010938</v>
      </c>
      <c r="AS344" s="100">
        <f>AI344*'Berechnungen 525d'!$C$7/'Berechnungen 525d'!$F$3/1000</f>
        <v>2.033518990056161</v>
      </c>
      <c r="AT344" s="100">
        <f>AI344*'Berechnungen 525d'!$C$8/'Berechnungen 525d'!$F$3/1000</f>
        <v>1.4189940205336948</v>
      </c>
      <c r="AU344" s="100">
        <f>AI344*'Berechnungen 525d'!$C$9/'Berechnungen 525d'!$F$3/1000</f>
        <v>1.117318126404484</v>
      </c>
      <c r="AV344" s="4">
        <f>AH344/'Berechnungen 525d'!$C$5*'Berechnungen 525d'!$B$3/1000*60</f>
        <v>46.485188174246147</v>
      </c>
      <c r="AW344" s="4">
        <f>AH344/'Berechnungen 525d'!$C$6*'Berechnungen 525d'!$B$3/1000*60</f>
        <v>83.418625353784208</v>
      </c>
      <c r="AX344" s="4">
        <f>AH344/'Berechnungen 525d'!$C$7*'Berechnungen 525d'!$B$3/1000*60</f>
        <v>133.83647584233506</v>
      </c>
      <c r="AY344" s="4">
        <f>AH344/'Berechnungen 525d'!$C$8*'Berechnungen 525d'!$B$3/1000*60</f>
        <v>191.79715435673216</v>
      </c>
      <c r="AZ344" s="4">
        <f>AH344/'Berechnungen 525d'!$C$9*'Berechnungen 525d'!$B$3/1000*60</f>
        <v>243.58238603304986</v>
      </c>
      <c r="BA344" s="99"/>
      <c r="BB344" s="82"/>
      <c r="BC344" s="17"/>
      <c r="BD344" s="18"/>
      <c r="BE344" s="4"/>
      <c r="BF344" s="19"/>
      <c r="BG344" s="19"/>
      <c r="BH344" s="19"/>
      <c r="BI344" s="19"/>
      <c r="BJ344" s="19"/>
      <c r="BK344" s="19"/>
      <c r="BL344" s="47"/>
      <c r="BM344" s="48"/>
      <c r="BN344" s="48"/>
      <c r="BO344" s="48"/>
      <c r="BP344" s="48"/>
    </row>
    <row r="345" spans="1:68" x14ac:dyDescent="0.25">
      <c r="A345">
        <v>4802.9549457088297</v>
      </c>
      <c r="B345">
        <v>47.817552884412301</v>
      </c>
      <c r="AD345" s="59"/>
      <c r="AH345" s="77">
        <f t="shared" si="101"/>
        <v>4802.9549457088297</v>
      </c>
      <c r="AI345" s="78">
        <f t="shared" si="102"/>
        <v>143.45265865323691</v>
      </c>
      <c r="AJ345" s="79">
        <f t="shared" si="103"/>
        <v>98.126123139000569</v>
      </c>
      <c r="AK345" s="77"/>
      <c r="AL345" s="78"/>
      <c r="AM345" s="79"/>
      <c r="AN345" s="81"/>
      <c r="AO345" s="82"/>
      <c r="AP345" s="79"/>
      <c r="AQ345" s="100">
        <f>AI345*'Berechnungen 525d'!$C$5/'Berechnungen 525d'!$F$3/1000</f>
        <v>5.5830464243299422</v>
      </c>
      <c r="AR345" s="100">
        <f>AI345*'Berechnungen 525d'!$C$6/'Berechnungen 525d'!$F$3/1000</f>
        <v>3.111163274626608</v>
      </c>
      <c r="AS345" s="100">
        <f>AI345*'Berechnungen 525d'!$C$7/'Berechnungen 525d'!$F$3/1000</f>
        <v>1.9391497122672694</v>
      </c>
      <c r="AT345" s="100">
        <f>AI345*'Berechnungen 525d'!$C$8/'Berechnungen 525d'!$F$3/1000</f>
        <v>1.3531429310876002</v>
      </c>
      <c r="AU345" s="100">
        <f>AI345*'Berechnungen 525d'!$C$9/'Berechnungen 525d'!$F$3/1000</f>
        <v>1.0654668748721261</v>
      </c>
      <c r="AV345" s="4">
        <f>AH345/'Berechnungen 525d'!$C$5*'Berechnungen 525d'!$B$3/1000*60</f>
        <v>46.523994309253624</v>
      </c>
      <c r="AW345" s="4">
        <f>AH345/'Berechnungen 525d'!$C$6*'Berechnungen 525d'!$B$3/1000*60</f>
        <v>83.488263760441441</v>
      </c>
      <c r="AX345" s="4">
        <f>AH345/'Berechnungen 525d'!$C$7*'Berechnungen 525d'!$B$3/1000*60</f>
        <v>133.94820339587309</v>
      </c>
      <c r="AY345" s="4">
        <f>AH345/'Berechnungen 525d'!$C$8*'Berechnungen 525d'!$B$3/1000*60</f>
        <v>191.95726785865278</v>
      </c>
      <c r="AZ345" s="4">
        <f>AH345/'Berechnungen 525d'!$C$9*'Berechnungen 525d'!$B$3/1000*60</f>
        <v>243.78573018048903</v>
      </c>
      <c r="BA345" s="99"/>
      <c r="BB345" s="82"/>
      <c r="BC345" s="17"/>
      <c r="BD345" s="18"/>
      <c r="BE345" s="4"/>
      <c r="BF345" s="19"/>
      <c r="BG345" s="19"/>
      <c r="BH345" s="19"/>
      <c r="BI345" s="19"/>
      <c r="BJ345" s="19"/>
      <c r="BK345" s="19"/>
      <c r="BL345" s="47"/>
      <c r="BM345" s="48"/>
      <c r="BN345" s="48"/>
      <c r="BO345" s="48"/>
      <c r="BP345" s="48"/>
    </row>
    <row r="346" spans="1:68" x14ac:dyDescent="0.25">
      <c r="A346">
        <v>4804.9460478083502</v>
      </c>
      <c r="B346">
        <v>45.583148329805397</v>
      </c>
      <c r="AH346" s="77">
        <f t="shared" si="101"/>
        <v>4804.9460478083502</v>
      </c>
      <c r="AI346" s="78">
        <f t="shared" si="102"/>
        <v>136.74944498941619</v>
      </c>
      <c r="AJ346" s="79">
        <f t="shared" si="103"/>
        <v>93.579692611556283</v>
      </c>
      <c r="AK346" s="77"/>
      <c r="AL346" s="78"/>
      <c r="AM346" s="79"/>
      <c r="AN346" s="81"/>
      <c r="AO346" s="82"/>
      <c r="AP346" s="79"/>
      <c r="AQ346" s="100">
        <f>AI346*'Berechnungen 525d'!$C$5/'Berechnungen 525d'!$F$3/1000</f>
        <v>5.3221634722211322</v>
      </c>
      <c r="AR346" s="100">
        <f>AI346*'Berechnungen 525d'!$C$6/'Berechnungen 525d'!$F$3/1000</f>
        <v>2.9657857516957447</v>
      </c>
      <c r="AS346" s="100">
        <f>AI346*'Berechnungen 525d'!$C$7/'Berechnungen 525d'!$F$3/1000</f>
        <v>1.8485376945500873</v>
      </c>
      <c r="AT346" s="100">
        <f>AI346*'Berechnungen 525d'!$C$8/'Berechnungen 525d'!$F$3/1000</f>
        <v>1.289913665977259</v>
      </c>
      <c r="AU346" s="100">
        <f>AI346*'Berechnungen 525d'!$C$9/'Berechnungen 525d'!$F$3/1000</f>
        <v>1.0156800519505975</v>
      </c>
      <c r="AV346" s="4">
        <f>AH346/'Berechnungen 525d'!$C$5*'Berechnungen 525d'!$B$3/1000*60</f>
        <v>46.543281190724372</v>
      </c>
      <c r="AW346" s="4">
        <f>AH346/'Berechnungen 525d'!$C$6*'Berechnungen 525d'!$B$3/1000*60</f>
        <v>83.522874465546494</v>
      </c>
      <c r="AX346" s="4">
        <f>AH346/'Berechnungen 525d'!$C$7*'Berechnungen 525d'!$B$3/1000*60</f>
        <v>134.00373265900862</v>
      </c>
      <c r="AY346" s="4">
        <f>AH346/'Berechnungen 525d'!$C$8*'Berechnungen 525d'!$B$3/1000*60</f>
        <v>192.03684522787066</v>
      </c>
      <c r="AZ346" s="4">
        <f>AH346/'Berechnungen 525d'!$C$9*'Berechnungen 525d'!$B$3/1000*60</f>
        <v>243.88679343939577</v>
      </c>
      <c r="BA346" s="99"/>
      <c r="BB346" s="82"/>
      <c r="BC346" s="17"/>
      <c r="BD346" s="18"/>
      <c r="BE346" s="4"/>
      <c r="BF346" s="19"/>
      <c r="BG346" s="19"/>
      <c r="BH346" s="19"/>
      <c r="BI346" s="19"/>
      <c r="BJ346" s="19"/>
      <c r="BK346" s="19"/>
      <c r="BL346" s="47"/>
      <c r="BM346" s="48"/>
      <c r="BN346" s="48"/>
      <c r="BO346" s="48"/>
      <c r="BP346" s="48"/>
    </row>
    <row r="347" spans="1:68" x14ac:dyDescent="0.25">
      <c r="A347">
        <v>4804.95543487954</v>
      </c>
      <c r="B347">
        <v>46.421226045367703</v>
      </c>
      <c r="AH347" s="77">
        <f t="shared" si="101"/>
        <v>4804.95543487954</v>
      </c>
      <c r="AI347" s="78">
        <f t="shared" si="102"/>
        <v>139.26367813610312</v>
      </c>
      <c r="AJ347" s="79">
        <f t="shared" si="103"/>
        <v>95.300406177857127</v>
      </c>
      <c r="AK347" s="77"/>
      <c r="AL347" s="78"/>
      <c r="AM347" s="79"/>
      <c r="AN347" s="81"/>
      <c r="AO347" s="82"/>
      <c r="AP347" s="79"/>
      <c r="AQ347" s="100">
        <f>AI347*'Berechnungen 525d'!$C$5/'Berechnungen 525d'!$F$3/1000</f>
        <v>5.4200151294251553</v>
      </c>
      <c r="AR347" s="100">
        <f>AI347*'Berechnungen 525d'!$C$6/'Berechnungen 525d'!$F$3/1000</f>
        <v>3.0203137744124904</v>
      </c>
      <c r="AS347" s="100">
        <f>AI347*'Berechnungen 525d'!$C$7/'Berechnungen 525d'!$F$3/1000</f>
        <v>1.882524338846141</v>
      </c>
      <c r="AT347" s="100">
        <f>AI347*'Berechnungen 525d'!$C$8/'Berechnungen 525d'!$F$3/1000</f>
        <v>1.3136296210629665</v>
      </c>
      <c r="AU347" s="100">
        <f>AI347*'Berechnungen 525d'!$C$9/'Berechnungen 525d'!$F$3/1000</f>
        <v>1.0343540323330447</v>
      </c>
      <c r="AV347" s="4">
        <f>AH347/'Berechnungen 525d'!$C$5*'Berechnungen 525d'!$B$3/1000*60</f>
        <v>46.543372118924097</v>
      </c>
      <c r="AW347" s="4">
        <f>AH347/'Berechnungen 525d'!$C$6*'Berechnungen 525d'!$B$3/1000*60</f>
        <v>83.523037638069312</v>
      </c>
      <c r="AX347" s="4">
        <f>AH347/'Berechnungen 525d'!$C$7*'Berechnungen 525d'!$B$3/1000*60</f>
        <v>134.00399445228703</v>
      </c>
      <c r="AY347" s="4">
        <f>AH347/'Berechnungen 525d'!$C$8*'Berechnungen 525d'!$B$3/1000*60</f>
        <v>192.03722039619083</v>
      </c>
      <c r="AZ347" s="4">
        <f>AH347/'Berechnungen 525d'!$C$9*'Berechnungen 525d'!$B$3/1000*60</f>
        <v>243.88726990316235</v>
      </c>
      <c r="BA347" s="99"/>
      <c r="BB347" s="82"/>
      <c r="BC347" s="17"/>
      <c r="BD347" s="18"/>
      <c r="BE347" s="4"/>
      <c r="BF347" s="19"/>
      <c r="BG347" s="19"/>
      <c r="BH347" s="19"/>
      <c r="BI347" s="19"/>
      <c r="BJ347" s="19"/>
      <c r="BK347" s="19"/>
      <c r="BL347" s="47"/>
      <c r="BM347" s="48"/>
      <c r="BN347" s="48"/>
      <c r="BO347" s="48"/>
      <c r="BP347" s="48"/>
    </row>
    <row r="348" spans="1:68" x14ac:dyDescent="0.25">
      <c r="A348">
        <v>4806.9507090106999</v>
      </c>
      <c r="B348">
        <v>44.559300475455203</v>
      </c>
      <c r="AD348" s="59"/>
      <c r="AH348" s="77">
        <f t="shared" si="101"/>
        <v>4806.9507090106999</v>
      </c>
      <c r="AI348" s="78">
        <f t="shared" si="102"/>
        <v>133.67790142636562</v>
      </c>
      <c r="AJ348" s="79">
        <f t="shared" si="103"/>
        <v>91.515954616054913</v>
      </c>
      <c r="AK348" s="77"/>
      <c r="AL348" s="78"/>
      <c r="AM348" s="79"/>
      <c r="AN348" s="81"/>
      <c r="AO348" s="82"/>
      <c r="AP348" s="79"/>
      <c r="AQ348" s="100">
        <f>AI348*'Berechnungen 525d'!$C$5/'Berechnungen 525d'!$F$3/1000</f>
        <v>5.202621802740361</v>
      </c>
      <c r="AR348" s="100">
        <f>AI348*'Berechnungen 525d'!$C$6/'Berechnungen 525d'!$F$3/1000</f>
        <v>2.8991709282446276</v>
      </c>
      <c r="AS348" s="100">
        <f>AI348*'Berechnungen 525d'!$C$7/'Berechnungen 525d'!$F$3/1000</f>
        <v>1.8070174963716514</v>
      </c>
      <c r="AT348" s="100">
        <f>AI348*'Berechnungen 525d'!$C$8/'Berechnungen 525d'!$F$3/1000</f>
        <v>1.2609407804351636</v>
      </c>
      <c r="AU348" s="100">
        <f>AI348*'Berechnungen 525d'!$C$9/'Berechnungen 525d'!$F$3/1000</f>
        <v>0.99286675624816034</v>
      </c>
      <c r="AV348" s="4">
        <f>AH348/'Berechnungen 525d'!$C$5*'Berechnungen 525d'!$B$3/1000*60</f>
        <v>46.562699412928062</v>
      </c>
      <c r="AW348" s="4">
        <f>AH348/'Berechnungen 525d'!$C$6*'Berechnungen 525d'!$B$3/1000*60</f>
        <v>83.557720864295575</v>
      </c>
      <c r="AX348" s="4">
        <f>AH348/'Berechnungen 525d'!$C$7*'Berechnungen 525d'!$B$3/1000*60</f>
        <v>134.0596400679907</v>
      </c>
      <c r="AY348" s="4">
        <f>AH348/'Berechnungen 525d'!$C$8*'Berechnungen 525d'!$B$3/1000*60</f>
        <v>192.11696450688433</v>
      </c>
      <c r="AZ348" s="4">
        <f>AH348/'Berechnungen 525d'!$C$9*'Berechnungen 525d'!$B$3/1000*60</f>
        <v>243.98854492374306</v>
      </c>
      <c r="BA348" s="99"/>
      <c r="BB348" s="82"/>
      <c r="BC348" s="17"/>
      <c r="BD348" s="18"/>
      <c r="BE348" s="4"/>
      <c r="BF348" s="19"/>
      <c r="BG348" s="19"/>
      <c r="BH348" s="19"/>
      <c r="BI348" s="19"/>
      <c r="BJ348" s="19"/>
      <c r="BK348" s="19"/>
      <c r="BL348" s="47"/>
      <c r="BM348" s="48"/>
      <c r="BN348" s="48"/>
      <c r="BO348" s="48"/>
      <c r="BP348" s="48"/>
    </row>
    <row r="349" spans="1:68" x14ac:dyDescent="0.25">
      <c r="A349">
        <v>4810.9735905182197</v>
      </c>
      <c r="B349">
        <v>43.722161467011503</v>
      </c>
      <c r="AD349" s="59"/>
      <c r="AH349" s="77">
        <f t="shared" si="101"/>
        <v>4810.9735905182197</v>
      </c>
      <c r="AI349" s="78">
        <f t="shared" si="102"/>
        <v>131.1664844010345</v>
      </c>
      <c r="AJ349" s="79">
        <f t="shared" si="103"/>
        <v>89.871787099546552</v>
      </c>
      <c r="AK349" s="77"/>
      <c r="AL349" s="78"/>
      <c r="AM349" s="79"/>
      <c r="AN349" s="81"/>
      <c r="AO349" s="82"/>
      <c r="AP349" s="79"/>
      <c r="AQ349" s="100">
        <f>AI349*'Berechnungen 525d'!$C$5/'Berechnungen 525d'!$F$3/1000</f>
        <v>5.1048797464068523</v>
      </c>
      <c r="AR349" s="100">
        <f>AI349*'Berechnungen 525d'!$C$6/'Berechnungen 525d'!$F$3/1000</f>
        <v>2.8447039808221386</v>
      </c>
      <c r="AS349" s="100">
        <f>AI349*'Berechnungen 525d'!$C$7/'Berechnungen 525d'!$F$3/1000</f>
        <v>1.7730689195535247</v>
      </c>
      <c r="AT349" s="100">
        <f>AI349*'Berechnungen 525d'!$C$8/'Berechnungen 525d'!$F$3/1000</f>
        <v>1.2372513889192178</v>
      </c>
      <c r="AU349" s="100">
        <f>AI349*'Berechnungen 525d'!$C$9/'Berechnungen 525d'!$F$3/1000</f>
        <v>0.97421369206237618</v>
      </c>
      <c r="AV349" s="4">
        <f>AH349/'Berechnungen 525d'!$C$5*'Berechnungen 525d'!$B$3/1000*60</f>
        <v>46.601667198068306</v>
      </c>
      <c r="AW349" s="4">
        <f>AH349/'Berechnungen 525d'!$C$6*'Berechnungen 525d'!$B$3/1000*60</f>
        <v>83.627649355437669</v>
      </c>
      <c r="AX349" s="4">
        <f>AH349/'Berechnungen 525d'!$C$7*'Berechnungen 525d'!$B$3/1000*60</f>
        <v>134.17183303180107</v>
      </c>
      <c r="AY349" s="4">
        <f>AH349/'Berechnungen 525d'!$C$8*'Berechnungen 525d'!$B$3/1000*60</f>
        <v>192.27774497470705</v>
      </c>
      <c r="AZ349" s="4">
        <f>AH349/'Berechnungen 525d'!$C$9*'Berechnungen 525d'!$B$3/1000*60</f>
        <v>244.19273611787798</v>
      </c>
      <c r="BA349" s="99"/>
      <c r="BB349" s="82"/>
      <c r="BC349" s="17"/>
      <c r="BD349" s="18"/>
      <c r="BE349" s="4"/>
      <c r="BF349" s="19"/>
      <c r="BG349" s="19"/>
      <c r="BH349" s="19"/>
      <c r="BI349" s="19"/>
      <c r="BJ349" s="19"/>
      <c r="BK349" s="19"/>
      <c r="BL349" s="47"/>
      <c r="BM349" s="48"/>
      <c r="BN349" s="48"/>
      <c r="BO349" s="48"/>
      <c r="BP349" s="48"/>
    </row>
    <row r="350" spans="1:68" x14ac:dyDescent="0.25">
      <c r="A350">
        <v>4817.0084342834598</v>
      </c>
      <c r="B350">
        <v>42.513012827432803</v>
      </c>
      <c r="AD350" s="59"/>
      <c r="AH350" s="77">
        <f t="shared" si="101"/>
        <v>4817.0084342834598</v>
      </c>
      <c r="AI350" s="78">
        <f t="shared" si="102"/>
        <v>127.53903848229841</v>
      </c>
      <c r="AJ350" s="79">
        <f t="shared" si="103"/>
        <v>87.49597431104965</v>
      </c>
      <c r="AK350" s="77"/>
      <c r="AL350" s="78"/>
      <c r="AM350" s="79"/>
      <c r="AN350" s="81"/>
      <c r="AO350" s="82"/>
      <c r="AP350" s="79"/>
      <c r="AQ350" s="100">
        <f>AI350*'Berechnungen 525d'!$C$5/'Berechnungen 525d'!$F$3/1000</f>
        <v>4.9637028650845982</v>
      </c>
      <c r="AR350" s="100">
        <f>AI350*'Berechnungen 525d'!$C$6/'Berechnungen 525d'!$F$3/1000</f>
        <v>2.7660328942837831</v>
      </c>
      <c r="AS350" s="100">
        <f>AI350*'Berechnungen 525d'!$C$7/'Berechnungen 525d'!$F$3/1000</f>
        <v>1.7240342012316729</v>
      </c>
      <c r="AT350" s="100">
        <f>AI350*'Berechnungen 525d'!$C$8/'Berechnungen 525d'!$F$3/1000</f>
        <v>1.2030348547056182</v>
      </c>
      <c r="AU350" s="100">
        <f>AI350*'Berechnungen 525d'!$C$9/'Berechnungen 525d'!$F$3/1000</f>
        <v>0.9472715391382821</v>
      </c>
      <c r="AV350" s="4">
        <f>AH350/'Berechnungen 525d'!$C$5*'Berechnungen 525d'!$B$3/1000*60</f>
        <v>46.660123927345374</v>
      </c>
      <c r="AW350" s="4">
        <f>AH350/'Berechnungen 525d'!$C$6*'Berechnungen 525d'!$B$3/1000*60</f>
        <v>83.732551157291027</v>
      </c>
      <c r="AX350" s="4">
        <f>AH350/'Berechnungen 525d'!$C$7*'Berechnungen 525d'!$B$3/1000*60</f>
        <v>134.34013702158782</v>
      </c>
      <c r="AY350" s="4">
        <f>AH350/'Berechnungen 525d'!$C$8*'Berechnungen 525d'!$B$3/1000*60</f>
        <v>192.51893651912584</v>
      </c>
      <c r="AZ350" s="4">
        <f>AH350/'Berechnungen 525d'!$C$9*'Berechnungen 525d'!$B$3/1000*60</f>
        <v>244.4990493792898</v>
      </c>
      <c r="BA350" s="99"/>
      <c r="BB350" s="82"/>
      <c r="BC350" s="17"/>
      <c r="BD350" s="18"/>
      <c r="BE350" s="4"/>
      <c r="BF350" s="19"/>
      <c r="BG350" s="19"/>
      <c r="BH350" s="19"/>
      <c r="BI350" s="19"/>
      <c r="BJ350" s="19"/>
      <c r="BK350" s="19"/>
      <c r="BL350" s="47"/>
      <c r="BM350" s="48"/>
      <c r="BN350" s="48"/>
      <c r="BO350" s="48"/>
      <c r="BP350" s="48"/>
    </row>
    <row r="351" spans="1:68" x14ac:dyDescent="0.25">
      <c r="A351">
        <v>4819.0193535332701</v>
      </c>
      <c r="B351">
        <v>42.047883450124097</v>
      </c>
      <c r="AD351" s="59"/>
      <c r="AH351" s="77">
        <f t="shared" si="101"/>
        <v>4819.0193535332701</v>
      </c>
      <c r="AI351" s="78">
        <f t="shared" si="102"/>
        <v>126.1436503503723</v>
      </c>
      <c r="AJ351" s="79">
        <f t="shared" si="103"/>
        <v>86.574818805909231</v>
      </c>
      <c r="AK351" s="77"/>
      <c r="AL351" s="78"/>
      <c r="AM351" s="79"/>
      <c r="AN351" s="81"/>
      <c r="AO351" s="82"/>
      <c r="AP351" s="79"/>
      <c r="AQ351" s="100">
        <f>AI351*'Berechnungen 525d'!$C$5/'Berechnungen 525d'!$F$3/1000</f>
        <v>4.9093956337398366</v>
      </c>
      <c r="AR351" s="100">
        <f>AI351*'Berechnungen 525d'!$C$6/'Berechnungen 525d'!$F$3/1000</f>
        <v>2.7357700859771601</v>
      </c>
      <c r="AS351" s="100">
        <f>AI351*'Berechnungen 525d'!$C$7/'Berechnungen 525d'!$F$3/1000</f>
        <v>1.7051717659172709</v>
      </c>
      <c r="AT351" s="100">
        <f>AI351*'Berechnungen 525d'!$C$8/'Berechnungen 525d'!$F$3/1000</f>
        <v>1.1898726058873268</v>
      </c>
      <c r="AU351" s="100">
        <f>AI351*'Berechnungen 525d'!$C$9/'Berechnungen 525d'!$F$3/1000</f>
        <v>0.93690756369080841</v>
      </c>
      <c r="AV351" s="4">
        <f>AH351/'Berechnungen 525d'!$C$5*'Berechnungen 525d'!$B$3/1000*60</f>
        <v>46.6796027683489</v>
      </c>
      <c r="AW351" s="4">
        <f>AH351/'Berechnungen 525d'!$C$6*'Berechnungen 525d'!$B$3/1000*60</f>
        <v>83.767506337722011</v>
      </c>
      <c r="AX351" s="4">
        <f>AH351/'Berechnungen 525d'!$C$7*'Berechnungen 525d'!$B$3/1000*60</f>
        <v>134.39621895942213</v>
      </c>
      <c r="AY351" s="4">
        <f>AH351/'Berechnungen 525d'!$C$8*'Berechnungen 525d'!$B$3/1000*60</f>
        <v>192.59930591035297</v>
      </c>
      <c r="AZ351" s="4">
        <f>AH351/'Berechnungen 525d'!$C$9*'Berechnungen 525d'!$B$3/1000*60</f>
        <v>244.60111850614825</v>
      </c>
      <c r="BA351" s="99"/>
      <c r="BB351" s="82"/>
      <c r="BC351" s="17"/>
      <c r="BD351" s="18"/>
      <c r="BE351" s="4"/>
      <c r="BF351" s="19"/>
      <c r="BG351" s="19"/>
      <c r="BH351" s="19"/>
      <c r="BI351" s="19"/>
      <c r="BJ351" s="19"/>
      <c r="BK351" s="19"/>
      <c r="BL351" s="47"/>
      <c r="BM351" s="48"/>
      <c r="BN351" s="48"/>
      <c r="BO351" s="48"/>
      <c r="BP351" s="48"/>
    </row>
    <row r="352" spans="1:68" x14ac:dyDescent="0.25">
      <c r="A352">
        <v>4825.0510682747799</v>
      </c>
      <c r="B352">
        <v>40.559375572024699</v>
      </c>
      <c r="AD352" s="59"/>
      <c r="AH352" s="77">
        <f t="shared" si="101"/>
        <v>4825.0510682747799</v>
      </c>
      <c r="AI352" s="78">
        <f t="shared" si="102"/>
        <v>121.6781267160741</v>
      </c>
      <c r="AJ352" s="79">
        <f t="shared" si="103"/>
        <v>83.614569016033684</v>
      </c>
      <c r="AK352" s="77"/>
      <c r="AL352" s="78"/>
      <c r="AM352" s="79"/>
      <c r="AN352" s="81"/>
      <c r="AO352" s="82"/>
      <c r="AP352" s="79"/>
      <c r="AQ352" s="100">
        <f>AI352*'Berechnungen 525d'!$C$5/'Berechnungen 525d'!$F$3/1000</f>
        <v>4.7356015333495831</v>
      </c>
      <c r="AR352" s="100">
        <f>AI352*'Berechnungen 525d'!$C$6/'Berechnungen 525d'!$F$3/1000</f>
        <v>2.6389229918665613</v>
      </c>
      <c r="AS352" s="100">
        <f>AI352*'Berechnungen 525d'!$C$7/'Berechnungen 525d'!$F$3/1000</f>
        <v>1.6448081661634044</v>
      </c>
      <c r="AT352" s="100">
        <f>AI352*'Berechnungen 525d'!$C$8/'Berechnungen 525d'!$F$3/1000</f>
        <v>1.1477507533118263</v>
      </c>
      <c r="AU352" s="100">
        <f>AI352*'Berechnungen 525d'!$C$9/'Berechnungen 525d'!$F$3/1000</f>
        <v>0.90374075063923331</v>
      </c>
      <c r="AV352" s="4">
        <f>AH352/'Berechnungen 525d'!$C$5*'Berechnungen 525d'!$B$3/1000*60</f>
        <v>46.738029188226058</v>
      </c>
      <c r="AW352" s="4">
        <f>AH352/'Berechnungen 525d'!$C$6*'Berechnungen 525d'!$B$3/1000*60</f>
        <v>83.87235374873444</v>
      </c>
      <c r="AX352" s="4">
        <f>AH352/'Berechnungen 525d'!$C$7*'Berechnungen 525d'!$B$3/1000*60</f>
        <v>134.56443568478272</v>
      </c>
      <c r="AY352" s="4">
        <f>AH352/'Berechnungen 525d'!$C$8*'Berechnungen 525d'!$B$3/1000*60</f>
        <v>192.84037239866501</v>
      </c>
      <c r="AZ352" s="4">
        <f>AH352/'Berechnungen 525d'!$C$9*'Berechnungen 525d'!$B$3/1000*60</f>
        <v>244.90727294630457</v>
      </c>
      <c r="BA352" s="99"/>
      <c r="BB352" s="82"/>
      <c r="BC352" s="17"/>
      <c r="BD352" s="18"/>
      <c r="BE352" s="4"/>
      <c r="BF352" s="19"/>
      <c r="BG352" s="19"/>
      <c r="BH352" s="19"/>
      <c r="BI352" s="19"/>
      <c r="BJ352" s="19"/>
      <c r="BK352" s="19"/>
      <c r="BL352" s="47"/>
      <c r="BM352" s="48"/>
      <c r="BN352" s="48"/>
      <c r="BO352" s="48"/>
      <c r="BP352" s="48"/>
    </row>
    <row r="353" spans="1:68" x14ac:dyDescent="0.25">
      <c r="A353">
        <v>4827.05990150876</v>
      </c>
      <c r="B353">
        <v>39.908006702368802</v>
      </c>
      <c r="AD353" s="59"/>
      <c r="AH353" s="77">
        <f t="shared" si="101"/>
        <v>4827.05990150876</v>
      </c>
      <c r="AI353" s="78">
        <f t="shared" si="102"/>
        <v>119.72402010710641</v>
      </c>
      <c r="AJ353" s="79">
        <f t="shared" si="103"/>
        <v>82.30600188008286</v>
      </c>
      <c r="AK353" s="77"/>
      <c r="AL353" s="78"/>
      <c r="AM353" s="79"/>
      <c r="AN353" s="81"/>
      <c r="AO353" s="82"/>
      <c r="AP353" s="79"/>
      <c r="AQ353" s="100">
        <f>AI353*'Berechnungen 525d'!$C$5/'Berechnungen 525d'!$F$3/1000</f>
        <v>4.6595494892928144</v>
      </c>
      <c r="AR353" s="100">
        <f>AI353*'Berechnungen 525d'!$C$6/'Berechnungen 525d'!$F$3/1000</f>
        <v>2.5965428451784383</v>
      </c>
      <c r="AS353" s="100">
        <f>AI353*'Berechnungen 525d'!$C$7/'Berechnungen 525d'!$F$3/1000</f>
        <v>1.6183931432276566</v>
      </c>
      <c r="AT353" s="100">
        <f>AI353*'Berechnungen 525d'!$C$8/'Berechnungen 525d'!$F$3/1000</f>
        <v>1.129318292252266</v>
      </c>
      <c r="AU353" s="100">
        <f>AI353*'Berechnungen 525d'!$C$9/'Berechnungen 525d'!$F$3/1000</f>
        <v>0.88922700177343772</v>
      </c>
      <c r="AV353" s="4">
        <f>AH353/'Berechnungen 525d'!$C$5*'Berechnungen 525d'!$B$3/1000*60</f>
        <v>46.757487822962879</v>
      </c>
      <c r="AW353" s="4">
        <f>AH353/'Berechnungen 525d'!$C$6*'Berechnungen 525d'!$B$3/1000*60</f>
        <v>83.90727266860462</v>
      </c>
      <c r="AX353" s="4">
        <f>AH353/'Berechnungen 525d'!$C$7*'Berechnungen 525d'!$B$3/1000*60</f>
        <v>134.62045944633269</v>
      </c>
      <c r="AY353" s="4">
        <f>AH353/'Berechnungen 525d'!$C$8*'Berechnungen 525d'!$B$3/1000*60</f>
        <v>192.92065841915391</v>
      </c>
      <c r="AZ353" s="4">
        <f>AH353/'Berechnungen 525d'!$C$9*'Berechnungen 525d'!$B$3/1000*60</f>
        <v>245.00923619232543</v>
      </c>
      <c r="BA353" s="99"/>
      <c r="BB353" s="82"/>
      <c r="BC353" s="17"/>
      <c r="BD353" s="18"/>
      <c r="BE353" s="4"/>
      <c r="BF353" s="19"/>
      <c r="BG353" s="19"/>
      <c r="BH353" s="19"/>
      <c r="BI353" s="19"/>
      <c r="BJ353" s="19"/>
      <c r="BK353" s="19"/>
      <c r="BL353" s="47"/>
      <c r="BM353" s="48"/>
      <c r="BN353" s="48"/>
      <c r="BO353" s="48"/>
      <c r="BP353" s="48"/>
    </row>
    <row r="354" spans="1:68" x14ac:dyDescent="0.25">
      <c r="A354">
        <v>4831.0848690321</v>
      </c>
      <c r="B354">
        <v>39.2571071862724</v>
      </c>
      <c r="AD354" s="59"/>
      <c r="AH354" s="77">
        <f t="shared" si="101"/>
        <v>4831.0848690321</v>
      </c>
      <c r="AI354" s="78">
        <f t="shared" si="102"/>
        <v>117.77132155881719</v>
      </c>
      <c r="AJ354" s="79">
        <f t="shared" si="103"/>
        <v>81.031101349861999</v>
      </c>
      <c r="AK354" s="77"/>
      <c r="AL354" s="78"/>
      <c r="AM354" s="79"/>
      <c r="AN354" s="81"/>
      <c r="AO354" s="82"/>
      <c r="AP354" s="79"/>
      <c r="AQ354" s="100">
        <f>AI354*'Berechnungen 525d'!$C$5/'Berechnungen 525d'!$F$3/1000</f>
        <v>4.5835522456713251</v>
      </c>
      <c r="AR354" s="100">
        <f>AI354*'Berechnungen 525d'!$C$6/'Berechnungen 525d'!$F$3/1000</f>
        <v>2.5541932361374555</v>
      </c>
      <c r="AS354" s="100">
        <f>AI354*'Berechnungen 525d'!$C$7/'Berechnungen 525d'!$F$3/1000</f>
        <v>1.5919971540308799</v>
      </c>
      <c r="AT354" s="100">
        <f>AI354*'Berechnungen 525d'!$C$8/'Berechnungen 525d'!$F$3/1000</f>
        <v>1.110899112977592</v>
      </c>
      <c r="AU354" s="100">
        <f>AI354*'Berechnungen 525d'!$C$9/'Berechnungen 525d'!$F$3/1000</f>
        <v>0.87472371100597801</v>
      </c>
      <c r="AV354" s="4">
        <f>AH354/'Berechnungen 525d'!$C$5*'Berechnungen 525d'!$B$3/1000*60</f>
        <v>46.796475814369721</v>
      </c>
      <c r="AW354" s="4">
        <f>AH354/'Berechnungen 525d'!$C$6*'Berechnungen 525d'!$B$3/1000*60</f>
        <v>83.977237420307333</v>
      </c>
      <c r="AX354" s="4">
        <f>AH354/'Berechnungen 525d'!$C$7*'Berechnungen 525d'!$B$3/1000*60</f>
        <v>134.73271058642715</v>
      </c>
      <c r="AY354" s="4">
        <f>AH354/'Berechnungen 525d'!$C$8*'Berechnungen 525d'!$B$3/1000*60</f>
        <v>193.08152225771445</v>
      </c>
      <c r="AZ354" s="4">
        <f>AH354/'Berechnungen 525d'!$C$9*'Berechnungen 525d'!$B$3/1000*60</f>
        <v>245.21353326729738</v>
      </c>
      <c r="BA354" s="99"/>
      <c r="BB354" s="82"/>
      <c r="BC354" s="17"/>
      <c r="BD354" s="18"/>
      <c r="BE354" s="4"/>
      <c r="BF354" s="19"/>
      <c r="BG354" s="19"/>
      <c r="BH354" s="19"/>
      <c r="BI354" s="19"/>
      <c r="BJ354" s="19"/>
      <c r="BK354" s="19"/>
      <c r="BL354" s="47"/>
      <c r="BM354" s="48"/>
      <c r="BN354" s="48"/>
      <c r="BO354" s="48"/>
      <c r="BP354" s="48"/>
    </row>
    <row r="355" spans="1:68" x14ac:dyDescent="0.25">
      <c r="A355">
        <v>4837.1228418210703</v>
      </c>
      <c r="B355">
        <v>38.327317785214397</v>
      </c>
      <c r="AD355" s="59"/>
      <c r="AH355" s="77">
        <f t="shared" si="101"/>
        <v>4837.1228418210703</v>
      </c>
      <c r="AI355" s="78">
        <f t="shared" si="102"/>
        <v>114.98195335564318</v>
      </c>
      <c r="AJ355" s="79">
        <f t="shared" si="103"/>
        <v>79.210786477385085</v>
      </c>
      <c r="AK355" s="77"/>
      <c r="AL355" s="78"/>
      <c r="AM355" s="79"/>
      <c r="AN355" s="81"/>
      <c r="AO355" s="82"/>
      <c r="AP355" s="79"/>
      <c r="AQ355" s="100">
        <f>AI355*'Berechnungen 525d'!$C$5/'Berechnungen 525d'!$F$3/1000</f>
        <v>4.4749925834170696</v>
      </c>
      <c r="AR355" s="100">
        <f>AI355*'Berechnungen 525d'!$C$6/'Berechnungen 525d'!$F$3/1000</f>
        <v>2.4936981571713446</v>
      </c>
      <c r="AS355" s="100">
        <f>AI355*'Berechnungen 525d'!$C$7/'Berechnungen 525d'!$F$3/1000</f>
        <v>1.5542913171410433</v>
      </c>
      <c r="AT355" s="100">
        <f>AI355*'Berechnungen 525d'!$C$8/'Berechnungen 525d'!$F$3/1000</f>
        <v>1.0845878971258931</v>
      </c>
      <c r="AU355" s="100">
        <f>AI355*'Berechnungen 525d'!$C$9/'Berechnungen 525d'!$F$3/1000</f>
        <v>0.8540062182093644</v>
      </c>
      <c r="AV355" s="4">
        <f>AH355/'Berechnungen 525d'!$C$5*'Berechnungen 525d'!$B$3/1000*60</f>
        <v>46.854962853046707</v>
      </c>
      <c r="AW355" s="4">
        <f>AH355/'Berechnungen 525d'!$C$6*'Berechnungen 525d'!$B$3/1000*60</f>
        <v>84.08219361300165</v>
      </c>
      <c r="AX355" s="4">
        <f>AH355/'Berechnungen 525d'!$C$7*'Berechnungen 525d'!$B$3/1000*60</f>
        <v>134.90110184063997</v>
      </c>
      <c r="AY355" s="4">
        <f>AH355/'Berechnungen 525d'!$C$8*'Berechnungen 525d'!$B$3/1000*60</f>
        <v>193.32283885824</v>
      </c>
      <c r="AZ355" s="4">
        <f>AH355/'Berechnungen 525d'!$C$9*'Berechnungen 525d'!$B$3/1000*60</f>
        <v>245.52000534996478</v>
      </c>
      <c r="BA355" s="99"/>
      <c r="BB355" s="82"/>
      <c r="BC355" s="17"/>
      <c r="BD355" s="18"/>
      <c r="BE355" s="4"/>
      <c r="BF355" s="19"/>
      <c r="BG355" s="19"/>
      <c r="BH355" s="19"/>
      <c r="BI355" s="19"/>
      <c r="BJ355" s="19"/>
      <c r="BK355" s="19"/>
      <c r="BL355" s="47"/>
      <c r="BM355" s="48"/>
      <c r="BN355" s="48"/>
      <c r="BO355" s="48"/>
      <c r="BP355" s="48"/>
    </row>
    <row r="356" spans="1:68" x14ac:dyDescent="0.25">
      <c r="A356">
        <v>4845.1717338598401</v>
      </c>
      <c r="B356">
        <v>36.932399006847902</v>
      </c>
      <c r="AD356" s="59"/>
      <c r="AH356" s="77">
        <f t="shared" si="101"/>
        <v>4845.1717338598401</v>
      </c>
      <c r="AI356" s="78">
        <f t="shared" si="102"/>
        <v>110.79719702054371</v>
      </c>
      <c r="AJ356" s="79">
        <f t="shared" si="103"/>
        <v>76.454926459455365</v>
      </c>
      <c r="AK356" s="77"/>
      <c r="AL356" s="78"/>
      <c r="AM356" s="79"/>
      <c r="AN356" s="81"/>
      <c r="AO356" s="82"/>
      <c r="AP356" s="79"/>
      <c r="AQ356" s="100">
        <f>AI356*'Berechnungen 525d'!$C$5/'Berechnungen 525d'!$F$3/1000</f>
        <v>4.3121256898180791</v>
      </c>
      <c r="AR356" s="100">
        <f>AI356*'Berechnungen 525d'!$C$6/'Berechnungen 525d'!$F$3/1000</f>
        <v>2.4029402698986235</v>
      </c>
      <c r="AS356" s="100">
        <f>AI356*'Berechnungen 525d'!$C$7/'Berechnungen 525d'!$F$3/1000</f>
        <v>1.4977230449368135</v>
      </c>
      <c r="AT356" s="100">
        <f>AI356*'Berechnungen 525d'!$C$8/'Berechnungen 525d'!$F$3/1000</f>
        <v>1.0451144324559081</v>
      </c>
      <c r="AU356" s="100">
        <f>AI356*'Berechnungen 525d'!$C$9/'Berechnungen 525d'!$F$3/1000</f>
        <v>0.82292474996528209</v>
      </c>
      <c r="AV356" s="4">
        <f>AH356/'Berechnungen 525d'!$C$5*'Berechnungen 525d'!$B$3/1000*60</f>
        <v>46.932928732727113</v>
      </c>
      <c r="AW356" s="4">
        <f>AH356/'Berechnungen 525d'!$C$6*'Berechnungen 525d'!$B$3/1000*60</f>
        <v>84.222104986126737</v>
      </c>
      <c r="AX356" s="4">
        <f>AH356/'Berechnungen 525d'!$C$7*'Berechnungen 525d'!$B$3/1000*60</f>
        <v>135.12557503268687</v>
      </c>
      <c r="AY356" s="4">
        <f>AH356/'Berechnungen 525d'!$C$8*'Berechnungen 525d'!$B$3/1000*60</f>
        <v>193.64452484999217</v>
      </c>
      <c r="AZ356" s="4">
        <f>AH356/'Berechnungen 525d'!$C$9*'Berechnungen 525d'!$B$3/1000*60</f>
        <v>245.92854655949009</v>
      </c>
      <c r="BA356" s="99"/>
      <c r="BB356" s="82"/>
      <c r="BC356" s="17"/>
      <c r="BD356" s="18"/>
      <c r="BE356" s="4"/>
      <c r="BF356" s="19"/>
      <c r="BG356" s="19"/>
      <c r="BH356" s="19"/>
      <c r="BI356" s="19"/>
      <c r="BJ356" s="19"/>
      <c r="BK356" s="19"/>
      <c r="BL356" s="47"/>
      <c r="BM356" s="48"/>
      <c r="BN356" s="48"/>
      <c r="BO356" s="48"/>
      <c r="BP356" s="48"/>
    </row>
    <row r="357" spans="1:68" x14ac:dyDescent="0.25">
      <c r="A357">
        <v>4845.1873789784904</v>
      </c>
      <c r="B357">
        <v>38.329195199451803</v>
      </c>
      <c r="AD357" s="59"/>
      <c r="AH357" s="77">
        <f t="shared" si="101"/>
        <v>4845.1873789784904</v>
      </c>
      <c r="AI357" s="78">
        <f t="shared" si="102"/>
        <v>114.98758559835541</v>
      </c>
      <c r="AJ357" s="79">
        <f t="shared" si="103"/>
        <v>79.34673461527305</v>
      </c>
      <c r="AK357" s="77"/>
      <c r="AL357" s="78"/>
      <c r="AM357" s="79"/>
      <c r="AN357" s="81"/>
      <c r="AO357" s="82"/>
      <c r="AP357" s="79"/>
      <c r="AQ357" s="100">
        <f>AI357*'Berechnungen 525d'!$C$5/'Berechnungen 525d'!$F$3/1000</f>
        <v>4.4752117851581232</v>
      </c>
      <c r="AR357" s="100">
        <f>AI357*'Berechnungen 525d'!$C$6/'Berechnungen 525d'!$F$3/1000</f>
        <v>2.49382030775987</v>
      </c>
      <c r="AS357" s="100">
        <f>AI357*'Berechnungen 525d'!$C$7/'Berechnungen 525d'!$F$3/1000</f>
        <v>1.5543674520969053</v>
      </c>
      <c r="AT357" s="100">
        <f>AI357*'Berechnungen 525d'!$C$8/'Berechnungen 525d'!$F$3/1000</f>
        <v>1.0846410242654227</v>
      </c>
      <c r="AU357" s="100">
        <f>AI357*'Berechnungen 525d'!$C$9/'Berechnungen 525d'!$F$3/1000</f>
        <v>0.85404805060269517</v>
      </c>
      <c r="AV357" s="4">
        <f>AH357/'Berechnungen 525d'!$C$5*'Berechnungen 525d'!$B$3/1000*60</f>
        <v>46.933080279726674</v>
      </c>
      <c r="AW357" s="4">
        <f>AH357/'Berechnungen 525d'!$C$6*'Berechnungen 525d'!$B$3/1000*60</f>
        <v>84.222376940331444</v>
      </c>
      <c r="AX357" s="4">
        <f>AH357/'Berechnungen 525d'!$C$7*'Berechnungen 525d'!$B$3/1000*60</f>
        <v>135.12601135481748</v>
      </c>
      <c r="AY357" s="4">
        <f>AH357/'Berechnungen 525d'!$C$8*'Berechnungen 525d'!$B$3/1000*60</f>
        <v>193.64515013052582</v>
      </c>
      <c r="AZ357" s="4">
        <f>AH357/'Berechnungen 525d'!$C$9*'Berechnungen 525d'!$B$3/1000*60</f>
        <v>245.92934066576782</v>
      </c>
      <c r="BA357" s="99"/>
      <c r="BB357" s="82"/>
      <c r="BC357" s="17"/>
      <c r="BD357" s="18"/>
      <c r="BE357" s="4"/>
      <c r="BF357" s="19"/>
      <c r="BG357" s="19"/>
      <c r="BH357" s="19"/>
      <c r="BI357" s="19"/>
      <c r="BJ357" s="19"/>
      <c r="BK357" s="19"/>
      <c r="BL357" s="47"/>
      <c r="BM357" s="48"/>
      <c r="BN357" s="48"/>
      <c r="BO357" s="48"/>
      <c r="BP357" s="48"/>
    </row>
    <row r="358" spans="1:68" x14ac:dyDescent="0.25">
      <c r="A358">
        <v>4851.2117926646297</v>
      </c>
      <c r="B358">
        <v>36.188849098137098</v>
      </c>
      <c r="AD358" s="59"/>
      <c r="AH358" s="77">
        <f t="shared" si="101"/>
        <v>4851.2117926646297</v>
      </c>
      <c r="AI358" s="78">
        <f t="shared" si="102"/>
        <v>108.56654729441129</v>
      </c>
      <c r="AJ358" s="79">
        <f t="shared" si="103"/>
        <v>75.009071227152319</v>
      </c>
      <c r="AK358" s="77"/>
      <c r="AL358" s="78"/>
      <c r="AM358" s="79"/>
      <c r="AN358" s="81"/>
      <c r="AO358" s="82"/>
      <c r="AP358" s="79"/>
      <c r="AQ358" s="100">
        <f>AI358*'Berechnungen 525d'!$C$5/'Berechnungen 525d'!$F$3/1000</f>
        <v>4.2253108402758315</v>
      </c>
      <c r="AR358" s="100">
        <f>AI358*'Berechnungen 525d'!$C$6/'Berechnungen 525d'!$F$3/1000</f>
        <v>2.3545625293140122</v>
      </c>
      <c r="AS358" s="100">
        <f>AI358*'Berechnungen 525d'!$C$7/'Berechnungen 525d'!$F$3/1000</f>
        <v>1.4675697956683229</v>
      </c>
      <c r="AT358" s="100">
        <f>AI358*'Berechnungen 525d'!$C$8/'Berechnungen 525d'!$F$3/1000</f>
        <v>1.024073428845478</v>
      </c>
      <c r="AU358" s="100">
        <f>AI358*'Berechnungen 525d'!$C$9/'Berechnungen 525d'!$F$3/1000</f>
        <v>0.8063570305869906</v>
      </c>
      <c r="AV358" s="4">
        <f>AH358/'Berechnungen 525d'!$C$5*'Berechnungen 525d'!$B$3/1000*60</f>
        <v>46.99143597767069</v>
      </c>
      <c r="AW358" s="4">
        <f>AH358/'Berechnungen 525d'!$C$6*'Berechnungen 525d'!$B$3/1000*60</f>
        <v>84.32709743938166</v>
      </c>
      <c r="AX358" s="4">
        <f>AH358/'Berechnungen 525d'!$C$7*'Berechnungen 525d'!$B$3/1000*60</f>
        <v>135.29402446318377</v>
      </c>
      <c r="AY358" s="4">
        <f>AH358/'Berechnungen 525d'!$C$8*'Berechnungen 525d'!$B$3/1000*60</f>
        <v>193.88592482125549</v>
      </c>
      <c r="AZ358" s="4">
        <f>AH358/'Berechnungen 525d'!$C$9*'Berechnungen 525d'!$B$3/1000*60</f>
        <v>246.23512452299448</v>
      </c>
      <c r="BA358" s="99"/>
      <c r="BB358" s="82"/>
      <c r="BC358" s="17"/>
      <c r="BD358" s="18"/>
      <c r="BE358" s="4"/>
      <c r="BF358" s="19"/>
      <c r="BG358" s="19"/>
      <c r="BH358" s="19"/>
      <c r="BI358" s="19"/>
      <c r="BJ358" s="19"/>
      <c r="BK358" s="19"/>
      <c r="BL358" s="47"/>
      <c r="BM358" s="48"/>
      <c r="BN358" s="48"/>
      <c r="BO358" s="48"/>
      <c r="BP358" s="48"/>
    </row>
    <row r="359" spans="1:68" x14ac:dyDescent="0.25">
      <c r="A359">
        <v>4857.2403783824102</v>
      </c>
      <c r="B359">
        <v>34.420981981516903</v>
      </c>
      <c r="AD359" s="59"/>
      <c r="AH359" s="77">
        <f t="shared" si="101"/>
        <v>4857.2403783824102</v>
      </c>
      <c r="AI359" s="78">
        <f t="shared" si="102"/>
        <v>103.26294594455071</v>
      </c>
      <c r="AJ359" s="79">
        <f t="shared" si="103"/>
        <v>71.433451328250712</v>
      </c>
      <c r="AK359" s="77"/>
      <c r="AL359" s="78"/>
      <c r="AM359" s="79"/>
      <c r="AN359" s="81"/>
      <c r="AO359" s="82"/>
      <c r="AP359" s="79"/>
      <c r="AQ359" s="100">
        <f>AI359*'Berechnungen 525d'!$C$5/'Berechnungen 525d'!$F$3/1000</f>
        <v>4.0188995208175671</v>
      </c>
      <c r="AR359" s="100">
        <f>AI359*'Berechnungen 525d'!$C$6/'Berechnungen 525d'!$F$3/1000</f>
        <v>2.2395394276311631</v>
      </c>
      <c r="AS359" s="100">
        <f>AI359*'Berechnungen 525d'!$C$7/'Berechnungen 525d'!$F$3/1000</f>
        <v>1.3958773144824375</v>
      </c>
      <c r="AT359" s="100">
        <f>AI359*'Berechnungen 525d'!$C$8/'Berechnungen 525d'!$F$3/1000</f>
        <v>0.97404625790807453</v>
      </c>
      <c r="AU359" s="100">
        <f>AI359*'Berechnungen 525d'!$C$9/'Berechnungen 525d'!$F$3/1000</f>
        <v>0.7669655574079326</v>
      </c>
      <c r="AV359" s="4">
        <f>AH359/'Berechnungen 525d'!$C$5*'Berechnungen 525d'!$B$3/1000*60</f>
        <v>47.049832088147944</v>
      </c>
      <c r="AW359" s="4">
        <f>AH359/'Berechnungen 525d'!$C$6*'Berechnungen 525d'!$B$3/1000*60</f>
        <v>84.431890459553173</v>
      </c>
      <c r="AX359" s="4">
        <f>AH359/'Berechnungen 525d'!$C$7*'Berechnungen 525d'!$B$3/1000*60</f>
        <v>135.46215392411827</v>
      </c>
      <c r="AY359" s="4">
        <f>AH359/'Berechnungen 525d'!$C$8*'Berechnungen 525d'!$B$3/1000*60</f>
        <v>194.12686625346083</v>
      </c>
      <c r="AZ359" s="4">
        <f>AH359/'Berechnungen 525d'!$C$9*'Berechnungen 525d'!$B$3/1000*60</f>
        <v>246.54112014189525</v>
      </c>
      <c r="BA359" s="99"/>
      <c r="BB359" s="82"/>
      <c r="BC359" s="17"/>
      <c r="BD359" s="18"/>
      <c r="BE359" s="4"/>
      <c r="BF359" s="19"/>
      <c r="BG359" s="19"/>
      <c r="BH359" s="19"/>
      <c r="BI359" s="19"/>
      <c r="BJ359" s="19"/>
      <c r="BK359" s="19"/>
      <c r="BL359" s="47"/>
      <c r="BM359" s="48"/>
      <c r="BN359" s="48"/>
      <c r="BO359" s="48"/>
      <c r="BP359" s="48"/>
    </row>
    <row r="360" spans="1:68" x14ac:dyDescent="0.25">
      <c r="A360">
        <v>4857.2497654536</v>
      </c>
      <c r="B360">
        <v>35.259059697079202</v>
      </c>
      <c r="AD360" s="59"/>
      <c r="AH360" s="77">
        <f t="shared" si="101"/>
        <v>4857.2497654536</v>
      </c>
      <c r="AI360" s="78">
        <f t="shared" si="102"/>
        <v>105.7771790912376</v>
      </c>
      <c r="AJ360" s="79">
        <f t="shared" si="103"/>
        <v>73.172845379052561</v>
      </c>
      <c r="AK360" s="77"/>
      <c r="AL360" s="78"/>
      <c r="AM360" s="79"/>
      <c r="AN360" s="81"/>
      <c r="AO360" s="82"/>
      <c r="AP360" s="79"/>
      <c r="AQ360" s="100">
        <f>AI360*'Berechnungen 525d'!$C$5/'Berechnungen 525d'!$F$3/1000</f>
        <v>4.1167511780215893</v>
      </c>
      <c r="AR360" s="100">
        <f>AI360*'Berechnungen 525d'!$C$6/'Berechnungen 525d'!$F$3/1000</f>
        <v>2.2940674503479079</v>
      </c>
      <c r="AS360" s="100">
        <f>AI360*'Berechnungen 525d'!$C$7/'Berechnungen 525d'!$F$3/1000</f>
        <v>1.4298639587784907</v>
      </c>
      <c r="AT360" s="100">
        <f>AI360*'Berechnungen 525d'!$C$8/'Berechnungen 525d'!$F$3/1000</f>
        <v>0.99776221299378198</v>
      </c>
      <c r="AU360" s="100">
        <f>AI360*'Berechnungen 525d'!$C$9/'Berechnungen 525d'!$F$3/1000</f>
        <v>0.78563953779037954</v>
      </c>
      <c r="AV360" s="4">
        <f>AH360/'Berechnungen 525d'!$C$5*'Berechnungen 525d'!$B$3/1000*60</f>
        <v>47.049923016347684</v>
      </c>
      <c r="AW360" s="4">
        <f>AH360/'Berechnungen 525d'!$C$6*'Berechnungen 525d'!$B$3/1000*60</f>
        <v>84.432053632075991</v>
      </c>
      <c r="AX360" s="4">
        <f>AH360/'Berechnungen 525d'!$C$7*'Berechnungen 525d'!$B$3/1000*60</f>
        <v>135.46241571739662</v>
      </c>
      <c r="AY360" s="4">
        <f>AH360/'Berechnungen 525d'!$C$8*'Berechnungen 525d'!$B$3/1000*60</f>
        <v>194.12724142178101</v>
      </c>
      <c r="AZ360" s="4">
        <f>AH360/'Berechnungen 525d'!$C$9*'Berechnungen 525d'!$B$3/1000*60</f>
        <v>246.54159660566182</v>
      </c>
      <c r="BA360" s="99"/>
      <c r="BB360" s="82"/>
      <c r="BC360" s="17"/>
      <c r="BD360" s="18"/>
      <c r="BE360" s="4"/>
      <c r="BF360" s="19"/>
      <c r="BG360" s="19"/>
      <c r="BH360" s="19"/>
      <c r="BI360" s="19"/>
      <c r="BJ360" s="19"/>
      <c r="BK360" s="19"/>
      <c r="BL360" s="47"/>
      <c r="BM360" s="48"/>
      <c r="BN360" s="48"/>
      <c r="BO360" s="48"/>
      <c r="BP360" s="48"/>
    </row>
    <row r="361" spans="1:68" x14ac:dyDescent="0.25">
      <c r="A361">
        <v>4863.2700071080999</v>
      </c>
      <c r="B361">
        <v>32.7462346110702</v>
      </c>
      <c r="AH361" s="77">
        <f t="shared" si="101"/>
        <v>4863.2700071080999</v>
      </c>
      <c r="AI361" s="78">
        <f t="shared" si="102"/>
        <v>98.238703833210593</v>
      </c>
      <c r="AJ361" s="79">
        <f t="shared" si="103"/>
        <v>68.042228990460913</v>
      </c>
      <c r="AK361" s="77"/>
      <c r="AL361" s="78"/>
      <c r="AM361" s="79"/>
      <c r="AN361" s="81"/>
      <c r="AO361" s="82"/>
      <c r="AP361" s="79"/>
      <c r="AQ361" s="100">
        <f>AI361*'Berechnungen 525d'!$C$5/'Berechnungen 525d'!$F$3/1000</f>
        <v>3.8233606077152946</v>
      </c>
      <c r="AR361" s="100">
        <f>AI361*'Berechnungen 525d'!$C$6/'Berechnungen 525d'!$F$3/1000</f>
        <v>2.1305749951390571</v>
      </c>
      <c r="AS361" s="100">
        <f>AI361*'Berechnungen 525d'!$C$7/'Berechnungen 525d'!$F$3/1000</f>
        <v>1.3279611271072205</v>
      </c>
      <c r="AT361" s="100">
        <f>AI361*'Berechnungen 525d'!$C$8/'Berechnungen 525d'!$F$3/1000</f>
        <v>0.92665419309130204</v>
      </c>
      <c r="AU361" s="100">
        <f>AI361*'Berechnungen 525d'!$C$9/'Berechnungen 525d'!$F$3/1000</f>
        <v>0.72964897093803316</v>
      </c>
      <c r="AV361" s="4">
        <f>AH361/'Berechnungen 525d'!$C$5*'Berechnungen 525d'!$B$3/1000*60</f>
        <v>47.10823830175849</v>
      </c>
      <c r="AW361" s="4">
        <f>AH361/'Berechnungen 525d'!$C$6*'Berechnungen 525d'!$B$3/1000*60</f>
        <v>84.536701610004982</v>
      </c>
      <c r="AX361" s="4">
        <f>AH361/'Berechnungen 525d'!$C$7*'Berechnungen 525d'!$B$3/1000*60</f>
        <v>135.63031247319481</v>
      </c>
      <c r="AY361" s="4">
        <f>AH361/'Berechnungen 525d'!$C$8*'Berechnungen 525d'!$B$3/1000*60</f>
        <v>194.36784937103505</v>
      </c>
      <c r="AZ361" s="4">
        <f>AH361/'Berechnungen 525d'!$C$9*'Berechnungen 525d'!$B$3/1000*60</f>
        <v>246.84716870121457</v>
      </c>
      <c r="BA361" s="99"/>
      <c r="BB361" s="82"/>
      <c r="BC361" s="17"/>
      <c r="BD361" s="18"/>
      <c r="BE361" s="4"/>
      <c r="BF361" s="19"/>
      <c r="BG361" s="19"/>
      <c r="BH361" s="19"/>
      <c r="BI361" s="19"/>
      <c r="BJ361" s="19"/>
      <c r="BK361" s="19"/>
      <c r="BL361" s="47"/>
      <c r="BM361" s="48"/>
      <c r="BN361" s="48"/>
      <c r="BO361" s="48"/>
      <c r="BP361" s="48"/>
    </row>
    <row r="362" spans="1:68" x14ac:dyDescent="0.25">
      <c r="A362">
        <v>4863.2741791397402</v>
      </c>
      <c r="B362">
        <v>33.118713595764603</v>
      </c>
      <c r="AH362" s="77">
        <f t="shared" si="101"/>
        <v>4863.2741791397402</v>
      </c>
      <c r="AI362" s="78">
        <f t="shared" si="102"/>
        <v>99.35614078729381</v>
      </c>
      <c r="AJ362" s="79">
        <f t="shared" si="103"/>
        <v>68.816248777679078</v>
      </c>
      <c r="AK362" s="77"/>
      <c r="AL362" s="78"/>
      <c r="AM362" s="79"/>
      <c r="AN362" s="81"/>
      <c r="AO362" s="82"/>
      <c r="AP362" s="79"/>
      <c r="AQ362" s="100">
        <f>AI362*'Berechnungen 525d'!$C$5/'Berechnungen 525d'!$F$3/1000</f>
        <v>3.8668502331393095</v>
      </c>
      <c r="AR362" s="100">
        <f>AI362*'Berechnungen 525d'!$C$6/'Berechnungen 525d'!$F$3/1000</f>
        <v>2.1548096719020577</v>
      </c>
      <c r="AS362" s="100">
        <f>AI362*'Berechnungen 525d'!$C$7/'Berechnungen 525d'!$F$3/1000</f>
        <v>1.3430663023499128</v>
      </c>
      <c r="AT362" s="100">
        <f>AI362*'Berechnungen 525d'!$C$8/'Berechnungen 525d'!$F$3/1000</f>
        <v>0.93719461757384026</v>
      </c>
      <c r="AU362" s="100">
        <f>AI362*'Berechnungen 525d'!$C$9/'Berechnungen 525d'!$F$3/1000</f>
        <v>0.7379485177746774</v>
      </c>
      <c r="AV362" s="4">
        <f>AH362/'Berechnungen 525d'!$C$5*'Berechnungen 525d'!$B$3/1000*60</f>
        <v>47.108278714291707</v>
      </c>
      <c r="AW362" s="4">
        <f>AH362/'Berechnungen 525d'!$C$6*'Berechnungen 525d'!$B$3/1000*60</f>
        <v>84.536774131126236</v>
      </c>
      <c r="AX362" s="4">
        <f>AH362/'Berechnungen 525d'!$C$7*'Berechnungen 525d'!$B$3/1000*60</f>
        <v>135.63042882576295</v>
      </c>
      <c r="AY362" s="4">
        <f>AH362/'Berechnungen 525d'!$C$8*'Berechnungen 525d'!$B$3/1000*60</f>
        <v>194.3680161125107</v>
      </c>
      <c r="AZ362" s="4">
        <f>AH362/'Berechnungen 525d'!$C$9*'Berechnungen 525d'!$B$3/1000*60</f>
        <v>246.84738046288857</v>
      </c>
      <c r="BA362" s="99"/>
      <c r="BB362" s="82"/>
      <c r="BC362" s="17"/>
      <c r="BD362" s="18"/>
      <c r="BE362" s="4"/>
      <c r="BF362" s="19"/>
      <c r="BG362" s="19"/>
      <c r="BH362" s="19"/>
      <c r="BI362" s="19"/>
      <c r="BJ362" s="19"/>
      <c r="BK362" s="19"/>
      <c r="BL362" s="47"/>
      <c r="BM362" s="48"/>
      <c r="BN362" s="48"/>
      <c r="BO362" s="48"/>
      <c r="BP362" s="48"/>
    </row>
    <row r="363" spans="1:68" x14ac:dyDescent="0.25">
      <c r="A363">
        <v>4867.1781577455604</v>
      </c>
      <c r="B363">
        <v>21.665923523530999</v>
      </c>
      <c r="AH363" s="77">
        <f t="shared" si="101"/>
        <v>4867.1781577455604</v>
      </c>
      <c r="AI363" s="78">
        <f t="shared" si="102"/>
        <v>64.997770570592991</v>
      </c>
      <c r="AJ363" s="79">
        <f t="shared" si="103"/>
        <v>45.055024513159651</v>
      </c>
      <c r="AK363" s="77"/>
      <c r="AL363" s="78"/>
      <c r="AM363" s="79"/>
      <c r="AN363" s="81"/>
      <c r="AO363" s="82"/>
      <c r="AP363" s="79"/>
      <c r="AQ363" s="100">
        <f>AI363*'Berechnungen 525d'!$C$5/'Berechnungen 525d'!$F$3/1000</f>
        <v>2.5296538522214336</v>
      </c>
      <c r="AR363" s="100">
        <f>AI363*'Berechnungen 525d'!$C$6/'Berechnungen 525d'!$F$3/1000</f>
        <v>1.4096544367340811</v>
      </c>
      <c r="AS363" s="100">
        <f>AI363*'Berechnungen 525d'!$C$7/'Berechnungen 525d'!$F$3/1000</f>
        <v>0.87862023111507803</v>
      </c>
      <c r="AT363" s="100">
        <f>AI363*'Berechnungen 525d'!$C$8/'Berechnungen 525d'!$F$3/1000</f>
        <v>0.61310312830557634</v>
      </c>
      <c r="AU363" s="100">
        <f>AI363*'Berechnungen 525d'!$C$9/'Berechnungen 525d'!$F$3/1000</f>
        <v>0.48275836874454836</v>
      </c>
      <c r="AV363" s="4">
        <f>AH363/'Berechnungen 525d'!$C$5*'Berechnungen 525d'!$B$3/1000*60</f>
        <v>47.146094742235704</v>
      </c>
      <c r="AW363" s="4">
        <f>AH363/'Berechnungen 525d'!$C$6*'Berechnungen 525d'!$B$3/1000*60</f>
        <v>84.604635770313379</v>
      </c>
      <c r="AX363" s="4">
        <f>AH363/'Berechnungen 525d'!$C$7*'Berechnungen 525d'!$B$3/1000*60</f>
        <v>135.73930574138191</v>
      </c>
      <c r="AY363" s="4">
        <f>AH363/'Berechnungen 525d'!$C$8*'Berechnungen 525d'!$B$3/1000*60</f>
        <v>194.52404444827957</v>
      </c>
      <c r="AZ363" s="4">
        <f>AH363/'Berechnungen 525d'!$C$9*'Berechnungen 525d'!$B$3/1000*60</f>
        <v>247.04553644931508</v>
      </c>
      <c r="BA363" s="99"/>
      <c r="BB363" s="82"/>
      <c r="BC363" s="17"/>
      <c r="BD363" s="18"/>
      <c r="BE363" s="4"/>
      <c r="BF363" s="19"/>
      <c r="BG363" s="19"/>
      <c r="BH363" s="19"/>
      <c r="BI363" s="19"/>
      <c r="BJ363" s="19"/>
      <c r="BK363" s="19"/>
      <c r="BL363" s="47"/>
      <c r="BM363" s="48"/>
      <c r="BN363" s="48"/>
      <c r="BO363" s="48"/>
      <c r="BP363" s="48"/>
    </row>
    <row r="364" spans="1:68" x14ac:dyDescent="0.25">
      <c r="A364">
        <v>4867.18441579302</v>
      </c>
      <c r="B364">
        <v>22.224642000572601</v>
      </c>
      <c r="AH364" s="77">
        <f t="shared" si="101"/>
        <v>4867.18441579302</v>
      </c>
      <c r="AI364" s="78">
        <f t="shared" si="102"/>
        <v>66.673926001717803</v>
      </c>
      <c r="AJ364" s="79">
        <f t="shared" si="103"/>
        <v>46.216958004207022</v>
      </c>
      <c r="AK364" s="77"/>
      <c r="AL364" s="78"/>
      <c r="AM364" s="79"/>
      <c r="AN364" s="81"/>
      <c r="AO364" s="82"/>
      <c r="AP364" s="79"/>
      <c r="AQ364" s="100">
        <f>AI364*'Berechnungen 525d'!$C$5/'Berechnungen 525d'!$F$3/1000</f>
        <v>2.5948882903574564</v>
      </c>
      <c r="AR364" s="100">
        <f>AI364*'Berechnungen 525d'!$C$6/'Berechnungen 525d'!$F$3/1000</f>
        <v>1.4460064518785825</v>
      </c>
      <c r="AS364" s="100">
        <f>AI364*'Berechnungen 525d'!$C$7/'Berechnungen 525d'!$F$3/1000</f>
        <v>0.90127799397911634</v>
      </c>
      <c r="AT364" s="100">
        <f>AI364*'Berechnungen 525d'!$C$8/'Berechnungen 525d'!$F$3/1000</f>
        <v>0.62891376502938345</v>
      </c>
      <c r="AU364" s="100">
        <f>AI364*'Berechnungen 525d'!$C$9/'Berechnungen 525d'!$F$3/1000</f>
        <v>0.49520768899951456</v>
      </c>
      <c r="AV364" s="4">
        <f>AH364/'Berechnungen 525d'!$C$5*'Berechnungen 525d'!$B$3/1000*60</f>
        <v>47.146155361035518</v>
      </c>
      <c r="AW364" s="4">
        <f>AH364/'Berechnungen 525d'!$C$6*'Berechnungen 525d'!$B$3/1000*60</f>
        <v>84.604744551995253</v>
      </c>
      <c r="AX364" s="4">
        <f>AH364/'Berechnungen 525d'!$C$7*'Berechnungen 525d'!$B$3/1000*60</f>
        <v>135.73948027023414</v>
      </c>
      <c r="AY364" s="4">
        <f>AH364/'Berechnungen 525d'!$C$8*'Berechnungen 525d'!$B$3/1000*60</f>
        <v>194.52429456049305</v>
      </c>
      <c r="AZ364" s="4">
        <f>AH364/'Berechnungen 525d'!$C$9*'Berechnungen 525d'!$B$3/1000*60</f>
        <v>247.04585409182616</v>
      </c>
      <c r="BA364" s="99"/>
      <c r="BB364" s="82"/>
      <c r="BC364" s="17"/>
      <c r="BD364" s="18"/>
      <c r="BE364" s="4"/>
      <c r="BF364" s="19"/>
      <c r="BG364" s="19"/>
      <c r="BH364" s="19"/>
      <c r="BI364" s="19"/>
      <c r="BJ364" s="19"/>
      <c r="BK364" s="19"/>
      <c r="BL364" s="47"/>
      <c r="BM364" s="48"/>
      <c r="BN364" s="48"/>
      <c r="BO364" s="48"/>
      <c r="BP364" s="48"/>
    </row>
    <row r="365" spans="1:68" x14ac:dyDescent="0.25">
      <c r="A365">
        <v>4867.1927598562897</v>
      </c>
      <c r="B365">
        <v>22.969599969961401</v>
      </c>
      <c r="AH365" s="77">
        <f t="shared" si="101"/>
        <v>4867.1927598562897</v>
      </c>
      <c r="AI365" s="78">
        <f t="shared" si="102"/>
        <v>68.908799909884209</v>
      </c>
      <c r="AJ365" s="79">
        <f t="shared" si="103"/>
        <v>47.766207306616444</v>
      </c>
      <c r="AK365" s="77"/>
      <c r="AL365" s="78"/>
      <c r="AM365" s="79"/>
      <c r="AN365" s="81"/>
      <c r="AO365" s="82"/>
      <c r="AP365" s="79"/>
      <c r="AQ365" s="100">
        <f>AI365*'Berechnungen 525d'!$C$5/'Berechnungen 525d'!$F$3/1000</f>
        <v>2.6818675412054866</v>
      </c>
      <c r="AR365" s="100">
        <f>AI365*'Berechnungen 525d'!$C$6/'Berechnungen 525d'!$F$3/1000</f>
        <v>1.4944758054045839</v>
      </c>
      <c r="AS365" s="100">
        <f>AI365*'Berechnungen 525d'!$C$7/'Berechnungen 525d'!$F$3/1000</f>
        <v>0.93148834446450091</v>
      </c>
      <c r="AT365" s="100">
        <f>AI365*'Berechnungen 525d'!$C$8/'Berechnungen 525d'!$F$3/1000</f>
        <v>0.64999461399445957</v>
      </c>
      <c r="AU365" s="100">
        <f>AI365*'Berechnungen 525d'!$C$9/'Berechnungen 525d'!$F$3/1000</f>
        <v>0.51180678267280277</v>
      </c>
      <c r="AV365" s="4">
        <f>AH365/'Berechnungen 525d'!$C$5*'Berechnungen 525d'!$B$3/1000*60</f>
        <v>47.146236186101845</v>
      </c>
      <c r="AW365" s="4">
        <f>AH365/'Berechnungen 525d'!$C$6*'Berechnungen 525d'!$B$3/1000*60</f>
        <v>84.604889594237562</v>
      </c>
      <c r="AX365" s="4">
        <f>AH365/'Berechnungen 525d'!$C$7*'Berechnungen 525d'!$B$3/1000*60</f>
        <v>135.73971297537017</v>
      </c>
      <c r="AY365" s="4">
        <f>AH365/'Berechnungen 525d'!$C$8*'Berechnungen 525d'!$B$3/1000*60</f>
        <v>194.52462804344387</v>
      </c>
      <c r="AZ365" s="4">
        <f>AH365/'Berechnungen 525d'!$C$9*'Berechnungen 525d'!$B$3/1000*60</f>
        <v>247.04627761517369</v>
      </c>
      <c r="BA365" s="99"/>
      <c r="BB365" s="82"/>
      <c r="BC365" s="17"/>
      <c r="BD365" s="18"/>
      <c r="BE365" s="4"/>
      <c r="BF365" s="19"/>
      <c r="BG365" s="19"/>
      <c r="BH365" s="19"/>
      <c r="BI365" s="19"/>
      <c r="BJ365" s="19"/>
      <c r="BK365" s="19"/>
      <c r="BL365" s="47"/>
      <c r="BM365" s="48"/>
      <c r="BN365" s="48"/>
      <c r="BO365" s="48"/>
      <c r="BP365" s="48"/>
    </row>
    <row r="366" spans="1:68" x14ac:dyDescent="0.25">
      <c r="A366">
        <v>4867.2052759512098</v>
      </c>
      <c r="B366">
        <v>24.087036924044501</v>
      </c>
      <c r="AH366" s="77">
        <f t="shared" si="101"/>
        <v>4867.2052759512098</v>
      </c>
      <c r="AI366" s="78">
        <f t="shared" si="102"/>
        <v>72.261110772133506</v>
      </c>
      <c r="AJ366" s="79">
        <f t="shared" si="103"/>
        <v>50.090091219544107</v>
      </c>
      <c r="AK366" s="77"/>
      <c r="AL366" s="78"/>
      <c r="AM366" s="79"/>
      <c r="AN366" s="81"/>
      <c r="AO366" s="82"/>
      <c r="AP366" s="79"/>
      <c r="AQ366" s="100">
        <f>AI366*'Berechnungen 525d'!$C$5/'Berechnungen 525d'!$F$3/1000</f>
        <v>2.8123364174775198</v>
      </c>
      <c r="AR366" s="100">
        <f>AI366*'Berechnungen 525d'!$C$6/'Berechnungen 525d'!$F$3/1000</f>
        <v>1.5671798356935793</v>
      </c>
      <c r="AS366" s="100">
        <f>AI366*'Berechnungen 525d'!$C$7/'Berechnungen 525d'!$F$3/1000</f>
        <v>0.97680387019257353</v>
      </c>
      <c r="AT366" s="100">
        <f>AI366*'Berechnungen 525d'!$C$8/'Berechnungen 525d'!$F$3/1000</f>
        <v>0.68161588744207047</v>
      </c>
      <c r="AU366" s="100">
        <f>AI366*'Berechnungen 525d'!$C$9/'Berechnungen 525d'!$F$3/1000</f>
        <v>0.53670542318273273</v>
      </c>
      <c r="AV366" s="4">
        <f>AH366/'Berechnungen 525d'!$C$5*'Berechnungen 525d'!$B$3/1000*60</f>
        <v>47.146357423701495</v>
      </c>
      <c r="AW366" s="4">
        <f>AH366/'Berechnungen 525d'!$C$6*'Berechnungen 525d'!$B$3/1000*60</f>
        <v>84.60510715760131</v>
      </c>
      <c r="AX366" s="4">
        <f>AH366/'Berechnungen 525d'!$C$7*'Berechnungen 525d'!$B$3/1000*60</f>
        <v>135.74006203307468</v>
      </c>
      <c r="AY366" s="4">
        <f>AH366/'Berechnungen 525d'!$C$8*'Berechnungen 525d'!$B$3/1000*60</f>
        <v>194.52512826787074</v>
      </c>
      <c r="AZ366" s="4">
        <f>AH366/'Berechnungen 525d'!$C$9*'Berechnungen 525d'!$B$3/1000*60</f>
        <v>247.04691290019588</v>
      </c>
      <c r="BA366" s="99"/>
      <c r="BB366" s="82"/>
      <c r="BC366" s="17"/>
      <c r="BD366" s="18"/>
      <c r="BE366" s="4"/>
      <c r="BF366" s="19"/>
      <c r="BG366" s="19"/>
      <c r="BH366" s="19"/>
      <c r="BI366" s="19"/>
      <c r="BJ366" s="19"/>
      <c r="BK366" s="19"/>
      <c r="BL366" s="47"/>
      <c r="BM366" s="48"/>
      <c r="BN366" s="48"/>
      <c r="BO366" s="48"/>
      <c r="BP366" s="48"/>
    </row>
    <row r="367" spans="1:68" x14ac:dyDescent="0.25">
      <c r="A367">
        <v>4867.2887165839802</v>
      </c>
      <c r="B367">
        <v>31.536616617932101</v>
      </c>
      <c r="AH367" s="77">
        <f t="shared" si="101"/>
        <v>4867.2887165839802</v>
      </c>
      <c r="AI367" s="78">
        <f t="shared" si="102"/>
        <v>94.609849853796305</v>
      </c>
      <c r="AJ367" s="79">
        <f t="shared" si="103"/>
        <v>65.582956058012869</v>
      </c>
      <c r="AK367" s="77"/>
      <c r="AL367" s="78"/>
      <c r="AM367" s="79"/>
      <c r="AN367" s="81"/>
      <c r="AO367" s="82"/>
      <c r="AP367" s="79"/>
      <c r="AQ367" s="100">
        <f>AI367*'Berechnungen 525d'!$C$5/'Berechnungen 525d'!$F$3/1000</f>
        <v>3.6821289259577719</v>
      </c>
      <c r="AR367" s="100">
        <f>AI367*'Berechnungen 525d'!$C$6/'Berechnungen 525d'!$F$3/1000</f>
        <v>2.051873370953567</v>
      </c>
      <c r="AS367" s="100">
        <f>AI367*'Berechnungen 525d'!$C$7/'Berechnungen 525d'!$F$3/1000</f>
        <v>1.2789073750464015</v>
      </c>
      <c r="AT367" s="100">
        <f>AI367*'Berechnungen 525d'!$C$8/'Berechnungen 525d'!$F$3/1000</f>
        <v>0.89242437709281874</v>
      </c>
      <c r="AU367" s="100">
        <f>AI367*'Berechnungen 525d'!$C$9/'Berechnungen 525d'!$F$3/1000</f>
        <v>0.70269635991560531</v>
      </c>
      <c r="AV367" s="4">
        <f>AH367/'Berechnungen 525d'!$C$5*'Berechnungen 525d'!$B$3/1000*60</f>
        <v>47.147165674365517</v>
      </c>
      <c r="AW367" s="4">
        <f>AH367/'Berechnungen 525d'!$C$6*'Berechnungen 525d'!$B$3/1000*60</f>
        <v>84.606557580025822</v>
      </c>
      <c r="AX367" s="4">
        <f>AH367/'Berechnungen 525d'!$C$7*'Berechnungen 525d'!$B$3/1000*60</f>
        <v>135.74238908443704</v>
      </c>
      <c r="AY367" s="4">
        <f>AH367/'Berechnungen 525d'!$C$8*'Berechnungen 525d'!$B$3/1000*60</f>
        <v>194.52846309738217</v>
      </c>
      <c r="AZ367" s="4">
        <f>AH367/'Berechnungen 525d'!$C$9*'Berechnungen 525d'!$B$3/1000*60</f>
        <v>247.05114813367538</v>
      </c>
      <c r="BA367" s="99"/>
      <c r="BB367" s="82"/>
      <c r="BC367" s="17"/>
      <c r="BD367" s="18"/>
      <c r="BE367" s="4"/>
      <c r="BF367" s="19"/>
      <c r="BG367" s="19"/>
      <c r="BH367" s="19"/>
      <c r="BI367" s="19"/>
      <c r="BJ367" s="19"/>
      <c r="BK367" s="19"/>
      <c r="BL367" s="47"/>
      <c r="BM367" s="48"/>
      <c r="BN367" s="48"/>
      <c r="BO367" s="48"/>
      <c r="BP367" s="48"/>
    </row>
    <row r="368" spans="1:68" x14ac:dyDescent="0.25">
      <c r="A368">
        <v>4871.2479746090203</v>
      </c>
      <c r="B368">
        <v>25.019173092899099</v>
      </c>
      <c r="AH368" s="77">
        <f t="shared" si="101"/>
        <v>4871.2479746090203</v>
      </c>
      <c r="AI368" s="78">
        <f t="shared" si="102"/>
        <v>75.057519278697299</v>
      </c>
      <c r="AJ368" s="79">
        <f t="shared" si="103"/>
        <v>52.071725730610225</v>
      </c>
      <c r="AK368" s="77"/>
      <c r="AL368" s="78"/>
      <c r="AM368" s="79"/>
      <c r="AN368" s="81"/>
      <c r="AO368" s="82"/>
      <c r="AP368" s="79"/>
      <c r="AQ368" s="100">
        <f>AI368*'Berechnungen 525d'!$C$5/'Berechnungen 525d'!$F$3/1000</f>
        <v>2.921170081908071</v>
      </c>
      <c r="AR368" s="100">
        <f>AI368*'Berechnungen 525d'!$C$6/'Berechnungen 525d'!$F$3/1000</f>
        <v>1.6278276028953371</v>
      </c>
      <c r="AS368" s="100">
        <f>AI368*'Berechnungen 525d'!$C$7/'Berechnungen 525d'!$F$3/1000</f>
        <v>1.0146048757772306</v>
      </c>
      <c r="AT368" s="100">
        <f>AI368*'Berechnungen 525d'!$C$8/'Berechnungen 525d'!$F$3/1000</f>
        <v>0.70799351221817741</v>
      </c>
      <c r="AU368" s="100">
        <f>AI368*'Berechnungen 525d'!$C$9/'Berechnungen 525d'!$F$3/1000</f>
        <v>0.5574752064710059</v>
      </c>
      <c r="AV368" s="4">
        <f>AH368/'Berechnungen 525d'!$C$5*'Berechnungen 525d'!$B$3/1000*60</f>
        <v>47.185517168374517</v>
      </c>
      <c r="AW368" s="4">
        <f>AH368/'Berechnungen 525d'!$C$6*'Berechnungen 525d'!$B$3/1000*60</f>
        <v>84.675380124069363</v>
      </c>
      <c r="AX368" s="4">
        <f>AH368/'Berechnungen 525d'!$C$7*'Berechnungen 525d'!$B$3/1000*60</f>
        <v>135.85280767158378</v>
      </c>
      <c r="AY368" s="4">
        <f>AH368/'Berechnungen 525d'!$C$8*'Berechnungen 525d'!$B$3/1000*60</f>
        <v>194.68670075770277</v>
      </c>
      <c r="AZ368" s="4">
        <f>AH368/'Berechnungen 525d'!$C$9*'Berechnungen 525d'!$B$3/1000*60</f>
        <v>247.2521099622825</v>
      </c>
      <c r="BA368" s="99"/>
      <c r="BB368" s="82"/>
      <c r="BC368" s="17"/>
      <c r="BD368" s="18"/>
      <c r="BE368" s="4"/>
      <c r="BF368" s="19"/>
      <c r="BG368" s="19"/>
      <c r="BH368" s="19"/>
      <c r="BI368" s="19"/>
      <c r="BJ368" s="19"/>
      <c r="BK368" s="19"/>
      <c r="BL368" s="47"/>
      <c r="BM368" s="48"/>
      <c r="BN368" s="48"/>
      <c r="BO368" s="48"/>
      <c r="BP368" s="48"/>
    </row>
    <row r="369" spans="1:68" x14ac:dyDescent="0.25">
      <c r="A369">
        <v>4871.2625767197496</v>
      </c>
      <c r="B369">
        <v>26.3228495393295</v>
      </c>
      <c r="AH369" s="77">
        <f t="shared" si="101"/>
        <v>4871.2625767197496</v>
      </c>
      <c r="AI369" s="78">
        <f t="shared" si="102"/>
        <v>78.968548617988503</v>
      </c>
      <c r="AJ369" s="79">
        <f t="shared" si="103"/>
        <v>54.785196350248526</v>
      </c>
      <c r="AK369" s="77"/>
      <c r="AL369" s="78"/>
      <c r="AM369" s="79"/>
      <c r="AN369" s="81"/>
      <c r="AO369" s="82"/>
      <c r="AP369" s="79"/>
      <c r="AQ369" s="100">
        <f>AI369*'Berechnungen 525d'!$C$5/'Berechnungen 525d'!$F$3/1000</f>
        <v>3.0733837708921232</v>
      </c>
      <c r="AR369" s="100">
        <f>AI369*'Berechnungen 525d'!$C$6/'Berechnungen 525d'!$F$3/1000</f>
        <v>1.7126489715658397</v>
      </c>
      <c r="AS369" s="100">
        <f>AI369*'Berechnungen 525d'!$C$7/'Berechnungen 525d'!$F$3/1000</f>
        <v>1.0674729891266537</v>
      </c>
      <c r="AT369" s="100">
        <f>AI369*'Berechnungen 525d'!$C$8/'Berechnungen 525d'!$F$3/1000</f>
        <v>0.74488499790706042</v>
      </c>
      <c r="AU369" s="100">
        <f>AI369*'Berechnungen 525d'!$C$9/'Berechnungen 525d'!$F$3/1000</f>
        <v>0.5865236203992602</v>
      </c>
      <c r="AV369" s="4">
        <f>AH369/'Berechnungen 525d'!$C$5*'Berechnungen 525d'!$B$3/1000*60</f>
        <v>47.18565861224068</v>
      </c>
      <c r="AW369" s="4">
        <f>AH369/'Berechnungen 525d'!$C$6*'Berechnungen 525d'!$B$3/1000*60</f>
        <v>84.67563394799356</v>
      </c>
      <c r="AX369" s="4">
        <f>AH369/'Berechnungen 525d'!$C$7*'Berechnungen 525d'!$B$3/1000*60</f>
        <v>135.85321490557209</v>
      </c>
      <c r="AY369" s="4">
        <f>AH369/'Berechnungen 525d'!$C$8*'Berechnungen 525d'!$B$3/1000*60</f>
        <v>194.68728435286707</v>
      </c>
      <c r="AZ369" s="4">
        <f>AH369/'Berechnungen 525d'!$C$9*'Berechnungen 525d'!$B$3/1000*60</f>
        <v>247.25285112814117</v>
      </c>
      <c r="BA369" s="99"/>
      <c r="BB369" s="82"/>
      <c r="BC369" s="17"/>
      <c r="BD369" s="18"/>
      <c r="BE369" s="4"/>
      <c r="BF369" s="19"/>
      <c r="BG369" s="19"/>
      <c r="BH369" s="19"/>
      <c r="BI369" s="19"/>
      <c r="BJ369" s="19"/>
      <c r="BK369" s="19"/>
      <c r="BL369" s="47"/>
      <c r="BM369" s="48"/>
      <c r="BN369" s="48"/>
      <c r="BO369" s="48"/>
      <c r="BP369" s="48"/>
    </row>
    <row r="370" spans="1:68" x14ac:dyDescent="0.25">
      <c r="A370">
        <v>4871.2688347672101</v>
      </c>
      <c r="B370">
        <v>26.881568016371101</v>
      </c>
      <c r="AH370" s="77">
        <f t="shared" si="101"/>
        <v>4871.2688347672101</v>
      </c>
      <c r="AI370" s="78">
        <f t="shared" si="102"/>
        <v>80.644704049113301</v>
      </c>
      <c r="AJ370" s="79">
        <f t="shared" si="103"/>
        <v>55.948117309750351</v>
      </c>
      <c r="AK370" s="77"/>
      <c r="AL370" s="78"/>
      <c r="AM370" s="79"/>
      <c r="AN370" s="81"/>
      <c r="AO370" s="82"/>
      <c r="AP370" s="79"/>
      <c r="AQ370" s="100">
        <f>AI370*'Berechnungen 525d'!$C$5/'Berechnungen 525d'!$F$3/1000</f>
        <v>3.138618209028146</v>
      </c>
      <c r="AR370" s="100">
        <f>AI370*'Berechnungen 525d'!$C$6/'Berechnungen 525d'!$F$3/1000</f>
        <v>1.7490009867103404</v>
      </c>
      <c r="AS370" s="100">
        <f>AI370*'Berechnungen 525d'!$C$7/'Berechnungen 525d'!$F$3/1000</f>
        <v>1.0901307519906918</v>
      </c>
      <c r="AT370" s="100">
        <f>AI370*'Berechnungen 525d'!$C$8/'Berechnungen 525d'!$F$3/1000</f>
        <v>0.76069563463086731</v>
      </c>
      <c r="AU370" s="100">
        <f>AI370*'Berechnungen 525d'!$C$9/'Berechnungen 525d'!$F$3/1000</f>
        <v>0.59897294065422624</v>
      </c>
      <c r="AV370" s="4">
        <f>AH370/'Berechnungen 525d'!$C$5*'Berechnungen 525d'!$B$3/1000*60</f>
        <v>47.185719231040494</v>
      </c>
      <c r="AW370" s="4">
        <f>AH370/'Berechnungen 525d'!$C$6*'Berechnungen 525d'!$B$3/1000*60</f>
        <v>84.675742729675434</v>
      </c>
      <c r="AX370" s="4">
        <f>AH370/'Berechnungen 525d'!$C$7*'Berechnungen 525d'!$B$3/1000*60</f>
        <v>135.85338943442432</v>
      </c>
      <c r="AY370" s="4">
        <f>AH370/'Berechnungen 525d'!$C$8*'Berechnungen 525d'!$B$3/1000*60</f>
        <v>194.68753446508052</v>
      </c>
      <c r="AZ370" s="4">
        <f>AH370/'Berechnungen 525d'!$C$9*'Berechnungen 525d'!$B$3/1000*60</f>
        <v>247.25316877065228</v>
      </c>
      <c r="BA370" s="99"/>
      <c r="BB370" s="82"/>
      <c r="BC370" s="17"/>
      <c r="BD370" s="18"/>
      <c r="BE370" s="4"/>
      <c r="BF370" s="19"/>
      <c r="BG370" s="19"/>
      <c r="BH370" s="19"/>
      <c r="BI370" s="19"/>
      <c r="BJ370" s="19"/>
      <c r="BK370" s="19"/>
      <c r="BL370" s="47"/>
      <c r="BM370" s="48"/>
      <c r="BN370" s="48"/>
      <c r="BO370" s="48"/>
      <c r="BP370" s="48"/>
    </row>
    <row r="371" spans="1:68" x14ac:dyDescent="0.25">
      <c r="A371">
        <v>4871.2844798858496</v>
      </c>
      <c r="B371">
        <v>28.278364208974999</v>
      </c>
      <c r="AH371" s="77">
        <f t="shared" si="101"/>
        <v>4871.2844798858496</v>
      </c>
      <c r="AI371" s="78">
        <f t="shared" si="102"/>
        <v>84.83509262692499</v>
      </c>
      <c r="AJ371" s="79">
        <f t="shared" si="103"/>
        <v>58.855432780103719</v>
      </c>
      <c r="AK371" s="77"/>
      <c r="AL371" s="78"/>
      <c r="AM371" s="79"/>
      <c r="AN371" s="81"/>
      <c r="AO371" s="82"/>
      <c r="AP371" s="79"/>
      <c r="AQ371" s="100">
        <f>AI371*'Berechnungen 525d'!$C$5/'Berechnungen 525d'!$F$3/1000</f>
        <v>3.3017043043681897</v>
      </c>
      <c r="AR371" s="100">
        <f>AI371*'Berechnungen 525d'!$C$6/'Berechnungen 525d'!$F$3/1000</f>
        <v>1.8398810245715864</v>
      </c>
      <c r="AS371" s="100">
        <f>AI371*'Berechnungen 525d'!$C$7/'Berechnungen 525d'!$F$3/1000</f>
        <v>1.1467751591507833</v>
      </c>
      <c r="AT371" s="100">
        <f>AI371*'Berechnungen 525d'!$C$8/'Berechnungen 525d'!$F$3/1000</f>
        <v>0.80022222644038177</v>
      </c>
      <c r="AU371" s="100">
        <f>AI371*'Berechnungen 525d'!$C$9/'Berechnungen 525d'!$F$3/1000</f>
        <v>0.63009624129163921</v>
      </c>
      <c r="AV371" s="4">
        <f>AH371/'Berechnungen 525d'!$C$5*'Berechnungen 525d'!$B$3/1000*60</f>
        <v>47.185870778039963</v>
      </c>
      <c r="AW371" s="4">
        <f>AH371/'Berechnungen 525d'!$C$6*'Berechnungen 525d'!$B$3/1000*60</f>
        <v>84.676014683879941</v>
      </c>
      <c r="AX371" s="4">
        <f>AH371/'Berechnungen 525d'!$C$7*'Berechnungen 525d'!$B$3/1000*60</f>
        <v>135.85382575655458</v>
      </c>
      <c r="AY371" s="4">
        <f>AH371/'Berechnungen 525d'!$C$8*'Berechnungen 525d'!$B$3/1000*60</f>
        <v>194.68815974561372</v>
      </c>
      <c r="AZ371" s="4">
        <f>AH371/'Berechnungen 525d'!$C$9*'Berechnungen 525d'!$B$3/1000*60</f>
        <v>247.25396287692945</v>
      </c>
      <c r="BA371" s="99"/>
      <c r="BB371" s="82"/>
      <c r="BC371" s="17"/>
      <c r="BD371" s="18"/>
      <c r="BE371" s="4"/>
      <c r="BF371" s="19"/>
      <c r="BG371" s="19"/>
      <c r="BH371" s="19"/>
      <c r="BI371" s="19"/>
      <c r="BJ371" s="19"/>
      <c r="BK371" s="19"/>
      <c r="BL371" s="47"/>
      <c r="BM371" s="48"/>
      <c r="BN371" s="48"/>
      <c r="BO371" s="48"/>
      <c r="BP371" s="48"/>
    </row>
    <row r="372" spans="1:68" x14ac:dyDescent="0.25">
      <c r="A372">
        <v>4871.2938669570403</v>
      </c>
      <c r="B372">
        <v>29.116441924537298</v>
      </c>
      <c r="AH372" s="77">
        <f t="shared" si="101"/>
        <v>4871.2938669570403</v>
      </c>
      <c r="AI372" s="78">
        <f t="shared" si="102"/>
        <v>87.349325773611895</v>
      </c>
      <c r="AJ372" s="79">
        <f t="shared" si="103"/>
        <v>60.599831025697988</v>
      </c>
      <c r="AK372" s="82"/>
      <c r="AL372" s="82"/>
      <c r="AM372" s="82"/>
      <c r="AN372" s="81"/>
      <c r="AO372" s="82"/>
      <c r="AP372" s="79"/>
      <c r="AQ372" s="100">
        <f>AI372*'Berechnungen 525d'!$C$5/'Berechnungen 525d'!$F$3/1000</f>
        <v>3.3995559615722124</v>
      </c>
      <c r="AR372" s="100">
        <f>AI372*'Berechnungen 525d'!$C$6/'Berechnungen 525d'!$F$3/1000</f>
        <v>1.8944090472883315</v>
      </c>
      <c r="AS372" s="100">
        <f>AI372*'Berechnungen 525d'!$C$7/'Berechnungen 525d'!$F$3/1000</f>
        <v>1.1807618034468368</v>
      </c>
      <c r="AT372" s="100">
        <f>AI372*'Berechnungen 525d'!$C$8/'Berechnungen 525d'!$F$3/1000</f>
        <v>0.82393818152608944</v>
      </c>
      <c r="AU372" s="100">
        <f>AI372*'Berechnungen 525d'!$C$9/'Berechnungen 525d'!$F$3/1000</f>
        <v>0.64877022167408616</v>
      </c>
      <c r="AV372" s="4">
        <f>AH372/'Berechnungen 525d'!$C$5*'Berechnungen 525d'!$B$3/1000*60</f>
        <v>47.185961706239702</v>
      </c>
      <c r="AW372" s="4">
        <f>AH372/'Berechnungen 525d'!$C$6*'Berechnungen 525d'!$B$3/1000*60</f>
        <v>84.676177856402759</v>
      </c>
      <c r="AX372" s="4">
        <f>AH372/'Berechnungen 525d'!$C$7*'Berechnungen 525d'!$B$3/1000*60</f>
        <v>135.854087549833</v>
      </c>
      <c r="AY372" s="4">
        <f>AH372/'Berechnungen 525d'!$C$8*'Berechnungen 525d'!$B$3/1000*60</f>
        <v>194.68853491393386</v>
      </c>
      <c r="AZ372" s="4">
        <f>AH372/'Berechnungen 525d'!$C$9*'Berechnungen 525d'!$B$3/1000*60</f>
        <v>247.25443934069608</v>
      </c>
      <c r="BA372" s="99"/>
      <c r="BB372" s="82"/>
      <c r="BC372" s="17"/>
      <c r="BD372" s="18"/>
      <c r="BE372" s="4"/>
      <c r="BF372" s="19"/>
      <c r="BG372" s="19"/>
      <c r="BH372" s="19"/>
      <c r="BI372" s="19"/>
      <c r="BJ372" s="19"/>
      <c r="BK372" s="19"/>
      <c r="BL372" s="47"/>
      <c r="BM372" s="48"/>
      <c r="BN372" s="48"/>
      <c r="BO372" s="48"/>
      <c r="BP372" s="48"/>
    </row>
    <row r="373" spans="1:68" x14ac:dyDescent="0.25">
      <c r="A373">
        <v>4871.3136841073201</v>
      </c>
      <c r="B373">
        <v>30.885717101835599</v>
      </c>
      <c r="AH373" s="77">
        <f t="shared" si="101"/>
        <v>4871.3136841073201</v>
      </c>
      <c r="AI373" s="78">
        <f t="shared" si="102"/>
        <v>92.657151305506801</v>
      </c>
      <c r="AJ373" s="79">
        <f t="shared" si="103"/>
        <v>64.282471620653396</v>
      </c>
      <c r="AK373" s="82"/>
      <c r="AL373" s="82"/>
      <c r="AM373" s="82"/>
      <c r="AN373" s="81"/>
      <c r="AO373" s="82"/>
      <c r="AP373" s="79"/>
      <c r="AQ373" s="100">
        <f>AI373*'Berechnungen 525d'!$C$5/'Berechnungen 525d'!$F$3/1000</f>
        <v>3.6061316823362715</v>
      </c>
      <c r="AR373" s="100">
        <f>AI373*'Berechnungen 525d'!$C$6/'Berechnungen 525d'!$F$3/1000</f>
        <v>2.0095237619125785</v>
      </c>
      <c r="AS373" s="100">
        <f>AI373*'Berechnungen 525d'!$C$7/'Berechnungen 525d'!$F$3/1000</f>
        <v>1.2525113858496209</v>
      </c>
      <c r="AT373" s="100">
        <f>AI373*'Berechnungen 525d'!$C$8/'Berechnungen 525d'!$F$3/1000</f>
        <v>0.87400519781814212</v>
      </c>
      <c r="AU373" s="100">
        <f>AI373*'Berechnungen 525d'!$C$9/'Berechnungen 525d'!$F$3/1000</f>
        <v>0.68819306914814327</v>
      </c>
      <c r="AV373" s="4">
        <f>AH373/'Berechnungen 525d'!$C$5*'Berechnungen 525d'!$B$3/1000*60</f>
        <v>47.18615366577238</v>
      </c>
      <c r="AW373" s="4">
        <f>AH373/'Berechnungen 525d'!$C$6*'Berechnungen 525d'!$B$3/1000*60</f>
        <v>84.676522331728506</v>
      </c>
      <c r="AX373" s="4">
        <f>AH373/'Berechnungen 525d'!$C$7*'Berechnungen 525d'!$B$3/1000*60</f>
        <v>135.85464022453147</v>
      </c>
      <c r="AY373" s="4">
        <f>AH373/'Berechnungen 525d'!$C$8*'Berechnungen 525d'!$B$3/1000*60</f>
        <v>194.68932693594274</v>
      </c>
      <c r="AZ373" s="4">
        <f>AH373/'Berechnungen 525d'!$C$9*'Berechnungen 525d'!$B$3/1000*60</f>
        <v>247.2554452086473</v>
      </c>
      <c r="BA373" s="99"/>
      <c r="BB373" s="82"/>
      <c r="BC373" s="17"/>
      <c r="BD373" s="18"/>
      <c r="BE373" s="4"/>
      <c r="BF373" s="19"/>
      <c r="BG373" s="19"/>
      <c r="BH373" s="19"/>
      <c r="BI373" s="19"/>
      <c r="BJ373" s="19"/>
      <c r="BK373" s="19"/>
      <c r="BL373" s="47"/>
      <c r="BM373" s="48"/>
      <c r="BN373" s="48"/>
      <c r="BO373" s="48"/>
      <c r="BP373" s="48"/>
    </row>
    <row r="374" spans="1:68" x14ac:dyDescent="0.25">
      <c r="BC374" s="17"/>
      <c r="BD374" s="18"/>
      <c r="BE374" s="4"/>
      <c r="BF374" s="19"/>
      <c r="BG374" s="19"/>
      <c r="BH374" s="19"/>
      <c r="BI374" s="19"/>
      <c r="BJ374" s="19"/>
      <c r="BK374" s="19"/>
      <c r="BL374" s="47"/>
      <c r="BM374" s="48"/>
      <c r="BN374" s="48"/>
      <c r="BO374" s="48"/>
      <c r="BP374" s="48"/>
    </row>
    <row r="375" spans="1:68" x14ac:dyDescent="0.25">
      <c r="BC375" s="17"/>
      <c r="BD375" s="18"/>
      <c r="BE375" s="4"/>
      <c r="BF375" s="19"/>
      <c r="BG375" s="19"/>
      <c r="BH375" s="19"/>
      <c r="BI375" s="19"/>
      <c r="BJ375" s="19"/>
      <c r="BK375" s="19"/>
      <c r="BL375" s="47"/>
      <c r="BM375" s="48"/>
      <c r="BN375" s="48"/>
      <c r="BO375" s="48"/>
      <c r="BP375" s="48"/>
    </row>
    <row r="376" spans="1:68" x14ac:dyDescent="0.25">
      <c r="BC376" s="17"/>
      <c r="BD376" s="18"/>
      <c r="BE376" s="4"/>
      <c r="BF376" s="19"/>
      <c r="BG376" s="19"/>
      <c r="BH376" s="19"/>
      <c r="BI376" s="19"/>
      <c r="BJ376" s="19"/>
      <c r="BK376" s="19"/>
      <c r="BL376" s="47"/>
      <c r="BM376" s="48"/>
      <c r="BN376" s="48"/>
      <c r="BO376" s="48"/>
      <c r="BP376" s="48"/>
    </row>
    <row r="377" spans="1:68" x14ac:dyDescent="0.25">
      <c r="AD377" s="59"/>
      <c r="BC377" s="17"/>
      <c r="BD377" s="18"/>
      <c r="BE377" s="4"/>
      <c r="BF377" s="19"/>
      <c r="BG377" s="19"/>
      <c r="BH377" s="19"/>
      <c r="BI377" s="19"/>
      <c r="BJ377" s="19"/>
      <c r="BK377" s="19"/>
      <c r="BL377" s="47"/>
      <c r="BM377" s="48"/>
      <c r="BN377" s="48"/>
      <c r="BO377" s="48"/>
      <c r="BP377" s="48"/>
    </row>
    <row r="378" spans="1:68" x14ac:dyDescent="0.25">
      <c r="AD378" s="59"/>
      <c r="BC378" s="17"/>
      <c r="BD378" s="18"/>
      <c r="BE378" s="4"/>
      <c r="BF378" s="19"/>
      <c r="BG378" s="19"/>
      <c r="BH378" s="19"/>
      <c r="BI378" s="19"/>
      <c r="BJ378" s="19"/>
      <c r="BK378" s="19"/>
      <c r="BL378" s="47"/>
      <c r="BM378" s="48"/>
      <c r="BN378" s="48"/>
      <c r="BO378" s="48"/>
      <c r="BP378" s="48"/>
    </row>
    <row r="379" spans="1:68" x14ac:dyDescent="0.25">
      <c r="AD379" s="59"/>
      <c r="BC379" s="17"/>
      <c r="BD379" s="18"/>
      <c r="BE379" s="4"/>
      <c r="BF379" s="19"/>
      <c r="BG379" s="19"/>
      <c r="BH379" s="19"/>
      <c r="BI379" s="19"/>
      <c r="BJ379" s="19"/>
      <c r="BK379" s="19"/>
      <c r="BL379" s="47"/>
      <c r="BM379" s="48"/>
      <c r="BN379" s="48"/>
      <c r="BO379" s="48"/>
      <c r="BP379" s="48"/>
    </row>
    <row r="380" spans="1:68" x14ac:dyDescent="0.25">
      <c r="AD380" s="59"/>
      <c r="BC380" s="17"/>
      <c r="BD380" s="18"/>
      <c r="BE380" s="4"/>
      <c r="BF380" s="19"/>
      <c r="BG380" s="19"/>
      <c r="BH380" s="19"/>
      <c r="BI380" s="19"/>
      <c r="BJ380" s="19"/>
      <c r="BK380" s="19"/>
      <c r="BL380" s="47"/>
      <c r="BM380" s="48"/>
      <c r="BN380" s="48"/>
      <c r="BO380" s="48"/>
      <c r="BP380" s="48"/>
    </row>
    <row r="381" spans="1:68" x14ac:dyDescent="0.25">
      <c r="BC381" s="17"/>
      <c r="BD381" s="18"/>
      <c r="BE381" s="4"/>
      <c r="BF381" s="19"/>
      <c r="BG381" s="19"/>
      <c r="BH381" s="19"/>
      <c r="BI381" s="19"/>
      <c r="BJ381" s="19"/>
      <c r="BK381" s="19"/>
      <c r="BL381" s="47"/>
      <c r="BM381" s="48"/>
      <c r="BN381" s="48"/>
      <c r="BO381" s="48"/>
      <c r="BP381" s="48"/>
    </row>
    <row r="382" spans="1:68" x14ac:dyDescent="0.25">
      <c r="AD382" s="59"/>
      <c r="BC382" s="17"/>
      <c r="BD382" s="18"/>
      <c r="BE382" s="4"/>
      <c r="BF382" s="19"/>
      <c r="BG382" s="19"/>
      <c r="BH382" s="19"/>
      <c r="BI382" s="19"/>
      <c r="BJ382" s="19"/>
      <c r="BK382" s="19"/>
      <c r="BL382" s="47"/>
      <c r="BM382" s="48"/>
      <c r="BN382" s="48"/>
      <c r="BO382" s="48"/>
      <c r="BP382" s="48"/>
    </row>
    <row r="383" spans="1:68" x14ac:dyDescent="0.25">
      <c r="AD383" s="59"/>
      <c r="BC383" s="17"/>
      <c r="BD383" s="18"/>
      <c r="BE383" s="4"/>
      <c r="BF383" s="19"/>
      <c r="BG383" s="19"/>
      <c r="BH383" s="19"/>
      <c r="BI383" s="19"/>
      <c r="BJ383" s="19"/>
      <c r="BK383" s="19"/>
      <c r="BL383" s="47"/>
      <c r="BM383" s="48"/>
      <c r="BN383" s="48"/>
      <c r="BO383" s="48"/>
      <c r="BP383" s="48"/>
    </row>
    <row r="384" spans="1:68" x14ac:dyDescent="0.25">
      <c r="AD384" s="59"/>
      <c r="BC384" s="17"/>
      <c r="BD384" s="18"/>
      <c r="BE384" s="4"/>
      <c r="BF384" s="19"/>
      <c r="BG384" s="19"/>
      <c r="BH384" s="19"/>
      <c r="BI384" s="19"/>
      <c r="BJ384" s="19"/>
      <c r="BK384" s="19"/>
      <c r="BL384" s="47"/>
      <c r="BM384" s="48"/>
      <c r="BN384" s="48"/>
      <c r="BO384" s="48"/>
      <c r="BP384" s="48"/>
    </row>
    <row r="385" spans="30:68" x14ac:dyDescent="0.25">
      <c r="AD385" s="59"/>
      <c r="BC385" s="17"/>
      <c r="BD385" s="18"/>
      <c r="BE385" s="4"/>
      <c r="BF385" s="19"/>
      <c r="BG385" s="19"/>
      <c r="BH385" s="19"/>
      <c r="BI385" s="19"/>
      <c r="BJ385" s="19"/>
      <c r="BK385" s="19"/>
      <c r="BL385" s="47"/>
      <c r="BM385" s="48"/>
      <c r="BN385" s="48"/>
      <c r="BO385" s="48"/>
      <c r="BP385" s="48"/>
    </row>
    <row r="386" spans="30:68" x14ac:dyDescent="0.25">
      <c r="BC386" s="17"/>
      <c r="BD386" s="18"/>
      <c r="BE386" s="4"/>
      <c r="BF386" s="19"/>
      <c r="BG386" s="19"/>
      <c r="BH386" s="19"/>
      <c r="BI386" s="19"/>
      <c r="BJ386" s="19"/>
      <c r="BK386" s="19"/>
      <c r="BL386" s="47"/>
      <c r="BM386" s="48"/>
      <c r="BN386" s="48"/>
      <c r="BO386" s="48"/>
      <c r="BP386" s="48"/>
    </row>
    <row r="387" spans="30:68" x14ac:dyDescent="0.25">
      <c r="AD387" s="59"/>
      <c r="BC387" s="17"/>
      <c r="BD387" s="18"/>
      <c r="BE387" s="4"/>
      <c r="BF387" s="19"/>
      <c r="BG387" s="19"/>
      <c r="BH387" s="19"/>
      <c r="BI387" s="19"/>
      <c r="BJ387" s="19"/>
      <c r="BK387" s="19"/>
      <c r="BL387" s="47"/>
      <c r="BM387" s="48"/>
      <c r="BN387" s="48"/>
      <c r="BO387" s="48"/>
      <c r="BP387" s="48"/>
    </row>
    <row r="388" spans="30:68" x14ac:dyDescent="0.25">
      <c r="AD388" s="59"/>
      <c r="BC388" s="17"/>
      <c r="BD388" s="18"/>
      <c r="BE388" s="4"/>
      <c r="BF388" s="19"/>
      <c r="BG388" s="19"/>
      <c r="BH388" s="19"/>
      <c r="BI388" s="19"/>
      <c r="BJ388" s="19"/>
      <c r="BK388" s="19"/>
      <c r="BL388" s="47"/>
      <c r="BM388" s="48"/>
      <c r="BN388" s="48"/>
      <c r="BO388" s="48"/>
      <c r="BP388" s="48"/>
    </row>
    <row r="389" spans="30:68" x14ac:dyDescent="0.25">
      <c r="AD389" s="59"/>
      <c r="BC389" s="17"/>
      <c r="BD389" s="18"/>
      <c r="BE389" s="4"/>
      <c r="BF389" s="19"/>
      <c r="BG389" s="19"/>
      <c r="BH389" s="19"/>
      <c r="BI389" s="19"/>
      <c r="BJ389" s="19"/>
      <c r="BK389" s="19"/>
      <c r="BL389" s="47"/>
      <c r="BM389" s="48"/>
      <c r="BN389" s="48"/>
      <c r="BO389" s="48"/>
      <c r="BP389" s="48"/>
    </row>
    <row r="390" spans="30:68" x14ac:dyDescent="0.25">
      <c r="AD390" s="59"/>
      <c r="BC390" s="17"/>
      <c r="BD390" s="18"/>
      <c r="BE390" s="4"/>
      <c r="BF390" s="19"/>
      <c r="BG390" s="19"/>
      <c r="BH390" s="19"/>
      <c r="BI390" s="19"/>
      <c r="BJ390" s="19"/>
      <c r="BK390" s="19"/>
      <c r="BL390" s="47"/>
      <c r="BM390" s="48"/>
      <c r="BN390" s="48"/>
      <c r="BO390" s="48"/>
      <c r="BP390" s="48"/>
    </row>
    <row r="391" spans="30:68" x14ac:dyDescent="0.25">
      <c r="AD391" s="59"/>
      <c r="BC391" s="17"/>
      <c r="BD391" s="18"/>
      <c r="BE391" s="4"/>
      <c r="BF391" s="19"/>
      <c r="BG391" s="19"/>
      <c r="BH391" s="19"/>
      <c r="BI391" s="19"/>
      <c r="BJ391" s="19"/>
      <c r="BK391" s="19"/>
      <c r="BL391" s="47"/>
      <c r="BM391" s="48"/>
      <c r="BN391" s="48"/>
      <c r="BO391" s="48"/>
      <c r="BP391" s="48"/>
    </row>
    <row r="392" spans="30:68" x14ac:dyDescent="0.25">
      <c r="AD392" s="59"/>
      <c r="BC392" s="17"/>
      <c r="BD392" s="18"/>
      <c r="BE392" s="4"/>
      <c r="BF392" s="19"/>
      <c r="BG392" s="19"/>
      <c r="BH392" s="19"/>
      <c r="BI392" s="19"/>
      <c r="BJ392" s="19"/>
      <c r="BK392" s="19"/>
      <c r="BL392" s="47"/>
      <c r="BM392" s="48"/>
      <c r="BN392" s="48"/>
      <c r="BO392" s="48"/>
      <c r="BP392" s="48"/>
    </row>
    <row r="393" spans="30:68" x14ac:dyDescent="0.25">
      <c r="AD393" s="59"/>
      <c r="BC393" s="17"/>
      <c r="BD393" s="18"/>
      <c r="BE393" s="4"/>
      <c r="BF393" s="19"/>
      <c r="BG393" s="19"/>
      <c r="BH393" s="19"/>
      <c r="BI393" s="19"/>
      <c r="BJ393" s="19"/>
      <c r="BK393" s="19"/>
      <c r="BL393" s="47"/>
      <c r="BM393" s="48"/>
      <c r="BN393" s="48"/>
      <c r="BO393" s="48"/>
      <c r="BP393" s="48"/>
    </row>
    <row r="394" spans="30:68" x14ac:dyDescent="0.25">
      <c r="AD394" s="59"/>
      <c r="BC394" s="17"/>
      <c r="BD394" s="18"/>
      <c r="BE394" s="4"/>
      <c r="BF394" s="19"/>
      <c r="BG394" s="19"/>
      <c r="BH394" s="19"/>
      <c r="BI394" s="19"/>
      <c r="BJ394" s="19"/>
      <c r="BK394" s="19"/>
      <c r="BL394" s="47"/>
      <c r="BM394" s="48"/>
      <c r="BN394" s="48"/>
      <c r="BO394" s="48"/>
      <c r="BP394" s="48"/>
    </row>
    <row r="395" spans="30:68" x14ac:dyDescent="0.25">
      <c r="AD395" s="59"/>
      <c r="BC395" s="17"/>
      <c r="BD395" s="18"/>
      <c r="BE395" s="4"/>
      <c r="BF395" s="19"/>
      <c r="BG395" s="19"/>
      <c r="BH395" s="19"/>
      <c r="BI395" s="19"/>
      <c r="BJ395" s="19"/>
      <c r="BK395" s="19"/>
      <c r="BL395" s="47"/>
      <c r="BM395" s="48"/>
      <c r="BN395" s="48"/>
      <c r="BO395" s="48"/>
      <c r="BP395" s="48"/>
    </row>
    <row r="396" spans="30:68" x14ac:dyDescent="0.25">
      <c r="AD396" s="59"/>
      <c r="BC396" s="17"/>
      <c r="BD396" s="18"/>
      <c r="BE396" s="4"/>
      <c r="BF396" s="19"/>
      <c r="BG396" s="19"/>
      <c r="BH396" s="19"/>
      <c r="BI396" s="19"/>
      <c r="BJ396" s="19"/>
      <c r="BK396" s="19"/>
      <c r="BL396" s="47"/>
      <c r="BM396" s="48"/>
      <c r="BN396" s="48"/>
      <c r="BO396" s="48"/>
      <c r="BP396" s="48"/>
    </row>
    <row r="397" spans="30:68" x14ac:dyDescent="0.25">
      <c r="AD397" s="59"/>
      <c r="BC397" s="17"/>
      <c r="BD397" s="18"/>
      <c r="BE397" s="4"/>
      <c r="BF397" s="19"/>
      <c r="BG397" s="19"/>
      <c r="BH397" s="19"/>
      <c r="BI397" s="19"/>
      <c r="BJ397" s="19"/>
      <c r="BK397" s="19"/>
      <c r="BL397" s="47"/>
      <c r="BM397" s="48"/>
      <c r="BN397" s="48"/>
      <c r="BO397" s="48"/>
      <c r="BP397" s="48"/>
    </row>
    <row r="398" spans="30:68" x14ac:dyDescent="0.25">
      <c r="AD398" s="59"/>
      <c r="BC398" s="17"/>
      <c r="BD398" s="18"/>
      <c r="BE398" s="4"/>
      <c r="BF398" s="19"/>
      <c r="BG398" s="19"/>
      <c r="BH398" s="19"/>
      <c r="BI398" s="19"/>
      <c r="BJ398" s="19"/>
      <c r="BK398" s="19"/>
      <c r="BL398" s="47"/>
      <c r="BM398" s="48"/>
      <c r="BN398" s="48"/>
      <c r="BO398" s="48"/>
      <c r="BP398" s="48"/>
    </row>
    <row r="399" spans="30:68" x14ac:dyDescent="0.25">
      <c r="AD399" s="59"/>
      <c r="BC399" s="17"/>
      <c r="BD399" s="18"/>
      <c r="BE399" s="4"/>
      <c r="BF399" s="19"/>
      <c r="BG399" s="19"/>
      <c r="BH399" s="19"/>
      <c r="BI399" s="19"/>
      <c r="BJ399" s="19"/>
      <c r="BK399" s="19"/>
      <c r="BL399" s="47"/>
      <c r="BM399" s="48"/>
      <c r="BN399" s="48"/>
      <c r="BO399" s="48"/>
      <c r="BP399" s="48"/>
    </row>
    <row r="400" spans="30:68" x14ac:dyDescent="0.25">
      <c r="AD400" s="59"/>
      <c r="BC400" s="17"/>
      <c r="BD400" s="18"/>
      <c r="BE400" s="4"/>
      <c r="BF400" s="19"/>
      <c r="BG400" s="19"/>
      <c r="BH400" s="19"/>
      <c r="BI400" s="19"/>
      <c r="BJ400" s="19"/>
      <c r="BK400" s="19"/>
      <c r="BL400" s="47"/>
      <c r="BM400" s="48"/>
      <c r="BN400" s="48"/>
      <c r="BO400" s="48"/>
      <c r="BP400" s="48"/>
    </row>
    <row r="401" spans="30:68" x14ac:dyDescent="0.25">
      <c r="AD401" s="59"/>
      <c r="BC401" s="17"/>
      <c r="BD401" s="18"/>
      <c r="BE401" s="4"/>
      <c r="BF401" s="19"/>
      <c r="BG401" s="19"/>
      <c r="BH401" s="19"/>
      <c r="BI401" s="19"/>
      <c r="BJ401" s="19"/>
      <c r="BK401" s="19"/>
      <c r="BL401" s="47"/>
      <c r="BM401" s="48"/>
      <c r="BN401" s="48"/>
      <c r="BO401" s="48"/>
      <c r="BP401" s="48"/>
    </row>
    <row r="402" spans="30:68" x14ac:dyDescent="0.25">
      <c r="AD402" s="59"/>
      <c r="BC402" s="17"/>
      <c r="BD402" s="18"/>
      <c r="BE402" s="4"/>
      <c r="BF402" s="19"/>
      <c r="BG402" s="19"/>
      <c r="BH402" s="19"/>
      <c r="BI402" s="19"/>
      <c r="BJ402" s="19"/>
      <c r="BK402" s="19"/>
      <c r="BL402" s="47"/>
      <c r="BM402" s="48"/>
      <c r="BN402" s="48"/>
      <c r="BO402" s="48"/>
      <c r="BP402" s="48"/>
    </row>
    <row r="403" spans="30:68" x14ac:dyDescent="0.25">
      <c r="AD403" s="59"/>
      <c r="BC403" s="17"/>
      <c r="BD403" s="18"/>
      <c r="BE403" s="4"/>
      <c r="BF403" s="19"/>
      <c r="BG403" s="19"/>
      <c r="BH403" s="19"/>
      <c r="BI403" s="19"/>
      <c r="BJ403" s="19"/>
      <c r="BK403" s="19"/>
      <c r="BL403" s="47"/>
      <c r="BM403" s="48"/>
      <c r="BN403" s="48"/>
      <c r="BO403" s="48"/>
      <c r="BP403" s="48"/>
    </row>
    <row r="404" spans="30:68" x14ac:dyDescent="0.25">
      <c r="AD404" s="59"/>
      <c r="BC404" s="17"/>
      <c r="BD404" s="18"/>
      <c r="BE404" s="4"/>
      <c r="BF404" s="19"/>
      <c r="BG404" s="19"/>
      <c r="BH404" s="19"/>
      <c r="BI404" s="19"/>
      <c r="BJ404" s="19"/>
      <c r="BK404" s="19"/>
      <c r="BL404" s="47"/>
      <c r="BM404" s="48"/>
      <c r="BN404" s="48"/>
      <c r="BO404" s="48"/>
      <c r="BP404" s="48"/>
    </row>
    <row r="405" spans="30:68" x14ac:dyDescent="0.25">
      <c r="AD405" s="59"/>
      <c r="BC405" s="17"/>
      <c r="BD405" s="18"/>
      <c r="BE405" s="4"/>
      <c r="BF405" s="19"/>
      <c r="BG405" s="19"/>
      <c r="BH405" s="19"/>
      <c r="BI405" s="19"/>
      <c r="BJ405" s="19"/>
      <c r="BK405" s="19"/>
      <c r="BL405" s="47"/>
      <c r="BM405" s="48"/>
      <c r="BN405" s="48"/>
      <c r="BO405" s="48"/>
      <c r="BP405" s="48"/>
    </row>
    <row r="406" spans="30:68" x14ac:dyDescent="0.25">
      <c r="AD406" s="59"/>
      <c r="BC406" s="17"/>
      <c r="BD406" s="18"/>
      <c r="BE406" s="4"/>
      <c r="BF406" s="19"/>
      <c r="BG406" s="19"/>
      <c r="BH406" s="19"/>
      <c r="BI406" s="19"/>
      <c r="BJ406" s="19"/>
      <c r="BK406" s="19"/>
      <c r="BL406" s="47"/>
      <c r="BM406" s="48"/>
      <c r="BN406" s="48"/>
      <c r="BO406" s="48"/>
      <c r="BP406" s="48"/>
    </row>
    <row r="407" spans="30:68" x14ac:dyDescent="0.25">
      <c r="AD407" s="59"/>
      <c r="BC407" s="17"/>
      <c r="BD407" s="18"/>
      <c r="BE407" s="4"/>
      <c r="BF407" s="19"/>
      <c r="BG407" s="19"/>
      <c r="BH407" s="19"/>
      <c r="BI407" s="19"/>
      <c r="BJ407" s="19"/>
      <c r="BK407" s="19"/>
      <c r="BL407" s="47"/>
      <c r="BM407" s="48"/>
      <c r="BN407" s="48"/>
      <c r="BO407" s="48"/>
      <c r="BP407" s="48"/>
    </row>
    <row r="408" spans="30:68" x14ac:dyDescent="0.25">
      <c r="AD408" s="59"/>
      <c r="BC408" s="17"/>
      <c r="BD408" s="18"/>
      <c r="BE408" s="4"/>
      <c r="BF408" s="19"/>
      <c r="BG408" s="19"/>
      <c r="BH408" s="19"/>
      <c r="BI408" s="19"/>
      <c r="BJ408" s="19"/>
      <c r="BK408" s="19"/>
      <c r="BL408" s="47"/>
      <c r="BM408" s="48"/>
      <c r="BN408" s="48"/>
      <c r="BO408" s="48"/>
      <c r="BP408" s="48"/>
    </row>
    <row r="409" spans="30:68" x14ac:dyDescent="0.25">
      <c r="AD409" s="59"/>
      <c r="BC409" s="17"/>
      <c r="BD409" s="18"/>
      <c r="BE409" s="4"/>
      <c r="BF409" s="19"/>
      <c r="BG409" s="19"/>
      <c r="BH409" s="19"/>
      <c r="BI409" s="19"/>
      <c r="BJ409" s="19"/>
      <c r="BK409" s="19"/>
      <c r="BL409" s="47"/>
      <c r="BM409" s="48"/>
      <c r="BN409" s="48"/>
      <c r="BO409" s="48"/>
      <c r="BP409" s="48"/>
    </row>
    <row r="410" spans="30:68" x14ac:dyDescent="0.25">
      <c r="AD410" s="59"/>
      <c r="BC410" s="17"/>
      <c r="BD410" s="18"/>
      <c r="BE410" s="4"/>
      <c r="BF410" s="19"/>
      <c r="BG410" s="19"/>
      <c r="BH410" s="19"/>
      <c r="BI410" s="19"/>
      <c r="BJ410" s="19"/>
      <c r="BK410" s="19"/>
      <c r="BL410" s="47"/>
      <c r="BM410" s="48"/>
      <c r="BN410" s="48"/>
      <c r="BO410" s="48"/>
      <c r="BP410" s="48"/>
    </row>
    <row r="411" spans="30:68" x14ac:dyDescent="0.25">
      <c r="AD411" s="59"/>
      <c r="BC411" s="17"/>
      <c r="BD411" s="18"/>
      <c r="BE411" s="4"/>
      <c r="BF411" s="19"/>
      <c r="BG411" s="19"/>
      <c r="BH411" s="19"/>
      <c r="BI411" s="19"/>
      <c r="BJ411" s="19"/>
      <c r="BK411" s="19"/>
      <c r="BL411" s="47"/>
      <c r="BM411" s="48"/>
      <c r="BN411" s="48"/>
      <c r="BO411" s="48"/>
      <c r="BP411" s="48"/>
    </row>
    <row r="412" spans="30:68" x14ac:dyDescent="0.25">
      <c r="AD412" s="59"/>
      <c r="BC412" s="17"/>
      <c r="BD412" s="18"/>
      <c r="BE412" s="4"/>
      <c r="BF412" s="19"/>
      <c r="BG412" s="19"/>
      <c r="BH412" s="19"/>
      <c r="BI412" s="19"/>
      <c r="BJ412" s="19"/>
      <c r="BK412" s="19"/>
      <c r="BL412" s="47"/>
      <c r="BM412" s="48"/>
      <c r="BN412" s="48"/>
      <c r="BO412" s="48"/>
      <c r="BP412" s="48"/>
    </row>
    <row r="413" spans="30:68" x14ac:dyDescent="0.25">
      <c r="AD413" s="59"/>
      <c r="BC413" s="17"/>
      <c r="BD413" s="18"/>
      <c r="BE413" s="4"/>
      <c r="BF413" s="19"/>
      <c r="BG413" s="19"/>
      <c r="BH413" s="19"/>
      <c r="BI413" s="19"/>
      <c r="BJ413" s="19"/>
      <c r="BK413" s="19"/>
      <c r="BL413" s="47"/>
      <c r="BM413" s="48"/>
      <c r="BN413" s="48"/>
      <c r="BO413" s="48"/>
      <c r="BP413" s="48"/>
    </row>
    <row r="414" spans="30:68" x14ac:dyDescent="0.25">
      <c r="AD414" s="59"/>
      <c r="BC414" s="17"/>
      <c r="BD414" s="18"/>
      <c r="BE414" s="4"/>
      <c r="BF414" s="19"/>
      <c r="BG414" s="19"/>
      <c r="BH414" s="19"/>
      <c r="BI414" s="19"/>
      <c r="BJ414" s="19"/>
      <c r="BK414" s="19"/>
      <c r="BL414" s="47"/>
      <c r="BM414" s="48"/>
      <c r="BN414" s="48"/>
      <c r="BO414" s="48"/>
      <c r="BP414" s="48"/>
    </row>
    <row r="415" spans="30:68" x14ac:dyDescent="0.25">
      <c r="AD415" s="59"/>
      <c r="BC415" s="17"/>
      <c r="BD415" s="18"/>
      <c r="BE415" s="4"/>
      <c r="BF415" s="19"/>
      <c r="BG415" s="19"/>
      <c r="BH415" s="19"/>
      <c r="BI415" s="19"/>
      <c r="BJ415" s="19"/>
      <c r="BK415" s="19"/>
      <c r="BL415" s="47"/>
      <c r="BM415" s="48"/>
      <c r="BN415" s="48"/>
      <c r="BO415" s="48"/>
      <c r="BP415" s="48"/>
    </row>
    <row r="416" spans="30:68" x14ac:dyDescent="0.25">
      <c r="AD416" s="59"/>
      <c r="BC416" s="17"/>
      <c r="BD416" s="18"/>
      <c r="BE416" s="4"/>
      <c r="BF416" s="19"/>
      <c r="BG416" s="19"/>
      <c r="BH416" s="19"/>
      <c r="BI416" s="19"/>
      <c r="BJ416" s="19"/>
      <c r="BK416" s="19"/>
      <c r="BL416" s="47"/>
      <c r="BM416" s="48"/>
      <c r="BN416" s="48"/>
      <c r="BO416" s="48"/>
      <c r="BP416" s="48"/>
    </row>
    <row r="417" spans="30:68" x14ac:dyDescent="0.25">
      <c r="AD417" s="59"/>
      <c r="BC417" s="17"/>
      <c r="BD417" s="18"/>
      <c r="BE417" s="4"/>
      <c r="BF417" s="19"/>
      <c r="BG417" s="19"/>
      <c r="BH417" s="19"/>
      <c r="BI417" s="19"/>
      <c r="BJ417" s="19"/>
      <c r="BK417" s="19"/>
      <c r="BL417" s="47"/>
      <c r="BM417" s="48"/>
      <c r="BN417" s="48"/>
      <c r="BO417" s="48"/>
      <c r="BP417" s="48"/>
    </row>
    <row r="418" spans="30:68" x14ac:dyDescent="0.25">
      <c r="AD418" s="59"/>
      <c r="BC418" s="17"/>
      <c r="BD418" s="18"/>
      <c r="BE418" s="4"/>
      <c r="BF418" s="19"/>
      <c r="BG418" s="19"/>
      <c r="BH418" s="19"/>
      <c r="BI418" s="19"/>
      <c r="BJ418" s="19"/>
      <c r="BK418" s="19"/>
      <c r="BL418" s="47"/>
      <c r="BM418" s="48"/>
      <c r="BN418" s="48"/>
      <c r="BO418" s="48"/>
      <c r="BP418" s="48"/>
    </row>
    <row r="419" spans="30:68" x14ac:dyDescent="0.25">
      <c r="AD419" s="59"/>
      <c r="BC419" s="17"/>
      <c r="BD419" s="18"/>
      <c r="BE419" s="4"/>
      <c r="BF419" s="19"/>
      <c r="BG419" s="19"/>
      <c r="BH419" s="19"/>
      <c r="BI419" s="19"/>
      <c r="BJ419" s="19"/>
      <c r="BK419" s="19"/>
      <c r="BL419" s="47"/>
      <c r="BM419" s="48"/>
      <c r="BN419" s="48"/>
      <c r="BO419" s="48"/>
      <c r="BP419" s="48"/>
    </row>
    <row r="420" spans="30:68" x14ac:dyDescent="0.25">
      <c r="AD420" s="59"/>
      <c r="BC420" s="17"/>
      <c r="BD420" s="18"/>
      <c r="BE420" s="4"/>
      <c r="BF420" s="19"/>
      <c r="BG420" s="19"/>
      <c r="BH420" s="19"/>
      <c r="BI420" s="19"/>
      <c r="BJ420" s="19"/>
      <c r="BK420" s="19"/>
      <c r="BL420" s="47"/>
      <c r="BM420" s="48"/>
      <c r="BN420" s="48"/>
      <c r="BO420" s="48"/>
      <c r="BP420" s="48"/>
    </row>
    <row r="421" spans="30:68" x14ac:dyDescent="0.25">
      <c r="AD421" s="59"/>
      <c r="BC421" s="17"/>
      <c r="BD421" s="18"/>
      <c r="BE421" s="4"/>
      <c r="BF421" s="19"/>
      <c r="BG421" s="19"/>
      <c r="BH421" s="19"/>
      <c r="BI421" s="19"/>
      <c r="BJ421" s="19"/>
      <c r="BK421" s="19"/>
      <c r="BL421" s="47"/>
      <c r="BM421" s="48"/>
      <c r="BN421" s="48"/>
      <c r="BO421" s="48"/>
      <c r="BP421" s="48"/>
    </row>
    <row r="422" spans="30:68" x14ac:dyDescent="0.25">
      <c r="AD422" s="59"/>
      <c r="BC422" s="17"/>
      <c r="BD422" s="18"/>
      <c r="BE422" s="4"/>
      <c r="BF422" s="19"/>
      <c r="BG422" s="19"/>
      <c r="BH422" s="19"/>
      <c r="BI422" s="19"/>
      <c r="BJ422" s="19"/>
      <c r="BK422" s="19"/>
      <c r="BL422" s="47"/>
      <c r="BM422" s="48"/>
      <c r="BN422" s="48"/>
      <c r="BO422" s="48"/>
      <c r="BP422" s="48"/>
    </row>
    <row r="423" spans="30:68" x14ac:dyDescent="0.25">
      <c r="AD423" s="59"/>
      <c r="BC423" s="17"/>
      <c r="BD423" s="18"/>
      <c r="BE423" s="4"/>
      <c r="BF423" s="19"/>
      <c r="BG423" s="19"/>
      <c r="BH423" s="19"/>
      <c r="BI423" s="19"/>
      <c r="BJ423" s="19"/>
      <c r="BK423" s="19"/>
      <c r="BL423" s="47"/>
      <c r="BM423" s="48"/>
      <c r="BN423" s="48"/>
      <c r="BO423" s="48"/>
      <c r="BP423" s="48"/>
    </row>
    <row r="424" spans="30:68" x14ac:dyDescent="0.25">
      <c r="AD424" s="59"/>
      <c r="BC424" s="17"/>
      <c r="BD424" s="18"/>
      <c r="BE424" s="4"/>
      <c r="BF424" s="19"/>
      <c r="BG424" s="19"/>
      <c r="BH424" s="19"/>
      <c r="BI424" s="19"/>
      <c r="BJ424" s="19"/>
      <c r="BK424" s="19"/>
      <c r="BL424" s="47"/>
      <c r="BM424" s="48"/>
      <c r="BN424" s="48"/>
      <c r="BO424" s="48"/>
      <c r="BP424" s="48"/>
    </row>
    <row r="425" spans="30:68" x14ac:dyDescent="0.25">
      <c r="AD425" s="59"/>
      <c r="BC425" s="17"/>
      <c r="BD425" s="18"/>
      <c r="BE425" s="4"/>
      <c r="BF425" s="19"/>
      <c r="BG425" s="19"/>
      <c r="BH425" s="19"/>
      <c r="BI425" s="19"/>
      <c r="BJ425" s="19"/>
      <c r="BK425" s="19"/>
      <c r="BL425" s="47"/>
      <c r="BM425" s="48"/>
      <c r="BN425" s="48"/>
      <c r="BO425" s="48"/>
      <c r="BP425" s="48"/>
    </row>
    <row r="426" spans="30:68" x14ac:dyDescent="0.25">
      <c r="AD426" s="59"/>
      <c r="BC426" s="17"/>
      <c r="BD426" s="18"/>
      <c r="BE426" s="4"/>
      <c r="BF426" s="19"/>
      <c r="BG426" s="19"/>
      <c r="BH426" s="19"/>
      <c r="BI426" s="19"/>
      <c r="BJ426" s="19"/>
      <c r="BK426" s="19"/>
      <c r="BL426" s="47"/>
      <c r="BM426" s="48"/>
      <c r="BN426" s="48"/>
      <c r="BO426" s="48"/>
      <c r="BP426" s="48"/>
    </row>
    <row r="427" spans="30:68" x14ac:dyDescent="0.25">
      <c r="AD427" s="59"/>
      <c r="BC427" s="17"/>
      <c r="BD427" s="18"/>
      <c r="BE427" s="4"/>
      <c r="BF427" s="19"/>
      <c r="BG427" s="19"/>
      <c r="BH427" s="19"/>
      <c r="BI427" s="19"/>
      <c r="BJ427" s="19"/>
      <c r="BK427" s="19"/>
      <c r="BL427" s="47"/>
      <c r="BM427" s="48"/>
      <c r="BN427" s="48"/>
      <c r="BO427" s="48"/>
      <c r="BP427" s="48"/>
    </row>
    <row r="428" spans="30:68" x14ac:dyDescent="0.25">
      <c r="AD428" s="59"/>
      <c r="BC428" s="17"/>
      <c r="BD428" s="18"/>
      <c r="BE428" s="4"/>
      <c r="BF428" s="19"/>
      <c r="BG428" s="19"/>
      <c r="BH428" s="19"/>
      <c r="BI428" s="19"/>
      <c r="BJ428" s="19"/>
      <c r="BK428" s="19"/>
      <c r="BL428" s="47"/>
      <c r="BM428" s="48"/>
      <c r="BN428" s="48"/>
      <c r="BO428" s="48"/>
      <c r="BP428" s="48"/>
    </row>
    <row r="429" spans="30:68" x14ac:dyDescent="0.25">
      <c r="AD429" s="59"/>
      <c r="BC429" s="17"/>
      <c r="BD429" s="18"/>
      <c r="BE429" s="4"/>
      <c r="BF429" s="19"/>
      <c r="BG429" s="19"/>
      <c r="BH429" s="19"/>
      <c r="BI429" s="19"/>
      <c r="BJ429" s="19"/>
      <c r="BK429" s="19"/>
      <c r="BL429" s="47"/>
      <c r="BM429" s="48"/>
      <c r="BN429" s="48"/>
      <c r="BO429" s="48"/>
      <c r="BP429" s="48"/>
    </row>
    <row r="430" spans="30:68" x14ac:dyDescent="0.25">
      <c r="AD430" s="59"/>
      <c r="BC430" s="17"/>
      <c r="BD430" s="18"/>
      <c r="BE430" s="4"/>
      <c r="BF430" s="19"/>
      <c r="BG430" s="19"/>
      <c r="BH430" s="19"/>
      <c r="BI430" s="19"/>
      <c r="BJ430" s="19"/>
      <c r="BK430" s="19"/>
      <c r="BL430" s="47"/>
      <c r="BM430" s="48"/>
      <c r="BN430" s="48"/>
      <c r="BO430" s="48"/>
      <c r="BP430" s="48"/>
    </row>
    <row r="431" spans="30:68" x14ac:dyDescent="0.25">
      <c r="AD431" s="59"/>
      <c r="BC431" s="17"/>
      <c r="BD431" s="18"/>
      <c r="BE431" s="4"/>
      <c r="BF431" s="19"/>
      <c r="BG431" s="19"/>
      <c r="BH431" s="19"/>
      <c r="BI431" s="19"/>
      <c r="BJ431" s="19"/>
      <c r="BK431" s="19"/>
      <c r="BL431" s="47"/>
      <c r="BM431" s="48"/>
      <c r="BN431" s="48"/>
      <c r="BO431" s="48"/>
      <c r="BP431" s="48"/>
    </row>
    <row r="432" spans="30:68" x14ac:dyDescent="0.25">
      <c r="AD432" s="59"/>
      <c r="BC432" s="17"/>
      <c r="BD432" s="18"/>
      <c r="BE432" s="4"/>
      <c r="BF432" s="19"/>
      <c r="BG432" s="19"/>
      <c r="BH432" s="19"/>
      <c r="BI432" s="19"/>
      <c r="BJ432" s="19"/>
      <c r="BK432" s="19"/>
      <c r="BL432" s="47"/>
      <c r="BM432" s="48"/>
      <c r="BN432" s="48"/>
      <c r="BO432" s="48"/>
      <c r="BP432" s="48"/>
    </row>
    <row r="433" spans="30:68" x14ac:dyDescent="0.25">
      <c r="AD433" s="59"/>
      <c r="BC433" s="17"/>
      <c r="BD433" s="18"/>
      <c r="BE433" s="4"/>
      <c r="BF433" s="19"/>
      <c r="BG433" s="19"/>
      <c r="BH433" s="19"/>
      <c r="BI433" s="19"/>
      <c r="BJ433" s="19"/>
      <c r="BK433" s="19"/>
      <c r="BL433" s="47"/>
      <c r="BM433" s="48"/>
      <c r="BN433" s="48"/>
      <c r="BO433" s="48"/>
      <c r="BP433" s="48"/>
    </row>
    <row r="434" spans="30:68" x14ac:dyDescent="0.25">
      <c r="AD434" s="59"/>
      <c r="BC434" s="17"/>
      <c r="BD434" s="18"/>
      <c r="BE434" s="4"/>
      <c r="BF434" s="19"/>
      <c r="BG434" s="19"/>
      <c r="BH434" s="19"/>
      <c r="BI434" s="19"/>
      <c r="BJ434" s="19"/>
      <c r="BK434" s="19"/>
      <c r="BL434" s="47"/>
      <c r="BM434" s="48"/>
      <c r="BN434" s="48"/>
      <c r="BO434" s="48"/>
      <c r="BP434" s="48"/>
    </row>
    <row r="435" spans="30:68" x14ac:dyDescent="0.25">
      <c r="AD435" s="59"/>
      <c r="BC435" s="17"/>
      <c r="BD435" s="18"/>
      <c r="BE435" s="4"/>
      <c r="BF435" s="19"/>
      <c r="BG435" s="19"/>
      <c r="BH435" s="19"/>
      <c r="BI435" s="19"/>
      <c r="BJ435" s="19"/>
      <c r="BK435" s="19"/>
      <c r="BL435" s="47"/>
      <c r="BM435" s="48"/>
      <c r="BN435" s="48"/>
      <c r="BO435" s="48"/>
      <c r="BP435" s="48"/>
    </row>
    <row r="436" spans="30:68" x14ac:dyDescent="0.25">
      <c r="AD436" s="59"/>
      <c r="BC436" s="17"/>
      <c r="BD436" s="18"/>
      <c r="BE436" s="4"/>
      <c r="BF436" s="19"/>
      <c r="BG436" s="19"/>
      <c r="BH436" s="19"/>
      <c r="BI436" s="19"/>
      <c r="BJ436" s="19"/>
      <c r="BK436" s="19"/>
      <c r="BL436" s="47"/>
      <c r="BM436" s="48"/>
      <c r="BN436" s="48"/>
      <c r="BO436" s="48"/>
      <c r="BP436" s="48"/>
    </row>
    <row r="437" spans="30:68" x14ac:dyDescent="0.25">
      <c r="AD437" s="59"/>
      <c r="BC437" s="17"/>
      <c r="BD437" s="18"/>
      <c r="BE437" s="4"/>
      <c r="BF437" s="19"/>
      <c r="BG437" s="19"/>
      <c r="BH437" s="19"/>
      <c r="BI437" s="19"/>
      <c r="BJ437" s="19"/>
      <c r="BK437" s="19"/>
      <c r="BL437" s="47"/>
      <c r="BM437" s="48"/>
      <c r="BN437" s="48"/>
      <c r="BO437" s="48"/>
      <c r="BP437" s="48"/>
    </row>
    <row r="438" spans="30:68" x14ac:dyDescent="0.25">
      <c r="AD438" s="59"/>
      <c r="BC438" s="17"/>
      <c r="BD438" s="18"/>
      <c r="BE438" s="4"/>
      <c r="BF438" s="19"/>
      <c r="BG438" s="19"/>
      <c r="BH438" s="19"/>
      <c r="BI438" s="19"/>
      <c r="BJ438" s="19"/>
      <c r="BK438" s="19"/>
      <c r="BL438" s="47"/>
      <c r="BM438" s="48"/>
      <c r="BN438" s="48"/>
      <c r="BO438" s="48"/>
      <c r="BP438" s="48"/>
    </row>
    <row r="439" spans="30:68" x14ac:dyDescent="0.25">
      <c r="AD439" s="59"/>
      <c r="BC439" s="17"/>
      <c r="BD439" s="18"/>
      <c r="BE439" s="4"/>
      <c r="BF439" s="19"/>
      <c r="BG439" s="19"/>
      <c r="BH439" s="19"/>
      <c r="BI439" s="19"/>
      <c r="BJ439" s="19"/>
      <c r="BK439" s="19"/>
      <c r="BL439" s="47"/>
      <c r="BM439" s="48"/>
      <c r="BN439" s="48"/>
      <c r="BO439" s="48"/>
      <c r="BP439" s="48"/>
    </row>
    <row r="440" spans="30:68" x14ac:dyDescent="0.25">
      <c r="AD440" s="59"/>
      <c r="BC440" s="17"/>
      <c r="BD440" s="18"/>
      <c r="BE440" s="4"/>
      <c r="BF440" s="19"/>
      <c r="BG440" s="19"/>
      <c r="BH440" s="19"/>
      <c r="BI440" s="19"/>
      <c r="BJ440" s="19"/>
      <c r="BK440" s="19"/>
      <c r="BL440" s="47"/>
      <c r="BM440" s="48"/>
      <c r="BN440" s="48"/>
      <c r="BO440" s="48"/>
      <c r="BP440" s="48"/>
    </row>
    <row r="441" spans="30:68" x14ac:dyDescent="0.25">
      <c r="AD441" s="59"/>
      <c r="BC441" s="17"/>
      <c r="BD441" s="18"/>
      <c r="BE441" s="4"/>
      <c r="BF441" s="19"/>
      <c r="BG441" s="19"/>
      <c r="BH441" s="19"/>
      <c r="BI441" s="19"/>
      <c r="BJ441" s="19"/>
      <c r="BK441" s="19"/>
      <c r="BL441" s="47"/>
      <c r="BM441" s="48"/>
      <c r="BN441" s="48"/>
      <c r="BO441" s="48"/>
      <c r="BP441" s="48"/>
    </row>
    <row r="442" spans="30:68" x14ac:dyDescent="0.25">
      <c r="AD442" s="59"/>
      <c r="BC442" s="17"/>
      <c r="BD442" s="18"/>
      <c r="BE442" s="4"/>
      <c r="BF442" s="19"/>
      <c r="BG442" s="19"/>
      <c r="BH442" s="19"/>
      <c r="BI442" s="19"/>
      <c r="BJ442" s="19"/>
      <c r="BK442" s="19"/>
      <c r="BL442" s="47"/>
      <c r="BM442" s="48"/>
      <c r="BN442" s="48"/>
      <c r="BO442" s="48"/>
      <c r="BP442" s="48"/>
    </row>
    <row r="443" spans="30:68" x14ac:dyDescent="0.25">
      <c r="AD443" s="59"/>
      <c r="BC443" s="17"/>
      <c r="BD443" s="18"/>
      <c r="BE443" s="4"/>
      <c r="BF443" s="19"/>
      <c r="BG443" s="19"/>
      <c r="BH443" s="19"/>
      <c r="BI443" s="19"/>
      <c r="BJ443" s="19"/>
      <c r="BK443" s="19"/>
      <c r="BL443" s="47"/>
      <c r="BM443" s="48"/>
      <c r="BN443" s="48"/>
      <c r="BO443" s="48"/>
      <c r="BP443" s="48"/>
    </row>
    <row r="444" spans="30:68" x14ac:dyDescent="0.25">
      <c r="AD444" s="59"/>
      <c r="BC444" s="17"/>
      <c r="BD444" s="18"/>
      <c r="BE444" s="4"/>
      <c r="BF444" s="19"/>
      <c r="BG444" s="19"/>
      <c r="BH444" s="19"/>
      <c r="BI444" s="19"/>
      <c r="BJ444" s="19"/>
      <c r="BK444" s="19"/>
      <c r="BL444" s="47"/>
      <c r="BM444" s="48"/>
      <c r="BN444" s="48"/>
      <c r="BO444" s="48"/>
      <c r="BP444" s="48"/>
    </row>
    <row r="445" spans="30:68" x14ac:dyDescent="0.25">
      <c r="AD445" s="59"/>
      <c r="BC445" s="17"/>
      <c r="BD445" s="18"/>
      <c r="BE445" s="4"/>
      <c r="BF445" s="19"/>
      <c r="BG445" s="19"/>
      <c r="BH445" s="19"/>
      <c r="BI445" s="19"/>
      <c r="BJ445" s="19"/>
      <c r="BK445" s="19"/>
      <c r="BL445" s="47"/>
      <c r="BM445" s="48"/>
      <c r="BN445" s="48"/>
      <c r="BO445" s="48"/>
      <c r="BP445" s="48"/>
    </row>
    <row r="446" spans="30:68" x14ac:dyDescent="0.25">
      <c r="AD446" s="59"/>
      <c r="BC446" s="17"/>
      <c r="BD446" s="18"/>
      <c r="BE446" s="4"/>
      <c r="BF446" s="19"/>
      <c r="BG446" s="19"/>
      <c r="BH446" s="19"/>
      <c r="BI446" s="19"/>
      <c r="BJ446" s="19"/>
      <c r="BK446" s="19"/>
      <c r="BL446" s="47"/>
      <c r="BM446" s="48"/>
      <c r="BN446" s="48"/>
      <c r="BO446" s="48"/>
      <c r="BP446" s="48"/>
    </row>
    <row r="447" spans="30:68" x14ac:dyDescent="0.25">
      <c r="AD447" s="59"/>
      <c r="BC447" s="17"/>
      <c r="BD447" s="18"/>
      <c r="BE447" s="4"/>
      <c r="BF447" s="19"/>
      <c r="BG447" s="19"/>
      <c r="BH447" s="19"/>
      <c r="BI447" s="19"/>
      <c r="BJ447" s="19"/>
      <c r="BK447" s="19"/>
      <c r="BL447" s="47"/>
      <c r="BM447" s="48"/>
      <c r="BN447" s="48"/>
      <c r="BO447" s="48"/>
      <c r="BP447" s="48"/>
    </row>
    <row r="448" spans="30:68" x14ac:dyDescent="0.25">
      <c r="AD448" s="59"/>
      <c r="BC448" s="17"/>
      <c r="BD448" s="18"/>
      <c r="BE448" s="4"/>
      <c r="BF448" s="19"/>
      <c r="BG448" s="19"/>
      <c r="BH448" s="19"/>
      <c r="BI448" s="19"/>
      <c r="BJ448" s="19"/>
      <c r="BK448" s="19"/>
      <c r="BL448" s="47"/>
      <c r="BM448" s="48"/>
      <c r="BN448" s="48"/>
      <c r="BO448" s="48"/>
      <c r="BP448" s="48"/>
    </row>
    <row r="449" spans="30:68" x14ac:dyDescent="0.25">
      <c r="AD449" s="59"/>
      <c r="BC449" s="17"/>
      <c r="BD449" s="18"/>
      <c r="BE449" s="4"/>
      <c r="BF449" s="19"/>
      <c r="BG449" s="19"/>
      <c r="BH449" s="19"/>
      <c r="BI449" s="19"/>
      <c r="BJ449" s="19"/>
      <c r="BK449" s="19"/>
      <c r="BL449" s="47"/>
      <c r="BM449" s="48"/>
      <c r="BN449" s="48"/>
      <c r="BO449" s="48"/>
      <c r="BP449" s="48"/>
    </row>
    <row r="450" spans="30:68" x14ac:dyDescent="0.25">
      <c r="AD450" s="59"/>
      <c r="BC450" s="17"/>
      <c r="BD450" s="18"/>
      <c r="BE450" s="4"/>
      <c r="BF450" s="19"/>
      <c r="BG450" s="19"/>
      <c r="BH450" s="19"/>
      <c r="BI450" s="19"/>
      <c r="BJ450" s="19"/>
      <c r="BK450" s="19"/>
      <c r="BL450" s="47"/>
      <c r="BM450" s="48"/>
      <c r="BN450" s="48"/>
      <c r="BO450" s="48"/>
      <c r="BP450" s="48"/>
    </row>
    <row r="451" spans="30:68" x14ac:dyDescent="0.25">
      <c r="AD451" s="59"/>
      <c r="BC451" s="17"/>
      <c r="BD451" s="18"/>
      <c r="BE451" s="4"/>
      <c r="BF451" s="19"/>
      <c r="BG451" s="19"/>
      <c r="BH451" s="19"/>
      <c r="BI451" s="19"/>
      <c r="BJ451" s="19"/>
      <c r="BK451" s="19"/>
      <c r="BL451" s="47"/>
      <c r="BM451" s="48"/>
      <c r="BN451" s="48"/>
      <c r="BO451" s="48"/>
      <c r="BP451" s="48"/>
    </row>
    <row r="452" spans="30:68" x14ac:dyDescent="0.25">
      <c r="AD452" s="59"/>
      <c r="BC452" s="17"/>
      <c r="BD452" s="18"/>
      <c r="BE452" s="4"/>
      <c r="BF452" s="19"/>
      <c r="BG452" s="19"/>
      <c r="BH452" s="19"/>
      <c r="BI452" s="19"/>
      <c r="BJ452" s="19"/>
      <c r="BK452" s="19"/>
      <c r="BL452" s="47"/>
      <c r="BM452" s="48"/>
      <c r="BN452" s="48"/>
      <c r="BO452" s="48"/>
      <c r="BP452" s="48"/>
    </row>
    <row r="453" spans="30:68" x14ac:dyDescent="0.25">
      <c r="AD453" s="59"/>
      <c r="BC453" s="17"/>
      <c r="BD453" s="18"/>
      <c r="BE453" s="4"/>
      <c r="BF453" s="19"/>
      <c r="BG453" s="19"/>
      <c r="BH453" s="19"/>
      <c r="BI453" s="19"/>
      <c r="BJ453" s="19"/>
      <c r="BK453" s="19"/>
      <c r="BL453" s="47"/>
      <c r="BM453" s="48"/>
      <c r="BN453" s="48"/>
      <c r="BO453" s="48"/>
      <c r="BP453" s="48"/>
    </row>
    <row r="454" spans="30:68" x14ac:dyDescent="0.25">
      <c r="AD454" s="59"/>
      <c r="BC454" s="17"/>
      <c r="BD454" s="18"/>
      <c r="BE454" s="4"/>
      <c r="BF454" s="19"/>
      <c r="BG454" s="19"/>
      <c r="BH454" s="19"/>
      <c r="BI454" s="19"/>
      <c r="BJ454" s="19"/>
      <c r="BK454" s="19"/>
      <c r="BL454" s="47"/>
      <c r="BM454" s="48"/>
      <c r="BN454" s="48"/>
      <c r="BO454" s="48"/>
      <c r="BP454" s="48"/>
    </row>
    <row r="455" spans="30:68" x14ac:dyDescent="0.25">
      <c r="AD455" s="59"/>
      <c r="BC455" s="17"/>
      <c r="BD455" s="18"/>
      <c r="BE455" s="4"/>
      <c r="BF455" s="19"/>
      <c r="BG455" s="19"/>
      <c r="BH455" s="19"/>
      <c r="BI455" s="19"/>
      <c r="BJ455" s="19"/>
      <c r="BK455" s="19"/>
      <c r="BL455" s="47"/>
      <c r="BM455" s="48"/>
      <c r="BN455" s="48"/>
      <c r="BO455" s="48"/>
      <c r="BP455" s="48"/>
    </row>
    <row r="456" spans="30:68" x14ac:dyDescent="0.25">
      <c r="AD456" s="59"/>
      <c r="BC456" s="17"/>
      <c r="BD456" s="18"/>
      <c r="BE456" s="4"/>
      <c r="BF456" s="19"/>
      <c r="BG456" s="19"/>
      <c r="BH456" s="19"/>
      <c r="BI456" s="19"/>
      <c r="BJ456" s="19"/>
      <c r="BK456" s="19"/>
      <c r="BL456" s="47"/>
      <c r="BM456" s="48"/>
      <c r="BN456" s="48"/>
      <c r="BO456" s="48"/>
      <c r="BP456" s="48"/>
    </row>
    <row r="457" spans="30:68" x14ac:dyDescent="0.25">
      <c r="AD457" s="59"/>
      <c r="BC457" s="17"/>
      <c r="BD457" s="18"/>
      <c r="BE457" s="4"/>
      <c r="BF457" s="19"/>
      <c r="BG457" s="19"/>
      <c r="BH457" s="19"/>
      <c r="BI457" s="19"/>
      <c r="BJ457" s="19"/>
      <c r="BK457" s="19"/>
      <c r="BL457" s="47"/>
      <c r="BM457" s="48"/>
      <c r="BN457" s="48"/>
      <c r="BO457" s="48"/>
      <c r="BP457" s="48"/>
    </row>
    <row r="458" spans="30:68" x14ac:dyDescent="0.25">
      <c r="AD458" s="59"/>
      <c r="BC458" s="17"/>
      <c r="BD458" s="18"/>
      <c r="BE458" s="4"/>
      <c r="BF458" s="19"/>
      <c r="BG458" s="19"/>
      <c r="BH458" s="19"/>
      <c r="BI458" s="19"/>
      <c r="BJ458" s="19"/>
      <c r="BK458" s="19"/>
      <c r="BL458" s="47"/>
      <c r="BM458" s="48"/>
      <c r="BN458" s="48"/>
      <c r="BO458" s="48"/>
      <c r="BP458" s="48"/>
    </row>
    <row r="459" spans="30:68" x14ac:dyDescent="0.25">
      <c r="AD459" s="59"/>
      <c r="BC459" s="17"/>
      <c r="BD459" s="18"/>
      <c r="BE459" s="4"/>
      <c r="BF459" s="19"/>
      <c r="BG459" s="19"/>
      <c r="BH459" s="19"/>
      <c r="BI459" s="19"/>
      <c r="BJ459" s="19"/>
      <c r="BK459" s="19"/>
      <c r="BL459" s="47"/>
      <c r="BM459" s="48"/>
      <c r="BN459" s="48"/>
      <c r="BO459" s="48"/>
      <c r="BP459" s="48"/>
    </row>
    <row r="460" spans="30:68" x14ac:dyDescent="0.25">
      <c r="AD460" s="59"/>
      <c r="BC460" s="17"/>
      <c r="BD460" s="18"/>
      <c r="BE460" s="4"/>
      <c r="BF460" s="19"/>
      <c r="BG460" s="19"/>
      <c r="BH460" s="19"/>
      <c r="BI460" s="19"/>
      <c r="BJ460" s="19"/>
      <c r="BK460" s="19"/>
      <c r="BL460" s="47"/>
      <c r="BM460" s="48"/>
      <c r="BN460" s="48"/>
      <c r="BO460" s="48"/>
      <c r="BP460" s="48"/>
    </row>
    <row r="461" spans="30:68" x14ac:dyDescent="0.25">
      <c r="AD461" s="59"/>
      <c r="BC461" s="17"/>
      <c r="BD461" s="18"/>
      <c r="BE461" s="4"/>
      <c r="BF461" s="19"/>
      <c r="BG461" s="19"/>
      <c r="BH461" s="19"/>
      <c r="BI461" s="19"/>
      <c r="BJ461" s="19"/>
      <c r="BK461" s="19"/>
      <c r="BL461" s="47"/>
      <c r="BM461" s="48"/>
      <c r="BN461" s="48"/>
      <c r="BO461" s="48"/>
      <c r="BP461" s="48"/>
    </row>
    <row r="462" spans="30:68" x14ac:dyDescent="0.25">
      <c r="AD462" s="59"/>
      <c r="BC462" s="17"/>
      <c r="BD462" s="18"/>
      <c r="BE462" s="4"/>
      <c r="BF462" s="19"/>
      <c r="BG462" s="19"/>
      <c r="BH462" s="19"/>
      <c r="BI462" s="19"/>
      <c r="BJ462" s="19"/>
      <c r="BK462" s="19"/>
      <c r="BL462" s="47"/>
      <c r="BM462" s="48"/>
      <c r="BN462" s="48"/>
      <c r="BO462" s="48"/>
      <c r="BP462" s="48"/>
    </row>
    <row r="463" spans="30:68" x14ac:dyDescent="0.25">
      <c r="AD463" s="59"/>
      <c r="BC463" s="17"/>
      <c r="BD463" s="18"/>
      <c r="BE463" s="4"/>
      <c r="BF463" s="19"/>
      <c r="BG463" s="19"/>
      <c r="BH463" s="19"/>
      <c r="BI463" s="19"/>
      <c r="BJ463" s="19"/>
      <c r="BK463" s="19"/>
      <c r="BL463" s="47"/>
      <c r="BM463" s="48"/>
      <c r="BN463" s="48"/>
      <c r="BO463" s="48"/>
      <c r="BP463" s="48"/>
    </row>
    <row r="464" spans="30:68" x14ac:dyDescent="0.25">
      <c r="AD464" s="59"/>
      <c r="BC464" s="17"/>
      <c r="BD464" s="18"/>
      <c r="BE464" s="4"/>
      <c r="BF464" s="19"/>
      <c r="BG464" s="19"/>
      <c r="BH464" s="19"/>
      <c r="BI464" s="19"/>
      <c r="BJ464" s="19"/>
      <c r="BK464" s="19"/>
      <c r="BL464" s="47"/>
      <c r="BM464" s="48"/>
      <c r="BN464" s="48"/>
      <c r="BO464" s="48"/>
      <c r="BP464" s="48"/>
    </row>
    <row r="465" spans="30:68" x14ac:dyDescent="0.25">
      <c r="AD465" s="59"/>
      <c r="BC465" s="17"/>
      <c r="BD465" s="18"/>
      <c r="BE465" s="4"/>
      <c r="BF465" s="19"/>
      <c r="BG465" s="19"/>
      <c r="BH465" s="19"/>
      <c r="BI465" s="19"/>
      <c r="BJ465" s="19"/>
      <c r="BK465" s="19"/>
      <c r="BL465" s="47"/>
      <c r="BM465" s="48"/>
      <c r="BN465" s="48"/>
      <c r="BO465" s="48"/>
      <c r="BP465" s="48"/>
    </row>
    <row r="466" spans="30:68" x14ac:dyDescent="0.25">
      <c r="AD466" s="59"/>
      <c r="BC466" s="17"/>
      <c r="BD466" s="18"/>
      <c r="BE466" s="4"/>
      <c r="BF466" s="19"/>
      <c r="BG466" s="19"/>
      <c r="BH466" s="19"/>
      <c r="BI466" s="19"/>
      <c r="BJ466" s="19"/>
      <c r="BK466" s="19"/>
      <c r="BL466" s="47"/>
      <c r="BM466" s="48"/>
      <c r="BN466" s="48"/>
      <c r="BO466" s="48"/>
      <c r="BP466" s="48"/>
    </row>
    <row r="467" spans="30:68" x14ac:dyDescent="0.25">
      <c r="AD467" s="59"/>
      <c r="BC467" s="17"/>
      <c r="BD467" s="18"/>
      <c r="BE467" s="4"/>
      <c r="BF467" s="19"/>
      <c r="BG467" s="19"/>
      <c r="BH467" s="19"/>
      <c r="BI467" s="19"/>
      <c r="BJ467" s="19"/>
      <c r="BK467" s="19"/>
      <c r="BL467" s="47"/>
      <c r="BM467" s="48"/>
      <c r="BN467" s="48"/>
      <c r="BO467" s="48"/>
      <c r="BP467" s="48"/>
    </row>
    <row r="468" spans="30:68" x14ac:dyDescent="0.25">
      <c r="AD468" s="59"/>
      <c r="BC468" s="17"/>
      <c r="BD468" s="18"/>
      <c r="BE468" s="4"/>
      <c r="BF468" s="19"/>
      <c r="BG468" s="19"/>
      <c r="BH468" s="19"/>
      <c r="BI468" s="19"/>
      <c r="BJ468" s="19"/>
      <c r="BK468" s="19"/>
      <c r="BL468" s="47"/>
      <c r="BM468" s="48"/>
      <c r="BN468" s="48"/>
      <c r="BO468" s="48"/>
      <c r="BP468" s="48"/>
    </row>
    <row r="469" spans="30:68" x14ac:dyDescent="0.25">
      <c r="AD469" s="59"/>
      <c r="BC469" s="17"/>
      <c r="BD469" s="18"/>
      <c r="BE469" s="4"/>
      <c r="BF469" s="19"/>
      <c r="BG469" s="19"/>
      <c r="BH469" s="19"/>
      <c r="BI469" s="19"/>
      <c r="BJ469" s="19"/>
      <c r="BK469" s="19"/>
      <c r="BL469" s="47"/>
      <c r="BM469" s="48"/>
      <c r="BN469" s="48"/>
      <c r="BO469" s="48"/>
      <c r="BP469" s="48"/>
    </row>
    <row r="470" spans="30:68" x14ac:dyDescent="0.25">
      <c r="AD470" s="59"/>
      <c r="BC470" s="17"/>
      <c r="BD470" s="18"/>
      <c r="BE470" s="4"/>
      <c r="BF470" s="19"/>
      <c r="BG470" s="19"/>
      <c r="BH470" s="19"/>
      <c r="BI470" s="19"/>
      <c r="BJ470" s="19"/>
      <c r="BK470" s="19"/>
      <c r="BL470" s="47"/>
      <c r="BM470" s="48"/>
      <c r="BN470" s="48"/>
      <c r="BO470" s="48"/>
      <c r="BP470" s="48"/>
    </row>
    <row r="471" spans="30:68" x14ac:dyDescent="0.25">
      <c r="AD471" s="59"/>
      <c r="BC471" s="17"/>
      <c r="BD471" s="18"/>
      <c r="BE471" s="4"/>
      <c r="BF471" s="19"/>
      <c r="BG471" s="19"/>
      <c r="BH471" s="19"/>
      <c r="BI471" s="19"/>
      <c r="BJ471" s="19"/>
      <c r="BK471" s="19"/>
      <c r="BL471" s="47"/>
      <c r="BM471" s="48"/>
      <c r="BN471" s="48"/>
      <c r="BO471" s="48"/>
      <c r="BP471" s="48"/>
    </row>
    <row r="472" spans="30:68" x14ac:dyDescent="0.25">
      <c r="AD472" s="59"/>
      <c r="BC472" s="17"/>
      <c r="BD472" s="18"/>
      <c r="BE472" s="4"/>
      <c r="BF472" s="19"/>
      <c r="BG472" s="19"/>
      <c r="BH472" s="19"/>
      <c r="BI472" s="19"/>
      <c r="BJ472" s="19"/>
      <c r="BK472" s="19"/>
      <c r="BL472" s="47"/>
      <c r="BM472" s="48"/>
      <c r="BN472" s="48"/>
      <c r="BO472" s="48"/>
      <c r="BP472" s="48"/>
    </row>
    <row r="473" spans="30:68" x14ac:dyDescent="0.25">
      <c r="AD473" s="59"/>
      <c r="BC473" s="17"/>
      <c r="BD473" s="18"/>
      <c r="BE473" s="4"/>
      <c r="BF473" s="19"/>
      <c r="BG473" s="19"/>
      <c r="BH473" s="19"/>
      <c r="BI473" s="19"/>
      <c r="BJ473" s="19"/>
      <c r="BK473" s="19"/>
      <c r="BL473" s="47"/>
      <c r="BM473" s="48"/>
      <c r="BN473" s="48"/>
      <c r="BO473" s="48"/>
      <c r="BP473" s="48"/>
    </row>
    <row r="474" spans="30:68" x14ac:dyDescent="0.25">
      <c r="AD474" s="59"/>
      <c r="BC474" s="17"/>
      <c r="BD474" s="18"/>
      <c r="BE474" s="4"/>
      <c r="BF474" s="19"/>
      <c r="BG474" s="19"/>
      <c r="BH474" s="19"/>
      <c r="BI474" s="19"/>
      <c r="BJ474" s="19"/>
      <c r="BK474" s="19"/>
      <c r="BL474" s="47"/>
      <c r="BM474" s="48"/>
      <c r="BN474" s="48"/>
      <c r="BO474" s="48"/>
      <c r="BP474" s="48"/>
    </row>
    <row r="475" spans="30:68" x14ac:dyDescent="0.25">
      <c r="AD475" s="59"/>
      <c r="BC475" s="17"/>
      <c r="BD475" s="18"/>
      <c r="BE475" s="4"/>
      <c r="BF475" s="19"/>
      <c r="BG475" s="19"/>
      <c r="BH475" s="19"/>
      <c r="BI475" s="19"/>
      <c r="BJ475" s="19"/>
      <c r="BK475" s="19"/>
      <c r="BL475" s="47"/>
      <c r="BM475" s="48"/>
      <c r="BN475" s="48"/>
      <c r="BO475" s="48"/>
      <c r="BP475" s="48"/>
    </row>
    <row r="476" spans="30:68" x14ac:dyDescent="0.25">
      <c r="AD476" s="59"/>
      <c r="BC476" s="17"/>
      <c r="BD476" s="18"/>
      <c r="BE476" s="4"/>
      <c r="BF476" s="19"/>
      <c r="BG476" s="19"/>
      <c r="BH476" s="19"/>
      <c r="BI476" s="19"/>
      <c r="BJ476" s="19"/>
      <c r="BK476" s="19"/>
      <c r="BL476" s="47"/>
      <c r="BM476" s="48"/>
      <c r="BN476" s="48"/>
      <c r="BO476" s="48"/>
      <c r="BP476" s="48"/>
    </row>
    <row r="477" spans="30:68" x14ac:dyDescent="0.25">
      <c r="AD477" s="59"/>
      <c r="BC477" s="17"/>
      <c r="BD477" s="18"/>
      <c r="BE477" s="4"/>
      <c r="BF477" s="19"/>
      <c r="BG477" s="19"/>
      <c r="BH477" s="19"/>
      <c r="BI477" s="19"/>
      <c r="BJ477" s="19"/>
      <c r="BK477" s="19"/>
      <c r="BL477" s="47"/>
      <c r="BM477" s="48"/>
      <c r="BN477" s="48"/>
      <c r="BO477" s="48"/>
      <c r="BP477" s="48"/>
    </row>
    <row r="478" spans="30:68" x14ac:dyDescent="0.25">
      <c r="AD478" s="59"/>
      <c r="BC478" s="17"/>
      <c r="BD478" s="18"/>
      <c r="BE478" s="4"/>
      <c r="BF478" s="19"/>
      <c r="BG478" s="19"/>
      <c r="BH478" s="19"/>
      <c r="BI478" s="19"/>
      <c r="BJ478" s="19"/>
      <c r="BK478" s="19"/>
      <c r="BL478" s="47"/>
      <c r="BM478" s="48"/>
      <c r="BN478" s="48"/>
      <c r="BO478" s="48"/>
      <c r="BP478" s="48"/>
    </row>
    <row r="479" spans="30:68" x14ac:dyDescent="0.25">
      <c r="AD479" s="59"/>
      <c r="BC479" s="17"/>
      <c r="BD479" s="18"/>
      <c r="BE479" s="4"/>
      <c r="BF479" s="19"/>
      <c r="BG479" s="19"/>
      <c r="BH479" s="19"/>
      <c r="BI479" s="19"/>
      <c r="BJ479" s="19"/>
      <c r="BK479" s="19"/>
      <c r="BL479" s="47"/>
      <c r="BM479" s="48"/>
      <c r="BN479" s="48"/>
      <c r="BO479" s="48"/>
      <c r="BP479" s="48"/>
    </row>
    <row r="480" spans="30:68" x14ac:dyDescent="0.25">
      <c r="AD480" s="59"/>
      <c r="BC480" s="17"/>
      <c r="BD480" s="18"/>
      <c r="BE480" s="4"/>
      <c r="BF480" s="19"/>
      <c r="BG480" s="19"/>
      <c r="BH480" s="19"/>
      <c r="BI480" s="19"/>
      <c r="BJ480" s="19"/>
      <c r="BK480" s="19"/>
      <c r="BL480" s="47"/>
      <c r="BM480" s="48"/>
      <c r="BN480" s="48"/>
      <c r="BO480" s="48"/>
      <c r="BP480" s="48"/>
    </row>
    <row r="481" spans="30:68" x14ac:dyDescent="0.25">
      <c r="AD481" s="59"/>
      <c r="BC481" s="17"/>
      <c r="BD481" s="18"/>
      <c r="BE481" s="4"/>
      <c r="BF481" s="19"/>
      <c r="BG481" s="19"/>
      <c r="BH481" s="19"/>
      <c r="BI481" s="19"/>
      <c r="BJ481" s="19"/>
      <c r="BK481" s="19"/>
      <c r="BL481" s="47"/>
      <c r="BM481" s="48"/>
      <c r="BN481" s="48"/>
      <c r="BO481" s="48"/>
      <c r="BP481" s="48"/>
    </row>
    <row r="482" spans="30:68" x14ac:dyDescent="0.25">
      <c r="AD482" s="59"/>
      <c r="BC482" s="17"/>
      <c r="BD482" s="18"/>
      <c r="BE482" s="4"/>
      <c r="BF482" s="19"/>
      <c r="BG482" s="19"/>
      <c r="BH482" s="19"/>
      <c r="BI482" s="19"/>
      <c r="BJ482" s="19"/>
      <c r="BK482" s="19"/>
      <c r="BL482" s="47"/>
      <c r="BM482" s="48"/>
      <c r="BN482" s="48"/>
      <c r="BO482" s="48"/>
      <c r="BP482" s="48"/>
    </row>
    <row r="483" spans="30:68" x14ac:dyDescent="0.25">
      <c r="AD483" s="59"/>
      <c r="BC483" s="17"/>
      <c r="BD483" s="18"/>
      <c r="BE483" s="4"/>
      <c r="BF483" s="19"/>
      <c r="BG483" s="19"/>
      <c r="BH483" s="19"/>
      <c r="BI483" s="19"/>
      <c r="BJ483" s="19"/>
      <c r="BK483" s="19"/>
      <c r="BL483" s="47"/>
      <c r="BM483" s="48"/>
      <c r="BN483" s="48"/>
      <c r="BO483" s="48"/>
      <c r="BP483" s="48"/>
    </row>
    <row r="484" spans="30:68" x14ac:dyDescent="0.25">
      <c r="AD484" s="59"/>
      <c r="BC484" s="17"/>
      <c r="BD484" s="18"/>
      <c r="BE484" s="4"/>
      <c r="BF484" s="19"/>
      <c r="BG484" s="19"/>
      <c r="BH484" s="19"/>
      <c r="BI484" s="19"/>
      <c r="BJ484" s="19"/>
      <c r="BK484" s="19"/>
      <c r="BL484" s="47"/>
      <c r="BM484" s="48"/>
      <c r="BN484" s="48"/>
      <c r="BO484" s="48"/>
      <c r="BP484" s="48"/>
    </row>
    <row r="485" spans="30:68" x14ac:dyDescent="0.25">
      <c r="AD485" s="59"/>
      <c r="BC485" s="17"/>
      <c r="BD485" s="18"/>
      <c r="BE485" s="4"/>
      <c r="BF485" s="19"/>
      <c r="BG485" s="19"/>
      <c r="BH485" s="19"/>
      <c r="BI485" s="19"/>
      <c r="BJ485" s="19"/>
      <c r="BK485" s="19"/>
      <c r="BL485" s="47"/>
      <c r="BM485" s="48"/>
      <c r="BN485" s="48"/>
      <c r="BO485" s="48"/>
      <c r="BP485" s="48"/>
    </row>
    <row r="486" spans="30:68" x14ac:dyDescent="0.25">
      <c r="AD486" s="59"/>
      <c r="BC486" s="17"/>
      <c r="BD486" s="18"/>
      <c r="BE486" s="4"/>
      <c r="BF486" s="19"/>
      <c r="BG486" s="19"/>
      <c r="BH486" s="19"/>
      <c r="BI486" s="19"/>
      <c r="BJ486" s="19"/>
      <c r="BK486" s="19"/>
      <c r="BL486" s="47"/>
      <c r="BM486" s="48"/>
      <c r="BN486" s="48"/>
      <c r="BO486" s="48"/>
      <c r="BP486" s="48"/>
    </row>
    <row r="487" spans="30:68" x14ac:dyDescent="0.25">
      <c r="AD487" s="59"/>
      <c r="BC487" s="17"/>
      <c r="BD487" s="18"/>
      <c r="BE487" s="4"/>
      <c r="BF487" s="19"/>
      <c r="BG487" s="19"/>
      <c r="BH487" s="19"/>
      <c r="BI487" s="19"/>
      <c r="BJ487" s="19"/>
      <c r="BK487" s="19"/>
      <c r="BL487" s="47"/>
      <c r="BM487" s="48"/>
      <c r="BN487" s="48"/>
      <c r="BO487" s="48"/>
      <c r="BP487" s="48"/>
    </row>
    <row r="488" spans="30:68" x14ac:dyDescent="0.25">
      <c r="AD488" s="59"/>
      <c r="BC488" s="17"/>
      <c r="BD488" s="18"/>
      <c r="BE488" s="4"/>
      <c r="BF488" s="19"/>
      <c r="BG488" s="19"/>
      <c r="BH488" s="19"/>
      <c r="BI488" s="19"/>
      <c r="BJ488" s="19"/>
      <c r="BK488" s="19"/>
      <c r="BL488" s="47"/>
      <c r="BM488" s="48"/>
      <c r="BN488" s="48"/>
      <c r="BO488" s="48"/>
      <c r="BP488" s="48"/>
    </row>
    <row r="489" spans="30:68" x14ac:dyDescent="0.25">
      <c r="AD489" s="59"/>
      <c r="BC489" s="17"/>
      <c r="BD489" s="18"/>
      <c r="BE489" s="4"/>
      <c r="BF489" s="19"/>
      <c r="BG489" s="19"/>
      <c r="BH489" s="19"/>
      <c r="BI489" s="19"/>
      <c r="BJ489" s="19"/>
      <c r="BK489" s="19"/>
      <c r="BL489" s="47"/>
      <c r="BM489" s="48"/>
      <c r="BN489" s="48"/>
      <c r="BO489" s="48"/>
      <c r="BP489" s="48"/>
    </row>
    <row r="490" spans="30:68" x14ac:dyDescent="0.25">
      <c r="AD490" s="59"/>
      <c r="BC490" s="17"/>
      <c r="BD490" s="18"/>
      <c r="BE490" s="4"/>
      <c r="BF490" s="19"/>
      <c r="BG490" s="19"/>
      <c r="BH490" s="19"/>
      <c r="BI490" s="19"/>
      <c r="BJ490" s="19"/>
      <c r="BK490" s="19"/>
      <c r="BL490" s="47"/>
      <c r="BM490" s="48"/>
      <c r="BN490" s="48"/>
      <c r="BO490" s="48"/>
      <c r="BP490" s="48"/>
    </row>
    <row r="491" spans="30:68" x14ac:dyDescent="0.25">
      <c r="AD491" s="59"/>
      <c r="BC491" s="17"/>
      <c r="BD491" s="18"/>
      <c r="BE491" s="4"/>
      <c r="BF491" s="19"/>
      <c r="BG491" s="19"/>
      <c r="BH491" s="19"/>
      <c r="BI491" s="19"/>
      <c r="BJ491" s="19"/>
      <c r="BK491" s="19"/>
      <c r="BL491" s="47"/>
      <c r="BM491" s="48"/>
      <c r="BN491" s="48"/>
      <c r="BO491" s="48"/>
      <c r="BP491" s="48"/>
    </row>
    <row r="492" spans="30:68" x14ac:dyDescent="0.25">
      <c r="AD492" s="59"/>
      <c r="BC492" s="17"/>
      <c r="BD492" s="18"/>
      <c r="BE492" s="4"/>
      <c r="BF492" s="19"/>
      <c r="BG492" s="19"/>
      <c r="BH492" s="19"/>
      <c r="BI492" s="19"/>
      <c r="BJ492" s="19"/>
      <c r="BK492" s="19"/>
      <c r="BL492" s="47"/>
      <c r="BM492" s="48"/>
      <c r="BN492" s="48"/>
      <c r="BO492" s="48"/>
      <c r="BP492" s="48"/>
    </row>
    <row r="493" spans="30:68" x14ac:dyDescent="0.25">
      <c r="AD493" s="59"/>
      <c r="BC493" s="17"/>
      <c r="BD493" s="18"/>
      <c r="BE493" s="4"/>
      <c r="BF493" s="19"/>
      <c r="BG493" s="19"/>
      <c r="BH493" s="19"/>
      <c r="BI493" s="19"/>
      <c r="BJ493" s="19"/>
      <c r="BK493" s="19"/>
      <c r="BL493" s="47"/>
      <c r="BM493" s="48"/>
      <c r="BN493" s="48"/>
      <c r="BO493" s="48"/>
      <c r="BP493" s="48"/>
    </row>
    <row r="494" spans="30:68" x14ac:dyDescent="0.25">
      <c r="AD494" s="59"/>
      <c r="BC494" s="17"/>
      <c r="BD494" s="18"/>
      <c r="BE494" s="4"/>
      <c r="BF494" s="19"/>
      <c r="BG494" s="19"/>
      <c r="BH494" s="19"/>
      <c r="BI494" s="19"/>
      <c r="BJ494" s="19"/>
      <c r="BK494" s="19"/>
      <c r="BL494" s="47"/>
      <c r="BM494" s="48"/>
      <c r="BN494" s="48"/>
      <c r="BO494" s="48"/>
      <c r="BP494" s="48"/>
    </row>
    <row r="495" spans="30:68" x14ac:dyDescent="0.25">
      <c r="AD495" s="59"/>
      <c r="BC495" s="17"/>
      <c r="BD495" s="18"/>
      <c r="BE495" s="4"/>
      <c r="BF495" s="19"/>
      <c r="BG495" s="19"/>
      <c r="BH495" s="19"/>
      <c r="BI495" s="19"/>
      <c r="BJ495" s="19"/>
      <c r="BK495" s="19"/>
      <c r="BL495" s="47"/>
      <c r="BM495" s="48"/>
      <c r="BN495" s="48"/>
      <c r="BO495" s="48"/>
      <c r="BP495" s="48"/>
    </row>
    <row r="496" spans="30:68" x14ac:dyDescent="0.25">
      <c r="AD496" s="59"/>
      <c r="BC496" s="17"/>
      <c r="BD496" s="18"/>
      <c r="BE496" s="4"/>
      <c r="BF496" s="19"/>
      <c r="BG496" s="19"/>
      <c r="BH496" s="19"/>
      <c r="BI496" s="19"/>
      <c r="BJ496" s="19"/>
      <c r="BK496" s="19"/>
      <c r="BL496" s="47"/>
      <c r="BM496" s="48"/>
      <c r="BN496" s="48"/>
      <c r="BO496" s="48"/>
      <c r="BP496" s="48"/>
    </row>
    <row r="497" spans="30:68" x14ac:dyDescent="0.25">
      <c r="AD497" s="59"/>
      <c r="BC497" s="17"/>
      <c r="BD497" s="18"/>
      <c r="BE497" s="4"/>
      <c r="BF497" s="19"/>
      <c r="BG497" s="19"/>
      <c r="BH497" s="19"/>
      <c r="BI497" s="19"/>
      <c r="BJ497" s="19"/>
      <c r="BK497" s="19"/>
      <c r="BL497" s="47"/>
      <c r="BM497" s="48"/>
      <c r="BN497" s="48"/>
      <c r="BO497" s="48"/>
      <c r="BP497" s="48"/>
    </row>
    <row r="498" spans="30:68" x14ac:dyDescent="0.25">
      <c r="AD498" s="59"/>
      <c r="BC498" s="17"/>
      <c r="BD498" s="18"/>
      <c r="BE498" s="4"/>
      <c r="BF498" s="19"/>
      <c r="BG498" s="19"/>
      <c r="BH498" s="19"/>
      <c r="BI498" s="19"/>
      <c r="BJ498" s="19"/>
      <c r="BK498" s="19"/>
      <c r="BL498" s="47"/>
      <c r="BM498" s="48"/>
      <c r="BN498" s="48"/>
      <c r="BO498" s="48"/>
      <c r="BP498" s="48"/>
    </row>
    <row r="499" spans="30:68" x14ac:dyDescent="0.25">
      <c r="AD499" s="59"/>
      <c r="BC499" s="17"/>
      <c r="BD499" s="18"/>
      <c r="BE499" s="4"/>
      <c r="BF499" s="19"/>
      <c r="BG499" s="19"/>
      <c r="BH499" s="19"/>
      <c r="BI499" s="19"/>
      <c r="BJ499" s="19"/>
      <c r="BK499" s="19"/>
      <c r="BL499" s="47"/>
      <c r="BM499" s="48"/>
      <c r="BN499" s="48"/>
      <c r="BO499" s="48"/>
      <c r="BP499" s="48"/>
    </row>
    <row r="500" spans="30:68" x14ac:dyDescent="0.25">
      <c r="AD500" s="59"/>
      <c r="BC500" s="17"/>
      <c r="BD500" s="18"/>
      <c r="BE500" s="4"/>
      <c r="BF500" s="19"/>
      <c r="BG500" s="19"/>
      <c r="BH500" s="19"/>
      <c r="BI500" s="19"/>
      <c r="BJ500" s="19"/>
      <c r="BK500" s="19"/>
      <c r="BL500" s="47"/>
      <c r="BM500" s="48"/>
      <c r="BN500" s="48"/>
      <c r="BO500" s="48"/>
      <c r="BP500" s="48"/>
    </row>
    <row r="501" spans="30:68" x14ac:dyDescent="0.25">
      <c r="AD501" s="59"/>
      <c r="BC501" s="17"/>
      <c r="BD501" s="18"/>
      <c r="BE501" s="4"/>
      <c r="BF501" s="19"/>
      <c r="BG501" s="19"/>
      <c r="BH501" s="19"/>
      <c r="BI501" s="19"/>
      <c r="BJ501" s="19"/>
      <c r="BK501" s="19"/>
      <c r="BL501" s="47"/>
      <c r="BM501" s="48"/>
      <c r="BN501" s="48"/>
      <c r="BO501" s="48"/>
      <c r="BP501" s="48"/>
    </row>
    <row r="502" spans="30:68" x14ac:dyDescent="0.25">
      <c r="AD502" s="59"/>
      <c r="BC502" s="17"/>
      <c r="BD502" s="18"/>
      <c r="BE502" s="4"/>
      <c r="BF502" s="19"/>
      <c r="BG502" s="19"/>
      <c r="BH502" s="19"/>
      <c r="BI502" s="19"/>
      <c r="BJ502" s="19"/>
      <c r="BK502" s="19"/>
      <c r="BL502" s="47"/>
      <c r="BM502" s="48"/>
      <c r="BN502" s="48"/>
      <c r="BO502" s="48"/>
      <c r="BP502" s="48"/>
    </row>
    <row r="503" spans="30:68" x14ac:dyDescent="0.25">
      <c r="AD503" s="59"/>
      <c r="BC503" s="17"/>
      <c r="BD503" s="18"/>
      <c r="BE503" s="4"/>
      <c r="BF503" s="19"/>
      <c r="BG503" s="19"/>
      <c r="BH503" s="19"/>
      <c r="BI503" s="19"/>
      <c r="BJ503" s="19"/>
      <c r="BK503" s="19"/>
      <c r="BL503" s="47"/>
      <c r="BM503" s="48"/>
      <c r="BN503" s="48"/>
      <c r="BO503" s="48"/>
      <c r="BP503" s="48"/>
    </row>
    <row r="504" spans="30:68" x14ac:dyDescent="0.25">
      <c r="AD504" s="59"/>
      <c r="BC504" s="17"/>
      <c r="BD504" s="18"/>
      <c r="BE504" s="4"/>
      <c r="BF504" s="19"/>
      <c r="BG504" s="19"/>
      <c r="BH504" s="19"/>
      <c r="BI504" s="19"/>
      <c r="BJ504" s="19"/>
      <c r="BK504" s="19"/>
      <c r="BL504" s="47"/>
      <c r="BM504" s="48"/>
      <c r="BN504" s="48"/>
      <c r="BO504" s="48"/>
      <c r="BP504" s="48"/>
    </row>
    <row r="505" spans="30:68" x14ac:dyDescent="0.25">
      <c r="AD505" s="59"/>
      <c r="BC505" s="17"/>
      <c r="BD505" s="18"/>
      <c r="BE505" s="4"/>
      <c r="BF505" s="19"/>
      <c r="BG505" s="19"/>
      <c r="BH505" s="19"/>
      <c r="BI505" s="19"/>
      <c r="BJ505" s="19"/>
      <c r="BK505" s="19"/>
      <c r="BL505" s="47"/>
      <c r="BM505" s="48"/>
      <c r="BN505" s="48"/>
      <c r="BO505" s="48"/>
      <c r="BP505" s="48"/>
    </row>
    <row r="506" spans="30:68" x14ac:dyDescent="0.25">
      <c r="AD506" s="59"/>
      <c r="BC506" s="17"/>
      <c r="BD506" s="18"/>
      <c r="BE506" s="4"/>
      <c r="BF506" s="19"/>
      <c r="BG506" s="19"/>
      <c r="BH506" s="19"/>
      <c r="BI506" s="19"/>
      <c r="BJ506" s="19"/>
      <c r="BK506" s="19"/>
      <c r="BL506" s="47"/>
      <c r="BM506" s="48"/>
      <c r="BN506" s="48"/>
      <c r="BO506" s="48"/>
      <c r="BP506" s="48"/>
    </row>
    <row r="507" spans="30:68" x14ac:dyDescent="0.25">
      <c r="AD507" s="59"/>
      <c r="BC507" s="17"/>
      <c r="BD507" s="18"/>
      <c r="BE507" s="4"/>
      <c r="BF507" s="19"/>
      <c r="BG507" s="19"/>
      <c r="BH507" s="19"/>
      <c r="BI507" s="19"/>
      <c r="BJ507" s="19"/>
      <c r="BK507" s="19"/>
      <c r="BL507" s="47"/>
      <c r="BM507" s="48"/>
      <c r="BN507" s="48"/>
      <c r="BO507" s="48"/>
      <c r="BP507" s="48"/>
    </row>
    <row r="508" spans="30:68" x14ac:dyDescent="0.25">
      <c r="AD508" s="59"/>
      <c r="BC508" s="17"/>
      <c r="BD508" s="18"/>
      <c r="BE508" s="4"/>
      <c r="BF508" s="19"/>
      <c r="BG508" s="19"/>
      <c r="BH508" s="19"/>
      <c r="BI508" s="19"/>
      <c r="BJ508" s="19"/>
      <c r="BK508" s="19"/>
      <c r="BL508" s="47"/>
      <c r="BM508" s="48"/>
      <c r="BN508" s="48"/>
      <c r="BO508" s="48"/>
      <c r="BP508" s="48"/>
    </row>
    <row r="509" spans="30:68" x14ac:dyDescent="0.25">
      <c r="AD509" s="59"/>
      <c r="BC509" s="17"/>
      <c r="BD509" s="18"/>
      <c r="BE509" s="4"/>
      <c r="BF509" s="19"/>
      <c r="BG509" s="19"/>
      <c r="BH509" s="19"/>
      <c r="BI509" s="19"/>
      <c r="BJ509" s="19"/>
      <c r="BK509" s="19"/>
      <c r="BL509" s="47"/>
      <c r="BM509" s="48"/>
      <c r="BN509" s="48"/>
      <c r="BO509" s="48"/>
      <c r="BP509" s="48"/>
    </row>
    <row r="510" spans="30:68" x14ac:dyDescent="0.25">
      <c r="AD510" s="59"/>
      <c r="BC510" s="17"/>
      <c r="BD510" s="18"/>
      <c r="BE510" s="4"/>
      <c r="BF510" s="19"/>
      <c r="BG510" s="19"/>
      <c r="BH510" s="19"/>
      <c r="BI510" s="19"/>
      <c r="BJ510" s="19"/>
      <c r="BK510" s="19"/>
      <c r="BL510" s="47"/>
      <c r="BM510" s="48"/>
      <c r="BN510" s="48"/>
      <c r="BO510" s="48"/>
      <c r="BP510" s="48"/>
    </row>
    <row r="511" spans="30:68" x14ac:dyDescent="0.25">
      <c r="AD511" s="59"/>
      <c r="BC511" s="17"/>
      <c r="BD511" s="18"/>
      <c r="BE511" s="4"/>
      <c r="BF511" s="19"/>
      <c r="BG511" s="19"/>
      <c r="BH511" s="19"/>
      <c r="BI511" s="19"/>
      <c r="BJ511" s="19"/>
      <c r="BK511" s="19"/>
      <c r="BL511" s="47"/>
      <c r="BM511" s="48"/>
      <c r="BN511" s="48"/>
      <c r="BO511" s="48"/>
      <c r="BP511" s="48"/>
    </row>
    <row r="512" spans="30:68" x14ac:dyDescent="0.25">
      <c r="AD512" s="59"/>
      <c r="BC512" s="17"/>
      <c r="BD512" s="18"/>
      <c r="BE512" s="4"/>
      <c r="BF512" s="19"/>
      <c r="BG512" s="19"/>
      <c r="BH512" s="19"/>
      <c r="BI512" s="19"/>
      <c r="BJ512" s="19"/>
      <c r="BK512" s="19"/>
      <c r="BL512" s="47"/>
      <c r="BM512" s="48"/>
      <c r="BN512" s="48"/>
      <c r="BO512" s="48"/>
      <c r="BP512" s="48"/>
    </row>
    <row r="513" spans="30:68" x14ac:dyDescent="0.25">
      <c r="AD513" s="59"/>
      <c r="BC513" s="17"/>
      <c r="BD513" s="18"/>
      <c r="BE513" s="4"/>
      <c r="BF513" s="19"/>
      <c r="BG513" s="19"/>
      <c r="BH513" s="19"/>
      <c r="BI513" s="19"/>
      <c r="BJ513" s="19"/>
      <c r="BK513" s="19"/>
      <c r="BL513" s="47"/>
      <c r="BM513" s="48"/>
      <c r="BN513" s="48"/>
      <c r="BO513" s="48"/>
      <c r="BP513" s="48"/>
    </row>
    <row r="514" spans="30:68" x14ac:dyDescent="0.25">
      <c r="AD514" s="59"/>
      <c r="BC514" s="17"/>
      <c r="BD514" s="18"/>
      <c r="BE514" s="4"/>
      <c r="BF514" s="19"/>
      <c r="BG514" s="19"/>
      <c r="BH514" s="19"/>
      <c r="BI514" s="19"/>
      <c r="BJ514" s="19"/>
      <c r="BK514" s="19"/>
      <c r="BL514" s="47"/>
      <c r="BM514" s="48"/>
      <c r="BN514" s="48"/>
      <c r="BO514" s="48"/>
      <c r="BP514" s="48"/>
    </row>
    <row r="515" spans="30:68" x14ac:dyDescent="0.25">
      <c r="AD515" s="59"/>
      <c r="BC515" s="17"/>
      <c r="BD515" s="18"/>
      <c r="BE515" s="4"/>
      <c r="BF515" s="19"/>
      <c r="BG515" s="19"/>
      <c r="BH515" s="19"/>
      <c r="BI515" s="19"/>
      <c r="BJ515" s="19"/>
      <c r="BK515" s="19"/>
      <c r="BL515" s="47"/>
      <c r="BM515" s="48"/>
      <c r="BN515" s="48"/>
      <c r="BO515" s="48"/>
      <c r="BP515" s="48"/>
    </row>
    <row r="516" spans="30:68" x14ac:dyDescent="0.25">
      <c r="AD516" s="59"/>
      <c r="BC516" s="17"/>
      <c r="BD516" s="18"/>
      <c r="BE516" s="4"/>
      <c r="BF516" s="19"/>
      <c r="BG516" s="19"/>
      <c r="BH516" s="19"/>
      <c r="BI516" s="19"/>
      <c r="BJ516" s="19"/>
      <c r="BK516" s="19"/>
      <c r="BL516" s="47"/>
      <c r="BM516" s="48"/>
      <c r="BN516" s="48"/>
      <c r="BO516" s="48"/>
      <c r="BP516" s="48"/>
    </row>
    <row r="517" spans="30:68" x14ac:dyDescent="0.25">
      <c r="AD517" s="59"/>
      <c r="BC517" s="17"/>
      <c r="BD517" s="18"/>
      <c r="BE517" s="4"/>
      <c r="BF517" s="19"/>
      <c r="BG517" s="19"/>
      <c r="BH517" s="19"/>
      <c r="BI517" s="19"/>
      <c r="BJ517" s="19"/>
      <c r="BK517" s="19"/>
      <c r="BL517" s="47"/>
      <c r="BM517" s="48"/>
      <c r="BN517" s="48"/>
      <c r="BO517" s="48"/>
      <c r="BP517" s="48"/>
    </row>
    <row r="518" spans="30:68" x14ac:dyDescent="0.25">
      <c r="AD518" s="59"/>
      <c r="BC518" s="17"/>
      <c r="BD518" s="18"/>
      <c r="BE518" s="4"/>
      <c r="BF518" s="19"/>
      <c r="BG518" s="19"/>
      <c r="BH518" s="19"/>
      <c r="BI518" s="19"/>
      <c r="BJ518" s="19"/>
      <c r="BK518" s="19"/>
      <c r="BL518" s="47"/>
      <c r="BM518" s="48"/>
      <c r="BN518" s="48"/>
      <c r="BO518" s="48"/>
      <c r="BP518" s="48"/>
    </row>
    <row r="519" spans="30:68" x14ac:dyDescent="0.25">
      <c r="AD519" s="59"/>
      <c r="BC519" s="17"/>
      <c r="BD519" s="18"/>
      <c r="BE519" s="4"/>
      <c r="BF519" s="19"/>
      <c r="BG519" s="19"/>
      <c r="BH519" s="19"/>
      <c r="BI519" s="19"/>
      <c r="BJ519" s="19"/>
      <c r="BK519" s="19"/>
      <c r="BL519" s="47"/>
      <c r="BM519" s="48"/>
      <c r="BN519" s="48"/>
      <c r="BO519" s="48"/>
      <c r="BP519" s="48"/>
    </row>
    <row r="520" spans="30:68" x14ac:dyDescent="0.25">
      <c r="AD520" s="59"/>
      <c r="BC520" s="17"/>
      <c r="BD520" s="18"/>
      <c r="BE520" s="4"/>
      <c r="BF520" s="19"/>
      <c r="BG520" s="19"/>
      <c r="BH520" s="19"/>
      <c r="BI520" s="19"/>
      <c r="BJ520" s="19"/>
      <c r="BK520" s="19"/>
      <c r="BL520" s="47"/>
      <c r="BM520" s="48"/>
      <c r="BN520" s="48"/>
      <c r="BO520" s="48"/>
      <c r="BP520" s="48"/>
    </row>
    <row r="521" spans="30:68" x14ac:dyDescent="0.25">
      <c r="AD521" s="59"/>
      <c r="BC521" s="17"/>
      <c r="BD521" s="18"/>
      <c r="BE521" s="4"/>
      <c r="BF521" s="19"/>
      <c r="BG521" s="19"/>
      <c r="BH521" s="19"/>
      <c r="BI521" s="19"/>
      <c r="BJ521" s="19"/>
      <c r="BK521" s="19"/>
      <c r="BL521" s="47"/>
      <c r="BM521" s="48"/>
      <c r="BN521" s="48"/>
      <c r="BO521" s="48"/>
      <c r="BP521" s="48"/>
    </row>
    <row r="522" spans="30:68" x14ac:dyDescent="0.25">
      <c r="AD522" s="59"/>
      <c r="BC522" s="17"/>
      <c r="BD522" s="18"/>
      <c r="BE522" s="4"/>
      <c r="BF522" s="19"/>
      <c r="BG522" s="19"/>
      <c r="BH522" s="19"/>
      <c r="BI522" s="19"/>
      <c r="BJ522" s="19"/>
      <c r="BK522" s="19"/>
      <c r="BL522" s="47"/>
      <c r="BM522" s="48"/>
      <c r="BN522" s="48"/>
      <c r="BO522" s="48"/>
      <c r="BP522" s="48"/>
    </row>
    <row r="523" spans="30:68" x14ac:dyDescent="0.25">
      <c r="AD523" s="59"/>
      <c r="BC523" s="17"/>
      <c r="BD523" s="18"/>
      <c r="BE523" s="4"/>
      <c r="BF523" s="19"/>
      <c r="BG523" s="19"/>
      <c r="BH523" s="19"/>
      <c r="BI523" s="19"/>
      <c r="BJ523" s="19"/>
      <c r="BK523" s="19"/>
      <c r="BL523" s="47"/>
      <c r="BM523" s="48"/>
      <c r="BN523" s="48"/>
      <c r="BO523" s="48"/>
      <c r="BP523" s="48"/>
    </row>
    <row r="524" spans="30:68" x14ac:dyDescent="0.25">
      <c r="AD524" s="59"/>
      <c r="BC524" s="17"/>
      <c r="BD524" s="18"/>
      <c r="BE524" s="4"/>
      <c r="BF524" s="19"/>
      <c r="BG524" s="19"/>
      <c r="BH524" s="19"/>
      <c r="BI524" s="19"/>
      <c r="BJ524" s="19"/>
      <c r="BK524" s="19"/>
      <c r="BL524" s="47"/>
      <c r="BM524" s="48"/>
      <c r="BN524" s="48"/>
      <c r="BO524" s="48"/>
      <c r="BP524" s="48"/>
    </row>
    <row r="525" spans="30:68" x14ac:dyDescent="0.25">
      <c r="AD525" s="59"/>
      <c r="BC525" s="17"/>
      <c r="BD525" s="18"/>
      <c r="BE525" s="4"/>
      <c r="BF525" s="19"/>
      <c r="BG525" s="19"/>
      <c r="BH525" s="19"/>
      <c r="BI525" s="19"/>
      <c r="BJ525" s="19"/>
      <c r="BK525" s="19"/>
      <c r="BL525" s="47"/>
      <c r="BM525" s="48"/>
      <c r="BN525" s="48"/>
      <c r="BO525" s="48"/>
      <c r="BP525" s="48"/>
    </row>
    <row r="526" spans="30:68" x14ac:dyDescent="0.25">
      <c r="AD526" s="59"/>
      <c r="BC526" s="17"/>
      <c r="BD526" s="18"/>
      <c r="BE526" s="4"/>
      <c r="BF526" s="19"/>
      <c r="BG526" s="19"/>
      <c r="BH526" s="19"/>
      <c r="BI526" s="19"/>
      <c r="BJ526" s="19"/>
      <c r="BK526" s="19"/>
      <c r="BL526" s="47"/>
      <c r="BM526" s="48"/>
      <c r="BN526" s="48"/>
      <c r="BO526" s="48"/>
      <c r="BP526" s="48"/>
    </row>
    <row r="527" spans="30:68" x14ac:dyDescent="0.25">
      <c r="AD527" s="59"/>
      <c r="BC527" s="17"/>
      <c r="BD527" s="18"/>
      <c r="BE527" s="4"/>
      <c r="BF527" s="19"/>
      <c r="BG527" s="19"/>
      <c r="BH527" s="19"/>
      <c r="BI527" s="19"/>
      <c r="BJ527" s="19"/>
      <c r="BK527" s="19"/>
      <c r="BL527" s="47"/>
      <c r="BM527" s="48"/>
      <c r="BN527" s="48"/>
      <c r="BO527" s="48"/>
      <c r="BP527" s="48"/>
    </row>
    <row r="528" spans="30:68" x14ac:dyDescent="0.25">
      <c r="AD528" s="59"/>
      <c r="BC528" s="17"/>
      <c r="BD528" s="18"/>
      <c r="BE528" s="4"/>
      <c r="BF528" s="19"/>
      <c r="BG528" s="19"/>
      <c r="BH528" s="19"/>
      <c r="BI528" s="19"/>
      <c r="BJ528" s="19"/>
      <c r="BK528" s="19"/>
      <c r="BL528" s="47"/>
      <c r="BM528" s="48"/>
      <c r="BN528" s="48"/>
      <c r="BO528" s="48"/>
      <c r="BP528" s="48"/>
    </row>
    <row r="529" spans="30:68" x14ac:dyDescent="0.25">
      <c r="AD529" s="59"/>
      <c r="BC529" s="17"/>
      <c r="BD529" s="18"/>
      <c r="BE529" s="4"/>
      <c r="BF529" s="19"/>
      <c r="BG529" s="19"/>
      <c r="BH529" s="19"/>
      <c r="BI529" s="19"/>
      <c r="BJ529" s="19"/>
      <c r="BK529" s="19"/>
      <c r="BL529" s="47"/>
      <c r="BM529" s="48"/>
      <c r="BN529" s="48"/>
      <c r="BO529" s="48"/>
      <c r="BP529" s="48"/>
    </row>
    <row r="530" spans="30:68" x14ac:dyDescent="0.25">
      <c r="AD530" s="59"/>
      <c r="BC530" s="17"/>
      <c r="BD530" s="18"/>
      <c r="BE530" s="4"/>
      <c r="BF530" s="19"/>
      <c r="BG530" s="19"/>
      <c r="BH530" s="19"/>
      <c r="BI530" s="19"/>
      <c r="BJ530" s="19"/>
      <c r="BK530" s="19"/>
      <c r="BL530" s="47"/>
      <c r="BM530" s="48"/>
      <c r="BN530" s="48"/>
      <c r="BO530" s="48"/>
      <c r="BP530" s="48"/>
    </row>
    <row r="531" spans="30:68" x14ac:dyDescent="0.25">
      <c r="AD531" s="59"/>
      <c r="BC531" s="17"/>
      <c r="BD531" s="18"/>
      <c r="BE531" s="4"/>
      <c r="BF531" s="19"/>
      <c r="BG531" s="19"/>
      <c r="BH531" s="19"/>
      <c r="BI531" s="19"/>
      <c r="BJ531" s="19"/>
      <c r="BK531" s="19"/>
      <c r="BL531" s="47"/>
      <c r="BM531" s="48"/>
      <c r="BN531" s="48"/>
      <c r="BO531" s="48"/>
      <c r="BP531" s="48"/>
    </row>
    <row r="532" spans="30:68" x14ac:dyDescent="0.25">
      <c r="AD532" s="59"/>
      <c r="BC532" s="17"/>
      <c r="BD532" s="18"/>
      <c r="BE532" s="4"/>
      <c r="BF532" s="19"/>
      <c r="BG532" s="19"/>
      <c r="BH532" s="19"/>
      <c r="BI532" s="19"/>
      <c r="BJ532" s="19"/>
      <c r="BK532" s="19"/>
      <c r="BL532" s="47"/>
      <c r="BM532" s="48"/>
      <c r="BN532" s="48"/>
      <c r="BO532" s="48"/>
      <c r="BP532" s="48"/>
    </row>
    <row r="533" spans="30:68" x14ac:dyDescent="0.25">
      <c r="AD533" s="59"/>
      <c r="BC533" s="17"/>
      <c r="BD533" s="18"/>
      <c r="BE533" s="4"/>
      <c r="BF533" s="19"/>
      <c r="BG533" s="19"/>
      <c r="BH533" s="19"/>
      <c r="BI533" s="19"/>
      <c r="BJ533" s="19"/>
      <c r="BK533" s="19"/>
      <c r="BL533" s="47"/>
      <c r="BM533" s="48"/>
      <c r="BN533" s="48"/>
      <c r="BO533" s="48"/>
      <c r="BP533" s="48"/>
    </row>
    <row r="534" spans="30:68" x14ac:dyDescent="0.25">
      <c r="AD534" s="59"/>
      <c r="BC534" s="17"/>
      <c r="BD534" s="18"/>
      <c r="BE534" s="4"/>
      <c r="BF534" s="19"/>
      <c r="BG534" s="19"/>
      <c r="BH534" s="19"/>
      <c r="BI534" s="19"/>
      <c r="BJ534" s="19"/>
      <c r="BK534" s="19"/>
      <c r="BL534" s="47"/>
      <c r="BM534" s="48"/>
      <c r="BN534" s="48"/>
      <c r="BO534" s="48"/>
      <c r="BP534" s="48"/>
    </row>
    <row r="535" spans="30:68" x14ac:dyDescent="0.25">
      <c r="AD535" s="59"/>
      <c r="BC535" s="17"/>
      <c r="BD535" s="18"/>
      <c r="BE535" s="4"/>
      <c r="BF535" s="19"/>
      <c r="BG535" s="19"/>
      <c r="BH535" s="19"/>
      <c r="BI535" s="19"/>
      <c r="BJ535" s="19"/>
      <c r="BK535" s="19"/>
      <c r="BL535" s="47"/>
      <c r="BM535" s="48"/>
      <c r="BN535" s="48"/>
      <c r="BO535" s="48"/>
      <c r="BP535" s="48"/>
    </row>
    <row r="536" spans="30:68" x14ac:dyDescent="0.25">
      <c r="AD536" s="59"/>
      <c r="BC536" s="17"/>
      <c r="BD536" s="18"/>
      <c r="BE536" s="4"/>
      <c r="BF536" s="19"/>
      <c r="BG536" s="19"/>
      <c r="BH536" s="19"/>
      <c r="BI536" s="19"/>
      <c r="BJ536" s="19"/>
      <c r="BK536" s="19"/>
      <c r="BL536" s="47"/>
      <c r="BM536" s="48"/>
      <c r="BN536" s="48"/>
      <c r="BO536" s="48"/>
      <c r="BP536" s="48"/>
    </row>
    <row r="537" spans="30:68" x14ac:dyDescent="0.25">
      <c r="AD537" s="59"/>
      <c r="BC537" s="17"/>
      <c r="BD537" s="18"/>
      <c r="BE537" s="4"/>
      <c r="BF537" s="19"/>
      <c r="BG537" s="19"/>
      <c r="BH537" s="19"/>
      <c r="BI537" s="19"/>
      <c r="BJ537" s="19"/>
      <c r="BK537" s="19"/>
      <c r="BL537" s="47"/>
      <c r="BM537" s="48"/>
      <c r="BN537" s="48"/>
      <c r="BO537" s="48"/>
      <c r="BP537" s="48"/>
    </row>
    <row r="538" spans="30:68" x14ac:dyDescent="0.25">
      <c r="AD538" s="59"/>
      <c r="BC538" s="17"/>
      <c r="BD538" s="18"/>
      <c r="BE538" s="4"/>
      <c r="BF538" s="19"/>
      <c r="BG538" s="19"/>
      <c r="BH538" s="19"/>
      <c r="BI538" s="19"/>
      <c r="BJ538" s="19"/>
      <c r="BK538" s="19"/>
      <c r="BL538" s="47"/>
      <c r="BM538" s="48"/>
      <c r="BN538" s="48"/>
      <c r="BO538" s="48"/>
      <c r="BP538" s="48"/>
    </row>
    <row r="539" spans="30:68" x14ac:dyDescent="0.25">
      <c r="AD539" s="59"/>
      <c r="BC539" s="17"/>
      <c r="BD539" s="18"/>
      <c r="BE539" s="4"/>
      <c r="BF539" s="19"/>
      <c r="BG539" s="19"/>
      <c r="BH539" s="19"/>
      <c r="BI539" s="19"/>
      <c r="BJ539" s="19"/>
      <c r="BK539" s="19"/>
      <c r="BL539" s="47"/>
      <c r="BM539" s="48"/>
      <c r="BN539" s="48"/>
      <c r="BO539" s="48"/>
      <c r="BP539" s="48"/>
    </row>
    <row r="540" spans="30:68" x14ac:dyDescent="0.25">
      <c r="AD540" s="59"/>
      <c r="BC540" s="17"/>
      <c r="BD540" s="18"/>
      <c r="BE540" s="4"/>
      <c r="BF540" s="19"/>
      <c r="BG540" s="19"/>
      <c r="BH540" s="19"/>
      <c r="BI540" s="19"/>
      <c r="BJ540" s="19"/>
      <c r="BK540" s="19"/>
      <c r="BL540" s="47"/>
      <c r="BM540" s="48"/>
      <c r="BN540" s="48"/>
      <c r="BO540" s="48"/>
      <c r="BP540" s="48"/>
    </row>
    <row r="541" spans="30:68" x14ac:dyDescent="0.25">
      <c r="AD541" s="59"/>
      <c r="BC541" s="17"/>
      <c r="BD541" s="18"/>
      <c r="BE541" s="4"/>
      <c r="BF541" s="19"/>
      <c r="BG541" s="19"/>
      <c r="BH541" s="19"/>
      <c r="BI541" s="19"/>
      <c r="BJ541" s="19"/>
      <c r="BK541" s="19"/>
      <c r="BL541" s="47"/>
      <c r="BM541" s="48"/>
      <c r="BN541" s="48"/>
      <c r="BO541" s="48"/>
      <c r="BP541" s="48"/>
    </row>
  </sheetData>
  <mergeCells count="7">
    <mergeCell ref="A1:B1"/>
    <mergeCell ref="G1:H1"/>
    <mergeCell ref="AH1:AJ1"/>
    <mergeCell ref="AN1:AP1"/>
    <mergeCell ref="BC1:BK1"/>
    <mergeCell ref="AK1:AM1"/>
    <mergeCell ref="D1:E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96"/>
  <sheetViews>
    <sheetView topLeftCell="K1" zoomScale="70" zoomScaleNormal="70" workbookViewId="0">
      <selection activeCell="AU17" sqref="AU17"/>
    </sheetView>
  </sheetViews>
  <sheetFormatPr baseColWidth="10" defaultRowHeight="15" x14ac:dyDescent="0.25"/>
  <cols>
    <col min="1" max="1" width="7.42578125" hidden="1" customWidth="1"/>
    <col min="2" max="4" width="6.28515625" hidden="1" customWidth="1"/>
    <col min="5" max="5" width="7.7109375" hidden="1" customWidth="1"/>
    <col min="6" max="6" width="5.28515625" hidden="1" customWidth="1"/>
    <col min="7" max="9" width="10" hidden="1" customWidth="1"/>
    <col min="10" max="10" width="5.85546875" hidden="1" customWidth="1"/>
    <col min="12" max="12" width="12" bestFit="1" customWidth="1"/>
    <col min="14" max="16" width="14.28515625" customWidth="1"/>
    <col min="17" max="19" width="14.28515625" hidden="1" customWidth="1"/>
    <col min="20" max="20" width="11.85546875" bestFit="1" customWidth="1"/>
    <col min="21" max="21" width="16" customWidth="1"/>
    <col min="27" max="27" width="6" customWidth="1"/>
    <col min="28" max="28" width="5" customWidth="1"/>
    <col min="29" max="30" width="8" customWidth="1"/>
    <col min="31" max="32" width="5" customWidth="1"/>
    <col min="33" max="33" width="6" customWidth="1"/>
  </cols>
  <sheetData>
    <row r="1" spans="1:22" x14ac:dyDescent="0.25">
      <c r="A1" s="128" t="s">
        <v>59</v>
      </c>
      <c r="B1" s="128"/>
      <c r="C1" s="128"/>
      <c r="D1" s="128"/>
      <c r="E1" s="128"/>
      <c r="F1" s="128"/>
      <c r="G1" s="51"/>
      <c r="H1" s="51"/>
      <c r="I1" s="51"/>
      <c r="K1" s="128" t="s">
        <v>60</v>
      </c>
      <c r="L1" s="128"/>
      <c r="M1" s="128"/>
      <c r="N1" s="128"/>
      <c r="O1" s="128"/>
      <c r="P1" s="128"/>
      <c r="Q1" s="128"/>
      <c r="R1" s="128"/>
      <c r="S1" s="128"/>
    </row>
    <row r="2" spans="1:22" ht="134.25" x14ac:dyDescent="0.25">
      <c r="A2" s="46" t="s">
        <v>35</v>
      </c>
      <c r="B2" s="46" t="s">
        <v>76</v>
      </c>
      <c r="C2" s="46" t="s">
        <v>86</v>
      </c>
      <c r="D2" s="46" t="s">
        <v>80</v>
      </c>
      <c r="E2" s="46" t="s">
        <v>78</v>
      </c>
      <c r="F2" s="46" t="s">
        <v>81</v>
      </c>
      <c r="G2" s="46"/>
      <c r="H2" s="45"/>
      <c r="I2" s="41"/>
      <c r="J2" s="41"/>
      <c r="K2" s="42" t="s">
        <v>36</v>
      </c>
      <c r="L2" s="42" t="str">
        <f>B2</f>
        <v>STAT_DZMNMIT_WERT</v>
      </c>
      <c r="M2" s="42" t="s">
        <v>43</v>
      </c>
      <c r="N2" s="42" t="str">
        <f>C2</f>
        <v>STAT_LDMP_LLIN_WERT</v>
      </c>
      <c r="O2" s="42" t="str">
        <f>D2</f>
        <v>STAT_LDMP_LSOLL_WERT</v>
      </c>
      <c r="P2" s="42" t="s">
        <v>65</v>
      </c>
      <c r="Q2" s="42" t="s">
        <v>64</v>
      </c>
      <c r="R2" s="42" t="s">
        <v>63</v>
      </c>
      <c r="S2" s="42" t="s">
        <v>66</v>
      </c>
      <c r="T2" s="42" t="str">
        <f>E2</f>
        <v>STAT_MRMM_EMOT_WERT</v>
      </c>
      <c r="U2" s="42" t="str">
        <f>F2</f>
        <v>STAT_MROMD_FAHR_WERT</v>
      </c>
      <c r="V2" s="42"/>
    </row>
    <row r="3" spans="1:22" x14ac:dyDescent="0.25">
      <c r="A3">
        <v>141</v>
      </c>
      <c r="B3">
        <v>1353</v>
      </c>
      <c r="C3">
        <v>0</v>
      </c>
      <c r="D3">
        <v>0</v>
      </c>
      <c r="E3">
        <v>0</v>
      </c>
      <c r="F3">
        <v>0</v>
      </c>
      <c r="K3" s="17">
        <f t="shared" ref="K3" si="0">A3/1000</f>
        <v>0.14099999999999999</v>
      </c>
      <c r="L3" s="18">
        <f>IF(ISBLANK(B3),#REF!,B3)</f>
        <v>1353</v>
      </c>
      <c r="M3" s="4">
        <f>L3*60*'Berechnungen 525d'!$D$9/1000</f>
        <v>68.674825531914891</v>
      </c>
      <c r="N3" s="19">
        <f>IF(ISBLANK(C3),#REF!,C3)</f>
        <v>0</v>
      </c>
      <c r="O3" s="19">
        <f>IF(ISBLANK(D3),#REF!,D3)</f>
        <v>0</v>
      </c>
      <c r="P3" s="19">
        <f t="shared" ref="P3" si="1">N3-O3</f>
        <v>0</v>
      </c>
      <c r="Q3" s="19">
        <f>IF(ISBLANK(E3),#REF!,E3)</f>
        <v>0</v>
      </c>
      <c r="R3" s="19">
        <f>IF(ISBLANK(D3),#REF!,D3)</f>
        <v>0</v>
      </c>
      <c r="S3" s="19">
        <f t="shared" ref="S3" si="2">Q3-R3</f>
        <v>0</v>
      </c>
      <c r="T3" s="47">
        <f t="shared" ref="T3:U3" si="3">E3</f>
        <v>0</v>
      </c>
      <c r="U3" s="50">
        <f t="shared" si="3"/>
        <v>0</v>
      </c>
      <c r="V3" s="48"/>
    </row>
    <row r="4" spans="1:22" x14ac:dyDescent="0.25">
      <c r="A4">
        <v>341</v>
      </c>
      <c r="B4">
        <v>1353</v>
      </c>
      <c r="C4">
        <v>1226</v>
      </c>
      <c r="D4">
        <v>0</v>
      </c>
      <c r="E4">
        <v>0</v>
      </c>
      <c r="F4">
        <v>0</v>
      </c>
      <c r="K4" s="17">
        <f t="shared" ref="K4:K67" si="4">A4/1000</f>
        <v>0.34100000000000003</v>
      </c>
      <c r="L4" s="18">
        <f>IF(ISBLANK(B4),#REF!,B4)</f>
        <v>1353</v>
      </c>
      <c r="M4" s="4">
        <f>L4*60*'Berechnungen 525d'!$D$9/1000</f>
        <v>68.674825531914891</v>
      </c>
      <c r="N4" s="19">
        <f>IF(ISBLANK(C4),#REF!,C4)</f>
        <v>1226</v>
      </c>
      <c r="O4" s="19">
        <f>IF(ISBLANK(D4),#REF!,D4)</f>
        <v>0</v>
      </c>
      <c r="P4" s="19">
        <f t="shared" ref="P4:P67" si="5">N4-O4</f>
        <v>1226</v>
      </c>
      <c r="Q4" s="19">
        <f>IF(ISBLANK(E4),#REF!,E4)</f>
        <v>0</v>
      </c>
      <c r="R4" s="19">
        <f>IF(ISBLANK(D4),#REF!,D4)</f>
        <v>0</v>
      </c>
      <c r="S4" s="19">
        <f t="shared" ref="S4:S67" si="6">Q4-R4</f>
        <v>0</v>
      </c>
      <c r="T4" s="47">
        <f t="shared" ref="T4:T67" si="7">E4</f>
        <v>0</v>
      </c>
      <c r="U4" s="50">
        <f t="shared" ref="U4:U67" si="8">F4</f>
        <v>0</v>
      </c>
      <c r="V4" s="48"/>
    </row>
    <row r="5" spans="1:22" x14ac:dyDescent="0.25">
      <c r="A5">
        <v>541</v>
      </c>
      <c r="B5">
        <v>1353</v>
      </c>
      <c r="C5">
        <v>1226</v>
      </c>
      <c r="D5">
        <v>0</v>
      </c>
      <c r="E5">
        <v>0</v>
      </c>
      <c r="F5">
        <v>292</v>
      </c>
      <c r="K5" s="17">
        <f t="shared" si="4"/>
        <v>0.54100000000000004</v>
      </c>
      <c r="L5" s="18">
        <f>IF(ISBLANK(B5),#REF!,B5)</f>
        <v>1353</v>
      </c>
      <c r="M5" s="4">
        <f>L5*60*'Berechnungen 525d'!$D$9/1000</f>
        <v>68.674825531914891</v>
      </c>
      <c r="N5" s="19">
        <f>IF(ISBLANK(C5),#REF!,C5)</f>
        <v>1226</v>
      </c>
      <c r="O5" s="19">
        <f>IF(ISBLANK(D5),#REF!,D5)</f>
        <v>0</v>
      </c>
      <c r="P5" s="19">
        <f t="shared" si="5"/>
        <v>1226</v>
      </c>
      <c r="Q5" s="19">
        <f>IF(ISBLANK(E5),#REF!,E5)</f>
        <v>0</v>
      </c>
      <c r="R5" s="19">
        <f>IF(ISBLANK(D5),#REF!,D5)</f>
        <v>0</v>
      </c>
      <c r="S5" s="19">
        <f t="shared" si="6"/>
        <v>0</v>
      </c>
      <c r="T5" s="47">
        <f t="shared" si="7"/>
        <v>0</v>
      </c>
      <c r="U5" s="50">
        <f t="shared" si="8"/>
        <v>292</v>
      </c>
      <c r="V5" s="48"/>
    </row>
    <row r="6" spans="1:22" x14ac:dyDescent="0.25">
      <c r="A6">
        <v>711</v>
      </c>
      <c r="B6">
        <v>1353</v>
      </c>
      <c r="C6">
        <v>1226</v>
      </c>
      <c r="D6">
        <v>0</v>
      </c>
      <c r="E6">
        <v>44.58</v>
      </c>
      <c r="F6">
        <v>292</v>
      </c>
      <c r="K6" s="17">
        <f t="shared" si="4"/>
        <v>0.71099999999999997</v>
      </c>
      <c r="L6" s="18">
        <f>IF(ISBLANK(B6),#REF!,B6)</f>
        <v>1353</v>
      </c>
      <c r="M6" s="4">
        <f>L6*60*'Berechnungen 525d'!$D$9/1000</f>
        <v>68.674825531914891</v>
      </c>
      <c r="N6" s="19">
        <f>IF(ISBLANK(C6),#REF!,C6)</f>
        <v>1226</v>
      </c>
      <c r="O6" s="19">
        <f>IF(ISBLANK(D6),#REF!,D6)</f>
        <v>0</v>
      </c>
      <c r="P6" s="19">
        <f t="shared" si="5"/>
        <v>1226</v>
      </c>
      <c r="Q6" s="19">
        <f>IF(ISBLANK(E6),#REF!,E6)</f>
        <v>44.58</v>
      </c>
      <c r="R6" s="19">
        <f>IF(ISBLANK(D6),#REF!,D6)</f>
        <v>0</v>
      </c>
      <c r="S6" s="19">
        <f t="shared" si="6"/>
        <v>44.58</v>
      </c>
      <c r="T6" s="47">
        <f t="shared" si="7"/>
        <v>44.58</v>
      </c>
      <c r="U6" s="50">
        <f t="shared" si="8"/>
        <v>292</v>
      </c>
      <c r="V6" s="48"/>
    </row>
    <row r="7" spans="1:22" x14ac:dyDescent="0.25">
      <c r="A7">
        <v>902</v>
      </c>
      <c r="B7">
        <v>1353</v>
      </c>
      <c r="C7">
        <v>1226</v>
      </c>
      <c r="D7">
        <v>1738</v>
      </c>
      <c r="E7">
        <v>44.58</v>
      </c>
      <c r="F7">
        <v>292</v>
      </c>
      <c r="K7" s="17">
        <f t="shared" si="4"/>
        <v>0.90200000000000002</v>
      </c>
      <c r="L7" s="18">
        <f>IF(ISBLANK(B7),#REF!,B7)</f>
        <v>1353</v>
      </c>
      <c r="M7" s="4">
        <f>L7*60*'Berechnungen 525d'!$D$9/1000</f>
        <v>68.674825531914891</v>
      </c>
      <c r="N7" s="19">
        <f>IF(ISBLANK(C7),#REF!,C7)</f>
        <v>1226</v>
      </c>
      <c r="O7" s="19">
        <f>IF(ISBLANK(D7),#REF!,D7)</f>
        <v>1738</v>
      </c>
      <c r="P7" s="19">
        <f t="shared" si="5"/>
        <v>-512</v>
      </c>
      <c r="Q7" s="19">
        <f>IF(ISBLANK(E7),#REF!,E7)</f>
        <v>44.58</v>
      </c>
      <c r="R7" s="19">
        <f>IF(ISBLANK(D7),#REF!,D7)</f>
        <v>1738</v>
      </c>
      <c r="S7" s="19">
        <f t="shared" si="6"/>
        <v>-1693.42</v>
      </c>
      <c r="T7" s="47">
        <f t="shared" si="7"/>
        <v>44.58</v>
      </c>
      <c r="U7" s="50">
        <f t="shared" si="8"/>
        <v>292</v>
      </c>
      <c r="V7" s="48"/>
    </row>
    <row r="8" spans="1:22" x14ac:dyDescent="0.25">
      <c r="A8">
        <v>1092</v>
      </c>
      <c r="B8">
        <v>1371</v>
      </c>
      <c r="C8">
        <v>1226</v>
      </c>
      <c r="D8">
        <v>1738</v>
      </c>
      <c r="E8">
        <v>44.58</v>
      </c>
      <c r="F8">
        <v>292</v>
      </c>
      <c r="K8" s="17">
        <f t="shared" si="4"/>
        <v>1.0920000000000001</v>
      </c>
      <c r="L8" s="18">
        <f>IF(ISBLANK(B8),#REF!,B8)</f>
        <v>1371</v>
      </c>
      <c r="M8" s="4">
        <f>L8*60*'Berechnungen 525d'!$D$9/1000</f>
        <v>69.588459574468089</v>
      </c>
      <c r="N8" s="19">
        <f>IF(ISBLANK(C8),#REF!,C8)</f>
        <v>1226</v>
      </c>
      <c r="O8" s="19">
        <f>IF(ISBLANK(D8),#REF!,D8)</f>
        <v>1738</v>
      </c>
      <c r="P8" s="19">
        <f t="shared" si="5"/>
        <v>-512</v>
      </c>
      <c r="Q8" s="19">
        <f>IF(ISBLANK(E8),#REF!,E8)</f>
        <v>44.58</v>
      </c>
      <c r="R8" s="19">
        <f>IF(ISBLANK(D8),#REF!,D8)</f>
        <v>1738</v>
      </c>
      <c r="S8" s="19">
        <f t="shared" si="6"/>
        <v>-1693.42</v>
      </c>
      <c r="T8" s="47">
        <f t="shared" si="7"/>
        <v>44.58</v>
      </c>
      <c r="U8" s="50">
        <f t="shared" si="8"/>
        <v>292</v>
      </c>
      <c r="V8" s="48"/>
    </row>
    <row r="9" spans="1:22" x14ac:dyDescent="0.25">
      <c r="A9">
        <v>1272</v>
      </c>
      <c r="B9">
        <v>1371</v>
      </c>
      <c r="C9">
        <v>1492</v>
      </c>
      <c r="D9">
        <v>1738</v>
      </c>
      <c r="E9">
        <v>44.58</v>
      </c>
      <c r="F9">
        <v>292</v>
      </c>
      <c r="K9" s="17">
        <f t="shared" si="4"/>
        <v>1.272</v>
      </c>
      <c r="L9" s="18">
        <f>IF(ISBLANK(B9),#REF!,B9)</f>
        <v>1371</v>
      </c>
      <c r="M9" s="4">
        <f>L9*60*'Berechnungen 525d'!$D$9/1000</f>
        <v>69.588459574468089</v>
      </c>
      <c r="N9" s="19">
        <f>IF(ISBLANK(C9),#REF!,C9)</f>
        <v>1492</v>
      </c>
      <c r="O9" s="19">
        <f>IF(ISBLANK(D9),#REF!,D9)</f>
        <v>1738</v>
      </c>
      <c r="P9" s="19">
        <f t="shared" si="5"/>
        <v>-246</v>
      </c>
      <c r="Q9" s="19">
        <f>IF(ISBLANK(E9),#REF!,E9)</f>
        <v>44.58</v>
      </c>
      <c r="R9" s="19">
        <f>IF(ISBLANK(D9),#REF!,D9)</f>
        <v>1738</v>
      </c>
      <c r="S9" s="19">
        <f t="shared" si="6"/>
        <v>-1693.42</v>
      </c>
      <c r="T9" s="47">
        <f t="shared" si="7"/>
        <v>44.58</v>
      </c>
      <c r="U9" s="50">
        <f t="shared" si="8"/>
        <v>292</v>
      </c>
      <c r="V9" s="48"/>
    </row>
    <row r="10" spans="1:22" x14ac:dyDescent="0.25">
      <c r="A10">
        <v>1452</v>
      </c>
      <c r="B10">
        <v>1371</v>
      </c>
      <c r="C10">
        <v>1492</v>
      </c>
      <c r="D10">
        <v>1738</v>
      </c>
      <c r="E10">
        <v>44.58</v>
      </c>
      <c r="F10">
        <v>376</v>
      </c>
      <c r="K10" s="17">
        <f t="shared" si="4"/>
        <v>1.452</v>
      </c>
      <c r="L10" s="18">
        <f>IF(ISBLANK(B10),#REF!,B10)</f>
        <v>1371</v>
      </c>
      <c r="M10" s="4">
        <f>L10*60*'Berechnungen 525d'!$D$9/1000</f>
        <v>69.588459574468089</v>
      </c>
      <c r="N10" s="19">
        <f>IF(ISBLANK(C10),#REF!,C10)</f>
        <v>1492</v>
      </c>
      <c r="O10" s="19">
        <f>IF(ISBLANK(D10),#REF!,D10)</f>
        <v>1738</v>
      </c>
      <c r="P10" s="19">
        <f t="shared" si="5"/>
        <v>-246</v>
      </c>
      <c r="Q10" s="19">
        <f>IF(ISBLANK(E10),#REF!,E10)</f>
        <v>44.58</v>
      </c>
      <c r="R10" s="19">
        <f>IF(ISBLANK(D10),#REF!,D10)</f>
        <v>1738</v>
      </c>
      <c r="S10" s="19">
        <f t="shared" si="6"/>
        <v>-1693.42</v>
      </c>
      <c r="T10" s="47">
        <f t="shared" si="7"/>
        <v>44.58</v>
      </c>
      <c r="U10" s="50">
        <f t="shared" si="8"/>
        <v>376</v>
      </c>
      <c r="V10" s="48"/>
    </row>
    <row r="11" spans="1:22" x14ac:dyDescent="0.25">
      <c r="A11">
        <v>1643</v>
      </c>
      <c r="B11">
        <v>1371</v>
      </c>
      <c r="C11">
        <v>1492</v>
      </c>
      <c r="D11">
        <v>1738</v>
      </c>
      <c r="E11">
        <v>56.84</v>
      </c>
      <c r="F11">
        <v>376</v>
      </c>
      <c r="K11" s="17">
        <f t="shared" si="4"/>
        <v>1.643</v>
      </c>
      <c r="L11" s="18">
        <f>IF(ISBLANK(B11),#REF!,B11)</f>
        <v>1371</v>
      </c>
      <c r="M11" s="4">
        <f>L11*60*'Berechnungen 525d'!$D$9/1000</f>
        <v>69.588459574468089</v>
      </c>
      <c r="N11" s="19">
        <f>IF(ISBLANK(C11),#REF!,C11)</f>
        <v>1492</v>
      </c>
      <c r="O11" s="19">
        <f>IF(ISBLANK(D11),#REF!,D11)</f>
        <v>1738</v>
      </c>
      <c r="P11" s="19">
        <f t="shared" si="5"/>
        <v>-246</v>
      </c>
      <c r="Q11" s="19">
        <f>IF(ISBLANK(E11),#REF!,E11)</f>
        <v>56.84</v>
      </c>
      <c r="R11" s="19">
        <f>IF(ISBLANK(D11),#REF!,D11)</f>
        <v>1738</v>
      </c>
      <c r="S11" s="19">
        <f t="shared" si="6"/>
        <v>-1681.16</v>
      </c>
      <c r="T11" s="47">
        <f t="shared" si="7"/>
        <v>56.84</v>
      </c>
      <c r="U11" s="50">
        <f t="shared" si="8"/>
        <v>376</v>
      </c>
      <c r="V11" s="48"/>
    </row>
    <row r="12" spans="1:22" x14ac:dyDescent="0.25">
      <c r="A12">
        <v>1823</v>
      </c>
      <c r="B12">
        <v>1371</v>
      </c>
      <c r="C12">
        <v>1492</v>
      </c>
      <c r="D12">
        <v>1778</v>
      </c>
      <c r="E12">
        <v>56.84</v>
      </c>
      <c r="F12">
        <v>376</v>
      </c>
      <c r="K12" s="17">
        <f t="shared" si="4"/>
        <v>1.823</v>
      </c>
      <c r="L12" s="18">
        <f>IF(ISBLANK(B12),#REF!,B12)</f>
        <v>1371</v>
      </c>
      <c r="M12" s="4">
        <f>L12*60*'Berechnungen 525d'!$D$9/1000</f>
        <v>69.588459574468089</v>
      </c>
      <c r="N12" s="19">
        <f>IF(ISBLANK(C12),#REF!,C12)</f>
        <v>1492</v>
      </c>
      <c r="O12" s="19">
        <f>IF(ISBLANK(D12),#REF!,D12)</f>
        <v>1778</v>
      </c>
      <c r="P12" s="19">
        <f t="shared" si="5"/>
        <v>-286</v>
      </c>
      <c r="Q12" s="19">
        <f>IF(ISBLANK(E12),#REF!,E12)</f>
        <v>56.84</v>
      </c>
      <c r="R12" s="19">
        <f>IF(ISBLANK(D12),#REF!,D12)</f>
        <v>1778</v>
      </c>
      <c r="S12" s="19">
        <f t="shared" si="6"/>
        <v>-1721.16</v>
      </c>
      <c r="T12" s="47">
        <f t="shared" si="7"/>
        <v>56.84</v>
      </c>
      <c r="U12" s="50">
        <f t="shared" si="8"/>
        <v>376</v>
      </c>
      <c r="V12" s="48"/>
    </row>
    <row r="13" spans="1:22" x14ac:dyDescent="0.25">
      <c r="A13">
        <v>2013</v>
      </c>
      <c r="B13">
        <v>1405</v>
      </c>
      <c r="C13">
        <v>1492</v>
      </c>
      <c r="D13">
        <v>1778</v>
      </c>
      <c r="E13">
        <v>56.84</v>
      </c>
      <c r="F13">
        <v>376</v>
      </c>
      <c r="K13" s="17">
        <f t="shared" si="4"/>
        <v>2.0129999999999999</v>
      </c>
      <c r="L13" s="18">
        <f>IF(ISBLANK(B13),#REF!,B13)</f>
        <v>1405</v>
      </c>
      <c r="M13" s="4">
        <f>L13*60*'Berechnungen 525d'!$D$9/1000</f>
        <v>71.31421276595745</v>
      </c>
      <c r="N13" s="19">
        <f>IF(ISBLANK(C13),#REF!,C13)</f>
        <v>1492</v>
      </c>
      <c r="O13" s="19">
        <f>IF(ISBLANK(D13),#REF!,D13)</f>
        <v>1778</v>
      </c>
      <c r="P13" s="19">
        <f t="shared" si="5"/>
        <v>-286</v>
      </c>
      <c r="Q13" s="19">
        <f>IF(ISBLANK(E13),#REF!,E13)</f>
        <v>56.84</v>
      </c>
      <c r="R13" s="19">
        <f>IF(ISBLANK(D13),#REF!,D13)</f>
        <v>1778</v>
      </c>
      <c r="S13" s="19">
        <f t="shared" si="6"/>
        <v>-1721.16</v>
      </c>
      <c r="T13" s="47">
        <f t="shared" si="7"/>
        <v>56.84</v>
      </c>
      <c r="U13" s="50">
        <f t="shared" si="8"/>
        <v>376</v>
      </c>
      <c r="V13" s="48"/>
    </row>
    <row r="14" spans="1:22" x14ac:dyDescent="0.25">
      <c r="A14">
        <v>2213</v>
      </c>
      <c r="B14">
        <v>1405</v>
      </c>
      <c r="C14">
        <v>1766</v>
      </c>
      <c r="D14">
        <v>1778</v>
      </c>
      <c r="E14">
        <v>56.84</v>
      </c>
      <c r="F14">
        <v>376</v>
      </c>
      <c r="K14" s="17">
        <f t="shared" si="4"/>
        <v>2.2130000000000001</v>
      </c>
      <c r="L14" s="18">
        <f>IF(ISBLANK(B14),#REF!,B14)</f>
        <v>1405</v>
      </c>
      <c r="M14" s="4">
        <f>L14*60*'Berechnungen 525d'!$D$9/1000</f>
        <v>71.31421276595745</v>
      </c>
      <c r="N14" s="19">
        <f>IF(ISBLANK(C14),#REF!,C14)</f>
        <v>1766</v>
      </c>
      <c r="O14" s="19">
        <f>IF(ISBLANK(D14),#REF!,D14)</f>
        <v>1778</v>
      </c>
      <c r="P14" s="19">
        <f t="shared" si="5"/>
        <v>-12</v>
      </c>
      <c r="Q14" s="19">
        <f>IF(ISBLANK(E14),#REF!,E14)</f>
        <v>56.84</v>
      </c>
      <c r="R14" s="19">
        <f>IF(ISBLANK(D14),#REF!,D14)</f>
        <v>1778</v>
      </c>
      <c r="S14" s="19">
        <f t="shared" si="6"/>
        <v>-1721.16</v>
      </c>
      <c r="T14" s="47">
        <f t="shared" si="7"/>
        <v>56.84</v>
      </c>
      <c r="U14" s="50">
        <f t="shared" si="8"/>
        <v>376</v>
      </c>
      <c r="V14" s="48"/>
    </row>
    <row r="15" spans="1:22" x14ac:dyDescent="0.25">
      <c r="A15">
        <v>2414</v>
      </c>
      <c r="B15">
        <v>1405</v>
      </c>
      <c r="C15">
        <v>1766</v>
      </c>
      <c r="D15">
        <v>1778</v>
      </c>
      <c r="E15">
        <v>56.84</v>
      </c>
      <c r="F15">
        <v>418</v>
      </c>
      <c r="K15" s="17">
        <f t="shared" si="4"/>
        <v>2.4140000000000001</v>
      </c>
      <c r="L15" s="18">
        <f>IF(ISBLANK(B15),#REF!,B15)</f>
        <v>1405</v>
      </c>
      <c r="M15" s="4">
        <f>L15*60*'Berechnungen 525d'!$D$9/1000</f>
        <v>71.31421276595745</v>
      </c>
      <c r="N15" s="19">
        <f>IF(ISBLANK(C15),#REF!,C15)</f>
        <v>1766</v>
      </c>
      <c r="O15" s="19">
        <f>IF(ISBLANK(D15),#REF!,D15)</f>
        <v>1778</v>
      </c>
      <c r="P15" s="19">
        <f t="shared" si="5"/>
        <v>-12</v>
      </c>
      <c r="Q15" s="19">
        <f>IF(ISBLANK(E15),#REF!,E15)</f>
        <v>56.84</v>
      </c>
      <c r="R15" s="19">
        <f>IF(ISBLANK(D15),#REF!,D15)</f>
        <v>1778</v>
      </c>
      <c r="S15" s="19">
        <f t="shared" si="6"/>
        <v>-1721.16</v>
      </c>
      <c r="T15" s="47">
        <f t="shared" si="7"/>
        <v>56.84</v>
      </c>
      <c r="U15" s="50">
        <f t="shared" si="8"/>
        <v>418</v>
      </c>
      <c r="V15" s="48"/>
    </row>
    <row r="16" spans="1:22" x14ac:dyDescent="0.25">
      <c r="A16">
        <v>2584</v>
      </c>
      <c r="B16">
        <v>1405</v>
      </c>
      <c r="C16">
        <v>1766</v>
      </c>
      <c r="D16">
        <v>1778</v>
      </c>
      <c r="E16">
        <v>62.41</v>
      </c>
      <c r="F16">
        <v>418</v>
      </c>
      <c r="K16" s="17">
        <f t="shared" si="4"/>
        <v>2.5840000000000001</v>
      </c>
      <c r="L16" s="18">
        <f>IF(ISBLANK(B16),#REF!,B16)</f>
        <v>1405</v>
      </c>
      <c r="M16" s="4">
        <f>L16*60*'Berechnungen 525d'!$D$9/1000</f>
        <v>71.31421276595745</v>
      </c>
      <c r="N16" s="19">
        <f>IF(ISBLANK(C16),#REF!,C16)</f>
        <v>1766</v>
      </c>
      <c r="O16" s="19">
        <f>IF(ISBLANK(D16),#REF!,D16)</f>
        <v>1778</v>
      </c>
      <c r="P16" s="19">
        <f t="shared" si="5"/>
        <v>-12</v>
      </c>
      <c r="Q16" s="19">
        <f>IF(ISBLANK(E16),#REF!,E16)</f>
        <v>62.41</v>
      </c>
      <c r="R16" s="19">
        <f>IF(ISBLANK(D16),#REF!,D16)</f>
        <v>1778</v>
      </c>
      <c r="S16" s="19">
        <f t="shared" si="6"/>
        <v>-1715.59</v>
      </c>
      <c r="T16" s="47">
        <f t="shared" si="7"/>
        <v>62.41</v>
      </c>
      <c r="U16" s="50">
        <f t="shared" si="8"/>
        <v>418</v>
      </c>
      <c r="V16" s="48"/>
    </row>
    <row r="17" spans="1:22" x14ac:dyDescent="0.25">
      <c r="A17">
        <v>2764</v>
      </c>
      <c r="B17">
        <v>1405</v>
      </c>
      <c r="C17">
        <v>1766</v>
      </c>
      <c r="D17">
        <v>1834</v>
      </c>
      <c r="E17">
        <v>62.41</v>
      </c>
      <c r="F17">
        <v>418</v>
      </c>
      <c r="K17" s="17">
        <f t="shared" si="4"/>
        <v>2.7639999999999998</v>
      </c>
      <c r="L17" s="18">
        <f>IF(ISBLANK(B17),#REF!,B17)</f>
        <v>1405</v>
      </c>
      <c r="M17" s="4">
        <f>L17*60*'Berechnungen 525d'!$D$9/1000</f>
        <v>71.31421276595745</v>
      </c>
      <c r="N17" s="19">
        <f>IF(ISBLANK(C17),#REF!,C17)</f>
        <v>1766</v>
      </c>
      <c r="O17" s="19">
        <f>IF(ISBLANK(D17),#REF!,D17)</f>
        <v>1834</v>
      </c>
      <c r="P17" s="19">
        <f t="shared" si="5"/>
        <v>-68</v>
      </c>
      <c r="Q17" s="19">
        <f>IF(ISBLANK(E17),#REF!,E17)</f>
        <v>62.41</v>
      </c>
      <c r="R17" s="19">
        <f>IF(ISBLANK(D17),#REF!,D17)</f>
        <v>1834</v>
      </c>
      <c r="S17" s="19">
        <f t="shared" si="6"/>
        <v>-1771.59</v>
      </c>
      <c r="T17" s="47">
        <f t="shared" si="7"/>
        <v>62.41</v>
      </c>
      <c r="U17" s="50">
        <f t="shared" si="8"/>
        <v>418</v>
      </c>
      <c r="V17" s="48"/>
    </row>
    <row r="18" spans="1:22" x14ac:dyDescent="0.25">
      <c r="A18">
        <v>2955</v>
      </c>
      <c r="B18">
        <v>1449</v>
      </c>
      <c r="C18">
        <v>1766</v>
      </c>
      <c r="D18">
        <v>1834</v>
      </c>
      <c r="E18">
        <v>62.41</v>
      </c>
      <c r="F18">
        <v>418</v>
      </c>
      <c r="K18" s="17">
        <f t="shared" si="4"/>
        <v>2.9550000000000001</v>
      </c>
      <c r="L18" s="18">
        <f>IF(ISBLANK(B18),#REF!,B18)</f>
        <v>1449</v>
      </c>
      <c r="M18" s="4">
        <f>L18*60*'Berechnungen 525d'!$D$9/1000</f>
        <v>73.547540425531921</v>
      </c>
      <c r="N18" s="19">
        <f>IF(ISBLANK(C18),#REF!,C18)</f>
        <v>1766</v>
      </c>
      <c r="O18" s="19">
        <f>IF(ISBLANK(D18),#REF!,D18)</f>
        <v>1834</v>
      </c>
      <c r="P18" s="19">
        <f t="shared" si="5"/>
        <v>-68</v>
      </c>
      <c r="Q18" s="19">
        <f>IF(ISBLANK(E18),#REF!,E18)</f>
        <v>62.41</v>
      </c>
      <c r="R18" s="19">
        <f>IF(ISBLANK(D18),#REF!,D18)</f>
        <v>1834</v>
      </c>
      <c r="S18" s="19">
        <f t="shared" si="6"/>
        <v>-1771.59</v>
      </c>
      <c r="T18" s="47">
        <f t="shared" si="7"/>
        <v>62.41</v>
      </c>
      <c r="U18" s="50">
        <f t="shared" si="8"/>
        <v>418</v>
      </c>
      <c r="V18" s="48"/>
    </row>
    <row r="19" spans="1:22" x14ac:dyDescent="0.25">
      <c r="A19">
        <v>3105</v>
      </c>
      <c r="B19">
        <v>1449</v>
      </c>
      <c r="C19">
        <v>1991</v>
      </c>
      <c r="D19">
        <v>1834</v>
      </c>
      <c r="E19">
        <v>62.41</v>
      </c>
      <c r="F19">
        <v>418</v>
      </c>
      <c r="K19" s="17">
        <f t="shared" si="4"/>
        <v>3.105</v>
      </c>
      <c r="L19" s="18">
        <f>IF(ISBLANK(B19),#REF!,B19)</f>
        <v>1449</v>
      </c>
      <c r="M19" s="4">
        <f>L19*60*'Berechnungen 525d'!$D$9/1000</f>
        <v>73.547540425531921</v>
      </c>
      <c r="N19" s="19">
        <f>IF(ISBLANK(C19),#REF!,C19)</f>
        <v>1991</v>
      </c>
      <c r="O19" s="19">
        <f>IF(ISBLANK(D19),#REF!,D19)</f>
        <v>1834</v>
      </c>
      <c r="P19" s="19">
        <f t="shared" si="5"/>
        <v>157</v>
      </c>
      <c r="Q19" s="19">
        <f>IF(ISBLANK(E19),#REF!,E19)</f>
        <v>62.41</v>
      </c>
      <c r="R19" s="19">
        <f>IF(ISBLANK(D19),#REF!,D19)</f>
        <v>1834</v>
      </c>
      <c r="S19" s="19">
        <f t="shared" si="6"/>
        <v>-1771.59</v>
      </c>
      <c r="T19" s="47">
        <f t="shared" si="7"/>
        <v>62.41</v>
      </c>
      <c r="U19" s="50">
        <f t="shared" si="8"/>
        <v>418</v>
      </c>
      <c r="V19" s="48"/>
    </row>
    <row r="20" spans="1:22" x14ac:dyDescent="0.25">
      <c r="A20">
        <v>3335</v>
      </c>
      <c r="B20">
        <v>1449</v>
      </c>
      <c r="C20">
        <v>1991</v>
      </c>
      <c r="D20">
        <v>1834</v>
      </c>
      <c r="E20">
        <v>62.41</v>
      </c>
      <c r="F20">
        <v>434</v>
      </c>
      <c r="K20" s="17">
        <f t="shared" si="4"/>
        <v>3.335</v>
      </c>
      <c r="L20" s="18">
        <f>IF(ISBLANK(B20),#REF!,B20)</f>
        <v>1449</v>
      </c>
      <c r="M20" s="4">
        <f>L20*60*'Berechnungen 525d'!$D$9/1000</f>
        <v>73.547540425531921</v>
      </c>
      <c r="N20" s="19">
        <f>IF(ISBLANK(C20),#REF!,C20)</f>
        <v>1991</v>
      </c>
      <c r="O20" s="19">
        <f>IF(ISBLANK(D20),#REF!,D20)</f>
        <v>1834</v>
      </c>
      <c r="P20" s="19">
        <f t="shared" si="5"/>
        <v>157</v>
      </c>
      <c r="Q20" s="19">
        <f>IF(ISBLANK(E20),#REF!,E20)</f>
        <v>62.41</v>
      </c>
      <c r="R20" s="19">
        <f>IF(ISBLANK(D20),#REF!,D20)</f>
        <v>1834</v>
      </c>
      <c r="S20" s="19">
        <f t="shared" si="6"/>
        <v>-1771.59</v>
      </c>
      <c r="T20" s="47">
        <f t="shared" si="7"/>
        <v>62.41</v>
      </c>
      <c r="U20" s="50">
        <f t="shared" si="8"/>
        <v>434</v>
      </c>
      <c r="V20" s="48"/>
    </row>
    <row r="21" spans="1:22" x14ac:dyDescent="0.25">
      <c r="A21">
        <v>3505</v>
      </c>
      <c r="B21">
        <v>1449</v>
      </c>
      <c r="C21">
        <v>1991</v>
      </c>
      <c r="D21">
        <v>1834</v>
      </c>
      <c r="E21">
        <v>62.86</v>
      </c>
      <c r="F21">
        <v>434</v>
      </c>
      <c r="K21" s="17">
        <f t="shared" si="4"/>
        <v>3.5049999999999999</v>
      </c>
      <c r="L21" s="18">
        <f>IF(ISBLANK(B21),#REF!,B21)</f>
        <v>1449</v>
      </c>
      <c r="M21" s="4">
        <f>L21*60*'Berechnungen 525d'!$D$9/1000</f>
        <v>73.547540425531921</v>
      </c>
      <c r="N21" s="19">
        <f>IF(ISBLANK(C21),#REF!,C21)</f>
        <v>1991</v>
      </c>
      <c r="O21" s="19">
        <f>IF(ISBLANK(D21),#REF!,D21)</f>
        <v>1834</v>
      </c>
      <c r="P21" s="19">
        <f t="shared" si="5"/>
        <v>157</v>
      </c>
      <c r="Q21" s="19">
        <f>IF(ISBLANK(E21),#REF!,E21)</f>
        <v>62.86</v>
      </c>
      <c r="R21" s="19">
        <f>IF(ISBLANK(D21),#REF!,D21)</f>
        <v>1834</v>
      </c>
      <c r="S21" s="19">
        <f t="shared" si="6"/>
        <v>-1771.14</v>
      </c>
      <c r="T21" s="47">
        <f t="shared" si="7"/>
        <v>62.86</v>
      </c>
      <c r="U21" s="50">
        <f t="shared" si="8"/>
        <v>434</v>
      </c>
      <c r="V21" s="48"/>
    </row>
    <row r="22" spans="1:22" x14ac:dyDescent="0.25">
      <c r="A22">
        <v>3696</v>
      </c>
      <c r="B22">
        <v>1449</v>
      </c>
      <c r="C22">
        <v>1991</v>
      </c>
      <c r="D22">
        <v>1880</v>
      </c>
      <c r="E22">
        <v>62.86</v>
      </c>
      <c r="F22">
        <v>434</v>
      </c>
      <c r="K22" s="17">
        <f t="shared" si="4"/>
        <v>3.6960000000000002</v>
      </c>
      <c r="L22" s="18">
        <f>IF(ISBLANK(B22),#REF!,B22)</f>
        <v>1449</v>
      </c>
      <c r="M22" s="4">
        <f>L22*60*'Berechnungen 525d'!$D$9/1000</f>
        <v>73.547540425531921</v>
      </c>
      <c r="N22" s="19">
        <f>IF(ISBLANK(C22),#REF!,C22)</f>
        <v>1991</v>
      </c>
      <c r="O22" s="19">
        <f>IF(ISBLANK(D22),#REF!,D22)</f>
        <v>1880</v>
      </c>
      <c r="P22" s="19">
        <f t="shared" si="5"/>
        <v>111</v>
      </c>
      <c r="Q22" s="19">
        <f>IF(ISBLANK(E22),#REF!,E22)</f>
        <v>62.86</v>
      </c>
      <c r="R22" s="19">
        <f>IF(ISBLANK(D22),#REF!,D22)</f>
        <v>1880</v>
      </c>
      <c r="S22" s="19">
        <f t="shared" si="6"/>
        <v>-1817.14</v>
      </c>
      <c r="T22" s="47">
        <f t="shared" si="7"/>
        <v>62.86</v>
      </c>
      <c r="U22" s="50">
        <f t="shared" si="8"/>
        <v>434</v>
      </c>
      <c r="V22" s="48"/>
    </row>
    <row r="23" spans="1:22" x14ac:dyDescent="0.25">
      <c r="A23">
        <v>3886</v>
      </c>
      <c r="B23">
        <v>1510</v>
      </c>
      <c r="C23">
        <v>1991</v>
      </c>
      <c r="D23">
        <v>1880</v>
      </c>
      <c r="E23">
        <v>62.86</v>
      </c>
      <c r="F23">
        <v>434</v>
      </c>
      <c r="K23" s="17">
        <f t="shared" si="4"/>
        <v>3.8860000000000001</v>
      </c>
      <c r="L23" s="18">
        <f>IF(ISBLANK(B23),#REF!,B23)</f>
        <v>1510</v>
      </c>
      <c r="M23" s="4">
        <f>L23*60*'Berechnungen 525d'!$D$9/1000</f>
        <v>76.643744680851057</v>
      </c>
      <c r="N23" s="19">
        <f>IF(ISBLANK(C23),#REF!,C23)</f>
        <v>1991</v>
      </c>
      <c r="O23" s="19">
        <f>IF(ISBLANK(D23),#REF!,D23)</f>
        <v>1880</v>
      </c>
      <c r="P23" s="19">
        <f t="shared" si="5"/>
        <v>111</v>
      </c>
      <c r="Q23" s="19">
        <f>IF(ISBLANK(E23),#REF!,E23)</f>
        <v>62.86</v>
      </c>
      <c r="R23" s="19">
        <f>IF(ISBLANK(D23),#REF!,D23)</f>
        <v>1880</v>
      </c>
      <c r="S23" s="19">
        <f t="shared" si="6"/>
        <v>-1817.14</v>
      </c>
      <c r="T23" s="47">
        <f t="shared" si="7"/>
        <v>62.86</v>
      </c>
      <c r="U23" s="50">
        <f t="shared" si="8"/>
        <v>434</v>
      </c>
      <c r="V23" s="48"/>
    </row>
    <row r="24" spans="1:22" x14ac:dyDescent="0.25">
      <c r="A24">
        <v>4086</v>
      </c>
      <c r="B24">
        <v>1510</v>
      </c>
      <c r="C24">
        <v>1918</v>
      </c>
      <c r="D24">
        <v>1880</v>
      </c>
      <c r="E24">
        <v>62.86</v>
      </c>
      <c r="F24">
        <v>434</v>
      </c>
      <c r="K24" s="17">
        <f t="shared" si="4"/>
        <v>4.0860000000000003</v>
      </c>
      <c r="L24" s="18">
        <f>IF(ISBLANK(B24),#REF!,B24)</f>
        <v>1510</v>
      </c>
      <c r="M24" s="4">
        <f>L24*60*'Berechnungen 525d'!$D$9/1000</f>
        <v>76.643744680851057</v>
      </c>
      <c r="N24" s="19">
        <f>IF(ISBLANK(C24),#REF!,C24)</f>
        <v>1918</v>
      </c>
      <c r="O24" s="19">
        <f>IF(ISBLANK(D24),#REF!,D24)</f>
        <v>1880</v>
      </c>
      <c r="P24" s="19">
        <f t="shared" si="5"/>
        <v>38</v>
      </c>
      <c r="Q24" s="19">
        <f>IF(ISBLANK(E24),#REF!,E24)</f>
        <v>62.86</v>
      </c>
      <c r="R24" s="19">
        <f>IF(ISBLANK(D24),#REF!,D24)</f>
        <v>1880</v>
      </c>
      <c r="S24" s="19">
        <f t="shared" si="6"/>
        <v>-1817.14</v>
      </c>
      <c r="T24" s="47">
        <f t="shared" si="7"/>
        <v>62.86</v>
      </c>
      <c r="U24" s="50">
        <f t="shared" si="8"/>
        <v>434</v>
      </c>
      <c r="V24" s="48"/>
    </row>
    <row r="25" spans="1:22" x14ac:dyDescent="0.25">
      <c r="A25">
        <v>4276</v>
      </c>
      <c r="B25">
        <v>1510</v>
      </c>
      <c r="C25">
        <v>1918</v>
      </c>
      <c r="D25">
        <v>1880</v>
      </c>
      <c r="E25">
        <v>62.86</v>
      </c>
      <c r="F25">
        <v>454</v>
      </c>
      <c r="K25" s="17">
        <f t="shared" si="4"/>
        <v>4.2759999999999998</v>
      </c>
      <c r="L25" s="18">
        <f>IF(ISBLANK(B25),#REF!,B25)</f>
        <v>1510</v>
      </c>
      <c r="M25" s="4">
        <f>L25*60*'Berechnungen 525d'!$D$9/1000</f>
        <v>76.643744680851057</v>
      </c>
      <c r="N25" s="19">
        <f>IF(ISBLANK(C25),#REF!,C25)</f>
        <v>1918</v>
      </c>
      <c r="O25" s="19">
        <f>IF(ISBLANK(D25),#REF!,D25)</f>
        <v>1880</v>
      </c>
      <c r="P25" s="19">
        <f t="shared" si="5"/>
        <v>38</v>
      </c>
      <c r="Q25" s="19">
        <f>IF(ISBLANK(E25),#REF!,E25)</f>
        <v>62.86</v>
      </c>
      <c r="R25" s="19">
        <f>IF(ISBLANK(D25),#REF!,D25)</f>
        <v>1880</v>
      </c>
      <c r="S25" s="19">
        <f t="shared" si="6"/>
        <v>-1817.14</v>
      </c>
      <c r="T25" s="47">
        <f t="shared" si="7"/>
        <v>62.86</v>
      </c>
      <c r="U25" s="50">
        <f t="shared" si="8"/>
        <v>454</v>
      </c>
      <c r="V25" s="48"/>
    </row>
    <row r="26" spans="1:22" x14ac:dyDescent="0.25">
      <c r="A26">
        <v>4447</v>
      </c>
      <c r="B26">
        <v>1510</v>
      </c>
      <c r="C26">
        <v>1918</v>
      </c>
      <c r="D26">
        <v>1880</v>
      </c>
      <c r="E26">
        <v>67.260000000000005</v>
      </c>
      <c r="F26">
        <v>454</v>
      </c>
      <c r="K26" s="17">
        <f t="shared" si="4"/>
        <v>4.4470000000000001</v>
      </c>
      <c r="L26" s="18">
        <f>IF(ISBLANK(B26),#REF!,B26)</f>
        <v>1510</v>
      </c>
      <c r="M26" s="4">
        <f>L26*60*'Berechnungen 525d'!$D$9/1000</f>
        <v>76.643744680851057</v>
      </c>
      <c r="N26" s="19">
        <f>IF(ISBLANK(C26),#REF!,C26)</f>
        <v>1918</v>
      </c>
      <c r="O26" s="19">
        <f>IF(ISBLANK(D26),#REF!,D26)</f>
        <v>1880</v>
      </c>
      <c r="P26" s="19">
        <f t="shared" si="5"/>
        <v>38</v>
      </c>
      <c r="Q26" s="19">
        <f>IF(ISBLANK(E26),#REF!,E26)</f>
        <v>67.260000000000005</v>
      </c>
      <c r="R26" s="19">
        <f>IF(ISBLANK(D26),#REF!,D26)</f>
        <v>1880</v>
      </c>
      <c r="S26" s="19">
        <f t="shared" si="6"/>
        <v>-1812.74</v>
      </c>
      <c r="T26" s="47">
        <f t="shared" si="7"/>
        <v>67.260000000000005</v>
      </c>
      <c r="U26" s="50">
        <f t="shared" si="8"/>
        <v>454</v>
      </c>
      <c r="V26" s="48"/>
    </row>
    <row r="27" spans="1:22" x14ac:dyDescent="0.25">
      <c r="A27">
        <v>4627</v>
      </c>
      <c r="B27">
        <v>1510</v>
      </c>
      <c r="C27">
        <v>1918</v>
      </c>
      <c r="D27">
        <v>1942</v>
      </c>
      <c r="E27">
        <v>67.260000000000005</v>
      </c>
      <c r="F27">
        <v>454</v>
      </c>
      <c r="K27" s="17">
        <f t="shared" si="4"/>
        <v>4.6269999999999998</v>
      </c>
      <c r="L27" s="18">
        <f>IF(ISBLANK(B27),#REF!,B27)</f>
        <v>1510</v>
      </c>
      <c r="M27" s="4">
        <f>L27*60*'Berechnungen 525d'!$D$9/1000</f>
        <v>76.643744680851057</v>
      </c>
      <c r="N27" s="19">
        <f>IF(ISBLANK(C27),#REF!,C27)</f>
        <v>1918</v>
      </c>
      <c r="O27" s="19">
        <f>IF(ISBLANK(D27),#REF!,D27)</f>
        <v>1942</v>
      </c>
      <c r="P27" s="19">
        <f t="shared" si="5"/>
        <v>-24</v>
      </c>
      <c r="Q27" s="19">
        <f>IF(ISBLANK(E27),#REF!,E27)</f>
        <v>67.260000000000005</v>
      </c>
      <c r="R27" s="19">
        <f>IF(ISBLANK(D27),#REF!,D27)</f>
        <v>1942</v>
      </c>
      <c r="S27" s="19">
        <f t="shared" si="6"/>
        <v>-1874.74</v>
      </c>
      <c r="T27" s="47">
        <f t="shared" si="7"/>
        <v>67.260000000000005</v>
      </c>
      <c r="U27" s="50">
        <f t="shared" si="8"/>
        <v>454</v>
      </c>
      <c r="V27" s="48"/>
    </row>
    <row r="28" spans="1:22" x14ac:dyDescent="0.25">
      <c r="A28">
        <v>4807</v>
      </c>
      <c r="B28">
        <v>1572</v>
      </c>
      <c r="C28">
        <v>1918</v>
      </c>
      <c r="D28">
        <v>1942</v>
      </c>
      <c r="E28">
        <v>67.260000000000005</v>
      </c>
      <c r="F28">
        <v>454</v>
      </c>
      <c r="K28" s="17">
        <f t="shared" si="4"/>
        <v>4.8070000000000004</v>
      </c>
      <c r="L28" s="18">
        <f>IF(ISBLANK(B28),#REF!,B28)</f>
        <v>1572</v>
      </c>
      <c r="M28" s="4">
        <f>L28*60*'Berechnungen 525d'!$D$9/1000</f>
        <v>79.790706382978726</v>
      </c>
      <c r="N28" s="19">
        <f>IF(ISBLANK(C28),#REF!,C28)</f>
        <v>1918</v>
      </c>
      <c r="O28" s="19">
        <f>IF(ISBLANK(D28),#REF!,D28)</f>
        <v>1942</v>
      </c>
      <c r="P28" s="19">
        <f t="shared" si="5"/>
        <v>-24</v>
      </c>
      <c r="Q28" s="19">
        <f>IF(ISBLANK(E28),#REF!,E28)</f>
        <v>67.260000000000005</v>
      </c>
      <c r="R28" s="19">
        <f>IF(ISBLANK(D28),#REF!,D28)</f>
        <v>1942</v>
      </c>
      <c r="S28" s="19">
        <f t="shared" si="6"/>
        <v>-1874.74</v>
      </c>
      <c r="T28" s="47">
        <f t="shared" si="7"/>
        <v>67.260000000000005</v>
      </c>
      <c r="U28" s="50">
        <f t="shared" si="8"/>
        <v>454</v>
      </c>
      <c r="V28" s="48"/>
    </row>
    <row r="29" spans="1:22" x14ac:dyDescent="0.25">
      <c r="A29">
        <v>4998</v>
      </c>
      <c r="B29">
        <v>1572</v>
      </c>
      <c r="C29">
        <v>2077</v>
      </c>
      <c r="D29">
        <v>1942</v>
      </c>
      <c r="E29">
        <v>67.260000000000005</v>
      </c>
      <c r="F29">
        <v>454</v>
      </c>
      <c r="K29" s="17">
        <f t="shared" si="4"/>
        <v>4.9980000000000002</v>
      </c>
      <c r="L29" s="18">
        <f>IF(ISBLANK(B29),#REF!,B29)</f>
        <v>1572</v>
      </c>
      <c r="M29" s="4">
        <f>L29*60*'Berechnungen 525d'!$D$9/1000</f>
        <v>79.790706382978726</v>
      </c>
      <c r="N29" s="19">
        <f>IF(ISBLANK(C29),#REF!,C29)</f>
        <v>2077</v>
      </c>
      <c r="O29" s="19">
        <f>IF(ISBLANK(D29),#REF!,D29)</f>
        <v>1942</v>
      </c>
      <c r="P29" s="19">
        <f t="shared" si="5"/>
        <v>135</v>
      </c>
      <c r="Q29" s="19">
        <f>IF(ISBLANK(E29),#REF!,E29)</f>
        <v>67.260000000000005</v>
      </c>
      <c r="R29" s="19">
        <f>IF(ISBLANK(D29),#REF!,D29)</f>
        <v>1942</v>
      </c>
      <c r="S29" s="19">
        <f t="shared" si="6"/>
        <v>-1874.74</v>
      </c>
      <c r="T29" s="47">
        <f t="shared" si="7"/>
        <v>67.260000000000005</v>
      </c>
      <c r="U29" s="50">
        <f t="shared" si="8"/>
        <v>454</v>
      </c>
      <c r="V29" s="48"/>
    </row>
    <row r="30" spans="1:22" x14ac:dyDescent="0.25">
      <c r="A30">
        <v>5188</v>
      </c>
      <c r="B30">
        <v>1572</v>
      </c>
      <c r="C30">
        <v>2077</v>
      </c>
      <c r="D30">
        <v>1942</v>
      </c>
      <c r="E30">
        <v>67.260000000000005</v>
      </c>
      <c r="F30">
        <v>476</v>
      </c>
      <c r="K30" s="17">
        <f t="shared" si="4"/>
        <v>5.1879999999999997</v>
      </c>
      <c r="L30" s="18">
        <f>IF(ISBLANK(B30),#REF!,B30)</f>
        <v>1572</v>
      </c>
      <c r="M30" s="4">
        <f>L30*60*'Berechnungen 525d'!$D$9/1000</f>
        <v>79.790706382978726</v>
      </c>
      <c r="N30" s="19">
        <f>IF(ISBLANK(C30),#REF!,C30)</f>
        <v>2077</v>
      </c>
      <c r="O30" s="19">
        <f>IF(ISBLANK(D30),#REF!,D30)</f>
        <v>1942</v>
      </c>
      <c r="P30" s="19">
        <f t="shared" si="5"/>
        <v>135</v>
      </c>
      <c r="Q30" s="19">
        <f>IF(ISBLANK(E30),#REF!,E30)</f>
        <v>67.260000000000005</v>
      </c>
      <c r="R30" s="19">
        <f>IF(ISBLANK(D30),#REF!,D30)</f>
        <v>1942</v>
      </c>
      <c r="S30" s="19">
        <f t="shared" si="6"/>
        <v>-1874.74</v>
      </c>
      <c r="T30" s="47">
        <f t="shared" si="7"/>
        <v>67.260000000000005</v>
      </c>
      <c r="U30" s="50">
        <f t="shared" si="8"/>
        <v>476</v>
      </c>
      <c r="V30" s="48"/>
    </row>
    <row r="31" spans="1:22" x14ac:dyDescent="0.25">
      <c r="A31">
        <v>5378</v>
      </c>
      <c r="B31">
        <v>1572</v>
      </c>
      <c r="C31">
        <v>2077</v>
      </c>
      <c r="D31">
        <v>1942</v>
      </c>
      <c r="E31">
        <v>69.489999999999995</v>
      </c>
      <c r="F31">
        <v>476</v>
      </c>
      <c r="K31" s="17">
        <f t="shared" si="4"/>
        <v>5.3780000000000001</v>
      </c>
      <c r="L31" s="18">
        <f>IF(ISBLANK(B31),#REF!,B31)</f>
        <v>1572</v>
      </c>
      <c r="M31" s="4">
        <f>L31*60*'Berechnungen 525d'!$D$9/1000</f>
        <v>79.790706382978726</v>
      </c>
      <c r="N31" s="19">
        <f>IF(ISBLANK(C31),#REF!,C31)</f>
        <v>2077</v>
      </c>
      <c r="O31" s="19">
        <f>IF(ISBLANK(D31),#REF!,D31)</f>
        <v>1942</v>
      </c>
      <c r="P31" s="19">
        <f t="shared" si="5"/>
        <v>135</v>
      </c>
      <c r="Q31" s="19">
        <f>IF(ISBLANK(E31),#REF!,E31)</f>
        <v>69.489999999999995</v>
      </c>
      <c r="R31" s="19">
        <f>IF(ISBLANK(D31),#REF!,D31)</f>
        <v>1942</v>
      </c>
      <c r="S31" s="19">
        <f t="shared" si="6"/>
        <v>-1872.51</v>
      </c>
      <c r="T31" s="47">
        <f t="shared" si="7"/>
        <v>69.489999999999995</v>
      </c>
      <c r="U31" s="50">
        <f t="shared" si="8"/>
        <v>476</v>
      </c>
      <c r="V31" s="48"/>
    </row>
    <row r="32" spans="1:22" x14ac:dyDescent="0.25">
      <c r="A32">
        <v>5568</v>
      </c>
      <c r="B32">
        <v>1572</v>
      </c>
      <c r="C32">
        <v>2077</v>
      </c>
      <c r="D32">
        <v>2007</v>
      </c>
      <c r="E32">
        <v>69.489999999999995</v>
      </c>
      <c r="F32">
        <v>476</v>
      </c>
      <c r="K32" s="17">
        <f t="shared" si="4"/>
        <v>5.5679999999999996</v>
      </c>
      <c r="L32" s="18">
        <f>IF(ISBLANK(B32),#REF!,B32)</f>
        <v>1572</v>
      </c>
      <c r="M32" s="4">
        <f>L32*60*'Berechnungen 525d'!$D$9/1000</f>
        <v>79.790706382978726</v>
      </c>
      <c r="N32" s="19">
        <f>IF(ISBLANK(C32),#REF!,C32)</f>
        <v>2077</v>
      </c>
      <c r="O32" s="19">
        <f>IF(ISBLANK(D32),#REF!,D32)</f>
        <v>2007</v>
      </c>
      <c r="P32" s="19">
        <f t="shared" si="5"/>
        <v>70</v>
      </c>
      <c r="Q32" s="19">
        <f>IF(ISBLANK(E32),#REF!,E32)</f>
        <v>69.489999999999995</v>
      </c>
      <c r="R32" s="19">
        <f>IF(ISBLANK(D32),#REF!,D32)</f>
        <v>2007</v>
      </c>
      <c r="S32" s="19">
        <f t="shared" si="6"/>
        <v>-1937.51</v>
      </c>
      <c r="T32" s="47">
        <f t="shared" si="7"/>
        <v>69.489999999999995</v>
      </c>
      <c r="U32" s="50">
        <f t="shared" si="8"/>
        <v>476</v>
      </c>
      <c r="V32" s="48"/>
    </row>
    <row r="33" spans="1:22" x14ac:dyDescent="0.25">
      <c r="A33">
        <v>5769</v>
      </c>
      <c r="B33">
        <v>1629</v>
      </c>
      <c r="C33">
        <v>2077</v>
      </c>
      <c r="D33">
        <v>2007</v>
      </c>
      <c r="E33">
        <v>69.489999999999995</v>
      </c>
      <c r="F33">
        <v>476</v>
      </c>
      <c r="K33" s="17">
        <f t="shared" si="4"/>
        <v>5.7690000000000001</v>
      </c>
      <c r="L33" s="18">
        <f>IF(ISBLANK(B33),#REF!,B33)</f>
        <v>1629</v>
      </c>
      <c r="M33" s="4">
        <f>L33*60*'Berechnungen 525d'!$D$9/1000</f>
        <v>82.683880851063819</v>
      </c>
      <c r="N33" s="19">
        <f>IF(ISBLANK(C33),#REF!,C33)</f>
        <v>2077</v>
      </c>
      <c r="O33" s="19">
        <f>IF(ISBLANK(D33),#REF!,D33)</f>
        <v>2007</v>
      </c>
      <c r="P33" s="19">
        <f t="shared" si="5"/>
        <v>70</v>
      </c>
      <c r="Q33" s="19">
        <f>IF(ISBLANK(E33),#REF!,E33)</f>
        <v>69.489999999999995</v>
      </c>
      <c r="R33" s="19">
        <f>IF(ISBLANK(D33),#REF!,D33)</f>
        <v>2007</v>
      </c>
      <c r="S33" s="19">
        <f t="shared" si="6"/>
        <v>-1937.51</v>
      </c>
      <c r="T33" s="47">
        <f t="shared" si="7"/>
        <v>69.489999999999995</v>
      </c>
      <c r="U33" s="50">
        <f t="shared" si="8"/>
        <v>476</v>
      </c>
      <c r="V33" s="48"/>
    </row>
    <row r="34" spans="1:22" x14ac:dyDescent="0.25">
      <c r="A34">
        <v>5949</v>
      </c>
      <c r="B34">
        <v>1629</v>
      </c>
      <c r="C34">
        <v>2045</v>
      </c>
      <c r="D34">
        <v>2007</v>
      </c>
      <c r="E34">
        <v>69.489999999999995</v>
      </c>
      <c r="F34">
        <v>476</v>
      </c>
      <c r="K34" s="17">
        <f t="shared" si="4"/>
        <v>5.9489999999999998</v>
      </c>
      <c r="L34" s="18">
        <f>IF(ISBLANK(B34),#REF!,B34)</f>
        <v>1629</v>
      </c>
      <c r="M34" s="4">
        <f>L34*60*'Berechnungen 525d'!$D$9/1000</f>
        <v>82.683880851063819</v>
      </c>
      <c r="N34" s="19">
        <f>IF(ISBLANK(C34),#REF!,C34)</f>
        <v>2045</v>
      </c>
      <c r="O34" s="19">
        <f>IF(ISBLANK(D34),#REF!,D34)</f>
        <v>2007</v>
      </c>
      <c r="P34" s="19">
        <f t="shared" si="5"/>
        <v>38</v>
      </c>
      <c r="Q34" s="19">
        <f>IF(ISBLANK(E34),#REF!,E34)</f>
        <v>69.489999999999995</v>
      </c>
      <c r="R34" s="19">
        <f>IF(ISBLANK(D34),#REF!,D34)</f>
        <v>2007</v>
      </c>
      <c r="S34" s="19">
        <f t="shared" si="6"/>
        <v>-1937.51</v>
      </c>
      <c r="T34" s="47">
        <f t="shared" si="7"/>
        <v>69.489999999999995</v>
      </c>
      <c r="U34" s="50">
        <f t="shared" si="8"/>
        <v>476</v>
      </c>
      <c r="V34" s="48"/>
    </row>
    <row r="35" spans="1:22" x14ac:dyDescent="0.25">
      <c r="A35">
        <v>6169</v>
      </c>
      <c r="B35">
        <v>1629</v>
      </c>
      <c r="C35">
        <v>2045</v>
      </c>
      <c r="D35">
        <v>2007</v>
      </c>
      <c r="E35">
        <v>69.489999999999995</v>
      </c>
      <c r="F35">
        <v>482</v>
      </c>
      <c r="K35" s="17">
        <f t="shared" si="4"/>
        <v>6.1689999999999996</v>
      </c>
      <c r="L35" s="18">
        <f>IF(ISBLANK(B35),#REF!,B35)</f>
        <v>1629</v>
      </c>
      <c r="M35" s="4">
        <f>L35*60*'Berechnungen 525d'!$D$9/1000</f>
        <v>82.683880851063819</v>
      </c>
      <c r="N35" s="19">
        <f>IF(ISBLANK(C35),#REF!,C35)</f>
        <v>2045</v>
      </c>
      <c r="O35" s="19">
        <f>IF(ISBLANK(D35),#REF!,D35)</f>
        <v>2007</v>
      </c>
      <c r="P35" s="19">
        <f t="shared" si="5"/>
        <v>38</v>
      </c>
      <c r="Q35" s="19">
        <f>IF(ISBLANK(E35),#REF!,E35)</f>
        <v>69.489999999999995</v>
      </c>
      <c r="R35" s="19">
        <f>IF(ISBLANK(D35),#REF!,D35)</f>
        <v>2007</v>
      </c>
      <c r="S35" s="19">
        <f t="shared" si="6"/>
        <v>-1937.51</v>
      </c>
      <c r="T35" s="47">
        <f t="shared" si="7"/>
        <v>69.489999999999995</v>
      </c>
      <c r="U35" s="50">
        <f t="shared" si="8"/>
        <v>482</v>
      </c>
      <c r="V35" s="48"/>
    </row>
    <row r="36" spans="1:22" x14ac:dyDescent="0.25">
      <c r="A36">
        <v>6339</v>
      </c>
      <c r="B36">
        <v>1629</v>
      </c>
      <c r="C36">
        <v>2045</v>
      </c>
      <c r="D36">
        <v>2007</v>
      </c>
      <c r="E36">
        <v>69.44</v>
      </c>
      <c r="F36">
        <v>482</v>
      </c>
      <c r="K36" s="17">
        <f t="shared" si="4"/>
        <v>6.3390000000000004</v>
      </c>
      <c r="L36" s="18">
        <f>IF(ISBLANK(B36),#REF!,B36)</f>
        <v>1629</v>
      </c>
      <c r="M36" s="4">
        <f>L36*60*'Berechnungen 525d'!$D$9/1000</f>
        <v>82.683880851063819</v>
      </c>
      <c r="N36" s="19">
        <f>IF(ISBLANK(C36),#REF!,C36)</f>
        <v>2045</v>
      </c>
      <c r="O36" s="19">
        <f>IF(ISBLANK(D36),#REF!,D36)</f>
        <v>2007</v>
      </c>
      <c r="P36" s="19">
        <f t="shared" si="5"/>
        <v>38</v>
      </c>
      <c r="Q36" s="19">
        <f>IF(ISBLANK(E36),#REF!,E36)</f>
        <v>69.44</v>
      </c>
      <c r="R36" s="19">
        <f>IF(ISBLANK(D36),#REF!,D36)</f>
        <v>2007</v>
      </c>
      <c r="S36" s="19">
        <f t="shared" si="6"/>
        <v>-1937.56</v>
      </c>
      <c r="T36" s="47">
        <f t="shared" si="7"/>
        <v>69.44</v>
      </c>
      <c r="U36" s="50">
        <f t="shared" si="8"/>
        <v>482</v>
      </c>
      <c r="V36" s="48"/>
    </row>
    <row r="37" spans="1:22" x14ac:dyDescent="0.25">
      <c r="A37">
        <v>6530</v>
      </c>
      <c r="B37">
        <v>1629</v>
      </c>
      <c r="C37">
        <v>2045</v>
      </c>
      <c r="D37">
        <v>2064</v>
      </c>
      <c r="E37">
        <v>69.44</v>
      </c>
      <c r="F37">
        <v>482</v>
      </c>
      <c r="K37" s="17">
        <f t="shared" si="4"/>
        <v>6.53</v>
      </c>
      <c r="L37" s="18">
        <f>IF(ISBLANK(B37),#REF!,B37)</f>
        <v>1629</v>
      </c>
      <c r="M37" s="4">
        <f>L37*60*'Berechnungen 525d'!$D$9/1000</f>
        <v>82.683880851063819</v>
      </c>
      <c r="N37" s="19">
        <f>IF(ISBLANK(C37),#REF!,C37)</f>
        <v>2045</v>
      </c>
      <c r="O37" s="19">
        <f>IF(ISBLANK(D37),#REF!,D37)</f>
        <v>2064</v>
      </c>
      <c r="P37" s="19">
        <f t="shared" si="5"/>
        <v>-19</v>
      </c>
      <c r="Q37" s="19">
        <f>IF(ISBLANK(E37),#REF!,E37)</f>
        <v>69.44</v>
      </c>
      <c r="R37" s="19">
        <f>IF(ISBLANK(D37),#REF!,D37)</f>
        <v>2064</v>
      </c>
      <c r="S37" s="19">
        <f t="shared" si="6"/>
        <v>-1994.56</v>
      </c>
      <c r="T37" s="47">
        <f t="shared" si="7"/>
        <v>69.44</v>
      </c>
      <c r="U37" s="50">
        <f t="shared" si="8"/>
        <v>482</v>
      </c>
      <c r="V37" s="48"/>
    </row>
    <row r="38" spans="1:22" x14ac:dyDescent="0.25">
      <c r="A38">
        <v>6720</v>
      </c>
      <c r="B38">
        <v>1691</v>
      </c>
      <c r="C38">
        <v>2045</v>
      </c>
      <c r="D38">
        <v>2064</v>
      </c>
      <c r="E38">
        <v>69.44</v>
      </c>
      <c r="F38">
        <v>482</v>
      </c>
      <c r="K38" s="17">
        <f t="shared" si="4"/>
        <v>6.72</v>
      </c>
      <c r="L38" s="18">
        <f>IF(ISBLANK(B38),#REF!,B38)</f>
        <v>1691</v>
      </c>
      <c r="M38" s="4">
        <f>L38*60*'Berechnungen 525d'!$D$9/1000</f>
        <v>85.830842553191488</v>
      </c>
      <c r="N38" s="19">
        <f>IF(ISBLANK(C38),#REF!,C38)</f>
        <v>2045</v>
      </c>
      <c r="O38" s="19">
        <f>IF(ISBLANK(D38),#REF!,D38)</f>
        <v>2064</v>
      </c>
      <c r="P38" s="19">
        <f t="shared" si="5"/>
        <v>-19</v>
      </c>
      <c r="Q38" s="19">
        <f>IF(ISBLANK(E38),#REF!,E38)</f>
        <v>69.44</v>
      </c>
      <c r="R38" s="19">
        <f>IF(ISBLANK(D38),#REF!,D38)</f>
        <v>2064</v>
      </c>
      <c r="S38" s="19">
        <f t="shared" si="6"/>
        <v>-1994.56</v>
      </c>
      <c r="T38" s="47">
        <f t="shared" si="7"/>
        <v>69.44</v>
      </c>
      <c r="U38" s="50">
        <f t="shared" si="8"/>
        <v>482</v>
      </c>
      <c r="V38" s="48"/>
    </row>
    <row r="39" spans="1:22" x14ac:dyDescent="0.25">
      <c r="A39">
        <v>6920</v>
      </c>
      <c r="B39">
        <v>1691</v>
      </c>
      <c r="C39">
        <v>2116</v>
      </c>
      <c r="D39">
        <v>2064</v>
      </c>
      <c r="E39">
        <v>69.44</v>
      </c>
      <c r="F39">
        <v>482</v>
      </c>
      <c r="K39" s="17">
        <f t="shared" si="4"/>
        <v>6.92</v>
      </c>
      <c r="L39" s="18">
        <f>IF(ISBLANK(B39),#REF!,B39)</f>
        <v>1691</v>
      </c>
      <c r="M39" s="4">
        <f>L39*60*'Berechnungen 525d'!$D$9/1000</f>
        <v>85.830842553191488</v>
      </c>
      <c r="N39" s="19">
        <f>IF(ISBLANK(C39),#REF!,C39)</f>
        <v>2116</v>
      </c>
      <c r="O39" s="19">
        <f>IF(ISBLANK(D39),#REF!,D39)</f>
        <v>2064</v>
      </c>
      <c r="P39" s="19">
        <f t="shared" si="5"/>
        <v>52</v>
      </c>
      <c r="Q39" s="19">
        <f>IF(ISBLANK(E39),#REF!,E39)</f>
        <v>69.44</v>
      </c>
      <c r="R39" s="19">
        <f>IF(ISBLANK(D39),#REF!,D39)</f>
        <v>2064</v>
      </c>
      <c r="S39" s="19">
        <f t="shared" si="6"/>
        <v>-1994.56</v>
      </c>
      <c r="T39" s="47">
        <f t="shared" si="7"/>
        <v>69.44</v>
      </c>
      <c r="U39" s="50">
        <f t="shared" si="8"/>
        <v>482</v>
      </c>
      <c r="V39" s="48"/>
    </row>
    <row r="40" spans="1:22" x14ac:dyDescent="0.25">
      <c r="A40">
        <v>7111</v>
      </c>
      <c r="B40">
        <v>1691</v>
      </c>
      <c r="C40">
        <v>2116</v>
      </c>
      <c r="D40">
        <v>2064</v>
      </c>
      <c r="E40">
        <v>69.44</v>
      </c>
      <c r="F40">
        <v>490</v>
      </c>
      <c r="K40" s="17">
        <f t="shared" si="4"/>
        <v>7.1109999999999998</v>
      </c>
      <c r="L40" s="18">
        <f>IF(ISBLANK(B40),#REF!,B40)</f>
        <v>1691</v>
      </c>
      <c r="M40" s="4">
        <f>L40*60*'Berechnungen 525d'!$D$9/1000</f>
        <v>85.830842553191488</v>
      </c>
      <c r="N40" s="19">
        <f>IF(ISBLANK(C40),#REF!,C40)</f>
        <v>2116</v>
      </c>
      <c r="O40" s="19">
        <f>IF(ISBLANK(D40),#REF!,D40)</f>
        <v>2064</v>
      </c>
      <c r="P40" s="19">
        <f t="shared" si="5"/>
        <v>52</v>
      </c>
      <c r="Q40" s="19">
        <f>IF(ISBLANK(E40),#REF!,E40)</f>
        <v>69.44</v>
      </c>
      <c r="R40" s="19">
        <f>IF(ISBLANK(D40),#REF!,D40)</f>
        <v>2064</v>
      </c>
      <c r="S40" s="19">
        <f t="shared" si="6"/>
        <v>-1994.56</v>
      </c>
      <c r="T40" s="47">
        <f t="shared" si="7"/>
        <v>69.44</v>
      </c>
      <c r="U40" s="50">
        <f t="shared" si="8"/>
        <v>490</v>
      </c>
      <c r="V40" s="48"/>
    </row>
    <row r="41" spans="1:22" x14ac:dyDescent="0.25">
      <c r="A41">
        <v>7301</v>
      </c>
      <c r="B41">
        <v>1691</v>
      </c>
      <c r="C41">
        <v>2116</v>
      </c>
      <c r="D41">
        <v>2064</v>
      </c>
      <c r="E41">
        <v>70.66</v>
      </c>
      <c r="F41">
        <v>490</v>
      </c>
      <c r="K41" s="17">
        <f t="shared" si="4"/>
        <v>7.3010000000000002</v>
      </c>
      <c r="L41" s="18">
        <f>IF(ISBLANK(B41),#REF!,B41)</f>
        <v>1691</v>
      </c>
      <c r="M41" s="4">
        <f>L41*60*'Berechnungen 525d'!$D$9/1000</f>
        <v>85.830842553191488</v>
      </c>
      <c r="N41" s="19">
        <f>IF(ISBLANK(C41),#REF!,C41)</f>
        <v>2116</v>
      </c>
      <c r="O41" s="19">
        <f>IF(ISBLANK(D41),#REF!,D41)</f>
        <v>2064</v>
      </c>
      <c r="P41" s="19">
        <f t="shared" si="5"/>
        <v>52</v>
      </c>
      <c r="Q41" s="19">
        <f>IF(ISBLANK(E41),#REF!,E41)</f>
        <v>70.66</v>
      </c>
      <c r="R41" s="19">
        <f>IF(ISBLANK(D41),#REF!,D41)</f>
        <v>2064</v>
      </c>
      <c r="S41" s="19">
        <f t="shared" si="6"/>
        <v>-1993.34</v>
      </c>
      <c r="T41" s="47">
        <f t="shared" si="7"/>
        <v>70.66</v>
      </c>
      <c r="U41" s="50">
        <f t="shared" si="8"/>
        <v>490</v>
      </c>
      <c r="V41" s="48"/>
    </row>
    <row r="42" spans="1:22" x14ac:dyDescent="0.25">
      <c r="A42">
        <v>7491</v>
      </c>
      <c r="B42">
        <v>1691</v>
      </c>
      <c r="C42">
        <v>2116</v>
      </c>
      <c r="D42">
        <v>2126</v>
      </c>
      <c r="E42">
        <v>70.66</v>
      </c>
      <c r="F42">
        <v>490</v>
      </c>
      <c r="K42" s="17">
        <f t="shared" si="4"/>
        <v>7.4909999999999997</v>
      </c>
      <c r="L42" s="18">
        <f>IF(ISBLANK(B42),#REF!,B42)</f>
        <v>1691</v>
      </c>
      <c r="M42" s="4">
        <f>L42*60*'Berechnungen 525d'!$D$9/1000</f>
        <v>85.830842553191488</v>
      </c>
      <c r="N42" s="19">
        <f>IF(ISBLANK(C42),#REF!,C42)</f>
        <v>2116</v>
      </c>
      <c r="O42" s="19">
        <f>IF(ISBLANK(D42),#REF!,D42)</f>
        <v>2126</v>
      </c>
      <c r="P42" s="19">
        <f t="shared" si="5"/>
        <v>-10</v>
      </c>
      <c r="Q42" s="19">
        <f>IF(ISBLANK(E42),#REF!,E42)</f>
        <v>70.66</v>
      </c>
      <c r="R42" s="19">
        <f>IF(ISBLANK(D42),#REF!,D42)</f>
        <v>2126</v>
      </c>
      <c r="S42" s="19">
        <f t="shared" si="6"/>
        <v>-2055.34</v>
      </c>
      <c r="T42" s="47">
        <f t="shared" si="7"/>
        <v>70.66</v>
      </c>
      <c r="U42" s="50">
        <f t="shared" si="8"/>
        <v>490</v>
      </c>
      <c r="V42" s="48"/>
    </row>
    <row r="43" spans="1:22" x14ac:dyDescent="0.25">
      <c r="A43">
        <v>7671</v>
      </c>
      <c r="B43">
        <v>1762</v>
      </c>
      <c r="C43">
        <v>2116</v>
      </c>
      <c r="D43">
        <v>2126</v>
      </c>
      <c r="E43">
        <v>70.66</v>
      </c>
      <c r="F43">
        <v>490</v>
      </c>
      <c r="K43" s="17">
        <f t="shared" si="4"/>
        <v>7.6710000000000003</v>
      </c>
      <c r="L43" s="18">
        <f>IF(ISBLANK(B43),#REF!,B43)</f>
        <v>1762</v>
      </c>
      <c r="M43" s="4">
        <f>L43*60*'Berechnungen 525d'!$D$9/1000</f>
        <v>89.434621276595749</v>
      </c>
      <c r="N43" s="19">
        <f>IF(ISBLANK(C43),#REF!,C43)</f>
        <v>2116</v>
      </c>
      <c r="O43" s="19">
        <f>IF(ISBLANK(D43),#REF!,D43)</f>
        <v>2126</v>
      </c>
      <c r="P43" s="19">
        <f t="shared" si="5"/>
        <v>-10</v>
      </c>
      <c r="Q43" s="19">
        <f>IF(ISBLANK(E43),#REF!,E43)</f>
        <v>70.66</v>
      </c>
      <c r="R43" s="19">
        <f>IF(ISBLANK(D43),#REF!,D43)</f>
        <v>2126</v>
      </c>
      <c r="S43" s="19">
        <f t="shared" si="6"/>
        <v>-2055.34</v>
      </c>
      <c r="T43" s="47">
        <f t="shared" si="7"/>
        <v>70.66</v>
      </c>
      <c r="U43" s="50">
        <f t="shared" si="8"/>
        <v>490</v>
      </c>
      <c r="V43" s="48"/>
    </row>
    <row r="44" spans="1:22" x14ac:dyDescent="0.25">
      <c r="A44">
        <v>7872</v>
      </c>
      <c r="B44">
        <v>1762</v>
      </c>
      <c r="C44">
        <v>2216</v>
      </c>
      <c r="D44">
        <v>2126</v>
      </c>
      <c r="E44">
        <v>70.66</v>
      </c>
      <c r="F44">
        <v>490</v>
      </c>
      <c r="K44" s="17">
        <f t="shared" si="4"/>
        <v>7.8719999999999999</v>
      </c>
      <c r="L44" s="18">
        <f>IF(ISBLANK(B44),#REF!,B44)</f>
        <v>1762</v>
      </c>
      <c r="M44" s="4">
        <f>L44*60*'Berechnungen 525d'!$D$9/1000</f>
        <v>89.434621276595749</v>
      </c>
      <c r="N44" s="19">
        <f>IF(ISBLANK(C44),#REF!,C44)</f>
        <v>2216</v>
      </c>
      <c r="O44" s="19">
        <f>IF(ISBLANK(D44),#REF!,D44)</f>
        <v>2126</v>
      </c>
      <c r="P44" s="19">
        <f t="shared" si="5"/>
        <v>90</v>
      </c>
      <c r="Q44" s="19">
        <f>IF(ISBLANK(E44),#REF!,E44)</f>
        <v>70.66</v>
      </c>
      <c r="R44" s="19">
        <f>IF(ISBLANK(D44),#REF!,D44)</f>
        <v>2126</v>
      </c>
      <c r="S44" s="19">
        <f t="shared" si="6"/>
        <v>-2055.34</v>
      </c>
      <c r="T44" s="47">
        <f t="shared" si="7"/>
        <v>70.66</v>
      </c>
      <c r="U44" s="50">
        <f t="shared" si="8"/>
        <v>490</v>
      </c>
      <c r="V44" s="48"/>
    </row>
    <row r="45" spans="1:22" x14ac:dyDescent="0.25">
      <c r="A45">
        <v>8072</v>
      </c>
      <c r="B45">
        <v>1762</v>
      </c>
      <c r="C45">
        <v>2216</v>
      </c>
      <c r="D45">
        <v>2126</v>
      </c>
      <c r="E45">
        <v>70.66</v>
      </c>
      <c r="F45">
        <v>498</v>
      </c>
      <c r="K45" s="17">
        <f t="shared" si="4"/>
        <v>8.0719999999999992</v>
      </c>
      <c r="L45" s="18">
        <f>IF(ISBLANK(B45),#REF!,B45)</f>
        <v>1762</v>
      </c>
      <c r="M45" s="4">
        <f>L45*60*'Berechnungen 525d'!$D$9/1000</f>
        <v>89.434621276595749</v>
      </c>
      <c r="N45" s="19">
        <f>IF(ISBLANK(C45),#REF!,C45)</f>
        <v>2216</v>
      </c>
      <c r="O45" s="19">
        <f>IF(ISBLANK(D45),#REF!,D45)</f>
        <v>2126</v>
      </c>
      <c r="P45" s="19">
        <f t="shared" si="5"/>
        <v>90</v>
      </c>
      <c r="Q45" s="19">
        <f>IF(ISBLANK(E45),#REF!,E45)</f>
        <v>70.66</v>
      </c>
      <c r="R45" s="19">
        <f>IF(ISBLANK(D45),#REF!,D45)</f>
        <v>2126</v>
      </c>
      <c r="S45" s="19">
        <f t="shared" si="6"/>
        <v>-2055.34</v>
      </c>
      <c r="T45" s="47">
        <f t="shared" si="7"/>
        <v>70.66</v>
      </c>
      <c r="U45" s="50">
        <f t="shared" si="8"/>
        <v>498</v>
      </c>
      <c r="V45" s="48"/>
    </row>
    <row r="46" spans="1:22" x14ac:dyDescent="0.25">
      <c r="A46">
        <v>8252</v>
      </c>
      <c r="B46">
        <v>1762</v>
      </c>
      <c r="C46">
        <v>2216</v>
      </c>
      <c r="D46">
        <v>2126</v>
      </c>
      <c r="E46">
        <v>70.37</v>
      </c>
      <c r="F46">
        <v>498</v>
      </c>
      <c r="K46" s="17">
        <f t="shared" si="4"/>
        <v>8.2520000000000007</v>
      </c>
      <c r="L46" s="18">
        <f>IF(ISBLANK(B46),#REF!,B46)</f>
        <v>1762</v>
      </c>
      <c r="M46" s="4">
        <f>L46*60*'Berechnungen 525d'!$D$9/1000</f>
        <v>89.434621276595749</v>
      </c>
      <c r="N46" s="19">
        <f>IF(ISBLANK(C46),#REF!,C46)</f>
        <v>2216</v>
      </c>
      <c r="O46" s="19">
        <f>IF(ISBLANK(D46),#REF!,D46)</f>
        <v>2126</v>
      </c>
      <c r="P46" s="19">
        <f t="shared" si="5"/>
        <v>90</v>
      </c>
      <c r="Q46" s="19">
        <f>IF(ISBLANK(E46),#REF!,E46)</f>
        <v>70.37</v>
      </c>
      <c r="R46" s="19">
        <f>IF(ISBLANK(D46),#REF!,D46)</f>
        <v>2126</v>
      </c>
      <c r="S46" s="19">
        <f t="shared" si="6"/>
        <v>-2055.63</v>
      </c>
      <c r="T46" s="47">
        <f t="shared" si="7"/>
        <v>70.37</v>
      </c>
      <c r="U46" s="50">
        <f t="shared" si="8"/>
        <v>498</v>
      </c>
      <c r="V46" s="48"/>
    </row>
    <row r="47" spans="1:22" x14ac:dyDescent="0.25">
      <c r="A47">
        <v>8452</v>
      </c>
      <c r="B47">
        <v>1762</v>
      </c>
      <c r="C47">
        <v>2216</v>
      </c>
      <c r="D47">
        <v>2209</v>
      </c>
      <c r="E47">
        <v>70.37</v>
      </c>
      <c r="F47">
        <v>498</v>
      </c>
      <c r="K47" s="17">
        <f t="shared" si="4"/>
        <v>8.452</v>
      </c>
      <c r="L47" s="18">
        <f>IF(ISBLANK(B47),#REF!,B47)</f>
        <v>1762</v>
      </c>
      <c r="M47" s="4">
        <f>L47*60*'Berechnungen 525d'!$D$9/1000</f>
        <v>89.434621276595749</v>
      </c>
      <c r="N47" s="19">
        <f>IF(ISBLANK(C47),#REF!,C47)</f>
        <v>2216</v>
      </c>
      <c r="O47" s="19">
        <f>IF(ISBLANK(D47),#REF!,D47)</f>
        <v>2209</v>
      </c>
      <c r="P47" s="19">
        <f t="shared" si="5"/>
        <v>7</v>
      </c>
      <c r="Q47" s="19">
        <f>IF(ISBLANK(E47),#REF!,E47)</f>
        <v>70.37</v>
      </c>
      <c r="R47" s="19">
        <f>IF(ISBLANK(D47),#REF!,D47)</f>
        <v>2209</v>
      </c>
      <c r="S47" s="19">
        <f t="shared" si="6"/>
        <v>-2138.63</v>
      </c>
      <c r="T47" s="47">
        <f t="shared" si="7"/>
        <v>70.37</v>
      </c>
      <c r="U47" s="50">
        <f t="shared" si="8"/>
        <v>498</v>
      </c>
      <c r="V47" s="48"/>
    </row>
    <row r="48" spans="1:22" x14ac:dyDescent="0.25">
      <c r="A48">
        <v>8633</v>
      </c>
      <c r="B48">
        <v>1823</v>
      </c>
      <c r="C48">
        <v>2216</v>
      </c>
      <c r="D48">
        <v>2209</v>
      </c>
      <c r="E48">
        <v>70.37</v>
      </c>
      <c r="F48">
        <v>498</v>
      </c>
      <c r="K48" s="17">
        <f t="shared" si="4"/>
        <v>8.6329999999999991</v>
      </c>
      <c r="L48" s="18">
        <f>IF(ISBLANK(B48),#REF!,B48)</f>
        <v>1823</v>
      </c>
      <c r="M48" s="4">
        <f>L48*60*'Berechnungen 525d'!$D$9/1000</f>
        <v>92.530825531914886</v>
      </c>
      <c r="N48" s="19">
        <f>IF(ISBLANK(C48),#REF!,C48)</f>
        <v>2216</v>
      </c>
      <c r="O48" s="19">
        <f>IF(ISBLANK(D48),#REF!,D48)</f>
        <v>2209</v>
      </c>
      <c r="P48" s="19">
        <f t="shared" si="5"/>
        <v>7</v>
      </c>
      <c r="Q48" s="19">
        <f>IF(ISBLANK(E48),#REF!,E48)</f>
        <v>70.37</v>
      </c>
      <c r="R48" s="19">
        <f>IF(ISBLANK(D48),#REF!,D48)</f>
        <v>2209</v>
      </c>
      <c r="S48" s="19">
        <f t="shared" si="6"/>
        <v>-2138.63</v>
      </c>
      <c r="T48" s="47">
        <f t="shared" si="7"/>
        <v>70.37</v>
      </c>
      <c r="U48" s="50">
        <f t="shared" si="8"/>
        <v>498</v>
      </c>
      <c r="V48" s="48"/>
    </row>
    <row r="49" spans="1:22" x14ac:dyDescent="0.25">
      <c r="A49">
        <v>8833</v>
      </c>
      <c r="B49">
        <v>1823</v>
      </c>
      <c r="C49">
        <v>2269</v>
      </c>
      <c r="D49">
        <v>2209</v>
      </c>
      <c r="E49">
        <v>70.37</v>
      </c>
      <c r="F49">
        <v>498</v>
      </c>
      <c r="K49" s="17">
        <f t="shared" si="4"/>
        <v>8.8330000000000002</v>
      </c>
      <c r="L49" s="18">
        <f>IF(ISBLANK(B49),#REF!,B49)</f>
        <v>1823</v>
      </c>
      <c r="M49" s="4">
        <f>L49*60*'Berechnungen 525d'!$D$9/1000</f>
        <v>92.530825531914886</v>
      </c>
      <c r="N49" s="19">
        <f>IF(ISBLANK(C49),#REF!,C49)</f>
        <v>2269</v>
      </c>
      <c r="O49" s="19">
        <f>IF(ISBLANK(D49),#REF!,D49)</f>
        <v>2209</v>
      </c>
      <c r="P49" s="19">
        <f t="shared" si="5"/>
        <v>60</v>
      </c>
      <c r="Q49" s="19">
        <f>IF(ISBLANK(E49),#REF!,E49)</f>
        <v>70.37</v>
      </c>
      <c r="R49" s="19">
        <f>IF(ISBLANK(D49),#REF!,D49)</f>
        <v>2209</v>
      </c>
      <c r="S49" s="19">
        <f t="shared" si="6"/>
        <v>-2138.63</v>
      </c>
      <c r="T49" s="47">
        <f t="shared" si="7"/>
        <v>70.37</v>
      </c>
      <c r="U49" s="50">
        <f t="shared" si="8"/>
        <v>498</v>
      </c>
      <c r="V49" s="48"/>
    </row>
    <row r="50" spans="1:22" x14ac:dyDescent="0.25">
      <c r="A50">
        <v>9033</v>
      </c>
      <c r="B50">
        <v>1823</v>
      </c>
      <c r="C50">
        <v>2269</v>
      </c>
      <c r="D50">
        <v>2209</v>
      </c>
      <c r="E50">
        <v>70.37</v>
      </c>
      <c r="F50">
        <v>504</v>
      </c>
      <c r="K50" s="17">
        <f t="shared" si="4"/>
        <v>9.0329999999999995</v>
      </c>
      <c r="L50" s="18">
        <f>IF(ISBLANK(B50),#REF!,B50)</f>
        <v>1823</v>
      </c>
      <c r="M50" s="4">
        <f>L50*60*'Berechnungen 525d'!$D$9/1000</f>
        <v>92.530825531914886</v>
      </c>
      <c r="N50" s="19">
        <f>IF(ISBLANK(C50),#REF!,C50)</f>
        <v>2269</v>
      </c>
      <c r="O50" s="19">
        <f>IF(ISBLANK(D50),#REF!,D50)</f>
        <v>2209</v>
      </c>
      <c r="P50" s="19">
        <f t="shared" si="5"/>
        <v>60</v>
      </c>
      <c r="Q50" s="19">
        <f>IF(ISBLANK(E50),#REF!,E50)</f>
        <v>70.37</v>
      </c>
      <c r="R50" s="19">
        <f>IF(ISBLANK(D50),#REF!,D50)</f>
        <v>2209</v>
      </c>
      <c r="S50" s="19">
        <f t="shared" si="6"/>
        <v>-2138.63</v>
      </c>
      <c r="T50" s="47">
        <f t="shared" si="7"/>
        <v>70.37</v>
      </c>
      <c r="U50" s="50">
        <f t="shared" si="8"/>
        <v>504</v>
      </c>
      <c r="V50" s="48"/>
    </row>
    <row r="51" spans="1:22" x14ac:dyDescent="0.25">
      <c r="A51">
        <v>9214</v>
      </c>
      <c r="B51">
        <v>1823</v>
      </c>
      <c r="C51">
        <v>2269</v>
      </c>
      <c r="D51">
        <v>2209</v>
      </c>
      <c r="E51">
        <v>70.59</v>
      </c>
      <c r="F51">
        <v>504</v>
      </c>
      <c r="K51" s="17">
        <f t="shared" si="4"/>
        <v>9.2140000000000004</v>
      </c>
      <c r="L51" s="18">
        <f>IF(ISBLANK(B51),#REF!,B51)</f>
        <v>1823</v>
      </c>
      <c r="M51" s="4">
        <f>L51*60*'Berechnungen 525d'!$D$9/1000</f>
        <v>92.530825531914886</v>
      </c>
      <c r="N51" s="19">
        <f>IF(ISBLANK(C51),#REF!,C51)</f>
        <v>2269</v>
      </c>
      <c r="O51" s="19">
        <f>IF(ISBLANK(D51),#REF!,D51)</f>
        <v>2209</v>
      </c>
      <c r="P51" s="19">
        <f t="shared" si="5"/>
        <v>60</v>
      </c>
      <c r="Q51" s="19">
        <f>IF(ISBLANK(E51),#REF!,E51)</f>
        <v>70.59</v>
      </c>
      <c r="R51" s="19">
        <f>IF(ISBLANK(D51),#REF!,D51)</f>
        <v>2209</v>
      </c>
      <c r="S51" s="19">
        <f t="shared" si="6"/>
        <v>-2138.41</v>
      </c>
      <c r="T51" s="47">
        <f t="shared" si="7"/>
        <v>70.59</v>
      </c>
      <c r="U51" s="50">
        <f t="shared" si="8"/>
        <v>504</v>
      </c>
      <c r="V51" s="48"/>
    </row>
    <row r="52" spans="1:22" x14ac:dyDescent="0.25">
      <c r="A52">
        <v>9404</v>
      </c>
      <c r="B52">
        <v>1823</v>
      </c>
      <c r="C52">
        <v>2269</v>
      </c>
      <c r="D52">
        <v>2268</v>
      </c>
      <c r="E52">
        <v>70.59</v>
      </c>
      <c r="F52">
        <v>504</v>
      </c>
      <c r="K52" s="17">
        <f t="shared" si="4"/>
        <v>9.4039999999999999</v>
      </c>
      <c r="L52" s="18">
        <f>IF(ISBLANK(B52),#REF!,B52)</f>
        <v>1823</v>
      </c>
      <c r="M52" s="4">
        <f>L52*60*'Berechnungen 525d'!$D$9/1000</f>
        <v>92.530825531914886</v>
      </c>
      <c r="N52" s="19">
        <f>IF(ISBLANK(C52),#REF!,C52)</f>
        <v>2269</v>
      </c>
      <c r="O52" s="19">
        <f>IF(ISBLANK(D52),#REF!,D52)</f>
        <v>2268</v>
      </c>
      <c r="P52" s="19">
        <f t="shared" si="5"/>
        <v>1</v>
      </c>
      <c r="Q52" s="19">
        <f>IF(ISBLANK(E52),#REF!,E52)</f>
        <v>70.59</v>
      </c>
      <c r="R52" s="19">
        <f>IF(ISBLANK(D52),#REF!,D52)</f>
        <v>2268</v>
      </c>
      <c r="S52" s="19">
        <f t="shared" si="6"/>
        <v>-2197.41</v>
      </c>
      <c r="T52" s="47">
        <f t="shared" si="7"/>
        <v>70.59</v>
      </c>
      <c r="U52" s="50">
        <f t="shared" si="8"/>
        <v>504</v>
      </c>
      <c r="V52" s="48"/>
    </row>
    <row r="53" spans="1:22" x14ac:dyDescent="0.25">
      <c r="A53">
        <v>9604</v>
      </c>
      <c r="B53">
        <v>1905</v>
      </c>
      <c r="C53">
        <v>2269</v>
      </c>
      <c r="D53">
        <v>2268</v>
      </c>
      <c r="E53">
        <v>70.59</v>
      </c>
      <c r="F53">
        <v>504</v>
      </c>
      <c r="K53" s="17">
        <f t="shared" si="4"/>
        <v>9.6039999999999992</v>
      </c>
      <c r="L53" s="18">
        <f>IF(ISBLANK(B53),#REF!,B53)</f>
        <v>1905</v>
      </c>
      <c r="M53" s="4">
        <f>L53*60*'Berechnungen 525d'!$D$9/1000</f>
        <v>96.692936170212761</v>
      </c>
      <c r="N53" s="19">
        <f>IF(ISBLANK(C53),#REF!,C53)</f>
        <v>2269</v>
      </c>
      <c r="O53" s="19">
        <f>IF(ISBLANK(D53),#REF!,D53)</f>
        <v>2268</v>
      </c>
      <c r="P53" s="19">
        <f t="shared" si="5"/>
        <v>1</v>
      </c>
      <c r="Q53" s="19">
        <f>IF(ISBLANK(E53),#REF!,E53)</f>
        <v>70.59</v>
      </c>
      <c r="R53" s="19">
        <f>IF(ISBLANK(D53),#REF!,D53)</f>
        <v>2268</v>
      </c>
      <c r="S53" s="19">
        <f t="shared" si="6"/>
        <v>-2197.41</v>
      </c>
      <c r="T53" s="47">
        <f t="shared" si="7"/>
        <v>70.59</v>
      </c>
      <c r="U53" s="50">
        <f t="shared" si="8"/>
        <v>504</v>
      </c>
      <c r="V53" s="48"/>
    </row>
    <row r="54" spans="1:22" x14ac:dyDescent="0.25">
      <c r="A54">
        <v>9794</v>
      </c>
      <c r="B54">
        <v>1905</v>
      </c>
      <c r="C54">
        <v>2350</v>
      </c>
      <c r="D54">
        <v>2268</v>
      </c>
      <c r="E54">
        <v>70.59</v>
      </c>
      <c r="F54">
        <v>504</v>
      </c>
      <c r="K54" s="17">
        <f t="shared" si="4"/>
        <v>9.7940000000000005</v>
      </c>
      <c r="L54" s="18">
        <f>IF(ISBLANK(B54),#REF!,B54)</f>
        <v>1905</v>
      </c>
      <c r="M54" s="4">
        <f>L54*60*'Berechnungen 525d'!$D$9/1000</f>
        <v>96.692936170212761</v>
      </c>
      <c r="N54" s="19">
        <f>IF(ISBLANK(C54),#REF!,C54)</f>
        <v>2350</v>
      </c>
      <c r="O54" s="19">
        <f>IF(ISBLANK(D54),#REF!,D54)</f>
        <v>2268</v>
      </c>
      <c r="P54" s="19">
        <f t="shared" si="5"/>
        <v>82</v>
      </c>
      <c r="Q54" s="19">
        <f>IF(ISBLANK(E54),#REF!,E54)</f>
        <v>70.59</v>
      </c>
      <c r="R54" s="19">
        <f>IF(ISBLANK(D54),#REF!,D54)</f>
        <v>2268</v>
      </c>
      <c r="S54" s="19">
        <f t="shared" si="6"/>
        <v>-2197.41</v>
      </c>
      <c r="T54" s="47">
        <f t="shared" si="7"/>
        <v>70.59</v>
      </c>
      <c r="U54" s="50">
        <f t="shared" si="8"/>
        <v>504</v>
      </c>
      <c r="V54" s="48"/>
    </row>
    <row r="55" spans="1:22" x14ac:dyDescent="0.25">
      <c r="A55">
        <v>9975</v>
      </c>
      <c r="B55">
        <v>1905</v>
      </c>
      <c r="C55">
        <v>2350</v>
      </c>
      <c r="D55">
        <v>2268</v>
      </c>
      <c r="E55">
        <v>70.59</v>
      </c>
      <c r="F55">
        <v>510</v>
      </c>
      <c r="K55" s="17">
        <f t="shared" si="4"/>
        <v>9.9749999999999996</v>
      </c>
      <c r="L55" s="18">
        <f>IF(ISBLANK(B55),#REF!,B55)</f>
        <v>1905</v>
      </c>
      <c r="M55" s="4">
        <f>L55*60*'Berechnungen 525d'!$D$9/1000</f>
        <v>96.692936170212761</v>
      </c>
      <c r="N55" s="19">
        <f>IF(ISBLANK(C55),#REF!,C55)</f>
        <v>2350</v>
      </c>
      <c r="O55" s="19">
        <f>IF(ISBLANK(D55),#REF!,D55)</f>
        <v>2268</v>
      </c>
      <c r="P55" s="19">
        <f t="shared" si="5"/>
        <v>82</v>
      </c>
      <c r="Q55" s="19">
        <f>IF(ISBLANK(E55),#REF!,E55)</f>
        <v>70.59</v>
      </c>
      <c r="R55" s="19">
        <f>IF(ISBLANK(D55),#REF!,D55)</f>
        <v>2268</v>
      </c>
      <c r="S55" s="19">
        <f t="shared" si="6"/>
        <v>-2197.41</v>
      </c>
      <c r="T55" s="47">
        <f t="shared" si="7"/>
        <v>70.59</v>
      </c>
      <c r="U55" s="50">
        <f t="shared" si="8"/>
        <v>510</v>
      </c>
      <c r="V55" s="48"/>
    </row>
    <row r="56" spans="1:22" x14ac:dyDescent="0.25">
      <c r="A56">
        <v>10155</v>
      </c>
      <c r="B56">
        <v>1905</v>
      </c>
      <c r="C56">
        <v>2350</v>
      </c>
      <c r="D56">
        <v>2268</v>
      </c>
      <c r="E56">
        <v>70.78</v>
      </c>
      <c r="F56">
        <v>510</v>
      </c>
      <c r="K56" s="17">
        <f t="shared" si="4"/>
        <v>10.154999999999999</v>
      </c>
      <c r="L56" s="18">
        <f>IF(ISBLANK(B56),#REF!,B56)</f>
        <v>1905</v>
      </c>
      <c r="M56" s="4">
        <f>L56*60*'Berechnungen 525d'!$D$9/1000</f>
        <v>96.692936170212761</v>
      </c>
      <c r="N56" s="19">
        <f>IF(ISBLANK(C56),#REF!,C56)</f>
        <v>2350</v>
      </c>
      <c r="O56" s="19">
        <f>IF(ISBLANK(D56),#REF!,D56)</f>
        <v>2268</v>
      </c>
      <c r="P56" s="19">
        <f t="shared" si="5"/>
        <v>82</v>
      </c>
      <c r="Q56" s="19">
        <f>IF(ISBLANK(E56),#REF!,E56)</f>
        <v>70.78</v>
      </c>
      <c r="R56" s="19">
        <f>IF(ISBLANK(D56),#REF!,D56)</f>
        <v>2268</v>
      </c>
      <c r="S56" s="19">
        <f t="shared" si="6"/>
        <v>-2197.2199999999998</v>
      </c>
      <c r="T56" s="47">
        <f t="shared" si="7"/>
        <v>70.78</v>
      </c>
      <c r="U56" s="50">
        <f t="shared" si="8"/>
        <v>510</v>
      </c>
      <c r="V56" s="48"/>
    </row>
    <row r="57" spans="1:22" x14ac:dyDescent="0.25">
      <c r="A57">
        <v>10355</v>
      </c>
      <c r="B57">
        <v>1905</v>
      </c>
      <c r="C57">
        <v>2350</v>
      </c>
      <c r="D57">
        <v>2342</v>
      </c>
      <c r="E57">
        <v>70.78</v>
      </c>
      <c r="F57">
        <v>510</v>
      </c>
      <c r="K57" s="17">
        <f t="shared" si="4"/>
        <v>10.355</v>
      </c>
      <c r="L57" s="18">
        <f>IF(ISBLANK(B57),#REF!,B57)</f>
        <v>1905</v>
      </c>
      <c r="M57" s="4">
        <f>L57*60*'Berechnungen 525d'!$D$9/1000</f>
        <v>96.692936170212761</v>
      </c>
      <c r="N57" s="19">
        <f>IF(ISBLANK(C57),#REF!,C57)</f>
        <v>2350</v>
      </c>
      <c r="O57" s="19">
        <f>IF(ISBLANK(D57),#REF!,D57)</f>
        <v>2342</v>
      </c>
      <c r="P57" s="19">
        <f t="shared" si="5"/>
        <v>8</v>
      </c>
      <c r="Q57" s="19">
        <f>IF(ISBLANK(E57),#REF!,E57)</f>
        <v>70.78</v>
      </c>
      <c r="R57" s="19">
        <f>IF(ISBLANK(D57),#REF!,D57)</f>
        <v>2342</v>
      </c>
      <c r="S57" s="19">
        <f t="shared" si="6"/>
        <v>-2271.2199999999998</v>
      </c>
      <c r="T57" s="47">
        <f t="shared" si="7"/>
        <v>70.78</v>
      </c>
      <c r="U57" s="50">
        <f t="shared" si="8"/>
        <v>510</v>
      </c>
      <c r="V57" s="48"/>
    </row>
    <row r="58" spans="1:22" x14ac:dyDescent="0.25">
      <c r="A58">
        <v>10525</v>
      </c>
      <c r="B58">
        <v>1971</v>
      </c>
      <c r="C58">
        <v>2350</v>
      </c>
      <c r="D58">
        <v>2342</v>
      </c>
      <c r="E58">
        <v>70.78</v>
      </c>
      <c r="F58">
        <v>510</v>
      </c>
      <c r="K58" s="17">
        <f t="shared" si="4"/>
        <v>10.525</v>
      </c>
      <c r="L58" s="18">
        <f>IF(ISBLANK(B58),#REF!,B58)</f>
        <v>1971</v>
      </c>
      <c r="M58" s="4">
        <f>L58*60*'Berechnungen 525d'!$D$9/1000</f>
        <v>100.04292765957446</v>
      </c>
      <c r="N58" s="19">
        <f>IF(ISBLANK(C58),#REF!,C58)</f>
        <v>2350</v>
      </c>
      <c r="O58" s="19">
        <f>IF(ISBLANK(D58),#REF!,D58)</f>
        <v>2342</v>
      </c>
      <c r="P58" s="19">
        <f t="shared" si="5"/>
        <v>8</v>
      </c>
      <c r="Q58" s="19">
        <f>IF(ISBLANK(E58),#REF!,E58)</f>
        <v>70.78</v>
      </c>
      <c r="R58" s="19">
        <f>IF(ISBLANK(D58),#REF!,D58)</f>
        <v>2342</v>
      </c>
      <c r="S58" s="19">
        <f t="shared" si="6"/>
        <v>-2271.2199999999998</v>
      </c>
      <c r="T58" s="47">
        <f t="shared" si="7"/>
        <v>70.78</v>
      </c>
      <c r="U58" s="50">
        <f t="shared" si="8"/>
        <v>510</v>
      </c>
      <c r="V58" s="48"/>
    </row>
    <row r="59" spans="1:22" x14ac:dyDescent="0.25">
      <c r="A59">
        <v>10706</v>
      </c>
      <c r="B59">
        <v>1971</v>
      </c>
      <c r="C59">
        <v>2396</v>
      </c>
      <c r="D59">
        <v>2342</v>
      </c>
      <c r="E59">
        <v>70.78</v>
      </c>
      <c r="F59">
        <v>510</v>
      </c>
      <c r="K59" s="17">
        <f t="shared" si="4"/>
        <v>10.706</v>
      </c>
      <c r="L59" s="18">
        <f>IF(ISBLANK(B59),#REF!,B59)</f>
        <v>1971</v>
      </c>
      <c r="M59" s="4">
        <f>L59*60*'Berechnungen 525d'!$D$9/1000</f>
        <v>100.04292765957446</v>
      </c>
      <c r="N59" s="19">
        <f>IF(ISBLANK(C59),#REF!,C59)</f>
        <v>2396</v>
      </c>
      <c r="O59" s="19">
        <f>IF(ISBLANK(D59),#REF!,D59)</f>
        <v>2342</v>
      </c>
      <c r="P59" s="19">
        <f t="shared" si="5"/>
        <v>54</v>
      </c>
      <c r="Q59" s="19">
        <f>IF(ISBLANK(E59),#REF!,E59)</f>
        <v>70.78</v>
      </c>
      <c r="R59" s="19">
        <f>IF(ISBLANK(D59),#REF!,D59)</f>
        <v>2342</v>
      </c>
      <c r="S59" s="19">
        <f t="shared" si="6"/>
        <v>-2271.2199999999998</v>
      </c>
      <c r="T59" s="47">
        <f t="shared" si="7"/>
        <v>70.78</v>
      </c>
      <c r="U59" s="50">
        <f t="shared" si="8"/>
        <v>510</v>
      </c>
      <c r="V59" s="48"/>
    </row>
    <row r="60" spans="1:22" x14ac:dyDescent="0.25">
      <c r="A60">
        <v>10886</v>
      </c>
      <c r="B60">
        <v>1971</v>
      </c>
      <c r="C60">
        <v>2396</v>
      </c>
      <c r="D60">
        <v>2342</v>
      </c>
      <c r="E60">
        <v>70.78</v>
      </c>
      <c r="F60">
        <v>510</v>
      </c>
      <c r="K60" s="17">
        <f t="shared" si="4"/>
        <v>10.885999999999999</v>
      </c>
      <c r="L60" s="18">
        <f>IF(ISBLANK(B60),#REF!,B60)</f>
        <v>1971</v>
      </c>
      <c r="M60" s="4">
        <f>L60*60*'Berechnungen 525d'!$D$9/1000</f>
        <v>100.04292765957446</v>
      </c>
      <c r="N60" s="19">
        <f>IF(ISBLANK(C60),#REF!,C60)</f>
        <v>2396</v>
      </c>
      <c r="O60" s="19">
        <f>IF(ISBLANK(D60),#REF!,D60)</f>
        <v>2342</v>
      </c>
      <c r="P60" s="19">
        <f t="shared" si="5"/>
        <v>54</v>
      </c>
      <c r="Q60" s="19">
        <f>IF(ISBLANK(E60),#REF!,E60)</f>
        <v>70.78</v>
      </c>
      <c r="R60" s="19">
        <f>IF(ISBLANK(D60),#REF!,D60)</f>
        <v>2342</v>
      </c>
      <c r="S60" s="19">
        <f t="shared" si="6"/>
        <v>-2271.2199999999998</v>
      </c>
      <c r="T60" s="47">
        <f t="shared" si="7"/>
        <v>70.78</v>
      </c>
      <c r="U60" s="50">
        <f t="shared" si="8"/>
        <v>510</v>
      </c>
      <c r="V60" s="48"/>
    </row>
    <row r="61" spans="1:22" x14ac:dyDescent="0.25">
      <c r="A61">
        <v>11056</v>
      </c>
      <c r="B61">
        <v>1971</v>
      </c>
      <c r="C61">
        <v>2396</v>
      </c>
      <c r="D61">
        <v>2342</v>
      </c>
      <c r="E61">
        <v>71.459999999999994</v>
      </c>
      <c r="F61">
        <v>510</v>
      </c>
      <c r="K61" s="17">
        <f t="shared" si="4"/>
        <v>11.055999999999999</v>
      </c>
      <c r="L61" s="18">
        <f>IF(ISBLANK(B61),#REF!,B61)</f>
        <v>1971</v>
      </c>
      <c r="M61" s="4">
        <f>L61*60*'Berechnungen 525d'!$D$9/1000</f>
        <v>100.04292765957446</v>
      </c>
      <c r="N61" s="19">
        <f>IF(ISBLANK(C61),#REF!,C61)</f>
        <v>2396</v>
      </c>
      <c r="O61" s="19">
        <f>IF(ISBLANK(D61),#REF!,D61)</f>
        <v>2342</v>
      </c>
      <c r="P61" s="19">
        <f t="shared" si="5"/>
        <v>54</v>
      </c>
      <c r="Q61" s="19">
        <f>IF(ISBLANK(E61),#REF!,E61)</f>
        <v>71.459999999999994</v>
      </c>
      <c r="R61" s="19">
        <f>IF(ISBLANK(D61),#REF!,D61)</f>
        <v>2342</v>
      </c>
      <c r="S61" s="19">
        <f t="shared" si="6"/>
        <v>-2270.54</v>
      </c>
      <c r="T61" s="47">
        <f t="shared" si="7"/>
        <v>71.459999999999994</v>
      </c>
      <c r="U61" s="50">
        <f t="shared" si="8"/>
        <v>510</v>
      </c>
      <c r="V61" s="48"/>
    </row>
    <row r="62" spans="1:22" x14ac:dyDescent="0.25">
      <c r="A62">
        <v>11246</v>
      </c>
      <c r="B62">
        <v>1971</v>
      </c>
      <c r="C62">
        <v>2396</v>
      </c>
      <c r="D62">
        <v>2383</v>
      </c>
      <c r="E62">
        <v>71.459999999999994</v>
      </c>
      <c r="F62">
        <v>510</v>
      </c>
      <c r="K62" s="17">
        <f t="shared" si="4"/>
        <v>11.246</v>
      </c>
      <c r="L62" s="18">
        <f>IF(ISBLANK(B62),#REF!,B62)</f>
        <v>1971</v>
      </c>
      <c r="M62" s="4">
        <f>L62*60*'Berechnungen 525d'!$D$9/1000</f>
        <v>100.04292765957446</v>
      </c>
      <c r="N62" s="19">
        <f>IF(ISBLANK(C62),#REF!,C62)</f>
        <v>2396</v>
      </c>
      <c r="O62" s="19">
        <f>IF(ISBLANK(D62),#REF!,D62)</f>
        <v>2383</v>
      </c>
      <c r="P62" s="19">
        <f t="shared" si="5"/>
        <v>13</v>
      </c>
      <c r="Q62" s="19">
        <f>IF(ISBLANK(E62),#REF!,E62)</f>
        <v>71.459999999999994</v>
      </c>
      <c r="R62" s="19">
        <f>IF(ISBLANK(D62),#REF!,D62)</f>
        <v>2383</v>
      </c>
      <c r="S62" s="19">
        <f t="shared" si="6"/>
        <v>-2311.54</v>
      </c>
      <c r="T62" s="47">
        <f t="shared" si="7"/>
        <v>71.459999999999994</v>
      </c>
      <c r="U62" s="50">
        <f t="shared" si="8"/>
        <v>510</v>
      </c>
      <c r="V62" s="48"/>
    </row>
    <row r="63" spans="1:22" x14ac:dyDescent="0.25">
      <c r="A63">
        <v>11427</v>
      </c>
      <c r="B63">
        <v>2049</v>
      </c>
      <c r="C63">
        <v>2396</v>
      </c>
      <c r="D63">
        <v>2383</v>
      </c>
      <c r="E63">
        <v>71.459999999999994</v>
      </c>
      <c r="F63">
        <v>510</v>
      </c>
      <c r="K63" s="17">
        <f t="shared" si="4"/>
        <v>11.427</v>
      </c>
      <c r="L63" s="18">
        <f>IF(ISBLANK(B63),#REF!,B63)</f>
        <v>2049</v>
      </c>
      <c r="M63" s="4">
        <f>L63*60*'Berechnungen 525d'!$D$9/1000</f>
        <v>104.00200851063829</v>
      </c>
      <c r="N63" s="19">
        <f>IF(ISBLANK(C63),#REF!,C63)</f>
        <v>2396</v>
      </c>
      <c r="O63" s="19">
        <f>IF(ISBLANK(D63),#REF!,D63)</f>
        <v>2383</v>
      </c>
      <c r="P63" s="19">
        <f t="shared" si="5"/>
        <v>13</v>
      </c>
      <c r="Q63" s="19">
        <f>IF(ISBLANK(E63),#REF!,E63)</f>
        <v>71.459999999999994</v>
      </c>
      <c r="R63" s="19">
        <f>IF(ISBLANK(D63),#REF!,D63)</f>
        <v>2383</v>
      </c>
      <c r="S63" s="19">
        <f t="shared" si="6"/>
        <v>-2311.54</v>
      </c>
      <c r="T63" s="47">
        <f t="shared" si="7"/>
        <v>71.459999999999994</v>
      </c>
      <c r="U63" s="50">
        <f t="shared" si="8"/>
        <v>510</v>
      </c>
      <c r="V63" s="48"/>
    </row>
    <row r="64" spans="1:22" x14ac:dyDescent="0.25">
      <c r="A64">
        <v>11617</v>
      </c>
      <c r="B64">
        <v>2049</v>
      </c>
      <c r="C64">
        <v>2422</v>
      </c>
      <c r="D64">
        <v>2383</v>
      </c>
      <c r="E64">
        <v>71.459999999999994</v>
      </c>
      <c r="F64">
        <v>510</v>
      </c>
      <c r="K64" s="17">
        <f t="shared" si="4"/>
        <v>11.617000000000001</v>
      </c>
      <c r="L64" s="18">
        <f>IF(ISBLANK(B64),#REF!,B64)</f>
        <v>2049</v>
      </c>
      <c r="M64" s="4">
        <f>L64*60*'Berechnungen 525d'!$D$9/1000</f>
        <v>104.00200851063829</v>
      </c>
      <c r="N64" s="19">
        <f>IF(ISBLANK(C64),#REF!,C64)</f>
        <v>2422</v>
      </c>
      <c r="O64" s="19">
        <f>IF(ISBLANK(D64),#REF!,D64)</f>
        <v>2383</v>
      </c>
      <c r="P64" s="19">
        <f t="shared" si="5"/>
        <v>39</v>
      </c>
      <c r="Q64" s="19">
        <f>IF(ISBLANK(E64),#REF!,E64)</f>
        <v>71.459999999999994</v>
      </c>
      <c r="R64" s="19">
        <f>IF(ISBLANK(D64),#REF!,D64)</f>
        <v>2383</v>
      </c>
      <c r="S64" s="19">
        <f t="shared" si="6"/>
        <v>-2311.54</v>
      </c>
      <c r="T64" s="47">
        <f t="shared" si="7"/>
        <v>71.459999999999994</v>
      </c>
      <c r="U64" s="50">
        <f t="shared" si="8"/>
        <v>510</v>
      </c>
      <c r="V64" s="48"/>
    </row>
    <row r="65" spans="1:22" x14ac:dyDescent="0.25">
      <c r="A65">
        <v>11817</v>
      </c>
      <c r="B65">
        <v>2049</v>
      </c>
      <c r="C65">
        <v>2422</v>
      </c>
      <c r="D65">
        <v>2383</v>
      </c>
      <c r="E65">
        <v>71.459999999999994</v>
      </c>
      <c r="F65">
        <v>510</v>
      </c>
      <c r="K65" s="17">
        <f t="shared" si="4"/>
        <v>11.817</v>
      </c>
      <c r="L65" s="18">
        <f>IF(ISBLANK(B65),#REF!,B65)</f>
        <v>2049</v>
      </c>
      <c r="M65" s="4">
        <f>L65*60*'Berechnungen 525d'!$D$9/1000</f>
        <v>104.00200851063829</v>
      </c>
      <c r="N65" s="19">
        <f>IF(ISBLANK(C65),#REF!,C65)</f>
        <v>2422</v>
      </c>
      <c r="O65" s="19">
        <f>IF(ISBLANK(D65),#REF!,D65)</f>
        <v>2383</v>
      </c>
      <c r="P65" s="19">
        <f t="shared" si="5"/>
        <v>39</v>
      </c>
      <c r="Q65" s="19">
        <f>IF(ISBLANK(E65),#REF!,E65)</f>
        <v>71.459999999999994</v>
      </c>
      <c r="R65" s="19">
        <f>IF(ISBLANK(D65),#REF!,D65)</f>
        <v>2383</v>
      </c>
      <c r="S65" s="19">
        <f t="shared" si="6"/>
        <v>-2311.54</v>
      </c>
      <c r="T65" s="47">
        <f t="shared" si="7"/>
        <v>71.459999999999994</v>
      </c>
      <c r="U65" s="50">
        <f t="shared" si="8"/>
        <v>510</v>
      </c>
      <c r="V65" s="48"/>
    </row>
    <row r="66" spans="1:22" x14ac:dyDescent="0.25">
      <c r="A66">
        <v>11998</v>
      </c>
      <c r="B66">
        <v>2049</v>
      </c>
      <c r="C66">
        <v>2422</v>
      </c>
      <c r="D66">
        <v>2383</v>
      </c>
      <c r="E66">
        <v>71.63</v>
      </c>
      <c r="F66">
        <v>510</v>
      </c>
      <c r="K66" s="17">
        <f t="shared" si="4"/>
        <v>11.997999999999999</v>
      </c>
      <c r="L66" s="18">
        <f>IF(ISBLANK(B66),#REF!,B66)</f>
        <v>2049</v>
      </c>
      <c r="M66" s="4">
        <f>L66*60*'Berechnungen 525d'!$D$9/1000</f>
        <v>104.00200851063829</v>
      </c>
      <c r="N66" s="19">
        <f>IF(ISBLANK(C66),#REF!,C66)</f>
        <v>2422</v>
      </c>
      <c r="O66" s="19">
        <f>IF(ISBLANK(D66),#REF!,D66)</f>
        <v>2383</v>
      </c>
      <c r="P66" s="19">
        <f t="shared" si="5"/>
        <v>39</v>
      </c>
      <c r="Q66" s="19">
        <f>IF(ISBLANK(E66),#REF!,E66)</f>
        <v>71.63</v>
      </c>
      <c r="R66" s="19">
        <f>IF(ISBLANK(D66),#REF!,D66)</f>
        <v>2383</v>
      </c>
      <c r="S66" s="19">
        <f t="shared" si="6"/>
        <v>-2311.37</v>
      </c>
      <c r="T66" s="47">
        <f t="shared" si="7"/>
        <v>71.63</v>
      </c>
      <c r="U66" s="50">
        <f t="shared" si="8"/>
        <v>510</v>
      </c>
      <c r="V66" s="48"/>
    </row>
    <row r="67" spans="1:22" x14ac:dyDescent="0.25">
      <c r="A67">
        <v>12188</v>
      </c>
      <c r="B67">
        <v>2049</v>
      </c>
      <c r="C67">
        <v>2422</v>
      </c>
      <c r="D67">
        <v>2391</v>
      </c>
      <c r="E67">
        <v>71.63</v>
      </c>
      <c r="F67">
        <v>510</v>
      </c>
      <c r="K67" s="17">
        <f t="shared" si="4"/>
        <v>12.188000000000001</v>
      </c>
      <c r="L67" s="18">
        <f>IF(ISBLANK(B67),#REF!,B67)</f>
        <v>2049</v>
      </c>
      <c r="M67" s="4">
        <f>L67*60*'Berechnungen 525d'!$D$9/1000</f>
        <v>104.00200851063829</v>
      </c>
      <c r="N67" s="19">
        <f>IF(ISBLANK(C67),#REF!,C67)</f>
        <v>2422</v>
      </c>
      <c r="O67" s="19">
        <f>IF(ISBLANK(D67),#REF!,D67)</f>
        <v>2391</v>
      </c>
      <c r="P67" s="19">
        <f t="shared" si="5"/>
        <v>31</v>
      </c>
      <c r="Q67" s="19">
        <f>IF(ISBLANK(E67),#REF!,E67)</f>
        <v>71.63</v>
      </c>
      <c r="R67" s="19">
        <f>IF(ISBLANK(D67),#REF!,D67)</f>
        <v>2391</v>
      </c>
      <c r="S67" s="19">
        <f t="shared" si="6"/>
        <v>-2319.37</v>
      </c>
      <c r="T67" s="47">
        <f t="shared" si="7"/>
        <v>71.63</v>
      </c>
      <c r="U67" s="50">
        <f t="shared" si="8"/>
        <v>510</v>
      </c>
      <c r="V67" s="48"/>
    </row>
    <row r="68" spans="1:22" x14ac:dyDescent="0.25">
      <c r="A68">
        <v>12378</v>
      </c>
      <c r="B68">
        <v>2128</v>
      </c>
      <c r="C68">
        <v>2422</v>
      </c>
      <c r="D68">
        <v>2391</v>
      </c>
      <c r="E68">
        <v>71.63</v>
      </c>
      <c r="F68">
        <v>510</v>
      </c>
      <c r="K68" s="17">
        <f t="shared" ref="K68:K131" si="9">A68/1000</f>
        <v>12.378</v>
      </c>
      <c r="L68" s="18">
        <f>IF(ISBLANK(B68),#REF!,B68)</f>
        <v>2128</v>
      </c>
      <c r="M68" s="4">
        <f>L68*60*'Berechnungen 525d'!$D$9/1000</f>
        <v>108.01184680851063</v>
      </c>
      <c r="N68" s="19">
        <f>IF(ISBLANK(C68),#REF!,C68)</f>
        <v>2422</v>
      </c>
      <c r="O68" s="19">
        <f>IF(ISBLANK(D68),#REF!,D68)</f>
        <v>2391</v>
      </c>
      <c r="P68" s="19">
        <f t="shared" ref="P68:P131" si="10">N68-O68</f>
        <v>31</v>
      </c>
      <c r="Q68" s="19">
        <f>IF(ISBLANK(E68),#REF!,E68)</f>
        <v>71.63</v>
      </c>
      <c r="R68" s="19">
        <f>IF(ISBLANK(D68),#REF!,D68)</f>
        <v>2391</v>
      </c>
      <c r="S68" s="19">
        <f t="shared" ref="S68:S131" si="11">Q68-R68</f>
        <v>-2319.37</v>
      </c>
      <c r="T68" s="47">
        <f t="shared" ref="T68:T131" si="12">E68</f>
        <v>71.63</v>
      </c>
      <c r="U68" s="50">
        <f t="shared" ref="U68:U131" si="13">F68</f>
        <v>510</v>
      </c>
      <c r="V68" s="48"/>
    </row>
    <row r="69" spans="1:22" x14ac:dyDescent="0.25">
      <c r="A69">
        <v>12578</v>
      </c>
      <c r="B69">
        <v>2128</v>
      </c>
      <c r="C69">
        <v>2437</v>
      </c>
      <c r="D69">
        <v>2391</v>
      </c>
      <c r="E69">
        <v>71.63</v>
      </c>
      <c r="F69">
        <v>510</v>
      </c>
      <c r="K69" s="17">
        <f t="shared" si="9"/>
        <v>12.577999999999999</v>
      </c>
      <c r="L69" s="18">
        <f>IF(ISBLANK(B69),#REF!,B69)</f>
        <v>2128</v>
      </c>
      <c r="M69" s="4">
        <f>L69*60*'Berechnungen 525d'!$D$9/1000</f>
        <v>108.01184680851063</v>
      </c>
      <c r="N69" s="19">
        <f>IF(ISBLANK(C69),#REF!,C69)</f>
        <v>2437</v>
      </c>
      <c r="O69" s="19">
        <f>IF(ISBLANK(D69),#REF!,D69)</f>
        <v>2391</v>
      </c>
      <c r="P69" s="19">
        <f t="shared" si="10"/>
        <v>46</v>
      </c>
      <c r="Q69" s="19">
        <f>IF(ISBLANK(E69),#REF!,E69)</f>
        <v>71.63</v>
      </c>
      <c r="R69" s="19">
        <f>IF(ISBLANK(D69),#REF!,D69)</f>
        <v>2391</v>
      </c>
      <c r="S69" s="19">
        <f t="shared" si="11"/>
        <v>-2319.37</v>
      </c>
      <c r="T69" s="47">
        <f t="shared" si="12"/>
        <v>71.63</v>
      </c>
      <c r="U69" s="50">
        <f t="shared" si="13"/>
        <v>510</v>
      </c>
      <c r="V69" s="48"/>
    </row>
    <row r="70" spans="1:22" x14ac:dyDescent="0.25">
      <c r="A70">
        <v>12769</v>
      </c>
      <c r="B70">
        <v>2128</v>
      </c>
      <c r="C70">
        <v>2437</v>
      </c>
      <c r="D70">
        <v>2391</v>
      </c>
      <c r="E70">
        <v>71.63</v>
      </c>
      <c r="F70">
        <v>510</v>
      </c>
      <c r="K70" s="17">
        <f t="shared" si="9"/>
        <v>12.769</v>
      </c>
      <c r="L70" s="18">
        <f>IF(ISBLANK(B70),#REF!,B70)</f>
        <v>2128</v>
      </c>
      <c r="M70" s="4">
        <f>L70*60*'Berechnungen 525d'!$D$9/1000</f>
        <v>108.01184680851063</v>
      </c>
      <c r="N70" s="19">
        <f>IF(ISBLANK(C70),#REF!,C70)</f>
        <v>2437</v>
      </c>
      <c r="O70" s="19">
        <f>IF(ISBLANK(D70),#REF!,D70)</f>
        <v>2391</v>
      </c>
      <c r="P70" s="19">
        <f t="shared" si="10"/>
        <v>46</v>
      </c>
      <c r="Q70" s="19">
        <f>IF(ISBLANK(E70),#REF!,E70)</f>
        <v>71.63</v>
      </c>
      <c r="R70" s="19">
        <f>IF(ISBLANK(D70),#REF!,D70)</f>
        <v>2391</v>
      </c>
      <c r="S70" s="19">
        <f t="shared" si="11"/>
        <v>-2319.37</v>
      </c>
      <c r="T70" s="47">
        <f t="shared" si="12"/>
        <v>71.63</v>
      </c>
      <c r="U70" s="50">
        <f t="shared" si="13"/>
        <v>510</v>
      </c>
      <c r="V70" s="48"/>
    </row>
    <row r="71" spans="1:22" x14ac:dyDescent="0.25">
      <c r="A71">
        <v>12959</v>
      </c>
      <c r="B71">
        <v>2128</v>
      </c>
      <c r="C71">
        <v>2437</v>
      </c>
      <c r="D71">
        <v>2391</v>
      </c>
      <c r="E71">
        <v>72.650000000000006</v>
      </c>
      <c r="F71">
        <v>510</v>
      </c>
      <c r="K71" s="17">
        <f t="shared" si="9"/>
        <v>12.959</v>
      </c>
      <c r="L71" s="18">
        <f>IF(ISBLANK(B71),#REF!,B71)</f>
        <v>2128</v>
      </c>
      <c r="M71" s="4">
        <f>L71*60*'Berechnungen 525d'!$D$9/1000</f>
        <v>108.01184680851063</v>
      </c>
      <c r="N71" s="19">
        <f>IF(ISBLANK(C71),#REF!,C71)</f>
        <v>2437</v>
      </c>
      <c r="O71" s="19">
        <f>IF(ISBLANK(D71),#REF!,D71)</f>
        <v>2391</v>
      </c>
      <c r="P71" s="19">
        <f t="shared" si="10"/>
        <v>46</v>
      </c>
      <c r="Q71" s="19">
        <f>IF(ISBLANK(E71),#REF!,E71)</f>
        <v>72.650000000000006</v>
      </c>
      <c r="R71" s="19">
        <f>IF(ISBLANK(D71),#REF!,D71)</f>
        <v>2391</v>
      </c>
      <c r="S71" s="19">
        <f t="shared" si="11"/>
        <v>-2318.35</v>
      </c>
      <c r="T71" s="47">
        <f t="shared" si="12"/>
        <v>72.650000000000006</v>
      </c>
      <c r="U71" s="50">
        <f t="shared" si="13"/>
        <v>510</v>
      </c>
      <c r="V71" s="48"/>
    </row>
    <row r="72" spans="1:22" x14ac:dyDescent="0.25">
      <c r="A72">
        <v>13149</v>
      </c>
      <c r="B72">
        <v>2128</v>
      </c>
      <c r="C72">
        <v>2437</v>
      </c>
      <c r="D72">
        <v>2395</v>
      </c>
      <c r="E72">
        <v>72.650000000000006</v>
      </c>
      <c r="F72">
        <v>510</v>
      </c>
      <c r="K72" s="17">
        <f t="shared" si="9"/>
        <v>13.148999999999999</v>
      </c>
      <c r="L72" s="18">
        <f>IF(ISBLANK(B72),#REF!,B72)</f>
        <v>2128</v>
      </c>
      <c r="M72" s="4">
        <f>L72*60*'Berechnungen 525d'!$D$9/1000</f>
        <v>108.01184680851063</v>
      </c>
      <c r="N72" s="19">
        <f>IF(ISBLANK(C72),#REF!,C72)</f>
        <v>2437</v>
      </c>
      <c r="O72" s="19">
        <f>IF(ISBLANK(D72),#REF!,D72)</f>
        <v>2395</v>
      </c>
      <c r="P72" s="19">
        <f t="shared" si="10"/>
        <v>42</v>
      </c>
      <c r="Q72" s="19">
        <f>IF(ISBLANK(E72),#REF!,E72)</f>
        <v>72.650000000000006</v>
      </c>
      <c r="R72" s="19">
        <f>IF(ISBLANK(D72),#REF!,D72)</f>
        <v>2395</v>
      </c>
      <c r="S72" s="19">
        <f t="shared" si="11"/>
        <v>-2322.35</v>
      </c>
      <c r="T72" s="47">
        <f t="shared" si="12"/>
        <v>72.650000000000006</v>
      </c>
      <c r="U72" s="50">
        <f t="shared" si="13"/>
        <v>510</v>
      </c>
      <c r="V72" s="48"/>
    </row>
    <row r="73" spans="1:22" x14ac:dyDescent="0.25">
      <c r="A73">
        <v>13339</v>
      </c>
      <c r="B73">
        <v>2210</v>
      </c>
      <c r="C73">
        <v>2437</v>
      </c>
      <c r="D73">
        <v>2395</v>
      </c>
      <c r="E73">
        <v>72.650000000000006</v>
      </c>
      <c r="F73">
        <v>510</v>
      </c>
      <c r="K73" s="17">
        <f t="shared" si="9"/>
        <v>13.339</v>
      </c>
      <c r="L73" s="18">
        <f>IF(ISBLANK(B73),#REF!,B73)</f>
        <v>2210</v>
      </c>
      <c r="M73" s="4">
        <f>L73*60*'Berechnungen 525d'!$D$9/1000</f>
        <v>112.1739574468085</v>
      </c>
      <c r="N73" s="19">
        <f>IF(ISBLANK(C73),#REF!,C73)</f>
        <v>2437</v>
      </c>
      <c r="O73" s="19">
        <f>IF(ISBLANK(D73),#REF!,D73)</f>
        <v>2395</v>
      </c>
      <c r="P73" s="19">
        <f t="shared" si="10"/>
        <v>42</v>
      </c>
      <c r="Q73" s="19">
        <f>IF(ISBLANK(E73),#REF!,E73)</f>
        <v>72.650000000000006</v>
      </c>
      <c r="R73" s="19">
        <f>IF(ISBLANK(D73),#REF!,D73)</f>
        <v>2395</v>
      </c>
      <c r="S73" s="19">
        <f t="shared" si="11"/>
        <v>-2322.35</v>
      </c>
      <c r="T73" s="47">
        <f t="shared" si="12"/>
        <v>72.650000000000006</v>
      </c>
      <c r="U73" s="50">
        <f t="shared" si="13"/>
        <v>510</v>
      </c>
      <c r="V73" s="48"/>
    </row>
    <row r="74" spans="1:22" x14ac:dyDescent="0.25">
      <c r="A74">
        <v>13540</v>
      </c>
      <c r="B74">
        <v>2210</v>
      </c>
      <c r="C74">
        <v>2437</v>
      </c>
      <c r="D74">
        <v>2395</v>
      </c>
      <c r="E74">
        <v>72.650000000000006</v>
      </c>
      <c r="F74">
        <v>510</v>
      </c>
      <c r="K74" s="17">
        <f t="shared" si="9"/>
        <v>13.54</v>
      </c>
      <c r="L74" s="18">
        <f>IF(ISBLANK(B74),#REF!,B74)</f>
        <v>2210</v>
      </c>
      <c r="M74" s="4">
        <f>L74*60*'Berechnungen 525d'!$D$9/1000</f>
        <v>112.1739574468085</v>
      </c>
      <c r="N74" s="19">
        <f>IF(ISBLANK(C74),#REF!,C74)</f>
        <v>2437</v>
      </c>
      <c r="O74" s="19">
        <f>IF(ISBLANK(D74),#REF!,D74)</f>
        <v>2395</v>
      </c>
      <c r="P74" s="19">
        <f t="shared" si="10"/>
        <v>42</v>
      </c>
      <c r="Q74" s="19">
        <f>IF(ISBLANK(E74),#REF!,E74)</f>
        <v>72.650000000000006</v>
      </c>
      <c r="R74" s="19">
        <f>IF(ISBLANK(D74),#REF!,D74)</f>
        <v>2395</v>
      </c>
      <c r="S74" s="19">
        <f t="shared" si="11"/>
        <v>-2322.35</v>
      </c>
      <c r="T74" s="47">
        <f t="shared" si="12"/>
        <v>72.650000000000006</v>
      </c>
      <c r="U74" s="50">
        <f t="shared" si="13"/>
        <v>510</v>
      </c>
      <c r="V74" s="48"/>
    </row>
    <row r="75" spans="1:22" x14ac:dyDescent="0.25">
      <c r="A75">
        <v>13730</v>
      </c>
      <c r="B75">
        <v>2210</v>
      </c>
      <c r="C75">
        <v>2437</v>
      </c>
      <c r="D75">
        <v>2395</v>
      </c>
      <c r="E75">
        <v>72.650000000000006</v>
      </c>
      <c r="F75">
        <v>510</v>
      </c>
      <c r="K75" s="17">
        <f t="shared" si="9"/>
        <v>13.73</v>
      </c>
      <c r="L75" s="18">
        <f>IF(ISBLANK(B75),#REF!,B75)</f>
        <v>2210</v>
      </c>
      <c r="M75" s="4">
        <f>L75*60*'Berechnungen 525d'!$D$9/1000</f>
        <v>112.1739574468085</v>
      </c>
      <c r="N75" s="19">
        <f>IF(ISBLANK(C75),#REF!,C75)</f>
        <v>2437</v>
      </c>
      <c r="O75" s="19">
        <f>IF(ISBLANK(D75),#REF!,D75)</f>
        <v>2395</v>
      </c>
      <c r="P75" s="19">
        <f t="shared" si="10"/>
        <v>42</v>
      </c>
      <c r="Q75" s="19">
        <f>IF(ISBLANK(E75),#REF!,E75)</f>
        <v>72.650000000000006</v>
      </c>
      <c r="R75" s="19">
        <f>IF(ISBLANK(D75),#REF!,D75)</f>
        <v>2395</v>
      </c>
      <c r="S75" s="19">
        <f t="shared" si="11"/>
        <v>-2322.35</v>
      </c>
      <c r="T75" s="47">
        <f t="shared" si="12"/>
        <v>72.650000000000006</v>
      </c>
      <c r="U75" s="50">
        <f t="shared" si="13"/>
        <v>510</v>
      </c>
      <c r="V75" s="48"/>
    </row>
    <row r="76" spans="1:22" x14ac:dyDescent="0.25">
      <c r="A76">
        <v>13910</v>
      </c>
      <c r="B76">
        <v>2210</v>
      </c>
      <c r="C76">
        <v>2437</v>
      </c>
      <c r="D76">
        <v>2395</v>
      </c>
      <c r="E76">
        <v>72.989999999999995</v>
      </c>
      <c r="F76">
        <v>510</v>
      </c>
      <c r="K76" s="17">
        <f t="shared" si="9"/>
        <v>13.91</v>
      </c>
      <c r="L76" s="18">
        <f>IF(ISBLANK(B76),#REF!,B76)</f>
        <v>2210</v>
      </c>
      <c r="M76" s="4">
        <f>L76*60*'Berechnungen 525d'!$D$9/1000</f>
        <v>112.1739574468085</v>
      </c>
      <c r="N76" s="19">
        <f>IF(ISBLANK(C76),#REF!,C76)</f>
        <v>2437</v>
      </c>
      <c r="O76" s="19">
        <f>IF(ISBLANK(D76),#REF!,D76)</f>
        <v>2395</v>
      </c>
      <c r="P76" s="19">
        <f t="shared" si="10"/>
        <v>42</v>
      </c>
      <c r="Q76" s="19">
        <f>IF(ISBLANK(E76),#REF!,E76)</f>
        <v>72.989999999999995</v>
      </c>
      <c r="R76" s="19">
        <f>IF(ISBLANK(D76),#REF!,D76)</f>
        <v>2395</v>
      </c>
      <c r="S76" s="19">
        <f t="shared" si="11"/>
        <v>-2322.0100000000002</v>
      </c>
      <c r="T76" s="47">
        <f t="shared" si="12"/>
        <v>72.989999999999995</v>
      </c>
      <c r="U76" s="50">
        <f t="shared" si="13"/>
        <v>510</v>
      </c>
      <c r="V76" s="48"/>
    </row>
    <row r="77" spans="1:22" x14ac:dyDescent="0.25">
      <c r="A77">
        <v>14111</v>
      </c>
      <c r="B77">
        <v>2210</v>
      </c>
      <c r="C77">
        <v>2437</v>
      </c>
      <c r="D77">
        <v>2399</v>
      </c>
      <c r="E77">
        <v>72.989999999999995</v>
      </c>
      <c r="F77">
        <v>510</v>
      </c>
      <c r="K77" s="17">
        <f t="shared" si="9"/>
        <v>14.111000000000001</v>
      </c>
      <c r="L77" s="18">
        <f>IF(ISBLANK(B77),#REF!,B77)</f>
        <v>2210</v>
      </c>
      <c r="M77" s="4">
        <f>L77*60*'Berechnungen 525d'!$D$9/1000</f>
        <v>112.1739574468085</v>
      </c>
      <c r="N77" s="19">
        <f>IF(ISBLANK(C77),#REF!,C77)</f>
        <v>2437</v>
      </c>
      <c r="O77" s="19">
        <f>IF(ISBLANK(D77),#REF!,D77)</f>
        <v>2399</v>
      </c>
      <c r="P77" s="19">
        <f t="shared" si="10"/>
        <v>38</v>
      </c>
      <c r="Q77" s="19">
        <f>IF(ISBLANK(E77),#REF!,E77)</f>
        <v>72.989999999999995</v>
      </c>
      <c r="R77" s="19">
        <f>IF(ISBLANK(D77),#REF!,D77)</f>
        <v>2399</v>
      </c>
      <c r="S77" s="19">
        <f t="shared" si="11"/>
        <v>-2326.0100000000002</v>
      </c>
      <c r="T77" s="47">
        <f t="shared" si="12"/>
        <v>72.989999999999995</v>
      </c>
      <c r="U77" s="50">
        <f t="shared" si="13"/>
        <v>510</v>
      </c>
      <c r="V77" s="48"/>
    </row>
    <row r="78" spans="1:22" x14ac:dyDescent="0.25">
      <c r="A78">
        <v>14301</v>
      </c>
      <c r="B78">
        <v>2293</v>
      </c>
      <c r="C78">
        <v>2437</v>
      </c>
      <c r="D78">
        <v>2399</v>
      </c>
      <c r="E78">
        <v>72.989999999999995</v>
      </c>
      <c r="F78">
        <v>510</v>
      </c>
      <c r="K78" s="17">
        <f t="shared" si="9"/>
        <v>14.301</v>
      </c>
      <c r="L78" s="18">
        <f>IF(ISBLANK(B78),#REF!,B78)</f>
        <v>2293</v>
      </c>
      <c r="M78" s="4">
        <f>L78*60*'Berechnungen 525d'!$D$9/1000</f>
        <v>116.38682553191489</v>
      </c>
      <c r="N78" s="19">
        <f>IF(ISBLANK(C78),#REF!,C78)</f>
        <v>2437</v>
      </c>
      <c r="O78" s="19">
        <f>IF(ISBLANK(D78),#REF!,D78)</f>
        <v>2399</v>
      </c>
      <c r="P78" s="19">
        <f t="shared" si="10"/>
        <v>38</v>
      </c>
      <c r="Q78" s="19">
        <f>IF(ISBLANK(E78),#REF!,E78)</f>
        <v>72.989999999999995</v>
      </c>
      <c r="R78" s="19">
        <f>IF(ISBLANK(D78),#REF!,D78)</f>
        <v>2399</v>
      </c>
      <c r="S78" s="19">
        <f t="shared" si="11"/>
        <v>-2326.0100000000002</v>
      </c>
      <c r="T78" s="47">
        <f t="shared" si="12"/>
        <v>72.989999999999995</v>
      </c>
      <c r="U78" s="50">
        <f t="shared" si="13"/>
        <v>510</v>
      </c>
      <c r="V78" s="48"/>
    </row>
    <row r="79" spans="1:22" x14ac:dyDescent="0.25">
      <c r="A79">
        <v>14491</v>
      </c>
      <c r="B79">
        <v>2293</v>
      </c>
      <c r="C79">
        <v>2435</v>
      </c>
      <c r="D79">
        <v>2399</v>
      </c>
      <c r="E79">
        <v>72.989999999999995</v>
      </c>
      <c r="F79">
        <v>510</v>
      </c>
      <c r="K79" s="17">
        <f t="shared" si="9"/>
        <v>14.491</v>
      </c>
      <c r="L79" s="18">
        <f>IF(ISBLANK(B79),#REF!,B79)</f>
        <v>2293</v>
      </c>
      <c r="M79" s="4">
        <f>L79*60*'Berechnungen 525d'!$D$9/1000</f>
        <v>116.38682553191489</v>
      </c>
      <c r="N79" s="19">
        <f>IF(ISBLANK(C79),#REF!,C79)</f>
        <v>2435</v>
      </c>
      <c r="O79" s="19">
        <f>IF(ISBLANK(D79),#REF!,D79)</f>
        <v>2399</v>
      </c>
      <c r="P79" s="19">
        <f t="shared" si="10"/>
        <v>36</v>
      </c>
      <c r="Q79" s="19">
        <f>IF(ISBLANK(E79),#REF!,E79)</f>
        <v>72.989999999999995</v>
      </c>
      <c r="R79" s="19">
        <f>IF(ISBLANK(D79),#REF!,D79)</f>
        <v>2399</v>
      </c>
      <c r="S79" s="19">
        <f t="shared" si="11"/>
        <v>-2326.0100000000002</v>
      </c>
      <c r="T79" s="47">
        <f t="shared" si="12"/>
        <v>72.989999999999995</v>
      </c>
      <c r="U79" s="50">
        <f t="shared" si="13"/>
        <v>510</v>
      </c>
      <c r="V79" s="48"/>
    </row>
    <row r="80" spans="1:22" x14ac:dyDescent="0.25">
      <c r="A80">
        <v>14691</v>
      </c>
      <c r="B80">
        <v>2293</v>
      </c>
      <c r="C80">
        <v>2435</v>
      </c>
      <c r="D80">
        <v>2399</v>
      </c>
      <c r="E80">
        <v>72.989999999999995</v>
      </c>
      <c r="F80">
        <v>510</v>
      </c>
      <c r="K80" s="17">
        <f t="shared" si="9"/>
        <v>14.691000000000001</v>
      </c>
      <c r="L80" s="18">
        <f>IF(ISBLANK(B80),#REF!,B80)</f>
        <v>2293</v>
      </c>
      <c r="M80" s="4">
        <f>L80*60*'Berechnungen 525d'!$D$9/1000</f>
        <v>116.38682553191489</v>
      </c>
      <c r="N80" s="19">
        <f>IF(ISBLANK(C80),#REF!,C80)</f>
        <v>2435</v>
      </c>
      <c r="O80" s="19">
        <f>IF(ISBLANK(D80),#REF!,D80)</f>
        <v>2399</v>
      </c>
      <c r="P80" s="19">
        <f t="shared" si="10"/>
        <v>36</v>
      </c>
      <c r="Q80" s="19">
        <f>IF(ISBLANK(E80),#REF!,E80)</f>
        <v>72.989999999999995</v>
      </c>
      <c r="R80" s="19">
        <f>IF(ISBLANK(D80),#REF!,D80)</f>
        <v>2399</v>
      </c>
      <c r="S80" s="19">
        <f t="shared" si="11"/>
        <v>-2326.0100000000002</v>
      </c>
      <c r="T80" s="47">
        <f t="shared" si="12"/>
        <v>72.989999999999995</v>
      </c>
      <c r="U80" s="50">
        <f t="shared" si="13"/>
        <v>510</v>
      </c>
      <c r="V80" s="48"/>
    </row>
    <row r="81" spans="1:22" x14ac:dyDescent="0.25">
      <c r="A81">
        <v>14882</v>
      </c>
      <c r="B81">
        <v>2293</v>
      </c>
      <c r="C81">
        <v>2435</v>
      </c>
      <c r="D81">
        <v>2399</v>
      </c>
      <c r="E81">
        <v>73.290000000000006</v>
      </c>
      <c r="F81">
        <v>510</v>
      </c>
      <c r="K81" s="17">
        <f t="shared" si="9"/>
        <v>14.882</v>
      </c>
      <c r="L81" s="18">
        <f>IF(ISBLANK(B81),#REF!,B81)</f>
        <v>2293</v>
      </c>
      <c r="M81" s="4">
        <f>L81*60*'Berechnungen 525d'!$D$9/1000</f>
        <v>116.38682553191489</v>
      </c>
      <c r="N81" s="19">
        <f>IF(ISBLANK(C81),#REF!,C81)</f>
        <v>2435</v>
      </c>
      <c r="O81" s="19">
        <f>IF(ISBLANK(D81),#REF!,D81)</f>
        <v>2399</v>
      </c>
      <c r="P81" s="19">
        <f t="shared" si="10"/>
        <v>36</v>
      </c>
      <c r="Q81" s="19">
        <f>IF(ISBLANK(E81),#REF!,E81)</f>
        <v>73.290000000000006</v>
      </c>
      <c r="R81" s="19">
        <f>IF(ISBLANK(D81),#REF!,D81)</f>
        <v>2399</v>
      </c>
      <c r="S81" s="19">
        <f t="shared" si="11"/>
        <v>-2325.71</v>
      </c>
      <c r="T81" s="47">
        <f t="shared" si="12"/>
        <v>73.290000000000006</v>
      </c>
      <c r="U81" s="50">
        <f t="shared" si="13"/>
        <v>510</v>
      </c>
      <c r="V81" s="48"/>
    </row>
    <row r="82" spans="1:22" x14ac:dyDescent="0.25">
      <c r="A82">
        <v>15072</v>
      </c>
      <c r="B82">
        <v>2293</v>
      </c>
      <c r="C82">
        <v>2435</v>
      </c>
      <c r="D82">
        <v>2403</v>
      </c>
      <c r="E82">
        <v>73.290000000000006</v>
      </c>
      <c r="F82">
        <v>510</v>
      </c>
      <c r="K82" s="17">
        <f t="shared" si="9"/>
        <v>15.071999999999999</v>
      </c>
      <c r="L82" s="18">
        <f>IF(ISBLANK(B82),#REF!,B82)</f>
        <v>2293</v>
      </c>
      <c r="M82" s="4">
        <f>L82*60*'Berechnungen 525d'!$D$9/1000</f>
        <v>116.38682553191489</v>
      </c>
      <c r="N82" s="19">
        <f>IF(ISBLANK(C82),#REF!,C82)</f>
        <v>2435</v>
      </c>
      <c r="O82" s="19">
        <f>IF(ISBLANK(D82),#REF!,D82)</f>
        <v>2403</v>
      </c>
      <c r="P82" s="19">
        <f t="shared" si="10"/>
        <v>32</v>
      </c>
      <c r="Q82" s="19">
        <f>IF(ISBLANK(E82),#REF!,E82)</f>
        <v>73.290000000000006</v>
      </c>
      <c r="R82" s="19">
        <f>IF(ISBLANK(D82),#REF!,D82)</f>
        <v>2403</v>
      </c>
      <c r="S82" s="19">
        <f t="shared" si="11"/>
        <v>-2329.71</v>
      </c>
      <c r="T82" s="47">
        <f t="shared" si="12"/>
        <v>73.290000000000006</v>
      </c>
      <c r="U82" s="50">
        <f t="shared" si="13"/>
        <v>510</v>
      </c>
      <c r="V82" s="48"/>
    </row>
    <row r="83" spans="1:22" x14ac:dyDescent="0.25">
      <c r="A83">
        <v>15252</v>
      </c>
      <c r="B83">
        <v>2369</v>
      </c>
      <c r="C83">
        <v>2435</v>
      </c>
      <c r="D83">
        <v>2403</v>
      </c>
      <c r="E83">
        <v>73.290000000000006</v>
      </c>
      <c r="F83">
        <v>510</v>
      </c>
      <c r="K83" s="17">
        <f t="shared" si="9"/>
        <v>15.252000000000001</v>
      </c>
      <c r="L83" s="18">
        <f>IF(ISBLANK(B83),#REF!,B83)</f>
        <v>2369</v>
      </c>
      <c r="M83" s="4">
        <f>L83*60*'Berechnungen 525d'!$D$9/1000</f>
        <v>120.24439148936169</v>
      </c>
      <c r="N83" s="19">
        <f>IF(ISBLANK(C83),#REF!,C83)</f>
        <v>2435</v>
      </c>
      <c r="O83" s="19">
        <f>IF(ISBLANK(D83),#REF!,D83)</f>
        <v>2403</v>
      </c>
      <c r="P83" s="19">
        <f t="shared" si="10"/>
        <v>32</v>
      </c>
      <c r="Q83" s="19">
        <f>IF(ISBLANK(E83),#REF!,E83)</f>
        <v>73.290000000000006</v>
      </c>
      <c r="R83" s="19">
        <f>IF(ISBLANK(D83),#REF!,D83)</f>
        <v>2403</v>
      </c>
      <c r="S83" s="19">
        <f t="shared" si="11"/>
        <v>-2329.71</v>
      </c>
      <c r="T83" s="47">
        <f t="shared" si="12"/>
        <v>73.290000000000006</v>
      </c>
      <c r="U83" s="50">
        <f t="shared" si="13"/>
        <v>510</v>
      </c>
      <c r="V83" s="48"/>
    </row>
    <row r="84" spans="1:22" x14ac:dyDescent="0.25">
      <c r="A84">
        <v>15402</v>
      </c>
      <c r="B84">
        <v>2369</v>
      </c>
      <c r="C84">
        <v>2436</v>
      </c>
      <c r="D84">
        <v>2403</v>
      </c>
      <c r="E84">
        <v>73.290000000000006</v>
      </c>
      <c r="F84">
        <v>510</v>
      </c>
      <c r="K84" s="17">
        <f t="shared" si="9"/>
        <v>15.401999999999999</v>
      </c>
      <c r="L84" s="18">
        <f>IF(ISBLANK(B84),#REF!,B84)</f>
        <v>2369</v>
      </c>
      <c r="M84" s="4">
        <f>L84*60*'Berechnungen 525d'!$D$9/1000</f>
        <v>120.24439148936169</v>
      </c>
      <c r="N84" s="19">
        <f>IF(ISBLANK(C84),#REF!,C84)</f>
        <v>2436</v>
      </c>
      <c r="O84" s="19">
        <f>IF(ISBLANK(D84),#REF!,D84)</f>
        <v>2403</v>
      </c>
      <c r="P84" s="19">
        <f t="shared" si="10"/>
        <v>33</v>
      </c>
      <c r="Q84" s="19">
        <f>IF(ISBLANK(E84),#REF!,E84)</f>
        <v>73.290000000000006</v>
      </c>
      <c r="R84" s="19">
        <f>IF(ISBLANK(D84),#REF!,D84)</f>
        <v>2403</v>
      </c>
      <c r="S84" s="19">
        <f t="shared" si="11"/>
        <v>-2329.71</v>
      </c>
      <c r="T84" s="47">
        <f t="shared" si="12"/>
        <v>73.290000000000006</v>
      </c>
      <c r="U84" s="50">
        <f t="shared" si="13"/>
        <v>510</v>
      </c>
      <c r="V84" s="48"/>
    </row>
    <row r="85" spans="1:22" x14ac:dyDescent="0.25">
      <c r="A85">
        <v>15633</v>
      </c>
      <c r="B85">
        <v>2369</v>
      </c>
      <c r="C85">
        <v>2436</v>
      </c>
      <c r="D85">
        <v>2403</v>
      </c>
      <c r="E85">
        <v>73.290000000000006</v>
      </c>
      <c r="F85">
        <v>510</v>
      </c>
      <c r="K85" s="17">
        <f t="shared" si="9"/>
        <v>15.632999999999999</v>
      </c>
      <c r="L85" s="18">
        <f>IF(ISBLANK(B85),#REF!,B85)</f>
        <v>2369</v>
      </c>
      <c r="M85" s="4">
        <f>L85*60*'Berechnungen 525d'!$D$9/1000</f>
        <v>120.24439148936169</v>
      </c>
      <c r="N85" s="19">
        <f>IF(ISBLANK(C85),#REF!,C85)</f>
        <v>2436</v>
      </c>
      <c r="O85" s="19">
        <f>IF(ISBLANK(D85),#REF!,D85)</f>
        <v>2403</v>
      </c>
      <c r="P85" s="19">
        <f t="shared" si="10"/>
        <v>33</v>
      </c>
      <c r="Q85" s="19">
        <f>IF(ISBLANK(E85),#REF!,E85)</f>
        <v>73.290000000000006</v>
      </c>
      <c r="R85" s="19">
        <f>IF(ISBLANK(D85),#REF!,D85)</f>
        <v>2403</v>
      </c>
      <c r="S85" s="19">
        <f t="shared" si="11"/>
        <v>-2329.71</v>
      </c>
      <c r="T85" s="47">
        <f t="shared" si="12"/>
        <v>73.290000000000006</v>
      </c>
      <c r="U85" s="50">
        <f t="shared" si="13"/>
        <v>510</v>
      </c>
      <c r="V85" s="48"/>
    </row>
    <row r="86" spans="1:22" x14ac:dyDescent="0.25">
      <c r="A86">
        <v>15823</v>
      </c>
      <c r="B86">
        <v>2369</v>
      </c>
      <c r="C86">
        <v>2436</v>
      </c>
      <c r="D86">
        <v>2403</v>
      </c>
      <c r="E86">
        <v>73.58</v>
      </c>
      <c r="F86">
        <v>510</v>
      </c>
      <c r="K86" s="17">
        <f t="shared" si="9"/>
        <v>15.823</v>
      </c>
      <c r="L86" s="18">
        <f>IF(ISBLANK(B86),#REF!,B86)</f>
        <v>2369</v>
      </c>
      <c r="M86" s="4">
        <f>L86*60*'Berechnungen 525d'!$D$9/1000</f>
        <v>120.24439148936169</v>
      </c>
      <c r="N86" s="19">
        <f>IF(ISBLANK(C86),#REF!,C86)</f>
        <v>2436</v>
      </c>
      <c r="O86" s="19">
        <f>IF(ISBLANK(D86),#REF!,D86)</f>
        <v>2403</v>
      </c>
      <c r="P86" s="19">
        <f t="shared" si="10"/>
        <v>33</v>
      </c>
      <c r="Q86" s="19">
        <f>IF(ISBLANK(E86),#REF!,E86)</f>
        <v>73.58</v>
      </c>
      <c r="R86" s="19">
        <f>IF(ISBLANK(D86),#REF!,D86)</f>
        <v>2403</v>
      </c>
      <c r="S86" s="19">
        <f t="shared" si="11"/>
        <v>-2329.42</v>
      </c>
      <c r="T86" s="47">
        <f t="shared" si="12"/>
        <v>73.58</v>
      </c>
      <c r="U86" s="50">
        <f t="shared" si="13"/>
        <v>510</v>
      </c>
      <c r="V86" s="48"/>
    </row>
    <row r="87" spans="1:22" x14ac:dyDescent="0.25">
      <c r="A87">
        <v>15993</v>
      </c>
      <c r="B87">
        <v>2369</v>
      </c>
      <c r="C87">
        <v>2436</v>
      </c>
      <c r="D87">
        <v>2404</v>
      </c>
      <c r="E87">
        <v>73.58</v>
      </c>
      <c r="F87">
        <v>510</v>
      </c>
      <c r="K87" s="17">
        <f t="shared" si="9"/>
        <v>15.993</v>
      </c>
      <c r="L87" s="18">
        <f>IF(ISBLANK(B87),#REF!,B87)</f>
        <v>2369</v>
      </c>
      <c r="M87" s="4">
        <f>L87*60*'Berechnungen 525d'!$D$9/1000</f>
        <v>120.24439148936169</v>
      </c>
      <c r="N87" s="19">
        <f>IF(ISBLANK(C87),#REF!,C87)</f>
        <v>2436</v>
      </c>
      <c r="O87" s="19">
        <f>IF(ISBLANK(D87),#REF!,D87)</f>
        <v>2404</v>
      </c>
      <c r="P87" s="19">
        <f t="shared" si="10"/>
        <v>32</v>
      </c>
      <c r="Q87" s="19">
        <f>IF(ISBLANK(E87),#REF!,E87)</f>
        <v>73.58</v>
      </c>
      <c r="R87" s="19">
        <f>IF(ISBLANK(D87),#REF!,D87)</f>
        <v>2404</v>
      </c>
      <c r="S87" s="19">
        <f t="shared" si="11"/>
        <v>-2330.42</v>
      </c>
      <c r="T87" s="47">
        <f t="shared" si="12"/>
        <v>73.58</v>
      </c>
      <c r="U87" s="50">
        <f t="shared" si="13"/>
        <v>510</v>
      </c>
      <c r="V87" s="48"/>
    </row>
    <row r="88" spans="1:22" x14ac:dyDescent="0.25">
      <c r="A88">
        <v>16184</v>
      </c>
      <c r="B88">
        <v>2443</v>
      </c>
      <c r="C88">
        <v>2436</v>
      </c>
      <c r="D88">
        <v>2404</v>
      </c>
      <c r="E88">
        <v>73.58</v>
      </c>
      <c r="F88">
        <v>510</v>
      </c>
      <c r="K88" s="17">
        <f t="shared" si="9"/>
        <v>16.184000000000001</v>
      </c>
      <c r="L88" s="18">
        <f>IF(ISBLANK(B88),#REF!,B88)</f>
        <v>2443</v>
      </c>
      <c r="M88" s="4">
        <f>L88*60*'Berechnungen 525d'!$D$9/1000</f>
        <v>124.00044255319149</v>
      </c>
      <c r="N88" s="19">
        <f>IF(ISBLANK(C88),#REF!,C88)</f>
        <v>2436</v>
      </c>
      <c r="O88" s="19">
        <f>IF(ISBLANK(D88),#REF!,D88)</f>
        <v>2404</v>
      </c>
      <c r="P88" s="19">
        <f t="shared" si="10"/>
        <v>32</v>
      </c>
      <c r="Q88" s="19">
        <f>IF(ISBLANK(E88),#REF!,E88)</f>
        <v>73.58</v>
      </c>
      <c r="R88" s="19">
        <f>IF(ISBLANK(D88),#REF!,D88)</f>
        <v>2404</v>
      </c>
      <c r="S88" s="19">
        <f t="shared" si="11"/>
        <v>-2330.42</v>
      </c>
      <c r="T88" s="47">
        <f t="shared" si="12"/>
        <v>73.58</v>
      </c>
      <c r="U88" s="50">
        <f t="shared" si="13"/>
        <v>510</v>
      </c>
      <c r="V88" s="48"/>
    </row>
    <row r="89" spans="1:22" x14ac:dyDescent="0.25">
      <c r="A89">
        <v>16354</v>
      </c>
      <c r="B89">
        <v>2443</v>
      </c>
      <c r="C89">
        <v>2420</v>
      </c>
      <c r="D89">
        <v>2404</v>
      </c>
      <c r="E89">
        <v>73.58</v>
      </c>
      <c r="F89">
        <v>510</v>
      </c>
      <c r="K89" s="17">
        <f t="shared" si="9"/>
        <v>16.353999999999999</v>
      </c>
      <c r="L89" s="18">
        <f>IF(ISBLANK(B89),#REF!,B89)</f>
        <v>2443</v>
      </c>
      <c r="M89" s="4">
        <f>L89*60*'Berechnungen 525d'!$D$9/1000</f>
        <v>124.00044255319149</v>
      </c>
      <c r="N89" s="19">
        <f>IF(ISBLANK(C89),#REF!,C89)</f>
        <v>2420</v>
      </c>
      <c r="O89" s="19">
        <f>IF(ISBLANK(D89),#REF!,D89)</f>
        <v>2404</v>
      </c>
      <c r="P89" s="19">
        <f t="shared" si="10"/>
        <v>16</v>
      </c>
      <c r="Q89" s="19">
        <f>IF(ISBLANK(E89),#REF!,E89)</f>
        <v>73.58</v>
      </c>
      <c r="R89" s="19">
        <f>IF(ISBLANK(D89),#REF!,D89)</f>
        <v>2404</v>
      </c>
      <c r="S89" s="19">
        <f t="shared" si="11"/>
        <v>-2330.42</v>
      </c>
      <c r="T89" s="47">
        <f t="shared" si="12"/>
        <v>73.58</v>
      </c>
      <c r="U89" s="50">
        <f t="shared" si="13"/>
        <v>510</v>
      </c>
      <c r="V89" s="48"/>
    </row>
    <row r="90" spans="1:22" x14ac:dyDescent="0.25">
      <c r="A90">
        <v>16564</v>
      </c>
      <c r="B90">
        <v>2443</v>
      </c>
      <c r="C90">
        <v>2420</v>
      </c>
      <c r="D90">
        <v>2404</v>
      </c>
      <c r="E90">
        <v>73.58</v>
      </c>
      <c r="F90">
        <v>510</v>
      </c>
      <c r="K90" s="17">
        <f t="shared" si="9"/>
        <v>16.564</v>
      </c>
      <c r="L90" s="18">
        <f>IF(ISBLANK(B90),#REF!,B90)</f>
        <v>2443</v>
      </c>
      <c r="M90" s="4">
        <f>L90*60*'Berechnungen 525d'!$D$9/1000</f>
        <v>124.00044255319149</v>
      </c>
      <c r="N90" s="19">
        <f>IF(ISBLANK(C90),#REF!,C90)</f>
        <v>2420</v>
      </c>
      <c r="O90" s="19">
        <f>IF(ISBLANK(D90),#REF!,D90)</f>
        <v>2404</v>
      </c>
      <c r="P90" s="19">
        <f t="shared" si="10"/>
        <v>16</v>
      </c>
      <c r="Q90" s="19">
        <f>IF(ISBLANK(E90),#REF!,E90)</f>
        <v>73.58</v>
      </c>
      <c r="R90" s="19">
        <f>IF(ISBLANK(D90),#REF!,D90)</f>
        <v>2404</v>
      </c>
      <c r="S90" s="19">
        <f t="shared" si="11"/>
        <v>-2330.42</v>
      </c>
      <c r="T90" s="47">
        <f t="shared" si="12"/>
        <v>73.58</v>
      </c>
      <c r="U90" s="50">
        <f t="shared" si="13"/>
        <v>510</v>
      </c>
      <c r="V90" s="48"/>
    </row>
    <row r="91" spans="1:22" x14ac:dyDescent="0.25">
      <c r="A91">
        <v>16744</v>
      </c>
      <c r="B91">
        <v>2443</v>
      </c>
      <c r="C91">
        <v>2420</v>
      </c>
      <c r="D91">
        <v>2404</v>
      </c>
      <c r="E91">
        <v>73.790000000000006</v>
      </c>
      <c r="F91">
        <v>510</v>
      </c>
      <c r="K91" s="17">
        <f t="shared" si="9"/>
        <v>16.744</v>
      </c>
      <c r="L91" s="18">
        <f>IF(ISBLANK(B91),#REF!,B91)</f>
        <v>2443</v>
      </c>
      <c r="M91" s="4">
        <f>L91*60*'Berechnungen 525d'!$D$9/1000</f>
        <v>124.00044255319149</v>
      </c>
      <c r="N91" s="19">
        <f>IF(ISBLANK(C91),#REF!,C91)</f>
        <v>2420</v>
      </c>
      <c r="O91" s="19">
        <f>IF(ISBLANK(D91),#REF!,D91)</f>
        <v>2404</v>
      </c>
      <c r="P91" s="19">
        <f t="shared" si="10"/>
        <v>16</v>
      </c>
      <c r="Q91" s="19">
        <f>IF(ISBLANK(E91),#REF!,E91)</f>
        <v>73.790000000000006</v>
      </c>
      <c r="R91" s="19">
        <f>IF(ISBLANK(D91),#REF!,D91)</f>
        <v>2404</v>
      </c>
      <c r="S91" s="19">
        <f t="shared" si="11"/>
        <v>-2330.21</v>
      </c>
      <c r="T91" s="47">
        <f t="shared" si="12"/>
        <v>73.790000000000006</v>
      </c>
      <c r="U91" s="50">
        <f t="shared" si="13"/>
        <v>510</v>
      </c>
      <c r="V91" s="48"/>
    </row>
    <row r="92" spans="1:22" x14ac:dyDescent="0.25">
      <c r="A92">
        <v>16925</v>
      </c>
      <c r="B92">
        <v>2443</v>
      </c>
      <c r="C92">
        <v>2420</v>
      </c>
      <c r="D92">
        <v>2405</v>
      </c>
      <c r="E92">
        <v>73.790000000000006</v>
      </c>
      <c r="F92">
        <v>510</v>
      </c>
      <c r="K92" s="17">
        <f t="shared" si="9"/>
        <v>16.925000000000001</v>
      </c>
      <c r="L92" s="18">
        <f>IF(ISBLANK(B92),#REF!,B92)</f>
        <v>2443</v>
      </c>
      <c r="M92" s="4">
        <f>L92*60*'Berechnungen 525d'!$D$9/1000</f>
        <v>124.00044255319149</v>
      </c>
      <c r="N92" s="19">
        <f>IF(ISBLANK(C92),#REF!,C92)</f>
        <v>2420</v>
      </c>
      <c r="O92" s="19">
        <f>IF(ISBLANK(D92),#REF!,D92)</f>
        <v>2405</v>
      </c>
      <c r="P92" s="19">
        <f t="shared" si="10"/>
        <v>15</v>
      </c>
      <c r="Q92" s="19">
        <f>IF(ISBLANK(E92),#REF!,E92)</f>
        <v>73.790000000000006</v>
      </c>
      <c r="R92" s="19">
        <f>IF(ISBLANK(D92),#REF!,D92)</f>
        <v>2405</v>
      </c>
      <c r="S92" s="19">
        <f t="shared" si="11"/>
        <v>-2331.21</v>
      </c>
      <c r="T92" s="47">
        <f t="shared" si="12"/>
        <v>73.790000000000006</v>
      </c>
      <c r="U92" s="50">
        <f t="shared" si="13"/>
        <v>510</v>
      </c>
      <c r="V92" s="48"/>
    </row>
    <row r="93" spans="1:22" x14ac:dyDescent="0.25">
      <c r="A93">
        <v>17115</v>
      </c>
      <c r="B93">
        <v>2518</v>
      </c>
      <c r="C93">
        <v>2420</v>
      </c>
      <c r="D93">
        <v>2405</v>
      </c>
      <c r="E93">
        <v>73.790000000000006</v>
      </c>
      <c r="F93">
        <v>510</v>
      </c>
      <c r="K93" s="17">
        <f t="shared" si="9"/>
        <v>17.114999999999998</v>
      </c>
      <c r="L93" s="18">
        <f>IF(ISBLANK(B93),#REF!,B93)</f>
        <v>2518</v>
      </c>
      <c r="M93" s="4">
        <f>L93*60*'Berechnungen 525d'!$D$9/1000</f>
        <v>127.80725106382978</v>
      </c>
      <c r="N93" s="19">
        <f>IF(ISBLANK(C93),#REF!,C93)</f>
        <v>2420</v>
      </c>
      <c r="O93" s="19">
        <f>IF(ISBLANK(D93),#REF!,D93)</f>
        <v>2405</v>
      </c>
      <c r="P93" s="19">
        <f t="shared" si="10"/>
        <v>15</v>
      </c>
      <c r="Q93" s="19">
        <f>IF(ISBLANK(E93),#REF!,E93)</f>
        <v>73.790000000000006</v>
      </c>
      <c r="R93" s="19">
        <f>IF(ISBLANK(D93),#REF!,D93)</f>
        <v>2405</v>
      </c>
      <c r="S93" s="19">
        <f t="shared" si="11"/>
        <v>-2331.21</v>
      </c>
      <c r="T93" s="47">
        <f t="shared" si="12"/>
        <v>73.790000000000006</v>
      </c>
      <c r="U93" s="50">
        <f t="shared" si="13"/>
        <v>510</v>
      </c>
      <c r="V93" s="48"/>
    </row>
    <row r="94" spans="1:22" x14ac:dyDescent="0.25">
      <c r="A94">
        <v>17305</v>
      </c>
      <c r="B94">
        <v>2518</v>
      </c>
      <c r="C94">
        <v>2450</v>
      </c>
      <c r="D94">
        <v>2405</v>
      </c>
      <c r="E94">
        <v>73.790000000000006</v>
      </c>
      <c r="F94">
        <v>510</v>
      </c>
      <c r="K94" s="17">
        <f t="shared" si="9"/>
        <v>17.305</v>
      </c>
      <c r="L94" s="18">
        <f>IF(ISBLANK(B94),#REF!,B94)</f>
        <v>2518</v>
      </c>
      <c r="M94" s="4">
        <f>L94*60*'Berechnungen 525d'!$D$9/1000</f>
        <v>127.80725106382978</v>
      </c>
      <c r="N94" s="19">
        <f>IF(ISBLANK(C94),#REF!,C94)</f>
        <v>2450</v>
      </c>
      <c r="O94" s="19">
        <f>IF(ISBLANK(D94),#REF!,D94)</f>
        <v>2405</v>
      </c>
      <c r="P94" s="19">
        <f t="shared" si="10"/>
        <v>45</v>
      </c>
      <c r="Q94" s="19">
        <f>IF(ISBLANK(E94),#REF!,E94)</f>
        <v>73.790000000000006</v>
      </c>
      <c r="R94" s="19">
        <f>IF(ISBLANK(D94),#REF!,D94)</f>
        <v>2405</v>
      </c>
      <c r="S94" s="19">
        <f t="shared" si="11"/>
        <v>-2331.21</v>
      </c>
      <c r="T94" s="47">
        <f t="shared" si="12"/>
        <v>73.790000000000006</v>
      </c>
      <c r="U94" s="50">
        <f t="shared" si="13"/>
        <v>510</v>
      </c>
      <c r="V94" s="48"/>
    </row>
    <row r="95" spans="1:22" x14ac:dyDescent="0.25">
      <c r="A95">
        <v>17495</v>
      </c>
      <c r="B95">
        <v>2518</v>
      </c>
      <c r="C95">
        <v>2450</v>
      </c>
      <c r="D95">
        <v>2405</v>
      </c>
      <c r="E95">
        <v>73.790000000000006</v>
      </c>
      <c r="F95">
        <v>510</v>
      </c>
      <c r="K95" s="17">
        <f t="shared" si="9"/>
        <v>17.495000000000001</v>
      </c>
      <c r="L95" s="18">
        <f>IF(ISBLANK(B95),#REF!,B95)</f>
        <v>2518</v>
      </c>
      <c r="M95" s="4">
        <f>L95*60*'Berechnungen 525d'!$D$9/1000</f>
        <v>127.80725106382978</v>
      </c>
      <c r="N95" s="19">
        <f>IF(ISBLANK(C95),#REF!,C95)</f>
        <v>2450</v>
      </c>
      <c r="O95" s="19">
        <f>IF(ISBLANK(D95),#REF!,D95)</f>
        <v>2405</v>
      </c>
      <c r="P95" s="19">
        <f t="shared" si="10"/>
        <v>45</v>
      </c>
      <c r="Q95" s="19">
        <f>IF(ISBLANK(E95),#REF!,E95)</f>
        <v>73.790000000000006</v>
      </c>
      <c r="R95" s="19">
        <f>IF(ISBLANK(D95),#REF!,D95)</f>
        <v>2405</v>
      </c>
      <c r="S95" s="19">
        <f t="shared" si="11"/>
        <v>-2331.21</v>
      </c>
      <c r="T95" s="47">
        <f t="shared" si="12"/>
        <v>73.790000000000006</v>
      </c>
      <c r="U95" s="50">
        <f t="shared" si="13"/>
        <v>510</v>
      </c>
      <c r="V95" s="48"/>
    </row>
    <row r="96" spans="1:22" x14ac:dyDescent="0.25">
      <c r="A96">
        <v>19709</v>
      </c>
      <c r="B96">
        <v>2518</v>
      </c>
      <c r="C96">
        <v>2450</v>
      </c>
      <c r="D96">
        <v>2405</v>
      </c>
      <c r="E96">
        <v>75.239999999999995</v>
      </c>
      <c r="F96">
        <v>510</v>
      </c>
      <c r="K96" s="17">
        <f t="shared" si="9"/>
        <v>19.709</v>
      </c>
      <c r="L96" s="18">
        <f>IF(ISBLANK(B96),#REF!,B96)</f>
        <v>2518</v>
      </c>
      <c r="M96" s="4">
        <f>L96*60*'Berechnungen 525d'!$D$9/1000</f>
        <v>127.80725106382978</v>
      </c>
      <c r="N96" s="19">
        <f>IF(ISBLANK(C96),#REF!,C96)</f>
        <v>2450</v>
      </c>
      <c r="O96" s="19">
        <f>IF(ISBLANK(D96),#REF!,D96)</f>
        <v>2405</v>
      </c>
      <c r="P96" s="19">
        <f t="shared" si="10"/>
        <v>45</v>
      </c>
      <c r="Q96" s="19">
        <f>IF(ISBLANK(E96),#REF!,E96)</f>
        <v>75.239999999999995</v>
      </c>
      <c r="R96" s="19">
        <f>IF(ISBLANK(D96),#REF!,D96)</f>
        <v>2405</v>
      </c>
      <c r="S96" s="19">
        <f t="shared" si="11"/>
        <v>-2329.7600000000002</v>
      </c>
      <c r="T96" s="47">
        <f t="shared" si="12"/>
        <v>75.239999999999995</v>
      </c>
      <c r="U96" s="50">
        <f t="shared" si="13"/>
        <v>510</v>
      </c>
      <c r="V96" s="48"/>
    </row>
    <row r="97" spans="1:22" x14ac:dyDescent="0.25">
      <c r="A97">
        <v>19899</v>
      </c>
      <c r="B97">
        <v>2518</v>
      </c>
      <c r="C97">
        <v>2450</v>
      </c>
      <c r="D97">
        <v>2405</v>
      </c>
      <c r="E97">
        <v>75.239999999999995</v>
      </c>
      <c r="F97">
        <v>510</v>
      </c>
      <c r="K97" s="17">
        <f t="shared" si="9"/>
        <v>19.899000000000001</v>
      </c>
      <c r="L97" s="18">
        <f>IF(ISBLANK(B97),#REF!,B97)</f>
        <v>2518</v>
      </c>
      <c r="M97" s="4">
        <f>L97*60*'Berechnungen 525d'!$D$9/1000</f>
        <v>127.80725106382978</v>
      </c>
      <c r="N97" s="19">
        <f>IF(ISBLANK(C97),#REF!,C97)</f>
        <v>2450</v>
      </c>
      <c r="O97" s="19">
        <f>IF(ISBLANK(D97),#REF!,D97)</f>
        <v>2405</v>
      </c>
      <c r="P97" s="19">
        <f t="shared" si="10"/>
        <v>45</v>
      </c>
      <c r="Q97" s="19">
        <f>IF(ISBLANK(E97),#REF!,E97)</f>
        <v>75.239999999999995</v>
      </c>
      <c r="R97" s="19">
        <f>IF(ISBLANK(D97),#REF!,D97)</f>
        <v>2405</v>
      </c>
      <c r="S97" s="19">
        <f t="shared" si="11"/>
        <v>-2329.7600000000002</v>
      </c>
      <c r="T97" s="47">
        <f t="shared" si="12"/>
        <v>75.239999999999995</v>
      </c>
      <c r="U97" s="50">
        <f t="shared" si="13"/>
        <v>510</v>
      </c>
      <c r="V97" s="48"/>
    </row>
    <row r="98" spans="1:22" x14ac:dyDescent="0.25">
      <c r="A98">
        <v>20089</v>
      </c>
      <c r="B98">
        <v>2746</v>
      </c>
      <c r="C98">
        <v>2450</v>
      </c>
      <c r="D98">
        <v>2405</v>
      </c>
      <c r="E98">
        <v>75.239999999999995</v>
      </c>
      <c r="F98">
        <v>510</v>
      </c>
      <c r="K98" s="17">
        <f t="shared" si="9"/>
        <v>20.088999999999999</v>
      </c>
      <c r="L98" s="18">
        <f>IF(ISBLANK(B98),#REF!,B98)</f>
        <v>2746</v>
      </c>
      <c r="M98" s="4">
        <f>L98*60*'Berechnungen 525d'!$D$9/1000</f>
        <v>139.37994893617019</v>
      </c>
      <c r="N98" s="19">
        <f>IF(ISBLANK(C98),#REF!,C98)</f>
        <v>2450</v>
      </c>
      <c r="O98" s="19">
        <f>IF(ISBLANK(D98),#REF!,D98)</f>
        <v>2405</v>
      </c>
      <c r="P98" s="19">
        <f t="shared" si="10"/>
        <v>45</v>
      </c>
      <c r="Q98" s="19">
        <f>IF(ISBLANK(E98),#REF!,E98)</f>
        <v>75.239999999999995</v>
      </c>
      <c r="R98" s="19">
        <f>IF(ISBLANK(D98),#REF!,D98)</f>
        <v>2405</v>
      </c>
      <c r="S98" s="19">
        <f t="shared" si="11"/>
        <v>-2329.7600000000002</v>
      </c>
      <c r="T98" s="47">
        <f t="shared" si="12"/>
        <v>75.239999999999995</v>
      </c>
      <c r="U98" s="50">
        <f t="shared" si="13"/>
        <v>510</v>
      </c>
      <c r="V98" s="48"/>
    </row>
    <row r="99" spans="1:22" x14ac:dyDescent="0.25">
      <c r="A99">
        <v>20289</v>
      </c>
      <c r="B99">
        <v>2746</v>
      </c>
      <c r="C99">
        <v>2426</v>
      </c>
      <c r="D99">
        <v>2405</v>
      </c>
      <c r="E99">
        <v>75.239999999999995</v>
      </c>
      <c r="F99">
        <v>510</v>
      </c>
      <c r="K99" s="17">
        <f t="shared" si="9"/>
        <v>20.289000000000001</v>
      </c>
      <c r="L99" s="18">
        <f>IF(ISBLANK(B99),#REF!,B99)</f>
        <v>2746</v>
      </c>
      <c r="M99" s="4">
        <f>L99*60*'Berechnungen 525d'!$D$9/1000</f>
        <v>139.37994893617019</v>
      </c>
      <c r="N99" s="19">
        <f>IF(ISBLANK(C99),#REF!,C99)</f>
        <v>2426</v>
      </c>
      <c r="O99" s="19">
        <f>IF(ISBLANK(D99),#REF!,D99)</f>
        <v>2405</v>
      </c>
      <c r="P99" s="19">
        <f t="shared" si="10"/>
        <v>21</v>
      </c>
      <c r="Q99" s="19">
        <f>IF(ISBLANK(E99),#REF!,E99)</f>
        <v>75.239999999999995</v>
      </c>
      <c r="R99" s="19">
        <f>IF(ISBLANK(D99),#REF!,D99)</f>
        <v>2405</v>
      </c>
      <c r="S99" s="19">
        <f t="shared" si="11"/>
        <v>-2329.7600000000002</v>
      </c>
      <c r="T99" s="47">
        <f t="shared" si="12"/>
        <v>75.239999999999995</v>
      </c>
      <c r="U99" s="50">
        <f t="shared" si="13"/>
        <v>510</v>
      </c>
      <c r="V99" s="48"/>
    </row>
    <row r="100" spans="1:22" x14ac:dyDescent="0.25">
      <c r="A100">
        <v>20490</v>
      </c>
      <c r="B100">
        <v>2746</v>
      </c>
      <c r="C100">
        <v>2426</v>
      </c>
      <c r="D100">
        <v>2405</v>
      </c>
      <c r="E100">
        <v>75.239999999999995</v>
      </c>
      <c r="F100">
        <v>510</v>
      </c>
      <c r="K100" s="17">
        <f t="shared" si="9"/>
        <v>20.49</v>
      </c>
      <c r="L100" s="18">
        <f>IF(ISBLANK(B100),#REF!,B100)</f>
        <v>2746</v>
      </c>
      <c r="M100" s="4">
        <f>L100*60*'Berechnungen 525d'!$D$9/1000</f>
        <v>139.37994893617019</v>
      </c>
      <c r="N100" s="19">
        <f>IF(ISBLANK(C100),#REF!,C100)</f>
        <v>2426</v>
      </c>
      <c r="O100" s="19">
        <f>IF(ISBLANK(D100),#REF!,D100)</f>
        <v>2405</v>
      </c>
      <c r="P100" s="19">
        <f t="shared" si="10"/>
        <v>21</v>
      </c>
      <c r="Q100" s="19">
        <f>IF(ISBLANK(E100),#REF!,E100)</f>
        <v>75.239999999999995</v>
      </c>
      <c r="R100" s="19">
        <f>IF(ISBLANK(D100),#REF!,D100)</f>
        <v>2405</v>
      </c>
      <c r="S100" s="19">
        <f t="shared" si="11"/>
        <v>-2329.7600000000002</v>
      </c>
      <c r="T100" s="47">
        <f t="shared" si="12"/>
        <v>75.239999999999995</v>
      </c>
      <c r="U100" s="50">
        <f t="shared" si="13"/>
        <v>510</v>
      </c>
      <c r="V100" s="48"/>
    </row>
    <row r="101" spans="1:22" x14ac:dyDescent="0.25">
      <c r="A101">
        <v>20670</v>
      </c>
      <c r="B101">
        <v>2746</v>
      </c>
      <c r="C101">
        <v>2426</v>
      </c>
      <c r="D101">
        <v>2405</v>
      </c>
      <c r="E101">
        <v>75.510000000000005</v>
      </c>
      <c r="F101">
        <v>510</v>
      </c>
      <c r="K101" s="17">
        <f t="shared" si="9"/>
        <v>20.67</v>
      </c>
      <c r="L101" s="18">
        <f>IF(ISBLANK(B101),#REF!,B101)</f>
        <v>2746</v>
      </c>
      <c r="M101" s="4">
        <f>L101*60*'Berechnungen 525d'!$D$9/1000</f>
        <v>139.37994893617019</v>
      </c>
      <c r="N101" s="19">
        <f>IF(ISBLANK(C101),#REF!,C101)</f>
        <v>2426</v>
      </c>
      <c r="O101" s="19">
        <f>IF(ISBLANK(D101),#REF!,D101)</f>
        <v>2405</v>
      </c>
      <c r="P101" s="19">
        <f t="shared" si="10"/>
        <v>21</v>
      </c>
      <c r="Q101" s="19">
        <f>IF(ISBLANK(E101),#REF!,E101)</f>
        <v>75.510000000000005</v>
      </c>
      <c r="R101" s="19">
        <f>IF(ISBLANK(D101),#REF!,D101)</f>
        <v>2405</v>
      </c>
      <c r="S101" s="19">
        <f t="shared" si="11"/>
        <v>-2329.4899999999998</v>
      </c>
      <c r="T101" s="47">
        <f t="shared" si="12"/>
        <v>75.510000000000005</v>
      </c>
      <c r="U101" s="50">
        <f t="shared" si="13"/>
        <v>510</v>
      </c>
      <c r="V101" s="48"/>
    </row>
    <row r="102" spans="1:22" x14ac:dyDescent="0.25">
      <c r="A102">
        <v>20860</v>
      </c>
      <c r="B102">
        <v>2746</v>
      </c>
      <c r="C102">
        <v>2426</v>
      </c>
      <c r="D102">
        <v>2405</v>
      </c>
      <c r="E102">
        <v>75.510000000000005</v>
      </c>
      <c r="F102">
        <v>510</v>
      </c>
      <c r="K102" s="17">
        <f t="shared" si="9"/>
        <v>20.86</v>
      </c>
      <c r="L102" s="18">
        <f>IF(ISBLANK(B102),#REF!,B102)</f>
        <v>2746</v>
      </c>
      <c r="M102" s="4">
        <f>L102*60*'Berechnungen 525d'!$D$9/1000</f>
        <v>139.37994893617019</v>
      </c>
      <c r="N102" s="19">
        <f>IF(ISBLANK(C102),#REF!,C102)</f>
        <v>2426</v>
      </c>
      <c r="O102" s="19">
        <f>IF(ISBLANK(D102),#REF!,D102)</f>
        <v>2405</v>
      </c>
      <c r="P102" s="19">
        <f t="shared" si="10"/>
        <v>21</v>
      </c>
      <c r="Q102" s="19">
        <f>IF(ISBLANK(E102),#REF!,E102)</f>
        <v>75.510000000000005</v>
      </c>
      <c r="R102" s="19">
        <f>IF(ISBLANK(D102),#REF!,D102)</f>
        <v>2405</v>
      </c>
      <c r="S102" s="19">
        <f t="shared" si="11"/>
        <v>-2329.4899999999998</v>
      </c>
      <c r="T102" s="47">
        <f t="shared" si="12"/>
        <v>75.510000000000005</v>
      </c>
      <c r="U102" s="50">
        <f t="shared" si="13"/>
        <v>510</v>
      </c>
      <c r="V102" s="48"/>
    </row>
    <row r="103" spans="1:22" x14ac:dyDescent="0.25">
      <c r="A103">
        <v>21051</v>
      </c>
      <c r="B103">
        <v>2825</v>
      </c>
      <c r="C103">
        <v>2426</v>
      </c>
      <c r="D103">
        <v>2405</v>
      </c>
      <c r="E103">
        <v>75.510000000000005</v>
      </c>
      <c r="F103">
        <v>510</v>
      </c>
      <c r="K103" s="17">
        <f t="shared" si="9"/>
        <v>21.050999999999998</v>
      </c>
      <c r="L103" s="18">
        <f>IF(ISBLANK(B103),#REF!,B103)</f>
        <v>2825</v>
      </c>
      <c r="M103" s="4">
        <f>L103*60*'Berechnungen 525d'!$D$9/1000</f>
        <v>143.38978723404253</v>
      </c>
      <c r="N103" s="19">
        <f>IF(ISBLANK(C103),#REF!,C103)</f>
        <v>2426</v>
      </c>
      <c r="O103" s="19">
        <f>IF(ISBLANK(D103),#REF!,D103)</f>
        <v>2405</v>
      </c>
      <c r="P103" s="19">
        <f t="shared" si="10"/>
        <v>21</v>
      </c>
      <c r="Q103" s="19">
        <f>IF(ISBLANK(E103),#REF!,E103)</f>
        <v>75.510000000000005</v>
      </c>
      <c r="R103" s="19">
        <f>IF(ISBLANK(D103),#REF!,D103)</f>
        <v>2405</v>
      </c>
      <c r="S103" s="19">
        <f t="shared" si="11"/>
        <v>-2329.4899999999998</v>
      </c>
      <c r="T103" s="47">
        <f t="shared" si="12"/>
        <v>75.510000000000005</v>
      </c>
      <c r="U103" s="50">
        <f t="shared" si="13"/>
        <v>510</v>
      </c>
      <c r="V103" s="48"/>
    </row>
    <row r="104" spans="1:22" x14ac:dyDescent="0.25">
      <c r="A104">
        <v>21241</v>
      </c>
      <c r="B104">
        <v>2825</v>
      </c>
      <c r="C104">
        <v>2419</v>
      </c>
      <c r="D104">
        <v>2405</v>
      </c>
      <c r="E104">
        <v>75.510000000000005</v>
      </c>
      <c r="F104">
        <v>510</v>
      </c>
      <c r="K104" s="17">
        <f t="shared" si="9"/>
        <v>21.241</v>
      </c>
      <c r="L104" s="18">
        <f>IF(ISBLANK(B104),#REF!,B104)</f>
        <v>2825</v>
      </c>
      <c r="M104" s="4">
        <f>L104*60*'Berechnungen 525d'!$D$9/1000</f>
        <v>143.38978723404253</v>
      </c>
      <c r="N104" s="19">
        <f>IF(ISBLANK(C104),#REF!,C104)</f>
        <v>2419</v>
      </c>
      <c r="O104" s="19">
        <f>IF(ISBLANK(D104),#REF!,D104)</f>
        <v>2405</v>
      </c>
      <c r="P104" s="19">
        <f t="shared" si="10"/>
        <v>14</v>
      </c>
      <c r="Q104" s="19">
        <f>IF(ISBLANK(E104),#REF!,E104)</f>
        <v>75.510000000000005</v>
      </c>
      <c r="R104" s="19">
        <f>IF(ISBLANK(D104),#REF!,D104)</f>
        <v>2405</v>
      </c>
      <c r="S104" s="19">
        <f t="shared" si="11"/>
        <v>-2329.4899999999998</v>
      </c>
      <c r="T104" s="47">
        <f t="shared" si="12"/>
        <v>75.510000000000005</v>
      </c>
      <c r="U104" s="50">
        <f t="shared" si="13"/>
        <v>510</v>
      </c>
      <c r="V104" s="48"/>
    </row>
    <row r="105" spans="1:22" x14ac:dyDescent="0.25">
      <c r="A105">
        <v>21421</v>
      </c>
      <c r="B105">
        <v>2825</v>
      </c>
      <c r="C105">
        <v>2419</v>
      </c>
      <c r="D105">
        <v>2405</v>
      </c>
      <c r="E105">
        <v>75.510000000000005</v>
      </c>
      <c r="F105">
        <v>510</v>
      </c>
      <c r="K105" s="17">
        <f t="shared" si="9"/>
        <v>21.420999999999999</v>
      </c>
      <c r="L105" s="18">
        <f>IF(ISBLANK(B105),#REF!,B105)</f>
        <v>2825</v>
      </c>
      <c r="M105" s="4">
        <f>L105*60*'Berechnungen 525d'!$D$9/1000</f>
        <v>143.38978723404253</v>
      </c>
      <c r="N105" s="19">
        <f>IF(ISBLANK(C105),#REF!,C105)</f>
        <v>2419</v>
      </c>
      <c r="O105" s="19">
        <f>IF(ISBLANK(D105),#REF!,D105)</f>
        <v>2405</v>
      </c>
      <c r="P105" s="19">
        <f t="shared" si="10"/>
        <v>14</v>
      </c>
      <c r="Q105" s="19">
        <f>IF(ISBLANK(E105),#REF!,E105)</f>
        <v>75.510000000000005</v>
      </c>
      <c r="R105" s="19">
        <f>IF(ISBLANK(D105),#REF!,D105)</f>
        <v>2405</v>
      </c>
      <c r="S105" s="19">
        <f t="shared" si="11"/>
        <v>-2329.4899999999998</v>
      </c>
      <c r="T105" s="47">
        <f t="shared" si="12"/>
        <v>75.510000000000005</v>
      </c>
      <c r="U105" s="50">
        <f t="shared" si="13"/>
        <v>510</v>
      </c>
      <c r="V105" s="48"/>
    </row>
    <row r="106" spans="1:22" x14ac:dyDescent="0.25">
      <c r="A106">
        <v>21631</v>
      </c>
      <c r="B106">
        <v>2825</v>
      </c>
      <c r="C106">
        <v>2419</v>
      </c>
      <c r="D106">
        <v>2405</v>
      </c>
      <c r="E106">
        <v>75.23</v>
      </c>
      <c r="F106">
        <v>510</v>
      </c>
      <c r="K106" s="17">
        <f t="shared" si="9"/>
        <v>21.631</v>
      </c>
      <c r="L106" s="18">
        <f>IF(ISBLANK(B106),#REF!,B106)</f>
        <v>2825</v>
      </c>
      <c r="M106" s="4">
        <f>L106*60*'Berechnungen 525d'!$D$9/1000</f>
        <v>143.38978723404253</v>
      </c>
      <c r="N106" s="19">
        <f>IF(ISBLANK(C106),#REF!,C106)</f>
        <v>2419</v>
      </c>
      <c r="O106" s="19">
        <f>IF(ISBLANK(D106),#REF!,D106)</f>
        <v>2405</v>
      </c>
      <c r="P106" s="19">
        <f t="shared" si="10"/>
        <v>14</v>
      </c>
      <c r="Q106" s="19">
        <f>IF(ISBLANK(E106),#REF!,E106)</f>
        <v>75.23</v>
      </c>
      <c r="R106" s="19">
        <f>IF(ISBLANK(D106),#REF!,D106)</f>
        <v>2405</v>
      </c>
      <c r="S106" s="19">
        <f t="shared" si="11"/>
        <v>-2329.77</v>
      </c>
      <c r="T106" s="47">
        <f t="shared" si="12"/>
        <v>75.23</v>
      </c>
      <c r="U106" s="50">
        <f t="shared" si="13"/>
        <v>510</v>
      </c>
      <c r="V106" s="48"/>
    </row>
    <row r="107" spans="1:22" x14ac:dyDescent="0.25">
      <c r="A107">
        <v>21822</v>
      </c>
      <c r="B107">
        <v>2825</v>
      </c>
      <c r="C107">
        <v>2419</v>
      </c>
      <c r="D107">
        <v>2406</v>
      </c>
      <c r="E107">
        <v>75.23</v>
      </c>
      <c r="F107">
        <v>510</v>
      </c>
      <c r="K107" s="17">
        <f t="shared" si="9"/>
        <v>21.821999999999999</v>
      </c>
      <c r="L107" s="18">
        <f>IF(ISBLANK(B107),#REF!,B107)</f>
        <v>2825</v>
      </c>
      <c r="M107" s="4">
        <f>L107*60*'Berechnungen 525d'!$D$9/1000</f>
        <v>143.38978723404253</v>
      </c>
      <c r="N107" s="19">
        <f>IF(ISBLANK(C107),#REF!,C107)</f>
        <v>2419</v>
      </c>
      <c r="O107" s="19">
        <f>IF(ISBLANK(D107),#REF!,D107)</f>
        <v>2406</v>
      </c>
      <c r="P107" s="19">
        <f t="shared" si="10"/>
        <v>13</v>
      </c>
      <c r="Q107" s="19">
        <f>IF(ISBLANK(E107),#REF!,E107)</f>
        <v>75.23</v>
      </c>
      <c r="R107" s="19">
        <f>IF(ISBLANK(D107),#REF!,D107)</f>
        <v>2406</v>
      </c>
      <c r="S107" s="19">
        <f t="shared" si="11"/>
        <v>-2330.77</v>
      </c>
      <c r="T107" s="47">
        <f t="shared" si="12"/>
        <v>75.23</v>
      </c>
      <c r="U107" s="50">
        <f t="shared" si="13"/>
        <v>510</v>
      </c>
      <c r="V107" s="48"/>
    </row>
    <row r="108" spans="1:22" x14ac:dyDescent="0.25">
      <c r="A108">
        <v>22012</v>
      </c>
      <c r="B108">
        <v>2896</v>
      </c>
      <c r="C108">
        <v>2419</v>
      </c>
      <c r="D108">
        <v>2406</v>
      </c>
      <c r="E108">
        <v>75.23</v>
      </c>
      <c r="F108">
        <v>510</v>
      </c>
      <c r="K108" s="17">
        <f t="shared" si="9"/>
        <v>22.012</v>
      </c>
      <c r="L108" s="18">
        <f>IF(ISBLANK(B108),#REF!,B108)</f>
        <v>2896</v>
      </c>
      <c r="M108" s="4">
        <f>L108*60*'Berechnungen 525d'!$D$9/1000</f>
        <v>146.99356595744678</v>
      </c>
      <c r="N108" s="19">
        <f>IF(ISBLANK(C108),#REF!,C108)</f>
        <v>2419</v>
      </c>
      <c r="O108" s="19">
        <f>IF(ISBLANK(D108),#REF!,D108)</f>
        <v>2406</v>
      </c>
      <c r="P108" s="19">
        <f t="shared" si="10"/>
        <v>13</v>
      </c>
      <c r="Q108" s="19">
        <f>IF(ISBLANK(E108),#REF!,E108)</f>
        <v>75.23</v>
      </c>
      <c r="R108" s="19">
        <f>IF(ISBLANK(D108),#REF!,D108)</f>
        <v>2406</v>
      </c>
      <c r="S108" s="19">
        <f t="shared" si="11"/>
        <v>-2330.77</v>
      </c>
      <c r="T108" s="47">
        <f t="shared" si="12"/>
        <v>75.23</v>
      </c>
      <c r="U108" s="50">
        <f t="shared" si="13"/>
        <v>510</v>
      </c>
      <c r="V108" s="48"/>
    </row>
    <row r="109" spans="1:22" x14ac:dyDescent="0.25">
      <c r="A109">
        <v>22202</v>
      </c>
      <c r="B109">
        <v>2896</v>
      </c>
      <c r="C109">
        <v>2427</v>
      </c>
      <c r="D109">
        <v>2406</v>
      </c>
      <c r="E109">
        <v>75.23</v>
      </c>
      <c r="F109">
        <v>510</v>
      </c>
      <c r="K109" s="17">
        <f t="shared" si="9"/>
        <v>22.202000000000002</v>
      </c>
      <c r="L109" s="18">
        <f>IF(ISBLANK(B109),#REF!,B109)</f>
        <v>2896</v>
      </c>
      <c r="M109" s="4">
        <f>L109*60*'Berechnungen 525d'!$D$9/1000</f>
        <v>146.99356595744678</v>
      </c>
      <c r="N109" s="19">
        <f>IF(ISBLANK(C109),#REF!,C109)</f>
        <v>2427</v>
      </c>
      <c r="O109" s="19">
        <f>IF(ISBLANK(D109),#REF!,D109)</f>
        <v>2406</v>
      </c>
      <c r="P109" s="19">
        <f t="shared" si="10"/>
        <v>21</v>
      </c>
      <c r="Q109" s="19">
        <f>IF(ISBLANK(E109),#REF!,E109)</f>
        <v>75.23</v>
      </c>
      <c r="R109" s="19">
        <f>IF(ISBLANK(D109),#REF!,D109)</f>
        <v>2406</v>
      </c>
      <c r="S109" s="19">
        <f t="shared" si="11"/>
        <v>-2330.77</v>
      </c>
      <c r="T109" s="47">
        <f t="shared" si="12"/>
        <v>75.23</v>
      </c>
      <c r="U109" s="50">
        <f t="shared" si="13"/>
        <v>510</v>
      </c>
      <c r="V109" s="48"/>
    </row>
    <row r="110" spans="1:22" x14ac:dyDescent="0.25">
      <c r="A110">
        <v>22403</v>
      </c>
      <c r="B110">
        <v>2896</v>
      </c>
      <c r="C110">
        <v>2427</v>
      </c>
      <c r="D110">
        <v>2406</v>
      </c>
      <c r="E110">
        <v>75.23</v>
      </c>
      <c r="F110">
        <v>510</v>
      </c>
      <c r="K110" s="17">
        <f t="shared" si="9"/>
        <v>22.402999999999999</v>
      </c>
      <c r="L110" s="18">
        <f>IF(ISBLANK(B110),#REF!,B110)</f>
        <v>2896</v>
      </c>
      <c r="M110" s="4">
        <f>L110*60*'Berechnungen 525d'!$D$9/1000</f>
        <v>146.99356595744678</v>
      </c>
      <c r="N110" s="19">
        <f>IF(ISBLANK(C110),#REF!,C110)</f>
        <v>2427</v>
      </c>
      <c r="O110" s="19">
        <f>IF(ISBLANK(D110),#REF!,D110)</f>
        <v>2406</v>
      </c>
      <c r="P110" s="19">
        <f t="shared" si="10"/>
        <v>21</v>
      </c>
      <c r="Q110" s="19">
        <f>IF(ISBLANK(E110),#REF!,E110)</f>
        <v>75.23</v>
      </c>
      <c r="R110" s="19">
        <f>IF(ISBLANK(D110),#REF!,D110)</f>
        <v>2406</v>
      </c>
      <c r="S110" s="19">
        <f t="shared" si="11"/>
        <v>-2330.77</v>
      </c>
      <c r="T110" s="47">
        <f t="shared" si="12"/>
        <v>75.23</v>
      </c>
      <c r="U110" s="50">
        <f t="shared" si="13"/>
        <v>510</v>
      </c>
      <c r="V110" s="48"/>
    </row>
    <row r="111" spans="1:22" x14ac:dyDescent="0.25">
      <c r="A111">
        <v>22583</v>
      </c>
      <c r="B111">
        <v>2896</v>
      </c>
      <c r="C111">
        <v>2427</v>
      </c>
      <c r="D111">
        <v>2406</v>
      </c>
      <c r="E111">
        <v>75.11</v>
      </c>
      <c r="F111">
        <v>510</v>
      </c>
      <c r="K111" s="17">
        <f t="shared" si="9"/>
        <v>22.582999999999998</v>
      </c>
      <c r="L111" s="18">
        <f>IF(ISBLANK(B111),#REF!,B111)</f>
        <v>2896</v>
      </c>
      <c r="M111" s="4">
        <f>L111*60*'Berechnungen 525d'!$D$9/1000</f>
        <v>146.99356595744678</v>
      </c>
      <c r="N111" s="19">
        <f>IF(ISBLANK(C111),#REF!,C111)</f>
        <v>2427</v>
      </c>
      <c r="O111" s="19">
        <f>IF(ISBLANK(D111),#REF!,D111)</f>
        <v>2406</v>
      </c>
      <c r="P111" s="19">
        <f t="shared" si="10"/>
        <v>21</v>
      </c>
      <c r="Q111" s="19">
        <f>IF(ISBLANK(E111),#REF!,E111)</f>
        <v>75.11</v>
      </c>
      <c r="R111" s="19">
        <f>IF(ISBLANK(D111),#REF!,D111)</f>
        <v>2406</v>
      </c>
      <c r="S111" s="19">
        <f t="shared" si="11"/>
        <v>-2330.89</v>
      </c>
      <c r="T111" s="47">
        <f t="shared" si="12"/>
        <v>75.11</v>
      </c>
      <c r="U111" s="50">
        <f t="shared" si="13"/>
        <v>510</v>
      </c>
      <c r="V111" s="48"/>
    </row>
    <row r="112" spans="1:22" x14ac:dyDescent="0.25">
      <c r="A112">
        <v>22783</v>
      </c>
      <c r="B112">
        <v>2896</v>
      </c>
      <c r="C112">
        <v>2427</v>
      </c>
      <c r="D112">
        <v>2407</v>
      </c>
      <c r="E112">
        <v>75.11</v>
      </c>
      <c r="F112">
        <v>510</v>
      </c>
      <c r="K112" s="17">
        <f t="shared" si="9"/>
        <v>22.783000000000001</v>
      </c>
      <c r="L112" s="18">
        <f>IF(ISBLANK(B112),#REF!,B112)</f>
        <v>2896</v>
      </c>
      <c r="M112" s="4">
        <f>L112*60*'Berechnungen 525d'!$D$9/1000</f>
        <v>146.99356595744678</v>
      </c>
      <c r="N112" s="19">
        <f>IF(ISBLANK(C112),#REF!,C112)</f>
        <v>2427</v>
      </c>
      <c r="O112" s="19">
        <f>IF(ISBLANK(D112),#REF!,D112)</f>
        <v>2407</v>
      </c>
      <c r="P112" s="19">
        <f t="shared" si="10"/>
        <v>20</v>
      </c>
      <c r="Q112" s="19">
        <f>IF(ISBLANK(E112),#REF!,E112)</f>
        <v>75.11</v>
      </c>
      <c r="R112" s="19">
        <f>IF(ISBLANK(D112),#REF!,D112)</f>
        <v>2407</v>
      </c>
      <c r="S112" s="19">
        <f t="shared" si="11"/>
        <v>-2331.89</v>
      </c>
      <c r="T112" s="47">
        <f t="shared" si="12"/>
        <v>75.11</v>
      </c>
      <c r="U112" s="50">
        <f t="shared" si="13"/>
        <v>510</v>
      </c>
      <c r="V112" s="48"/>
    </row>
    <row r="113" spans="1:22" x14ac:dyDescent="0.25">
      <c r="A113">
        <v>22963</v>
      </c>
      <c r="B113">
        <v>2981</v>
      </c>
      <c r="C113">
        <v>2427</v>
      </c>
      <c r="D113">
        <v>2407</v>
      </c>
      <c r="E113">
        <v>75.11</v>
      </c>
      <c r="F113">
        <v>510</v>
      </c>
      <c r="K113" s="17">
        <f t="shared" si="9"/>
        <v>22.963000000000001</v>
      </c>
      <c r="L113" s="18">
        <f>IF(ISBLANK(B113),#REF!,B113)</f>
        <v>2981</v>
      </c>
      <c r="M113" s="4">
        <f>L113*60*'Berechnungen 525d'!$D$9/1000</f>
        <v>151.30794893617019</v>
      </c>
      <c r="N113" s="19">
        <f>IF(ISBLANK(C113),#REF!,C113)</f>
        <v>2427</v>
      </c>
      <c r="O113" s="19">
        <f>IF(ISBLANK(D113),#REF!,D113)</f>
        <v>2407</v>
      </c>
      <c r="P113" s="19">
        <f t="shared" si="10"/>
        <v>20</v>
      </c>
      <c r="Q113" s="19">
        <f>IF(ISBLANK(E113),#REF!,E113)</f>
        <v>75.11</v>
      </c>
      <c r="R113" s="19">
        <f>IF(ISBLANK(D113),#REF!,D113)</f>
        <v>2407</v>
      </c>
      <c r="S113" s="19">
        <f t="shared" si="11"/>
        <v>-2331.89</v>
      </c>
      <c r="T113" s="47">
        <f t="shared" si="12"/>
        <v>75.11</v>
      </c>
      <c r="U113" s="50">
        <f t="shared" si="13"/>
        <v>510</v>
      </c>
      <c r="V113" s="48"/>
    </row>
    <row r="114" spans="1:22" x14ac:dyDescent="0.25">
      <c r="A114">
        <v>23164</v>
      </c>
      <c r="B114">
        <v>2981</v>
      </c>
      <c r="C114">
        <v>2449</v>
      </c>
      <c r="D114">
        <v>2407</v>
      </c>
      <c r="E114">
        <v>75.11</v>
      </c>
      <c r="F114">
        <v>510</v>
      </c>
      <c r="K114" s="17">
        <f t="shared" si="9"/>
        <v>23.164000000000001</v>
      </c>
      <c r="L114" s="18">
        <f>IF(ISBLANK(B114),#REF!,B114)</f>
        <v>2981</v>
      </c>
      <c r="M114" s="4">
        <f>L114*60*'Berechnungen 525d'!$D$9/1000</f>
        <v>151.30794893617019</v>
      </c>
      <c r="N114" s="19">
        <f>IF(ISBLANK(C114),#REF!,C114)</f>
        <v>2449</v>
      </c>
      <c r="O114" s="19">
        <f>IF(ISBLANK(D114),#REF!,D114)</f>
        <v>2407</v>
      </c>
      <c r="P114" s="19">
        <f t="shared" si="10"/>
        <v>42</v>
      </c>
      <c r="Q114" s="19">
        <f>IF(ISBLANK(E114),#REF!,E114)</f>
        <v>75.11</v>
      </c>
      <c r="R114" s="19">
        <f>IF(ISBLANK(D114),#REF!,D114)</f>
        <v>2407</v>
      </c>
      <c r="S114" s="19">
        <f t="shared" si="11"/>
        <v>-2331.89</v>
      </c>
      <c r="T114" s="47">
        <f t="shared" si="12"/>
        <v>75.11</v>
      </c>
      <c r="U114" s="50">
        <f t="shared" si="13"/>
        <v>510</v>
      </c>
      <c r="V114" s="48"/>
    </row>
    <row r="115" spans="1:22" x14ac:dyDescent="0.25">
      <c r="A115">
        <v>23364</v>
      </c>
      <c r="B115">
        <v>2981</v>
      </c>
      <c r="C115">
        <v>2449</v>
      </c>
      <c r="D115">
        <v>2407</v>
      </c>
      <c r="E115">
        <v>75.11</v>
      </c>
      <c r="F115">
        <v>510</v>
      </c>
      <c r="K115" s="17">
        <f t="shared" si="9"/>
        <v>23.364000000000001</v>
      </c>
      <c r="L115" s="18">
        <f>IF(ISBLANK(B115),#REF!,B115)</f>
        <v>2981</v>
      </c>
      <c r="M115" s="4">
        <f>L115*60*'Berechnungen 525d'!$D$9/1000</f>
        <v>151.30794893617019</v>
      </c>
      <c r="N115" s="19">
        <f>IF(ISBLANK(C115),#REF!,C115)</f>
        <v>2449</v>
      </c>
      <c r="O115" s="19">
        <f>IF(ISBLANK(D115),#REF!,D115)</f>
        <v>2407</v>
      </c>
      <c r="P115" s="19">
        <f t="shared" si="10"/>
        <v>42</v>
      </c>
      <c r="Q115" s="19">
        <f>IF(ISBLANK(E115),#REF!,E115)</f>
        <v>75.11</v>
      </c>
      <c r="R115" s="19">
        <f>IF(ISBLANK(D115),#REF!,D115)</f>
        <v>2407</v>
      </c>
      <c r="S115" s="19">
        <f t="shared" si="11"/>
        <v>-2331.89</v>
      </c>
      <c r="T115" s="47">
        <f t="shared" si="12"/>
        <v>75.11</v>
      </c>
      <c r="U115" s="50">
        <f t="shared" si="13"/>
        <v>510</v>
      </c>
      <c r="V115" s="48"/>
    </row>
    <row r="116" spans="1:22" x14ac:dyDescent="0.25">
      <c r="A116">
        <v>23544</v>
      </c>
      <c r="B116">
        <v>2981</v>
      </c>
      <c r="C116">
        <v>2449</v>
      </c>
      <c r="D116">
        <v>2407</v>
      </c>
      <c r="E116">
        <v>74.84</v>
      </c>
      <c r="F116">
        <v>510</v>
      </c>
      <c r="K116" s="17">
        <f t="shared" si="9"/>
        <v>23.544</v>
      </c>
      <c r="L116" s="18">
        <f>IF(ISBLANK(B116),#REF!,B116)</f>
        <v>2981</v>
      </c>
      <c r="M116" s="4">
        <f>L116*60*'Berechnungen 525d'!$D$9/1000</f>
        <v>151.30794893617019</v>
      </c>
      <c r="N116" s="19">
        <f>IF(ISBLANK(C116),#REF!,C116)</f>
        <v>2449</v>
      </c>
      <c r="O116" s="19">
        <f>IF(ISBLANK(D116),#REF!,D116)</f>
        <v>2407</v>
      </c>
      <c r="P116" s="19">
        <f t="shared" si="10"/>
        <v>42</v>
      </c>
      <c r="Q116" s="19">
        <f>IF(ISBLANK(E116),#REF!,E116)</f>
        <v>74.84</v>
      </c>
      <c r="R116" s="19">
        <f>IF(ISBLANK(D116),#REF!,D116)</f>
        <v>2407</v>
      </c>
      <c r="S116" s="19">
        <f t="shared" si="11"/>
        <v>-2332.16</v>
      </c>
      <c r="T116" s="47">
        <f t="shared" si="12"/>
        <v>74.84</v>
      </c>
      <c r="U116" s="50">
        <f t="shared" si="13"/>
        <v>510</v>
      </c>
      <c r="V116" s="48"/>
    </row>
    <row r="117" spans="1:22" x14ac:dyDescent="0.25">
      <c r="A117">
        <v>23734</v>
      </c>
      <c r="B117">
        <v>2981</v>
      </c>
      <c r="C117">
        <v>2449</v>
      </c>
      <c r="D117">
        <v>2409</v>
      </c>
      <c r="E117">
        <v>74.84</v>
      </c>
      <c r="F117">
        <v>510</v>
      </c>
      <c r="K117" s="17">
        <f t="shared" si="9"/>
        <v>23.734000000000002</v>
      </c>
      <c r="L117" s="18">
        <f>IF(ISBLANK(B117),#REF!,B117)</f>
        <v>2981</v>
      </c>
      <c r="M117" s="4">
        <f>L117*60*'Berechnungen 525d'!$D$9/1000</f>
        <v>151.30794893617019</v>
      </c>
      <c r="N117" s="19">
        <f>IF(ISBLANK(C117),#REF!,C117)</f>
        <v>2449</v>
      </c>
      <c r="O117" s="19">
        <f>IF(ISBLANK(D117),#REF!,D117)</f>
        <v>2409</v>
      </c>
      <c r="P117" s="19">
        <f t="shared" si="10"/>
        <v>40</v>
      </c>
      <c r="Q117" s="19">
        <f>IF(ISBLANK(E117),#REF!,E117)</f>
        <v>74.84</v>
      </c>
      <c r="R117" s="19">
        <f>IF(ISBLANK(D117),#REF!,D117)</f>
        <v>2409</v>
      </c>
      <c r="S117" s="19">
        <f t="shared" si="11"/>
        <v>-2334.16</v>
      </c>
      <c r="T117" s="47">
        <f t="shared" si="12"/>
        <v>74.84</v>
      </c>
      <c r="U117" s="50">
        <f t="shared" si="13"/>
        <v>510</v>
      </c>
      <c r="V117" s="48"/>
    </row>
    <row r="118" spans="1:22" x14ac:dyDescent="0.25">
      <c r="A118">
        <v>23915</v>
      </c>
      <c r="B118">
        <v>3046</v>
      </c>
      <c r="C118">
        <v>2449</v>
      </c>
      <c r="D118">
        <v>2409</v>
      </c>
      <c r="E118">
        <v>74.84</v>
      </c>
      <c r="F118">
        <v>510</v>
      </c>
      <c r="K118" s="17">
        <f t="shared" si="9"/>
        <v>23.914999999999999</v>
      </c>
      <c r="L118" s="18">
        <f>IF(ISBLANK(B118),#REF!,B118)</f>
        <v>3046</v>
      </c>
      <c r="M118" s="4">
        <f>L118*60*'Berechnungen 525d'!$D$9/1000</f>
        <v>154.60718297872342</v>
      </c>
      <c r="N118" s="19">
        <f>IF(ISBLANK(C118),#REF!,C118)</f>
        <v>2449</v>
      </c>
      <c r="O118" s="19">
        <f>IF(ISBLANK(D118),#REF!,D118)</f>
        <v>2409</v>
      </c>
      <c r="P118" s="19">
        <f t="shared" si="10"/>
        <v>40</v>
      </c>
      <c r="Q118" s="19">
        <f>IF(ISBLANK(E118),#REF!,E118)</f>
        <v>74.84</v>
      </c>
      <c r="R118" s="19">
        <f>IF(ISBLANK(D118),#REF!,D118)</f>
        <v>2409</v>
      </c>
      <c r="S118" s="19">
        <f t="shared" si="11"/>
        <v>-2334.16</v>
      </c>
      <c r="T118" s="47">
        <f t="shared" si="12"/>
        <v>74.84</v>
      </c>
      <c r="U118" s="50">
        <f t="shared" si="13"/>
        <v>510</v>
      </c>
      <c r="V118" s="48"/>
    </row>
    <row r="119" spans="1:22" x14ac:dyDescent="0.25">
      <c r="A119">
        <v>24115</v>
      </c>
      <c r="B119">
        <v>3046</v>
      </c>
      <c r="C119">
        <v>2461</v>
      </c>
      <c r="D119">
        <v>2409</v>
      </c>
      <c r="E119">
        <v>74.84</v>
      </c>
      <c r="F119">
        <v>510</v>
      </c>
      <c r="K119" s="17">
        <f t="shared" si="9"/>
        <v>24.114999999999998</v>
      </c>
      <c r="L119" s="18">
        <f>IF(ISBLANK(B119),#REF!,B119)</f>
        <v>3046</v>
      </c>
      <c r="M119" s="4">
        <f>L119*60*'Berechnungen 525d'!$D$9/1000</f>
        <v>154.60718297872342</v>
      </c>
      <c r="N119" s="19">
        <f>IF(ISBLANK(C119),#REF!,C119)</f>
        <v>2461</v>
      </c>
      <c r="O119" s="19">
        <f>IF(ISBLANK(D119),#REF!,D119)</f>
        <v>2409</v>
      </c>
      <c r="P119" s="19">
        <f t="shared" si="10"/>
        <v>52</v>
      </c>
      <c r="Q119" s="19">
        <f>IF(ISBLANK(E119),#REF!,E119)</f>
        <v>74.84</v>
      </c>
      <c r="R119" s="19">
        <f>IF(ISBLANK(D119),#REF!,D119)</f>
        <v>2409</v>
      </c>
      <c r="S119" s="19">
        <f t="shared" si="11"/>
        <v>-2334.16</v>
      </c>
      <c r="T119" s="47">
        <f t="shared" si="12"/>
        <v>74.84</v>
      </c>
      <c r="U119" s="50">
        <f t="shared" si="13"/>
        <v>510</v>
      </c>
      <c r="V119" s="48"/>
    </row>
    <row r="120" spans="1:22" x14ac:dyDescent="0.25">
      <c r="A120">
        <v>24325</v>
      </c>
      <c r="B120">
        <v>3046</v>
      </c>
      <c r="C120">
        <v>2461</v>
      </c>
      <c r="D120">
        <v>2409</v>
      </c>
      <c r="E120">
        <v>74.84</v>
      </c>
      <c r="F120">
        <v>510</v>
      </c>
      <c r="K120" s="17">
        <f t="shared" si="9"/>
        <v>24.324999999999999</v>
      </c>
      <c r="L120" s="18">
        <f>IF(ISBLANK(B120),#REF!,B120)</f>
        <v>3046</v>
      </c>
      <c r="M120" s="4">
        <f>L120*60*'Berechnungen 525d'!$D$9/1000</f>
        <v>154.60718297872342</v>
      </c>
      <c r="N120" s="19">
        <f>IF(ISBLANK(C120),#REF!,C120)</f>
        <v>2461</v>
      </c>
      <c r="O120" s="19">
        <f>IF(ISBLANK(D120),#REF!,D120)</f>
        <v>2409</v>
      </c>
      <c r="P120" s="19">
        <f t="shared" si="10"/>
        <v>52</v>
      </c>
      <c r="Q120" s="19">
        <f>IF(ISBLANK(E120),#REF!,E120)</f>
        <v>74.84</v>
      </c>
      <c r="R120" s="19">
        <f>IF(ISBLANK(D120),#REF!,D120)</f>
        <v>2409</v>
      </c>
      <c r="S120" s="19">
        <f t="shared" si="11"/>
        <v>-2334.16</v>
      </c>
      <c r="T120" s="47">
        <f t="shared" si="12"/>
        <v>74.84</v>
      </c>
      <c r="U120" s="50">
        <f t="shared" si="13"/>
        <v>510</v>
      </c>
      <c r="V120" s="48"/>
    </row>
    <row r="121" spans="1:22" x14ac:dyDescent="0.25">
      <c r="A121">
        <v>24496</v>
      </c>
      <c r="B121">
        <v>3046</v>
      </c>
      <c r="C121">
        <v>2461</v>
      </c>
      <c r="D121">
        <v>2409</v>
      </c>
      <c r="E121">
        <v>74.38</v>
      </c>
      <c r="F121">
        <v>510</v>
      </c>
      <c r="K121" s="17">
        <f t="shared" si="9"/>
        <v>24.495999999999999</v>
      </c>
      <c r="L121" s="18">
        <f>IF(ISBLANK(B121),#REF!,B121)</f>
        <v>3046</v>
      </c>
      <c r="M121" s="4">
        <f>L121*60*'Berechnungen 525d'!$D$9/1000</f>
        <v>154.60718297872342</v>
      </c>
      <c r="N121" s="19">
        <f>IF(ISBLANK(C121),#REF!,C121)</f>
        <v>2461</v>
      </c>
      <c r="O121" s="19">
        <f>IF(ISBLANK(D121),#REF!,D121)</f>
        <v>2409</v>
      </c>
      <c r="P121" s="19">
        <f t="shared" si="10"/>
        <v>52</v>
      </c>
      <c r="Q121" s="19">
        <f>IF(ISBLANK(E121),#REF!,E121)</f>
        <v>74.38</v>
      </c>
      <c r="R121" s="19">
        <f>IF(ISBLANK(D121),#REF!,D121)</f>
        <v>2409</v>
      </c>
      <c r="S121" s="19">
        <f t="shared" si="11"/>
        <v>-2334.62</v>
      </c>
      <c r="T121" s="47">
        <f t="shared" si="12"/>
        <v>74.38</v>
      </c>
      <c r="U121" s="50">
        <f t="shared" si="13"/>
        <v>510</v>
      </c>
      <c r="V121" s="48"/>
    </row>
    <row r="122" spans="1:22" x14ac:dyDescent="0.25">
      <c r="A122">
        <v>24686</v>
      </c>
      <c r="B122">
        <v>3046</v>
      </c>
      <c r="C122">
        <v>2461</v>
      </c>
      <c r="D122">
        <v>2412</v>
      </c>
      <c r="E122">
        <v>74.38</v>
      </c>
      <c r="F122">
        <v>510</v>
      </c>
      <c r="K122" s="17">
        <f t="shared" si="9"/>
        <v>24.686</v>
      </c>
      <c r="L122" s="18">
        <f>IF(ISBLANK(B122),#REF!,B122)</f>
        <v>3046</v>
      </c>
      <c r="M122" s="4">
        <f>L122*60*'Berechnungen 525d'!$D$9/1000</f>
        <v>154.60718297872342</v>
      </c>
      <c r="N122" s="19">
        <f>IF(ISBLANK(C122),#REF!,C122)</f>
        <v>2461</v>
      </c>
      <c r="O122" s="19">
        <f>IF(ISBLANK(D122),#REF!,D122)</f>
        <v>2412</v>
      </c>
      <c r="P122" s="19">
        <f t="shared" si="10"/>
        <v>49</v>
      </c>
      <c r="Q122" s="19">
        <f>IF(ISBLANK(E122),#REF!,E122)</f>
        <v>74.38</v>
      </c>
      <c r="R122" s="19">
        <f>IF(ISBLANK(D122),#REF!,D122)</f>
        <v>2412</v>
      </c>
      <c r="S122" s="19">
        <f t="shared" si="11"/>
        <v>-2337.62</v>
      </c>
      <c r="T122" s="47">
        <f t="shared" si="12"/>
        <v>74.38</v>
      </c>
      <c r="U122" s="50">
        <f t="shared" si="13"/>
        <v>510</v>
      </c>
      <c r="V122" s="48"/>
    </row>
    <row r="123" spans="1:22" x14ac:dyDescent="0.25">
      <c r="A123">
        <v>24856</v>
      </c>
      <c r="B123">
        <v>3116</v>
      </c>
      <c r="C123">
        <v>2461</v>
      </c>
      <c r="D123">
        <v>2412</v>
      </c>
      <c r="E123">
        <v>74.38</v>
      </c>
      <c r="F123">
        <v>510</v>
      </c>
      <c r="K123" s="17">
        <f t="shared" si="9"/>
        <v>24.856000000000002</v>
      </c>
      <c r="L123" s="18">
        <f>IF(ISBLANK(B123),#REF!,B123)</f>
        <v>3116</v>
      </c>
      <c r="M123" s="4">
        <f>L123*60*'Berechnungen 525d'!$D$9/1000</f>
        <v>158.16020425531914</v>
      </c>
      <c r="N123" s="19">
        <f>IF(ISBLANK(C123),#REF!,C123)</f>
        <v>2461</v>
      </c>
      <c r="O123" s="19">
        <f>IF(ISBLANK(D123),#REF!,D123)</f>
        <v>2412</v>
      </c>
      <c r="P123" s="19">
        <f t="shared" si="10"/>
        <v>49</v>
      </c>
      <c r="Q123" s="19">
        <f>IF(ISBLANK(E123),#REF!,E123)</f>
        <v>74.38</v>
      </c>
      <c r="R123" s="19">
        <f>IF(ISBLANK(D123),#REF!,D123)</f>
        <v>2412</v>
      </c>
      <c r="S123" s="19">
        <f t="shared" si="11"/>
        <v>-2337.62</v>
      </c>
      <c r="T123" s="47">
        <f t="shared" si="12"/>
        <v>74.38</v>
      </c>
      <c r="U123" s="50">
        <f t="shared" si="13"/>
        <v>510</v>
      </c>
      <c r="V123" s="48"/>
    </row>
    <row r="124" spans="1:22" x14ac:dyDescent="0.25">
      <c r="A124">
        <v>25056</v>
      </c>
      <c r="B124">
        <v>3116</v>
      </c>
      <c r="C124">
        <v>2460</v>
      </c>
      <c r="D124">
        <v>2412</v>
      </c>
      <c r="E124">
        <v>74.38</v>
      </c>
      <c r="F124">
        <v>510</v>
      </c>
      <c r="K124" s="17">
        <f t="shared" si="9"/>
        <v>25.056000000000001</v>
      </c>
      <c r="L124" s="18">
        <f>IF(ISBLANK(B124),#REF!,B124)</f>
        <v>3116</v>
      </c>
      <c r="M124" s="4">
        <f>L124*60*'Berechnungen 525d'!$D$9/1000</f>
        <v>158.16020425531914</v>
      </c>
      <c r="N124" s="19">
        <f>IF(ISBLANK(C124),#REF!,C124)</f>
        <v>2460</v>
      </c>
      <c r="O124" s="19">
        <f>IF(ISBLANK(D124),#REF!,D124)</f>
        <v>2412</v>
      </c>
      <c r="P124" s="19">
        <f t="shared" si="10"/>
        <v>48</v>
      </c>
      <c r="Q124" s="19">
        <f>IF(ISBLANK(E124),#REF!,E124)</f>
        <v>74.38</v>
      </c>
      <c r="R124" s="19">
        <f>IF(ISBLANK(D124),#REF!,D124)</f>
        <v>2412</v>
      </c>
      <c r="S124" s="19">
        <f t="shared" si="11"/>
        <v>-2337.62</v>
      </c>
      <c r="T124" s="47">
        <f t="shared" si="12"/>
        <v>74.38</v>
      </c>
      <c r="U124" s="50">
        <f t="shared" si="13"/>
        <v>510</v>
      </c>
      <c r="V124" s="48"/>
    </row>
    <row r="125" spans="1:22" x14ac:dyDescent="0.25">
      <c r="A125">
        <v>25247</v>
      </c>
      <c r="B125">
        <v>3116</v>
      </c>
      <c r="C125">
        <v>2460</v>
      </c>
      <c r="D125">
        <v>2412</v>
      </c>
      <c r="E125">
        <v>74.38</v>
      </c>
      <c r="F125">
        <v>510</v>
      </c>
      <c r="K125" s="17">
        <f t="shared" si="9"/>
        <v>25.247</v>
      </c>
      <c r="L125" s="18">
        <f>IF(ISBLANK(B125),#REF!,B125)</f>
        <v>3116</v>
      </c>
      <c r="M125" s="4">
        <f>L125*60*'Berechnungen 525d'!$D$9/1000</f>
        <v>158.16020425531914</v>
      </c>
      <c r="N125" s="19">
        <f>IF(ISBLANK(C125),#REF!,C125)</f>
        <v>2460</v>
      </c>
      <c r="O125" s="19">
        <f>IF(ISBLANK(D125),#REF!,D125)</f>
        <v>2412</v>
      </c>
      <c r="P125" s="19">
        <f t="shared" si="10"/>
        <v>48</v>
      </c>
      <c r="Q125" s="19">
        <f>IF(ISBLANK(E125),#REF!,E125)</f>
        <v>74.38</v>
      </c>
      <c r="R125" s="19">
        <f>IF(ISBLANK(D125),#REF!,D125)</f>
        <v>2412</v>
      </c>
      <c r="S125" s="19">
        <f t="shared" si="11"/>
        <v>-2337.62</v>
      </c>
      <c r="T125" s="47">
        <f t="shared" si="12"/>
        <v>74.38</v>
      </c>
      <c r="U125" s="50">
        <f t="shared" si="13"/>
        <v>510</v>
      </c>
      <c r="V125" s="48"/>
    </row>
    <row r="126" spans="1:22" x14ac:dyDescent="0.25">
      <c r="A126">
        <v>25407</v>
      </c>
      <c r="B126">
        <v>3116</v>
      </c>
      <c r="C126">
        <v>2460</v>
      </c>
      <c r="D126">
        <v>2412</v>
      </c>
      <c r="E126">
        <v>73.52</v>
      </c>
      <c r="F126">
        <v>510</v>
      </c>
      <c r="K126" s="17">
        <f t="shared" si="9"/>
        <v>25.407</v>
      </c>
      <c r="L126" s="18">
        <f>IF(ISBLANK(B126),#REF!,B126)</f>
        <v>3116</v>
      </c>
      <c r="M126" s="4">
        <f>L126*60*'Berechnungen 525d'!$D$9/1000</f>
        <v>158.16020425531914</v>
      </c>
      <c r="N126" s="19">
        <f>IF(ISBLANK(C126),#REF!,C126)</f>
        <v>2460</v>
      </c>
      <c r="O126" s="19">
        <f>IF(ISBLANK(D126),#REF!,D126)</f>
        <v>2412</v>
      </c>
      <c r="P126" s="19">
        <f t="shared" si="10"/>
        <v>48</v>
      </c>
      <c r="Q126" s="19">
        <f>IF(ISBLANK(E126),#REF!,E126)</f>
        <v>73.52</v>
      </c>
      <c r="R126" s="19">
        <f>IF(ISBLANK(D126),#REF!,D126)</f>
        <v>2412</v>
      </c>
      <c r="S126" s="19">
        <f t="shared" si="11"/>
        <v>-2338.48</v>
      </c>
      <c r="T126" s="47">
        <f t="shared" si="12"/>
        <v>73.52</v>
      </c>
      <c r="U126" s="50">
        <f t="shared" si="13"/>
        <v>510</v>
      </c>
      <c r="V126" s="48"/>
    </row>
    <row r="127" spans="1:22" x14ac:dyDescent="0.25">
      <c r="A127">
        <v>25607</v>
      </c>
      <c r="B127">
        <v>3116</v>
      </c>
      <c r="C127">
        <v>2460</v>
      </c>
      <c r="D127">
        <v>2415</v>
      </c>
      <c r="E127">
        <v>73.52</v>
      </c>
      <c r="F127">
        <v>510</v>
      </c>
      <c r="K127" s="17">
        <f t="shared" si="9"/>
        <v>25.606999999999999</v>
      </c>
      <c r="L127" s="18">
        <f>IF(ISBLANK(B127),#REF!,B127)</f>
        <v>3116</v>
      </c>
      <c r="M127" s="4">
        <f>L127*60*'Berechnungen 525d'!$D$9/1000</f>
        <v>158.16020425531914</v>
      </c>
      <c r="N127" s="19">
        <f>IF(ISBLANK(C127),#REF!,C127)</f>
        <v>2460</v>
      </c>
      <c r="O127" s="19">
        <f>IF(ISBLANK(D127),#REF!,D127)</f>
        <v>2415</v>
      </c>
      <c r="P127" s="19">
        <f t="shared" si="10"/>
        <v>45</v>
      </c>
      <c r="Q127" s="19">
        <f>IF(ISBLANK(E127),#REF!,E127)</f>
        <v>73.52</v>
      </c>
      <c r="R127" s="19">
        <f>IF(ISBLANK(D127),#REF!,D127)</f>
        <v>2415</v>
      </c>
      <c r="S127" s="19">
        <f t="shared" si="11"/>
        <v>-2341.48</v>
      </c>
      <c r="T127" s="47">
        <f t="shared" si="12"/>
        <v>73.52</v>
      </c>
      <c r="U127" s="50">
        <f t="shared" si="13"/>
        <v>510</v>
      </c>
      <c r="V127" s="48"/>
    </row>
    <row r="128" spans="1:22" x14ac:dyDescent="0.25">
      <c r="A128">
        <v>25807</v>
      </c>
      <c r="B128">
        <v>3193</v>
      </c>
      <c r="C128">
        <v>2460</v>
      </c>
      <c r="D128">
        <v>2415</v>
      </c>
      <c r="E128">
        <v>73.52</v>
      </c>
      <c r="F128">
        <v>510</v>
      </c>
      <c r="K128" s="17">
        <f t="shared" si="9"/>
        <v>25.806999999999999</v>
      </c>
      <c r="L128" s="18">
        <f>IF(ISBLANK(B128),#REF!,B128)</f>
        <v>3193</v>
      </c>
      <c r="M128" s="4">
        <f>L128*60*'Berechnungen 525d'!$D$9/1000</f>
        <v>162.06852765957447</v>
      </c>
      <c r="N128" s="19">
        <f>IF(ISBLANK(C128),#REF!,C128)</f>
        <v>2460</v>
      </c>
      <c r="O128" s="19">
        <f>IF(ISBLANK(D128),#REF!,D128)</f>
        <v>2415</v>
      </c>
      <c r="P128" s="19">
        <f t="shared" si="10"/>
        <v>45</v>
      </c>
      <c r="Q128" s="19">
        <f>IF(ISBLANK(E128),#REF!,E128)</f>
        <v>73.52</v>
      </c>
      <c r="R128" s="19">
        <f>IF(ISBLANK(D128),#REF!,D128)</f>
        <v>2415</v>
      </c>
      <c r="S128" s="19">
        <f t="shared" si="11"/>
        <v>-2341.48</v>
      </c>
      <c r="T128" s="47">
        <f t="shared" si="12"/>
        <v>73.52</v>
      </c>
      <c r="U128" s="50">
        <f t="shared" si="13"/>
        <v>510</v>
      </c>
      <c r="V128" s="48"/>
    </row>
    <row r="129" spans="1:22" x14ac:dyDescent="0.25">
      <c r="A129">
        <v>25998</v>
      </c>
      <c r="B129">
        <v>3193</v>
      </c>
      <c r="C129">
        <v>2445</v>
      </c>
      <c r="D129">
        <v>2415</v>
      </c>
      <c r="E129">
        <v>73.52</v>
      </c>
      <c r="F129">
        <v>510</v>
      </c>
      <c r="K129" s="17">
        <f t="shared" si="9"/>
        <v>25.998000000000001</v>
      </c>
      <c r="L129" s="18">
        <f>IF(ISBLANK(B129),#REF!,B129)</f>
        <v>3193</v>
      </c>
      <c r="M129" s="4">
        <f>L129*60*'Berechnungen 525d'!$D$9/1000</f>
        <v>162.06852765957447</v>
      </c>
      <c r="N129" s="19">
        <f>IF(ISBLANK(C129),#REF!,C129)</f>
        <v>2445</v>
      </c>
      <c r="O129" s="19">
        <f>IF(ISBLANK(D129),#REF!,D129)</f>
        <v>2415</v>
      </c>
      <c r="P129" s="19">
        <f t="shared" si="10"/>
        <v>30</v>
      </c>
      <c r="Q129" s="19">
        <f>IF(ISBLANK(E129),#REF!,E129)</f>
        <v>73.52</v>
      </c>
      <c r="R129" s="19">
        <f>IF(ISBLANK(D129),#REF!,D129)</f>
        <v>2415</v>
      </c>
      <c r="S129" s="19">
        <f t="shared" si="11"/>
        <v>-2341.48</v>
      </c>
      <c r="T129" s="47">
        <f t="shared" si="12"/>
        <v>73.52</v>
      </c>
      <c r="U129" s="50">
        <f t="shared" si="13"/>
        <v>510</v>
      </c>
      <c r="V129" s="48"/>
    </row>
    <row r="130" spans="1:22" x14ac:dyDescent="0.25">
      <c r="A130">
        <v>26188</v>
      </c>
      <c r="B130">
        <v>3193</v>
      </c>
      <c r="C130">
        <v>2445</v>
      </c>
      <c r="D130">
        <v>2415</v>
      </c>
      <c r="E130">
        <v>73.52</v>
      </c>
      <c r="F130">
        <v>510</v>
      </c>
      <c r="K130" s="17">
        <f t="shared" si="9"/>
        <v>26.187999999999999</v>
      </c>
      <c r="L130" s="18">
        <f>IF(ISBLANK(B130),#REF!,B130)</f>
        <v>3193</v>
      </c>
      <c r="M130" s="4">
        <f>L130*60*'Berechnungen 525d'!$D$9/1000</f>
        <v>162.06852765957447</v>
      </c>
      <c r="N130" s="19">
        <f>IF(ISBLANK(C130),#REF!,C130)</f>
        <v>2445</v>
      </c>
      <c r="O130" s="19">
        <f>IF(ISBLANK(D130),#REF!,D130)</f>
        <v>2415</v>
      </c>
      <c r="P130" s="19">
        <f t="shared" si="10"/>
        <v>30</v>
      </c>
      <c r="Q130" s="19">
        <f>IF(ISBLANK(E130),#REF!,E130)</f>
        <v>73.52</v>
      </c>
      <c r="R130" s="19">
        <f>IF(ISBLANK(D130),#REF!,D130)</f>
        <v>2415</v>
      </c>
      <c r="S130" s="19">
        <f t="shared" si="11"/>
        <v>-2341.48</v>
      </c>
      <c r="T130" s="47">
        <f t="shared" si="12"/>
        <v>73.52</v>
      </c>
      <c r="U130" s="50">
        <f t="shared" si="13"/>
        <v>510</v>
      </c>
      <c r="V130" s="48"/>
    </row>
    <row r="131" spans="1:22" x14ac:dyDescent="0.25">
      <c r="A131">
        <v>26378</v>
      </c>
      <c r="B131">
        <v>3193</v>
      </c>
      <c r="C131">
        <v>2445</v>
      </c>
      <c r="D131">
        <v>2415</v>
      </c>
      <c r="E131">
        <v>72.48</v>
      </c>
      <c r="F131">
        <v>510</v>
      </c>
      <c r="K131" s="17">
        <f t="shared" si="9"/>
        <v>26.378</v>
      </c>
      <c r="L131" s="18">
        <f>IF(ISBLANK(B131),#REF!,B131)</f>
        <v>3193</v>
      </c>
      <c r="M131" s="4">
        <f>L131*60*'Berechnungen 525d'!$D$9/1000</f>
        <v>162.06852765957447</v>
      </c>
      <c r="N131" s="19">
        <f>IF(ISBLANK(C131),#REF!,C131)</f>
        <v>2445</v>
      </c>
      <c r="O131" s="19">
        <f>IF(ISBLANK(D131),#REF!,D131)</f>
        <v>2415</v>
      </c>
      <c r="P131" s="19">
        <f t="shared" si="10"/>
        <v>30</v>
      </c>
      <c r="Q131" s="19">
        <f>IF(ISBLANK(E131),#REF!,E131)</f>
        <v>72.48</v>
      </c>
      <c r="R131" s="19">
        <f>IF(ISBLANK(D131),#REF!,D131)</f>
        <v>2415</v>
      </c>
      <c r="S131" s="19">
        <f t="shared" si="11"/>
        <v>-2342.52</v>
      </c>
      <c r="T131" s="47">
        <f t="shared" si="12"/>
        <v>72.48</v>
      </c>
      <c r="U131" s="50">
        <f t="shared" si="13"/>
        <v>510</v>
      </c>
      <c r="V131" s="48"/>
    </row>
    <row r="132" spans="1:22" x14ac:dyDescent="0.25">
      <c r="A132">
        <v>26569</v>
      </c>
      <c r="B132">
        <v>3193</v>
      </c>
      <c r="C132">
        <v>2445</v>
      </c>
      <c r="D132">
        <v>2418</v>
      </c>
      <c r="E132">
        <v>72.48</v>
      </c>
      <c r="F132">
        <v>510</v>
      </c>
      <c r="K132" s="17">
        <f t="shared" ref="K132:K195" si="14">A132/1000</f>
        <v>26.568999999999999</v>
      </c>
      <c r="L132" s="18">
        <f>IF(ISBLANK(B132),#REF!,B132)</f>
        <v>3193</v>
      </c>
      <c r="M132" s="4">
        <f>L132*60*'Berechnungen 525d'!$D$9/1000</f>
        <v>162.06852765957447</v>
      </c>
      <c r="N132" s="19">
        <f>IF(ISBLANK(C132),#REF!,C132)</f>
        <v>2445</v>
      </c>
      <c r="O132" s="19">
        <f>IF(ISBLANK(D132),#REF!,D132)</f>
        <v>2418</v>
      </c>
      <c r="P132" s="19">
        <f t="shared" ref="P132:P165" si="15">N132-O132</f>
        <v>27</v>
      </c>
      <c r="Q132" s="19">
        <f>IF(ISBLANK(E132),#REF!,E132)</f>
        <v>72.48</v>
      </c>
      <c r="R132" s="19">
        <f>IF(ISBLANK(D132),#REF!,D132)</f>
        <v>2418</v>
      </c>
      <c r="S132" s="19">
        <f t="shared" ref="S132:S165" si="16">Q132-R132</f>
        <v>-2345.52</v>
      </c>
      <c r="T132" s="47">
        <f t="shared" ref="T132:T165" si="17">E132</f>
        <v>72.48</v>
      </c>
      <c r="U132" s="50">
        <f t="shared" ref="U132:U165" si="18">F132</f>
        <v>510</v>
      </c>
      <c r="V132" s="48"/>
    </row>
    <row r="133" spans="1:22" x14ac:dyDescent="0.25">
      <c r="A133">
        <v>26759</v>
      </c>
      <c r="B133">
        <v>3255</v>
      </c>
      <c r="C133">
        <v>2445</v>
      </c>
      <c r="D133">
        <v>2418</v>
      </c>
      <c r="E133">
        <v>72.48</v>
      </c>
      <c r="F133">
        <v>510</v>
      </c>
      <c r="K133" s="17">
        <f t="shared" si="14"/>
        <v>26.759</v>
      </c>
      <c r="L133" s="18">
        <f>IF(ISBLANK(B133),#REF!,B133)</f>
        <v>3255</v>
      </c>
      <c r="M133" s="4">
        <f>L133*60*'Berechnungen 525d'!$D$9/1000</f>
        <v>165.21548936170211</v>
      </c>
      <c r="N133" s="19">
        <f>IF(ISBLANK(C133),#REF!,C133)</f>
        <v>2445</v>
      </c>
      <c r="O133" s="19">
        <f>IF(ISBLANK(D133),#REF!,D133)</f>
        <v>2418</v>
      </c>
      <c r="P133" s="19">
        <f t="shared" si="15"/>
        <v>27</v>
      </c>
      <c r="Q133" s="19">
        <f>IF(ISBLANK(E133),#REF!,E133)</f>
        <v>72.48</v>
      </c>
      <c r="R133" s="19">
        <f>IF(ISBLANK(D133),#REF!,D133)</f>
        <v>2418</v>
      </c>
      <c r="S133" s="19">
        <f t="shared" si="16"/>
        <v>-2345.52</v>
      </c>
      <c r="T133" s="47">
        <f t="shared" si="17"/>
        <v>72.48</v>
      </c>
      <c r="U133" s="50">
        <f t="shared" si="18"/>
        <v>510</v>
      </c>
      <c r="V133" s="48"/>
    </row>
    <row r="134" spans="1:22" x14ac:dyDescent="0.25">
      <c r="A134">
        <v>26959</v>
      </c>
      <c r="B134">
        <v>3255</v>
      </c>
      <c r="C134">
        <v>2426</v>
      </c>
      <c r="D134">
        <v>2418</v>
      </c>
      <c r="E134">
        <v>72.48</v>
      </c>
      <c r="F134">
        <v>510</v>
      </c>
      <c r="K134" s="17">
        <f t="shared" si="14"/>
        <v>26.959</v>
      </c>
      <c r="L134" s="18">
        <f>IF(ISBLANK(B134),#REF!,B134)</f>
        <v>3255</v>
      </c>
      <c r="M134" s="4">
        <f>L134*60*'Berechnungen 525d'!$D$9/1000</f>
        <v>165.21548936170211</v>
      </c>
      <c r="N134" s="19">
        <f>IF(ISBLANK(C134),#REF!,C134)</f>
        <v>2426</v>
      </c>
      <c r="O134" s="19">
        <f>IF(ISBLANK(D134),#REF!,D134)</f>
        <v>2418</v>
      </c>
      <c r="P134" s="19">
        <f t="shared" si="15"/>
        <v>8</v>
      </c>
      <c r="Q134" s="19">
        <f>IF(ISBLANK(E134),#REF!,E134)</f>
        <v>72.48</v>
      </c>
      <c r="R134" s="19">
        <f>IF(ISBLANK(D134),#REF!,D134)</f>
        <v>2418</v>
      </c>
      <c r="S134" s="19">
        <f t="shared" si="16"/>
        <v>-2345.52</v>
      </c>
      <c r="T134" s="47">
        <f t="shared" si="17"/>
        <v>72.48</v>
      </c>
      <c r="U134" s="50">
        <f t="shared" si="18"/>
        <v>510</v>
      </c>
      <c r="V134" s="48"/>
    </row>
    <row r="135" spans="1:22" x14ac:dyDescent="0.25">
      <c r="A135">
        <v>27149</v>
      </c>
      <c r="B135">
        <v>3255</v>
      </c>
      <c r="C135">
        <v>2426</v>
      </c>
      <c r="D135">
        <v>2418</v>
      </c>
      <c r="E135">
        <v>72.48</v>
      </c>
      <c r="F135">
        <v>510</v>
      </c>
      <c r="K135" s="17">
        <f t="shared" si="14"/>
        <v>27.149000000000001</v>
      </c>
      <c r="L135" s="18">
        <f>IF(ISBLANK(B135),#REF!,B135)</f>
        <v>3255</v>
      </c>
      <c r="M135" s="4">
        <f>L135*60*'Berechnungen 525d'!$D$9/1000</f>
        <v>165.21548936170211</v>
      </c>
      <c r="N135" s="19">
        <f>IF(ISBLANK(C135),#REF!,C135)</f>
        <v>2426</v>
      </c>
      <c r="O135" s="19">
        <f>IF(ISBLANK(D135),#REF!,D135)</f>
        <v>2418</v>
      </c>
      <c r="P135" s="19">
        <f t="shared" si="15"/>
        <v>8</v>
      </c>
      <c r="Q135" s="19">
        <f>IF(ISBLANK(E135),#REF!,E135)</f>
        <v>72.48</v>
      </c>
      <c r="R135" s="19">
        <f>IF(ISBLANK(D135),#REF!,D135)</f>
        <v>2418</v>
      </c>
      <c r="S135" s="19">
        <f t="shared" si="16"/>
        <v>-2345.52</v>
      </c>
      <c r="T135" s="47">
        <f t="shared" si="17"/>
        <v>72.48</v>
      </c>
      <c r="U135" s="50">
        <f t="shared" si="18"/>
        <v>510</v>
      </c>
      <c r="V135" s="48"/>
    </row>
    <row r="136" spans="1:22" x14ac:dyDescent="0.25">
      <c r="A136">
        <v>27330</v>
      </c>
      <c r="B136">
        <v>3255</v>
      </c>
      <c r="C136">
        <v>2426</v>
      </c>
      <c r="D136">
        <v>2418</v>
      </c>
      <c r="E136">
        <v>72.23</v>
      </c>
      <c r="F136">
        <v>510</v>
      </c>
      <c r="K136" s="17">
        <f t="shared" si="14"/>
        <v>27.33</v>
      </c>
      <c r="L136" s="18">
        <f>IF(ISBLANK(B136),#REF!,B136)</f>
        <v>3255</v>
      </c>
      <c r="M136" s="4">
        <f>L136*60*'Berechnungen 525d'!$D$9/1000</f>
        <v>165.21548936170211</v>
      </c>
      <c r="N136" s="19">
        <f>IF(ISBLANK(C136),#REF!,C136)</f>
        <v>2426</v>
      </c>
      <c r="O136" s="19">
        <f>IF(ISBLANK(D136),#REF!,D136)</f>
        <v>2418</v>
      </c>
      <c r="P136" s="19">
        <f t="shared" si="15"/>
        <v>8</v>
      </c>
      <c r="Q136" s="19">
        <f>IF(ISBLANK(E136),#REF!,E136)</f>
        <v>72.23</v>
      </c>
      <c r="R136" s="19">
        <f>IF(ISBLANK(D136),#REF!,D136)</f>
        <v>2418</v>
      </c>
      <c r="S136" s="19">
        <f t="shared" si="16"/>
        <v>-2345.77</v>
      </c>
      <c r="T136" s="47">
        <f t="shared" si="17"/>
        <v>72.23</v>
      </c>
      <c r="U136" s="50">
        <f t="shared" si="18"/>
        <v>510</v>
      </c>
      <c r="V136" s="48"/>
    </row>
    <row r="137" spans="1:22" x14ac:dyDescent="0.25">
      <c r="A137">
        <v>27530</v>
      </c>
      <c r="B137">
        <v>3255</v>
      </c>
      <c r="C137">
        <v>2426</v>
      </c>
      <c r="D137">
        <v>2421</v>
      </c>
      <c r="E137">
        <v>72.23</v>
      </c>
      <c r="F137">
        <v>510</v>
      </c>
      <c r="K137" s="17">
        <f t="shared" si="14"/>
        <v>27.53</v>
      </c>
      <c r="L137" s="18">
        <f>IF(ISBLANK(B137),#REF!,B137)</f>
        <v>3255</v>
      </c>
      <c r="M137" s="4">
        <f>L137*60*'Berechnungen 525d'!$D$9/1000</f>
        <v>165.21548936170211</v>
      </c>
      <c r="N137" s="19">
        <f>IF(ISBLANK(C137),#REF!,C137)</f>
        <v>2426</v>
      </c>
      <c r="O137" s="19">
        <f>IF(ISBLANK(D137),#REF!,D137)</f>
        <v>2421</v>
      </c>
      <c r="P137" s="19">
        <f t="shared" si="15"/>
        <v>5</v>
      </c>
      <c r="Q137" s="19">
        <f>IF(ISBLANK(E137),#REF!,E137)</f>
        <v>72.23</v>
      </c>
      <c r="R137" s="19">
        <f>IF(ISBLANK(D137),#REF!,D137)</f>
        <v>2421</v>
      </c>
      <c r="S137" s="19">
        <f t="shared" si="16"/>
        <v>-2348.77</v>
      </c>
      <c r="T137" s="47">
        <f t="shared" si="17"/>
        <v>72.23</v>
      </c>
      <c r="U137" s="50">
        <f t="shared" si="18"/>
        <v>510</v>
      </c>
      <c r="V137" s="48"/>
    </row>
    <row r="138" spans="1:22" x14ac:dyDescent="0.25">
      <c r="A138">
        <v>27720</v>
      </c>
      <c r="B138">
        <v>3333</v>
      </c>
      <c r="C138">
        <v>2426</v>
      </c>
      <c r="D138">
        <v>2421</v>
      </c>
      <c r="E138">
        <v>72.23</v>
      </c>
      <c r="F138">
        <v>510</v>
      </c>
      <c r="K138" s="17">
        <f t="shared" si="14"/>
        <v>27.72</v>
      </c>
      <c r="L138" s="18">
        <f>IF(ISBLANK(B138),#REF!,B138)</f>
        <v>3333</v>
      </c>
      <c r="M138" s="4">
        <f>L138*60*'Berechnungen 525d'!$D$9/1000</f>
        <v>169.17457021276596</v>
      </c>
      <c r="N138" s="19">
        <f>IF(ISBLANK(C138),#REF!,C138)</f>
        <v>2426</v>
      </c>
      <c r="O138" s="19">
        <f>IF(ISBLANK(D138),#REF!,D138)</f>
        <v>2421</v>
      </c>
      <c r="P138" s="19">
        <f t="shared" si="15"/>
        <v>5</v>
      </c>
      <c r="Q138" s="19">
        <f>IF(ISBLANK(E138),#REF!,E138)</f>
        <v>72.23</v>
      </c>
      <c r="R138" s="19">
        <f>IF(ISBLANK(D138),#REF!,D138)</f>
        <v>2421</v>
      </c>
      <c r="S138" s="19">
        <f t="shared" si="16"/>
        <v>-2348.77</v>
      </c>
      <c r="T138" s="47">
        <f t="shared" si="17"/>
        <v>72.23</v>
      </c>
      <c r="U138" s="50">
        <f t="shared" si="18"/>
        <v>510</v>
      </c>
      <c r="V138" s="48"/>
    </row>
    <row r="139" spans="1:22" x14ac:dyDescent="0.25">
      <c r="A139">
        <v>27920</v>
      </c>
      <c r="B139">
        <v>3333</v>
      </c>
      <c r="C139">
        <v>2405</v>
      </c>
      <c r="D139">
        <v>2421</v>
      </c>
      <c r="E139">
        <v>72.23</v>
      </c>
      <c r="F139">
        <v>510</v>
      </c>
      <c r="K139" s="17">
        <f t="shared" si="14"/>
        <v>27.92</v>
      </c>
      <c r="L139" s="18">
        <f>IF(ISBLANK(B139),#REF!,B139)</f>
        <v>3333</v>
      </c>
      <c r="M139" s="4">
        <f>L139*60*'Berechnungen 525d'!$D$9/1000</f>
        <v>169.17457021276596</v>
      </c>
      <c r="N139" s="19">
        <f>IF(ISBLANK(C139),#REF!,C139)</f>
        <v>2405</v>
      </c>
      <c r="O139" s="19">
        <f>IF(ISBLANK(D139),#REF!,D139)</f>
        <v>2421</v>
      </c>
      <c r="P139" s="19">
        <f t="shared" si="15"/>
        <v>-16</v>
      </c>
      <c r="Q139" s="19">
        <f>IF(ISBLANK(E139),#REF!,E139)</f>
        <v>72.23</v>
      </c>
      <c r="R139" s="19">
        <f>IF(ISBLANK(D139),#REF!,D139)</f>
        <v>2421</v>
      </c>
      <c r="S139" s="19">
        <f t="shared" si="16"/>
        <v>-2348.77</v>
      </c>
      <c r="T139" s="47">
        <f t="shared" si="17"/>
        <v>72.23</v>
      </c>
      <c r="U139" s="50">
        <f t="shared" si="18"/>
        <v>510</v>
      </c>
      <c r="V139" s="48"/>
    </row>
    <row r="140" spans="1:22" x14ac:dyDescent="0.25">
      <c r="A140">
        <v>28111</v>
      </c>
      <c r="B140">
        <v>3333</v>
      </c>
      <c r="C140">
        <v>2405</v>
      </c>
      <c r="D140">
        <v>2421</v>
      </c>
      <c r="E140">
        <v>72.23</v>
      </c>
      <c r="F140">
        <v>504</v>
      </c>
      <c r="K140" s="17">
        <f t="shared" si="14"/>
        <v>28.111000000000001</v>
      </c>
      <c r="L140" s="18">
        <f>IF(ISBLANK(B140),#REF!,B140)</f>
        <v>3333</v>
      </c>
      <c r="M140" s="4">
        <f>L140*60*'Berechnungen 525d'!$D$9/1000</f>
        <v>169.17457021276596</v>
      </c>
      <c r="N140" s="19">
        <f>IF(ISBLANK(C140),#REF!,C140)</f>
        <v>2405</v>
      </c>
      <c r="O140" s="19">
        <f>IF(ISBLANK(D140),#REF!,D140)</f>
        <v>2421</v>
      </c>
      <c r="P140" s="19">
        <f t="shared" si="15"/>
        <v>-16</v>
      </c>
      <c r="Q140" s="19">
        <f>IF(ISBLANK(E140),#REF!,E140)</f>
        <v>72.23</v>
      </c>
      <c r="R140" s="19">
        <f>IF(ISBLANK(D140),#REF!,D140)</f>
        <v>2421</v>
      </c>
      <c r="S140" s="19">
        <f t="shared" si="16"/>
        <v>-2348.77</v>
      </c>
      <c r="T140" s="47">
        <f t="shared" si="17"/>
        <v>72.23</v>
      </c>
      <c r="U140" s="50">
        <f t="shared" si="18"/>
        <v>504</v>
      </c>
      <c r="V140" s="48"/>
    </row>
    <row r="141" spans="1:22" x14ac:dyDescent="0.25">
      <c r="A141">
        <v>28301</v>
      </c>
      <c r="B141">
        <v>3333</v>
      </c>
      <c r="C141">
        <v>2405</v>
      </c>
      <c r="D141">
        <v>2421</v>
      </c>
      <c r="E141">
        <v>71.56</v>
      </c>
      <c r="F141">
        <v>504</v>
      </c>
      <c r="K141" s="17">
        <f t="shared" si="14"/>
        <v>28.300999999999998</v>
      </c>
      <c r="L141" s="18">
        <f>IF(ISBLANK(B141),#REF!,B141)</f>
        <v>3333</v>
      </c>
      <c r="M141" s="4">
        <f>L141*60*'Berechnungen 525d'!$D$9/1000</f>
        <v>169.17457021276596</v>
      </c>
      <c r="N141" s="19">
        <f>IF(ISBLANK(C141),#REF!,C141)</f>
        <v>2405</v>
      </c>
      <c r="O141" s="19">
        <f>IF(ISBLANK(D141),#REF!,D141)</f>
        <v>2421</v>
      </c>
      <c r="P141" s="19">
        <f t="shared" si="15"/>
        <v>-16</v>
      </c>
      <c r="Q141" s="19">
        <f>IF(ISBLANK(E141),#REF!,E141)</f>
        <v>71.56</v>
      </c>
      <c r="R141" s="19">
        <f>IF(ISBLANK(D141),#REF!,D141)</f>
        <v>2421</v>
      </c>
      <c r="S141" s="19">
        <f t="shared" si="16"/>
        <v>-2349.44</v>
      </c>
      <c r="T141" s="47">
        <f t="shared" si="17"/>
        <v>71.56</v>
      </c>
      <c r="U141" s="50">
        <f t="shared" si="18"/>
        <v>504</v>
      </c>
      <c r="V141" s="48"/>
    </row>
    <row r="142" spans="1:22" x14ac:dyDescent="0.25">
      <c r="A142">
        <v>28491</v>
      </c>
      <c r="B142">
        <v>3333</v>
      </c>
      <c r="C142">
        <v>2405</v>
      </c>
      <c r="D142">
        <v>2424</v>
      </c>
      <c r="E142">
        <v>71.56</v>
      </c>
      <c r="F142">
        <v>504</v>
      </c>
      <c r="K142" s="17">
        <f t="shared" si="14"/>
        <v>28.491</v>
      </c>
      <c r="L142" s="18">
        <f>IF(ISBLANK(B142),#REF!,B142)</f>
        <v>3333</v>
      </c>
      <c r="M142" s="4">
        <f>L142*60*'Berechnungen 525d'!$D$9/1000</f>
        <v>169.17457021276596</v>
      </c>
      <c r="N142" s="19">
        <f>IF(ISBLANK(C142),#REF!,C142)</f>
        <v>2405</v>
      </c>
      <c r="O142" s="19">
        <f>IF(ISBLANK(D142),#REF!,D142)</f>
        <v>2424</v>
      </c>
      <c r="P142" s="19">
        <f t="shared" si="15"/>
        <v>-19</v>
      </c>
      <c r="Q142" s="19">
        <f>IF(ISBLANK(E142),#REF!,E142)</f>
        <v>71.56</v>
      </c>
      <c r="R142" s="19">
        <f>IF(ISBLANK(D142),#REF!,D142)</f>
        <v>2424</v>
      </c>
      <c r="S142" s="19">
        <f t="shared" si="16"/>
        <v>-2352.44</v>
      </c>
      <c r="T142" s="47">
        <f t="shared" si="17"/>
        <v>71.56</v>
      </c>
      <c r="U142" s="50">
        <f t="shared" si="18"/>
        <v>504</v>
      </c>
      <c r="V142" s="48"/>
    </row>
    <row r="143" spans="1:22" x14ac:dyDescent="0.25">
      <c r="A143">
        <v>28682</v>
      </c>
      <c r="B143">
        <v>3399</v>
      </c>
      <c r="C143">
        <v>2405</v>
      </c>
      <c r="D143">
        <v>2424</v>
      </c>
      <c r="E143">
        <v>71.56</v>
      </c>
      <c r="F143">
        <v>504</v>
      </c>
      <c r="K143" s="17">
        <f t="shared" si="14"/>
        <v>28.681999999999999</v>
      </c>
      <c r="L143" s="18">
        <f>IF(ISBLANK(B143),#REF!,B143)</f>
        <v>3399</v>
      </c>
      <c r="M143" s="4">
        <f>L143*60*'Berechnungen 525d'!$D$9/1000</f>
        <v>172.52456170212764</v>
      </c>
      <c r="N143" s="19">
        <f>IF(ISBLANK(C143),#REF!,C143)</f>
        <v>2405</v>
      </c>
      <c r="O143" s="19">
        <f>IF(ISBLANK(D143),#REF!,D143)</f>
        <v>2424</v>
      </c>
      <c r="P143" s="19">
        <f t="shared" si="15"/>
        <v>-19</v>
      </c>
      <c r="Q143" s="19">
        <f>IF(ISBLANK(E143),#REF!,E143)</f>
        <v>71.56</v>
      </c>
      <c r="R143" s="19">
        <f>IF(ISBLANK(D143),#REF!,D143)</f>
        <v>2424</v>
      </c>
      <c r="S143" s="19">
        <f t="shared" si="16"/>
        <v>-2352.44</v>
      </c>
      <c r="T143" s="47">
        <f t="shared" si="17"/>
        <v>71.56</v>
      </c>
      <c r="U143" s="50">
        <f t="shared" si="18"/>
        <v>504</v>
      </c>
      <c r="V143" s="48"/>
    </row>
    <row r="144" spans="1:22" x14ac:dyDescent="0.25">
      <c r="A144">
        <v>28872</v>
      </c>
      <c r="B144">
        <v>3399</v>
      </c>
      <c r="C144">
        <v>2392</v>
      </c>
      <c r="D144">
        <v>2424</v>
      </c>
      <c r="E144">
        <v>71.56</v>
      </c>
      <c r="F144">
        <v>504</v>
      </c>
      <c r="K144" s="17">
        <f t="shared" si="14"/>
        <v>28.872</v>
      </c>
      <c r="L144" s="18">
        <f>IF(ISBLANK(B144),#REF!,B144)</f>
        <v>3399</v>
      </c>
      <c r="M144" s="4">
        <f>L144*60*'Berechnungen 525d'!$D$9/1000</f>
        <v>172.52456170212764</v>
      </c>
      <c r="N144" s="19">
        <f>IF(ISBLANK(C144),#REF!,C144)</f>
        <v>2392</v>
      </c>
      <c r="O144" s="19">
        <f>IF(ISBLANK(D144),#REF!,D144)</f>
        <v>2424</v>
      </c>
      <c r="P144" s="19">
        <f t="shared" si="15"/>
        <v>-32</v>
      </c>
      <c r="Q144" s="19">
        <f>IF(ISBLANK(E144),#REF!,E144)</f>
        <v>71.56</v>
      </c>
      <c r="R144" s="19">
        <f>IF(ISBLANK(D144),#REF!,D144)</f>
        <v>2424</v>
      </c>
      <c r="S144" s="19">
        <f t="shared" si="16"/>
        <v>-2352.44</v>
      </c>
      <c r="T144" s="47">
        <f t="shared" si="17"/>
        <v>71.56</v>
      </c>
      <c r="U144" s="50">
        <f t="shared" si="18"/>
        <v>504</v>
      </c>
      <c r="V144" s="48"/>
    </row>
    <row r="145" spans="1:22" x14ac:dyDescent="0.25">
      <c r="A145">
        <v>29072</v>
      </c>
      <c r="B145">
        <v>3399</v>
      </c>
      <c r="C145">
        <v>2392</v>
      </c>
      <c r="D145">
        <v>2424</v>
      </c>
      <c r="E145">
        <v>71.56</v>
      </c>
      <c r="F145">
        <v>498</v>
      </c>
      <c r="K145" s="17">
        <f t="shared" si="14"/>
        <v>29.071999999999999</v>
      </c>
      <c r="L145" s="18">
        <f>IF(ISBLANK(B145),#REF!,B145)</f>
        <v>3399</v>
      </c>
      <c r="M145" s="4">
        <f>L145*60*'Berechnungen 525d'!$D$9/1000</f>
        <v>172.52456170212764</v>
      </c>
      <c r="N145" s="19">
        <f>IF(ISBLANK(C145),#REF!,C145)</f>
        <v>2392</v>
      </c>
      <c r="O145" s="19">
        <f>IF(ISBLANK(D145),#REF!,D145)</f>
        <v>2424</v>
      </c>
      <c r="P145" s="19">
        <f t="shared" si="15"/>
        <v>-32</v>
      </c>
      <c r="Q145" s="19">
        <f>IF(ISBLANK(E145),#REF!,E145)</f>
        <v>71.56</v>
      </c>
      <c r="R145" s="19">
        <f>IF(ISBLANK(D145),#REF!,D145)</f>
        <v>2424</v>
      </c>
      <c r="S145" s="19">
        <f t="shared" si="16"/>
        <v>-2352.44</v>
      </c>
      <c r="T145" s="47">
        <f t="shared" si="17"/>
        <v>71.56</v>
      </c>
      <c r="U145" s="50">
        <f t="shared" si="18"/>
        <v>498</v>
      </c>
      <c r="V145" s="48"/>
    </row>
    <row r="146" spans="1:22" x14ac:dyDescent="0.25">
      <c r="A146">
        <v>29242</v>
      </c>
      <c r="B146">
        <v>3399</v>
      </c>
      <c r="C146">
        <v>2392</v>
      </c>
      <c r="D146">
        <v>2424</v>
      </c>
      <c r="E146">
        <v>71.09</v>
      </c>
      <c r="F146">
        <v>498</v>
      </c>
      <c r="K146" s="17">
        <f t="shared" si="14"/>
        <v>29.242000000000001</v>
      </c>
      <c r="L146" s="18">
        <f>IF(ISBLANK(B146),#REF!,B146)</f>
        <v>3399</v>
      </c>
      <c r="M146" s="4">
        <f>L146*60*'Berechnungen 525d'!$D$9/1000</f>
        <v>172.52456170212764</v>
      </c>
      <c r="N146" s="19">
        <f>IF(ISBLANK(C146),#REF!,C146)</f>
        <v>2392</v>
      </c>
      <c r="O146" s="19">
        <f>IF(ISBLANK(D146),#REF!,D146)</f>
        <v>2424</v>
      </c>
      <c r="P146" s="19">
        <f t="shared" si="15"/>
        <v>-32</v>
      </c>
      <c r="Q146" s="19">
        <f>IF(ISBLANK(E146),#REF!,E146)</f>
        <v>71.09</v>
      </c>
      <c r="R146" s="19">
        <f>IF(ISBLANK(D146),#REF!,D146)</f>
        <v>2424</v>
      </c>
      <c r="S146" s="19">
        <f t="shared" si="16"/>
        <v>-2352.91</v>
      </c>
      <c r="T146" s="47">
        <f t="shared" si="17"/>
        <v>71.09</v>
      </c>
      <c r="U146" s="50">
        <f t="shared" si="18"/>
        <v>498</v>
      </c>
      <c r="V146" s="48"/>
    </row>
    <row r="147" spans="1:22" x14ac:dyDescent="0.25">
      <c r="A147">
        <v>29413</v>
      </c>
      <c r="B147">
        <v>3399</v>
      </c>
      <c r="C147">
        <v>2392</v>
      </c>
      <c r="D147">
        <v>2427</v>
      </c>
      <c r="E147">
        <v>71.09</v>
      </c>
      <c r="F147">
        <v>498</v>
      </c>
      <c r="K147" s="17">
        <f t="shared" si="14"/>
        <v>29.413</v>
      </c>
      <c r="L147" s="18">
        <f>IF(ISBLANK(B147),#REF!,B147)</f>
        <v>3399</v>
      </c>
      <c r="M147" s="4">
        <f>L147*60*'Berechnungen 525d'!$D$9/1000</f>
        <v>172.52456170212764</v>
      </c>
      <c r="N147" s="19">
        <f>IF(ISBLANK(C147),#REF!,C147)</f>
        <v>2392</v>
      </c>
      <c r="O147" s="19">
        <f>IF(ISBLANK(D147),#REF!,D147)</f>
        <v>2427</v>
      </c>
      <c r="P147" s="19">
        <f t="shared" si="15"/>
        <v>-35</v>
      </c>
      <c r="Q147" s="19">
        <f>IF(ISBLANK(E147),#REF!,E147)</f>
        <v>71.09</v>
      </c>
      <c r="R147" s="19">
        <f>IF(ISBLANK(D147),#REF!,D147)</f>
        <v>2427</v>
      </c>
      <c r="S147" s="19">
        <f t="shared" si="16"/>
        <v>-2355.91</v>
      </c>
      <c r="T147" s="47">
        <f t="shared" si="17"/>
        <v>71.09</v>
      </c>
      <c r="U147" s="50">
        <f t="shared" si="18"/>
        <v>498</v>
      </c>
      <c r="V147" s="48"/>
    </row>
    <row r="148" spans="1:22" x14ac:dyDescent="0.25">
      <c r="A148">
        <v>29623</v>
      </c>
      <c r="B148">
        <v>3465</v>
      </c>
      <c r="C148">
        <v>2392</v>
      </c>
      <c r="D148">
        <v>2427</v>
      </c>
      <c r="E148">
        <v>71.09</v>
      </c>
      <c r="F148">
        <v>498</v>
      </c>
      <c r="K148" s="17">
        <f t="shared" si="14"/>
        <v>29.623000000000001</v>
      </c>
      <c r="L148" s="18">
        <f>IF(ISBLANK(B148),#REF!,B148)</f>
        <v>3465</v>
      </c>
      <c r="M148" s="4">
        <f>L148*60*'Berechnungen 525d'!$D$9/1000</f>
        <v>175.87455319148935</v>
      </c>
      <c r="N148" s="19">
        <f>IF(ISBLANK(C148),#REF!,C148)</f>
        <v>2392</v>
      </c>
      <c r="O148" s="19">
        <f>IF(ISBLANK(D148),#REF!,D148)</f>
        <v>2427</v>
      </c>
      <c r="P148" s="19">
        <f t="shared" si="15"/>
        <v>-35</v>
      </c>
      <c r="Q148" s="19">
        <f>IF(ISBLANK(E148),#REF!,E148)</f>
        <v>71.09</v>
      </c>
      <c r="R148" s="19">
        <f>IF(ISBLANK(D148),#REF!,D148)</f>
        <v>2427</v>
      </c>
      <c r="S148" s="19">
        <f t="shared" si="16"/>
        <v>-2355.91</v>
      </c>
      <c r="T148" s="47">
        <f t="shared" si="17"/>
        <v>71.09</v>
      </c>
      <c r="U148" s="50">
        <f t="shared" si="18"/>
        <v>498</v>
      </c>
      <c r="V148" s="48"/>
    </row>
    <row r="149" spans="1:22" x14ac:dyDescent="0.25">
      <c r="A149">
        <v>29823</v>
      </c>
      <c r="B149">
        <v>3465</v>
      </c>
      <c r="C149">
        <v>2393</v>
      </c>
      <c r="D149">
        <v>2427</v>
      </c>
      <c r="E149">
        <v>71.09</v>
      </c>
      <c r="F149">
        <v>498</v>
      </c>
      <c r="K149" s="17">
        <f t="shared" si="14"/>
        <v>29.823</v>
      </c>
      <c r="L149" s="18">
        <f>IF(ISBLANK(B149),#REF!,B149)</f>
        <v>3465</v>
      </c>
      <c r="M149" s="4">
        <f>L149*60*'Berechnungen 525d'!$D$9/1000</f>
        <v>175.87455319148935</v>
      </c>
      <c r="N149" s="19">
        <f>IF(ISBLANK(C149),#REF!,C149)</f>
        <v>2393</v>
      </c>
      <c r="O149" s="19">
        <f>IF(ISBLANK(D149),#REF!,D149)</f>
        <v>2427</v>
      </c>
      <c r="P149" s="19">
        <f t="shared" si="15"/>
        <v>-34</v>
      </c>
      <c r="Q149" s="19">
        <f>IF(ISBLANK(E149),#REF!,E149)</f>
        <v>71.09</v>
      </c>
      <c r="R149" s="19">
        <f>IF(ISBLANK(D149),#REF!,D149)</f>
        <v>2427</v>
      </c>
      <c r="S149" s="19">
        <f t="shared" si="16"/>
        <v>-2355.91</v>
      </c>
      <c r="T149" s="47">
        <f t="shared" si="17"/>
        <v>71.09</v>
      </c>
      <c r="U149" s="50">
        <f t="shared" si="18"/>
        <v>498</v>
      </c>
      <c r="V149" s="48"/>
    </row>
    <row r="150" spans="1:22" x14ac:dyDescent="0.25">
      <c r="A150">
        <v>30013</v>
      </c>
      <c r="B150">
        <v>3465</v>
      </c>
      <c r="C150">
        <v>2393</v>
      </c>
      <c r="D150">
        <v>2427</v>
      </c>
      <c r="E150">
        <v>71.09</v>
      </c>
      <c r="F150">
        <v>498</v>
      </c>
      <c r="K150" s="17">
        <f t="shared" si="14"/>
        <v>30.013000000000002</v>
      </c>
      <c r="L150" s="18">
        <f>IF(ISBLANK(B150),#REF!,B150)</f>
        <v>3465</v>
      </c>
      <c r="M150" s="4">
        <f>L150*60*'Berechnungen 525d'!$D$9/1000</f>
        <v>175.87455319148935</v>
      </c>
      <c r="N150" s="19">
        <f>IF(ISBLANK(C150),#REF!,C150)</f>
        <v>2393</v>
      </c>
      <c r="O150" s="19">
        <f>IF(ISBLANK(D150),#REF!,D150)</f>
        <v>2427</v>
      </c>
      <c r="P150" s="19">
        <f t="shared" si="15"/>
        <v>-34</v>
      </c>
      <c r="Q150" s="19">
        <f>IF(ISBLANK(E150),#REF!,E150)</f>
        <v>71.09</v>
      </c>
      <c r="R150" s="19">
        <f>IF(ISBLANK(D150),#REF!,D150)</f>
        <v>2427</v>
      </c>
      <c r="S150" s="19">
        <f t="shared" si="16"/>
        <v>-2355.91</v>
      </c>
      <c r="T150" s="47">
        <f t="shared" si="17"/>
        <v>71.09</v>
      </c>
      <c r="U150" s="50">
        <f t="shared" si="18"/>
        <v>498</v>
      </c>
      <c r="V150" s="48"/>
    </row>
    <row r="151" spans="1:22" x14ac:dyDescent="0.25">
      <c r="A151">
        <v>30184</v>
      </c>
      <c r="B151">
        <v>3465</v>
      </c>
      <c r="C151">
        <v>2393</v>
      </c>
      <c r="D151">
        <v>2427</v>
      </c>
      <c r="E151">
        <v>71.52</v>
      </c>
      <c r="F151">
        <v>498</v>
      </c>
      <c r="K151" s="17">
        <f t="shared" si="14"/>
        <v>30.184000000000001</v>
      </c>
      <c r="L151" s="18">
        <f>IF(ISBLANK(B151),#REF!,B151)</f>
        <v>3465</v>
      </c>
      <c r="M151" s="4">
        <f>L151*60*'Berechnungen 525d'!$D$9/1000</f>
        <v>175.87455319148935</v>
      </c>
      <c r="N151" s="19">
        <f>IF(ISBLANK(C151),#REF!,C151)</f>
        <v>2393</v>
      </c>
      <c r="O151" s="19">
        <f>IF(ISBLANK(D151),#REF!,D151)</f>
        <v>2427</v>
      </c>
      <c r="P151" s="19">
        <f t="shared" si="15"/>
        <v>-34</v>
      </c>
      <c r="Q151" s="19">
        <f>IF(ISBLANK(E151),#REF!,E151)</f>
        <v>71.52</v>
      </c>
      <c r="R151" s="19">
        <f>IF(ISBLANK(D151),#REF!,D151)</f>
        <v>2427</v>
      </c>
      <c r="S151" s="19">
        <f t="shared" si="16"/>
        <v>-2355.48</v>
      </c>
      <c r="T151" s="47">
        <f t="shared" si="17"/>
        <v>71.52</v>
      </c>
      <c r="U151" s="50">
        <f t="shared" si="18"/>
        <v>498</v>
      </c>
      <c r="V151" s="48"/>
    </row>
    <row r="152" spans="1:22" x14ac:dyDescent="0.25">
      <c r="A152">
        <v>30384</v>
      </c>
      <c r="B152">
        <v>3465</v>
      </c>
      <c r="C152">
        <v>2393</v>
      </c>
      <c r="D152">
        <v>2429</v>
      </c>
      <c r="E152">
        <v>71.52</v>
      </c>
      <c r="F152">
        <v>498</v>
      </c>
      <c r="K152" s="17">
        <f t="shared" si="14"/>
        <v>30.384</v>
      </c>
      <c r="L152" s="18">
        <f>IF(ISBLANK(B152),#REF!,B152)</f>
        <v>3465</v>
      </c>
      <c r="M152" s="4">
        <f>L152*60*'Berechnungen 525d'!$D$9/1000</f>
        <v>175.87455319148935</v>
      </c>
      <c r="N152" s="19">
        <f>IF(ISBLANK(C152),#REF!,C152)</f>
        <v>2393</v>
      </c>
      <c r="O152" s="19">
        <f>IF(ISBLANK(D152),#REF!,D152)</f>
        <v>2429</v>
      </c>
      <c r="P152" s="19">
        <f t="shared" si="15"/>
        <v>-36</v>
      </c>
      <c r="Q152" s="19">
        <f>IF(ISBLANK(E152),#REF!,E152)</f>
        <v>71.52</v>
      </c>
      <c r="R152" s="19">
        <f>IF(ISBLANK(D152),#REF!,D152)</f>
        <v>2429</v>
      </c>
      <c r="S152" s="19">
        <f t="shared" si="16"/>
        <v>-2357.48</v>
      </c>
      <c r="T152" s="47">
        <f t="shared" si="17"/>
        <v>71.52</v>
      </c>
      <c r="U152" s="50">
        <f t="shared" si="18"/>
        <v>498</v>
      </c>
      <c r="V152" s="48"/>
    </row>
    <row r="153" spans="1:22" x14ac:dyDescent="0.25">
      <c r="A153">
        <v>30564</v>
      </c>
      <c r="B153">
        <v>3512</v>
      </c>
      <c r="C153">
        <v>2393</v>
      </c>
      <c r="D153">
        <v>2429</v>
      </c>
      <c r="E153">
        <v>71.52</v>
      </c>
      <c r="F153">
        <v>498</v>
      </c>
      <c r="K153" s="17">
        <f t="shared" si="14"/>
        <v>30.564</v>
      </c>
      <c r="L153" s="18">
        <f>IF(ISBLANK(B153),#REF!,B153)</f>
        <v>3512</v>
      </c>
      <c r="M153" s="4">
        <f>L153*60*'Berechnungen 525d'!$D$9/1000</f>
        <v>178.26015319148934</v>
      </c>
      <c r="N153" s="19">
        <f>IF(ISBLANK(C153),#REF!,C153)</f>
        <v>2393</v>
      </c>
      <c r="O153" s="19">
        <f>IF(ISBLANK(D153),#REF!,D153)</f>
        <v>2429</v>
      </c>
      <c r="P153" s="19">
        <f t="shared" si="15"/>
        <v>-36</v>
      </c>
      <c r="Q153" s="19">
        <f>IF(ISBLANK(E153),#REF!,E153)</f>
        <v>71.52</v>
      </c>
      <c r="R153" s="19">
        <f>IF(ISBLANK(D153),#REF!,D153)</f>
        <v>2429</v>
      </c>
      <c r="S153" s="19">
        <f t="shared" si="16"/>
        <v>-2357.48</v>
      </c>
      <c r="T153" s="47">
        <f t="shared" si="17"/>
        <v>71.52</v>
      </c>
      <c r="U153" s="50">
        <f t="shared" si="18"/>
        <v>498</v>
      </c>
      <c r="V153" s="48"/>
    </row>
    <row r="154" spans="1:22" x14ac:dyDescent="0.25">
      <c r="A154">
        <v>30755</v>
      </c>
      <c r="B154">
        <v>3512</v>
      </c>
      <c r="C154">
        <v>2392</v>
      </c>
      <c r="D154">
        <v>2429</v>
      </c>
      <c r="E154">
        <v>71.52</v>
      </c>
      <c r="F154">
        <v>498</v>
      </c>
      <c r="K154" s="17">
        <f t="shared" si="14"/>
        <v>30.754999999999999</v>
      </c>
      <c r="L154" s="18">
        <f>IF(ISBLANK(B154),#REF!,B154)</f>
        <v>3512</v>
      </c>
      <c r="M154" s="4">
        <f>L154*60*'Berechnungen 525d'!$D$9/1000</f>
        <v>178.26015319148934</v>
      </c>
      <c r="N154" s="19">
        <f>IF(ISBLANK(C154),#REF!,C154)</f>
        <v>2392</v>
      </c>
      <c r="O154" s="19">
        <f>IF(ISBLANK(D154),#REF!,D154)</f>
        <v>2429</v>
      </c>
      <c r="P154" s="19">
        <f t="shared" si="15"/>
        <v>-37</v>
      </c>
      <c r="Q154" s="19">
        <f>IF(ISBLANK(E154),#REF!,E154)</f>
        <v>71.52</v>
      </c>
      <c r="R154" s="19">
        <f>IF(ISBLANK(D154),#REF!,D154)</f>
        <v>2429</v>
      </c>
      <c r="S154" s="19">
        <f t="shared" si="16"/>
        <v>-2357.48</v>
      </c>
      <c r="T154" s="47">
        <f t="shared" si="17"/>
        <v>71.52</v>
      </c>
      <c r="U154" s="50">
        <f t="shared" si="18"/>
        <v>498</v>
      </c>
      <c r="V154" s="48"/>
    </row>
    <row r="155" spans="1:22" x14ac:dyDescent="0.25">
      <c r="A155">
        <v>30945</v>
      </c>
      <c r="B155">
        <v>3512</v>
      </c>
      <c r="C155">
        <v>2392</v>
      </c>
      <c r="D155">
        <v>2429</v>
      </c>
      <c r="E155">
        <v>71.52</v>
      </c>
      <c r="F155">
        <v>498</v>
      </c>
      <c r="K155" s="17">
        <f t="shared" si="14"/>
        <v>30.945</v>
      </c>
      <c r="L155" s="18">
        <f>IF(ISBLANK(B155),#REF!,B155)</f>
        <v>3512</v>
      </c>
      <c r="M155" s="4">
        <f>L155*60*'Berechnungen 525d'!$D$9/1000</f>
        <v>178.26015319148934</v>
      </c>
      <c r="N155" s="19">
        <f>IF(ISBLANK(C155),#REF!,C155)</f>
        <v>2392</v>
      </c>
      <c r="O155" s="19">
        <f>IF(ISBLANK(D155),#REF!,D155)</f>
        <v>2429</v>
      </c>
      <c r="P155" s="19">
        <f t="shared" si="15"/>
        <v>-37</v>
      </c>
      <c r="Q155" s="19">
        <f>IF(ISBLANK(E155),#REF!,E155)</f>
        <v>71.52</v>
      </c>
      <c r="R155" s="19">
        <f>IF(ISBLANK(D155),#REF!,D155)</f>
        <v>2429</v>
      </c>
      <c r="S155" s="19">
        <f t="shared" si="16"/>
        <v>-2357.48</v>
      </c>
      <c r="T155" s="47">
        <f t="shared" si="17"/>
        <v>71.52</v>
      </c>
      <c r="U155" s="50">
        <f t="shared" si="18"/>
        <v>498</v>
      </c>
      <c r="V155" s="48"/>
    </row>
    <row r="156" spans="1:22" x14ac:dyDescent="0.25">
      <c r="A156">
        <v>31115</v>
      </c>
      <c r="B156">
        <v>3512</v>
      </c>
      <c r="C156">
        <v>2392</v>
      </c>
      <c r="D156">
        <v>2429</v>
      </c>
      <c r="E156">
        <v>71.81</v>
      </c>
      <c r="F156">
        <v>498</v>
      </c>
      <c r="K156" s="17">
        <f t="shared" si="14"/>
        <v>31.114999999999998</v>
      </c>
      <c r="L156" s="18">
        <f>IF(ISBLANK(B156),#REF!,B156)</f>
        <v>3512</v>
      </c>
      <c r="M156" s="4">
        <f>L156*60*'Berechnungen 525d'!$D$9/1000</f>
        <v>178.26015319148934</v>
      </c>
      <c r="N156" s="19">
        <f>IF(ISBLANK(C156),#REF!,C156)</f>
        <v>2392</v>
      </c>
      <c r="O156" s="19">
        <f>IF(ISBLANK(D156),#REF!,D156)</f>
        <v>2429</v>
      </c>
      <c r="P156" s="19">
        <f t="shared" si="15"/>
        <v>-37</v>
      </c>
      <c r="Q156" s="19">
        <f>IF(ISBLANK(E156),#REF!,E156)</f>
        <v>71.81</v>
      </c>
      <c r="R156" s="19">
        <f>IF(ISBLANK(D156),#REF!,D156)</f>
        <v>2429</v>
      </c>
      <c r="S156" s="19">
        <f t="shared" si="16"/>
        <v>-2357.19</v>
      </c>
      <c r="T156" s="47">
        <f t="shared" si="17"/>
        <v>71.81</v>
      </c>
      <c r="U156" s="50">
        <f t="shared" si="18"/>
        <v>498</v>
      </c>
      <c r="V156" s="48"/>
    </row>
    <row r="157" spans="1:22" x14ac:dyDescent="0.25">
      <c r="A157">
        <v>31305</v>
      </c>
      <c r="B157">
        <v>3512</v>
      </c>
      <c r="C157">
        <v>2392</v>
      </c>
      <c r="D157">
        <v>2419</v>
      </c>
      <c r="E157">
        <v>71.81</v>
      </c>
      <c r="F157">
        <v>498</v>
      </c>
      <c r="K157" s="17">
        <f t="shared" si="14"/>
        <v>31.305</v>
      </c>
      <c r="L157" s="18">
        <f>IF(ISBLANK(B157),#REF!,B157)</f>
        <v>3512</v>
      </c>
      <c r="M157" s="4">
        <f>L157*60*'Berechnungen 525d'!$D$9/1000</f>
        <v>178.26015319148934</v>
      </c>
      <c r="N157" s="19">
        <f>IF(ISBLANK(C157),#REF!,C157)</f>
        <v>2392</v>
      </c>
      <c r="O157" s="19">
        <f>IF(ISBLANK(D157),#REF!,D157)</f>
        <v>2419</v>
      </c>
      <c r="P157" s="19">
        <f t="shared" si="15"/>
        <v>-27</v>
      </c>
      <c r="Q157" s="19">
        <f>IF(ISBLANK(E157),#REF!,E157)</f>
        <v>71.81</v>
      </c>
      <c r="R157" s="19">
        <f>IF(ISBLANK(D157),#REF!,D157)</f>
        <v>2419</v>
      </c>
      <c r="S157" s="19">
        <f t="shared" si="16"/>
        <v>-2347.19</v>
      </c>
      <c r="T157" s="47">
        <f t="shared" si="17"/>
        <v>71.81</v>
      </c>
      <c r="U157" s="50">
        <f t="shared" si="18"/>
        <v>498</v>
      </c>
      <c r="V157" s="48"/>
    </row>
    <row r="158" spans="1:22" x14ac:dyDescent="0.25">
      <c r="A158">
        <v>31496</v>
      </c>
      <c r="B158">
        <v>3586</v>
      </c>
      <c r="C158">
        <v>2392</v>
      </c>
      <c r="D158">
        <v>2419</v>
      </c>
      <c r="E158">
        <v>71.81</v>
      </c>
      <c r="F158">
        <v>498</v>
      </c>
      <c r="K158" s="17">
        <f t="shared" si="14"/>
        <v>31.495999999999999</v>
      </c>
      <c r="L158" s="18">
        <f>IF(ISBLANK(B158),#REF!,B158)</f>
        <v>3586</v>
      </c>
      <c r="M158" s="4">
        <f>L158*60*'Berechnungen 525d'!$D$9/1000</f>
        <v>182.01620425531914</v>
      </c>
      <c r="N158" s="19">
        <f>IF(ISBLANK(C158),#REF!,C158)</f>
        <v>2392</v>
      </c>
      <c r="O158" s="19">
        <f>IF(ISBLANK(D158),#REF!,D158)</f>
        <v>2419</v>
      </c>
      <c r="P158" s="19">
        <f t="shared" si="15"/>
        <v>-27</v>
      </c>
      <c r="Q158" s="19">
        <f>IF(ISBLANK(E158),#REF!,E158)</f>
        <v>71.81</v>
      </c>
      <c r="R158" s="19">
        <f>IF(ISBLANK(D158),#REF!,D158)</f>
        <v>2419</v>
      </c>
      <c r="S158" s="19">
        <f t="shared" si="16"/>
        <v>-2347.19</v>
      </c>
      <c r="T158" s="47">
        <f t="shared" si="17"/>
        <v>71.81</v>
      </c>
      <c r="U158" s="50">
        <f t="shared" si="18"/>
        <v>498</v>
      </c>
      <c r="V158" s="48"/>
    </row>
    <row r="159" spans="1:22" x14ac:dyDescent="0.25">
      <c r="A159">
        <v>31676</v>
      </c>
      <c r="B159">
        <v>3586</v>
      </c>
      <c r="C159">
        <v>2398</v>
      </c>
      <c r="D159">
        <v>2419</v>
      </c>
      <c r="E159">
        <v>71.81</v>
      </c>
      <c r="F159">
        <v>498</v>
      </c>
      <c r="K159" s="17">
        <f t="shared" si="14"/>
        <v>31.675999999999998</v>
      </c>
      <c r="L159" s="18">
        <f>IF(ISBLANK(B159),#REF!,B159)</f>
        <v>3586</v>
      </c>
      <c r="M159" s="4">
        <f>L159*60*'Berechnungen 525d'!$D$9/1000</f>
        <v>182.01620425531914</v>
      </c>
      <c r="N159" s="19">
        <f>IF(ISBLANK(C159),#REF!,C159)</f>
        <v>2398</v>
      </c>
      <c r="O159" s="19">
        <f>IF(ISBLANK(D159),#REF!,D159)</f>
        <v>2419</v>
      </c>
      <c r="P159" s="19">
        <f t="shared" si="15"/>
        <v>-21</v>
      </c>
      <c r="Q159" s="19">
        <f>IF(ISBLANK(E159),#REF!,E159)</f>
        <v>71.81</v>
      </c>
      <c r="R159" s="19">
        <f>IF(ISBLANK(D159),#REF!,D159)</f>
        <v>2419</v>
      </c>
      <c r="S159" s="19">
        <f t="shared" si="16"/>
        <v>-2347.19</v>
      </c>
      <c r="T159" s="47">
        <f t="shared" si="17"/>
        <v>71.81</v>
      </c>
      <c r="U159" s="50">
        <f t="shared" si="18"/>
        <v>498</v>
      </c>
      <c r="V159" s="48"/>
    </row>
    <row r="160" spans="1:22" x14ac:dyDescent="0.25">
      <c r="A160">
        <v>31876</v>
      </c>
      <c r="B160">
        <v>3586</v>
      </c>
      <c r="C160">
        <v>2398</v>
      </c>
      <c r="D160">
        <v>2419</v>
      </c>
      <c r="E160">
        <v>71.81</v>
      </c>
      <c r="F160">
        <v>494</v>
      </c>
      <c r="K160" s="17">
        <f t="shared" si="14"/>
        <v>31.876000000000001</v>
      </c>
      <c r="L160" s="18">
        <f>IF(ISBLANK(B160),#REF!,B160)</f>
        <v>3586</v>
      </c>
      <c r="M160" s="4">
        <f>L160*60*'Berechnungen 525d'!$D$9/1000</f>
        <v>182.01620425531914</v>
      </c>
      <c r="N160" s="19">
        <f>IF(ISBLANK(C160),#REF!,C160)</f>
        <v>2398</v>
      </c>
      <c r="O160" s="19">
        <f>IF(ISBLANK(D160),#REF!,D160)</f>
        <v>2419</v>
      </c>
      <c r="P160" s="19">
        <f t="shared" si="15"/>
        <v>-21</v>
      </c>
      <c r="Q160" s="19">
        <f>IF(ISBLANK(E160),#REF!,E160)</f>
        <v>71.81</v>
      </c>
      <c r="R160" s="19">
        <f>IF(ISBLANK(D160),#REF!,D160)</f>
        <v>2419</v>
      </c>
      <c r="S160" s="19">
        <f t="shared" si="16"/>
        <v>-2347.19</v>
      </c>
      <c r="T160" s="47">
        <f t="shared" si="17"/>
        <v>71.81</v>
      </c>
      <c r="U160" s="50">
        <f t="shared" si="18"/>
        <v>494</v>
      </c>
      <c r="V160" s="48"/>
    </row>
    <row r="161" spans="1:22" x14ac:dyDescent="0.25">
      <c r="A161">
        <v>32036</v>
      </c>
      <c r="B161">
        <v>3586</v>
      </c>
      <c r="C161">
        <v>2398</v>
      </c>
      <c r="D161">
        <v>2419</v>
      </c>
      <c r="E161">
        <v>72.099999999999994</v>
      </c>
      <c r="F161">
        <v>494</v>
      </c>
      <c r="K161" s="17">
        <f t="shared" si="14"/>
        <v>32.036000000000001</v>
      </c>
      <c r="L161" s="18">
        <f>IF(ISBLANK(B161),#REF!,B161)</f>
        <v>3586</v>
      </c>
      <c r="M161" s="4">
        <f>L161*60*'Berechnungen 525d'!$D$9/1000</f>
        <v>182.01620425531914</v>
      </c>
      <c r="N161" s="19">
        <f>IF(ISBLANK(C161),#REF!,C161)</f>
        <v>2398</v>
      </c>
      <c r="O161" s="19">
        <f>IF(ISBLANK(D161),#REF!,D161)</f>
        <v>2419</v>
      </c>
      <c r="P161" s="19">
        <f t="shared" si="15"/>
        <v>-21</v>
      </c>
      <c r="Q161" s="19">
        <f>IF(ISBLANK(E161),#REF!,E161)</f>
        <v>72.099999999999994</v>
      </c>
      <c r="R161" s="19">
        <f>IF(ISBLANK(D161),#REF!,D161)</f>
        <v>2419</v>
      </c>
      <c r="S161" s="19">
        <f t="shared" si="16"/>
        <v>-2346.9</v>
      </c>
      <c r="T161" s="47">
        <f t="shared" si="17"/>
        <v>72.099999999999994</v>
      </c>
      <c r="U161" s="50">
        <f t="shared" si="18"/>
        <v>494</v>
      </c>
      <c r="V161" s="48"/>
    </row>
    <row r="162" spans="1:22" x14ac:dyDescent="0.25">
      <c r="A162">
        <v>32237</v>
      </c>
      <c r="B162">
        <v>3586</v>
      </c>
      <c r="C162">
        <v>2398</v>
      </c>
      <c r="D162">
        <v>2411</v>
      </c>
      <c r="E162">
        <v>72.099999999999994</v>
      </c>
      <c r="F162">
        <v>494</v>
      </c>
      <c r="K162" s="17">
        <f t="shared" si="14"/>
        <v>32.237000000000002</v>
      </c>
      <c r="L162" s="18">
        <f>IF(ISBLANK(B162),#REF!,B162)</f>
        <v>3586</v>
      </c>
      <c r="M162" s="4">
        <f>L162*60*'Berechnungen 525d'!$D$9/1000</f>
        <v>182.01620425531914</v>
      </c>
      <c r="N162" s="19">
        <f>IF(ISBLANK(C162),#REF!,C162)</f>
        <v>2398</v>
      </c>
      <c r="O162" s="19">
        <f>IF(ISBLANK(D162),#REF!,D162)</f>
        <v>2411</v>
      </c>
      <c r="P162" s="19">
        <f t="shared" si="15"/>
        <v>-13</v>
      </c>
      <c r="Q162" s="19">
        <f>IF(ISBLANK(E162),#REF!,E162)</f>
        <v>72.099999999999994</v>
      </c>
      <c r="R162" s="19">
        <f>IF(ISBLANK(D162),#REF!,D162)</f>
        <v>2411</v>
      </c>
      <c r="S162" s="19">
        <f t="shared" si="16"/>
        <v>-2338.9</v>
      </c>
      <c r="T162" s="47">
        <f t="shared" si="17"/>
        <v>72.099999999999994</v>
      </c>
      <c r="U162" s="50">
        <f t="shared" si="18"/>
        <v>494</v>
      </c>
      <c r="V162" s="48"/>
    </row>
    <row r="163" spans="1:22" x14ac:dyDescent="0.25">
      <c r="A163">
        <v>32417</v>
      </c>
      <c r="B163">
        <v>3602</v>
      </c>
      <c r="C163">
        <v>2436</v>
      </c>
      <c r="D163">
        <v>2416</v>
      </c>
      <c r="E163">
        <v>71.62</v>
      </c>
      <c r="F163">
        <v>496</v>
      </c>
      <c r="K163" s="17">
        <f t="shared" si="14"/>
        <v>32.417000000000002</v>
      </c>
      <c r="L163" s="18">
        <f>IF(ISBLANK(B163),#REF!,B163)</f>
        <v>3602</v>
      </c>
      <c r="M163" s="4">
        <f>L163*60*'Berechnungen 525d'!$D$9/1000</f>
        <v>182.82832340425531</v>
      </c>
      <c r="N163" s="19">
        <f>IF(ISBLANK(C163),#REF!,C163)</f>
        <v>2436</v>
      </c>
      <c r="O163" s="19">
        <f>IF(ISBLANK(D163),#REF!,D163)</f>
        <v>2416</v>
      </c>
      <c r="P163" s="19">
        <f t="shared" si="15"/>
        <v>20</v>
      </c>
      <c r="Q163" s="19">
        <f>IF(ISBLANK(E163),#REF!,E163)</f>
        <v>71.62</v>
      </c>
      <c r="R163" s="19">
        <f>IF(ISBLANK(D163),#REF!,D163)</f>
        <v>2416</v>
      </c>
      <c r="S163" s="19">
        <f t="shared" si="16"/>
        <v>-2344.38</v>
      </c>
      <c r="T163" s="47">
        <f t="shared" si="17"/>
        <v>71.62</v>
      </c>
      <c r="U163" s="50">
        <f t="shared" si="18"/>
        <v>496</v>
      </c>
    </row>
    <row r="164" spans="1:22" x14ac:dyDescent="0.25">
      <c r="A164">
        <v>32617</v>
      </c>
      <c r="B164">
        <v>3602</v>
      </c>
      <c r="C164">
        <v>2432</v>
      </c>
      <c r="D164">
        <v>2416</v>
      </c>
      <c r="E164">
        <v>71.62</v>
      </c>
      <c r="F164">
        <v>496</v>
      </c>
      <c r="K164" s="17">
        <f t="shared" si="14"/>
        <v>32.616999999999997</v>
      </c>
      <c r="L164" s="18">
        <f>IF(ISBLANK(B164),#REF!,B164)</f>
        <v>3602</v>
      </c>
      <c r="M164" s="4">
        <f>L164*60*'Berechnungen 525d'!$D$9/1000</f>
        <v>182.82832340425531</v>
      </c>
      <c r="N164" s="19">
        <f>IF(ISBLANK(C164),#REF!,C164)</f>
        <v>2432</v>
      </c>
      <c r="O164" s="19">
        <f>IF(ISBLANK(D164),#REF!,D164)</f>
        <v>2416</v>
      </c>
      <c r="P164" s="19">
        <f t="shared" si="15"/>
        <v>16</v>
      </c>
      <c r="Q164" s="19">
        <f>IF(ISBLANK(E164),#REF!,E164)</f>
        <v>71.62</v>
      </c>
      <c r="R164" s="19">
        <f>IF(ISBLANK(D164),#REF!,D164)</f>
        <v>2416</v>
      </c>
      <c r="S164" s="19">
        <f t="shared" si="16"/>
        <v>-2344.38</v>
      </c>
      <c r="T164" s="47">
        <f t="shared" si="17"/>
        <v>71.62</v>
      </c>
      <c r="U164" s="50">
        <f t="shared" si="18"/>
        <v>496</v>
      </c>
    </row>
    <row r="165" spans="1:22" x14ac:dyDescent="0.25">
      <c r="A165">
        <v>32818</v>
      </c>
      <c r="B165">
        <v>3602</v>
      </c>
      <c r="C165">
        <v>2432</v>
      </c>
      <c r="D165">
        <v>2416</v>
      </c>
      <c r="E165">
        <v>71.62</v>
      </c>
      <c r="F165">
        <v>492</v>
      </c>
      <c r="K165" s="17">
        <f t="shared" si="14"/>
        <v>32.817999999999998</v>
      </c>
      <c r="L165" s="18">
        <f>IF(ISBLANK(B165),#REF!,B165)</f>
        <v>3602</v>
      </c>
      <c r="M165" s="4">
        <f>L165*60*'Berechnungen 525d'!$D$9/1000</f>
        <v>182.82832340425531</v>
      </c>
      <c r="N165" s="19">
        <f>IF(ISBLANK(C165),#REF!,C165)</f>
        <v>2432</v>
      </c>
      <c r="O165" s="19">
        <f>IF(ISBLANK(D165),#REF!,D165)</f>
        <v>2416</v>
      </c>
      <c r="P165" s="19">
        <f t="shared" si="15"/>
        <v>16</v>
      </c>
      <c r="Q165" s="19">
        <f>IF(ISBLANK(E165),#REF!,E165)</f>
        <v>71.62</v>
      </c>
      <c r="R165" s="19">
        <f>IF(ISBLANK(D165),#REF!,D165)</f>
        <v>2416</v>
      </c>
      <c r="S165" s="19">
        <f t="shared" si="16"/>
        <v>-2344.38</v>
      </c>
      <c r="T165" s="47">
        <f t="shared" si="17"/>
        <v>71.62</v>
      </c>
      <c r="U165" s="50">
        <f t="shared" si="18"/>
        <v>492</v>
      </c>
    </row>
    <row r="166" spans="1:22" x14ac:dyDescent="0.25">
      <c r="A166">
        <v>32998</v>
      </c>
      <c r="B166">
        <v>3602</v>
      </c>
      <c r="C166">
        <v>2432</v>
      </c>
      <c r="D166">
        <v>2416</v>
      </c>
      <c r="E166">
        <v>72.209999999999994</v>
      </c>
      <c r="F166">
        <v>492</v>
      </c>
      <c r="K166" s="17">
        <f t="shared" si="14"/>
        <v>32.997999999999998</v>
      </c>
      <c r="L166" s="18">
        <f>IF(ISBLANK(B166),#REF!,B166)</f>
        <v>3602</v>
      </c>
      <c r="M166" s="4">
        <f>L166*60*'Berechnungen 525d'!$D$9/1000</f>
        <v>182.82832340425531</v>
      </c>
      <c r="N166" s="19">
        <f>IF(ISBLANK(C166),#REF!,C166)</f>
        <v>2432</v>
      </c>
      <c r="O166" s="19">
        <f>IF(ISBLANK(D166),#REF!,D166)</f>
        <v>2416</v>
      </c>
      <c r="P166" s="19">
        <f t="shared" ref="P166:P229" si="19">N166-O166</f>
        <v>16</v>
      </c>
      <c r="Q166" s="19">
        <f>IF(ISBLANK(E166),#REF!,E166)</f>
        <v>72.209999999999994</v>
      </c>
      <c r="R166" s="19">
        <f>IF(ISBLANK(D166),#REF!,D166)</f>
        <v>2416</v>
      </c>
      <c r="S166" s="19">
        <f t="shared" ref="S166:S229" si="20">Q166-R166</f>
        <v>-2343.79</v>
      </c>
      <c r="T166" s="47">
        <f t="shared" ref="T166:T229" si="21">E166</f>
        <v>72.209999999999994</v>
      </c>
      <c r="U166" s="50">
        <f t="shared" ref="U166:U229" si="22">F166</f>
        <v>492</v>
      </c>
    </row>
    <row r="167" spans="1:22" x14ac:dyDescent="0.25">
      <c r="A167">
        <v>33208</v>
      </c>
      <c r="B167">
        <v>3602</v>
      </c>
      <c r="C167">
        <v>2432</v>
      </c>
      <c r="D167">
        <v>2409</v>
      </c>
      <c r="E167">
        <v>72.209999999999994</v>
      </c>
      <c r="F167">
        <v>492</v>
      </c>
      <c r="K167" s="17">
        <f t="shared" si="14"/>
        <v>33.207999999999998</v>
      </c>
      <c r="L167" s="18">
        <f>IF(ISBLANK(B167),#REF!,B167)</f>
        <v>3602</v>
      </c>
      <c r="M167" s="4">
        <f>L167*60*'Berechnungen 525d'!$D$9/1000</f>
        <v>182.82832340425531</v>
      </c>
      <c r="N167" s="19">
        <f>IF(ISBLANK(C167),#REF!,C167)</f>
        <v>2432</v>
      </c>
      <c r="O167" s="19">
        <f>IF(ISBLANK(D167),#REF!,D167)</f>
        <v>2409</v>
      </c>
      <c r="P167" s="19">
        <f t="shared" si="19"/>
        <v>23</v>
      </c>
      <c r="Q167" s="19">
        <f>IF(ISBLANK(E167),#REF!,E167)</f>
        <v>72.209999999999994</v>
      </c>
      <c r="R167" s="19">
        <f>IF(ISBLANK(D167),#REF!,D167)</f>
        <v>2409</v>
      </c>
      <c r="S167" s="19">
        <f t="shared" si="20"/>
        <v>-2336.79</v>
      </c>
      <c r="T167" s="47">
        <f t="shared" si="21"/>
        <v>72.209999999999994</v>
      </c>
      <c r="U167" s="50">
        <f t="shared" si="22"/>
        <v>492</v>
      </c>
    </row>
    <row r="168" spans="1:22" x14ac:dyDescent="0.25">
      <c r="A168">
        <v>33388</v>
      </c>
      <c r="B168">
        <v>3663</v>
      </c>
      <c r="C168">
        <v>2432</v>
      </c>
      <c r="D168">
        <v>2409</v>
      </c>
      <c r="E168">
        <v>72.209999999999994</v>
      </c>
      <c r="F168">
        <v>492</v>
      </c>
      <c r="K168" s="17">
        <f t="shared" si="14"/>
        <v>33.387999999999998</v>
      </c>
      <c r="L168" s="18">
        <f>IF(ISBLANK(B168),#REF!,B168)</f>
        <v>3663</v>
      </c>
      <c r="M168" s="4">
        <f>L168*60*'Berechnungen 525d'!$D$9/1000</f>
        <v>185.92452765957447</v>
      </c>
      <c r="N168" s="19">
        <f>IF(ISBLANK(C168),#REF!,C168)</f>
        <v>2432</v>
      </c>
      <c r="O168" s="19">
        <f>IF(ISBLANK(D168),#REF!,D168)</f>
        <v>2409</v>
      </c>
      <c r="P168" s="19">
        <f t="shared" si="19"/>
        <v>23</v>
      </c>
      <c r="Q168" s="19">
        <f>IF(ISBLANK(E168),#REF!,E168)</f>
        <v>72.209999999999994</v>
      </c>
      <c r="R168" s="19">
        <f>IF(ISBLANK(D168),#REF!,D168)</f>
        <v>2409</v>
      </c>
      <c r="S168" s="19">
        <f t="shared" si="20"/>
        <v>-2336.79</v>
      </c>
      <c r="T168" s="47">
        <f t="shared" si="21"/>
        <v>72.209999999999994</v>
      </c>
      <c r="U168" s="50">
        <f t="shared" si="22"/>
        <v>492</v>
      </c>
    </row>
    <row r="169" spans="1:22" x14ac:dyDescent="0.25">
      <c r="A169">
        <v>33579</v>
      </c>
      <c r="B169">
        <v>3663</v>
      </c>
      <c r="C169">
        <v>2437</v>
      </c>
      <c r="D169">
        <v>2409</v>
      </c>
      <c r="E169">
        <v>72.209999999999994</v>
      </c>
      <c r="F169">
        <v>492</v>
      </c>
      <c r="K169" s="17">
        <f t="shared" si="14"/>
        <v>33.579000000000001</v>
      </c>
      <c r="L169" s="18">
        <f>IF(ISBLANK(B169),#REF!,B169)</f>
        <v>3663</v>
      </c>
      <c r="M169" s="4">
        <f>L169*60*'Berechnungen 525d'!$D$9/1000</f>
        <v>185.92452765957447</v>
      </c>
      <c r="N169" s="19">
        <f>IF(ISBLANK(C169),#REF!,C169)</f>
        <v>2437</v>
      </c>
      <c r="O169" s="19">
        <f>IF(ISBLANK(D169),#REF!,D169)</f>
        <v>2409</v>
      </c>
      <c r="P169" s="19">
        <f t="shared" si="19"/>
        <v>28</v>
      </c>
      <c r="Q169" s="19">
        <f>IF(ISBLANK(E169),#REF!,E169)</f>
        <v>72.209999999999994</v>
      </c>
      <c r="R169" s="19">
        <f>IF(ISBLANK(D169),#REF!,D169)</f>
        <v>2409</v>
      </c>
      <c r="S169" s="19">
        <f t="shared" si="20"/>
        <v>-2336.79</v>
      </c>
      <c r="T169" s="47">
        <f t="shared" si="21"/>
        <v>72.209999999999994</v>
      </c>
      <c r="U169" s="50">
        <f t="shared" si="22"/>
        <v>492</v>
      </c>
    </row>
    <row r="170" spans="1:22" x14ac:dyDescent="0.25">
      <c r="A170">
        <v>33769</v>
      </c>
      <c r="B170">
        <v>3663</v>
      </c>
      <c r="C170">
        <v>2437</v>
      </c>
      <c r="D170">
        <v>2409</v>
      </c>
      <c r="E170">
        <v>72.209999999999994</v>
      </c>
      <c r="F170">
        <v>496</v>
      </c>
      <c r="K170" s="17">
        <f t="shared" si="14"/>
        <v>33.768999999999998</v>
      </c>
      <c r="L170" s="18">
        <f>IF(ISBLANK(B170),#REF!,B170)</f>
        <v>3663</v>
      </c>
      <c r="M170" s="4">
        <f>L170*60*'Berechnungen 525d'!$D$9/1000</f>
        <v>185.92452765957447</v>
      </c>
      <c r="N170" s="19">
        <f>IF(ISBLANK(C170),#REF!,C170)</f>
        <v>2437</v>
      </c>
      <c r="O170" s="19">
        <f>IF(ISBLANK(D170),#REF!,D170)</f>
        <v>2409</v>
      </c>
      <c r="P170" s="19">
        <f t="shared" si="19"/>
        <v>28</v>
      </c>
      <c r="Q170" s="19">
        <f>IF(ISBLANK(E170),#REF!,E170)</f>
        <v>72.209999999999994</v>
      </c>
      <c r="R170" s="19">
        <f>IF(ISBLANK(D170),#REF!,D170)</f>
        <v>2409</v>
      </c>
      <c r="S170" s="19">
        <f t="shared" si="20"/>
        <v>-2336.79</v>
      </c>
      <c r="T170" s="47">
        <f t="shared" si="21"/>
        <v>72.209999999999994</v>
      </c>
      <c r="U170" s="50">
        <f t="shared" si="22"/>
        <v>496</v>
      </c>
    </row>
    <row r="171" spans="1:22" x14ac:dyDescent="0.25">
      <c r="A171">
        <v>33959</v>
      </c>
      <c r="B171">
        <v>3663</v>
      </c>
      <c r="C171">
        <v>2437</v>
      </c>
      <c r="D171">
        <v>2409</v>
      </c>
      <c r="E171">
        <v>72.36</v>
      </c>
      <c r="F171">
        <v>496</v>
      </c>
      <c r="K171" s="17">
        <f t="shared" si="14"/>
        <v>33.959000000000003</v>
      </c>
      <c r="L171" s="18">
        <f>IF(ISBLANK(B171),#REF!,B171)</f>
        <v>3663</v>
      </c>
      <c r="M171" s="4">
        <f>L171*60*'Berechnungen 525d'!$D$9/1000</f>
        <v>185.92452765957447</v>
      </c>
      <c r="N171" s="19">
        <f>IF(ISBLANK(C171),#REF!,C171)</f>
        <v>2437</v>
      </c>
      <c r="O171" s="19">
        <f>IF(ISBLANK(D171),#REF!,D171)</f>
        <v>2409</v>
      </c>
      <c r="P171" s="19">
        <f t="shared" si="19"/>
        <v>28</v>
      </c>
      <c r="Q171" s="19">
        <f>IF(ISBLANK(E171),#REF!,E171)</f>
        <v>72.36</v>
      </c>
      <c r="R171" s="19">
        <f>IF(ISBLANK(D171),#REF!,D171)</f>
        <v>2409</v>
      </c>
      <c r="S171" s="19">
        <f t="shared" si="20"/>
        <v>-2336.64</v>
      </c>
      <c r="T171" s="47">
        <f t="shared" si="21"/>
        <v>72.36</v>
      </c>
      <c r="U171" s="50">
        <f t="shared" si="22"/>
        <v>496</v>
      </c>
    </row>
    <row r="172" spans="1:22" x14ac:dyDescent="0.25">
      <c r="A172">
        <v>34149</v>
      </c>
      <c r="B172">
        <v>3663</v>
      </c>
      <c r="C172">
        <v>2437</v>
      </c>
      <c r="D172">
        <v>2399</v>
      </c>
      <c r="E172">
        <v>72.36</v>
      </c>
      <c r="F172">
        <v>496</v>
      </c>
      <c r="K172" s="17">
        <f t="shared" si="14"/>
        <v>34.149000000000001</v>
      </c>
      <c r="L172" s="18">
        <f>IF(ISBLANK(B172),#REF!,B172)</f>
        <v>3663</v>
      </c>
      <c r="M172" s="4">
        <f>L172*60*'Berechnungen 525d'!$D$9/1000</f>
        <v>185.92452765957447</v>
      </c>
      <c r="N172" s="19">
        <f>IF(ISBLANK(C172),#REF!,C172)</f>
        <v>2437</v>
      </c>
      <c r="O172" s="19">
        <f>IF(ISBLANK(D172),#REF!,D172)</f>
        <v>2399</v>
      </c>
      <c r="P172" s="19">
        <f t="shared" si="19"/>
        <v>38</v>
      </c>
      <c r="Q172" s="19">
        <f>IF(ISBLANK(E172),#REF!,E172)</f>
        <v>72.36</v>
      </c>
      <c r="R172" s="19">
        <f>IF(ISBLANK(D172),#REF!,D172)</f>
        <v>2399</v>
      </c>
      <c r="S172" s="19">
        <f t="shared" si="20"/>
        <v>-2326.64</v>
      </c>
      <c r="T172" s="47">
        <f t="shared" si="21"/>
        <v>72.36</v>
      </c>
      <c r="U172" s="50">
        <f t="shared" si="22"/>
        <v>496</v>
      </c>
    </row>
    <row r="173" spans="1:22" x14ac:dyDescent="0.25">
      <c r="A173">
        <v>34350</v>
      </c>
      <c r="B173">
        <v>3698</v>
      </c>
      <c r="C173">
        <v>2437</v>
      </c>
      <c r="D173">
        <v>2399</v>
      </c>
      <c r="E173">
        <v>72.36</v>
      </c>
      <c r="F173">
        <v>496</v>
      </c>
      <c r="K173" s="17">
        <f t="shared" si="14"/>
        <v>34.35</v>
      </c>
      <c r="L173" s="18">
        <f>IF(ISBLANK(B173),#REF!,B173)</f>
        <v>3698</v>
      </c>
      <c r="M173" s="4">
        <f>L173*60*'Berechnungen 525d'!$D$9/1000</f>
        <v>187.70103829787232</v>
      </c>
      <c r="N173" s="19">
        <f>IF(ISBLANK(C173),#REF!,C173)</f>
        <v>2437</v>
      </c>
      <c r="O173" s="19">
        <f>IF(ISBLANK(D173),#REF!,D173)</f>
        <v>2399</v>
      </c>
      <c r="P173" s="19">
        <f t="shared" si="19"/>
        <v>38</v>
      </c>
      <c r="Q173" s="19">
        <f>IF(ISBLANK(E173),#REF!,E173)</f>
        <v>72.36</v>
      </c>
      <c r="R173" s="19">
        <f>IF(ISBLANK(D173),#REF!,D173)</f>
        <v>2399</v>
      </c>
      <c r="S173" s="19">
        <f t="shared" si="20"/>
        <v>-2326.64</v>
      </c>
      <c r="T173" s="47">
        <f t="shared" si="21"/>
        <v>72.36</v>
      </c>
      <c r="U173" s="50">
        <f t="shared" si="22"/>
        <v>496</v>
      </c>
    </row>
    <row r="174" spans="1:22" x14ac:dyDescent="0.25">
      <c r="A174">
        <v>34530</v>
      </c>
      <c r="B174">
        <v>3698</v>
      </c>
      <c r="C174">
        <v>2431</v>
      </c>
      <c r="D174">
        <v>2399</v>
      </c>
      <c r="E174">
        <v>72.36</v>
      </c>
      <c r="F174">
        <v>496</v>
      </c>
      <c r="K174" s="17">
        <f t="shared" si="14"/>
        <v>34.53</v>
      </c>
      <c r="L174" s="18">
        <f>IF(ISBLANK(B174),#REF!,B174)</f>
        <v>3698</v>
      </c>
      <c r="M174" s="4">
        <f>L174*60*'Berechnungen 525d'!$D$9/1000</f>
        <v>187.70103829787232</v>
      </c>
      <c r="N174" s="19">
        <f>IF(ISBLANK(C174),#REF!,C174)</f>
        <v>2431</v>
      </c>
      <c r="O174" s="19">
        <f>IF(ISBLANK(D174),#REF!,D174)</f>
        <v>2399</v>
      </c>
      <c r="P174" s="19">
        <f t="shared" si="19"/>
        <v>32</v>
      </c>
      <c r="Q174" s="19">
        <f>IF(ISBLANK(E174),#REF!,E174)</f>
        <v>72.36</v>
      </c>
      <c r="R174" s="19">
        <f>IF(ISBLANK(D174),#REF!,D174)</f>
        <v>2399</v>
      </c>
      <c r="S174" s="19">
        <f t="shared" si="20"/>
        <v>-2326.64</v>
      </c>
      <c r="T174" s="47">
        <f t="shared" si="21"/>
        <v>72.36</v>
      </c>
      <c r="U174" s="50">
        <f t="shared" si="22"/>
        <v>496</v>
      </c>
    </row>
    <row r="175" spans="1:22" x14ac:dyDescent="0.25">
      <c r="A175">
        <v>34730</v>
      </c>
      <c r="B175">
        <v>3698</v>
      </c>
      <c r="C175">
        <v>2431</v>
      </c>
      <c r="D175">
        <v>2399</v>
      </c>
      <c r="E175">
        <v>72.36</v>
      </c>
      <c r="F175">
        <v>494</v>
      </c>
      <c r="K175" s="17">
        <f t="shared" si="14"/>
        <v>34.729999999999997</v>
      </c>
      <c r="L175" s="18">
        <f>IF(ISBLANK(B175),#REF!,B175)</f>
        <v>3698</v>
      </c>
      <c r="M175" s="4">
        <f>L175*60*'Berechnungen 525d'!$D$9/1000</f>
        <v>187.70103829787232</v>
      </c>
      <c r="N175" s="19">
        <f>IF(ISBLANK(C175),#REF!,C175)</f>
        <v>2431</v>
      </c>
      <c r="O175" s="19">
        <f>IF(ISBLANK(D175),#REF!,D175)</f>
        <v>2399</v>
      </c>
      <c r="P175" s="19">
        <f t="shared" si="19"/>
        <v>32</v>
      </c>
      <c r="Q175" s="19">
        <f>IF(ISBLANK(E175),#REF!,E175)</f>
        <v>72.36</v>
      </c>
      <c r="R175" s="19">
        <f>IF(ISBLANK(D175),#REF!,D175)</f>
        <v>2399</v>
      </c>
      <c r="S175" s="19">
        <f t="shared" si="20"/>
        <v>-2326.64</v>
      </c>
      <c r="T175" s="47">
        <f t="shared" si="21"/>
        <v>72.36</v>
      </c>
      <c r="U175" s="50">
        <f t="shared" si="22"/>
        <v>494</v>
      </c>
    </row>
    <row r="176" spans="1:22" x14ac:dyDescent="0.25">
      <c r="A176">
        <v>34921</v>
      </c>
      <c r="B176">
        <v>3698</v>
      </c>
      <c r="C176">
        <v>2431</v>
      </c>
      <c r="D176">
        <v>2399</v>
      </c>
      <c r="E176">
        <v>72.34</v>
      </c>
      <c r="F176">
        <v>494</v>
      </c>
      <c r="K176" s="17">
        <f t="shared" si="14"/>
        <v>34.920999999999999</v>
      </c>
      <c r="L176" s="18">
        <f>IF(ISBLANK(B176),#REF!,B176)</f>
        <v>3698</v>
      </c>
      <c r="M176" s="4">
        <f>L176*60*'Berechnungen 525d'!$D$9/1000</f>
        <v>187.70103829787232</v>
      </c>
      <c r="N176" s="19">
        <f>IF(ISBLANK(C176),#REF!,C176)</f>
        <v>2431</v>
      </c>
      <c r="O176" s="19">
        <f>IF(ISBLANK(D176),#REF!,D176)</f>
        <v>2399</v>
      </c>
      <c r="P176" s="19">
        <f t="shared" si="19"/>
        <v>32</v>
      </c>
      <c r="Q176" s="19">
        <f>IF(ISBLANK(E176),#REF!,E176)</f>
        <v>72.34</v>
      </c>
      <c r="R176" s="19">
        <f>IF(ISBLANK(D176),#REF!,D176)</f>
        <v>2399</v>
      </c>
      <c r="S176" s="19">
        <f t="shared" si="20"/>
        <v>-2326.66</v>
      </c>
      <c r="T176" s="47">
        <f t="shared" si="21"/>
        <v>72.34</v>
      </c>
      <c r="U176" s="50">
        <f t="shared" si="22"/>
        <v>494</v>
      </c>
    </row>
    <row r="177" spans="1:21" x14ac:dyDescent="0.25">
      <c r="A177">
        <v>35111</v>
      </c>
      <c r="B177">
        <v>3698</v>
      </c>
      <c r="C177">
        <v>2431</v>
      </c>
      <c r="D177">
        <v>2390</v>
      </c>
      <c r="E177">
        <v>72.34</v>
      </c>
      <c r="F177">
        <v>494</v>
      </c>
      <c r="K177" s="17">
        <f t="shared" si="14"/>
        <v>35.110999999999997</v>
      </c>
      <c r="L177" s="18">
        <f>IF(ISBLANK(B177),#REF!,B177)</f>
        <v>3698</v>
      </c>
      <c r="M177" s="4">
        <f>L177*60*'Berechnungen 525d'!$D$9/1000</f>
        <v>187.70103829787232</v>
      </c>
      <c r="N177" s="19">
        <f>IF(ISBLANK(C177),#REF!,C177)</f>
        <v>2431</v>
      </c>
      <c r="O177" s="19">
        <f>IF(ISBLANK(D177),#REF!,D177)</f>
        <v>2390</v>
      </c>
      <c r="P177" s="19">
        <f t="shared" si="19"/>
        <v>41</v>
      </c>
      <c r="Q177" s="19">
        <f>IF(ISBLANK(E177),#REF!,E177)</f>
        <v>72.34</v>
      </c>
      <c r="R177" s="19">
        <f>IF(ISBLANK(D177),#REF!,D177)</f>
        <v>2390</v>
      </c>
      <c r="S177" s="19">
        <f t="shared" si="20"/>
        <v>-2317.66</v>
      </c>
      <c r="T177" s="47">
        <f t="shared" si="21"/>
        <v>72.34</v>
      </c>
      <c r="U177" s="50">
        <f t="shared" si="22"/>
        <v>494</v>
      </c>
    </row>
    <row r="178" spans="1:21" x14ac:dyDescent="0.25">
      <c r="A178">
        <v>35301</v>
      </c>
      <c r="B178">
        <v>3757</v>
      </c>
      <c r="C178">
        <v>2431</v>
      </c>
      <c r="D178">
        <v>2390</v>
      </c>
      <c r="E178">
        <v>72.34</v>
      </c>
      <c r="F178">
        <v>494</v>
      </c>
      <c r="K178" s="17">
        <f t="shared" si="14"/>
        <v>35.301000000000002</v>
      </c>
      <c r="L178" s="18">
        <f>IF(ISBLANK(B178),#REF!,B178)</f>
        <v>3757</v>
      </c>
      <c r="M178" s="4">
        <f>L178*60*'Berechnungen 525d'!$D$9/1000</f>
        <v>190.69572765957446</v>
      </c>
      <c r="N178" s="19">
        <f>IF(ISBLANK(C178),#REF!,C178)</f>
        <v>2431</v>
      </c>
      <c r="O178" s="19">
        <f>IF(ISBLANK(D178),#REF!,D178)</f>
        <v>2390</v>
      </c>
      <c r="P178" s="19">
        <f t="shared" si="19"/>
        <v>41</v>
      </c>
      <c r="Q178" s="19">
        <f>IF(ISBLANK(E178),#REF!,E178)</f>
        <v>72.34</v>
      </c>
      <c r="R178" s="19">
        <f>IF(ISBLANK(D178),#REF!,D178)</f>
        <v>2390</v>
      </c>
      <c r="S178" s="19">
        <f t="shared" si="20"/>
        <v>-2317.66</v>
      </c>
      <c r="T178" s="47">
        <f t="shared" si="21"/>
        <v>72.34</v>
      </c>
      <c r="U178" s="50">
        <f t="shared" si="22"/>
        <v>494</v>
      </c>
    </row>
    <row r="179" spans="1:21" x14ac:dyDescent="0.25">
      <c r="A179">
        <v>35501</v>
      </c>
      <c r="B179">
        <v>3757</v>
      </c>
      <c r="C179">
        <v>2420</v>
      </c>
      <c r="D179">
        <v>2390</v>
      </c>
      <c r="E179">
        <v>72.34</v>
      </c>
      <c r="F179">
        <v>494</v>
      </c>
      <c r="K179" s="17">
        <f t="shared" si="14"/>
        <v>35.500999999999998</v>
      </c>
      <c r="L179" s="18">
        <f>IF(ISBLANK(B179),#REF!,B179)</f>
        <v>3757</v>
      </c>
      <c r="M179" s="4">
        <f>L179*60*'Berechnungen 525d'!$D$9/1000</f>
        <v>190.69572765957446</v>
      </c>
      <c r="N179" s="19">
        <f>IF(ISBLANK(C179),#REF!,C179)</f>
        <v>2420</v>
      </c>
      <c r="O179" s="19">
        <f>IF(ISBLANK(D179),#REF!,D179)</f>
        <v>2390</v>
      </c>
      <c r="P179" s="19">
        <f t="shared" si="19"/>
        <v>30</v>
      </c>
      <c r="Q179" s="19">
        <f>IF(ISBLANK(E179),#REF!,E179)</f>
        <v>72.34</v>
      </c>
      <c r="R179" s="19">
        <f>IF(ISBLANK(D179),#REF!,D179)</f>
        <v>2390</v>
      </c>
      <c r="S179" s="19">
        <f t="shared" si="20"/>
        <v>-2317.66</v>
      </c>
      <c r="T179" s="47">
        <f t="shared" si="21"/>
        <v>72.34</v>
      </c>
      <c r="U179" s="50">
        <f t="shared" si="22"/>
        <v>494</v>
      </c>
    </row>
    <row r="180" spans="1:21" x14ac:dyDescent="0.25">
      <c r="A180">
        <v>35712</v>
      </c>
      <c r="B180">
        <v>3757</v>
      </c>
      <c r="C180">
        <v>2420</v>
      </c>
      <c r="D180">
        <v>2390</v>
      </c>
      <c r="E180">
        <v>72.34</v>
      </c>
      <c r="F180">
        <v>492</v>
      </c>
      <c r="K180" s="17">
        <f t="shared" si="14"/>
        <v>35.712000000000003</v>
      </c>
      <c r="L180" s="18">
        <f>IF(ISBLANK(B180),#REF!,B180)</f>
        <v>3757</v>
      </c>
      <c r="M180" s="4">
        <f>L180*60*'Berechnungen 525d'!$D$9/1000</f>
        <v>190.69572765957446</v>
      </c>
      <c r="N180" s="19">
        <f>IF(ISBLANK(C180),#REF!,C180)</f>
        <v>2420</v>
      </c>
      <c r="O180" s="19">
        <f>IF(ISBLANK(D180),#REF!,D180)</f>
        <v>2390</v>
      </c>
      <c r="P180" s="19">
        <f t="shared" si="19"/>
        <v>30</v>
      </c>
      <c r="Q180" s="19">
        <f>IF(ISBLANK(E180),#REF!,E180)</f>
        <v>72.34</v>
      </c>
      <c r="R180" s="19">
        <f>IF(ISBLANK(D180),#REF!,D180)</f>
        <v>2390</v>
      </c>
      <c r="S180" s="19">
        <f t="shared" si="20"/>
        <v>-2317.66</v>
      </c>
      <c r="T180" s="47">
        <f t="shared" si="21"/>
        <v>72.34</v>
      </c>
      <c r="U180" s="50">
        <f t="shared" si="22"/>
        <v>492</v>
      </c>
    </row>
    <row r="181" spans="1:21" x14ac:dyDescent="0.25">
      <c r="A181">
        <v>35882</v>
      </c>
      <c r="B181">
        <v>3757</v>
      </c>
      <c r="C181">
        <v>2420</v>
      </c>
      <c r="D181">
        <v>2390</v>
      </c>
      <c r="E181">
        <v>72.09</v>
      </c>
      <c r="F181">
        <v>492</v>
      </c>
      <c r="K181" s="17">
        <f t="shared" si="14"/>
        <v>35.881999999999998</v>
      </c>
      <c r="L181" s="18">
        <f>IF(ISBLANK(B181),#REF!,B181)</f>
        <v>3757</v>
      </c>
      <c r="M181" s="4">
        <f>L181*60*'Berechnungen 525d'!$D$9/1000</f>
        <v>190.69572765957446</v>
      </c>
      <c r="N181" s="19">
        <f>IF(ISBLANK(C181),#REF!,C181)</f>
        <v>2420</v>
      </c>
      <c r="O181" s="19">
        <f>IF(ISBLANK(D181),#REF!,D181)</f>
        <v>2390</v>
      </c>
      <c r="P181" s="19">
        <f t="shared" si="19"/>
        <v>30</v>
      </c>
      <c r="Q181" s="19">
        <f>IF(ISBLANK(E181),#REF!,E181)</f>
        <v>72.09</v>
      </c>
      <c r="R181" s="19">
        <f>IF(ISBLANK(D181),#REF!,D181)</f>
        <v>2390</v>
      </c>
      <c r="S181" s="19">
        <f t="shared" si="20"/>
        <v>-2317.91</v>
      </c>
      <c r="T181" s="47">
        <f t="shared" si="21"/>
        <v>72.09</v>
      </c>
      <c r="U181" s="50">
        <f t="shared" si="22"/>
        <v>492</v>
      </c>
    </row>
    <row r="182" spans="1:21" x14ac:dyDescent="0.25">
      <c r="A182">
        <v>36072</v>
      </c>
      <c r="B182">
        <v>3757</v>
      </c>
      <c r="C182">
        <v>2420</v>
      </c>
      <c r="D182">
        <v>2386</v>
      </c>
      <c r="E182">
        <v>72.09</v>
      </c>
      <c r="F182">
        <v>492</v>
      </c>
      <c r="K182" s="17">
        <f t="shared" si="14"/>
        <v>36.072000000000003</v>
      </c>
      <c r="L182" s="18">
        <f>IF(ISBLANK(B182),#REF!,B182)</f>
        <v>3757</v>
      </c>
      <c r="M182" s="4">
        <f>L182*60*'Berechnungen 525d'!$D$9/1000</f>
        <v>190.69572765957446</v>
      </c>
      <c r="N182" s="19">
        <f>IF(ISBLANK(C182),#REF!,C182)</f>
        <v>2420</v>
      </c>
      <c r="O182" s="19">
        <f>IF(ISBLANK(D182),#REF!,D182)</f>
        <v>2386</v>
      </c>
      <c r="P182" s="19">
        <f t="shared" si="19"/>
        <v>34</v>
      </c>
      <c r="Q182" s="19">
        <f>IF(ISBLANK(E182),#REF!,E182)</f>
        <v>72.09</v>
      </c>
      <c r="R182" s="19">
        <f>IF(ISBLANK(D182),#REF!,D182)</f>
        <v>2386</v>
      </c>
      <c r="S182" s="19">
        <f t="shared" si="20"/>
        <v>-2313.91</v>
      </c>
      <c r="T182" s="47">
        <f t="shared" si="21"/>
        <v>72.09</v>
      </c>
      <c r="U182" s="50">
        <f t="shared" si="22"/>
        <v>492</v>
      </c>
    </row>
    <row r="183" spans="1:21" x14ac:dyDescent="0.25">
      <c r="A183">
        <v>36252</v>
      </c>
      <c r="B183">
        <v>3805</v>
      </c>
      <c r="C183">
        <v>2420</v>
      </c>
      <c r="D183">
        <v>2386</v>
      </c>
      <c r="E183">
        <v>72.09</v>
      </c>
      <c r="F183">
        <v>492</v>
      </c>
      <c r="K183" s="17">
        <f t="shared" si="14"/>
        <v>36.252000000000002</v>
      </c>
      <c r="L183" s="18">
        <f>IF(ISBLANK(B183),#REF!,B183)</f>
        <v>3805</v>
      </c>
      <c r="M183" s="4">
        <f>L183*60*'Berechnungen 525d'!$D$9/1000</f>
        <v>193.13208510638296</v>
      </c>
      <c r="N183" s="19">
        <f>IF(ISBLANK(C183),#REF!,C183)</f>
        <v>2420</v>
      </c>
      <c r="O183" s="19">
        <f>IF(ISBLANK(D183),#REF!,D183)</f>
        <v>2386</v>
      </c>
      <c r="P183" s="19">
        <f t="shared" si="19"/>
        <v>34</v>
      </c>
      <c r="Q183" s="19">
        <f>IF(ISBLANK(E183),#REF!,E183)</f>
        <v>72.09</v>
      </c>
      <c r="R183" s="19">
        <f>IF(ISBLANK(D183),#REF!,D183)</f>
        <v>2386</v>
      </c>
      <c r="S183" s="19">
        <f t="shared" si="20"/>
        <v>-2313.91</v>
      </c>
      <c r="T183" s="47">
        <f t="shared" si="21"/>
        <v>72.09</v>
      </c>
      <c r="U183" s="50">
        <f t="shared" si="22"/>
        <v>492</v>
      </c>
    </row>
    <row r="184" spans="1:21" x14ac:dyDescent="0.25">
      <c r="A184">
        <v>36443</v>
      </c>
      <c r="B184">
        <v>3805</v>
      </c>
      <c r="C184">
        <v>2406</v>
      </c>
      <c r="D184">
        <v>2386</v>
      </c>
      <c r="E184">
        <v>72.09</v>
      </c>
      <c r="F184">
        <v>492</v>
      </c>
      <c r="K184" s="17">
        <f t="shared" si="14"/>
        <v>36.442999999999998</v>
      </c>
      <c r="L184" s="18">
        <f>IF(ISBLANK(B184),#REF!,B184)</f>
        <v>3805</v>
      </c>
      <c r="M184" s="4">
        <f>L184*60*'Berechnungen 525d'!$D$9/1000</f>
        <v>193.13208510638296</v>
      </c>
      <c r="N184" s="19">
        <f>IF(ISBLANK(C184),#REF!,C184)</f>
        <v>2406</v>
      </c>
      <c r="O184" s="19">
        <f>IF(ISBLANK(D184),#REF!,D184)</f>
        <v>2386</v>
      </c>
      <c r="P184" s="19">
        <f t="shared" si="19"/>
        <v>20</v>
      </c>
      <c r="Q184" s="19">
        <f>IF(ISBLANK(E184),#REF!,E184)</f>
        <v>72.09</v>
      </c>
      <c r="R184" s="19">
        <f>IF(ISBLANK(D184),#REF!,D184)</f>
        <v>2386</v>
      </c>
      <c r="S184" s="19">
        <f t="shared" si="20"/>
        <v>-2313.91</v>
      </c>
      <c r="T184" s="47">
        <f t="shared" si="21"/>
        <v>72.09</v>
      </c>
      <c r="U184" s="50">
        <f t="shared" si="22"/>
        <v>492</v>
      </c>
    </row>
    <row r="185" spans="1:21" x14ac:dyDescent="0.25">
      <c r="A185">
        <v>36593</v>
      </c>
      <c r="B185">
        <v>3805</v>
      </c>
      <c r="C185">
        <v>2406</v>
      </c>
      <c r="D185">
        <v>2386</v>
      </c>
      <c r="E185">
        <v>72.09</v>
      </c>
      <c r="F185">
        <v>490</v>
      </c>
      <c r="K185" s="17">
        <f t="shared" si="14"/>
        <v>36.593000000000004</v>
      </c>
      <c r="L185" s="18">
        <f>IF(ISBLANK(B185),#REF!,B185)</f>
        <v>3805</v>
      </c>
      <c r="M185" s="4">
        <f>L185*60*'Berechnungen 525d'!$D$9/1000</f>
        <v>193.13208510638296</v>
      </c>
      <c r="N185" s="19">
        <f>IF(ISBLANK(C185),#REF!,C185)</f>
        <v>2406</v>
      </c>
      <c r="O185" s="19">
        <f>IF(ISBLANK(D185),#REF!,D185)</f>
        <v>2386</v>
      </c>
      <c r="P185" s="19">
        <f t="shared" si="19"/>
        <v>20</v>
      </c>
      <c r="Q185" s="19">
        <f>IF(ISBLANK(E185),#REF!,E185)</f>
        <v>72.09</v>
      </c>
      <c r="R185" s="19">
        <f>IF(ISBLANK(D185),#REF!,D185)</f>
        <v>2386</v>
      </c>
      <c r="S185" s="19">
        <f t="shared" si="20"/>
        <v>-2313.91</v>
      </c>
      <c r="T185" s="47">
        <f t="shared" si="21"/>
        <v>72.09</v>
      </c>
      <c r="U185" s="50">
        <f t="shared" si="22"/>
        <v>490</v>
      </c>
    </row>
    <row r="186" spans="1:21" x14ac:dyDescent="0.25">
      <c r="A186">
        <v>36823</v>
      </c>
      <c r="B186">
        <v>3805</v>
      </c>
      <c r="C186">
        <v>2406</v>
      </c>
      <c r="D186">
        <v>2386</v>
      </c>
      <c r="E186">
        <v>71.88</v>
      </c>
      <c r="F186">
        <v>490</v>
      </c>
      <c r="K186" s="17">
        <f t="shared" si="14"/>
        <v>36.823</v>
      </c>
      <c r="L186" s="18">
        <f>IF(ISBLANK(B186),#REF!,B186)</f>
        <v>3805</v>
      </c>
      <c r="M186" s="4">
        <f>L186*60*'Berechnungen 525d'!$D$9/1000</f>
        <v>193.13208510638296</v>
      </c>
      <c r="N186" s="19">
        <f>IF(ISBLANK(C186),#REF!,C186)</f>
        <v>2406</v>
      </c>
      <c r="O186" s="19">
        <f>IF(ISBLANK(D186),#REF!,D186)</f>
        <v>2386</v>
      </c>
      <c r="P186" s="19">
        <f t="shared" si="19"/>
        <v>20</v>
      </c>
      <c r="Q186" s="19">
        <f>IF(ISBLANK(E186),#REF!,E186)</f>
        <v>71.88</v>
      </c>
      <c r="R186" s="19">
        <f>IF(ISBLANK(D186),#REF!,D186)</f>
        <v>2386</v>
      </c>
      <c r="S186" s="19">
        <f t="shared" si="20"/>
        <v>-2314.12</v>
      </c>
      <c r="T186" s="47">
        <f t="shared" si="21"/>
        <v>71.88</v>
      </c>
      <c r="U186" s="50">
        <f t="shared" si="22"/>
        <v>490</v>
      </c>
    </row>
    <row r="187" spans="1:21" x14ac:dyDescent="0.25">
      <c r="A187">
        <v>36994</v>
      </c>
      <c r="B187">
        <v>3805</v>
      </c>
      <c r="C187">
        <v>2406</v>
      </c>
      <c r="D187">
        <v>2378</v>
      </c>
      <c r="E187">
        <v>71.88</v>
      </c>
      <c r="F187">
        <v>490</v>
      </c>
      <c r="K187" s="17">
        <f t="shared" si="14"/>
        <v>36.994</v>
      </c>
      <c r="L187" s="18">
        <f>IF(ISBLANK(B187),#REF!,B187)</f>
        <v>3805</v>
      </c>
      <c r="M187" s="4">
        <f>L187*60*'Berechnungen 525d'!$D$9/1000</f>
        <v>193.13208510638296</v>
      </c>
      <c r="N187" s="19">
        <f>IF(ISBLANK(C187),#REF!,C187)</f>
        <v>2406</v>
      </c>
      <c r="O187" s="19">
        <f>IF(ISBLANK(D187),#REF!,D187)</f>
        <v>2378</v>
      </c>
      <c r="P187" s="19">
        <f t="shared" si="19"/>
        <v>28</v>
      </c>
      <c r="Q187" s="19">
        <f>IF(ISBLANK(E187),#REF!,E187)</f>
        <v>71.88</v>
      </c>
      <c r="R187" s="19">
        <f>IF(ISBLANK(D187),#REF!,D187)</f>
        <v>2378</v>
      </c>
      <c r="S187" s="19">
        <f t="shared" si="20"/>
        <v>-2306.12</v>
      </c>
      <c r="T187" s="47">
        <f t="shared" si="21"/>
        <v>71.88</v>
      </c>
      <c r="U187" s="50">
        <f t="shared" si="22"/>
        <v>490</v>
      </c>
    </row>
    <row r="188" spans="1:21" x14ac:dyDescent="0.25">
      <c r="A188">
        <v>37184</v>
      </c>
      <c r="B188">
        <v>3848</v>
      </c>
      <c r="C188">
        <v>2406</v>
      </c>
      <c r="D188">
        <v>2378</v>
      </c>
      <c r="E188">
        <v>71.88</v>
      </c>
      <c r="F188">
        <v>490</v>
      </c>
      <c r="K188" s="17">
        <f t="shared" si="14"/>
        <v>37.183999999999997</v>
      </c>
      <c r="L188" s="18">
        <f>IF(ISBLANK(B188),#REF!,B188)</f>
        <v>3848</v>
      </c>
      <c r="M188" s="4">
        <f>L188*60*'Berechnungen 525d'!$D$9/1000</f>
        <v>195.31465531914893</v>
      </c>
      <c r="N188" s="19">
        <f>IF(ISBLANK(C188),#REF!,C188)</f>
        <v>2406</v>
      </c>
      <c r="O188" s="19">
        <f>IF(ISBLANK(D188),#REF!,D188)</f>
        <v>2378</v>
      </c>
      <c r="P188" s="19">
        <f t="shared" si="19"/>
        <v>28</v>
      </c>
      <c r="Q188" s="19">
        <f>IF(ISBLANK(E188),#REF!,E188)</f>
        <v>71.88</v>
      </c>
      <c r="R188" s="19">
        <f>IF(ISBLANK(D188),#REF!,D188)</f>
        <v>2378</v>
      </c>
      <c r="S188" s="19">
        <f t="shared" si="20"/>
        <v>-2306.12</v>
      </c>
      <c r="T188" s="47">
        <f t="shared" si="21"/>
        <v>71.88</v>
      </c>
      <c r="U188" s="50">
        <f t="shared" si="22"/>
        <v>490</v>
      </c>
    </row>
    <row r="189" spans="1:21" x14ac:dyDescent="0.25">
      <c r="A189">
        <v>37384</v>
      </c>
      <c r="B189">
        <v>3848</v>
      </c>
      <c r="C189">
        <v>2376</v>
      </c>
      <c r="D189">
        <v>2378</v>
      </c>
      <c r="E189">
        <v>71.88</v>
      </c>
      <c r="F189">
        <v>490</v>
      </c>
      <c r="K189" s="17">
        <f t="shared" si="14"/>
        <v>37.384</v>
      </c>
      <c r="L189" s="18">
        <f>IF(ISBLANK(B189),#REF!,B189)</f>
        <v>3848</v>
      </c>
      <c r="M189" s="4">
        <f>L189*60*'Berechnungen 525d'!$D$9/1000</f>
        <v>195.31465531914893</v>
      </c>
      <c r="N189" s="19">
        <f>IF(ISBLANK(C189),#REF!,C189)</f>
        <v>2376</v>
      </c>
      <c r="O189" s="19">
        <f>IF(ISBLANK(D189),#REF!,D189)</f>
        <v>2378</v>
      </c>
      <c r="P189" s="19">
        <f t="shared" si="19"/>
        <v>-2</v>
      </c>
      <c r="Q189" s="19">
        <f>IF(ISBLANK(E189),#REF!,E189)</f>
        <v>71.88</v>
      </c>
      <c r="R189" s="19">
        <f>IF(ISBLANK(D189),#REF!,D189)</f>
        <v>2378</v>
      </c>
      <c r="S189" s="19">
        <f t="shared" si="20"/>
        <v>-2306.12</v>
      </c>
      <c r="T189" s="47">
        <f t="shared" si="21"/>
        <v>71.88</v>
      </c>
      <c r="U189" s="50">
        <f t="shared" si="22"/>
        <v>490</v>
      </c>
    </row>
    <row r="190" spans="1:21" x14ac:dyDescent="0.25">
      <c r="A190">
        <v>37564</v>
      </c>
      <c r="B190">
        <v>3848</v>
      </c>
      <c r="C190">
        <v>2376</v>
      </c>
      <c r="D190">
        <v>2378</v>
      </c>
      <c r="E190">
        <v>71.88</v>
      </c>
      <c r="F190">
        <v>484</v>
      </c>
      <c r="K190" s="17">
        <f t="shared" si="14"/>
        <v>37.564</v>
      </c>
      <c r="L190" s="18">
        <f>IF(ISBLANK(B190),#REF!,B190)</f>
        <v>3848</v>
      </c>
      <c r="M190" s="4">
        <f>L190*60*'Berechnungen 525d'!$D$9/1000</f>
        <v>195.31465531914893</v>
      </c>
      <c r="N190" s="19">
        <f>IF(ISBLANK(C190),#REF!,C190)</f>
        <v>2376</v>
      </c>
      <c r="O190" s="19">
        <f>IF(ISBLANK(D190),#REF!,D190)</f>
        <v>2378</v>
      </c>
      <c r="P190" s="19">
        <f t="shared" si="19"/>
        <v>-2</v>
      </c>
      <c r="Q190" s="19">
        <f>IF(ISBLANK(E190),#REF!,E190)</f>
        <v>71.88</v>
      </c>
      <c r="R190" s="19">
        <f>IF(ISBLANK(D190),#REF!,D190)</f>
        <v>2378</v>
      </c>
      <c r="S190" s="19">
        <f t="shared" si="20"/>
        <v>-2306.12</v>
      </c>
      <c r="T190" s="47">
        <f t="shared" si="21"/>
        <v>71.88</v>
      </c>
      <c r="U190" s="50">
        <f t="shared" si="22"/>
        <v>484</v>
      </c>
    </row>
    <row r="191" spans="1:21" x14ac:dyDescent="0.25">
      <c r="A191">
        <v>37755</v>
      </c>
      <c r="B191">
        <v>3848</v>
      </c>
      <c r="C191">
        <v>2376</v>
      </c>
      <c r="D191">
        <v>2378</v>
      </c>
      <c r="E191">
        <v>71.56</v>
      </c>
      <c r="F191">
        <v>484</v>
      </c>
      <c r="K191" s="17">
        <f t="shared" si="14"/>
        <v>37.755000000000003</v>
      </c>
      <c r="L191" s="18">
        <f>IF(ISBLANK(B191),#REF!,B191)</f>
        <v>3848</v>
      </c>
      <c r="M191" s="4">
        <f>L191*60*'Berechnungen 525d'!$D$9/1000</f>
        <v>195.31465531914893</v>
      </c>
      <c r="N191" s="19">
        <f>IF(ISBLANK(C191),#REF!,C191)</f>
        <v>2376</v>
      </c>
      <c r="O191" s="19">
        <f>IF(ISBLANK(D191),#REF!,D191)</f>
        <v>2378</v>
      </c>
      <c r="P191" s="19">
        <f t="shared" si="19"/>
        <v>-2</v>
      </c>
      <c r="Q191" s="19">
        <f>IF(ISBLANK(E191),#REF!,E191)</f>
        <v>71.56</v>
      </c>
      <c r="R191" s="19">
        <f>IF(ISBLANK(D191),#REF!,D191)</f>
        <v>2378</v>
      </c>
      <c r="S191" s="19">
        <f t="shared" si="20"/>
        <v>-2306.44</v>
      </c>
      <c r="T191" s="47">
        <f t="shared" si="21"/>
        <v>71.56</v>
      </c>
      <c r="U191" s="50">
        <f t="shared" si="22"/>
        <v>484</v>
      </c>
    </row>
    <row r="192" spans="1:21" x14ac:dyDescent="0.25">
      <c r="A192">
        <v>37945</v>
      </c>
      <c r="B192">
        <v>3848</v>
      </c>
      <c r="C192">
        <v>2376</v>
      </c>
      <c r="D192">
        <v>2371</v>
      </c>
      <c r="E192">
        <v>71.56</v>
      </c>
      <c r="F192">
        <v>484</v>
      </c>
      <c r="K192" s="17">
        <f t="shared" si="14"/>
        <v>37.945</v>
      </c>
      <c r="L192" s="18">
        <f>IF(ISBLANK(B192),#REF!,B192)</f>
        <v>3848</v>
      </c>
      <c r="M192" s="4">
        <f>L192*60*'Berechnungen 525d'!$D$9/1000</f>
        <v>195.31465531914893</v>
      </c>
      <c r="N192" s="19">
        <f>IF(ISBLANK(C192),#REF!,C192)</f>
        <v>2376</v>
      </c>
      <c r="O192" s="19">
        <f>IF(ISBLANK(D192),#REF!,D192)</f>
        <v>2371</v>
      </c>
      <c r="P192" s="19">
        <f t="shared" si="19"/>
        <v>5</v>
      </c>
      <c r="Q192" s="19">
        <f>IF(ISBLANK(E192),#REF!,E192)</f>
        <v>71.56</v>
      </c>
      <c r="R192" s="19">
        <f>IF(ISBLANK(D192),#REF!,D192)</f>
        <v>2371</v>
      </c>
      <c r="S192" s="19">
        <f t="shared" si="20"/>
        <v>-2299.44</v>
      </c>
      <c r="T192" s="47">
        <f t="shared" si="21"/>
        <v>71.56</v>
      </c>
      <c r="U192" s="50">
        <f t="shared" si="22"/>
        <v>484</v>
      </c>
    </row>
    <row r="193" spans="1:21" x14ac:dyDescent="0.25">
      <c r="A193">
        <v>38125</v>
      </c>
      <c r="B193">
        <v>3897</v>
      </c>
      <c r="C193">
        <v>2376</v>
      </c>
      <c r="D193">
        <v>2371</v>
      </c>
      <c r="E193">
        <v>71.56</v>
      </c>
      <c r="F193">
        <v>484</v>
      </c>
      <c r="K193" s="17">
        <f t="shared" si="14"/>
        <v>38.125</v>
      </c>
      <c r="L193" s="18">
        <f>IF(ISBLANK(B193),#REF!,B193)</f>
        <v>3897</v>
      </c>
      <c r="M193" s="4">
        <f>L193*60*'Berechnungen 525d'!$D$9/1000</f>
        <v>197.80177021276594</v>
      </c>
      <c r="N193" s="19">
        <f>IF(ISBLANK(C193),#REF!,C193)</f>
        <v>2376</v>
      </c>
      <c r="O193" s="19">
        <f>IF(ISBLANK(D193),#REF!,D193)</f>
        <v>2371</v>
      </c>
      <c r="P193" s="19">
        <f t="shared" si="19"/>
        <v>5</v>
      </c>
      <c r="Q193" s="19">
        <f>IF(ISBLANK(E193),#REF!,E193)</f>
        <v>71.56</v>
      </c>
      <c r="R193" s="19">
        <f>IF(ISBLANK(D193),#REF!,D193)</f>
        <v>2371</v>
      </c>
      <c r="S193" s="19">
        <f t="shared" si="20"/>
        <v>-2299.44</v>
      </c>
      <c r="T193" s="47">
        <f t="shared" si="21"/>
        <v>71.56</v>
      </c>
      <c r="U193" s="50">
        <f t="shared" si="22"/>
        <v>484</v>
      </c>
    </row>
    <row r="194" spans="1:21" x14ac:dyDescent="0.25">
      <c r="A194">
        <v>38315</v>
      </c>
      <c r="B194">
        <v>3897</v>
      </c>
      <c r="C194">
        <v>2354</v>
      </c>
      <c r="D194">
        <v>2371</v>
      </c>
      <c r="E194">
        <v>71.56</v>
      </c>
      <c r="F194">
        <v>484</v>
      </c>
      <c r="K194" s="17">
        <f t="shared" si="14"/>
        <v>38.314999999999998</v>
      </c>
      <c r="L194" s="18">
        <f>IF(ISBLANK(B194),#REF!,B194)</f>
        <v>3897</v>
      </c>
      <c r="M194" s="4">
        <f>L194*60*'Berechnungen 525d'!$D$9/1000</f>
        <v>197.80177021276594</v>
      </c>
      <c r="N194" s="19">
        <f>IF(ISBLANK(C194),#REF!,C194)</f>
        <v>2354</v>
      </c>
      <c r="O194" s="19">
        <f>IF(ISBLANK(D194),#REF!,D194)</f>
        <v>2371</v>
      </c>
      <c r="P194" s="19">
        <f t="shared" si="19"/>
        <v>-17</v>
      </c>
      <c r="Q194" s="19">
        <f>IF(ISBLANK(E194),#REF!,E194)</f>
        <v>71.56</v>
      </c>
      <c r="R194" s="19">
        <f>IF(ISBLANK(D194),#REF!,D194)</f>
        <v>2371</v>
      </c>
      <c r="S194" s="19">
        <f t="shared" si="20"/>
        <v>-2299.44</v>
      </c>
      <c r="T194" s="47">
        <f t="shared" si="21"/>
        <v>71.56</v>
      </c>
      <c r="U194" s="50">
        <f t="shared" si="22"/>
        <v>484</v>
      </c>
    </row>
    <row r="195" spans="1:21" x14ac:dyDescent="0.25">
      <c r="A195">
        <v>38496</v>
      </c>
      <c r="B195">
        <v>3897</v>
      </c>
      <c r="C195">
        <v>2354</v>
      </c>
      <c r="D195">
        <v>2371</v>
      </c>
      <c r="E195">
        <v>71.56</v>
      </c>
      <c r="F195">
        <v>480</v>
      </c>
      <c r="K195" s="17">
        <f t="shared" si="14"/>
        <v>38.496000000000002</v>
      </c>
      <c r="L195" s="18">
        <f>IF(ISBLANK(B195),#REF!,B195)</f>
        <v>3897</v>
      </c>
      <c r="M195" s="4">
        <f>L195*60*'Berechnungen 525d'!$D$9/1000</f>
        <v>197.80177021276594</v>
      </c>
      <c r="N195" s="19">
        <f>IF(ISBLANK(C195),#REF!,C195)</f>
        <v>2354</v>
      </c>
      <c r="O195" s="19">
        <f>IF(ISBLANK(D195),#REF!,D195)</f>
        <v>2371</v>
      </c>
      <c r="P195" s="19">
        <f t="shared" si="19"/>
        <v>-17</v>
      </c>
      <c r="Q195" s="19">
        <f>IF(ISBLANK(E195),#REF!,E195)</f>
        <v>71.56</v>
      </c>
      <c r="R195" s="19">
        <f>IF(ISBLANK(D195),#REF!,D195)</f>
        <v>2371</v>
      </c>
      <c r="S195" s="19">
        <f t="shared" si="20"/>
        <v>-2299.44</v>
      </c>
      <c r="T195" s="47">
        <f t="shared" si="21"/>
        <v>71.56</v>
      </c>
      <c r="U195" s="50">
        <f t="shared" si="22"/>
        <v>480</v>
      </c>
    </row>
    <row r="196" spans="1:21" x14ac:dyDescent="0.25">
      <c r="A196">
        <v>38676</v>
      </c>
      <c r="B196">
        <v>3897</v>
      </c>
      <c r="C196">
        <v>2354</v>
      </c>
      <c r="D196">
        <v>2371</v>
      </c>
      <c r="E196">
        <v>71.819999999999993</v>
      </c>
      <c r="F196">
        <v>480</v>
      </c>
      <c r="K196" s="17">
        <f t="shared" ref="K196:K259" si="23">A196/1000</f>
        <v>38.676000000000002</v>
      </c>
      <c r="L196" s="18">
        <f>IF(ISBLANK(B196),#REF!,B196)</f>
        <v>3897</v>
      </c>
      <c r="M196" s="4">
        <f>L196*60*'Berechnungen 525d'!$D$9/1000</f>
        <v>197.80177021276594</v>
      </c>
      <c r="N196" s="19">
        <f>IF(ISBLANK(C196),#REF!,C196)</f>
        <v>2354</v>
      </c>
      <c r="O196" s="19">
        <f>IF(ISBLANK(D196),#REF!,D196)</f>
        <v>2371</v>
      </c>
      <c r="P196" s="19">
        <f t="shared" si="19"/>
        <v>-17</v>
      </c>
      <c r="Q196" s="19">
        <f>IF(ISBLANK(E196),#REF!,E196)</f>
        <v>71.819999999999993</v>
      </c>
      <c r="R196" s="19">
        <f>IF(ISBLANK(D196),#REF!,D196)</f>
        <v>2371</v>
      </c>
      <c r="S196" s="19">
        <f t="shared" si="20"/>
        <v>-2299.1799999999998</v>
      </c>
      <c r="T196" s="47">
        <f t="shared" si="21"/>
        <v>71.819999999999993</v>
      </c>
      <c r="U196" s="50">
        <f t="shared" si="22"/>
        <v>480</v>
      </c>
    </row>
    <row r="197" spans="1:21" x14ac:dyDescent="0.25">
      <c r="A197">
        <v>38866</v>
      </c>
      <c r="B197">
        <v>3897</v>
      </c>
      <c r="C197">
        <v>2354</v>
      </c>
      <c r="D197">
        <v>2360</v>
      </c>
      <c r="E197">
        <v>71.819999999999993</v>
      </c>
      <c r="F197">
        <v>480</v>
      </c>
      <c r="K197" s="17">
        <f t="shared" si="23"/>
        <v>38.866</v>
      </c>
      <c r="L197" s="18">
        <f>IF(ISBLANK(B197),#REF!,B197)</f>
        <v>3897</v>
      </c>
      <c r="M197" s="4">
        <f>L197*60*'Berechnungen 525d'!$D$9/1000</f>
        <v>197.80177021276594</v>
      </c>
      <c r="N197" s="19">
        <f>IF(ISBLANK(C197),#REF!,C197)</f>
        <v>2354</v>
      </c>
      <c r="O197" s="19">
        <f>IF(ISBLANK(D197),#REF!,D197)</f>
        <v>2360</v>
      </c>
      <c r="P197" s="19">
        <f t="shared" si="19"/>
        <v>-6</v>
      </c>
      <c r="Q197" s="19">
        <f>IF(ISBLANK(E197),#REF!,E197)</f>
        <v>71.819999999999993</v>
      </c>
      <c r="R197" s="19">
        <f>IF(ISBLANK(D197),#REF!,D197)</f>
        <v>2360</v>
      </c>
      <c r="S197" s="19">
        <f t="shared" si="20"/>
        <v>-2288.1799999999998</v>
      </c>
      <c r="T197" s="47">
        <f t="shared" si="21"/>
        <v>71.819999999999993</v>
      </c>
      <c r="U197" s="50">
        <f t="shared" si="22"/>
        <v>480</v>
      </c>
    </row>
    <row r="198" spans="1:21" x14ac:dyDescent="0.25">
      <c r="A198">
        <v>39066</v>
      </c>
      <c r="B198">
        <v>3922</v>
      </c>
      <c r="C198">
        <v>2354</v>
      </c>
      <c r="D198">
        <v>2360</v>
      </c>
      <c r="E198">
        <v>71.819999999999993</v>
      </c>
      <c r="F198">
        <v>480</v>
      </c>
      <c r="K198" s="17">
        <f t="shared" si="23"/>
        <v>39.066000000000003</v>
      </c>
      <c r="L198" s="18">
        <f>IF(ISBLANK(B198),#REF!,B198)</f>
        <v>3922</v>
      </c>
      <c r="M198" s="4">
        <f>L198*60*'Berechnungen 525d'!$D$9/1000</f>
        <v>199.0707063829787</v>
      </c>
      <c r="N198" s="19">
        <f>IF(ISBLANK(C198),#REF!,C198)</f>
        <v>2354</v>
      </c>
      <c r="O198" s="19">
        <f>IF(ISBLANK(D198),#REF!,D198)</f>
        <v>2360</v>
      </c>
      <c r="P198" s="19">
        <f t="shared" si="19"/>
        <v>-6</v>
      </c>
      <c r="Q198" s="19">
        <f>IF(ISBLANK(E198),#REF!,E198)</f>
        <v>71.819999999999993</v>
      </c>
      <c r="R198" s="19">
        <f>IF(ISBLANK(D198),#REF!,D198)</f>
        <v>2360</v>
      </c>
      <c r="S198" s="19">
        <f t="shared" si="20"/>
        <v>-2288.1799999999998</v>
      </c>
      <c r="T198" s="47">
        <f t="shared" si="21"/>
        <v>71.819999999999993</v>
      </c>
      <c r="U198" s="50">
        <f t="shared" si="22"/>
        <v>480</v>
      </c>
    </row>
    <row r="199" spans="1:21" x14ac:dyDescent="0.25">
      <c r="A199">
        <v>39257</v>
      </c>
      <c r="B199">
        <v>3922</v>
      </c>
      <c r="C199">
        <v>2347</v>
      </c>
      <c r="D199">
        <v>2360</v>
      </c>
      <c r="E199">
        <v>71.819999999999993</v>
      </c>
      <c r="F199">
        <v>480</v>
      </c>
      <c r="K199" s="17">
        <f t="shared" si="23"/>
        <v>39.256999999999998</v>
      </c>
      <c r="L199" s="18">
        <f>IF(ISBLANK(B199),#REF!,B199)</f>
        <v>3922</v>
      </c>
      <c r="M199" s="4">
        <f>L199*60*'Berechnungen 525d'!$D$9/1000</f>
        <v>199.0707063829787</v>
      </c>
      <c r="N199" s="19">
        <f>IF(ISBLANK(C199),#REF!,C199)</f>
        <v>2347</v>
      </c>
      <c r="O199" s="19">
        <f>IF(ISBLANK(D199),#REF!,D199)</f>
        <v>2360</v>
      </c>
      <c r="P199" s="19">
        <f t="shared" si="19"/>
        <v>-13</v>
      </c>
      <c r="Q199" s="19">
        <f>IF(ISBLANK(E199),#REF!,E199)</f>
        <v>71.819999999999993</v>
      </c>
      <c r="R199" s="19">
        <f>IF(ISBLANK(D199),#REF!,D199)</f>
        <v>2360</v>
      </c>
      <c r="S199" s="19">
        <f t="shared" si="20"/>
        <v>-2288.1799999999998</v>
      </c>
      <c r="T199" s="47">
        <f t="shared" si="21"/>
        <v>71.819999999999993</v>
      </c>
      <c r="U199" s="50">
        <f t="shared" si="22"/>
        <v>480</v>
      </c>
    </row>
    <row r="200" spans="1:21" x14ac:dyDescent="0.25">
      <c r="A200">
        <v>39457</v>
      </c>
      <c r="B200">
        <v>3922</v>
      </c>
      <c r="C200">
        <v>2347</v>
      </c>
      <c r="D200">
        <v>2360</v>
      </c>
      <c r="E200">
        <v>71.819999999999993</v>
      </c>
      <c r="F200">
        <v>480</v>
      </c>
      <c r="K200" s="17">
        <f t="shared" si="23"/>
        <v>39.457000000000001</v>
      </c>
      <c r="L200" s="18">
        <f>IF(ISBLANK(B200),#REF!,B200)</f>
        <v>3922</v>
      </c>
      <c r="M200" s="4">
        <f>L200*60*'Berechnungen 525d'!$D$9/1000</f>
        <v>199.0707063829787</v>
      </c>
      <c r="N200" s="19">
        <f>IF(ISBLANK(C200),#REF!,C200)</f>
        <v>2347</v>
      </c>
      <c r="O200" s="19">
        <f>IF(ISBLANK(D200),#REF!,D200)</f>
        <v>2360</v>
      </c>
      <c r="P200" s="19">
        <f t="shared" si="19"/>
        <v>-13</v>
      </c>
      <c r="Q200" s="19">
        <f>IF(ISBLANK(E200),#REF!,E200)</f>
        <v>71.819999999999993</v>
      </c>
      <c r="R200" s="19">
        <f>IF(ISBLANK(D200),#REF!,D200)</f>
        <v>2360</v>
      </c>
      <c r="S200" s="19">
        <f t="shared" si="20"/>
        <v>-2288.1799999999998</v>
      </c>
      <c r="T200" s="47">
        <f t="shared" si="21"/>
        <v>71.819999999999993</v>
      </c>
      <c r="U200" s="50">
        <f t="shared" si="22"/>
        <v>480</v>
      </c>
    </row>
    <row r="201" spans="1:21" x14ac:dyDescent="0.25">
      <c r="A201">
        <v>39627</v>
      </c>
      <c r="B201">
        <v>3922</v>
      </c>
      <c r="C201">
        <v>2347</v>
      </c>
      <c r="D201">
        <v>2360</v>
      </c>
      <c r="E201">
        <v>71.7</v>
      </c>
      <c r="F201">
        <v>480</v>
      </c>
      <c r="K201" s="17">
        <f t="shared" si="23"/>
        <v>39.627000000000002</v>
      </c>
      <c r="L201" s="18">
        <f>IF(ISBLANK(B201),#REF!,B201)</f>
        <v>3922</v>
      </c>
      <c r="M201" s="4">
        <f>L201*60*'Berechnungen 525d'!$D$9/1000</f>
        <v>199.0707063829787</v>
      </c>
      <c r="N201" s="19">
        <f>IF(ISBLANK(C201),#REF!,C201)</f>
        <v>2347</v>
      </c>
      <c r="O201" s="19">
        <f>IF(ISBLANK(D201),#REF!,D201)</f>
        <v>2360</v>
      </c>
      <c r="P201" s="19">
        <f t="shared" si="19"/>
        <v>-13</v>
      </c>
      <c r="Q201" s="19">
        <f>IF(ISBLANK(E201),#REF!,E201)</f>
        <v>71.7</v>
      </c>
      <c r="R201" s="19">
        <f>IF(ISBLANK(D201),#REF!,D201)</f>
        <v>2360</v>
      </c>
      <c r="S201" s="19">
        <f t="shared" si="20"/>
        <v>-2288.3000000000002</v>
      </c>
      <c r="T201" s="47">
        <f t="shared" si="21"/>
        <v>71.7</v>
      </c>
      <c r="U201" s="50">
        <f t="shared" si="22"/>
        <v>480</v>
      </c>
    </row>
    <row r="202" spans="1:21" x14ac:dyDescent="0.25">
      <c r="A202">
        <v>39832.682788051199</v>
      </c>
      <c r="B202">
        <v>3922</v>
      </c>
      <c r="C202">
        <v>2347</v>
      </c>
      <c r="D202">
        <v>2357</v>
      </c>
      <c r="E202">
        <v>71.7</v>
      </c>
      <c r="F202">
        <v>480</v>
      </c>
      <c r="K202" s="17">
        <f t="shared" si="23"/>
        <v>39.832682788051201</v>
      </c>
      <c r="L202" s="18">
        <f>IF(ISBLANK(B202),#REF!,B202)</f>
        <v>3922</v>
      </c>
      <c r="M202" s="4">
        <f>L202*60*'Berechnungen 525d'!$D$9/1000</f>
        <v>199.0707063829787</v>
      </c>
      <c r="N202" s="19">
        <f>IF(ISBLANK(C202),#REF!,C202)</f>
        <v>2347</v>
      </c>
      <c r="O202" s="19">
        <f>IF(ISBLANK(D202),#REF!,D202)</f>
        <v>2357</v>
      </c>
      <c r="P202" s="19">
        <f t="shared" si="19"/>
        <v>-10</v>
      </c>
      <c r="Q202" s="19">
        <f>IF(ISBLANK(E202),#REF!,E202)</f>
        <v>71.7</v>
      </c>
      <c r="R202" s="19">
        <f>IF(ISBLANK(D202),#REF!,D202)</f>
        <v>2357</v>
      </c>
      <c r="S202" s="19">
        <f t="shared" si="20"/>
        <v>-2285.3000000000002</v>
      </c>
      <c r="T202" s="47">
        <f t="shared" si="21"/>
        <v>71.7</v>
      </c>
      <c r="U202" s="50">
        <f t="shared" si="22"/>
        <v>480</v>
      </c>
    </row>
    <row r="203" spans="1:21" x14ac:dyDescent="0.25">
      <c r="A203">
        <v>40021.920231972901</v>
      </c>
      <c r="B203">
        <v>3953</v>
      </c>
      <c r="C203">
        <v>2347</v>
      </c>
      <c r="D203">
        <v>2357</v>
      </c>
      <c r="E203">
        <v>71.7</v>
      </c>
      <c r="F203">
        <v>480</v>
      </c>
      <c r="K203" s="17">
        <f t="shared" si="23"/>
        <v>40.021920231972899</v>
      </c>
      <c r="L203" s="18">
        <f>IF(ISBLANK(B203),#REF!,B203)</f>
        <v>3953</v>
      </c>
      <c r="M203" s="4">
        <f>L203*60*'Berechnungen 525d'!$D$9/1000</f>
        <v>200.64418723404253</v>
      </c>
      <c r="N203" s="19">
        <f>IF(ISBLANK(C203),#REF!,C203)</f>
        <v>2347</v>
      </c>
      <c r="O203" s="19">
        <f>IF(ISBLANK(D203),#REF!,D203)</f>
        <v>2357</v>
      </c>
      <c r="P203" s="19">
        <f t="shared" si="19"/>
        <v>-10</v>
      </c>
      <c r="Q203" s="19">
        <f>IF(ISBLANK(E203),#REF!,E203)</f>
        <v>71.7</v>
      </c>
      <c r="R203" s="19">
        <f>IF(ISBLANK(D203),#REF!,D203)</f>
        <v>2357</v>
      </c>
      <c r="S203" s="19">
        <f t="shared" si="20"/>
        <v>-2285.3000000000002</v>
      </c>
      <c r="T203" s="47">
        <f t="shared" si="21"/>
        <v>71.7</v>
      </c>
      <c r="U203" s="50">
        <f t="shared" si="22"/>
        <v>480</v>
      </c>
    </row>
    <row r="204" spans="1:21" x14ac:dyDescent="0.25">
      <c r="A204">
        <v>40211.157675894501</v>
      </c>
      <c r="B204">
        <v>3953</v>
      </c>
      <c r="C204">
        <v>2349</v>
      </c>
      <c r="D204">
        <v>2357</v>
      </c>
      <c r="E204">
        <v>71.7</v>
      </c>
      <c r="F204">
        <v>480</v>
      </c>
      <c r="K204" s="17">
        <f t="shared" si="23"/>
        <v>40.211157675894498</v>
      </c>
      <c r="L204" s="18">
        <f>IF(ISBLANK(B204),#REF!,B204)</f>
        <v>3953</v>
      </c>
      <c r="M204" s="4">
        <f>L204*60*'Berechnungen 525d'!$D$9/1000</f>
        <v>200.64418723404253</v>
      </c>
      <c r="N204" s="19">
        <f>IF(ISBLANK(C204),#REF!,C204)</f>
        <v>2349</v>
      </c>
      <c r="O204" s="19">
        <f>IF(ISBLANK(D204),#REF!,D204)</f>
        <v>2357</v>
      </c>
      <c r="P204" s="19">
        <f t="shared" si="19"/>
        <v>-8</v>
      </c>
      <c r="Q204" s="19">
        <f>IF(ISBLANK(E204),#REF!,E204)</f>
        <v>71.7</v>
      </c>
      <c r="R204" s="19">
        <f>IF(ISBLANK(D204),#REF!,D204)</f>
        <v>2357</v>
      </c>
      <c r="S204" s="19">
        <f t="shared" si="20"/>
        <v>-2285.3000000000002</v>
      </c>
      <c r="T204" s="47">
        <f t="shared" si="21"/>
        <v>71.7</v>
      </c>
      <c r="U204" s="50">
        <f t="shared" si="22"/>
        <v>480</v>
      </c>
    </row>
    <row r="205" spans="1:21" x14ac:dyDescent="0.25">
      <c r="A205">
        <v>40400.395119816203</v>
      </c>
      <c r="B205">
        <v>3953</v>
      </c>
      <c r="C205">
        <v>2349</v>
      </c>
      <c r="D205">
        <v>2357</v>
      </c>
      <c r="E205">
        <v>71.7</v>
      </c>
      <c r="F205">
        <v>478</v>
      </c>
      <c r="K205" s="17">
        <f t="shared" si="23"/>
        <v>40.400395119816203</v>
      </c>
      <c r="L205" s="18">
        <f>IF(ISBLANK(B205),#REF!,B205)</f>
        <v>3953</v>
      </c>
      <c r="M205" s="4">
        <f>L205*60*'Berechnungen 525d'!$D$9/1000</f>
        <v>200.64418723404253</v>
      </c>
      <c r="N205" s="19">
        <f>IF(ISBLANK(C205),#REF!,C205)</f>
        <v>2349</v>
      </c>
      <c r="O205" s="19">
        <f>IF(ISBLANK(D205),#REF!,D205)</f>
        <v>2357</v>
      </c>
      <c r="P205" s="19">
        <f t="shared" si="19"/>
        <v>-8</v>
      </c>
      <c r="Q205" s="19">
        <f>IF(ISBLANK(E205),#REF!,E205)</f>
        <v>71.7</v>
      </c>
      <c r="R205" s="19">
        <f>IF(ISBLANK(D205),#REF!,D205)</f>
        <v>2357</v>
      </c>
      <c r="S205" s="19">
        <f t="shared" si="20"/>
        <v>-2285.3000000000002</v>
      </c>
      <c r="T205" s="47">
        <f t="shared" si="21"/>
        <v>71.7</v>
      </c>
      <c r="U205" s="50">
        <f t="shared" si="22"/>
        <v>478</v>
      </c>
    </row>
    <row r="206" spans="1:21" x14ac:dyDescent="0.25">
      <c r="A206">
        <v>40589.632563737803</v>
      </c>
      <c r="B206">
        <v>3953</v>
      </c>
      <c r="C206">
        <v>2349</v>
      </c>
      <c r="D206">
        <v>2357</v>
      </c>
      <c r="E206">
        <v>71.58</v>
      </c>
      <c r="F206">
        <v>478</v>
      </c>
      <c r="K206" s="17">
        <f t="shared" si="23"/>
        <v>40.589632563737801</v>
      </c>
      <c r="L206" s="18">
        <f>IF(ISBLANK(B206),#REF!,B206)</f>
        <v>3953</v>
      </c>
      <c r="M206" s="4">
        <f>L206*60*'Berechnungen 525d'!$D$9/1000</f>
        <v>200.64418723404253</v>
      </c>
      <c r="N206" s="19">
        <f>IF(ISBLANK(C206),#REF!,C206)</f>
        <v>2349</v>
      </c>
      <c r="O206" s="19">
        <f>IF(ISBLANK(D206),#REF!,D206)</f>
        <v>2357</v>
      </c>
      <c r="P206" s="19">
        <f t="shared" si="19"/>
        <v>-8</v>
      </c>
      <c r="Q206" s="19">
        <f>IF(ISBLANK(E206),#REF!,E206)</f>
        <v>71.58</v>
      </c>
      <c r="R206" s="19">
        <f>IF(ISBLANK(D206),#REF!,D206)</f>
        <v>2357</v>
      </c>
      <c r="S206" s="19">
        <f t="shared" si="20"/>
        <v>-2285.42</v>
      </c>
      <c r="T206" s="47">
        <f t="shared" si="21"/>
        <v>71.58</v>
      </c>
      <c r="U206" s="50">
        <f t="shared" si="22"/>
        <v>478</v>
      </c>
    </row>
    <row r="207" spans="1:21" x14ac:dyDescent="0.25">
      <c r="A207">
        <v>40778.870007659498</v>
      </c>
      <c r="B207">
        <v>3953</v>
      </c>
      <c r="C207">
        <v>2349</v>
      </c>
      <c r="D207">
        <v>2347</v>
      </c>
      <c r="E207">
        <v>71.58</v>
      </c>
      <c r="F207">
        <v>478</v>
      </c>
      <c r="K207" s="17">
        <f t="shared" si="23"/>
        <v>40.778870007659499</v>
      </c>
      <c r="L207" s="18">
        <f>IF(ISBLANK(B207),#REF!,B207)</f>
        <v>3953</v>
      </c>
      <c r="M207" s="4">
        <f>L207*60*'Berechnungen 525d'!$D$9/1000</f>
        <v>200.64418723404253</v>
      </c>
      <c r="N207" s="19">
        <f>IF(ISBLANK(C207),#REF!,C207)</f>
        <v>2349</v>
      </c>
      <c r="O207" s="19">
        <f>IF(ISBLANK(D207),#REF!,D207)</f>
        <v>2347</v>
      </c>
      <c r="P207" s="19">
        <f t="shared" si="19"/>
        <v>2</v>
      </c>
      <c r="Q207" s="19">
        <f>IF(ISBLANK(E207),#REF!,E207)</f>
        <v>71.58</v>
      </c>
      <c r="R207" s="19">
        <f>IF(ISBLANK(D207),#REF!,D207)</f>
        <v>2347</v>
      </c>
      <c r="S207" s="19">
        <f t="shared" si="20"/>
        <v>-2275.42</v>
      </c>
      <c r="T207" s="47">
        <f t="shared" si="21"/>
        <v>71.58</v>
      </c>
      <c r="U207" s="50">
        <f t="shared" si="22"/>
        <v>478</v>
      </c>
    </row>
    <row r="208" spans="1:21" x14ac:dyDescent="0.25">
      <c r="A208">
        <v>40968.107451581098</v>
      </c>
      <c r="B208">
        <v>4016</v>
      </c>
      <c r="C208">
        <v>2349</v>
      </c>
      <c r="D208">
        <v>2347</v>
      </c>
      <c r="E208">
        <v>71.58</v>
      </c>
      <c r="F208">
        <v>478</v>
      </c>
      <c r="K208" s="17">
        <f t="shared" si="23"/>
        <v>40.968107451581098</v>
      </c>
      <c r="L208" s="18">
        <f>IF(ISBLANK(B208),#REF!,B208)</f>
        <v>4016</v>
      </c>
      <c r="M208" s="4">
        <f>L208*60*'Berechnungen 525d'!$D$9/1000</f>
        <v>203.84190638297872</v>
      </c>
      <c r="N208" s="19">
        <f>IF(ISBLANK(C208),#REF!,C208)</f>
        <v>2349</v>
      </c>
      <c r="O208" s="19">
        <f>IF(ISBLANK(D208),#REF!,D208)</f>
        <v>2347</v>
      </c>
      <c r="P208" s="19">
        <f t="shared" si="19"/>
        <v>2</v>
      </c>
      <c r="Q208" s="19">
        <f>IF(ISBLANK(E208),#REF!,E208)</f>
        <v>71.58</v>
      </c>
      <c r="R208" s="19">
        <f>IF(ISBLANK(D208),#REF!,D208)</f>
        <v>2347</v>
      </c>
      <c r="S208" s="19">
        <f t="shared" si="20"/>
        <v>-2275.42</v>
      </c>
      <c r="T208" s="47">
        <f t="shared" si="21"/>
        <v>71.58</v>
      </c>
      <c r="U208" s="50">
        <f t="shared" si="22"/>
        <v>478</v>
      </c>
    </row>
    <row r="209" spans="1:21" x14ac:dyDescent="0.25">
      <c r="A209">
        <v>41157.3448955028</v>
      </c>
      <c r="B209">
        <v>4016</v>
      </c>
      <c r="C209">
        <v>2412</v>
      </c>
      <c r="D209">
        <v>2347</v>
      </c>
      <c r="E209">
        <v>71.58</v>
      </c>
      <c r="F209">
        <v>478</v>
      </c>
      <c r="K209" s="17">
        <f t="shared" si="23"/>
        <v>41.157344895502803</v>
      </c>
      <c r="L209" s="18">
        <f>IF(ISBLANK(B209),#REF!,B209)</f>
        <v>4016</v>
      </c>
      <c r="M209" s="4">
        <f>L209*60*'Berechnungen 525d'!$D$9/1000</f>
        <v>203.84190638297872</v>
      </c>
      <c r="N209" s="19">
        <f>IF(ISBLANK(C209),#REF!,C209)</f>
        <v>2412</v>
      </c>
      <c r="O209" s="19">
        <f>IF(ISBLANK(D209),#REF!,D209)</f>
        <v>2347</v>
      </c>
      <c r="P209" s="19">
        <f t="shared" si="19"/>
        <v>65</v>
      </c>
      <c r="Q209" s="19">
        <f>IF(ISBLANK(E209),#REF!,E209)</f>
        <v>71.58</v>
      </c>
      <c r="R209" s="19">
        <f>IF(ISBLANK(D209),#REF!,D209)</f>
        <v>2347</v>
      </c>
      <c r="S209" s="19">
        <f t="shared" si="20"/>
        <v>-2275.42</v>
      </c>
      <c r="T209" s="47">
        <f t="shared" si="21"/>
        <v>71.58</v>
      </c>
      <c r="U209" s="50">
        <f t="shared" si="22"/>
        <v>478</v>
      </c>
    </row>
    <row r="210" spans="1:21" x14ac:dyDescent="0.25">
      <c r="A210">
        <v>41346.5823394244</v>
      </c>
      <c r="B210">
        <v>4016</v>
      </c>
      <c r="C210">
        <v>2412</v>
      </c>
      <c r="D210">
        <v>2347</v>
      </c>
      <c r="E210">
        <v>71.58</v>
      </c>
      <c r="F210">
        <v>478</v>
      </c>
      <c r="K210" s="17">
        <f t="shared" si="23"/>
        <v>41.346582339424401</v>
      </c>
      <c r="L210" s="18">
        <f>IF(ISBLANK(B210),#REF!,B210)</f>
        <v>4016</v>
      </c>
      <c r="M210" s="4">
        <f>L210*60*'Berechnungen 525d'!$D$9/1000</f>
        <v>203.84190638297872</v>
      </c>
      <c r="N210" s="19">
        <f>IF(ISBLANK(C210),#REF!,C210)</f>
        <v>2412</v>
      </c>
      <c r="O210" s="19">
        <f>IF(ISBLANK(D210),#REF!,D210)</f>
        <v>2347</v>
      </c>
      <c r="P210" s="19">
        <f t="shared" si="19"/>
        <v>65</v>
      </c>
      <c r="Q210" s="19">
        <f>IF(ISBLANK(E210),#REF!,E210)</f>
        <v>71.58</v>
      </c>
      <c r="R210" s="19">
        <f>IF(ISBLANK(D210),#REF!,D210)</f>
        <v>2347</v>
      </c>
      <c r="S210" s="19">
        <f t="shared" si="20"/>
        <v>-2275.42</v>
      </c>
      <c r="T210" s="47">
        <f t="shared" si="21"/>
        <v>71.58</v>
      </c>
      <c r="U210" s="50">
        <f t="shared" si="22"/>
        <v>478</v>
      </c>
    </row>
    <row r="211" spans="1:21" x14ac:dyDescent="0.25">
      <c r="A211">
        <v>41535.819783346102</v>
      </c>
      <c r="B211">
        <v>4016</v>
      </c>
      <c r="C211">
        <v>2412</v>
      </c>
      <c r="D211">
        <v>2347</v>
      </c>
      <c r="E211">
        <v>70.86</v>
      </c>
      <c r="F211">
        <v>478</v>
      </c>
      <c r="K211" s="17">
        <f t="shared" si="23"/>
        <v>41.535819783346099</v>
      </c>
      <c r="L211" s="18">
        <f>IF(ISBLANK(B211),#REF!,B211)</f>
        <v>4016</v>
      </c>
      <c r="M211" s="4">
        <f>L211*60*'Berechnungen 525d'!$D$9/1000</f>
        <v>203.84190638297872</v>
      </c>
      <c r="N211" s="19">
        <f>IF(ISBLANK(C211),#REF!,C211)</f>
        <v>2412</v>
      </c>
      <c r="O211" s="19">
        <f>IF(ISBLANK(D211),#REF!,D211)</f>
        <v>2347</v>
      </c>
      <c r="P211" s="19">
        <f t="shared" si="19"/>
        <v>65</v>
      </c>
      <c r="Q211" s="19">
        <f>IF(ISBLANK(E211),#REF!,E211)</f>
        <v>70.86</v>
      </c>
      <c r="R211" s="19">
        <f>IF(ISBLANK(D211),#REF!,D211)</f>
        <v>2347</v>
      </c>
      <c r="S211" s="19">
        <f t="shared" si="20"/>
        <v>-2276.14</v>
      </c>
      <c r="T211" s="47">
        <f t="shared" si="21"/>
        <v>70.86</v>
      </c>
      <c r="U211" s="50">
        <f t="shared" si="22"/>
        <v>478</v>
      </c>
    </row>
    <row r="212" spans="1:21" x14ac:dyDescent="0.25">
      <c r="A212">
        <v>41725.057227267796</v>
      </c>
      <c r="B212">
        <v>4016</v>
      </c>
      <c r="C212">
        <v>2412</v>
      </c>
      <c r="D212">
        <v>2336</v>
      </c>
      <c r="E212">
        <v>70.86</v>
      </c>
      <c r="F212">
        <v>478</v>
      </c>
      <c r="K212" s="17">
        <f t="shared" si="23"/>
        <v>41.725057227267797</v>
      </c>
      <c r="L212" s="18">
        <f>IF(ISBLANK(B212),#REF!,B212)</f>
        <v>4016</v>
      </c>
      <c r="M212" s="4">
        <f>L212*60*'Berechnungen 525d'!$D$9/1000</f>
        <v>203.84190638297872</v>
      </c>
      <c r="N212" s="19">
        <f>IF(ISBLANK(C212),#REF!,C212)</f>
        <v>2412</v>
      </c>
      <c r="O212" s="19">
        <f>IF(ISBLANK(D212),#REF!,D212)</f>
        <v>2336</v>
      </c>
      <c r="P212" s="19">
        <f t="shared" si="19"/>
        <v>76</v>
      </c>
      <c r="Q212" s="19">
        <f>IF(ISBLANK(E212),#REF!,E212)</f>
        <v>70.86</v>
      </c>
      <c r="R212" s="19">
        <f>IF(ISBLANK(D212),#REF!,D212)</f>
        <v>2336</v>
      </c>
      <c r="S212" s="19">
        <f t="shared" si="20"/>
        <v>-2265.14</v>
      </c>
      <c r="T212" s="47">
        <f t="shared" si="21"/>
        <v>70.86</v>
      </c>
      <c r="U212" s="50">
        <f t="shared" si="22"/>
        <v>478</v>
      </c>
    </row>
    <row r="213" spans="1:21" x14ac:dyDescent="0.25">
      <c r="A213">
        <v>41914.294671189396</v>
      </c>
      <c r="B213">
        <v>4041</v>
      </c>
      <c r="C213">
        <v>2412</v>
      </c>
      <c r="D213">
        <v>2336</v>
      </c>
      <c r="E213">
        <v>70.86</v>
      </c>
      <c r="F213">
        <v>478</v>
      </c>
      <c r="K213" s="17">
        <f t="shared" si="23"/>
        <v>41.914294671189396</v>
      </c>
      <c r="L213" s="18">
        <f>IF(ISBLANK(B213),#REF!,B213)</f>
        <v>4041</v>
      </c>
      <c r="M213" s="4">
        <f>L213*60*'Berechnungen 525d'!$D$9/1000</f>
        <v>205.11084255319147</v>
      </c>
      <c r="N213" s="19">
        <f>IF(ISBLANK(C213),#REF!,C213)</f>
        <v>2412</v>
      </c>
      <c r="O213" s="19">
        <f>IF(ISBLANK(D213),#REF!,D213)</f>
        <v>2336</v>
      </c>
      <c r="P213" s="19">
        <f t="shared" si="19"/>
        <v>76</v>
      </c>
      <c r="Q213" s="19">
        <f>IF(ISBLANK(E213),#REF!,E213)</f>
        <v>70.86</v>
      </c>
      <c r="R213" s="19">
        <f>IF(ISBLANK(D213),#REF!,D213)</f>
        <v>2336</v>
      </c>
      <c r="S213" s="19">
        <f t="shared" si="20"/>
        <v>-2265.14</v>
      </c>
      <c r="T213" s="47">
        <f t="shared" si="21"/>
        <v>70.86</v>
      </c>
      <c r="U213" s="50">
        <f t="shared" si="22"/>
        <v>478</v>
      </c>
    </row>
    <row r="214" spans="1:21" x14ac:dyDescent="0.25">
      <c r="A214">
        <v>42103.532115111098</v>
      </c>
      <c r="B214">
        <v>4041</v>
      </c>
      <c r="C214">
        <v>2406</v>
      </c>
      <c r="D214">
        <v>2336</v>
      </c>
      <c r="E214">
        <v>70.86</v>
      </c>
      <c r="F214">
        <v>478</v>
      </c>
      <c r="K214" s="17">
        <f t="shared" si="23"/>
        <v>42.103532115111101</v>
      </c>
      <c r="L214" s="18">
        <f>IF(ISBLANK(B214),#REF!,B214)</f>
        <v>4041</v>
      </c>
      <c r="M214" s="4">
        <f>L214*60*'Berechnungen 525d'!$D$9/1000</f>
        <v>205.11084255319147</v>
      </c>
      <c r="N214" s="19">
        <f>IF(ISBLANK(C214),#REF!,C214)</f>
        <v>2406</v>
      </c>
      <c r="O214" s="19">
        <f>IF(ISBLANK(D214),#REF!,D214)</f>
        <v>2336</v>
      </c>
      <c r="P214" s="19">
        <f t="shared" si="19"/>
        <v>70</v>
      </c>
      <c r="Q214" s="19">
        <f>IF(ISBLANK(E214),#REF!,E214)</f>
        <v>70.86</v>
      </c>
      <c r="R214" s="19">
        <f>IF(ISBLANK(D214),#REF!,D214)</f>
        <v>2336</v>
      </c>
      <c r="S214" s="19">
        <f t="shared" si="20"/>
        <v>-2265.14</v>
      </c>
      <c r="T214" s="47">
        <f t="shared" si="21"/>
        <v>70.86</v>
      </c>
      <c r="U214" s="50">
        <f t="shared" si="22"/>
        <v>478</v>
      </c>
    </row>
    <row r="215" spans="1:21" x14ac:dyDescent="0.25">
      <c r="A215">
        <v>42292.769559032698</v>
      </c>
      <c r="B215">
        <v>4041</v>
      </c>
      <c r="C215">
        <v>2406</v>
      </c>
      <c r="D215">
        <v>2336</v>
      </c>
      <c r="E215">
        <v>70.86</v>
      </c>
      <c r="F215">
        <v>472</v>
      </c>
      <c r="K215" s="17">
        <f t="shared" si="23"/>
        <v>42.292769559032699</v>
      </c>
      <c r="L215" s="18">
        <f>IF(ISBLANK(B215),#REF!,B215)</f>
        <v>4041</v>
      </c>
      <c r="M215" s="4">
        <f>L215*60*'Berechnungen 525d'!$D$9/1000</f>
        <v>205.11084255319147</v>
      </c>
      <c r="N215" s="19">
        <f>IF(ISBLANK(C215),#REF!,C215)</f>
        <v>2406</v>
      </c>
      <c r="O215" s="19">
        <f>IF(ISBLANK(D215),#REF!,D215)</f>
        <v>2336</v>
      </c>
      <c r="P215" s="19">
        <f t="shared" si="19"/>
        <v>70</v>
      </c>
      <c r="Q215" s="19">
        <f>IF(ISBLANK(E215),#REF!,E215)</f>
        <v>70.86</v>
      </c>
      <c r="R215" s="19">
        <f>IF(ISBLANK(D215),#REF!,D215)</f>
        <v>2336</v>
      </c>
      <c r="S215" s="19">
        <f t="shared" si="20"/>
        <v>-2265.14</v>
      </c>
      <c r="T215" s="47">
        <f t="shared" si="21"/>
        <v>70.86</v>
      </c>
      <c r="U215" s="50">
        <f t="shared" si="22"/>
        <v>472</v>
      </c>
    </row>
    <row r="216" spans="1:21" x14ac:dyDescent="0.25">
      <c r="A216">
        <v>42482.0070029544</v>
      </c>
      <c r="B216">
        <v>4041</v>
      </c>
      <c r="C216">
        <v>2406</v>
      </c>
      <c r="D216">
        <v>2336</v>
      </c>
      <c r="E216">
        <v>70.2</v>
      </c>
      <c r="F216">
        <v>472</v>
      </c>
      <c r="K216" s="17">
        <f t="shared" si="23"/>
        <v>42.482007002954397</v>
      </c>
      <c r="L216" s="18">
        <f>IF(ISBLANK(B216),#REF!,B216)</f>
        <v>4041</v>
      </c>
      <c r="M216" s="4">
        <f>L216*60*'Berechnungen 525d'!$D$9/1000</f>
        <v>205.11084255319147</v>
      </c>
      <c r="N216" s="19">
        <f>IF(ISBLANK(C216),#REF!,C216)</f>
        <v>2406</v>
      </c>
      <c r="O216" s="19">
        <f>IF(ISBLANK(D216),#REF!,D216)</f>
        <v>2336</v>
      </c>
      <c r="P216" s="19">
        <f t="shared" si="19"/>
        <v>70</v>
      </c>
      <c r="Q216" s="19">
        <f>IF(ISBLANK(E216),#REF!,E216)</f>
        <v>70.2</v>
      </c>
      <c r="R216" s="19">
        <f>IF(ISBLANK(D216),#REF!,D216)</f>
        <v>2336</v>
      </c>
      <c r="S216" s="19">
        <f t="shared" si="20"/>
        <v>-2265.8000000000002</v>
      </c>
      <c r="T216" s="47">
        <f t="shared" si="21"/>
        <v>70.2</v>
      </c>
      <c r="U216" s="50">
        <f t="shared" si="22"/>
        <v>472</v>
      </c>
    </row>
    <row r="217" spans="1:21" x14ac:dyDescent="0.25">
      <c r="A217">
        <v>42671.244446876</v>
      </c>
      <c r="B217">
        <v>4041</v>
      </c>
      <c r="C217">
        <v>2406</v>
      </c>
      <c r="D217">
        <v>2321</v>
      </c>
      <c r="E217">
        <v>70.2</v>
      </c>
      <c r="F217">
        <v>472</v>
      </c>
      <c r="K217" s="17">
        <f t="shared" si="23"/>
        <v>42.671244446876003</v>
      </c>
      <c r="L217" s="18">
        <f>IF(ISBLANK(B217),#REF!,B217)</f>
        <v>4041</v>
      </c>
      <c r="M217" s="4">
        <f>L217*60*'Berechnungen 525d'!$D$9/1000</f>
        <v>205.11084255319147</v>
      </c>
      <c r="N217" s="19">
        <f>IF(ISBLANK(C217),#REF!,C217)</f>
        <v>2406</v>
      </c>
      <c r="O217" s="19">
        <f>IF(ISBLANK(D217),#REF!,D217)</f>
        <v>2321</v>
      </c>
      <c r="P217" s="19">
        <f t="shared" si="19"/>
        <v>85</v>
      </c>
      <c r="Q217" s="19">
        <f>IF(ISBLANK(E217),#REF!,E217)</f>
        <v>70.2</v>
      </c>
      <c r="R217" s="19">
        <f>IF(ISBLANK(D217),#REF!,D217)</f>
        <v>2321</v>
      </c>
      <c r="S217" s="19">
        <f t="shared" si="20"/>
        <v>-2250.8000000000002</v>
      </c>
      <c r="T217" s="47">
        <f t="shared" si="21"/>
        <v>70.2</v>
      </c>
      <c r="U217" s="50">
        <f t="shared" si="22"/>
        <v>472</v>
      </c>
    </row>
    <row r="218" spans="1:21" x14ac:dyDescent="0.25">
      <c r="A218">
        <v>42860.4818907976</v>
      </c>
      <c r="B218">
        <v>4060</v>
      </c>
      <c r="C218">
        <v>2406</v>
      </c>
      <c r="D218">
        <v>2321</v>
      </c>
      <c r="E218">
        <v>70.2</v>
      </c>
      <c r="F218">
        <v>472</v>
      </c>
      <c r="K218" s="17">
        <f t="shared" si="23"/>
        <v>42.860481890797601</v>
      </c>
      <c r="L218" s="18">
        <f>IF(ISBLANK(B218),#REF!,B218)</f>
        <v>4060</v>
      </c>
      <c r="M218" s="4">
        <f>L218*60*'Berechnungen 525d'!$D$9/1000</f>
        <v>206.07523404255318</v>
      </c>
      <c r="N218" s="19">
        <f>IF(ISBLANK(C218),#REF!,C218)</f>
        <v>2406</v>
      </c>
      <c r="O218" s="19">
        <f>IF(ISBLANK(D218),#REF!,D218)</f>
        <v>2321</v>
      </c>
      <c r="P218" s="19">
        <f t="shared" si="19"/>
        <v>85</v>
      </c>
      <c r="Q218" s="19">
        <f>IF(ISBLANK(E218),#REF!,E218)</f>
        <v>70.2</v>
      </c>
      <c r="R218" s="19">
        <f>IF(ISBLANK(D218),#REF!,D218)</f>
        <v>2321</v>
      </c>
      <c r="S218" s="19">
        <f t="shared" si="20"/>
        <v>-2250.8000000000002</v>
      </c>
      <c r="T218" s="47">
        <f t="shared" si="21"/>
        <v>70.2</v>
      </c>
      <c r="U218" s="50">
        <f t="shared" si="22"/>
        <v>472</v>
      </c>
    </row>
    <row r="219" spans="1:21" x14ac:dyDescent="0.25">
      <c r="A219">
        <v>43049.719334719302</v>
      </c>
      <c r="B219">
        <v>4060</v>
      </c>
      <c r="C219">
        <v>2383</v>
      </c>
      <c r="D219">
        <v>2321</v>
      </c>
      <c r="E219">
        <v>70.2</v>
      </c>
      <c r="F219">
        <v>472</v>
      </c>
      <c r="K219" s="17">
        <f t="shared" si="23"/>
        <v>43.049719334719299</v>
      </c>
      <c r="L219" s="18">
        <f>IF(ISBLANK(B219),#REF!,B219)</f>
        <v>4060</v>
      </c>
      <c r="M219" s="4">
        <f>L219*60*'Berechnungen 525d'!$D$9/1000</f>
        <v>206.07523404255318</v>
      </c>
      <c r="N219" s="19">
        <f>IF(ISBLANK(C219),#REF!,C219)</f>
        <v>2383</v>
      </c>
      <c r="O219" s="19">
        <f>IF(ISBLANK(D219),#REF!,D219)</f>
        <v>2321</v>
      </c>
      <c r="P219" s="19">
        <f t="shared" si="19"/>
        <v>62</v>
      </c>
      <c r="Q219" s="19">
        <f>IF(ISBLANK(E219),#REF!,E219)</f>
        <v>70.2</v>
      </c>
      <c r="R219" s="19">
        <f>IF(ISBLANK(D219),#REF!,D219)</f>
        <v>2321</v>
      </c>
      <c r="S219" s="19">
        <f t="shared" si="20"/>
        <v>-2250.8000000000002</v>
      </c>
      <c r="T219" s="47">
        <f t="shared" si="21"/>
        <v>70.2</v>
      </c>
      <c r="U219" s="50">
        <f t="shared" si="22"/>
        <v>472</v>
      </c>
    </row>
    <row r="220" spans="1:21" x14ac:dyDescent="0.25">
      <c r="A220">
        <v>43238.956778640902</v>
      </c>
      <c r="B220">
        <v>4060</v>
      </c>
      <c r="C220">
        <v>2383</v>
      </c>
      <c r="D220">
        <v>2321</v>
      </c>
      <c r="E220">
        <v>70.2</v>
      </c>
      <c r="F220">
        <v>470</v>
      </c>
      <c r="K220" s="17">
        <f t="shared" si="23"/>
        <v>43.238956778640905</v>
      </c>
      <c r="L220" s="18">
        <f>IF(ISBLANK(B220),#REF!,B220)</f>
        <v>4060</v>
      </c>
      <c r="M220" s="4">
        <f>L220*60*'Berechnungen 525d'!$D$9/1000</f>
        <v>206.07523404255318</v>
      </c>
      <c r="N220" s="19">
        <f>IF(ISBLANK(C220),#REF!,C220)</f>
        <v>2383</v>
      </c>
      <c r="O220" s="19">
        <f>IF(ISBLANK(D220),#REF!,D220)</f>
        <v>2321</v>
      </c>
      <c r="P220" s="19">
        <f t="shared" si="19"/>
        <v>62</v>
      </c>
      <c r="Q220" s="19">
        <f>IF(ISBLANK(E220),#REF!,E220)</f>
        <v>70.2</v>
      </c>
      <c r="R220" s="19">
        <f>IF(ISBLANK(D220),#REF!,D220)</f>
        <v>2321</v>
      </c>
      <c r="S220" s="19">
        <f t="shared" si="20"/>
        <v>-2250.8000000000002</v>
      </c>
      <c r="T220" s="47">
        <f t="shared" si="21"/>
        <v>70.2</v>
      </c>
      <c r="U220" s="50">
        <f t="shared" si="22"/>
        <v>470</v>
      </c>
    </row>
    <row r="221" spans="1:21" x14ac:dyDescent="0.25">
      <c r="A221">
        <v>43428.194222562597</v>
      </c>
      <c r="B221">
        <v>4060</v>
      </c>
      <c r="C221">
        <v>2383</v>
      </c>
      <c r="D221">
        <v>2321</v>
      </c>
      <c r="E221">
        <v>69.02</v>
      </c>
      <c r="F221">
        <v>470</v>
      </c>
      <c r="K221" s="17">
        <f t="shared" si="23"/>
        <v>43.428194222562595</v>
      </c>
      <c r="L221" s="18">
        <f>IF(ISBLANK(B221),#REF!,B221)</f>
        <v>4060</v>
      </c>
      <c r="M221" s="4">
        <f>L221*60*'Berechnungen 525d'!$D$9/1000</f>
        <v>206.07523404255318</v>
      </c>
      <c r="N221" s="19">
        <f>IF(ISBLANK(C221),#REF!,C221)</f>
        <v>2383</v>
      </c>
      <c r="O221" s="19">
        <f>IF(ISBLANK(D221),#REF!,D221)</f>
        <v>2321</v>
      </c>
      <c r="P221" s="19">
        <f t="shared" si="19"/>
        <v>62</v>
      </c>
      <c r="Q221" s="19">
        <f>IF(ISBLANK(E221),#REF!,E221)</f>
        <v>69.02</v>
      </c>
      <c r="R221" s="19">
        <f>IF(ISBLANK(D221),#REF!,D221)</f>
        <v>2321</v>
      </c>
      <c r="S221" s="19">
        <f t="shared" si="20"/>
        <v>-2251.98</v>
      </c>
      <c r="T221" s="47">
        <f t="shared" si="21"/>
        <v>69.02</v>
      </c>
      <c r="U221" s="50">
        <f t="shared" si="22"/>
        <v>470</v>
      </c>
    </row>
    <row r="222" spans="1:21" x14ac:dyDescent="0.25">
      <c r="A222">
        <v>43617.431666484299</v>
      </c>
      <c r="B222">
        <v>4060</v>
      </c>
      <c r="C222">
        <v>2383</v>
      </c>
      <c r="D222">
        <v>2303</v>
      </c>
      <c r="E222">
        <v>69.02</v>
      </c>
      <c r="F222">
        <v>470</v>
      </c>
      <c r="K222" s="17">
        <f t="shared" si="23"/>
        <v>43.6174316664843</v>
      </c>
      <c r="L222" s="18">
        <f>IF(ISBLANK(B222),#REF!,B222)</f>
        <v>4060</v>
      </c>
      <c r="M222" s="4">
        <f>L222*60*'Berechnungen 525d'!$D$9/1000</f>
        <v>206.07523404255318</v>
      </c>
      <c r="N222" s="19">
        <f>IF(ISBLANK(C222),#REF!,C222)</f>
        <v>2383</v>
      </c>
      <c r="O222" s="19">
        <f>IF(ISBLANK(D222),#REF!,D222)</f>
        <v>2303</v>
      </c>
      <c r="P222" s="19">
        <f t="shared" si="19"/>
        <v>80</v>
      </c>
      <c r="Q222" s="19">
        <f>IF(ISBLANK(E222),#REF!,E222)</f>
        <v>69.02</v>
      </c>
      <c r="R222" s="19">
        <f>IF(ISBLANK(D222),#REF!,D222)</f>
        <v>2303</v>
      </c>
      <c r="S222" s="19">
        <f t="shared" si="20"/>
        <v>-2233.98</v>
      </c>
      <c r="T222" s="47">
        <f t="shared" si="21"/>
        <v>69.02</v>
      </c>
      <c r="U222" s="50">
        <f t="shared" si="22"/>
        <v>470</v>
      </c>
    </row>
    <row r="223" spans="1:21" x14ac:dyDescent="0.25">
      <c r="A223">
        <v>43806.669110405899</v>
      </c>
      <c r="B223">
        <v>4106</v>
      </c>
      <c r="C223">
        <v>2383</v>
      </c>
      <c r="D223">
        <v>2303</v>
      </c>
      <c r="E223">
        <v>69.02</v>
      </c>
      <c r="F223">
        <v>470</v>
      </c>
      <c r="K223" s="17">
        <f t="shared" si="23"/>
        <v>43.806669110405899</v>
      </c>
      <c r="L223" s="18">
        <f>IF(ISBLANK(B223),#REF!,B223)</f>
        <v>4106</v>
      </c>
      <c r="M223" s="4">
        <f>L223*60*'Berechnungen 525d'!$D$9/1000</f>
        <v>208.41007659574467</v>
      </c>
      <c r="N223" s="19">
        <f>IF(ISBLANK(C223),#REF!,C223)</f>
        <v>2383</v>
      </c>
      <c r="O223" s="19">
        <f>IF(ISBLANK(D223),#REF!,D223)</f>
        <v>2303</v>
      </c>
      <c r="P223" s="19">
        <f t="shared" si="19"/>
        <v>80</v>
      </c>
      <c r="Q223" s="19">
        <f>IF(ISBLANK(E223),#REF!,E223)</f>
        <v>69.02</v>
      </c>
      <c r="R223" s="19">
        <f>IF(ISBLANK(D223),#REF!,D223)</f>
        <v>2303</v>
      </c>
      <c r="S223" s="19">
        <f t="shared" si="20"/>
        <v>-2233.98</v>
      </c>
      <c r="T223" s="47">
        <f t="shared" si="21"/>
        <v>69.02</v>
      </c>
      <c r="U223" s="50">
        <f t="shared" si="22"/>
        <v>470</v>
      </c>
    </row>
    <row r="224" spans="1:21" x14ac:dyDescent="0.25">
      <c r="A224">
        <v>43995.906554327601</v>
      </c>
      <c r="B224">
        <v>4106</v>
      </c>
      <c r="C224">
        <v>2356</v>
      </c>
      <c r="D224">
        <v>2303</v>
      </c>
      <c r="E224">
        <v>69.02</v>
      </c>
      <c r="F224">
        <v>470</v>
      </c>
      <c r="K224" s="17">
        <f t="shared" si="23"/>
        <v>43.995906554327604</v>
      </c>
      <c r="L224" s="18">
        <f>IF(ISBLANK(B224),#REF!,B224)</f>
        <v>4106</v>
      </c>
      <c r="M224" s="4">
        <f>L224*60*'Berechnungen 525d'!$D$9/1000</f>
        <v>208.41007659574467</v>
      </c>
      <c r="N224" s="19">
        <f>IF(ISBLANK(C224),#REF!,C224)</f>
        <v>2356</v>
      </c>
      <c r="O224" s="19">
        <f>IF(ISBLANK(D224),#REF!,D224)</f>
        <v>2303</v>
      </c>
      <c r="P224" s="19">
        <f t="shared" si="19"/>
        <v>53</v>
      </c>
      <c r="Q224" s="19">
        <f>IF(ISBLANK(E224),#REF!,E224)</f>
        <v>69.02</v>
      </c>
      <c r="R224" s="19">
        <f>IF(ISBLANK(D224),#REF!,D224)</f>
        <v>2303</v>
      </c>
      <c r="S224" s="19">
        <f t="shared" si="20"/>
        <v>-2233.98</v>
      </c>
      <c r="T224" s="47">
        <f t="shared" si="21"/>
        <v>69.02</v>
      </c>
      <c r="U224" s="50">
        <f t="shared" si="22"/>
        <v>470</v>
      </c>
    </row>
    <row r="225" spans="1:21" x14ac:dyDescent="0.25">
      <c r="A225">
        <v>44185.143998249201</v>
      </c>
      <c r="B225">
        <v>4106</v>
      </c>
      <c r="C225">
        <v>2356</v>
      </c>
      <c r="D225">
        <v>2303</v>
      </c>
      <c r="E225">
        <v>69.02</v>
      </c>
      <c r="F225">
        <v>464</v>
      </c>
      <c r="K225" s="17">
        <f t="shared" si="23"/>
        <v>44.185143998249202</v>
      </c>
      <c r="L225" s="18">
        <f>IF(ISBLANK(B225),#REF!,B225)</f>
        <v>4106</v>
      </c>
      <c r="M225" s="4">
        <f>L225*60*'Berechnungen 525d'!$D$9/1000</f>
        <v>208.41007659574467</v>
      </c>
      <c r="N225" s="19">
        <f>IF(ISBLANK(C225),#REF!,C225)</f>
        <v>2356</v>
      </c>
      <c r="O225" s="19">
        <f>IF(ISBLANK(D225),#REF!,D225)</f>
        <v>2303</v>
      </c>
      <c r="P225" s="19">
        <f t="shared" si="19"/>
        <v>53</v>
      </c>
      <c r="Q225" s="19">
        <f>IF(ISBLANK(E225),#REF!,E225)</f>
        <v>69.02</v>
      </c>
      <c r="R225" s="19">
        <f>IF(ISBLANK(D225),#REF!,D225)</f>
        <v>2303</v>
      </c>
      <c r="S225" s="19">
        <f t="shared" si="20"/>
        <v>-2233.98</v>
      </c>
      <c r="T225" s="47">
        <f t="shared" si="21"/>
        <v>69.02</v>
      </c>
      <c r="U225" s="50">
        <f t="shared" si="22"/>
        <v>464</v>
      </c>
    </row>
    <row r="226" spans="1:21" x14ac:dyDescent="0.25">
      <c r="A226">
        <v>44374.381442170903</v>
      </c>
      <c r="B226">
        <v>4106</v>
      </c>
      <c r="C226">
        <v>2356</v>
      </c>
      <c r="D226">
        <v>2303</v>
      </c>
      <c r="E226">
        <v>68.39</v>
      </c>
      <c r="F226">
        <v>464</v>
      </c>
      <c r="K226" s="17">
        <f t="shared" si="23"/>
        <v>44.3743814421709</v>
      </c>
      <c r="L226" s="18">
        <f>IF(ISBLANK(B226),#REF!,B226)</f>
        <v>4106</v>
      </c>
      <c r="M226" s="4">
        <f>L226*60*'Berechnungen 525d'!$D$9/1000</f>
        <v>208.41007659574467</v>
      </c>
      <c r="N226" s="19">
        <f>IF(ISBLANK(C226),#REF!,C226)</f>
        <v>2356</v>
      </c>
      <c r="O226" s="19">
        <f>IF(ISBLANK(D226),#REF!,D226)</f>
        <v>2303</v>
      </c>
      <c r="P226" s="19">
        <f t="shared" si="19"/>
        <v>53</v>
      </c>
      <c r="Q226" s="19">
        <f>IF(ISBLANK(E226),#REF!,E226)</f>
        <v>68.39</v>
      </c>
      <c r="R226" s="19">
        <f>IF(ISBLANK(D226),#REF!,D226)</f>
        <v>2303</v>
      </c>
      <c r="S226" s="19">
        <f t="shared" si="20"/>
        <v>-2234.61</v>
      </c>
      <c r="T226" s="47">
        <f t="shared" si="21"/>
        <v>68.39</v>
      </c>
      <c r="U226" s="50">
        <f t="shared" si="22"/>
        <v>464</v>
      </c>
    </row>
    <row r="227" spans="1:21" x14ac:dyDescent="0.25">
      <c r="A227">
        <v>44563.618886092503</v>
      </c>
      <c r="B227">
        <v>4106</v>
      </c>
      <c r="C227">
        <v>2356</v>
      </c>
      <c r="D227">
        <v>2290</v>
      </c>
      <c r="E227">
        <v>68.39</v>
      </c>
      <c r="F227">
        <v>464</v>
      </c>
      <c r="K227" s="17">
        <f t="shared" si="23"/>
        <v>44.563618886092506</v>
      </c>
      <c r="L227" s="18">
        <f>IF(ISBLANK(B227),#REF!,B227)</f>
        <v>4106</v>
      </c>
      <c r="M227" s="4">
        <f>L227*60*'Berechnungen 525d'!$D$9/1000</f>
        <v>208.41007659574467</v>
      </c>
      <c r="N227" s="19">
        <f>IF(ISBLANK(C227),#REF!,C227)</f>
        <v>2356</v>
      </c>
      <c r="O227" s="19">
        <f>IF(ISBLANK(D227),#REF!,D227)</f>
        <v>2290</v>
      </c>
      <c r="P227" s="19">
        <f t="shared" si="19"/>
        <v>66</v>
      </c>
      <c r="Q227" s="19">
        <f>IF(ISBLANK(E227),#REF!,E227)</f>
        <v>68.39</v>
      </c>
      <c r="R227" s="19">
        <f>IF(ISBLANK(D227),#REF!,D227)</f>
        <v>2290</v>
      </c>
      <c r="S227" s="19">
        <f t="shared" si="20"/>
        <v>-2221.61</v>
      </c>
      <c r="T227" s="47">
        <f t="shared" si="21"/>
        <v>68.39</v>
      </c>
      <c r="U227" s="50">
        <f t="shared" si="22"/>
        <v>464</v>
      </c>
    </row>
    <row r="228" spans="1:21" x14ac:dyDescent="0.25">
      <c r="A228">
        <v>44752.856330014198</v>
      </c>
      <c r="B228">
        <v>4126</v>
      </c>
      <c r="C228">
        <v>2356</v>
      </c>
      <c r="D228">
        <v>2290</v>
      </c>
      <c r="E228">
        <v>68.39</v>
      </c>
      <c r="F228">
        <v>464</v>
      </c>
      <c r="K228" s="17">
        <f t="shared" si="23"/>
        <v>44.752856330014197</v>
      </c>
      <c r="L228" s="18">
        <f>IF(ISBLANK(B228),#REF!,B228)</f>
        <v>4126</v>
      </c>
      <c r="M228" s="4">
        <f>L228*60*'Berechnungen 525d'!$D$9/1000</f>
        <v>209.42522553191489</v>
      </c>
      <c r="N228" s="19">
        <f>IF(ISBLANK(C228),#REF!,C228)</f>
        <v>2356</v>
      </c>
      <c r="O228" s="19">
        <f>IF(ISBLANK(D228),#REF!,D228)</f>
        <v>2290</v>
      </c>
      <c r="P228" s="19">
        <f t="shared" si="19"/>
        <v>66</v>
      </c>
      <c r="Q228" s="19">
        <f>IF(ISBLANK(E228),#REF!,E228)</f>
        <v>68.39</v>
      </c>
      <c r="R228" s="19">
        <f>IF(ISBLANK(D228),#REF!,D228)</f>
        <v>2290</v>
      </c>
      <c r="S228" s="19">
        <f t="shared" si="20"/>
        <v>-2221.61</v>
      </c>
      <c r="T228" s="47">
        <f t="shared" si="21"/>
        <v>68.39</v>
      </c>
      <c r="U228" s="50">
        <f t="shared" si="22"/>
        <v>464</v>
      </c>
    </row>
    <row r="229" spans="1:21" x14ac:dyDescent="0.25">
      <c r="A229">
        <v>44942.093773935798</v>
      </c>
      <c r="B229">
        <v>4126</v>
      </c>
      <c r="C229">
        <v>2322</v>
      </c>
      <c r="D229">
        <v>2290</v>
      </c>
      <c r="E229">
        <v>68.39</v>
      </c>
      <c r="F229">
        <v>464</v>
      </c>
      <c r="K229" s="17">
        <f t="shared" si="23"/>
        <v>44.942093773935795</v>
      </c>
      <c r="L229" s="18">
        <f>IF(ISBLANK(B229),#REF!,B229)</f>
        <v>4126</v>
      </c>
      <c r="M229" s="4">
        <f>L229*60*'Berechnungen 525d'!$D$9/1000</f>
        <v>209.42522553191489</v>
      </c>
      <c r="N229" s="19">
        <f>IF(ISBLANK(C229),#REF!,C229)</f>
        <v>2322</v>
      </c>
      <c r="O229" s="19">
        <f>IF(ISBLANK(D229),#REF!,D229)</f>
        <v>2290</v>
      </c>
      <c r="P229" s="19">
        <f t="shared" si="19"/>
        <v>32</v>
      </c>
      <c r="Q229" s="19">
        <f>IF(ISBLANK(E229),#REF!,E229)</f>
        <v>68.39</v>
      </c>
      <c r="R229" s="19">
        <f>IF(ISBLANK(D229),#REF!,D229)</f>
        <v>2290</v>
      </c>
      <c r="S229" s="19">
        <f t="shared" si="20"/>
        <v>-2221.61</v>
      </c>
      <c r="T229" s="47">
        <f t="shared" si="21"/>
        <v>68.39</v>
      </c>
      <c r="U229" s="50">
        <f t="shared" si="22"/>
        <v>464</v>
      </c>
    </row>
    <row r="230" spans="1:21" x14ac:dyDescent="0.25">
      <c r="A230">
        <v>45131.3312178575</v>
      </c>
      <c r="B230">
        <v>4126</v>
      </c>
      <c r="C230">
        <v>2322</v>
      </c>
      <c r="D230">
        <v>2290</v>
      </c>
      <c r="E230">
        <v>68.39</v>
      </c>
      <c r="F230">
        <v>460</v>
      </c>
      <c r="K230" s="17">
        <f t="shared" si="23"/>
        <v>45.1313312178575</v>
      </c>
      <c r="L230" s="18">
        <f>IF(ISBLANK(B230),#REF!,B230)</f>
        <v>4126</v>
      </c>
      <c r="M230" s="4">
        <f>L230*60*'Berechnungen 525d'!$D$9/1000</f>
        <v>209.42522553191489</v>
      </c>
      <c r="N230" s="19">
        <f>IF(ISBLANK(C230),#REF!,C230)</f>
        <v>2322</v>
      </c>
      <c r="O230" s="19">
        <f>IF(ISBLANK(D230),#REF!,D230)</f>
        <v>2290</v>
      </c>
      <c r="P230" s="19">
        <f t="shared" ref="P230:P293" si="24">N230-O230</f>
        <v>32</v>
      </c>
      <c r="Q230" s="19">
        <f>IF(ISBLANK(E230),#REF!,E230)</f>
        <v>68.39</v>
      </c>
      <c r="R230" s="19">
        <f>IF(ISBLANK(D230),#REF!,D230)</f>
        <v>2290</v>
      </c>
      <c r="S230" s="19">
        <f t="shared" ref="S230:S293" si="25">Q230-R230</f>
        <v>-2221.61</v>
      </c>
      <c r="T230" s="47">
        <f t="shared" ref="T230:T293" si="26">E230</f>
        <v>68.39</v>
      </c>
      <c r="U230" s="50">
        <f t="shared" ref="U230:U293" si="27">F230</f>
        <v>460</v>
      </c>
    </row>
    <row r="231" spans="1:21" x14ac:dyDescent="0.25">
      <c r="A231">
        <v>45320.5686617791</v>
      </c>
      <c r="B231">
        <v>4126</v>
      </c>
      <c r="C231">
        <v>2322</v>
      </c>
      <c r="D231">
        <v>2290</v>
      </c>
      <c r="E231">
        <v>67.33</v>
      </c>
      <c r="F231">
        <v>460</v>
      </c>
      <c r="K231" s="17">
        <f t="shared" si="23"/>
        <v>45.320568661779099</v>
      </c>
      <c r="L231" s="18">
        <f>IF(ISBLANK(B231),#REF!,B231)</f>
        <v>4126</v>
      </c>
      <c r="M231" s="4">
        <f>L231*60*'Berechnungen 525d'!$D$9/1000</f>
        <v>209.42522553191489</v>
      </c>
      <c r="N231" s="19">
        <f>IF(ISBLANK(C231),#REF!,C231)</f>
        <v>2322</v>
      </c>
      <c r="O231" s="19">
        <f>IF(ISBLANK(D231),#REF!,D231)</f>
        <v>2290</v>
      </c>
      <c r="P231" s="19">
        <f t="shared" si="24"/>
        <v>32</v>
      </c>
      <c r="Q231" s="19">
        <f>IF(ISBLANK(E231),#REF!,E231)</f>
        <v>67.33</v>
      </c>
      <c r="R231" s="19">
        <f>IF(ISBLANK(D231),#REF!,D231)</f>
        <v>2290</v>
      </c>
      <c r="S231" s="19">
        <f t="shared" si="25"/>
        <v>-2222.67</v>
      </c>
      <c r="T231" s="47">
        <f t="shared" si="26"/>
        <v>67.33</v>
      </c>
      <c r="U231" s="50">
        <f t="shared" si="27"/>
        <v>460</v>
      </c>
    </row>
    <row r="232" spans="1:21" x14ac:dyDescent="0.25">
      <c r="A232">
        <v>45509.806105700802</v>
      </c>
      <c r="B232">
        <v>4126</v>
      </c>
      <c r="C232">
        <v>2322</v>
      </c>
      <c r="D232">
        <v>2274</v>
      </c>
      <c r="E232">
        <v>67.33</v>
      </c>
      <c r="F232">
        <v>460</v>
      </c>
      <c r="K232" s="17">
        <f t="shared" si="23"/>
        <v>45.509806105700804</v>
      </c>
      <c r="L232" s="18">
        <f>IF(ISBLANK(B232),#REF!,B232)</f>
        <v>4126</v>
      </c>
      <c r="M232" s="4">
        <f>L232*60*'Berechnungen 525d'!$D$9/1000</f>
        <v>209.42522553191489</v>
      </c>
      <c r="N232" s="19">
        <f>IF(ISBLANK(C232),#REF!,C232)</f>
        <v>2322</v>
      </c>
      <c r="O232" s="19">
        <f>IF(ISBLANK(D232),#REF!,D232)</f>
        <v>2274</v>
      </c>
      <c r="P232" s="19">
        <f t="shared" si="24"/>
        <v>48</v>
      </c>
      <c r="Q232" s="19">
        <f>IF(ISBLANK(E232),#REF!,E232)</f>
        <v>67.33</v>
      </c>
      <c r="R232" s="19">
        <f>IF(ISBLANK(D232),#REF!,D232)</f>
        <v>2274</v>
      </c>
      <c r="S232" s="19">
        <f t="shared" si="25"/>
        <v>-2206.67</v>
      </c>
      <c r="T232" s="47">
        <f t="shared" si="26"/>
        <v>67.33</v>
      </c>
      <c r="U232" s="50">
        <f t="shared" si="27"/>
        <v>460</v>
      </c>
    </row>
    <row r="233" spans="1:21" x14ac:dyDescent="0.25">
      <c r="A233">
        <v>45699.043549622504</v>
      </c>
      <c r="B233">
        <v>4161</v>
      </c>
      <c r="C233">
        <v>2322</v>
      </c>
      <c r="D233">
        <v>2274</v>
      </c>
      <c r="E233">
        <v>67.33</v>
      </c>
      <c r="F233">
        <v>460</v>
      </c>
      <c r="K233" s="17">
        <f t="shared" si="23"/>
        <v>45.699043549622502</v>
      </c>
      <c r="L233" s="18">
        <f>IF(ISBLANK(B233),#REF!,B233)</f>
        <v>4161</v>
      </c>
      <c r="M233" s="4">
        <f>L233*60*'Berechnungen 525d'!$D$9/1000</f>
        <v>211.20173617021277</v>
      </c>
      <c r="N233" s="19">
        <f>IF(ISBLANK(C233),#REF!,C233)</f>
        <v>2322</v>
      </c>
      <c r="O233" s="19">
        <f>IF(ISBLANK(D233),#REF!,D233)</f>
        <v>2274</v>
      </c>
      <c r="P233" s="19">
        <f t="shared" si="24"/>
        <v>48</v>
      </c>
      <c r="Q233" s="19">
        <f>IF(ISBLANK(E233),#REF!,E233)</f>
        <v>67.33</v>
      </c>
      <c r="R233" s="19">
        <f>IF(ISBLANK(D233),#REF!,D233)</f>
        <v>2274</v>
      </c>
      <c r="S233" s="19">
        <f t="shared" si="25"/>
        <v>-2206.67</v>
      </c>
      <c r="T233" s="47">
        <f t="shared" si="26"/>
        <v>67.33</v>
      </c>
      <c r="U233" s="50">
        <f t="shared" si="27"/>
        <v>460</v>
      </c>
    </row>
    <row r="234" spans="1:21" x14ac:dyDescent="0.25">
      <c r="A234">
        <v>45888.280993544096</v>
      </c>
      <c r="B234">
        <v>4161</v>
      </c>
      <c r="C234">
        <v>2301</v>
      </c>
      <c r="D234">
        <v>2274</v>
      </c>
      <c r="E234">
        <v>67.33</v>
      </c>
      <c r="F234">
        <v>460</v>
      </c>
      <c r="K234" s="17">
        <f t="shared" si="23"/>
        <v>45.888280993544093</v>
      </c>
      <c r="L234" s="18">
        <f>IF(ISBLANK(B234),#REF!,B234)</f>
        <v>4161</v>
      </c>
      <c r="M234" s="4">
        <f>L234*60*'Berechnungen 525d'!$D$9/1000</f>
        <v>211.20173617021277</v>
      </c>
      <c r="N234" s="19">
        <f>IF(ISBLANK(C234),#REF!,C234)</f>
        <v>2301</v>
      </c>
      <c r="O234" s="19">
        <f>IF(ISBLANK(D234),#REF!,D234)</f>
        <v>2274</v>
      </c>
      <c r="P234" s="19">
        <f t="shared" si="24"/>
        <v>27</v>
      </c>
      <c r="Q234" s="19">
        <f>IF(ISBLANK(E234),#REF!,E234)</f>
        <v>67.33</v>
      </c>
      <c r="R234" s="19">
        <f>IF(ISBLANK(D234),#REF!,D234)</f>
        <v>2274</v>
      </c>
      <c r="S234" s="19">
        <f t="shared" si="25"/>
        <v>-2206.67</v>
      </c>
      <c r="T234" s="47">
        <f t="shared" si="26"/>
        <v>67.33</v>
      </c>
      <c r="U234" s="50">
        <f t="shared" si="27"/>
        <v>460</v>
      </c>
    </row>
    <row r="235" spans="1:21" x14ac:dyDescent="0.25">
      <c r="A235">
        <v>46077.518437465798</v>
      </c>
      <c r="B235">
        <v>4161</v>
      </c>
      <c r="C235">
        <v>2301</v>
      </c>
      <c r="D235">
        <v>2274</v>
      </c>
      <c r="E235">
        <v>67.33</v>
      </c>
      <c r="F235">
        <v>460</v>
      </c>
      <c r="K235" s="17">
        <f t="shared" si="23"/>
        <v>46.077518437465798</v>
      </c>
      <c r="L235" s="18">
        <f>IF(ISBLANK(B235),#REF!,B235)</f>
        <v>4161</v>
      </c>
      <c r="M235" s="4">
        <f>L235*60*'Berechnungen 525d'!$D$9/1000</f>
        <v>211.20173617021277</v>
      </c>
      <c r="N235" s="19">
        <f>IF(ISBLANK(C235),#REF!,C235)</f>
        <v>2301</v>
      </c>
      <c r="O235" s="19">
        <f>IF(ISBLANK(D235),#REF!,D235)</f>
        <v>2274</v>
      </c>
      <c r="P235" s="19">
        <f t="shared" si="24"/>
        <v>27</v>
      </c>
      <c r="Q235" s="19">
        <f>IF(ISBLANK(E235),#REF!,E235)</f>
        <v>67.33</v>
      </c>
      <c r="R235" s="19">
        <f>IF(ISBLANK(D235),#REF!,D235)</f>
        <v>2274</v>
      </c>
      <c r="S235" s="19">
        <f t="shared" si="25"/>
        <v>-2206.67</v>
      </c>
      <c r="T235" s="47">
        <f t="shared" si="26"/>
        <v>67.33</v>
      </c>
      <c r="U235" s="50">
        <f t="shared" si="27"/>
        <v>460</v>
      </c>
    </row>
    <row r="236" spans="1:21" x14ac:dyDescent="0.25">
      <c r="A236">
        <v>46266.755881387398</v>
      </c>
      <c r="B236">
        <v>4161</v>
      </c>
      <c r="C236">
        <v>2301</v>
      </c>
      <c r="D236">
        <v>2274</v>
      </c>
      <c r="E236">
        <v>67.17</v>
      </c>
      <c r="F236">
        <v>460</v>
      </c>
      <c r="K236" s="17">
        <f t="shared" si="23"/>
        <v>46.266755881387397</v>
      </c>
      <c r="L236" s="18">
        <f>IF(ISBLANK(B236),#REF!,B236)</f>
        <v>4161</v>
      </c>
      <c r="M236" s="4">
        <f>L236*60*'Berechnungen 525d'!$D$9/1000</f>
        <v>211.20173617021277</v>
      </c>
      <c r="N236" s="19">
        <f>IF(ISBLANK(C236),#REF!,C236)</f>
        <v>2301</v>
      </c>
      <c r="O236" s="19">
        <f>IF(ISBLANK(D236),#REF!,D236)</f>
        <v>2274</v>
      </c>
      <c r="P236" s="19">
        <f t="shared" si="24"/>
        <v>27</v>
      </c>
      <c r="Q236" s="19">
        <f>IF(ISBLANK(E236),#REF!,E236)</f>
        <v>67.17</v>
      </c>
      <c r="R236" s="19">
        <f>IF(ISBLANK(D236),#REF!,D236)</f>
        <v>2274</v>
      </c>
      <c r="S236" s="19">
        <f t="shared" si="25"/>
        <v>-2206.83</v>
      </c>
      <c r="T236" s="47">
        <f t="shared" si="26"/>
        <v>67.17</v>
      </c>
      <c r="U236" s="50">
        <f t="shared" si="27"/>
        <v>460</v>
      </c>
    </row>
    <row r="237" spans="1:21" x14ac:dyDescent="0.25">
      <c r="A237">
        <v>46455.9933253091</v>
      </c>
      <c r="B237">
        <v>4161</v>
      </c>
      <c r="C237">
        <v>2301</v>
      </c>
      <c r="D237">
        <v>2267</v>
      </c>
      <c r="E237">
        <v>67.17</v>
      </c>
      <c r="F237">
        <v>460</v>
      </c>
      <c r="K237" s="17">
        <f t="shared" si="23"/>
        <v>46.455993325309102</v>
      </c>
      <c r="L237" s="18">
        <f>IF(ISBLANK(B237),#REF!,B237)</f>
        <v>4161</v>
      </c>
      <c r="M237" s="4">
        <f>L237*60*'Berechnungen 525d'!$D$9/1000</f>
        <v>211.20173617021277</v>
      </c>
      <c r="N237" s="19">
        <f>IF(ISBLANK(C237),#REF!,C237)</f>
        <v>2301</v>
      </c>
      <c r="O237" s="19">
        <f>IF(ISBLANK(D237),#REF!,D237)</f>
        <v>2267</v>
      </c>
      <c r="P237" s="19">
        <f t="shared" si="24"/>
        <v>34</v>
      </c>
      <c r="Q237" s="19">
        <f>IF(ISBLANK(E237),#REF!,E237)</f>
        <v>67.17</v>
      </c>
      <c r="R237" s="19">
        <f>IF(ISBLANK(D237),#REF!,D237)</f>
        <v>2267</v>
      </c>
      <c r="S237" s="19">
        <f t="shared" si="25"/>
        <v>-2199.83</v>
      </c>
      <c r="T237" s="47">
        <f t="shared" si="26"/>
        <v>67.17</v>
      </c>
      <c r="U237" s="50">
        <f t="shared" si="27"/>
        <v>460</v>
      </c>
    </row>
    <row r="238" spans="1:21" x14ac:dyDescent="0.25">
      <c r="A238">
        <v>46645.2307692307</v>
      </c>
      <c r="B238">
        <v>4179</v>
      </c>
      <c r="C238">
        <v>2301</v>
      </c>
      <c r="D238">
        <v>2267</v>
      </c>
      <c r="E238">
        <v>67.17</v>
      </c>
      <c r="F238">
        <v>460</v>
      </c>
      <c r="K238" s="17">
        <f t="shared" si="23"/>
        <v>46.6452307692307</v>
      </c>
      <c r="L238" s="18">
        <f>IF(ISBLANK(B238),#REF!,B238)</f>
        <v>4179</v>
      </c>
      <c r="M238" s="4">
        <f>L238*60*'Berechnungen 525d'!$D$9/1000</f>
        <v>212.11537021276592</v>
      </c>
      <c r="N238" s="19">
        <f>IF(ISBLANK(C238),#REF!,C238)</f>
        <v>2301</v>
      </c>
      <c r="O238" s="19">
        <f>IF(ISBLANK(D238),#REF!,D238)</f>
        <v>2267</v>
      </c>
      <c r="P238" s="19">
        <f t="shared" si="24"/>
        <v>34</v>
      </c>
      <c r="Q238" s="19">
        <f>IF(ISBLANK(E238),#REF!,E238)</f>
        <v>67.17</v>
      </c>
      <c r="R238" s="19">
        <f>IF(ISBLANK(D238),#REF!,D238)</f>
        <v>2267</v>
      </c>
      <c r="S238" s="19">
        <f t="shared" si="25"/>
        <v>-2199.83</v>
      </c>
      <c r="T238" s="47">
        <f t="shared" si="26"/>
        <v>67.17</v>
      </c>
      <c r="U238" s="50">
        <f t="shared" si="27"/>
        <v>460</v>
      </c>
    </row>
    <row r="239" spans="1:21" x14ac:dyDescent="0.25">
      <c r="A239">
        <v>46834.468213152402</v>
      </c>
      <c r="B239">
        <v>4179</v>
      </c>
      <c r="C239">
        <v>2289</v>
      </c>
      <c r="D239">
        <v>2267</v>
      </c>
      <c r="E239">
        <v>67.17</v>
      </c>
      <c r="F239">
        <v>460</v>
      </c>
      <c r="K239" s="17">
        <f t="shared" si="23"/>
        <v>46.834468213152405</v>
      </c>
      <c r="L239" s="18">
        <f>IF(ISBLANK(B239),#REF!,B239)</f>
        <v>4179</v>
      </c>
      <c r="M239" s="4">
        <f>L239*60*'Berechnungen 525d'!$D$9/1000</f>
        <v>212.11537021276592</v>
      </c>
      <c r="N239" s="19">
        <f>IF(ISBLANK(C239),#REF!,C239)</f>
        <v>2289</v>
      </c>
      <c r="O239" s="19">
        <f>IF(ISBLANK(D239),#REF!,D239)</f>
        <v>2267</v>
      </c>
      <c r="P239" s="19">
        <f t="shared" si="24"/>
        <v>22</v>
      </c>
      <c r="Q239" s="19">
        <f>IF(ISBLANK(E239),#REF!,E239)</f>
        <v>67.17</v>
      </c>
      <c r="R239" s="19">
        <f>IF(ISBLANK(D239),#REF!,D239)</f>
        <v>2267</v>
      </c>
      <c r="S239" s="19">
        <f t="shared" si="25"/>
        <v>-2199.83</v>
      </c>
      <c r="T239" s="47">
        <f t="shared" si="26"/>
        <v>67.17</v>
      </c>
      <c r="U239" s="50">
        <f t="shared" si="27"/>
        <v>460</v>
      </c>
    </row>
    <row r="240" spans="1:21" x14ac:dyDescent="0.25">
      <c r="A240">
        <v>47023.705657074002</v>
      </c>
      <c r="B240">
        <v>4179</v>
      </c>
      <c r="C240">
        <v>2289</v>
      </c>
      <c r="D240">
        <v>2267</v>
      </c>
      <c r="E240">
        <v>67.17</v>
      </c>
      <c r="F240">
        <v>456</v>
      </c>
      <c r="K240" s="17">
        <f t="shared" si="23"/>
        <v>47.023705657074004</v>
      </c>
      <c r="L240" s="18">
        <f>IF(ISBLANK(B240),#REF!,B240)</f>
        <v>4179</v>
      </c>
      <c r="M240" s="4">
        <f>L240*60*'Berechnungen 525d'!$D$9/1000</f>
        <v>212.11537021276592</v>
      </c>
      <c r="N240" s="19">
        <f>IF(ISBLANK(C240),#REF!,C240)</f>
        <v>2289</v>
      </c>
      <c r="O240" s="19">
        <f>IF(ISBLANK(D240),#REF!,D240)</f>
        <v>2267</v>
      </c>
      <c r="P240" s="19">
        <f t="shared" si="24"/>
        <v>22</v>
      </c>
      <c r="Q240" s="19">
        <f>IF(ISBLANK(E240),#REF!,E240)</f>
        <v>67.17</v>
      </c>
      <c r="R240" s="19">
        <f>IF(ISBLANK(D240),#REF!,D240)</f>
        <v>2267</v>
      </c>
      <c r="S240" s="19">
        <f t="shared" si="25"/>
        <v>-2199.83</v>
      </c>
      <c r="T240" s="47">
        <f t="shared" si="26"/>
        <v>67.17</v>
      </c>
      <c r="U240" s="50">
        <f t="shared" si="27"/>
        <v>456</v>
      </c>
    </row>
    <row r="241" spans="1:21" x14ac:dyDescent="0.25">
      <c r="A241">
        <v>47212.943100995697</v>
      </c>
      <c r="B241">
        <v>4179</v>
      </c>
      <c r="C241">
        <v>2289</v>
      </c>
      <c r="D241">
        <v>2267</v>
      </c>
      <c r="E241">
        <v>66.17</v>
      </c>
      <c r="F241">
        <v>456</v>
      </c>
      <c r="K241" s="17">
        <f t="shared" si="23"/>
        <v>47.212943100995695</v>
      </c>
      <c r="L241" s="18">
        <f>IF(ISBLANK(B241),#REF!,B241)</f>
        <v>4179</v>
      </c>
      <c r="M241" s="4">
        <f>L241*60*'Berechnungen 525d'!$D$9/1000</f>
        <v>212.11537021276592</v>
      </c>
      <c r="N241" s="19">
        <f>IF(ISBLANK(C241),#REF!,C241)</f>
        <v>2289</v>
      </c>
      <c r="O241" s="19">
        <f>IF(ISBLANK(D241),#REF!,D241)</f>
        <v>2267</v>
      </c>
      <c r="P241" s="19">
        <f t="shared" si="24"/>
        <v>22</v>
      </c>
      <c r="Q241" s="19">
        <f>IF(ISBLANK(E241),#REF!,E241)</f>
        <v>66.17</v>
      </c>
      <c r="R241" s="19">
        <f>IF(ISBLANK(D241),#REF!,D241)</f>
        <v>2267</v>
      </c>
      <c r="S241" s="19">
        <f t="shared" si="25"/>
        <v>-2200.83</v>
      </c>
      <c r="T241" s="47">
        <f t="shared" si="26"/>
        <v>66.17</v>
      </c>
      <c r="U241" s="50">
        <f t="shared" si="27"/>
        <v>456</v>
      </c>
    </row>
    <row r="242" spans="1:21" x14ac:dyDescent="0.25">
      <c r="A242">
        <v>47402.180544917297</v>
      </c>
      <c r="B242">
        <v>4179</v>
      </c>
      <c r="C242">
        <v>2289</v>
      </c>
      <c r="D242">
        <v>2253</v>
      </c>
      <c r="E242">
        <v>66.17</v>
      </c>
      <c r="F242">
        <v>456</v>
      </c>
      <c r="K242" s="17">
        <f t="shared" si="23"/>
        <v>47.4021805449173</v>
      </c>
      <c r="L242" s="18">
        <f>IF(ISBLANK(B242),#REF!,B242)</f>
        <v>4179</v>
      </c>
      <c r="M242" s="4">
        <f>L242*60*'Berechnungen 525d'!$D$9/1000</f>
        <v>212.11537021276592</v>
      </c>
      <c r="N242" s="19">
        <f>IF(ISBLANK(C242),#REF!,C242)</f>
        <v>2289</v>
      </c>
      <c r="O242" s="19">
        <f>IF(ISBLANK(D242),#REF!,D242)</f>
        <v>2253</v>
      </c>
      <c r="P242" s="19">
        <f t="shared" si="24"/>
        <v>36</v>
      </c>
      <c r="Q242" s="19">
        <f>IF(ISBLANK(E242),#REF!,E242)</f>
        <v>66.17</v>
      </c>
      <c r="R242" s="19">
        <f>IF(ISBLANK(D242),#REF!,D242)</f>
        <v>2253</v>
      </c>
      <c r="S242" s="19">
        <f t="shared" si="25"/>
        <v>-2186.83</v>
      </c>
      <c r="T242" s="47">
        <f t="shared" si="26"/>
        <v>66.17</v>
      </c>
      <c r="U242" s="50">
        <f t="shared" si="27"/>
        <v>456</v>
      </c>
    </row>
    <row r="243" spans="1:21" x14ac:dyDescent="0.25">
      <c r="A243">
        <v>47591.417988838999</v>
      </c>
      <c r="B243">
        <v>4202</v>
      </c>
      <c r="C243">
        <v>2289</v>
      </c>
      <c r="D243">
        <v>2253</v>
      </c>
      <c r="E243">
        <v>66.17</v>
      </c>
      <c r="F243">
        <v>456</v>
      </c>
      <c r="K243" s="17">
        <f t="shared" si="23"/>
        <v>47.591417988838998</v>
      </c>
      <c r="L243" s="18">
        <f>IF(ISBLANK(B243),#REF!,B243)</f>
        <v>4202</v>
      </c>
      <c r="M243" s="4">
        <f>L243*60*'Berechnungen 525d'!$D$9/1000</f>
        <v>213.2827914893617</v>
      </c>
      <c r="N243" s="19">
        <f>IF(ISBLANK(C243),#REF!,C243)</f>
        <v>2289</v>
      </c>
      <c r="O243" s="19">
        <f>IF(ISBLANK(D243),#REF!,D243)</f>
        <v>2253</v>
      </c>
      <c r="P243" s="19">
        <f t="shared" si="24"/>
        <v>36</v>
      </c>
      <c r="Q243" s="19">
        <f>IF(ISBLANK(E243),#REF!,E243)</f>
        <v>66.17</v>
      </c>
      <c r="R243" s="19">
        <f>IF(ISBLANK(D243),#REF!,D243)</f>
        <v>2253</v>
      </c>
      <c r="S243" s="19">
        <f t="shared" si="25"/>
        <v>-2186.83</v>
      </c>
      <c r="T243" s="47">
        <f t="shared" si="26"/>
        <v>66.17</v>
      </c>
      <c r="U243" s="50">
        <f t="shared" si="27"/>
        <v>456</v>
      </c>
    </row>
    <row r="244" spans="1:21" x14ac:dyDescent="0.25">
      <c r="A244">
        <v>47780.655432760701</v>
      </c>
      <c r="B244">
        <v>4202</v>
      </c>
      <c r="C244">
        <v>2277</v>
      </c>
      <c r="D244">
        <v>2253</v>
      </c>
      <c r="E244">
        <v>66.17</v>
      </c>
      <c r="F244">
        <v>456</v>
      </c>
      <c r="K244" s="17">
        <f t="shared" si="23"/>
        <v>47.780655432760703</v>
      </c>
      <c r="L244" s="18">
        <f>IF(ISBLANK(B244),#REF!,B244)</f>
        <v>4202</v>
      </c>
      <c r="M244" s="4">
        <f>L244*60*'Berechnungen 525d'!$D$9/1000</f>
        <v>213.2827914893617</v>
      </c>
      <c r="N244" s="19">
        <f>IF(ISBLANK(C244),#REF!,C244)</f>
        <v>2277</v>
      </c>
      <c r="O244" s="19">
        <f>IF(ISBLANK(D244),#REF!,D244)</f>
        <v>2253</v>
      </c>
      <c r="P244" s="19">
        <f t="shared" si="24"/>
        <v>24</v>
      </c>
      <c r="Q244" s="19">
        <f>IF(ISBLANK(E244),#REF!,E244)</f>
        <v>66.17</v>
      </c>
      <c r="R244" s="19">
        <f>IF(ISBLANK(D244),#REF!,D244)</f>
        <v>2253</v>
      </c>
      <c r="S244" s="19">
        <f t="shared" si="25"/>
        <v>-2186.83</v>
      </c>
      <c r="T244" s="47">
        <f t="shared" si="26"/>
        <v>66.17</v>
      </c>
      <c r="U244" s="50">
        <f t="shared" si="27"/>
        <v>456</v>
      </c>
    </row>
    <row r="245" spans="1:21" x14ac:dyDescent="0.25">
      <c r="A245">
        <v>47969.892876682301</v>
      </c>
      <c r="B245">
        <v>4202</v>
      </c>
      <c r="C245">
        <v>2277</v>
      </c>
      <c r="D245">
        <v>2253</v>
      </c>
      <c r="E245">
        <v>66.17</v>
      </c>
      <c r="F245">
        <v>458</v>
      </c>
      <c r="K245" s="17">
        <f t="shared" si="23"/>
        <v>47.969892876682302</v>
      </c>
      <c r="L245" s="18">
        <f>IF(ISBLANK(B245),#REF!,B245)</f>
        <v>4202</v>
      </c>
      <c r="M245" s="4">
        <f>L245*60*'Berechnungen 525d'!$D$9/1000</f>
        <v>213.2827914893617</v>
      </c>
      <c r="N245" s="19">
        <f>IF(ISBLANK(C245),#REF!,C245)</f>
        <v>2277</v>
      </c>
      <c r="O245" s="19">
        <f>IF(ISBLANK(D245),#REF!,D245)</f>
        <v>2253</v>
      </c>
      <c r="P245" s="19">
        <f t="shared" si="24"/>
        <v>24</v>
      </c>
      <c r="Q245" s="19">
        <f>IF(ISBLANK(E245),#REF!,E245)</f>
        <v>66.17</v>
      </c>
      <c r="R245" s="19">
        <f>IF(ISBLANK(D245),#REF!,D245)</f>
        <v>2253</v>
      </c>
      <c r="S245" s="19">
        <f t="shared" si="25"/>
        <v>-2186.83</v>
      </c>
      <c r="T245" s="47">
        <f t="shared" si="26"/>
        <v>66.17</v>
      </c>
      <c r="U245" s="50">
        <f t="shared" si="27"/>
        <v>458</v>
      </c>
    </row>
    <row r="246" spans="1:21" x14ac:dyDescent="0.25">
      <c r="A246">
        <v>48159.130320604003</v>
      </c>
      <c r="B246">
        <v>4202</v>
      </c>
      <c r="C246">
        <v>2277</v>
      </c>
      <c r="D246">
        <v>2253</v>
      </c>
      <c r="E246">
        <v>65.8</v>
      </c>
      <c r="F246">
        <v>458</v>
      </c>
      <c r="K246" s="17">
        <f t="shared" si="23"/>
        <v>48.159130320604</v>
      </c>
      <c r="L246" s="18">
        <f>IF(ISBLANK(B246),#REF!,B246)</f>
        <v>4202</v>
      </c>
      <c r="M246" s="4">
        <f>L246*60*'Berechnungen 525d'!$D$9/1000</f>
        <v>213.2827914893617</v>
      </c>
      <c r="N246" s="19">
        <f>IF(ISBLANK(C246),#REF!,C246)</f>
        <v>2277</v>
      </c>
      <c r="O246" s="19">
        <f>IF(ISBLANK(D246),#REF!,D246)</f>
        <v>2253</v>
      </c>
      <c r="P246" s="19">
        <f t="shared" si="24"/>
        <v>24</v>
      </c>
      <c r="Q246" s="19">
        <f>IF(ISBLANK(E246),#REF!,E246)</f>
        <v>65.8</v>
      </c>
      <c r="R246" s="19">
        <f>IF(ISBLANK(D246),#REF!,D246)</f>
        <v>2253</v>
      </c>
      <c r="S246" s="19">
        <f t="shared" si="25"/>
        <v>-2187.1999999999998</v>
      </c>
      <c r="T246" s="47">
        <f t="shared" si="26"/>
        <v>65.8</v>
      </c>
      <c r="U246" s="50">
        <f t="shared" si="27"/>
        <v>458</v>
      </c>
    </row>
    <row r="247" spans="1:21" x14ac:dyDescent="0.25">
      <c r="A247">
        <v>48348.367764525603</v>
      </c>
      <c r="B247">
        <v>4202</v>
      </c>
      <c r="C247">
        <v>2277</v>
      </c>
      <c r="D247">
        <v>2247</v>
      </c>
      <c r="E247">
        <v>65.8</v>
      </c>
      <c r="F247">
        <v>458</v>
      </c>
      <c r="K247" s="17">
        <f t="shared" si="23"/>
        <v>48.348367764525605</v>
      </c>
      <c r="L247" s="18">
        <f>IF(ISBLANK(B247),#REF!,B247)</f>
        <v>4202</v>
      </c>
      <c r="M247" s="4">
        <f>L247*60*'Berechnungen 525d'!$D$9/1000</f>
        <v>213.2827914893617</v>
      </c>
      <c r="N247" s="19">
        <f>IF(ISBLANK(C247),#REF!,C247)</f>
        <v>2277</v>
      </c>
      <c r="O247" s="19">
        <f>IF(ISBLANK(D247),#REF!,D247)</f>
        <v>2247</v>
      </c>
      <c r="P247" s="19">
        <f t="shared" si="24"/>
        <v>30</v>
      </c>
      <c r="Q247" s="19">
        <f>IF(ISBLANK(E247),#REF!,E247)</f>
        <v>65.8</v>
      </c>
      <c r="R247" s="19">
        <f>IF(ISBLANK(D247),#REF!,D247)</f>
        <v>2247</v>
      </c>
      <c r="S247" s="19">
        <f t="shared" si="25"/>
        <v>-2181.1999999999998</v>
      </c>
      <c r="T247" s="47">
        <f t="shared" si="26"/>
        <v>65.8</v>
      </c>
      <c r="U247" s="50">
        <f t="shared" si="27"/>
        <v>458</v>
      </c>
    </row>
    <row r="248" spans="1:21" x14ac:dyDescent="0.25">
      <c r="A248">
        <v>48537.605208447298</v>
      </c>
      <c r="B248">
        <v>4222</v>
      </c>
      <c r="C248">
        <v>2277</v>
      </c>
      <c r="D248">
        <v>2247</v>
      </c>
      <c r="E248">
        <v>65.8</v>
      </c>
      <c r="F248">
        <v>458</v>
      </c>
      <c r="K248" s="17">
        <f t="shared" si="23"/>
        <v>48.537605208447296</v>
      </c>
      <c r="L248" s="18">
        <f>IF(ISBLANK(B248),#REF!,B248)</f>
        <v>4222</v>
      </c>
      <c r="M248" s="4">
        <f>L248*60*'Berechnungen 525d'!$D$9/1000</f>
        <v>214.29794042553192</v>
      </c>
      <c r="N248" s="19">
        <f>IF(ISBLANK(C248),#REF!,C248)</f>
        <v>2277</v>
      </c>
      <c r="O248" s="19">
        <f>IF(ISBLANK(D248),#REF!,D248)</f>
        <v>2247</v>
      </c>
      <c r="P248" s="19">
        <f t="shared" si="24"/>
        <v>30</v>
      </c>
      <c r="Q248" s="19">
        <f>IF(ISBLANK(E248),#REF!,E248)</f>
        <v>65.8</v>
      </c>
      <c r="R248" s="19">
        <f>IF(ISBLANK(D248),#REF!,D248)</f>
        <v>2247</v>
      </c>
      <c r="S248" s="19">
        <f t="shared" si="25"/>
        <v>-2181.1999999999998</v>
      </c>
      <c r="T248" s="47">
        <f t="shared" si="26"/>
        <v>65.8</v>
      </c>
      <c r="U248" s="50">
        <f t="shared" si="27"/>
        <v>458</v>
      </c>
    </row>
    <row r="249" spans="1:21" x14ac:dyDescent="0.25">
      <c r="A249">
        <v>48726.842652368898</v>
      </c>
      <c r="B249">
        <v>4222</v>
      </c>
      <c r="C249">
        <v>2257</v>
      </c>
      <c r="D249">
        <v>2247</v>
      </c>
      <c r="E249">
        <v>65.8</v>
      </c>
      <c r="F249">
        <v>458</v>
      </c>
      <c r="K249" s="17">
        <f t="shared" si="23"/>
        <v>48.726842652368894</v>
      </c>
      <c r="L249" s="18">
        <f>IF(ISBLANK(B249),#REF!,B249)</f>
        <v>4222</v>
      </c>
      <c r="M249" s="4">
        <f>L249*60*'Berechnungen 525d'!$D$9/1000</f>
        <v>214.29794042553192</v>
      </c>
      <c r="N249" s="19">
        <f>IF(ISBLANK(C249),#REF!,C249)</f>
        <v>2257</v>
      </c>
      <c r="O249" s="19">
        <f>IF(ISBLANK(D249),#REF!,D249)</f>
        <v>2247</v>
      </c>
      <c r="P249" s="19">
        <f t="shared" si="24"/>
        <v>10</v>
      </c>
      <c r="Q249" s="19">
        <f>IF(ISBLANK(E249),#REF!,E249)</f>
        <v>65.8</v>
      </c>
      <c r="R249" s="19">
        <f>IF(ISBLANK(D249),#REF!,D249)</f>
        <v>2247</v>
      </c>
      <c r="S249" s="19">
        <f t="shared" si="25"/>
        <v>-2181.1999999999998</v>
      </c>
      <c r="T249" s="47">
        <f t="shared" si="26"/>
        <v>65.8</v>
      </c>
      <c r="U249" s="50">
        <f t="shared" si="27"/>
        <v>458</v>
      </c>
    </row>
    <row r="250" spans="1:21" x14ac:dyDescent="0.25">
      <c r="A250">
        <v>48916.0800962906</v>
      </c>
      <c r="B250">
        <v>4222</v>
      </c>
      <c r="C250">
        <v>2257</v>
      </c>
      <c r="D250">
        <v>2247</v>
      </c>
      <c r="E250">
        <v>65.8</v>
      </c>
      <c r="F250">
        <v>452</v>
      </c>
      <c r="K250" s="17">
        <f t="shared" si="23"/>
        <v>48.916080096290599</v>
      </c>
      <c r="L250" s="18">
        <f>IF(ISBLANK(B250),#REF!,B250)</f>
        <v>4222</v>
      </c>
      <c r="M250" s="4">
        <f>L250*60*'Berechnungen 525d'!$D$9/1000</f>
        <v>214.29794042553192</v>
      </c>
      <c r="N250" s="19">
        <f>IF(ISBLANK(C250),#REF!,C250)</f>
        <v>2257</v>
      </c>
      <c r="O250" s="19">
        <f>IF(ISBLANK(D250),#REF!,D250)</f>
        <v>2247</v>
      </c>
      <c r="P250" s="19">
        <f t="shared" si="24"/>
        <v>10</v>
      </c>
      <c r="Q250" s="19">
        <f>IF(ISBLANK(E250),#REF!,E250)</f>
        <v>65.8</v>
      </c>
      <c r="R250" s="19">
        <f>IF(ISBLANK(D250),#REF!,D250)</f>
        <v>2247</v>
      </c>
      <c r="S250" s="19">
        <f t="shared" si="25"/>
        <v>-2181.1999999999998</v>
      </c>
      <c r="T250" s="47">
        <f t="shared" si="26"/>
        <v>65.8</v>
      </c>
      <c r="U250" s="50">
        <f t="shared" si="27"/>
        <v>452</v>
      </c>
    </row>
    <row r="251" spans="1:21" x14ac:dyDescent="0.25">
      <c r="A251">
        <v>49105.3175402122</v>
      </c>
      <c r="B251">
        <v>4222</v>
      </c>
      <c r="C251">
        <v>2257</v>
      </c>
      <c r="D251">
        <v>2247</v>
      </c>
      <c r="E251">
        <v>65.27</v>
      </c>
      <c r="F251">
        <v>452</v>
      </c>
      <c r="K251" s="17">
        <f t="shared" si="23"/>
        <v>49.105317540212198</v>
      </c>
      <c r="L251" s="18">
        <f>IF(ISBLANK(B251),#REF!,B251)</f>
        <v>4222</v>
      </c>
      <c r="M251" s="4">
        <f>L251*60*'Berechnungen 525d'!$D$9/1000</f>
        <v>214.29794042553192</v>
      </c>
      <c r="N251" s="19">
        <f>IF(ISBLANK(C251),#REF!,C251)</f>
        <v>2257</v>
      </c>
      <c r="O251" s="19">
        <f>IF(ISBLANK(D251),#REF!,D251)</f>
        <v>2247</v>
      </c>
      <c r="P251" s="19">
        <f t="shared" si="24"/>
        <v>10</v>
      </c>
      <c r="Q251" s="19">
        <f>IF(ISBLANK(E251),#REF!,E251)</f>
        <v>65.27</v>
      </c>
      <c r="R251" s="19">
        <f>IF(ISBLANK(D251),#REF!,D251)</f>
        <v>2247</v>
      </c>
      <c r="S251" s="19">
        <f t="shared" si="25"/>
        <v>-2181.73</v>
      </c>
      <c r="T251" s="47">
        <f t="shared" si="26"/>
        <v>65.27</v>
      </c>
      <c r="U251" s="50">
        <f t="shared" si="27"/>
        <v>452</v>
      </c>
    </row>
    <row r="252" spans="1:21" x14ac:dyDescent="0.25">
      <c r="A252">
        <v>49294.554984133902</v>
      </c>
      <c r="B252">
        <v>4222</v>
      </c>
      <c r="C252">
        <v>2257</v>
      </c>
      <c r="D252">
        <v>2238</v>
      </c>
      <c r="E252">
        <v>65.27</v>
      </c>
      <c r="F252">
        <v>452</v>
      </c>
      <c r="K252" s="17">
        <f t="shared" si="23"/>
        <v>49.294554984133903</v>
      </c>
      <c r="L252" s="18">
        <f>IF(ISBLANK(B252),#REF!,B252)</f>
        <v>4222</v>
      </c>
      <c r="M252" s="4">
        <f>L252*60*'Berechnungen 525d'!$D$9/1000</f>
        <v>214.29794042553192</v>
      </c>
      <c r="N252" s="19">
        <f>IF(ISBLANK(C252),#REF!,C252)</f>
        <v>2257</v>
      </c>
      <c r="O252" s="19">
        <f>IF(ISBLANK(D252),#REF!,D252)</f>
        <v>2238</v>
      </c>
      <c r="P252" s="19">
        <f t="shared" si="24"/>
        <v>19</v>
      </c>
      <c r="Q252" s="19">
        <f>IF(ISBLANK(E252),#REF!,E252)</f>
        <v>65.27</v>
      </c>
      <c r="R252" s="19">
        <f>IF(ISBLANK(D252),#REF!,D252)</f>
        <v>2238</v>
      </c>
      <c r="S252" s="19">
        <f t="shared" si="25"/>
        <v>-2172.73</v>
      </c>
      <c r="T252" s="47">
        <f t="shared" si="26"/>
        <v>65.27</v>
      </c>
      <c r="U252" s="50">
        <f t="shared" si="27"/>
        <v>452</v>
      </c>
    </row>
    <row r="253" spans="1:21" x14ac:dyDescent="0.25">
      <c r="A253">
        <v>49483.792428055502</v>
      </c>
      <c r="B253">
        <v>4239</v>
      </c>
      <c r="C253">
        <v>2257</v>
      </c>
      <c r="D253">
        <v>2238</v>
      </c>
      <c r="E253">
        <v>65.27</v>
      </c>
      <c r="F253">
        <v>452</v>
      </c>
      <c r="K253" s="17">
        <f t="shared" si="23"/>
        <v>49.483792428055501</v>
      </c>
      <c r="L253" s="18">
        <f>IF(ISBLANK(B253),#REF!,B253)</f>
        <v>4239</v>
      </c>
      <c r="M253" s="4">
        <f>L253*60*'Berechnungen 525d'!$D$9/1000</f>
        <v>215.16081702127659</v>
      </c>
      <c r="N253" s="19">
        <f>IF(ISBLANK(C253),#REF!,C253)</f>
        <v>2257</v>
      </c>
      <c r="O253" s="19">
        <f>IF(ISBLANK(D253),#REF!,D253)</f>
        <v>2238</v>
      </c>
      <c r="P253" s="19">
        <f t="shared" si="24"/>
        <v>19</v>
      </c>
      <c r="Q253" s="19">
        <f>IF(ISBLANK(E253),#REF!,E253)</f>
        <v>65.27</v>
      </c>
      <c r="R253" s="19">
        <f>IF(ISBLANK(D253),#REF!,D253)</f>
        <v>2238</v>
      </c>
      <c r="S253" s="19">
        <f t="shared" si="25"/>
        <v>-2172.73</v>
      </c>
      <c r="T253" s="47">
        <f t="shared" si="26"/>
        <v>65.27</v>
      </c>
      <c r="U253" s="50">
        <f t="shared" si="27"/>
        <v>452</v>
      </c>
    </row>
    <row r="254" spans="1:21" x14ac:dyDescent="0.25">
      <c r="A254">
        <v>49673.029871977204</v>
      </c>
      <c r="B254">
        <v>4239</v>
      </c>
      <c r="C254">
        <v>2243</v>
      </c>
      <c r="D254">
        <v>2238</v>
      </c>
      <c r="E254">
        <v>65.27</v>
      </c>
      <c r="F254">
        <v>452</v>
      </c>
      <c r="K254" s="17">
        <f t="shared" si="23"/>
        <v>49.673029871977207</v>
      </c>
      <c r="L254" s="18">
        <f>IF(ISBLANK(B254),#REF!,B254)</f>
        <v>4239</v>
      </c>
      <c r="M254" s="4">
        <f>L254*60*'Berechnungen 525d'!$D$9/1000</f>
        <v>215.16081702127659</v>
      </c>
      <c r="N254" s="19">
        <f>IF(ISBLANK(C254),#REF!,C254)</f>
        <v>2243</v>
      </c>
      <c r="O254" s="19">
        <f>IF(ISBLANK(D254),#REF!,D254)</f>
        <v>2238</v>
      </c>
      <c r="P254" s="19">
        <f t="shared" si="24"/>
        <v>5</v>
      </c>
      <c r="Q254" s="19">
        <f>IF(ISBLANK(E254),#REF!,E254)</f>
        <v>65.27</v>
      </c>
      <c r="R254" s="19">
        <f>IF(ISBLANK(D254),#REF!,D254)</f>
        <v>2238</v>
      </c>
      <c r="S254" s="19">
        <f t="shared" si="25"/>
        <v>-2172.73</v>
      </c>
      <c r="T254" s="47">
        <f t="shared" si="26"/>
        <v>65.27</v>
      </c>
      <c r="U254" s="50">
        <f t="shared" si="27"/>
        <v>452</v>
      </c>
    </row>
    <row r="255" spans="1:21" x14ac:dyDescent="0.25">
      <c r="A255">
        <v>49862.267315898796</v>
      </c>
      <c r="B255">
        <v>4239</v>
      </c>
      <c r="C255">
        <v>2243</v>
      </c>
      <c r="D255">
        <v>2238</v>
      </c>
      <c r="E255">
        <v>65.27</v>
      </c>
      <c r="F255">
        <v>454</v>
      </c>
      <c r="K255" s="17">
        <f t="shared" si="23"/>
        <v>49.862267315898798</v>
      </c>
      <c r="L255" s="18">
        <f>IF(ISBLANK(B255),#REF!,B255)</f>
        <v>4239</v>
      </c>
      <c r="M255" s="4">
        <f>L255*60*'Berechnungen 525d'!$D$9/1000</f>
        <v>215.16081702127659</v>
      </c>
      <c r="N255" s="19">
        <f>IF(ISBLANK(C255),#REF!,C255)</f>
        <v>2243</v>
      </c>
      <c r="O255" s="19">
        <f>IF(ISBLANK(D255),#REF!,D255)</f>
        <v>2238</v>
      </c>
      <c r="P255" s="19">
        <f t="shared" si="24"/>
        <v>5</v>
      </c>
      <c r="Q255" s="19">
        <f>IF(ISBLANK(E255),#REF!,E255)</f>
        <v>65.27</v>
      </c>
      <c r="R255" s="19">
        <f>IF(ISBLANK(D255),#REF!,D255)</f>
        <v>2238</v>
      </c>
      <c r="S255" s="19">
        <f t="shared" si="25"/>
        <v>-2172.73</v>
      </c>
      <c r="T255" s="47">
        <f t="shared" si="26"/>
        <v>65.27</v>
      </c>
      <c r="U255" s="50">
        <f t="shared" si="27"/>
        <v>454</v>
      </c>
    </row>
    <row r="256" spans="1:21" x14ac:dyDescent="0.25">
      <c r="A256">
        <v>50051.504759820498</v>
      </c>
      <c r="B256">
        <v>4239</v>
      </c>
      <c r="C256">
        <v>2243</v>
      </c>
      <c r="D256">
        <v>2238</v>
      </c>
      <c r="E256">
        <v>64.150000000000006</v>
      </c>
      <c r="F256">
        <v>454</v>
      </c>
      <c r="K256" s="17">
        <f t="shared" si="23"/>
        <v>50.051504759820496</v>
      </c>
      <c r="L256" s="18">
        <f>IF(ISBLANK(B256),#REF!,B256)</f>
        <v>4239</v>
      </c>
      <c r="M256" s="4">
        <f>L256*60*'Berechnungen 525d'!$D$9/1000</f>
        <v>215.16081702127659</v>
      </c>
      <c r="N256" s="19">
        <f>IF(ISBLANK(C256),#REF!,C256)</f>
        <v>2243</v>
      </c>
      <c r="O256" s="19">
        <f>IF(ISBLANK(D256),#REF!,D256)</f>
        <v>2238</v>
      </c>
      <c r="P256" s="19">
        <f t="shared" si="24"/>
        <v>5</v>
      </c>
      <c r="Q256" s="19">
        <f>IF(ISBLANK(E256),#REF!,E256)</f>
        <v>64.150000000000006</v>
      </c>
      <c r="R256" s="19">
        <f>IF(ISBLANK(D256),#REF!,D256)</f>
        <v>2238</v>
      </c>
      <c r="S256" s="19">
        <f t="shared" si="25"/>
        <v>-2173.85</v>
      </c>
      <c r="T256" s="47">
        <f t="shared" si="26"/>
        <v>64.150000000000006</v>
      </c>
      <c r="U256" s="50">
        <f t="shared" si="27"/>
        <v>454</v>
      </c>
    </row>
    <row r="257" spans="1:21" x14ac:dyDescent="0.25">
      <c r="A257">
        <v>50240.7422037422</v>
      </c>
      <c r="B257">
        <v>4239</v>
      </c>
      <c r="C257">
        <v>2243</v>
      </c>
      <c r="D257">
        <v>2237</v>
      </c>
      <c r="E257">
        <v>64.150000000000006</v>
      </c>
      <c r="F257">
        <v>454</v>
      </c>
      <c r="K257" s="17">
        <f t="shared" si="23"/>
        <v>50.240742203742201</v>
      </c>
      <c r="L257" s="18">
        <f>IF(ISBLANK(B257),#REF!,B257)</f>
        <v>4239</v>
      </c>
      <c r="M257" s="4">
        <f>L257*60*'Berechnungen 525d'!$D$9/1000</f>
        <v>215.16081702127659</v>
      </c>
      <c r="N257" s="19">
        <f>IF(ISBLANK(C257),#REF!,C257)</f>
        <v>2243</v>
      </c>
      <c r="O257" s="19">
        <f>IF(ISBLANK(D257),#REF!,D257)</f>
        <v>2237</v>
      </c>
      <c r="P257" s="19">
        <f t="shared" si="24"/>
        <v>6</v>
      </c>
      <c r="Q257" s="19">
        <f>IF(ISBLANK(E257),#REF!,E257)</f>
        <v>64.150000000000006</v>
      </c>
      <c r="R257" s="19">
        <f>IF(ISBLANK(D257),#REF!,D257)</f>
        <v>2237</v>
      </c>
      <c r="S257" s="19">
        <f t="shared" si="25"/>
        <v>-2172.85</v>
      </c>
      <c r="T257" s="47">
        <f t="shared" si="26"/>
        <v>64.150000000000006</v>
      </c>
      <c r="U257" s="50">
        <f t="shared" si="27"/>
        <v>454</v>
      </c>
    </row>
    <row r="258" spans="1:21" x14ac:dyDescent="0.25">
      <c r="A258">
        <v>50429.9796476638</v>
      </c>
      <c r="B258">
        <v>4259</v>
      </c>
      <c r="C258">
        <v>2243</v>
      </c>
      <c r="D258">
        <v>2237</v>
      </c>
      <c r="E258">
        <v>64.150000000000006</v>
      </c>
      <c r="F258">
        <v>454</v>
      </c>
      <c r="K258" s="17">
        <f t="shared" si="23"/>
        <v>50.429979647663799</v>
      </c>
      <c r="L258" s="18">
        <f>IF(ISBLANK(B258),#REF!,B258)</f>
        <v>4259</v>
      </c>
      <c r="M258" s="4">
        <f>L258*60*'Berechnungen 525d'!$D$9/1000</f>
        <v>216.17596595744681</v>
      </c>
      <c r="N258" s="19">
        <f>IF(ISBLANK(C258),#REF!,C258)</f>
        <v>2243</v>
      </c>
      <c r="O258" s="19">
        <f>IF(ISBLANK(D258),#REF!,D258)</f>
        <v>2237</v>
      </c>
      <c r="P258" s="19">
        <f t="shared" si="24"/>
        <v>6</v>
      </c>
      <c r="Q258" s="19">
        <f>IF(ISBLANK(E258),#REF!,E258)</f>
        <v>64.150000000000006</v>
      </c>
      <c r="R258" s="19">
        <f>IF(ISBLANK(D258),#REF!,D258)</f>
        <v>2237</v>
      </c>
      <c r="S258" s="19">
        <f t="shared" si="25"/>
        <v>-2172.85</v>
      </c>
      <c r="T258" s="47">
        <f t="shared" si="26"/>
        <v>64.150000000000006</v>
      </c>
      <c r="U258" s="50">
        <f t="shared" si="27"/>
        <v>454</v>
      </c>
    </row>
    <row r="259" spans="1:21" x14ac:dyDescent="0.25">
      <c r="A259">
        <v>50619.217091585502</v>
      </c>
      <c r="B259">
        <v>4259</v>
      </c>
      <c r="C259">
        <v>2213</v>
      </c>
      <c r="D259">
        <v>2237</v>
      </c>
      <c r="E259">
        <v>64.150000000000006</v>
      </c>
      <c r="F259">
        <v>454</v>
      </c>
      <c r="K259" s="17">
        <f t="shared" si="23"/>
        <v>50.619217091585504</v>
      </c>
      <c r="L259" s="18">
        <f>IF(ISBLANK(B259),#REF!,B259)</f>
        <v>4259</v>
      </c>
      <c r="M259" s="4">
        <f>L259*60*'Berechnungen 525d'!$D$9/1000</f>
        <v>216.17596595744681</v>
      </c>
      <c r="N259" s="19">
        <f>IF(ISBLANK(C259),#REF!,C259)</f>
        <v>2213</v>
      </c>
      <c r="O259" s="19">
        <f>IF(ISBLANK(D259),#REF!,D259)</f>
        <v>2237</v>
      </c>
      <c r="P259" s="19">
        <f t="shared" si="24"/>
        <v>-24</v>
      </c>
      <c r="Q259" s="19">
        <f>IF(ISBLANK(E259),#REF!,E259)</f>
        <v>64.150000000000006</v>
      </c>
      <c r="R259" s="19">
        <f>IF(ISBLANK(D259),#REF!,D259)</f>
        <v>2237</v>
      </c>
      <c r="S259" s="19">
        <f t="shared" si="25"/>
        <v>-2172.85</v>
      </c>
      <c r="T259" s="47">
        <f t="shared" si="26"/>
        <v>64.150000000000006</v>
      </c>
      <c r="U259" s="50">
        <f t="shared" si="27"/>
        <v>454</v>
      </c>
    </row>
    <row r="260" spans="1:21" x14ac:dyDescent="0.25">
      <c r="A260">
        <v>50808.454535507102</v>
      </c>
      <c r="B260">
        <v>4259</v>
      </c>
      <c r="C260">
        <v>2213</v>
      </c>
      <c r="D260">
        <v>2237</v>
      </c>
      <c r="E260">
        <v>64.150000000000006</v>
      </c>
      <c r="F260">
        <v>444</v>
      </c>
      <c r="K260" s="17">
        <f t="shared" ref="K260:K294" si="28">A260/1000</f>
        <v>50.808454535507103</v>
      </c>
      <c r="L260" s="18">
        <f>IF(ISBLANK(B260),#REF!,B260)</f>
        <v>4259</v>
      </c>
      <c r="M260" s="4">
        <f>L260*60*'Berechnungen 525d'!$D$9/1000</f>
        <v>216.17596595744681</v>
      </c>
      <c r="N260" s="19">
        <f>IF(ISBLANK(C260),#REF!,C260)</f>
        <v>2213</v>
      </c>
      <c r="O260" s="19">
        <f>IF(ISBLANK(D260),#REF!,D260)</f>
        <v>2237</v>
      </c>
      <c r="P260" s="19">
        <f t="shared" si="24"/>
        <v>-24</v>
      </c>
      <c r="Q260" s="19">
        <f>IF(ISBLANK(E260),#REF!,E260)</f>
        <v>64.150000000000006</v>
      </c>
      <c r="R260" s="19">
        <f>IF(ISBLANK(D260),#REF!,D260)</f>
        <v>2237</v>
      </c>
      <c r="S260" s="19">
        <f t="shared" si="25"/>
        <v>-2172.85</v>
      </c>
      <c r="T260" s="47">
        <f t="shared" si="26"/>
        <v>64.150000000000006</v>
      </c>
      <c r="U260" s="50">
        <f t="shared" si="27"/>
        <v>444</v>
      </c>
    </row>
    <row r="261" spans="1:21" x14ac:dyDescent="0.25">
      <c r="A261">
        <v>50997.691979428797</v>
      </c>
      <c r="B261">
        <v>4259</v>
      </c>
      <c r="C261">
        <v>2213</v>
      </c>
      <c r="D261">
        <v>2237</v>
      </c>
      <c r="E261">
        <v>64.209999999999994</v>
      </c>
      <c r="F261">
        <v>444</v>
      </c>
      <c r="K261" s="17">
        <f t="shared" si="28"/>
        <v>50.997691979428794</v>
      </c>
      <c r="L261" s="18">
        <f>IF(ISBLANK(B261),#REF!,B261)</f>
        <v>4259</v>
      </c>
      <c r="M261" s="4">
        <f>L261*60*'Berechnungen 525d'!$D$9/1000</f>
        <v>216.17596595744681</v>
      </c>
      <c r="N261" s="19">
        <f>IF(ISBLANK(C261),#REF!,C261)</f>
        <v>2213</v>
      </c>
      <c r="O261" s="19">
        <f>IF(ISBLANK(D261),#REF!,D261)</f>
        <v>2237</v>
      </c>
      <c r="P261" s="19">
        <f t="shared" si="24"/>
        <v>-24</v>
      </c>
      <c r="Q261" s="19">
        <f>IF(ISBLANK(E261),#REF!,E261)</f>
        <v>64.209999999999994</v>
      </c>
      <c r="R261" s="19">
        <f>IF(ISBLANK(D261),#REF!,D261)</f>
        <v>2237</v>
      </c>
      <c r="S261" s="19">
        <f t="shared" si="25"/>
        <v>-2172.79</v>
      </c>
      <c r="T261" s="47">
        <f t="shared" si="26"/>
        <v>64.209999999999994</v>
      </c>
      <c r="U261" s="50">
        <f t="shared" si="27"/>
        <v>444</v>
      </c>
    </row>
    <row r="262" spans="1:21" x14ac:dyDescent="0.25">
      <c r="A262">
        <v>51186.929423350397</v>
      </c>
      <c r="B262">
        <v>4259</v>
      </c>
      <c r="C262">
        <v>2213</v>
      </c>
      <c r="D262">
        <v>2232</v>
      </c>
      <c r="E262">
        <v>64.209999999999994</v>
      </c>
      <c r="F262">
        <v>444</v>
      </c>
      <c r="K262" s="17">
        <f t="shared" si="28"/>
        <v>51.186929423350399</v>
      </c>
      <c r="L262" s="18">
        <f>IF(ISBLANK(B262),#REF!,B262)</f>
        <v>4259</v>
      </c>
      <c r="M262" s="4">
        <f>L262*60*'Berechnungen 525d'!$D$9/1000</f>
        <v>216.17596595744681</v>
      </c>
      <c r="N262" s="19">
        <f>IF(ISBLANK(C262),#REF!,C262)</f>
        <v>2213</v>
      </c>
      <c r="O262" s="19">
        <f>IF(ISBLANK(D262),#REF!,D262)</f>
        <v>2232</v>
      </c>
      <c r="P262" s="19">
        <f t="shared" si="24"/>
        <v>-19</v>
      </c>
      <c r="Q262" s="19">
        <f>IF(ISBLANK(E262),#REF!,E262)</f>
        <v>64.209999999999994</v>
      </c>
      <c r="R262" s="19">
        <f>IF(ISBLANK(D262),#REF!,D262)</f>
        <v>2232</v>
      </c>
      <c r="S262" s="19">
        <f t="shared" si="25"/>
        <v>-2167.79</v>
      </c>
      <c r="T262" s="47">
        <f t="shared" si="26"/>
        <v>64.209999999999994</v>
      </c>
      <c r="U262" s="50">
        <f t="shared" si="27"/>
        <v>444</v>
      </c>
    </row>
    <row r="263" spans="1:21" x14ac:dyDescent="0.25">
      <c r="A263">
        <v>51376.166867272099</v>
      </c>
      <c r="B263">
        <v>4267</v>
      </c>
      <c r="C263">
        <v>2213</v>
      </c>
      <c r="D263">
        <v>2232</v>
      </c>
      <c r="E263">
        <v>64.209999999999994</v>
      </c>
      <c r="F263">
        <v>444</v>
      </c>
      <c r="K263" s="17">
        <f t="shared" si="28"/>
        <v>51.376166867272097</v>
      </c>
      <c r="L263" s="18">
        <f>IF(ISBLANK(B263),#REF!,B263)</f>
        <v>4267</v>
      </c>
      <c r="M263" s="4">
        <f>L263*60*'Berechnungen 525d'!$D$9/1000</f>
        <v>216.58202553191487</v>
      </c>
      <c r="N263" s="19">
        <f>IF(ISBLANK(C263),#REF!,C263)</f>
        <v>2213</v>
      </c>
      <c r="O263" s="19">
        <f>IF(ISBLANK(D263),#REF!,D263)</f>
        <v>2232</v>
      </c>
      <c r="P263" s="19">
        <f t="shared" si="24"/>
        <v>-19</v>
      </c>
      <c r="Q263" s="19">
        <f>IF(ISBLANK(E263),#REF!,E263)</f>
        <v>64.209999999999994</v>
      </c>
      <c r="R263" s="19">
        <f>IF(ISBLANK(D263),#REF!,D263)</f>
        <v>2232</v>
      </c>
      <c r="S263" s="19">
        <f t="shared" si="25"/>
        <v>-2167.79</v>
      </c>
      <c r="T263" s="47">
        <f t="shared" si="26"/>
        <v>64.209999999999994</v>
      </c>
      <c r="U263" s="50">
        <f t="shared" si="27"/>
        <v>444</v>
      </c>
    </row>
    <row r="264" spans="1:21" x14ac:dyDescent="0.25">
      <c r="A264">
        <v>51565.404311193699</v>
      </c>
      <c r="B264">
        <v>4267</v>
      </c>
      <c r="C264">
        <v>2183</v>
      </c>
      <c r="D264">
        <v>2232</v>
      </c>
      <c r="E264">
        <v>64.209999999999994</v>
      </c>
      <c r="F264">
        <v>444</v>
      </c>
      <c r="K264" s="17">
        <f t="shared" si="28"/>
        <v>51.565404311193696</v>
      </c>
      <c r="L264" s="18">
        <f>IF(ISBLANK(B264),#REF!,B264)</f>
        <v>4267</v>
      </c>
      <c r="M264" s="4">
        <f>L264*60*'Berechnungen 525d'!$D$9/1000</f>
        <v>216.58202553191487</v>
      </c>
      <c r="N264" s="19">
        <f>IF(ISBLANK(C264),#REF!,C264)</f>
        <v>2183</v>
      </c>
      <c r="O264" s="19">
        <f>IF(ISBLANK(D264),#REF!,D264)</f>
        <v>2232</v>
      </c>
      <c r="P264" s="19">
        <f t="shared" si="24"/>
        <v>-49</v>
      </c>
      <c r="Q264" s="19">
        <f>IF(ISBLANK(E264),#REF!,E264)</f>
        <v>64.209999999999994</v>
      </c>
      <c r="R264" s="19">
        <f>IF(ISBLANK(D264),#REF!,D264)</f>
        <v>2232</v>
      </c>
      <c r="S264" s="19">
        <f t="shared" si="25"/>
        <v>-2167.79</v>
      </c>
      <c r="T264" s="47">
        <f t="shared" si="26"/>
        <v>64.209999999999994</v>
      </c>
      <c r="U264" s="50">
        <f t="shared" si="27"/>
        <v>444</v>
      </c>
    </row>
    <row r="265" spans="1:21" x14ac:dyDescent="0.25">
      <c r="A265">
        <v>51754.641755115401</v>
      </c>
      <c r="B265">
        <v>4267</v>
      </c>
      <c r="C265">
        <v>2183</v>
      </c>
      <c r="D265">
        <v>2232</v>
      </c>
      <c r="E265">
        <v>64.209999999999994</v>
      </c>
      <c r="F265">
        <v>448</v>
      </c>
      <c r="K265" s="17">
        <f t="shared" si="28"/>
        <v>51.754641755115401</v>
      </c>
      <c r="L265" s="18">
        <f>IF(ISBLANK(B265),#REF!,B265)</f>
        <v>4267</v>
      </c>
      <c r="M265" s="4">
        <f>L265*60*'Berechnungen 525d'!$D$9/1000</f>
        <v>216.58202553191487</v>
      </c>
      <c r="N265" s="19">
        <f>IF(ISBLANK(C265),#REF!,C265)</f>
        <v>2183</v>
      </c>
      <c r="O265" s="19">
        <f>IF(ISBLANK(D265),#REF!,D265)</f>
        <v>2232</v>
      </c>
      <c r="P265" s="19">
        <f t="shared" si="24"/>
        <v>-49</v>
      </c>
      <c r="Q265" s="19">
        <f>IF(ISBLANK(E265),#REF!,E265)</f>
        <v>64.209999999999994</v>
      </c>
      <c r="R265" s="19">
        <f>IF(ISBLANK(D265),#REF!,D265)</f>
        <v>2232</v>
      </c>
      <c r="S265" s="19">
        <f t="shared" si="25"/>
        <v>-2167.79</v>
      </c>
      <c r="T265" s="47">
        <f t="shared" si="26"/>
        <v>64.209999999999994</v>
      </c>
      <c r="U265" s="50">
        <f t="shared" si="27"/>
        <v>448</v>
      </c>
    </row>
    <row r="266" spans="1:21" x14ac:dyDescent="0.25">
      <c r="A266">
        <v>51943.879199037001</v>
      </c>
      <c r="B266">
        <v>4267</v>
      </c>
      <c r="C266">
        <v>2183</v>
      </c>
      <c r="D266">
        <v>2232</v>
      </c>
      <c r="E266">
        <v>63.53</v>
      </c>
      <c r="F266">
        <v>448</v>
      </c>
      <c r="K266" s="17">
        <f t="shared" si="28"/>
        <v>51.943879199036999</v>
      </c>
      <c r="L266" s="18">
        <f>IF(ISBLANK(B266),#REF!,B266)</f>
        <v>4267</v>
      </c>
      <c r="M266" s="4">
        <f>L266*60*'Berechnungen 525d'!$D$9/1000</f>
        <v>216.58202553191487</v>
      </c>
      <c r="N266" s="19">
        <f>IF(ISBLANK(C266),#REF!,C266)</f>
        <v>2183</v>
      </c>
      <c r="O266" s="19">
        <f>IF(ISBLANK(D266),#REF!,D266)</f>
        <v>2232</v>
      </c>
      <c r="P266" s="19">
        <f t="shared" si="24"/>
        <v>-49</v>
      </c>
      <c r="Q266" s="19">
        <f>IF(ISBLANK(E266),#REF!,E266)</f>
        <v>63.53</v>
      </c>
      <c r="R266" s="19">
        <f>IF(ISBLANK(D266),#REF!,D266)</f>
        <v>2232</v>
      </c>
      <c r="S266" s="19">
        <f t="shared" si="25"/>
        <v>-2168.4699999999998</v>
      </c>
      <c r="T266" s="47">
        <f t="shared" si="26"/>
        <v>63.53</v>
      </c>
      <c r="U266" s="50">
        <f t="shared" si="27"/>
        <v>448</v>
      </c>
    </row>
    <row r="267" spans="1:21" x14ac:dyDescent="0.25">
      <c r="A267">
        <v>52133.116642958703</v>
      </c>
      <c r="B267">
        <v>4267</v>
      </c>
      <c r="C267">
        <v>2183</v>
      </c>
      <c r="D267">
        <v>2227</v>
      </c>
      <c r="E267">
        <v>63.53</v>
      </c>
      <c r="F267">
        <v>448</v>
      </c>
      <c r="K267" s="17">
        <f t="shared" si="28"/>
        <v>52.133116642958704</v>
      </c>
      <c r="L267" s="18">
        <f>IF(ISBLANK(B267),#REF!,B267)</f>
        <v>4267</v>
      </c>
      <c r="M267" s="4">
        <f>L267*60*'Berechnungen 525d'!$D$9/1000</f>
        <v>216.58202553191487</v>
      </c>
      <c r="N267" s="19">
        <f>IF(ISBLANK(C267),#REF!,C267)</f>
        <v>2183</v>
      </c>
      <c r="O267" s="19">
        <f>IF(ISBLANK(D267),#REF!,D267)</f>
        <v>2227</v>
      </c>
      <c r="P267" s="19">
        <f t="shared" si="24"/>
        <v>-44</v>
      </c>
      <c r="Q267" s="19">
        <f>IF(ISBLANK(E267),#REF!,E267)</f>
        <v>63.53</v>
      </c>
      <c r="R267" s="19">
        <f>IF(ISBLANK(D267),#REF!,D267)</f>
        <v>2227</v>
      </c>
      <c r="S267" s="19">
        <f t="shared" si="25"/>
        <v>-2163.4699999999998</v>
      </c>
      <c r="T267" s="47">
        <f t="shared" si="26"/>
        <v>63.53</v>
      </c>
      <c r="U267" s="50">
        <f t="shared" si="27"/>
        <v>448</v>
      </c>
    </row>
    <row r="268" spans="1:21" x14ac:dyDescent="0.25">
      <c r="A268">
        <v>52322.354086880398</v>
      </c>
      <c r="B268">
        <v>4283</v>
      </c>
      <c r="C268">
        <v>2183</v>
      </c>
      <c r="D268">
        <v>2227</v>
      </c>
      <c r="E268">
        <v>63.53</v>
      </c>
      <c r="F268">
        <v>448</v>
      </c>
      <c r="K268" s="17">
        <f t="shared" si="28"/>
        <v>52.322354086880395</v>
      </c>
      <c r="L268" s="18">
        <f>IF(ISBLANK(B268),#REF!,B268)</f>
        <v>4283</v>
      </c>
      <c r="M268" s="4">
        <f>L268*60*'Berechnungen 525d'!$D$9/1000</f>
        <v>217.39414468085104</v>
      </c>
      <c r="N268" s="19">
        <f>IF(ISBLANK(C268),#REF!,C268)</f>
        <v>2183</v>
      </c>
      <c r="O268" s="19">
        <f>IF(ISBLANK(D268),#REF!,D268)</f>
        <v>2227</v>
      </c>
      <c r="P268" s="19">
        <f t="shared" si="24"/>
        <v>-44</v>
      </c>
      <c r="Q268" s="19">
        <f>IF(ISBLANK(E268),#REF!,E268)</f>
        <v>63.53</v>
      </c>
      <c r="R268" s="19">
        <f>IF(ISBLANK(D268),#REF!,D268)</f>
        <v>2227</v>
      </c>
      <c r="S268" s="19">
        <f t="shared" si="25"/>
        <v>-2163.4699999999998</v>
      </c>
      <c r="T268" s="47">
        <f t="shared" si="26"/>
        <v>63.53</v>
      </c>
      <c r="U268" s="50">
        <f t="shared" si="27"/>
        <v>448</v>
      </c>
    </row>
    <row r="269" spans="1:21" x14ac:dyDescent="0.25">
      <c r="A269">
        <v>52511.591530801998</v>
      </c>
      <c r="B269">
        <v>4283</v>
      </c>
      <c r="C269">
        <v>2174</v>
      </c>
      <c r="D269">
        <v>2227</v>
      </c>
      <c r="E269">
        <v>63.53</v>
      </c>
      <c r="F269">
        <v>448</v>
      </c>
      <c r="K269" s="17">
        <f t="shared" si="28"/>
        <v>52.511591530802001</v>
      </c>
      <c r="L269" s="18">
        <f>IF(ISBLANK(B269),#REF!,B269)</f>
        <v>4283</v>
      </c>
      <c r="M269" s="4">
        <f>L269*60*'Berechnungen 525d'!$D$9/1000</f>
        <v>217.39414468085104</v>
      </c>
      <c r="N269" s="19">
        <f>IF(ISBLANK(C269),#REF!,C269)</f>
        <v>2174</v>
      </c>
      <c r="O269" s="19">
        <f>IF(ISBLANK(D269),#REF!,D269)</f>
        <v>2227</v>
      </c>
      <c r="P269" s="19">
        <f t="shared" si="24"/>
        <v>-53</v>
      </c>
      <c r="Q269" s="19">
        <f>IF(ISBLANK(E269),#REF!,E269)</f>
        <v>63.53</v>
      </c>
      <c r="R269" s="19">
        <f>IF(ISBLANK(D269),#REF!,D269)</f>
        <v>2227</v>
      </c>
      <c r="S269" s="19">
        <f t="shared" si="25"/>
        <v>-2163.4699999999998</v>
      </c>
      <c r="T269" s="47">
        <f t="shared" si="26"/>
        <v>63.53</v>
      </c>
      <c r="U269" s="50">
        <f t="shared" si="27"/>
        <v>448</v>
      </c>
    </row>
    <row r="270" spans="1:21" x14ac:dyDescent="0.25">
      <c r="A270">
        <v>52700.8289747237</v>
      </c>
      <c r="B270">
        <v>4283</v>
      </c>
      <c r="C270">
        <v>2174</v>
      </c>
      <c r="D270">
        <v>2227</v>
      </c>
      <c r="E270">
        <v>63.53</v>
      </c>
      <c r="F270">
        <v>442</v>
      </c>
      <c r="K270" s="17">
        <f t="shared" si="28"/>
        <v>52.700828974723699</v>
      </c>
      <c r="L270" s="18">
        <f>IF(ISBLANK(B270),#REF!,B270)</f>
        <v>4283</v>
      </c>
      <c r="M270" s="4">
        <f>L270*60*'Berechnungen 525d'!$D$9/1000</f>
        <v>217.39414468085104</v>
      </c>
      <c r="N270" s="19">
        <f>IF(ISBLANK(C270),#REF!,C270)</f>
        <v>2174</v>
      </c>
      <c r="O270" s="19">
        <f>IF(ISBLANK(D270),#REF!,D270)</f>
        <v>2227</v>
      </c>
      <c r="P270" s="19">
        <f t="shared" si="24"/>
        <v>-53</v>
      </c>
      <c r="Q270" s="19">
        <f>IF(ISBLANK(E270),#REF!,E270)</f>
        <v>63.53</v>
      </c>
      <c r="R270" s="19">
        <f>IF(ISBLANK(D270),#REF!,D270)</f>
        <v>2227</v>
      </c>
      <c r="S270" s="19">
        <f t="shared" si="25"/>
        <v>-2163.4699999999998</v>
      </c>
      <c r="T270" s="47">
        <f t="shared" si="26"/>
        <v>63.53</v>
      </c>
      <c r="U270" s="50">
        <f t="shared" si="27"/>
        <v>442</v>
      </c>
    </row>
    <row r="271" spans="1:21" x14ac:dyDescent="0.25">
      <c r="A271">
        <v>52890.0664186453</v>
      </c>
      <c r="B271">
        <v>4283</v>
      </c>
      <c r="C271">
        <v>2174</v>
      </c>
      <c r="D271">
        <v>2227</v>
      </c>
      <c r="E271">
        <v>62.88</v>
      </c>
      <c r="F271">
        <v>442</v>
      </c>
      <c r="K271" s="17">
        <f t="shared" si="28"/>
        <v>52.890066418645297</v>
      </c>
      <c r="L271" s="18">
        <f>IF(ISBLANK(B271),#REF!,B271)</f>
        <v>4283</v>
      </c>
      <c r="M271" s="4">
        <f>L271*60*'Berechnungen 525d'!$D$9/1000</f>
        <v>217.39414468085104</v>
      </c>
      <c r="N271" s="19">
        <f>IF(ISBLANK(C271),#REF!,C271)</f>
        <v>2174</v>
      </c>
      <c r="O271" s="19">
        <f>IF(ISBLANK(D271),#REF!,D271)</f>
        <v>2227</v>
      </c>
      <c r="P271" s="19">
        <f t="shared" si="24"/>
        <v>-53</v>
      </c>
      <c r="Q271" s="19">
        <f>IF(ISBLANK(E271),#REF!,E271)</f>
        <v>62.88</v>
      </c>
      <c r="R271" s="19">
        <f>IF(ISBLANK(D271),#REF!,D271)</f>
        <v>2227</v>
      </c>
      <c r="S271" s="19">
        <f t="shared" si="25"/>
        <v>-2164.12</v>
      </c>
      <c r="T271" s="47">
        <f t="shared" si="26"/>
        <v>62.88</v>
      </c>
      <c r="U271" s="50">
        <f t="shared" si="27"/>
        <v>442</v>
      </c>
    </row>
    <row r="272" spans="1:21" x14ac:dyDescent="0.25">
      <c r="A272">
        <v>53079.303862567001</v>
      </c>
      <c r="B272">
        <v>4283</v>
      </c>
      <c r="C272">
        <v>2174</v>
      </c>
      <c r="D272">
        <v>2220</v>
      </c>
      <c r="E272">
        <v>62.88</v>
      </c>
      <c r="F272">
        <v>442</v>
      </c>
      <c r="K272" s="17">
        <f t="shared" si="28"/>
        <v>53.079303862567002</v>
      </c>
      <c r="L272" s="18">
        <f>IF(ISBLANK(B272),#REF!,B272)</f>
        <v>4283</v>
      </c>
      <c r="M272" s="4">
        <f>L272*60*'Berechnungen 525d'!$D$9/1000</f>
        <v>217.39414468085104</v>
      </c>
      <c r="N272" s="19">
        <f>IF(ISBLANK(C272),#REF!,C272)</f>
        <v>2174</v>
      </c>
      <c r="O272" s="19">
        <f>IF(ISBLANK(D272),#REF!,D272)</f>
        <v>2220</v>
      </c>
      <c r="P272" s="19">
        <f t="shared" si="24"/>
        <v>-46</v>
      </c>
      <c r="Q272" s="19">
        <f>IF(ISBLANK(E272),#REF!,E272)</f>
        <v>62.88</v>
      </c>
      <c r="R272" s="19">
        <f>IF(ISBLANK(D272),#REF!,D272)</f>
        <v>2220</v>
      </c>
      <c r="S272" s="19">
        <f t="shared" si="25"/>
        <v>-2157.12</v>
      </c>
      <c r="T272" s="47">
        <f t="shared" si="26"/>
        <v>62.88</v>
      </c>
      <c r="U272" s="50">
        <f t="shared" si="27"/>
        <v>442</v>
      </c>
    </row>
    <row r="273" spans="1:21" x14ac:dyDescent="0.25">
      <c r="A273">
        <v>53268.541306488602</v>
      </c>
      <c r="B273">
        <v>4278</v>
      </c>
      <c r="C273">
        <v>2174</v>
      </c>
      <c r="D273">
        <v>2220</v>
      </c>
      <c r="E273">
        <v>62.88</v>
      </c>
      <c r="F273">
        <v>442</v>
      </c>
      <c r="K273" s="17">
        <f t="shared" si="28"/>
        <v>53.268541306488601</v>
      </c>
      <c r="L273" s="18">
        <f>IF(ISBLANK(B273),#REF!,B273)</f>
        <v>4278</v>
      </c>
      <c r="M273" s="4">
        <f>L273*60*'Berechnungen 525d'!$D$9/1000</f>
        <v>217.14035744680851</v>
      </c>
      <c r="N273" s="19">
        <f>IF(ISBLANK(C273),#REF!,C273)</f>
        <v>2174</v>
      </c>
      <c r="O273" s="19">
        <f>IF(ISBLANK(D273),#REF!,D273)</f>
        <v>2220</v>
      </c>
      <c r="P273" s="19">
        <f t="shared" si="24"/>
        <v>-46</v>
      </c>
      <c r="Q273" s="19">
        <f>IF(ISBLANK(E273),#REF!,E273)</f>
        <v>62.88</v>
      </c>
      <c r="R273" s="19">
        <f>IF(ISBLANK(D273),#REF!,D273)</f>
        <v>2220</v>
      </c>
      <c r="S273" s="19">
        <f t="shared" si="25"/>
        <v>-2157.12</v>
      </c>
      <c r="T273" s="47">
        <f t="shared" si="26"/>
        <v>62.88</v>
      </c>
      <c r="U273" s="50">
        <f t="shared" si="27"/>
        <v>442</v>
      </c>
    </row>
    <row r="274" spans="1:21" x14ac:dyDescent="0.25">
      <c r="A274">
        <v>53457.778750410303</v>
      </c>
      <c r="B274">
        <v>4278</v>
      </c>
      <c r="C274">
        <v>2168</v>
      </c>
      <c r="D274">
        <v>2220</v>
      </c>
      <c r="E274">
        <v>62.88</v>
      </c>
      <c r="F274">
        <v>442</v>
      </c>
      <c r="K274" s="17">
        <f t="shared" si="28"/>
        <v>53.457778750410306</v>
      </c>
      <c r="L274" s="18">
        <f>IF(ISBLANK(B274),#REF!,B274)</f>
        <v>4278</v>
      </c>
      <c r="M274" s="4">
        <f>L274*60*'Berechnungen 525d'!$D$9/1000</f>
        <v>217.14035744680851</v>
      </c>
      <c r="N274" s="19">
        <f>IF(ISBLANK(C274),#REF!,C274)</f>
        <v>2168</v>
      </c>
      <c r="O274" s="19">
        <f>IF(ISBLANK(D274),#REF!,D274)</f>
        <v>2220</v>
      </c>
      <c r="P274" s="19">
        <f t="shared" si="24"/>
        <v>-52</v>
      </c>
      <c r="Q274" s="19">
        <f>IF(ISBLANK(E274),#REF!,E274)</f>
        <v>62.88</v>
      </c>
      <c r="R274" s="19">
        <f>IF(ISBLANK(D274),#REF!,D274)</f>
        <v>2220</v>
      </c>
      <c r="S274" s="19">
        <f t="shared" si="25"/>
        <v>-2157.12</v>
      </c>
      <c r="T274" s="47">
        <f t="shared" si="26"/>
        <v>62.88</v>
      </c>
      <c r="U274" s="50">
        <f t="shared" si="27"/>
        <v>442</v>
      </c>
    </row>
    <row r="275" spans="1:21" x14ac:dyDescent="0.25">
      <c r="A275">
        <v>53647.016194331904</v>
      </c>
      <c r="B275">
        <v>4278</v>
      </c>
      <c r="C275">
        <v>2168</v>
      </c>
      <c r="D275">
        <v>2220</v>
      </c>
      <c r="E275">
        <v>62.88</v>
      </c>
      <c r="F275">
        <v>440</v>
      </c>
      <c r="K275" s="17">
        <f t="shared" si="28"/>
        <v>53.647016194331904</v>
      </c>
      <c r="L275" s="18">
        <f>IF(ISBLANK(B275),#REF!,B275)</f>
        <v>4278</v>
      </c>
      <c r="M275" s="4">
        <f>L275*60*'Berechnungen 525d'!$D$9/1000</f>
        <v>217.14035744680851</v>
      </c>
      <c r="N275" s="19">
        <f>IF(ISBLANK(C275),#REF!,C275)</f>
        <v>2168</v>
      </c>
      <c r="O275" s="19">
        <f>IF(ISBLANK(D275),#REF!,D275)</f>
        <v>2220</v>
      </c>
      <c r="P275" s="19">
        <f t="shared" si="24"/>
        <v>-52</v>
      </c>
      <c r="Q275" s="19">
        <f>IF(ISBLANK(E275),#REF!,E275)</f>
        <v>62.88</v>
      </c>
      <c r="R275" s="19">
        <f>IF(ISBLANK(D275),#REF!,D275)</f>
        <v>2220</v>
      </c>
      <c r="S275" s="19">
        <f t="shared" si="25"/>
        <v>-2157.12</v>
      </c>
      <c r="T275" s="47">
        <f t="shared" si="26"/>
        <v>62.88</v>
      </c>
      <c r="U275" s="50">
        <f t="shared" si="27"/>
        <v>440</v>
      </c>
    </row>
    <row r="276" spans="1:21" x14ac:dyDescent="0.25">
      <c r="A276">
        <v>53836.253638253598</v>
      </c>
      <c r="B276">
        <v>4278</v>
      </c>
      <c r="C276">
        <v>2168</v>
      </c>
      <c r="D276">
        <v>2220</v>
      </c>
      <c r="E276">
        <v>62.84</v>
      </c>
      <c r="F276">
        <v>440</v>
      </c>
      <c r="K276" s="17">
        <f t="shared" si="28"/>
        <v>53.836253638253595</v>
      </c>
      <c r="L276" s="18">
        <f>IF(ISBLANK(B276),#REF!,B276)</f>
        <v>4278</v>
      </c>
      <c r="M276" s="4">
        <f>L276*60*'Berechnungen 525d'!$D$9/1000</f>
        <v>217.14035744680851</v>
      </c>
      <c r="N276" s="19">
        <f>IF(ISBLANK(C276),#REF!,C276)</f>
        <v>2168</v>
      </c>
      <c r="O276" s="19">
        <f>IF(ISBLANK(D276),#REF!,D276)</f>
        <v>2220</v>
      </c>
      <c r="P276" s="19">
        <f t="shared" si="24"/>
        <v>-52</v>
      </c>
      <c r="Q276" s="19">
        <f>IF(ISBLANK(E276),#REF!,E276)</f>
        <v>62.84</v>
      </c>
      <c r="R276" s="19">
        <f>IF(ISBLANK(D276),#REF!,D276)</f>
        <v>2220</v>
      </c>
      <c r="S276" s="19">
        <f t="shared" si="25"/>
        <v>-2157.16</v>
      </c>
      <c r="T276" s="47">
        <f t="shared" si="26"/>
        <v>62.84</v>
      </c>
      <c r="U276" s="50">
        <f t="shared" si="27"/>
        <v>440</v>
      </c>
    </row>
    <row r="277" spans="1:21" x14ac:dyDescent="0.25">
      <c r="A277">
        <v>54025.491082175198</v>
      </c>
      <c r="B277">
        <v>4278</v>
      </c>
      <c r="C277">
        <v>2168</v>
      </c>
      <c r="D277">
        <v>2218</v>
      </c>
      <c r="E277">
        <v>62.84</v>
      </c>
      <c r="F277">
        <v>440</v>
      </c>
      <c r="K277" s="17">
        <f t="shared" si="28"/>
        <v>54.025491082175201</v>
      </c>
      <c r="L277" s="18">
        <f>IF(ISBLANK(B277),#REF!,B277)</f>
        <v>4278</v>
      </c>
      <c r="M277" s="4">
        <f>L277*60*'Berechnungen 525d'!$D$9/1000</f>
        <v>217.14035744680851</v>
      </c>
      <c r="N277" s="19">
        <f>IF(ISBLANK(C277),#REF!,C277)</f>
        <v>2168</v>
      </c>
      <c r="O277" s="19">
        <f>IF(ISBLANK(D277),#REF!,D277)</f>
        <v>2218</v>
      </c>
      <c r="P277" s="19">
        <f t="shared" si="24"/>
        <v>-50</v>
      </c>
      <c r="Q277" s="19">
        <f>IF(ISBLANK(E277),#REF!,E277)</f>
        <v>62.84</v>
      </c>
      <c r="R277" s="19">
        <f>IF(ISBLANK(D277),#REF!,D277)</f>
        <v>2218</v>
      </c>
      <c r="S277" s="19">
        <f t="shared" si="25"/>
        <v>-2155.16</v>
      </c>
      <c r="T277" s="47">
        <f t="shared" si="26"/>
        <v>62.84</v>
      </c>
      <c r="U277" s="50">
        <f t="shared" si="27"/>
        <v>440</v>
      </c>
    </row>
    <row r="278" spans="1:21" x14ac:dyDescent="0.25">
      <c r="A278">
        <v>54214.7285260969</v>
      </c>
      <c r="B278">
        <v>4296</v>
      </c>
      <c r="C278">
        <v>2168</v>
      </c>
      <c r="D278">
        <v>2218</v>
      </c>
      <c r="E278">
        <v>62.84</v>
      </c>
      <c r="F278">
        <v>440</v>
      </c>
      <c r="K278" s="17">
        <f t="shared" si="28"/>
        <v>54.214728526096899</v>
      </c>
      <c r="L278" s="18">
        <f>IF(ISBLANK(B278),#REF!,B278)</f>
        <v>4296</v>
      </c>
      <c r="M278" s="4">
        <f>L278*60*'Berechnungen 525d'!$D$9/1000</f>
        <v>218.05399148936169</v>
      </c>
      <c r="N278" s="19">
        <f>IF(ISBLANK(C278),#REF!,C278)</f>
        <v>2168</v>
      </c>
      <c r="O278" s="19">
        <f>IF(ISBLANK(D278),#REF!,D278)</f>
        <v>2218</v>
      </c>
      <c r="P278" s="19">
        <f t="shared" si="24"/>
        <v>-50</v>
      </c>
      <c r="Q278" s="19">
        <f>IF(ISBLANK(E278),#REF!,E278)</f>
        <v>62.84</v>
      </c>
      <c r="R278" s="19">
        <f>IF(ISBLANK(D278),#REF!,D278)</f>
        <v>2218</v>
      </c>
      <c r="S278" s="19">
        <f t="shared" si="25"/>
        <v>-2155.16</v>
      </c>
      <c r="T278" s="47">
        <f t="shared" si="26"/>
        <v>62.84</v>
      </c>
      <c r="U278" s="50">
        <f t="shared" si="27"/>
        <v>440</v>
      </c>
    </row>
    <row r="279" spans="1:21" x14ac:dyDescent="0.25">
      <c r="A279">
        <v>54403.965970018602</v>
      </c>
      <c r="B279">
        <v>4296</v>
      </c>
      <c r="C279">
        <v>2167</v>
      </c>
      <c r="D279">
        <v>2218</v>
      </c>
      <c r="E279">
        <v>62.84</v>
      </c>
      <c r="F279">
        <v>440</v>
      </c>
      <c r="K279" s="17">
        <f t="shared" si="28"/>
        <v>54.403965970018604</v>
      </c>
      <c r="L279" s="18">
        <f>IF(ISBLANK(B279),#REF!,B279)</f>
        <v>4296</v>
      </c>
      <c r="M279" s="4">
        <f>L279*60*'Berechnungen 525d'!$D$9/1000</f>
        <v>218.05399148936169</v>
      </c>
      <c r="N279" s="19">
        <f>IF(ISBLANK(C279),#REF!,C279)</f>
        <v>2167</v>
      </c>
      <c r="O279" s="19">
        <f>IF(ISBLANK(D279),#REF!,D279)</f>
        <v>2218</v>
      </c>
      <c r="P279" s="19">
        <f t="shared" si="24"/>
        <v>-51</v>
      </c>
      <c r="Q279" s="19">
        <f>IF(ISBLANK(E279),#REF!,E279)</f>
        <v>62.84</v>
      </c>
      <c r="R279" s="19">
        <f>IF(ISBLANK(D279),#REF!,D279)</f>
        <v>2218</v>
      </c>
      <c r="S279" s="19">
        <f t="shared" si="25"/>
        <v>-2155.16</v>
      </c>
      <c r="T279" s="47">
        <f t="shared" si="26"/>
        <v>62.84</v>
      </c>
      <c r="U279" s="50">
        <f t="shared" si="27"/>
        <v>440</v>
      </c>
    </row>
    <row r="280" spans="1:21" x14ac:dyDescent="0.25">
      <c r="A280">
        <v>54593.203413940202</v>
      </c>
      <c r="B280">
        <v>4296</v>
      </c>
      <c r="C280">
        <v>2167</v>
      </c>
      <c r="D280">
        <v>2218</v>
      </c>
      <c r="E280">
        <v>62.84</v>
      </c>
      <c r="F280">
        <v>444</v>
      </c>
      <c r="K280" s="17">
        <f t="shared" si="28"/>
        <v>54.593203413940202</v>
      </c>
      <c r="L280" s="18">
        <f>IF(ISBLANK(B280),#REF!,B280)</f>
        <v>4296</v>
      </c>
      <c r="M280" s="4">
        <f>L280*60*'Berechnungen 525d'!$D$9/1000</f>
        <v>218.05399148936169</v>
      </c>
      <c r="N280" s="19">
        <f>IF(ISBLANK(C280),#REF!,C280)</f>
        <v>2167</v>
      </c>
      <c r="O280" s="19">
        <f>IF(ISBLANK(D280),#REF!,D280)</f>
        <v>2218</v>
      </c>
      <c r="P280" s="19">
        <f t="shared" si="24"/>
        <v>-51</v>
      </c>
      <c r="Q280" s="19">
        <f>IF(ISBLANK(E280),#REF!,E280)</f>
        <v>62.84</v>
      </c>
      <c r="R280" s="19">
        <f>IF(ISBLANK(D280),#REF!,D280)</f>
        <v>2218</v>
      </c>
      <c r="S280" s="19">
        <f t="shared" si="25"/>
        <v>-2155.16</v>
      </c>
      <c r="T280" s="47">
        <f t="shared" si="26"/>
        <v>62.84</v>
      </c>
      <c r="U280" s="50">
        <f t="shared" si="27"/>
        <v>444</v>
      </c>
    </row>
    <row r="281" spans="1:21" x14ac:dyDescent="0.25">
      <c r="A281">
        <v>54782.440857861897</v>
      </c>
      <c r="B281">
        <v>4296</v>
      </c>
      <c r="C281">
        <v>2167</v>
      </c>
      <c r="D281">
        <v>2218</v>
      </c>
      <c r="E281">
        <v>62.44</v>
      </c>
      <c r="F281">
        <v>444</v>
      </c>
      <c r="K281" s="17">
        <f t="shared" si="28"/>
        <v>54.7824408578619</v>
      </c>
      <c r="L281" s="18">
        <f>IF(ISBLANK(B281),#REF!,B281)</f>
        <v>4296</v>
      </c>
      <c r="M281" s="4">
        <f>L281*60*'Berechnungen 525d'!$D$9/1000</f>
        <v>218.05399148936169</v>
      </c>
      <c r="N281" s="19">
        <f>IF(ISBLANK(C281),#REF!,C281)</f>
        <v>2167</v>
      </c>
      <c r="O281" s="19">
        <f>IF(ISBLANK(D281),#REF!,D281)</f>
        <v>2218</v>
      </c>
      <c r="P281" s="19">
        <f t="shared" si="24"/>
        <v>-51</v>
      </c>
      <c r="Q281" s="19">
        <f>IF(ISBLANK(E281),#REF!,E281)</f>
        <v>62.44</v>
      </c>
      <c r="R281" s="19">
        <f>IF(ISBLANK(D281),#REF!,D281)</f>
        <v>2218</v>
      </c>
      <c r="S281" s="19">
        <f t="shared" si="25"/>
        <v>-2155.56</v>
      </c>
      <c r="T281" s="47">
        <f t="shared" si="26"/>
        <v>62.44</v>
      </c>
      <c r="U281" s="50">
        <f t="shared" si="27"/>
        <v>444</v>
      </c>
    </row>
    <row r="282" spans="1:21" x14ac:dyDescent="0.25">
      <c r="A282">
        <v>54971.678301783497</v>
      </c>
      <c r="B282">
        <v>4296</v>
      </c>
      <c r="C282">
        <v>2167</v>
      </c>
      <c r="D282">
        <v>2214</v>
      </c>
      <c r="E282">
        <v>62.44</v>
      </c>
      <c r="F282">
        <v>444</v>
      </c>
      <c r="K282" s="17">
        <f t="shared" si="28"/>
        <v>54.971678301783498</v>
      </c>
      <c r="L282" s="18">
        <f>IF(ISBLANK(B282),#REF!,B282)</f>
        <v>4296</v>
      </c>
      <c r="M282" s="4">
        <f>L282*60*'Berechnungen 525d'!$D$9/1000</f>
        <v>218.05399148936169</v>
      </c>
      <c r="N282" s="19">
        <f>IF(ISBLANK(C282),#REF!,C282)</f>
        <v>2167</v>
      </c>
      <c r="O282" s="19">
        <f>IF(ISBLANK(D282),#REF!,D282)</f>
        <v>2214</v>
      </c>
      <c r="P282" s="19">
        <f t="shared" si="24"/>
        <v>-47</v>
      </c>
      <c r="Q282" s="19">
        <f>IF(ISBLANK(E282),#REF!,E282)</f>
        <v>62.44</v>
      </c>
      <c r="R282" s="19">
        <f>IF(ISBLANK(D282),#REF!,D282)</f>
        <v>2214</v>
      </c>
      <c r="S282" s="19">
        <f t="shared" si="25"/>
        <v>-2151.56</v>
      </c>
      <c r="T282" s="47">
        <f t="shared" si="26"/>
        <v>62.44</v>
      </c>
      <c r="U282" s="50">
        <f t="shared" si="27"/>
        <v>444</v>
      </c>
    </row>
    <row r="283" spans="1:21" x14ac:dyDescent="0.25">
      <c r="A283">
        <v>55160.915745705199</v>
      </c>
      <c r="B283">
        <v>4320</v>
      </c>
      <c r="C283">
        <v>2167</v>
      </c>
      <c r="D283">
        <v>2214</v>
      </c>
      <c r="E283">
        <v>62.44</v>
      </c>
      <c r="F283">
        <v>444</v>
      </c>
      <c r="K283" s="17">
        <f t="shared" si="28"/>
        <v>55.160915745705196</v>
      </c>
      <c r="L283" s="18">
        <f>IF(ISBLANK(B283),#REF!,B283)</f>
        <v>4320</v>
      </c>
      <c r="M283" s="4">
        <f>L283*60*'Berechnungen 525d'!$D$9/1000</f>
        <v>219.27217021276596</v>
      </c>
      <c r="N283" s="19">
        <f>IF(ISBLANK(C283),#REF!,C283)</f>
        <v>2167</v>
      </c>
      <c r="O283" s="19">
        <f>IF(ISBLANK(D283),#REF!,D283)</f>
        <v>2214</v>
      </c>
      <c r="P283" s="19">
        <f t="shared" si="24"/>
        <v>-47</v>
      </c>
      <c r="Q283" s="19">
        <f>IF(ISBLANK(E283),#REF!,E283)</f>
        <v>62.44</v>
      </c>
      <c r="R283" s="19">
        <f>IF(ISBLANK(D283),#REF!,D283)</f>
        <v>2214</v>
      </c>
      <c r="S283" s="19">
        <f t="shared" si="25"/>
        <v>-2151.56</v>
      </c>
      <c r="T283" s="47">
        <f t="shared" si="26"/>
        <v>62.44</v>
      </c>
      <c r="U283" s="50">
        <f t="shared" si="27"/>
        <v>444</v>
      </c>
    </row>
    <row r="284" spans="1:21" x14ac:dyDescent="0.25">
      <c r="A284">
        <v>55350.153189626799</v>
      </c>
      <c r="B284">
        <v>4320</v>
      </c>
      <c r="C284">
        <v>2168</v>
      </c>
      <c r="D284">
        <v>2214</v>
      </c>
      <c r="E284">
        <v>62.44</v>
      </c>
      <c r="F284">
        <v>444</v>
      </c>
      <c r="K284" s="17">
        <f t="shared" si="28"/>
        <v>55.350153189626802</v>
      </c>
      <c r="L284" s="18">
        <f>IF(ISBLANK(B284),#REF!,B284)</f>
        <v>4320</v>
      </c>
      <c r="M284" s="4">
        <f>L284*60*'Berechnungen 525d'!$D$9/1000</f>
        <v>219.27217021276596</v>
      </c>
      <c r="N284" s="19">
        <f>IF(ISBLANK(C284),#REF!,C284)</f>
        <v>2168</v>
      </c>
      <c r="O284" s="19">
        <f>IF(ISBLANK(D284),#REF!,D284)</f>
        <v>2214</v>
      </c>
      <c r="P284" s="19">
        <f t="shared" si="24"/>
        <v>-46</v>
      </c>
      <c r="Q284" s="19">
        <f>IF(ISBLANK(E284),#REF!,E284)</f>
        <v>62.44</v>
      </c>
      <c r="R284" s="19">
        <f>IF(ISBLANK(D284),#REF!,D284)</f>
        <v>2214</v>
      </c>
      <c r="S284" s="19">
        <f t="shared" si="25"/>
        <v>-2151.56</v>
      </c>
      <c r="T284" s="47">
        <f t="shared" si="26"/>
        <v>62.44</v>
      </c>
      <c r="U284" s="50">
        <f t="shared" si="27"/>
        <v>444</v>
      </c>
    </row>
    <row r="285" spans="1:21" x14ac:dyDescent="0.25">
      <c r="A285">
        <v>55539.390633548501</v>
      </c>
      <c r="B285">
        <v>4320</v>
      </c>
      <c r="C285">
        <v>2168</v>
      </c>
      <c r="D285">
        <v>2214</v>
      </c>
      <c r="E285">
        <v>62.44</v>
      </c>
      <c r="F285">
        <v>440</v>
      </c>
      <c r="K285" s="17">
        <f t="shared" si="28"/>
        <v>55.5393906335485</v>
      </c>
      <c r="L285" s="18">
        <f>IF(ISBLANK(B285),#REF!,B285)</f>
        <v>4320</v>
      </c>
      <c r="M285" s="4">
        <f>L285*60*'Berechnungen 525d'!$D$9/1000</f>
        <v>219.27217021276596</v>
      </c>
      <c r="N285" s="19">
        <f>IF(ISBLANK(C285),#REF!,C285)</f>
        <v>2168</v>
      </c>
      <c r="O285" s="19">
        <f>IF(ISBLANK(D285),#REF!,D285)</f>
        <v>2214</v>
      </c>
      <c r="P285" s="19">
        <f t="shared" si="24"/>
        <v>-46</v>
      </c>
      <c r="Q285" s="19">
        <f>IF(ISBLANK(E285),#REF!,E285)</f>
        <v>62.44</v>
      </c>
      <c r="R285" s="19">
        <f>IF(ISBLANK(D285),#REF!,D285)</f>
        <v>2214</v>
      </c>
      <c r="S285" s="19">
        <f t="shared" si="25"/>
        <v>-2151.56</v>
      </c>
      <c r="T285" s="47">
        <f t="shared" si="26"/>
        <v>62.44</v>
      </c>
      <c r="U285" s="50">
        <f t="shared" si="27"/>
        <v>440</v>
      </c>
    </row>
    <row r="286" spans="1:21" x14ac:dyDescent="0.25">
      <c r="A286">
        <v>55728.628077470101</v>
      </c>
      <c r="B286">
        <v>4320</v>
      </c>
      <c r="C286">
        <v>2168</v>
      </c>
      <c r="D286">
        <v>2214</v>
      </c>
      <c r="E286">
        <v>62.92</v>
      </c>
      <c r="F286">
        <v>440</v>
      </c>
      <c r="K286" s="17">
        <f t="shared" si="28"/>
        <v>55.728628077470098</v>
      </c>
      <c r="L286" s="18">
        <f>IF(ISBLANK(B286),#REF!,B286)</f>
        <v>4320</v>
      </c>
      <c r="M286" s="4">
        <f>L286*60*'Berechnungen 525d'!$D$9/1000</f>
        <v>219.27217021276596</v>
      </c>
      <c r="N286" s="19">
        <f>IF(ISBLANK(C286),#REF!,C286)</f>
        <v>2168</v>
      </c>
      <c r="O286" s="19">
        <f>IF(ISBLANK(D286),#REF!,D286)</f>
        <v>2214</v>
      </c>
      <c r="P286" s="19">
        <f t="shared" si="24"/>
        <v>-46</v>
      </c>
      <c r="Q286" s="19">
        <f>IF(ISBLANK(E286),#REF!,E286)</f>
        <v>62.92</v>
      </c>
      <c r="R286" s="19">
        <f>IF(ISBLANK(D286),#REF!,D286)</f>
        <v>2214</v>
      </c>
      <c r="S286" s="19">
        <f t="shared" si="25"/>
        <v>-2151.08</v>
      </c>
      <c r="T286" s="47">
        <f t="shared" si="26"/>
        <v>62.92</v>
      </c>
      <c r="U286" s="50">
        <f t="shared" si="27"/>
        <v>440</v>
      </c>
    </row>
    <row r="287" spans="1:21" x14ac:dyDescent="0.25">
      <c r="A287">
        <v>55917.865521391803</v>
      </c>
      <c r="B287">
        <v>4320</v>
      </c>
      <c r="C287">
        <v>2168</v>
      </c>
      <c r="D287">
        <v>2213</v>
      </c>
      <c r="E287">
        <v>62.92</v>
      </c>
      <c r="F287">
        <v>440</v>
      </c>
      <c r="K287" s="17">
        <f t="shared" si="28"/>
        <v>55.917865521391803</v>
      </c>
      <c r="L287" s="18">
        <f>IF(ISBLANK(B287),#REF!,B287)</f>
        <v>4320</v>
      </c>
      <c r="M287" s="4">
        <f>L287*60*'Berechnungen 525d'!$D$9/1000</f>
        <v>219.27217021276596</v>
      </c>
      <c r="N287" s="19">
        <f>IF(ISBLANK(C287),#REF!,C287)</f>
        <v>2168</v>
      </c>
      <c r="O287" s="19">
        <f>IF(ISBLANK(D287),#REF!,D287)</f>
        <v>2213</v>
      </c>
      <c r="P287" s="19">
        <f t="shared" si="24"/>
        <v>-45</v>
      </c>
      <c r="Q287" s="19">
        <f>IF(ISBLANK(E287),#REF!,E287)</f>
        <v>62.92</v>
      </c>
      <c r="R287" s="19">
        <f>IF(ISBLANK(D287),#REF!,D287)</f>
        <v>2213</v>
      </c>
      <c r="S287" s="19">
        <f t="shared" si="25"/>
        <v>-2150.08</v>
      </c>
      <c r="T287" s="47">
        <f t="shared" si="26"/>
        <v>62.92</v>
      </c>
      <c r="U287" s="50">
        <f t="shared" si="27"/>
        <v>440</v>
      </c>
    </row>
    <row r="288" spans="1:21" x14ac:dyDescent="0.25">
      <c r="A288">
        <v>56107.102965313403</v>
      </c>
      <c r="B288">
        <v>4327</v>
      </c>
      <c r="C288">
        <v>2168</v>
      </c>
      <c r="D288">
        <v>2213</v>
      </c>
      <c r="E288">
        <v>62.92</v>
      </c>
      <c r="F288">
        <v>440</v>
      </c>
      <c r="K288" s="17">
        <f t="shared" si="28"/>
        <v>56.107102965313402</v>
      </c>
      <c r="L288" s="18">
        <f>IF(ISBLANK(B288),#REF!,B288)</f>
        <v>4327</v>
      </c>
      <c r="M288" s="4">
        <f>L288*60*'Berechnungen 525d'!$D$9/1000</f>
        <v>219.62747234042553</v>
      </c>
      <c r="N288" s="19">
        <f>IF(ISBLANK(C288),#REF!,C288)</f>
        <v>2168</v>
      </c>
      <c r="O288" s="19">
        <f>IF(ISBLANK(D288),#REF!,D288)</f>
        <v>2213</v>
      </c>
      <c r="P288" s="19">
        <f t="shared" si="24"/>
        <v>-45</v>
      </c>
      <c r="Q288" s="19">
        <f>IF(ISBLANK(E288),#REF!,E288)</f>
        <v>62.92</v>
      </c>
      <c r="R288" s="19">
        <f>IF(ISBLANK(D288),#REF!,D288)</f>
        <v>2213</v>
      </c>
      <c r="S288" s="19">
        <f t="shared" si="25"/>
        <v>-2150.08</v>
      </c>
      <c r="T288" s="47">
        <f t="shared" si="26"/>
        <v>62.92</v>
      </c>
      <c r="U288" s="50">
        <f t="shared" si="27"/>
        <v>440</v>
      </c>
    </row>
    <row r="289" spans="1:21" x14ac:dyDescent="0.25">
      <c r="A289">
        <v>56296.340409235097</v>
      </c>
      <c r="B289">
        <v>4327</v>
      </c>
      <c r="C289">
        <v>2166</v>
      </c>
      <c r="D289">
        <v>2213</v>
      </c>
      <c r="E289">
        <v>62.92</v>
      </c>
      <c r="F289">
        <v>440</v>
      </c>
      <c r="K289" s="17">
        <f t="shared" si="28"/>
        <v>56.2963404092351</v>
      </c>
      <c r="L289" s="18">
        <f>IF(ISBLANK(B289),#REF!,B289)</f>
        <v>4327</v>
      </c>
      <c r="M289" s="4">
        <f>L289*60*'Berechnungen 525d'!$D$9/1000</f>
        <v>219.62747234042553</v>
      </c>
      <c r="N289" s="19">
        <f>IF(ISBLANK(C289),#REF!,C289)</f>
        <v>2166</v>
      </c>
      <c r="O289" s="19">
        <f>IF(ISBLANK(D289),#REF!,D289)</f>
        <v>2213</v>
      </c>
      <c r="P289" s="19">
        <f t="shared" si="24"/>
        <v>-47</v>
      </c>
      <c r="Q289" s="19">
        <f>IF(ISBLANK(E289),#REF!,E289)</f>
        <v>62.92</v>
      </c>
      <c r="R289" s="19">
        <f>IF(ISBLANK(D289),#REF!,D289)</f>
        <v>2213</v>
      </c>
      <c r="S289" s="19">
        <f t="shared" si="25"/>
        <v>-2150.08</v>
      </c>
      <c r="T289" s="47">
        <f t="shared" si="26"/>
        <v>62.92</v>
      </c>
      <c r="U289" s="50">
        <f t="shared" si="27"/>
        <v>440</v>
      </c>
    </row>
    <row r="290" spans="1:21" x14ac:dyDescent="0.25">
      <c r="A290">
        <v>56485.577853156799</v>
      </c>
      <c r="B290">
        <v>4327</v>
      </c>
      <c r="C290">
        <v>2166</v>
      </c>
      <c r="D290">
        <v>2213</v>
      </c>
      <c r="E290">
        <v>62.92</v>
      </c>
      <c r="F290">
        <v>440</v>
      </c>
      <c r="K290" s="17">
        <f t="shared" si="28"/>
        <v>56.485577853156798</v>
      </c>
      <c r="L290" s="18">
        <f>IF(ISBLANK(B290),#REF!,B290)</f>
        <v>4327</v>
      </c>
      <c r="M290" s="4">
        <f>L290*60*'Berechnungen 525d'!$D$9/1000</f>
        <v>219.62747234042553</v>
      </c>
      <c r="N290" s="19">
        <f>IF(ISBLANK(C290),#REF!,C290)</f>
        <v>2166</v>
      </c>
      <c r="O290" s="19">
        <f>IF(ISBLANK(D290),#REF!,D290)</f>
        <v>2213</v>
      </c>
      <c r="P290" s="19">
        <f t="shared" si="24"/>
        <v>-47</v>
      </c>
      <c r="Q290" s="19">
        <f>IF(ISBLANK(E290),#REF!,E290)</f>
        <v>62.92</v>
      </c>
      <c r="R290" s="19">
        <f>IF(ISBLANK(D290),#REF!,D290)</f>
        <v>2213</v>
      </c>
      <c r="S290" s="19">
        <f t="shared" si="25"/>
        <v>-2150.08</v>
      </c>
      <c r="T290" s="47">
        <f t="shared" si="26"/>
        <v>62.92</v>
      </c>
      <c r="U290" s="50">
        <f t="shared" si="27"/>
        <v>440</v>
      </c>
    </row>
    <row r="291" spans="1:21" x14ac:dyDescent="0.25">
      <c r="A291">
        <v>56674.815297078399</v>
      </c>
      <c r="B291">
        <v>4327</v>
      </c>
      <c r="C291">
        <v>2166</v>
      </c>
      <c r="D291">
        <v>2213</v>
      </c>
      <c r="E291">
        <v>62.27</v>
      </c>
      <c r="F291">
        <v>440</v>
      </c>
      <c r="K291" s="17">
        <f t="shared" si="28"/>
        <v>56.674815297078396</v>
      </c>
      <c r="L291" s="18">
        <f>IF(ISBLANK(B291),#REF!,B291)</f>
        <v>4327</v>
      </c>
      <c r="M291" s="4">
        <f>L291*60*'Berechnungen 525d'!$D$9/1000</f>
        <v>219.62747234042553</v>
      </c>
      <c r="N291" s="19">
        <f>IF(ISBLANK(C291),#REF!,C291)</f>
        <v>2166</v>
      </c>
      <c r="O291" s="19">
        <f>IF(ISBLANK(D291),#REF!,D291)</f>
        <v>2213</v>
      </c>
      <c r="P291" s="19">
        <f t="shared" si="24"/>
        <v>-47</v>
      </c>
      <c r="Q291" s="19">
        <f>IF(ISBLANK(E291),#REF!,E291)</f>
        <v>62.27</v>
      </c>
      <c r="R291" s="19">
        <f>IF(ISBLANK(D291),#REF!,D291)</f>
        <v>2213</v>
      </c>
      <c r="S291" s="19">
        <f t="shared" si="25"/>
        <v>-2150.73</v>
      </c>
      <c r="T291" s="47">
        <f t="shared" si="26"/>
        <v>62.27</v>
      </c>
      <c r="U291" s="50">
        <f t="shared" si="27"/>
        <v>440</v>
      </c>
    </row>
    <row r="292" spans="1:21" x14ac:dyDescent="0.25">
      <c r="A292">
        <v>56864.052741000101</v>
      </c>
      <c r="B292">
        <v>4327</v>
      </c>
      <c r="C292">
        <v>2166</v>
      </c>
      <c r="D292">
        <v>2206</v>
      </c>
      <c r="E292">
        <v>62.27</v>
      </c>
      <c r="F292">
        <v>440</v>
      </c>
      <c r="K292" s="17">
        <f t="shared" si="28"/>
        <v>56.864052741000101</v>
      </c>
      <c r="L292" s="18">
        <f>IF(ISBLANK(B292),#REF!,B292)</f>
        <v>4327</v>
      </c>
      <c r="M292" s="4">
        <f>L292*60*'Berechnungen 525d'!$D$9/1000</f>
        <v>219.62747234042553</v>
      </c>
      <c r="N292" s="19">
        <f>IF(ISBLANK(C292),#REF!,C292)</f>
        <v>2166</v>
      </c>
      <c r="O292" s="19">
        <f>IF(ISBLANK(D292),#REF!,D292)</f>
        <v>2206</v>
      </c>
      <c r="P292" s="19">
        <f t="shared" si="24"/>
        <v>-40</v>
      </c>
      <c r="Q292" s="19">
        <f>IF(ISBLANK(E292),#REF!,E292)</f>
        <v>62.27</v>
      </c>
      <c r="R292" s="19">
        <f>IF(ISBLANK(D292),#REF!,D292)</f>
        <v>2206</v>
      </c>
      <c r="S292" s="19">
        <f t="shared" si="25"/>
        <v>-2143.73</v>
      </c>
      <c r="T292" s="47">
        <f t="shared" si="26"/>
        <v>62.27</v>
      </c>
      <c r="U292" s="50">
        <f t="shared" si="27"/>
        <v>440</v>
      </c>
    </row>
    <row r="293" spans="1:21" x14ac:dyDescent="0.25">
      <c r="A293">
        <v>57053.290184921701</v>
      </c>
      <c r="B293">
        <v>4328</v>
      </c>
      <c r="C293">
        <v>2166</v>
      </c>
      <c r="D293">
        <v>2206</v>
      </c>
      <c r="E293">
        <v>62.27</v>
      </c>
      <c r="F293">
        <v>440</v>
      </c>
      <c r="K293" s="17">
        <f t="shared" si="28"/>
        <v>57.0532901849217</v>
      </c>
      <c r="L293" s="18">
        <f>IF(ISBLANK(B293),#REF!,B293)</f>
        <v>4328</v>
      </c>
      <c r="M293" s="4">
        <f>L293*60*'Berechnungen 525d'!$D$9/1000</f>
        <v>219.67822978723405</v>
      </c>
      <c r="N293" s="19">
        <f>IF(ISBLANK(C293),#REF!,C293)</f>
        <v>2166</v>
      </c>
      <c r="O293" s="19">
        <f>IF(ISBLANK(D293),#REF!,D293)</f>
        <v>2206</v>
      </c>
      <c r="P293" s="19">
        <f t="shared" si="24"/>
        <v>-40</v>
      </c>
      <c r="Q293" s="19">
        <f>IF(ISBLANK(E293),#REF!,E293)</f>
        <v>62.27</v>
      </c>
      <c r="R293" s="19">
        <f>IF(ISBLANK(D293),#REF!,D293)</f>
        <v>2206</v>
      </c>
      <c r="S293" s="19">
        <f t="shared" si="25"/>
        <v>-2143.73</v>
      </c>
      <c r="T293" s="47">
        <f t="shared" si="26"/>
        <v>62.27</v>
      </c>
      <c r="U293" s="50">
        <f t="shared" si="27"/>
        <v>440</v>
      </c>
    </row>
    <row r="294" spans="1:21" x14ac:dyDescent="0.25">
      <c r="A294">
        <v>57242.527628843403</v>
      </c>
      <c r="B294">
        <v>4328</v>
      </c>
      <c r="C294">
        <v>2167</v>
      </c>
      <c r="D294">
        <v>2206</v>
      </c>
      <c r="E294">
        <v>62.27</v>
      </c>
      <c r="F294">
        <v>440</v>
      </c>
      <c r="K294" s="17">
        <f t="shared" si="28"/>
        <v>57.242527628843405</v>
      </c>
      <c r="L294" s="18">
        <f>IF(ISBLANK(B294),#REF!,B294)</f>
        <v>4328</v>
      </c>
      <c r="M294" s="4">
        <f>L294*60*'Berechnungen 525d'!$D$9/1000</f>
        <v>219.67822978723405</v>
      </c>
      <c r="N294" s="19">
        <f>IF(ISBLANK(C294),#REF!,C294)</f>
        <v>2167</v>
      </c>
      <c r="O294" s="19">
        <f>IF(ISBLANK(D294),#REF!,D294)</f>
        <v>2206</v>
      </c>
      <c r="P294" s="19">
        <f t="shared" ref="P294" si="29">N294-O294</f>
        <v>-39</v>
      </c>
      <c r="Q294" s="19">
        <f>IF(ISBLANK(E294),#REF!,E294)</f>
        <v>62.27</v>
      </c>
      <c r="R294" s="19">
        <f>IF(ISBLANK(D294),#REF!,D294)</f>
        <v>2206</v>
      </c>
      <c r="S294" s="19">
        <f t="shared" ref="S294" si="30">Q294-R294</f>
        <v>-2143.73</v>
      </c>
      <c r="T294" s="47">
        <f t="shared" ref="T294" si="31">E294</f>
        <v>62.27</v>
      </c>
      <c r="U294" s="50">
        <f t="shared" ref="U294" si="32">F294</f>
        <v>440</v>
      </c>
    </row>
    <row r="296" spans="1:21" x14ac:dyDescent="0.25">
      <c r="N296" s="19">
        <f t="shared" ref="N296:U296" si="33">MAX(N3:N294)</f>
        <v>2461</v>
      </c>
      <c r="O296" s="19">
        <f t="shared" si="33"/>
        <v>2429</v>
      </c>
      <c r="P296" s="19">
        <f t="shared" si="33"/>
        <v>1226</v>
      </c>
      <c r="Q296" s="20">
        <f t="shared" si="33"/>
        <v>75.510000000000005</v>
      </c>
      <c r="R296" s="20">
        <f t="shared" si="33"/>
        <v>2429</v>
      </c>
      <c r="S296" s="20">
        <f t="shared" si="33"/>
        <v>44.58</v>
      </c>
      <c r="T296" s="47">
        <f t="shared" si="33"/>
        <v>75.510000000000005</v>
      </c>
      <c r="U296" s="50">
        <f t="shared" si="33"/>
        <v>510</v>
      </c>
    </row>
  </sheetData>
  <mergeCells count="2">
    <mergeCell ref="A1:F1"/>
    <mergeCell ref="K1:S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61"/>
  <sheetViews>
    <sheetView zoomScale="80" zoomScaleNormal="80" workbookViewId="0">
      <selection activeCell="K12" sqref="K12"/>
    </sheetView>
  </sheetViews>
  <sheetFormatPr baseColWidth="10" defaultRowHeight="15" x14ac:dyDescent="0.25"/>
  <cols>
    <col min="1" max="1" width="7.42578125" customWidth="1"/>
    <col min="2" max="4" width="6.28515625" customWidth="1"/>
    <col min="5" max="10" width="10" customWidth="1"/>
    <col min="11" max="11" width="6" customWidth="1"/>
    <col min="13" max="13" width="12" bestFit="1" customWidth="1"/>
    <col min="15" max="20" width="14.28515625" customWidth="1"/>
    <col min="28" max="28" width="6" customWidth="1"/>
    <col min="29" max="29" width="5" customWidth="1"/>
    <col min="30" max="31" width="8" customWidth="1"/>
    <col min="32" max="33" width="5" customWidth="1"/>
    <col min="34" max="34" width="6" customWidth="1"/>
  </cols>
  <sheetData>
    <row r="1" spans="1:43" x14ac:dyDescent="0.25">
      <c r="A1" s="128" t="s">
        <v>59</v>
      </c>
      <c r="B1" s="128"/>
      <c r="C1" s="128"/>
      <c r="D1" s="128"/>
      <c r="E1" s="128"/>
      <c r="F1" s="128"/>
      <c r="G1" s="49"/>
      <c r="H1" s="49"/>
      <c r="I1" s="49"/>
      <c r="J1" s="49"/>
      <c r="L1" s="128" t="s">
        <v>60</v>
      </c>
      <c r="M1" s="128"/>
      <c r="N1" s="128"/>
      <c r="O1" s="128"/>
      <c r="P1" s="128"/>
      <c r="Q1" s="128"/>
      <c r="R1" s="128"/>
      <c r="S1" s="128"/>
      <c r="T1" s="128"/>
    </row>
    <row r="2" spans="1:43" ht="121.5" x14ac:dyDescent="0.25">
      <c r="A2" t="s">
        <v>35</v>
      </c>
      <c r="B2" s="46"/>
      <c r="C2" s="46"/>
      <c r="D2" s="46"/>
      <c r="E2" s="46"/>
      <c r="F2" s="46"/>
      <c r="G2" s="46" t="s">
        <v>72</v>
      </c>
      <c r="H2" s="46" t="s">
        <v>73</v>
      </c>
      <c r="I2" s="45"/>
      <c r="J2" s="41"/>
      <c r="K2" s="41"/>
      <c r="L2" s="42" t="s">
        <v>36</v>
      </c>
      <c r="M2" s="42" t="s">
        <v>37</v>
      </c>
      <c r="N2" s="42" t="s">
        <v>43</v>
      </c>
      <c r="O2" s="42" t="s">
        <v>62</v>
      </c>
      <c r="P2" s="42" t="s">
        <v>61</v>
      </c>
      <c r="Q2" s="42" t="s">
        <v>65</v>
      </c>
      <c r="R2" s="42" t="s">
        <v>64</v>
      </c>
      <c r="S2" s="42" t="s">
        <v>63</v>
      </c>
      <c r="T2" s="42" t="s">
        <v>66</v>
      </c>
      <c r="U2" s="42"/>
      <c r="V2" s="42"/>
    </row>
    <row r="3" spans="1:43" x14ac:dyDescent="0.25">
      <c r="A3">
        <v>751</v>
      </c>
      <c r="C3">
        <v>870.01</v>
      </c>
      <c r="G3">
        <v>1262</v>
      </c>
      <c r="H3">
        <v>3.9009999999999998</v>
      </c>
      <c r="L3" s="17">
        <f>A3/1000</f>
        <v>0.751</v>
      </c>
      <c r="M3" s="18" t="str">
        <f>IF(ISBLANK(B3),M2,B3)</f>
        <v>U</v>
      </c>
      <c r="N3" s="4" t="e">
        <f>M3*60*'Berechnungen 525d'!$D$9/1000</f>
        <v>#VALUE!</v>
      </c>
      <c r="O3" s="19" t="str">
        <f>IF(ISBLANK(E3),O2,E3)</f>
        <v>akt. Ladedruck</v>
      </c>
      <c r="P3" s="19" t="str">
        <f>IF(ISBLANK(F3),P2,F3)</f>
        <v>Ladedruck, SOLL</v>
      </c>
      <c r="Q3" s="19" t="e">
        <f>O3-P3</f>
        <v>#VALUE!</v>
      </c>
      <c r="R3" s="20">
        <f>IF(ISBLANK(C3),R2,C3)</f>
        <v>870.01</v>
      </c>
      <c r="S3" s="20" t="str">
        <f>IF(ISBLANK(D3),S2,D3)</f>
        <v>Railruck, SOLL</v>
      </c>
      <c r="T3" s="20" t="e">
        <f>R3-S3</f>
        <v>#VALUE!</v>
      </c>
      <c r="U3" s="47"/>
      <c r="V3" s="48"/>
      <c r="W3" s="18"/>
      <c r="X3" s="19"/>
    </row>
    <row r="4" spans="1:43" x14ac:dyDescent="0.25">
      <c r="A4">
        <v>932</v>
      </c>
      <c r="F4">
        <v>1697</v>
      </c>
      <c r="G4">
        <v>1262</v>
      </c>
      <c r="H4">
        <v>3.9009999999999998</v>
      </c>
      <c r="L4" s="17">
        <f t="shared" ref="L4:L67" si="0">A4/1000</f>
        <v>0.93200000000000005</v>
      </c>
      <c r="M4" s="18" t="str">
        <f t="shared" ref="M4:M67" si="1">IF(ISBLANK(B4),M3,B4)</f>
        <v>U</v>
      </c>
      <c r="N4" s="4" t="e">
        <f>M4*60*'Berechnungen 525d'!$D$9/1000</f>
        <v>#VALUE!</v>
      </c>
      <c r="O4" s="19" t="str">
        <f t="shared" ref="O4:O67" si="2">IF(ISBLANK(E4),O3,E4)</f>
        <v>akt. Ladedruck</v>
      </c>
      <c r="P4" s="19">
        <f t="shared" ref="P4:P67" si="3">IF(ISBLANK(F4),P3,F4)</f>
        <v>1697</v>
      </c>
      <c r="Q4" s="19" t="e">
        <f t="shared" ref="Q4:Q67" si="4">O4-P4</f>
        <v>#VALUE!</v>
      </c>
      <c r="R4" s="20">
        <f t="shared" ref="R4:R67" si="5">IF(ISBLANK(C4),R3,C4)</f>
        <v>870.01</v>
      </c>
      <c r="S4" s="20" t="str">
        <f t="shared" ref="S4:S67" si="6">IF(ISBLANK(D4),S3,D4)</f>
        <v>Railruck, SOLL</v>
      </c>
      <c r="T4" s="20" t="e">
        <f t="shared" ref="T4:T67" si="7">R4-S4</f>
        <v>#VALUE!</v>
      </c>
      <c r="U4" s="47"/>
      <c r="V4" s="48"/>
    </row>
    <row r="5" spans="1:43" x14ac:dyDescent="0.25">
      <c r="A5">
        <v>1092</v>
      </c>
      <c r="B5">
        <v>1346</v>
      </c>
      <c r="G5">
        <v>1262</v>
      </c>
      <c r="H5">
        <v>3.8580000000000001</v>
      </c>
      <c r="L5" s="17">
        <f t="shared" si="0"/>
        <v>1.0920000000000001</v>
      </c>
      <c r="M5" s="18">
        <f t="shared" si="1"/>
        <v>1346</v>
      </c>
      <c r="N5" s="4">
        <f>M5*60*'Berechnungen 525d'!$D$9/1000</f>
        <v>68.319523404255321</v>
      </c>
      <c r="O5" s="19" t="str">
        <f t="shared" si="2"/>
        <v>akt. Ladedruck</v>
      </c>
      <c r="P5" s="19">
        <f t="shared" si="3"/>
        <v>1697</v>
      </c>
      <c r="Q5" s="19" t="e">
        <f t="shared" si="4"/>
        <v>#VALUE!</v>
      </c>
      <c r="R5" s="20">
        <f t="shared" si="5"/>
        <v>870.01</v>
      </c>
      <c r="S5" s="20" t="str">
        <f t="shared" si="6"/>
        <v>Railruck, SOLL</v>
      </c>
      <c r="T5" s="20" t="e">
        <f t="shared" si="7"/>
        <v>#VALUE!</v>
      </c>
      <c r="U5" s="47"/>
      <c r="V5" s="48"/>
    </row>
    <row r="6" spans="1:43" x14ac:dyDescent="0.25">
      <c r="A6">
        <v>1272</v>
      </c>
      <c r="E6">
        <v>1425</v>
      </c>
      <c r="G6">
        <v>1262</v>
      </c>
      <c r="H6">
        <v>3.8580000000000001</v>
      </c>
      <c r="L6" s="17">
        <f t="shared" si="0"/>
        <v>1.272</v>
      </c>
      <c r="M6" s="18">
        <f t="shared" si="1"/>
        <v>1346</v>
      </c>
      <c r="N6" s="4">
        <f>M6*60*'Berechnungen 525d'!$D$9/1000</f>
        <v>68.319523404255321</v>
      </c>
      <c r="O6" s="19">
        <f t="shared" si="2"/>
        <v>1425</v>
      </c>
      <c r="P6" s="19">
        <f t="shared" si="3"/>
        <v>1697</v>
      </c>
      <c r="Q6" s="19">
        <f t="shared" si="4"/>
        <v>-272</v>
      </c>
      <c r="R6" s="20">
        <f t="shared" si="5"/>
        <v>870.01</v>
      </c>
      <c r="S6" s="20" t="str">
        <f t="shared" si="6"/>
        <v>Railruck, SOLL</v>
      </c>
      <c r="T6" s="20" t="e">
        <f t="shared" si="7"/>
        <v>#VALUE!</v>
      </c>
      <c r="U6" s="47"/>
      <c r="V6" s="48"/>
    </row>
    <row r="7" spans="1:43" x14ac:dyDescent="0.25">
      <c r="A7">
        <v>1472</v>
      </c>
      <c r="D7">
        <v>880.24599999999998</v>
      </c>
      <c r="G7">
        <v>1262</v>
      </c>
      <c r="H7">
        <v>3.8580000000000001</v>
      </c>
      <c r="L7" s="17">
        <f t="shared" si="0"/>
        <v>1.472</v>
      </c>
      <c r="M7" s="18">
        <f t="shared" si="1"/>
        <v>1346</v>
      </c>
      <c r="N7" s="4">
        <f>M7*60*'Berechnungen 525d'!$D$9/1000</f>
        <v>68.319523404255321</v>
      </c>
      <c r="O7" s="19">
        <f t="shared" si="2"/>
        <v>1425</v>
      </c>
      <c r="P7" s="19">
        <f t="shared" si="3"/>
        <v>1697</v>
      </c>
      <c r="Q7" s="19">
        <f t="shared" si="4"/>
        <v>-272</v>
      </c>
      <c r="R7" s="20">
        <f t="shared" si="5"/>
        <v>870.01</v>
      </c>
      <c r="S7" s="20">
        <f t="shared" si="6"/>
        <v>880.24599999999998</v>
      </c>
      <c r="T7" s="20">
        <f t="shared" si="7"/>
        <v>-10.23599999999999</v>
      </c>
      <c r="U7" s="47"/>
      <c r="V7" s="48"/>
    </row>
    <row r="8" spans="1:43" x14ac:dyDescent="0.25">
      <c r="A8">
        <v>1663</v>
      </c>
      <c r="C8">
        <v>880.24599999999998</v>
      </c>
      <c r="G8">
        <v>1262</v>
      </c>
      <c r="H8">
        <v>3.8580000000000001</v>
      </c>
      <c r="L8" s="17">
        <f t="shared" si="0"/>
        <v>1.663</v>
      </c>
      <c r="M8" s="18">
        <f t="shared" si="1"/>
        <v>1346</v>
      </c>
      <c r="N8" s="4">
        <f>M8*60*'Berechnungen 525d'!$D$9/1000</f>
        <v>68.319523404255321</v>
      </c>
      <c r="O8" s="19">
        <f t="shared" si="2"/>
        <v>1425</v>
      </c>
      <c r="P8" s="19">
        <f t="shared" si="3"/>
        <v>1697</v>
      </c>
      <c r="Q8" s="19">
        <f t="shared" si="4"/>
        <v>-272</v>
      </c>
      <c r="R8" s="20">
        <f t="shared" si="5"/>
        <v>880.24599999999998</v>
      </c>
      <c r="S8" s="20">
        <f t="shared" si="6"/>
        <v>880.24599999999998</v>
      </c>
      <c r="T8" s="20">
        <f t="shared" si="7"/>
        <v>0</v>
      </c>
      <c r="U8" s="47"/>
      <c r="V8" s="48"/>
      <c r="AQ8" s="12"/>
    </row>
    <row r="9" spans="1:43" x14ac:dyDescent="0.25">
      <c r="A9">
        <v>1843</v>
      </c>
      <c r="F9">
        <v>1736</v>
      </c>
      <c r="G9">
        <v>1326</v>
      </c>
      <c r="H9">
        <v>3.8580000000000001</v>
      </c>
      <c r="L9" s="17">
        <f t="shared" si="0"/>
        <v>1.843</v>
      </c>
      <c r="M9" s="18">
        <f t="shared" si="1"/>
        <v>1346</v>
      </c>
      <c r="N9" s="4">
        <f>M9*60*'Berechnungen 525d'!$D$9/1000</f>
        <v>68.319523404255321</v>
      </c>
      <c r="O9" s="19">
        <f t="shared" si="2"/>
        <v>1425</v>
      </c>
      <c r="P9" s="19">
        <f t="shared" si="3"/>
        <v>1736</v>
      </c>
      <c r="Q9" s="19">
        <f t="shared" si="4"/>
        <v>-311</v>
      </c>
      <c r="R9" s="20">
        <f t="shared" si="5"/>
        <v>880.24599999999998</v>
      </c>
      <c r="S9" s="20">
        <f t="shared" si="6"/>
        <v>880.24599999999998</v>
      </c>
      <c r="T9" s="20">
        <f t="shared" si="7"/>
        <v>0</v>
      </c>
      <c r="U9" s="47"/>
      <c r="V9" s="48"/>
    </row>
    <row r="10" spans="1:43" x14ac:dyDescent="0.25">
      <c r="A10">
        <v>2023</v>
      </c>
      <c r="B10">
        <v>1379</v>
      </c>
      <c r="G10">
        <v>1326</v>
      </c>
      <c r="H10">
        <v>3.8580000000000001</v>
      </c>
      <c r="L10" s="17">
        <f t="shared" si="0"/>
        <v>2.0230000000000001</v>
      </c>
      <c r="M10" s="18">
        <f t="shared" si="1"/>
        <v>1379</v>
      </c>
      <c r="N10" s="4">
        <f>M10*60*'Berechnungen 525d'!$D$9/1000</f>
        <v>69.994519148936163</v>
      </c>
      <c r="O10" s="19">
        <f t="shared" si="2"/>
        <v>1425</v>
      </c>
      <c r="P10" s="19">
        <f t="shared" si="3"/>
        <v>1736</v>
      </c>
      <c r="Q10" s="19">
        <f t="shared" si="4"/>
        <v>-311</v>
      </c>
      <c r="R10" s="20">
        <f t="shared" si="5"/>
        <v>880.24599999999998</v>
      </c>
      <c r="S10" s="20">
        <f t="shared" si="6"/>
        <v>880.24599999999998</v>
      </c>
      <c r="T10" s="20">
        <f t="shared" si="7"/>
        <v>0</v>
      </c>
      <c r="U10" s="47"/>
      <c r="V10" s="48"/>
    </row>
    <row r="11" spans="1:43" x14ac:dyDescent="0.25">
      <c r="A11">
        <v>2213</v>
      </c>
      <c r="E11">
        <v>1617</v>
      </c>
      <c r="G11">
        <v>1326</v>
      </c>
      <c r="H11">
        <v>3.8580000000000001</v>
      </c>
      <c r="L11" s="17">
        <f t="shared" si="0"/>
        <v>2.2130000000000001</v>
      </c>
      <c r="M11" s="18">
        <f t="shared" si="1"/>
        <v>1379</v>
      </c>
      <c r="N11" s="4">
        <f>M11*60*'Berechnungen 525d'!$D$9/1000</f>
        <v>69.994519148936163</v>
      </c>
      <c r="O11" s="19">
        <f t="shared" si="2"/>
        <v>1617</v>
      </c>
      <c r="P11" s="19">
        <f t="shared" si="3"/>
        <v>1736</v>
      </c>
      <c r="Q11" s="19">
        <f t="shared" si="4"/>
        <v>-119</v>
      </c>
      <c r="R11" s="20">
        <f t="shared" si="5"/>
        <v>880.24599999999998</v>
      </c>
      <c r="S11" s="20">
        <f t="shared" si="6"/>
        <v>880.24599999999998</v>
      </c>
      <c r="T11" s="20">
        <f t="shared" si="7"/>
        <v>0</v>
      </c>
      <c r="U11" s="47"/>
      <c r="V11" s="48"/>
    </row>
    <row r="12" spans="1:43" x14ac:dyDescent="0.25">
      <c r="A12">
        <v>2414</v>
      </c>
      <c r="D12">
        <v>880.24599999999998</v>
      </c>
      <c r="G12">
        <v>1326</v>
      </c>
      <c r="H12">
        <v>3.8540000000000001</v>
      </c>
      <c r="L12" s="17">
        <f t="shared" si="0"/>
        <v>2.4140000000000001</v>
      </c>
      <c r="M12" s="18">
        <f t="shared" si="1"/>
        <v>1379</v>
      </c>
      <c r="N12" s="4">
        <f>M12*60*'Berechnungen 525d'!$D$9/1000</f>
        <v>69.994519148936163</v>
      </c>
      <c r="O12" s="19">
        <f t="shared" si="2"/>
        <v>1617</v>
      </c>
      <c r="P12" s="19">
        <f t="shared" si="3"/>
        <v>1736</v>
      </c>
      <c r="Q12" s="19">
        <f t="shared" si="4"/>
        <v>-119</v>
      </c>
      <c r="R12" s="20">
        <f t="shared" si="5"/>
        <v>880.24599999999998</v>
      </c>
      <c r="S12" s="20">
        <f t="shared" si="6"/>
        <v>880.24599999999998</v>
      </c>
      <c r="T12" s="20">
        <f t="shared" si="7"/>
        <v>0</v>
      </c>
      <c r="U12" s="47"/>
      <c r="V12" s="48"/>
    </row>
    <row r="13" spans="1:43" x14ac:dyDescent="0.25">
      <c r="A13">
        <v>2594</v>
      </c>
      <c r="C13">
        <v>890.48099999999999</v>
      </c>
      <c r="G13">
        <v>1326</v>
      </c>
      <c r="H13">
        <v>3.8540000000000001</v>
      </c>
      <c r="L13" s="17">
        <f t="shared" si="0"/>
        <v>2.5939999999999999</v>
      </c>
      <c r="M13" s="18">
        <f t="shared" si="1"/>
        <v>1379</v>
      </c>
      <c r="N13" s="4">
        <f>M13*60*'Berechnungen 525d'!$D$9/1000</f>
        <v>69.994519148936163</v>
      </c>
      <c r="O13" s="19">
        <f t="shared" si="2"/>
        <v>1617</v>
      </c>
      <c r="P13" s="19">
        <f t="shared" si="3"/>
        <v>1736</v>
      </c>
      <c r="Q13" s="19">
        <f t="shared" si="4"/>
        <v>-119</v>
      </c>
      <c r="R13" s="20">
        <f t="shared" si="5"/>
        <v>890.48099999999999</v>
      </c>
      <c r="S13" s="20">
        <f t="shared" si="6"/>
        <v>880.24599999999998</v>
      </c>
      <c r="T13" s="20">
        <f t="shared" si="7"/>
        <v>10.235000000000014</v>
      </c>
      <c r="U13" s="47"/>
      <c r="V13" s="48"/>
    </row>
    <row r="14" spans="1:43" x14ac:dyDescent="0.25">
      <c r="A14">
        <v>2774</v>
      </c>
      <c r="F14">
        <v>1768</v>
      </c>
      <c r="G14">
        <v>1326</v>
      </c>
      <c r="H14">
        <v>3.8540000000000001</v>
      </c>
      <c r="L14" s="17">
        <f t="shared" si="0"/>
        <v>2.774</v>
      </c>
      <c r="M14" s="18">
        <f t="shared" si="1"/>
        <v>1379</v>
      </c>
      <c r="N14" s="4">
        <f>M14*60*'Berechnungen 525d'!$D$9/1000</f>
        <v>69.994519148936163</v>
      </c>
      <c r="O14" s="19">
        <f t="shared" si="2"/>
        <v>1617</v>
      </c>
      <c r="P14" s="19">
        <f t="shared" si="3"/>
        <v>1768</v>
      </c>
      <c r="Q14" s="19">
        <f t="shared" si="4"/>
        <v>-151</v>
      </c>
      <c r="R14" s="20">
        <f t="shared" si="5"/>
        <v>890.48099999999999</v>
      </c>
      <c r="S14" s="20">
        <f t="shared" si="6"/>
        <v>880.24599999999998</v>
      </c>
      <c r="T14" s="20">
        <f t="shared" si="7"/>
        <v>10.235000000000014</v>
      </c>
      <c r="U14" s="47"/>
      <c r="V14" s="48"/>
    </row>
    <row r="15" spans="1:43" x14ac:dyDescent="0.25">
      <c r="A15">
        <v>2974</v>
      </c>
      <c r="B15">
        <v>1404</v>
      </c>
      <c r="G15">
        <v>1326</v>
      </c>
      <c r="H15">
        <v>3.8540000000000001</v>
      </c>
      <c r="L15" s="17">
        <f t="shared" si="0"/>
        <v>2.9740000000000002</v>
      </c>
      <c r="M15" s="18">
        <f t="shared" si="1"/>
        <v>1404</v>
      </c>
      <c r="N15" s="4">
        <f>M15*60*'Berechnungen 525d'!$D$9/1000</f>
        <v>71.263455319148946</v>
      </c>
      <c r="O15" s="19">
        <f t="shared" si="2"/>
        <v>1617</v>
      </c>
      <c r="P15" s="19">
        <f t="shared" si="3"/>
        <v>1768</v>
      </c>
      <c r="Q15" s="19">
        <f t="shared" si="4"/>
        <v>-151</v>
      </c>
      <c r="R15" s="20">
        <f t="shared" si="5"/>
        <v>890.48099999999999</v>
      </c>
      <c r="S15" s="20">
        <f t="shared" si="6"/>
        <v>880.24599999999998</v>
      </c>
      <c r="T15" s="20">
        <f t="shared" si="7"/>
        <v>10.235000000000014</v>
      </c>
      <c r="U15" s="47"/>
      <c r="V15" s="48"/>
    </row>
    <row r="16" spans="1:43" x14ac:dyDescent="0.25">
      <c r="A16">
        <v>3155</v>
      </c>
      <c r="E16">
        <v>1804</v>
      </c>
      <c r="G16">
        <v>1412</v>
      </c>
      <c r="H16">
        <v>3.8540000000000001</v>
      </c>
      <c r="L16" s="17">
        <f t="shared" si="0"/>
        <v>3.1549999999999998</v>
      </c>
      <c r="M16" s="18">
        <f t="shared" si="1"/>
        <v>1404</v>
      </c>
      <c r="N16" s="4">
        <f>M16*60*'Berechnungen 525d'!$D$9/1000</f>
        <v>71.263455319148946</v>
      </c>
      <c r="O16" s="19">
        <f t="shared" si="2"/>
        <v>1804</v>
      </c>
      <c r="P16" s="19">
        <f t="shared" si="3"/>
        <v>1768</v>
      </c>
      <c r="Q16" s="19">
        <f t="shared" si="4"/>
        <v>36</v>
      </c>
      <c r="R16" s="20">
        <f t="shared" si="5"/>
        <v>890.48099999999999</v>
      </c>
      <c r="S16" s="20">
        <f t="shared" si="6"/>
        <v>880.24599999999998</v>
      </c>
      <c r="T16" s="20">
        <f t="shared" si="7"/>
        <v>10.235000000000014</v>
      </c>
      <c r="U16" s="47"/>
      <c r="V16" s="48"/>
    </row>
    <row r="17" spans="1:22" x14ac:dyDescent="0.25">
      <c r="A17">
        <v>3345</v>
      </c>
      <c r="D17">
        <v>890.48099999999999</v>
      </c>
      <c r="G17">
        <v>1412</v>
      </c>
      <c r="H17">
        <v>3.8540000000000001</v>
      </c>
      <c r="L17" s="17">
        <f t="shared" si="0"/>
        <v>3.3450000000000002</v>
      </c>
      <c r="M17" s="18">
        <f t="shared" si="1"/>
        <v>1404</v>
      </c>
      <c r="N17" s="4">
        <f>M17*60*'Berechnungen 525d'!$D$9/1000</f>
        <v>71.263455319148946</v>
      </c>
      <c r="O17" s="19">
        <f t="shared" si="2"/>
        <v>1804</v>
      </c>
      <c r="P17" s="19">
        <f t="shared" si="3"/>
        <v>1768</v>
      </c>
      <c r="Q17" s="19">
        <f t="shared" si="4"/>
        <v>36</v>
      </c>
      <c r="R17" s="20">
        <f t="shared" si="5"/>
        <v>890.48099999999999</v>
      </c>
      <c r="S17" s="20">
        <f t="shared" si="6"/>
        <v>890.48099999999999</v>
      </c>
      <c r="T17" s="20">
        <f t="shared" si="7"/>
        <v>0</v>
      </c>
      <c r="U17" s="47"/>
      <c r="V17" s="48"/>
    </row>
    <row r="18" spans="1:22" x14ac:dyDescent="0.25">
      <c r="A18">
        <v>3535</v>
      </c>
      <c r="C18">
        <v>890.48099999999999</v>
      </c>
      <c r="G18">
        <v>1412</v>
      </c>
      <c r="H18">
        <v>3.8540000000000001</v>
      </c>
      <c r="L18" s="17">
        <f t="shared" si="0"/>
        <v>3.5350000000000001</v>
      </c>
      <c r="M18" s="18">
        <f t="shared" si="1"/>
        <v>1404</v>
      </c>
      <c r="N18" s="4">
        <f>M18*60*'Berechnungen 525d'!$D$9/1000</f>
        <v>71.263455319148946</v>
      </c>
      <c r="O18" s="19">
        <f t="shared" si="2"/>
        <v>1804</v>
      </c>
      <c r="P18" s="19">
        <f t="shared" si="3"/>
        <v>1768</v>
      </c>
      <c r="Q18" s="19">
        <f t="shared" si="4"/>
        <v>36</v>
      </c>
      <c r="R18" s="20">
        <f t="shared" si="5"/>
        <v>890.48099999999999</v>
      </c>
      <c r="S18" s="20">
        <f t="shared" si="6"/>
        <v>890.48099999999999</v>
      </c>
      <c r="T18" s="20">
        <f t="shared" si="7"/>
        <v>0</v>
      </c>
      <c r="U18" s="47"/>
      <c r="V18" s="48"/>
    </row>
    <row r="19" spans="1:22" x14ac:dyDescent="0.25">
      <c r="A19">
        <v>3716</v>
      </c>
      <c r="F19">
        <v>1813</v>
      </c>
      <c r="G19">
        <v>1412</v>
      </c>
      <c r="H19">
        <v>3.8410000000000002</v>
      </c>
      <c r="L19" s="17">
        <f t="shared" si="0"/>
        <v>3.7160000000000002</v>
      </c>
      <c r="M19" s="18">
        <f t="shared" si="1"/>
        <v>1404</v>
      </c>
      <c r="N19" s="4">
        <f>M19*60*'Berechnungen 525d'!$D$9/1000</f>
        <v>71.263455319148946</v>
      </c>
      <c r="O19" s="19">
        <f t="shared" si="2"/>
        <v>1804</v>
      </c>
      <c r="P19" s="19">
        <f t="shared" si="3"/>
        <v>1813</v>
      </c>
      <c r="Q19" s="19">
        <f t="shared" si="4"/>
        <v>-9</v>
      </c>
      <c r="R19" s="20">
        <f t="shared" si="5"/>
        <v>890.48099999999999</v>
      </c>
      <c r="S19" s="20">
        <f t="shared" si="6"/>
        <v>890.48099999999999</v>
      </c>
      <c r="T19" s="20">
        <f t="shared" si="7"/>
        <v>0</v>
      </c>
      <c r="U19" s="47"/>
      <c r="V19" s="48"/>
    </row>
    <row r="20" spans="1:22" x14ac:dyDescent="0.25">
      <c r="A20">
        <v>3916</v>
      </c>
      <c r="B20">
        <v>1444</v>
      </c>
      <c r="G20">
        <v>1412</v>
      </c>
      <c r="H20">
        <v>3.8410000000000002</v>
      </c>
      <c r="L20" s="17">
        <f t="shared" si="0"/>
        <v>3.9159999999999999</v>
      </c>
      <c r="M20" s="18">
        <f t="shared" si="1"/>
        <v>1444</v>
      </c>
      <c r="N20" s="4">
        <f>M20*60*'Berechnungen 525d'!$D$9/1000</f>
        <v>73.293753191489358</v>
      </c>
      <c r="O20" s="19">
        <f t="shared" si="2"/>
        <v>1804</v>
      </c>
      <c r="P20" s="19">
        <f t="shared" si="3"/>
        <v>1813</v>
      </c>
      <c r="Q20" s="19">
        <f t="shared" si="4"/>
        <v>-9</v>
      </c>
      <c r="R20" s="20">
        <f t="shared" si="5"/>
        <v>890.48099999999999</v>
      </c>
      <c r="S20" s="20">
        <f t="shared" si="6"/>
        <v>890.48099999999999</v>
      </c>
      <c r="T20" s="20">
        <f t="shared" si="7"/>
        <v>0</v>
      </c>
      <c r="U20" s="47"/>
      <c r="V20" s="48"/>
    </row>
    <row r="21" spans="1:22" x14ac:dyDescent="0.25">
      <c r="A21">
        <v>4106</v>
      </c>
      <c r="E21">
        <v>1949</v>
      </c>
      <c r="G21">
        <v>1412</v>
      </c>
      <c r="H21">
        <v>3.8410000000000002</v>
      </c>
      <c r="L21" s="17">
        <f t="shared" si="0"/>
        <v>4.1059999999999999</v>
      </c>
      <c r="M21" s="18">
        <f t="shared" si="1"/>
        <v>1444</v>
      </c>
      <c r="N21" s="4">
        <f>M21*60*'Berechnungen 525d'!$D$9/1000</f>
        <v>73.293753191489358</v>
      </c>
      <c r="O21" s="19">
        <f t="shared" si="2"/>
        <v>1949</v>
      </c>
      <c r="P21" s="19">
        <f t="shared" si="3"/>
        <v>1813</v>
      </c>
      <c r="Q21" s="19">
        <f t="shared" si="4"/>
        <v>136</v>
      </c>
      <c r="R21" s="20">
        <f t="shared" si="5"/>
        <v>890.48099999999999</v>
      </c>
      <c r="S21" s="20">
        <f t="shared" si="6"/>
        <v>890.48099999999999</v>
      </c>
      <c r="T21" s="20">
        <f t="shared" si="7"/>
        <v>0</v>
      </c>
      <c r="U21" s="47"/>
      <c r="V21" s="48"/>
    </row>
    <row r="22" spans="1:22" x14ac:dyDescent="0.25">
      <c r="A22">
        <v>4306</v>
      </c>
      <c r="D22">
        <v>890.48099999999999</v>
      </c>
      <c r="G22">
        <v>1412</v>
      </c>
      <c r="H22">
        <v>3.8410000000000002</v>
      </c>
      <c r="L22" s="17">
        <f t="shared" si="0"/>
        <v>4.306</v>
      </c>
      <c r="M22" s="18">
        <f t="shared" si="1"/>
        <v>1444</v>
      </c>
      <c r="N22" s="4">
        <f>M22*60*'Berechnungen 525d'!$D$9/1000</f>
        <v>73.293753191489358</v>
      </c>
      <c r="O22" s="19">
        <f t="shared" si="2"/>
        <v>1949</v>
      </c>
      <c r="P22" s="19">
        <f t="shared" si="3"/>
        <v>1813</v>
      </c>
      <c r="Q22" s="19">
        <f t="shared" si="4"/>
        <v>136</v>
      </c>
      <c r="R22" s="20">
        <f t="shared" si="5"/>
        <v>890.48099999999999</v>
      </c>
      <c r="S22" s="20">
        <f t="shared" si="6"/>
        <v>890.48099999999999</v>
      </c>
      <c r="T22" s="20">
        <f t="shared" si="7"/>
        <v>0</v>
      </c>
      <c r="U22" s="47"/>
      <c r="V22" s="48"/>
    </row>
    <row r="23" spans="1:22" x14ac:dyDescent="0.25">
      <c r="A23">
        <v>4497</v>
      </c>
      <c r="C23">
        <v>910.952</v>
      </c>
      <c r="G23">
        <v>1559</v>
      </c>
      <c r="H23">
        <v>3.8410000000000002</v>
      </c>
      <c r="L23" s="17">
        <f t="shared" si="0"/>
        <v>4.4969999999999999</v>
      </c>
      <c r="M23" s="18">
        <f t="shared" si="1"/>
        <v>1444</v>
      </c>
      <c r="N23" s="4">
        <f>M23*60*'Berechnungen 525d'!$D$9/1000</f>
        <v>73.293753191489358</v>
      </c>
      <c r="O23" s="19">
        <f t="shared" si="2"/>
        <v>1949</v>
      </c>
      <c r="P23" s="19">
        <f t="shared" si="3"/>
        <v>1813</v>
      </c>
      <c r="Q23" s="19">
        <f t="shared" si="4"/>
        <v>136</v>
      </c>
      <c r="R23" s="20">
        <f t="shared" si="5"/>
        <v>910.952</v>
      </c>
      <c r="S23" s="20">
        <f t="shared" si="6"/>
        <v>890.48099999999999</v>
      </c>
      <c r="T23" s="20">
        <f t="shared" si="7"/>
        <v>20.471000000000004</v>
      </c>
      <c r="U23" s="47"/>
      <c r="V23" s="48"/>
    </row>
    <row r="24" spans="1:22" x14ac:dyDescent="0.25">
      <c r="A24">
        <v>4687</v>
      </c>
      <c r="F24">
        <v>1866</v>
      </c>
      <c r="G24">
        <v>1559</v>
      </c>
      <c r="H24">
        <v>3.8410000000000002</v>
      </c>
      <c r="L24" s="17">
        <f t="shared" si="0"/>
        <v>4.6870000000000003</v>
      </c>
      <c r="M24" s="18">
        <f t="shared" si="1"/>
        <v>1444</v>
      </c>
      <c r="N24" s="4">
        <f>M24*60*'Berechnungen 525d'!$D$9/1000</f>
        <v>73.293753191489358</v>
      </c>
      <c r="O24" s="19">
        <f t="shared" si="2"/>
        <v>1949</v>
      </c>
      <c r="P24" s="19">
        <f t="shared" si="3"/>
        <v>1866</v>
      </c>
      <c r="Q24" s="19">
        <f t="shared" si="4"/>
        <v>83</v>
      </c>
      <c r="R24" s="20">
        <f t="shared" si="5"/>
        <v>910.952</v>
      </c>
      <c r="S24" s="20">
        <f t="shared" si="6"/>
        <v>890.48099999999999</v>
      </c>
      <c r="T24" s="20">
        <f t="shared" si="7"/>
        <v>20.471000000000004</v>
      </c>
      <c r="U24" s="47"/>
      <c r="V24" s="48"/>
    </row>
    <row r="25" spans="1:22" x14ac:dyDescent="0.25">
      <c r="A25">
        <v>4877</v>
      </c>
      <c r="B25">
        <v>1486</v>
      </c>
      <c r="G25">
        <v>1559</v>
      </c>
      <c r="H25">
        <v>3.8410000000000002</v>
      </c>
      <c r="L25" s="17">
        <f t="shared" si="0"/>
        <v>4.8769999999999998</v>
      </c>
      <c r="M25" s="18">
        <f t="shared" si="1"/>
        <v>1486</v>
      </c>
      <c r="N25" s="4">
        <f>M25*60*'Berechnungen 525d'!$D$9/1000</f>
        <v>75.425565957446807</v>
      </c>
      <c r="O25" s="19">
        <f t="shared" si="2"/>
        <v>1949</v>
      </c>
      <c r="P25" s="19">
        <f t="shared" si="3"/>
        <v>1866</v>
      </c>
      <c r="Q25" s="19">
        <f t="shared" si="4"/>
        <v>83</v>
      </c>
      <c r="R25" s="20">
        <f t="shared" si="5"/>
        <v>910.952</v>
      </c>
      <c r="S25" s="20">
        <f t="shared" si="6"/>
        <v>890.48099999999999</v>
      </c>
      <c r="T25" s="20">
        <f t="shared" si="7"/>
        <v>20.471000000000004</v>
      </c>
      <c r="U25" s="47"/>
      <c r="V25" s="48"/>
    </row>
    <row r="26" spans="1:22" x14ac:dyDescent="0.25">
      <c r="A26">
        <v>5067</v>
      </c>
      <c r="E26">
        <v>1903</v>
      </c>
      <c r="G26">
        <v>1559</v>
      </c>
      <c r="H26">
        <v>3.8239999999999998</v>
      </c>
      <c r="L26" s="17">
        <f t="shared" si="0"/>
        <v>5.0670000000000002</v>
      </c>
      <c r="M26" s="18">
        <f t="shared" si="1"/>
        <v>1486</v>
      </c>
      <c r="N26" s="4">
        <f>M26*60*'Berechnungen 525d'!$D$9/1000</f>
        <v>75.425565957446807</v>
      </c>
      <c r="O26" s="19">
        <f t="shared" si="2"/>
        <v>1903</v>
      </c>
      <c r="P26" s="19">
        <f t="shared" si="3"/>
        <v>1866</v>
      </c>
      <c r="Q26" s="19">
        <f t="shared" si="4"/>
        <v>37</v>
      </c>
      <c r="R26" s="20">
        <f t="shared" si="5"/>
        <v>910.952</v>
      </c>
      <c r="S26" s="20">
        <f t="shared" si="6"/>
        <v>890.48099999999999</v>
      </c>
      <c r="T26" s="20">
        <f t="shared" si="7"/>
        <v>20.471000000000004</v>
      </c>
      <c r="U26" s="47"/>
      <c r="V26" s="48"/>
    </row>
    <row r="27" spans="1:22" x14ac:dyDescent="0.25">
      <c r="A27">
        <v>5238</v>
      </c>
      <c r="D27">
        <v>910.952</v>
      </c>
      <c r="G27">
        <v>1559</v>
      </c>
      <c r="H27">
        <v>3.8239999999999998</v>
      </c>
      <c r="L27" s="17">
        <f t="shared" si="0"/>
        <v>5.2380000000000004</v>
      </c>
      <c r="M27" s="18">
        <f t="shared" si="1"/>
        <v>1486</v>
      </c>
      <c r="N27" s="4">
        <f>M27*60*'Berechnungen 525d'!$D$9/1000</f>
        <v>75.425565957446807</v>
      </c>
      <c r="O27" s="19">
        <f t="shared" si="2"/>
        <v>1903</v>
      </c>
      <c r="P27" s="19">
        <f t="shared" si="3"/>
        <v>1866</v>
      </c>
      <c r="Q27" s="19">
        <f t="shared" si="4"/>
        <v>37</v>
      </c>
      <c r="R27" s="20">
        <f t="shared" si="5"/>
        <v>910.952</v>
      </c>
      <c r="S27" s="20">
        <f t="shared" si="6"/>
        <v>910.952</v>
      </c>
      <c r="T27" s="20">
        <f t="shared" si="7"/>
        <v>0</v>
      </c>
      <c r="U27" s="47"/>
      <c r="V27" s="48"/>
    </row>
    <row r="28" spans="1:22" x14ac:dyDescent="0.25">
      <c r="A28">
        <v>5428</v>
      </c>
      <c r="C28">
        <v>921.18700000000001</v>
      </c>
      <c r="G28">
        <v>1559</v>
      </c>
      <c r="H28">
        <v>3.8239999999999998</v>
      </c>
      <c r="L28" s="17">
        <f t="shared" si="0"/>
        <v>5.4279999999999999</v>
      </c>
      <c r="M28" s="18">
        <f t="shared" si="1"/>
        <v>1486</v>
      </c>
      <c r="N28" s="4">
        <f>M28*60*'Berechnungen 525d'!$D$9/1000</f>
        <v>75.425565957446807</v>
      </c>
      <c r="O28" s="19">
        <f t="shared" si="2"/>
        <v>1903</v>
      </c>
      <c r="P28" s="19">
        <f t="shared" si="3"/>
        <v>1866</v>
      </c>
      <c r="Q28" s="19">
        <f t="shared" si="4"/>
        <v>37</v>
      </c>
      <c r="R28" s="20">
        <f t="shared" si="5"/>
        <v>921.18700000000001</v>
      </c>
      <c r="S28" s="20">
        <f t="shared" si="6"/>
        <v>910.952</v>
      </c>
      <c r="T28" s="20">
        <f t="shared" si="7"/>
        <v>10.235000000000014</v>
      </c>
      <c r="U28" s="47"/>
      <c r="V28" s="48"/>
    </row>
    <row r="29" spans="1:22" x14ac:dyDescent="0.25">
      <c r="A29">
        <v>5648</v>
      </c>
      <c r="F29">
        <v>1923</v>
      </c>
      <c r="G29">
        <v>1559</v>
      </c>
      <c r="H29">
        <v>3.8239999999999998</v>
      </c>
      <c r="L29" s="17">
        <f t="shared" si="0"/>
        <v>5.6479999999999997</v>
      </c>
      <c r="M29" s="18">
        <f t="shared" si="1"/>
        <v>1486</v>
      </c>
      <c r="N29" s="4">
        <f>M29*60*'Berechnungen 525d'!$D$9/1000</f>
        <v>75.425565957446807</v>
      </c>
      <c r="O29" s="19">
        <f t="shared" si="2"/>
        <v>1903</v>
      </c>
      <c r="P29" s="19">
        <f t="shared" si="3"/>
        <v>1923</v>
      </c>
      <c r="Q29" s="19">
        <f t="shared" si="4"/>
        <v>-20</v>
      </c>
      <c r="R29" s="20">
        <f t="shared" si="5"/>
        <v>921.18700000000001</v>
      </c>
      <c r="S29" s="20">
        <f t="shared" si="6"/>
        <v>910.952</v>
      </c>
      <c r="T29" s="20">
        <f t="shared" si="7"/>
        <v>10.235000000000014</v>
      </c>
      <c r="U29" s="47"/>
      <c r="V29" s="48"/>
    </row>
    <row r="30" spans="1:22" x14ac:dyDescent="0.25">
      <c r="A30">
        <v>5849</v>
      </c>
      <c r="B30">
        <v>1547</v>
      </c>
      <c r="G30">
        <v>1683</v>
      </c>
      <c r="H30">
        <v>3.8239999999999998</v>
      </c>
      <c r="L30" s="17">
        <f t="shared" si="0"/>
        <v>5.8490000000000002</v>
      </c>
      <c r="M30" s="18">
        <f t="shared" si="1"/>
        <v>1547</v>
      </c>
      <c r="N30" s="4">
        <f>M30*60*'Berechnungen 525d'!$D$9/1000</f>
        <v>78.521770212765958</v>
      </c>
      <c r="O30" s="19">
        <f t="shared" si="2"/>
        <v>1903</v>
      </c>
      <c r="P30" s="19">
        <f t="shared" si="3"/>
        <v>1923</v>
      </c>
      <c r="Q30" s="19">
        <f t="shared" si="4"/>
        <v>-20</v>
      </c>
      <c r="R30" s="20">
        <f t="shared" si="5"/>
        <v>921.18700000000001</v>
      </c>
      <c r="S30" s="20">
        <f t="shared" si="6"/>
        <v>910.952</v>
      </c>
      <c r="T30" s="20">
        <f t="shared" si="7"/>
        <v>10.235000000000014</v>
      </c>
      <c r="U30" s="47"/>
      <c r="V30" s="48"/>
    </row>
    <row r="31" spans="1:22" x14ac:dyDescent="0.25">
      <c r="A31">
        <v>6029</v>
      </c>
      <c r="E31">
        <v>1992</v>
      </c>
      <c r="G31">
        <v>1683</v>
      </c>
      <c r="H31">
        <v>3.8239999999999998</v>
      </c>
      <c r="L31" s="17">
        <f t="shared" si="0"/>
        <v>6.0289999999999999</v>
      </c>
      <c r="M31" s="18">
        <f t="shared" si="1"/>
        <v>1547</v>
      </c>
      <c r="N31" s="4">
        <f>M31*60*'Berechnungen 525d'!$D$9/1000</f>
        <v>78.521770212765958</v>
      </c>
      <c r="O31" s="19">
        <f t="shared" si="2"/>
        <v>1992</v>
      </c>
      <c r="P31" s="19">
        <f t="shared" si="3"/>
        <v>1923</v>
      </c>
      <c r="Q31" s="19">
        <f t="shared" si="4"/>
        <v>69</v>
      </c>
      <c r="R31" s="20">
        <f t="shared" si="5"/>
        <v>921.18700000000001</v>
      </c>
      <c r="S31" s="20">
        <f t="shared" si="6"/>
        <v>910.952</v>
      </c>
      <c r="T31" s="20">
        <f t="shared" si="7"/>
        <v>10.235000000000014</v>
      </c>
      <c r="U31" s="47"/>
      <c r="V31" s="48"/>
    </row>
    <row r="32" spans="1:22" x14ac:dyDescent="0.25">
      <c r="A32">
        <v>6219</v>
      </c>
      <c r="D32">
        <v>921.18700000000001</v>
      </c>
      <c r="G32">
        <v>1683</v>
      </c>
      <c r="H32">
        <v>3.8239999999999998</v>
      </c>
      <c r="L32" s="17">
        <f t="shared" si="0"/>
        <v>6.2190000000000003</v>
      </c>
      <c r="M32" s="18">
        <f t="shared" si="1"/>
        <v>1547</v>
      </c>
      <c r="N32" s="4">
        <f>M32*60*'Berechnungen 525d'!$D$9/1000</f>
        <v>78.521770212765958</v>
      </c>
      <c r="O32" s="19">
        <f t="shared" si="2"/>
        <v>1992</v>
      </c>
      <c r="P32" s="19">
        <f t="shared" si="3"/>
        <v>1923</v>
      </c>
      <c r="Q32" s="19">
        <f t="shared" si="4"/>
        <v>69</v>
      </c>
      <c r="R32" s="20">
        <f t="shared" si="5"/>
        <v>921.18700000000001</v>
      </c>
      <c r="S32" s="20">
        <f t="shared" si="6"/>
        <v>921.18700000000001</v>
      </c>
      <c r="T32" s="20">
        <f t="shared" si="7"/>
        <v>0</v>
      </c>
      <c r="U32" s="47"/>
      <c r="V32" s="48"/>
    </row>
    <row r="33" spans="1:22" x14ac:dyDescent="0.25">
      <c r="A33">
        <v>6409</v>
      </c>
      <c r="C33">
        <v>931.423</v>
      </c>
      <c r="G33">
        <v>1683</v>
      </c>
      <c r="H33">
        <v>3.8109999999999999</v>
      </c>
      <c r="L33" s="17">
        <f t="shared" si="0"/>
        <v>6.4089999999999998</v>
      </c>
      <c r="M33" s="18">
        <f t="shared" si="1"/>
        <v>1547</v>
      </c>
      <c r="N33" s="4">
        <f>M33*60*'Berechnungen 525d'!$D$9/1000</f>
        <v>78.521770212765958</v>
      </c>
      <c r="O33" s="19">
        <f t="shared" si="2"/>
        <v>1992</v>
      </c>
      <c r="P33" s="19">
        <f t="shared" si="3"/>
        <v>1923</v>
      </c>
      <c r="Q33" s="19">
        <f t="shared" si="4"/>
        <v>69</v>
      </c>
      <c r="R33" s="20">
        <f t="shared" si="5"/>
        <v>931.423</v>
      </c>
      <c r="S33" s="20">
        <f t="shared" si="6"/>
        <v>921.18700000000001</v>
      </c>
      <c r="T33" s="20">
        <f t="shared" si="7"/>
        <v>10.23599999999999</v>
      </c>
      <c r="U33" s="47"/>
      <c r="V33" s="48"/>
    </row>
    <row r="34" spans="1:22" x14ac:dyDescent="0.25">
      <c r="A34">
        <v>6590</v>
      </c>
      <c r="F34">
        <v>1982</v>
      </c>
      <c r="G34">
        <v>1683</v>
      </c>
      <c r="H34">
        <v>3.8109999999999999</v>
      </c>
      <c r="L34" s="17">
        <f t="shared" si="0"/>
        <v>6.59</v>
      </c>
      <c r="M34" s="18">
        <f t="shared" si="1"/>
        <v>1547</v>
      </c>
      <c r="N34" s="4">
        <f>M34*60*'Berechnungen 525d'!$D$9/1000</f>
        <v>78.521770212765958</v>
      </c>
      <c r="O34" s="19">
        <f t="shared" si="2"/>
        <v>1992</v>
      </c>
      <c r="P34" s="19">
        <f t="shared" si="3"/>
        <v>1982</v>
      </c>
      <c r="Q34" s="19">
        <f t="shared" si="4"/>
        <v>10</v>
      </c>
      <c r="R34" s="20">
        <f t="shared" si="5"/>
        <v>931.423</v>
      </c>
      <c r="S34" s="20">
        <f t="shared" si="6"/>
        <v>921.18700000000001</v>
      </c>
      <c r="T34" s="20">
        <f t="shared" si="7"/>
        <v>10.23599999999999</v>
      </c>
      <c r="U34" s="47"/>
      <c r="V34" s="48"/>
    </row>
    <row r="35" spans="1:22" x14ac:dyDescent="0.25">
      <c r="A35">
        <v>6790</v>
      </c>
      <c r="B35">
        <v>1609</v>
      </c>
      <c r="G35">
        <v>1683</v>
      </c>
      <c r="H35">
        <v>3.8109999999999999</v>
      </c>
      <c r="L35" s="17">
        <f t="shared" si="0"/>
        <v>6.79</v>
      </c>
      <c r="M35" s="18">
        <f t="shared" si="1"/>
        <v>1609</v>
      </c>
      <c r="N35" s="4">
        <f>M35*60*'Berechnungen 525d'!$D$9/1000</f>
        <v>81.668731914893613</v>
      </c>
      <c r="O35" s="19">
        <f t="shared" si="2"/>
        <v>1992</v>
      </c>
      <c r="P35" s="19">
        <f t="shared" si="3"/>
        <v>1982</v>
      </c>
      <c r="Q35" s="19">
        <f t="shared" si="4"/>
        <v>10</v>
      </c>
      <c r="R35" s="20">
        <f t="shared" si="5"/>
        <v>931.423</v>
      </c>
      <c r="S35" s="20">
        <f t="shared" si="6"/>
        <v>921.18700000000001</v>
      </c>
      <c r="T35" s="20">
        <f t="shared" si="7"/>
        <v>10.23599999999999</v>
      </c>
      <c r="U35" s="47"/>
      <c r="V35" s="48"/>
    </row>
    <row r="36" spans="1:22" x14ac:dyDescent="0.25">
      <c r="A36">
        <v>6970</v>
      </c>
      <c r="E36">
        <v>2077</v>
      </c>
      <c r="G36">
        <v>1683</v>
      </c>
      <c r="H36">
        <v>3.8109999999999999</v>
      </c>
      <c r="L36" s="17">
        <f t="shared" si="0"/>
        <v>6.97</v>
      </c>
      <c r="M36" s="18">
        <f t="shared" si="1"/>
        <v>1609</v>
      </c>
      <c r="N36" s="4">
        <f>M36*60*'Berechnungen 525d'!$D$9/1000</f>
        <v>81.668731914893613</v>
      </c>
      <c r="O36" s="19">
        <f t="shared" si="2"/>
        <v>2077</v>
      </c>
      <c r="P36" s="19">
        <f t="shared" si="3"/>
        <v>1982</v>
      </c>
      <c r="Q36" s="19">
        <f t="shared" si="4"/>
        <v>95</v>
      </c>
      <c r="R36" s="20">
        <f t="shared" si="5"/>
        <v>931.423</v>
      </c>
      <c r="S36" s="20">
        <f t="shared" si="6"/>
        <v>921.18700000000001</v>
      </c>
      <c r="T36" s="20">
        <f t="shared" si="7"/>
        <v>10.23599999999999</v>
      </c>
      <c r="U36" s="47"/>
      <c r="V36" s="48"/>
    </row>
    <row r="37" spans="1:22" x14ac:dyDescent="0.25">
      <c r="A37">
        <v>7140</v>
      </c>
      <c r="D37">
        <v>951.89300000000003</v>
      </c>
      <c r="G37">
        <v>1832</v>
      </c>
      <c r="H37">
        <v>3.8109999999999999</v>
      </c>
      <c r="L37" s="17">
        <f t="shared" si="0"/>
        <v>7.14</v>
      </c>
      <c r="M37" s="18">
        <f t="shared" si="1"/>
        <v>1609</v>
      </c>
      <c r="N37" s="4">
        <f>M37*60*'Berechnungen 525d'!$D$9/1000</f>
        <v>81.668731914893613</v>
      </c>
      <c r="O37" s="19">
        <f t="shared" si="2"/>
        <v>2077</v>
      </c>
      <c r="P37" s="19">
        <f t="shared" si="3"/>
        <v>1982</v>
      </c>
      <c r="Q37" s="19">
        <f t="shared" si="4"/>
        <v>95</v>
      </c>
      <c r="R37" s="20">
        <f t="shared" si="5"/>
        <v>931.423</v>
      </c>
      <c r="S37" s="20">
        <f t="shared" si="6"/>
        <v>951.89300000000003</v>
      </c>
      <c r="T37" s="20">
        <f t="shared" si="7"/>
        <v>-20.470000000000027</v>
      </c>
      <c r="U37" s="47"/>
      <c r="V37" s="48"/>
    </row>
    <row r="38" spans="1:22" x14ac:dyDescent="0.25">
      <c r="A38">
        <v>7361</v>
      </c>
      <c r="C38">
        <v>951.89300000000003</v>
      </c>
      <c r="G38">
        <v>1832</v>
      </c>
      <c r="H38">
        <v>3.8109999999999999</v>
      </c>
      <c r="L38" s="17">
        <f t="shared" si="0"/>
        <v>7.3609999999999998</v>
      </c>
      <c r="M38" s="18">
        <f t="shared" si="1"/>
        <v>1609</v>
      </c>
      <c r="N38" s="4">
        <f>M38*60*'Berechnungen 525d'!$D$9/1000</f>
        <v>81.668731914893613</v>
      </c>
      <c r="O38" s="19">
        <f t="shared" si="2"/>
        <v>2077</v>
      </c>
      <c r="P38" s="19">
        <f t="shared" si="3"/>
        <v>1982</v>
      </c>
      <c r="Q38" s="19">
        <f t="shared" si="4"/>
        <v>95</v>
      </c>
      <c r="R38" s="20">
        <f t="shared" si="5"/>
        <v>951.89300000000003</v>
      </c>
      <c r="S38" s="20">
        <f t="shared" si="6"/>
        <v>951.89300000000003</v>
      </c>
      <c r="T38" s="20">
        <f t="shared" si="7"/>
        <v>0</v>
      </c>
      <c r="U38" s="47"/>
      <c r="V38" s="48"/>
    </row>
    <row r="39" spans="1:22" x14ac:dyDescent="0.25">
      <c r="A39">
        <v>7531</v>
      </c>
      <c r="F39">
        <v>2031</v>
      </c>
      <c r="G39">
        <v>1832</v>
      </c>
      <c r="H39">
        <v>3.8109999999999999</v>
      </c>
      <c r="L39" s="17">
        <f t="shared" si="0"/>
        <v>7.5309999999999997</v>
      </c>
      <c r="M39" s="18">
        <f t="shared" si="1"/>
        <v>1609</v>
      </c>
      <c r="N39" s="4">
        <f>M39*60*'Berechnungen 525d'!$D$9/1000</f>
        <v>81.668731914893613</v>
      </c>
      <c r="O39" s="19">
        <f t="shared" si="2"/>
        <v>2077</v>
      </c>
      <c r="P39" s="19">
        <f t="shared" si="3"/>
        <v>2031</v>
      </c>
      <c r="Q39" s="19">
        <f t="shared" si="4"/>
        <v>46</v>
      </c>
      <c r="R39" s="20">
        <f t="shared" si="5"/>
        <v>951.89300000000003</v>
      </c>
      <c r="S39" s="20">
        <f t="shared" si="6"/>
        <v>951.89300000000003</v>
      </c>
      <c r="T39" s="20">
        <f t="shared" si="7"/>
        <v>0</v>
      </c>
      <c r="U39" s="47"/>
      <c r="V39" s="48"/>
    </row>
    <row r="40" spans="1:22" x14ac:dyDescent="0.25">
      <c r="A40">
        <v>7721</v>
      </c>
      <c r="B40">
        <v>1643</v>
      </c>
      <c r="G40">
        <v>1832</v>
      </c>
      <c r="H40">
        <v>3.8069999999999999</v>
      </c>
      <c r="L40" s="17">
        <f t="shared" si="0"/>
        <v>7.7210000000000001</v>
      </c>
      <c r="M40" s="18">
        <f t="shared" si="1"/>
        <v>1643</v>
      </c>
      <c r="N40" s="4">
        <f>M40*60*'Berechnungen 525d'!$D$9/1000</f>
        <v>83.394485106382973</v>
      </c>
      <c r="O40" s="19">
        <f t="shared" si="2"/>
        <v>2077</v>
      </c>
      <c r="P40" s="19">
        <f t="shared" si="3"/>
        <v>2031</v>
      </c>
      <c r="Q40" s="19">
        <f t="shared" si="4"/>
        <v>46</v>
      </c>
      <c r="R40" s="20">
        <f t="shared" si="5"/>
        <v>951.89300000000003</v>
      </c>
      <c r="S40" s="20">
        <f t="shared" si="6"/>
        <v>951.89300000000003</v>
      </c>
      <c r="T40" s="20">
        <f t="shared" si="7"/>
        <v>0</v>
      </c>
      <c r="U40" s="47"/>
      <c r="V40" s="48"/>
    </row>
    <row r="41" spans="1:22" x14ac:dyDescent="0.25">
      <c r="A41">
        <v>7922</v>
      </c>
      <c r="E41">
        <v>2076</v>
      </c>
      <c r="G41">
        <v>1832</v>
      </c>
      <c r="H41">
        <v>3.8069999999999999</v>
      </c>
      <c r="L41" s="17">
        <f t="shared" si="0"/>
        <v>7.9219999999999997</v>
      </c>
      <c r="M41" s="18">
        <f t="shared" si="1"/>
        <v>1643</v>
      </c>
      <c r="N41" s="4">
        <f>M41*60*'Berechnungen 525d'!$D$9/1000</f>
        <v>83.394485106382973</v>
      </c>
      <c r="O41" s="19">
        <f t="shared" si="2"/>
        <v>2076</v>
      </c>
      <c r="P41" s="19">
        <f t="shared" si="3"/>
        <v>2031</v>
      </c>
      <c r="Q41" s="19">
        <f t="shared" si="4"/>
        <v>45</v>
      </c>
      <c r="R41" s="20">
        <f t="shared" si="5"/>
        <v>951.89300000000003</v>
      </c>
      <c r="S41" s="20">
        <f t="shared" si="6"/>
        <v>951.89300000000003</v>
      </c>
      <c r="T41" s="20">
        <f t="shared" si="7"/>
        <v>0</v>
      </c>
      <c r="U41" s="47"/>
      <c r="V41" s="48"/>
    </row>
    <row r="42" spans="1:22" x14ac:dyDescent="0.25">
      <c r="A42">
        <v>8112</v>
      </c>
      <c r="D42">
        <v>951.89300000000003</v>
      </c>
      <c r="G42">
        <v>1832</v>
      </c>
      <c r="H42">
        <v>3.8069999999999999</v>
      </c>
      <c r="L42" s="17">
        <f t="shared" si="0"/>
        <v>8.1120000000000001</v>
      </c>
      <c r="M42" s="18">
        <f t="shared" si="1"/>
        <v>1643</v>
      </c>
      <c r="N42" s="4">
        <f>M42*60*'Berechnungen 525d'!$D$9/1000</f>
        <v>83.394485106382973</v>
      </c>
      <c r="O42" s="19">
        <f t="shared" si="2"/>
        <v>2076</v>
      </c>
      <c r="P42" s="19">
        <f t="shared" si="3"/>
        <v>2031</v>
      </c>
      <c r="Q42" s="19">
        <f t="shared" si="4"/>
        <v>45</v>
      </c>
      <c r="R42" s="20">
        <f t="shared" si="5"/>
        <v>951.89300000000003</v>
      </c>
      <c r="S42" s="20">
        <f t="shared" si="6"/>
        <v>951.89300000000003</v>
      </c>
      <c r="T42" s="20">
        <f t="shared" si="7"/>
        <v>0</v>
      </c>
      <c r="U42" s="47"/>
      <c r="V42" s="48"/>
    </row>
    <row r="43" spans="1:22" x14ac:dyDescent="0.25">
      <c r="A43">
        <v>8302</v>
      </c>
      <c r="C43">
        <v>962.12900000000002</v>
      </c>
      <c r="G43">
        <v>1832</v>
      </c>
      <c r="H43">
        <v>3.8069999999999999</v>
      </c>
      <c r="L43" s="17">
        <f t="shared" si="0"/>
        <v>8.3019999999999996</v>
      </c>
      <c r="M43" s="18">
        <f t="shared" si="1"/>
        <v>1643</v>
      </c>
      <c r="N43" s="4">
        <f>M43*60*'Berechnungen 525d'!$D$9/1000</f>
        <v>83.394485106382973</v>
      </c>
      <c r="O43" s="19">
        <f t="shared" si="2"/>
        <v>2076</v>
      </c>
      <c r="P43" s="19">
        <f t="shared" si="3"/>
        <v>2031</v>
      </c>
      <c r="Q43" s="19">
        <f t="shared" si="4"/>
        <v>45</v>
      </c>
      <c r="R43" s="20">
        <f t="shared" si="5"/>
        <v>962.12900000000002</v>
      </c>
      <c r="S43" s="20">
        <f t="shared" si="6"/>
        <v>951.89300000000003</v>
      </c>
      <c r="T43" s="20">
        <f t="shared" si="7"/>
        <v>10.23599999999999</v>
      </c>
      <c r="U43" s="47"/>
      <c r="V43" s="48"/>
    </row>
    <row r="44" spans="1:22" x14ac:dyDescent="0.25">
      <c r="A44">
        <v>8502</v>
      </c>
      <c r="F44">
        <v>2083</v>
      </c>
      <c r="G44">
        <v>1972</v>
      </c>
      <c r="H44">
        <v>3.8069999999999999</v>
      </c>
      <c r="L44" s="17">
        <f t="shared" si="0"/>
        <v>8.5020000000000007</v>
      </c>
      <c r="M44" s="18">
        <f t="shared" si="1"/>
        <v>1643</v>
      </c>
      <c r="N44" s="4">
        <f>M44*60*'Berechnungen 525d'!$D$9/1000</f>
        <v>83.394485106382973</v>
      </c>
      <c r="O44" s="19">
        <f t="shared" si="2"/>
        <v>2076</v>
      </c>
      <c r="P44" s="19">
        <f t="shared" si="3"/>
        <v>2083</v>
      </c>
      <c r="Q44" s="19">
        <f t="shared" si="4"/>
        <v>-7</v>
      </c>
      <c r="R44" s="20">
        <f t="shared" si="5"/>
        <v>962.12900000000002</v>
      </c>
      <c r="S44" s="20">
        <f t="shared" si="6"/>
        <v>951.89300000000003</v>
      </c>
      <c r="T44" s="20">
        <f t="shared" si="7"/>
        <v>10.23599999999999</v>
      </c>
      <c r="U44" s="47"/>
      <c r="V44" s="48"/>
    </row>
    <row r="45" spans="1:22" x14ac:dyDescent="0.25">
      <c r="A45">
        <v>8683</v>
      </c>
      <c r="B45">
        <v>1698</v>
      </c>
      <c r="G45">
        <v>1972</v>
      </c>
      <c r="H45">
        <v>3.8069999999999999</v>
      </c>
      <c r="L45" s="17">
        <f t="shared" si="0"/>
        <v>8.6829999999999998</v>
      </c>
      <c r="M45" s="18">
        <f t="shared" si="1"/>
        <v>1698</v>
      </c>
      <c r="N45" s="4">
        <f>M45*60*'Berechnungen 525d'!$D$9/1000</f>
        <v>86.186144680851072</v>
      </c>
      <c r="O45" s="19">
        <f t="shared" si="2"/>
        <v>2076</v>
      </c>
      <c r="P45" s="19">
        <f t="shared" si="3"/>
        <v>2083</v>
      </c>
      <c r="Q45" s="19">
        <f t="shared" si="4"/>
        <v>-7</v>
      </c>
      <c r="R45" s="20">
        <f t="shared" si="5"/>
        <v>962.12900000000002</v>
      </c>
      <c r="S45" s="20">
        <f t="shared" si="6"/>
        <v>951.89300000000003</v>
      </c>
      <c r="T45" s="20">
        <f t="shared" si="7"/>
        <v>10.23599999999999</v>
      </c>
      <c r="U45" s="47"/>
      <c r="V45" s="48"/>
    </row>
    <row r="46" spans="1:22" x14ac:dyDescent="0.25">
      <c r="A46">
        <v>8873</v>
      </c>
      <c r="E46">
        <v>2147</v>
      </c>
      <c r="G46">
        <v>1972</v>
      </c>
      <c r="H46">
        <v>3.8069999999999999</v>
      </c>
      <c r="L46" s="17">
        <f t="shared" si="0"/>
        <v>8.8729999999999993</v>
      </c>
      <c r="M46" s="18">
        <f t="shared" si="1"/>
        <v>1698</v>
      </c>
      <c r="N46" s="4">
        <f>M46*60*'Berechnungen 525d'!$D$9/1000</f>
        <v>86.186144680851072</v>
      </c>
      <c r="O46" s="19">
        <f t="shared" si="2"/>
        <v>2147</v>
      </c>
      <c r="P46" s="19">
        <f t="shared" si="3"/>
        <v>2083</v>
      </c>
      <c r="Q46" s="19">
        <f t="shared" si="4"/>
        <v>64</v>
      </c>
      <c r="R46" s="20">
        <f t="shared" si="5"/>
        <v>962.12900000000002</v>
      </c>
      <c r="S46" s="20">
        <f t="shared" si="6"/>
        <v>951.89300000000003</v>
      </c>
      <c r="T46" s="20">
        <f t="shared" si="7"/>
        <v>10.23599999999999</v>
      </c>
      <c r="U46" s="47"/>
      <c r="V46" s="48"/>
    </row>
    <row r="47" spans="1:22" x14ac:dyDescent="0.25">
      <c r="A47">
        <v>9043</v>
      </c>
      <c r="D47">
        <v>982.6</v>
      </c>
      <c r="G47">
        <v>1972</v>
      </c>
      <c r="H47">
        <v>3.8109999999999999</v>
      </c>
      <c r="L47" s="17">
        <f t="shared" si="0"/>
        <v>9.0429999999999993</v>
      </c>
      <c r="M47" s="18">
        <f t="shared" si="1"/>
        <v>1698</v>
      </c>
      <c r="N47" s="4">
        <f>M47*60*'Berechnungen 525d'!$D$9/1000</f>
        <v>86.186144680851072</v>
      </c>
      <c r="O47" s="19">
        <f t="shared" si="2"/>
        <v>2147</v>
      </c>
      <c r="P47" s="19">
        <f t="shared" si="3"/>
        <v>2083</v>
      </c>
      <c r="Q47" s="19">
        <f t="shared" si="4"/>
        <v>64</v>
      </c>
      <c r="R47" s="20">
        <f t="shared" si="5"/>
        <v>962.12900000000002</v>
      </c>
      <c r="S47" s="20">
        <f t="shared" si="6"/>
        <v>982.6</v>
      </c>
      <c r="T47" s="20">
        <f t="shared" si="7"/>
        <v>-20.471000000000004</v>
      </c>
      <c r="U47" s="47"/>
      <c r="V47" s="48"/>
    </row>
    <row r="48" spans="1:22" x14ac:dyDescent="0.25">
      <c r="A48">
        <v>9264</v>
      </c>
      <c r="C48">
        <v>972.36400000000003</v>
      </c>
      <c r="G48">
        <v>1972</v>
      </c>
      <c r="H48">
        <v>3.8109999999999999</v>
      </c>
      <c r="L48" s="17">
        <f t="shared" si="0"/>
        <v>9.2639999999999993</v>
      </c>
      <c r="M48" s="18">
        <f t="shared" si="1"/>
        <v>1698</v>
      </c>
      <c r="N48" s="4">
        <f>M48*60*'Berechnungen 525d'!$D$9/1000</f>
        <v>86.186144680851072</v>
      </c>
      <c r="O48" s="19">
        <f t="shared" si="2"/>
        <v>2147</v>
      </c>
      <c r="P48" s="19">
        <f t="shared" si="3"/>
        <v>2083</v>
      </c>
      <c r="Q48" s="19">
        <f t="shared" si="4"/>
        <v>64</v>
      </c>
      <c r="R48" s="20">
        <f t="shared" si="5"/>
        <v>972.36400000000003</v>
      </c>
      <c r="S48" s="20">
        <f t="shared" si="6"/>
        <v>982.6</v>
      </c>
      <c r="T48" s="20">
        <f t="shared" si="7"/>
        <v>-10.23599999999999</v>
      </c>
      <c r="U48" s="47"/>
      <c r="V48" s="48"/>
    </row>
    <row r="49" spans="1:22" x14ac:dyDescent="0.25">
      <c r="A49">
        <v>9434</v>
      </c>
      <c r="F49">
        <v>2145</v>
      </c>
      <c r="G49">
        <v>1972</v>
      </c>
      <c r="H49">
        <v>3.8109999999999999</v>
      </c>
      <c r="L49" s="17">
        <f t="shared" si="0"/>
        <v>9.4339999999999993</v>
      </c>
      <c r="M49" s="18">
        <f t="shared" si="1"/>
        <v>1698</v>
      </c>
      <c r="N49" s="4">
        <f>M49*60*'Berechnungen 525d'!$D$9/1000</f>
        <v>86.186144680851072</v>
      </c>
      <c r="O49" s="19">
        <f t="shared" si="2"/>
        <v>2147</v>
      </c>
      <c r="P49" s="19">
        <f t="shared" si="3"/>
        <v>2145</v>
      </c>
      <c r="Q49" s="19">
        <f t="shared" si="4"/>
        <v>2</v>
      </c>
      <c r="R49" s="20">
        <f t="shared" si="5"/>
        <v>972.36400000000003</v>
      </c>
      <c r="S49" s="20">
        <f t="shared" si="6"/>
        <v>982.6</v>
      </c>
      <c r="T49" s="20">
        <f t="shared" si="7"/>
        <v>-10.23599999999999</v>
      </c>
      <c r="U49" s="47"/>
      <c r="V49" s="48"/>
    </row>
    <row r="50" spans="1:22" x14ac:dyDescent="0.25">
      <c r="A50">
        <v>9624</v>
      </c>
      <c r="B50">
        <v>1769</v>
      </c>
      <c r="G50">
        <v>2071</v>
      </c>
      <c r="H50">
        <v>3.7730000000000001</v>
      </c>
      <c r="L50" s="17">
        <f t="shared" si="0"/>
        <v>9.6240000000000006</v>
      </c>
      <c r="M50" s="18">
        <f t="shared" si="1"/>
        <v>1769</v>
      </c>
      <c r="N50" s="4">
        <f>M50*60*'Berechnungen 525d'!$D$9/1000</f>
        <v>89.789923404255319</v>
      </c>
      <c r="O50" s="19">
        <f t="shared" si="2"/>
        <v>2147</v>
      </c>
      <c r="P50" s="19">
        <f t="shared" si="3"/>
        <v>2145</v>
      </c>
      <c r="Q50" s="19">
        <f t="shared" si="4"/>
        <v>2</v>
      </c>
      <c r="R50" s="20">
        <f t="shared" si="5"/>
        <v>972.36400000000003</v>
      </c>
      <c r="S50" s="20">
        <f t="shared" si="6"/>
        <v>982.6</v>
      </c>
      <c r="T50" s="20">
        <f t="shared" si="7"/>
        <v>-10.23599999999999</v>
      </c>
      <c r="U50" s="47"/>
      <c r="V50" s="48"/>
    </row>
    <row r="51" spans="1:22" x14ac:dyDescent="0.25">
      <c r="A51">
        <v>9824</v>
      </c>
      <c r="E51">
        <v>2216</v>
      </c>
      <c r="G51">
        <v>2071</v>
      </c>
      <c r="H51">
        <v>3.7730000000000001</v>
      </c>
      <c r="L51" s="17">
        <f t="shared" si="0"/>
        <v>9.8239999999999998</v>
      </c>
      <c r="M51" s="18">
        <f t="shared" si="1"/>
        <v>1769</v>
      </c>
      <c r="N51" s="4">
        <f>M51*60*'Berechnungen 525d'!$D$9/1000</f>
        <v>89.789923404255319</v>
      </c>
      <c r="O51" s="19">
        <f t="shared" si="2"/>
        <v>2216</v>
      </c>
      <c r="P51" s="19">
        <f t="shared" si="3"/>
        <v>2145</v>
      </c>
      <c r="Q51" s="19">
        <f t="shared" si="4"/>
        <v>71</v>
      </c>
      <c r="R51" s="20">
        <f t="shared" si="5"/>
        <v>972.36400000000003</v>
      </c>
      <c r="S51" s="20">
        <f t="shared" si="6"/>
        <v>982.6</v>
      </c>
      <c r="T51" s="20">
        <f t="shared" si="7"/>
        <v>-10.23599999999999</v>
      </c>
      <c r="U51" s="47"/>
      <c r="V51" s="48"/>
    </row>
    <row r="52" spans="1:22" x14ac:dyDescent="0.25">
      <c r="A52">
        <v>10015</v>
      </c>
      <c r="D52">
        <v>982.6</v>
      </c>
      <c r="G52">
        <v>2071</v>
      </c>
      <c r="H52">
        <v>3.7730000000000001</v>
      </c>
      <c r="L52" s="17">
        <f t="shared" si="0"/>
        <v>10.015000000000001</v>
      </c>
      <c r="M52" s="18">
        <f t="shared" si="1"/>
        <v>1769</v>
      </c>
      <c r="N52" s="4">
        <f>M52*60*'Berechnungen 525d'!$D$9/1000</f>
        <v>89.789923404255319</v>
      </c>
      <c r="O52" s="19">
        <f t="shared" si="2"/>
        <v>2216</v>
      </c>
      <c r="P52" s="19">
        <f t="shared" si="3"/>
        <v>2145</v>
      </c>
      <c r="Q52" s="19">
        <f t="shared" si="4"/>
        <v>71</v>
      </c>
      <c r="R52" s="20">
        <f t="shared" si="5"/>
        <v>972.36400000000003</v>
      </c>
      <c r="S52" s="20">
        <f t="shared" si="6"/>
        <v>982.6</v>
      </c>
      <c r="T52" s="20">
        <f t="shared" si="7"/>
        <v>-10.23599999999999</v>
      </c>
      <c r="U52" s="47"/>
      <c r="V52" s="48"/>
    </row>
    <row r="53" spans="1:22" x14ac:dyDescent="0.25">
      <c r="A53">
        <v>10205</v>
      </c>
      <c r="C53">
        <v>992.83500000000004</v>
      </c>
      <c r="G53">
        <v>2071</v>
      </c>
      <c r="H53">
        <v>3.7690000000000001</v>
      </c>
      <c r="L53" s="17">
        <f t="shared" si="0"/>
        <v>10.205</v>
      </c>
      <c r="M53" s="18">
        <f t="shared" si="1"/>
        <v>1769</v>
      </c>
      <c r="N53" s="4">
        <f>M53*60*'Berechnungen 525d'!$D$9/1000</f>
        <v>89.789923404255319</v>
      </c>
      <c r="O53" s="19">
        <f t="shared" si="2"/>
        <v>2216</v>
      </c>
      <c r="P53" s="19">
        <f t="shared" si="3"/>
        <v>2145</v>
      </c>
      <c r="Q53" s="19">
        <f t="shared" si="4"/>
        <v>71</v>
      </c>
      <c r="R53" s="20">
        <f t="shared" si="5"/>
        <v>992.83500000000004</v>
      </c>
      <c r="S53" s="20">
        <f t="shared" si="6"/>
        <v>982.6</v>
      </c>
      <c r="T53" s="20">
        <f t="shared" si="7"/>
        <v>10.235000000000014</v>
      </c>
      <c r="U53" s="47"/>
      <c r="V53" s="48"/>
    </row>
    <row r="54" spans="1:22" x14ac:dyDescent="0.25">
      <c r="A54">
        <v>10375</v>
      </c>
      <c r="F54">
        <v>2201</v>
      </c>
      <c r="G54">
        <v>2071</v>
      </c>
      <c r="H54">
        <v>3.7690000000000001</v>
      </c>
      <c r="L54" s="17">
        <f t="shared" si="0"/>
        <v>10.375</v>
      </c>
      <c r="M54" s="18">
        <f t="shared" si="1"/>
        <v>1769</v>
      </c>
      <c r="N54" s="4">
        <f>M54*60*'Berechnungen 525d'!$D$9/1000</f>
        <v>89.789923404255319</v>
      </c>
      <c r="O54" s="19">
        <f t="shared" si="2"/>
        <v>2216</v>
      </c>
      <c r="P54" s="19">
        <f t="shared" si="3"/>
        <v>2201</v>
      </c>
      <c r="Q54" s="19">
        <f t="shared" si="4"/>
        <v>15</v>
      </c>
      <c r="R54" s="20">
        <f t="shared" si="5"/>
        <v>992.83500000000004</v>
      </c>
      <c r="S54" s="20">
        <f t="shared" si="6"/>
        <v>982.6</v>
      </c>
      <c r="T54" s="20">
        <f t="shared" si="7"/>
        <v>10.235000000000014</v>
      </c>
      <c r="U54" s="47"/>
      <c r="V54" s="48"/>
    </row>
    <row r="55" spans="1:22" x14ac:dyDescent="0.25">
      <c r="A55">
        <v>10545</v>
      </c>
      <c r="B55">
        <v>1828</v>
      </c>
      <c r="G55">
        <v>2071</v>
      </c>
      <c r="H55">
        <v>3.7690000000000001</v>
      </c>
      <c r="L55" s="17">
        <f t="shared" si="0"/>
        <v>10.545</v>
      </c>
      <c r="M55" s="18">
        <f t="shared" si="1"/>
        <v>1828</v>
      </c>
      <c r="N55" s="4">
        <f>M55*60*'Berechnungen 525d'!$D$9/1000</f>
        <v>92.784612765957448</v>
      </c>
      <c r="O55" s="19">
        <f t="shared" si="2"/>
        <v>2216</v>
      </c>
      <c r="P55" s="19">
        <f t="shared" si="3"/>
        <v>2201</v>
      </c>
      <c r="Q55" s="19">
        <f t="shared" si="4"/>
        <v>15</v>
      </c>
      <c r="R55" s="20">
        <f t="shared" si="5"/>
        <v>992.83500000000004</v>
      </c>
      <c r="S55" s="20">
        <f t="shared" si="6"/>
        <v>982.6</v>
      </c>
      <c r="T55" s="20">
        <f t="shared" si="7"/>
        <v>10.235000000000014</v>
      </c>
      <c r="U55" s="47"/>
      <c r="V55" s="48"/>
    </row>
    <row r="56" spans="1:22" x14ac:dyDescent="0.25">
      <c r="A56">
        <v>10756</v>
      </c>
      <c r="E56">
        <v>2262</v>
      </c>
      <c r="G56">
        <v>2071</v>
      </c>
      <c r="H56">
        <v>3.7690000000000001</v>
      </c>
      <c r="L56" s="17">
        <f t="shared" si="0"/>
        <v>10.756</v>
      </c>
      <c r="M56" s="18">
        <f t="shared" si="1"/>
        <v>1828</v>
      </c>
      <c r="N56" s="4">
        <f>M56*60*'Berechnungen 525d'!$D$9/1000</f>
        <v>92.784612765957448</v>
      </c>
      <c r="O56" s="19">
        <f t="shared" si="2"/>
        <v>2262</v>
      </c>
      <c r="P56" s="19">
        <f t="shared" si="3"/>
        <v>2201</v>
      </c>
      <c r="Q56" s="19">
        <f t="shared" si="4"/>
        <v>61</v>
      </c>
      <c r="R56" s="20">
        <f t="shared" si="5"/>
        <v>992.83500000000004</v>
      </c>
      <c r="S56" s="20">
        <f t="shared" si="6"/>
        <v>982.6</v>
      </c>
      <c r="T56" s="20">
        <f t="shared" si="7"/>
        <v>10.235000000000014</v>
      </c>
      <c r="U56" s="47"/>
      <c r="V56" s="48"/>
    </row>
    <row r="57" spans="1:22" x14ac:dyDescent="0.25">
      <c r="A57">
        <v>10956</v>
      </c>
      <c r="D57">
        <v>1003.07</v>
      </c>
      <c r="G57">
        <v>2187</v>
      </c>
      <c r="H57">
        <v>3.7690000000000001</v>
      </c>
      <c r="L57" s="17">
        <f t="shared" si="0"/>
        <v>10.956</v>
      </c>
      <c r="M57" s="18">
        <f t="shared" si="1"/>
        <v>1828</v>
      </c>
      <c r="N57" s="4">
        <f>M57*60*'Berechnungen 525d'!$D$9/1000</f>
        <v>92.784612765957448</v>
      </c>
      <c r="O57" s="19">
        <f t="shared" si="2"/>
        <v>2262</v>
      </c>
      <c r="P57" s="19">
        <f t="shared" si="3"/>
        <v>2201</v>
      </c>
      <c r="Q57" s="19">
        <f t="shared" si="4"/>
        <v>61</v>
      </c>
      <c r="R57" s="20">
        <f t="shared" si="5"/>
        <v>992.83500000000004</v>
      </c>
      <c r="S57" s="20">
        <f t="shared" si="6"/>
        <v>1003.07</v>
      </c>
      <c r="T57" s="20">
        <f t="shared" si="7"/>
        <v>-10.235000000000014</v>
      </c>
      <c r="U57" s="47"/>
      <c r="V57" s="48"/>
    </row>
    <row r="58" spans="1:22" x14ac:dyDescent="0.25">
      <c r="A58">
        <v>11136</v>
      </c>
      <c r="C58">
        <v>1003.07</v>
      </c>
      <c r="G58">
        <v>2187</v>
      </c>
      <c r="H58">
        <v>3.7690000000000001</v>
      </c>
      <c r="L58" s="17">
        <f t="shared" si="0"/>
        <v>11.135999999999999</v>
      </c>
      <c r="M58" s="18">
        <f t="shared" si="1"/>
        <v>1828</v>
      </c>
      <c r="N58" s="4">
        <f>M58*60*'Berechnungen 525d'!$D$9/1000</f>
        <v>92.784612765957448</v>
      </c>
      <c r="O58" s="19">
        <f t="shared" si="2"/>
        <v>2262</v>
      </c>
      <c r="P58" s="19">
        <f t="shared" si="3"/>
        <v>2201</v>
      </c>
      <c r="Q58" s="19">
        <f t="shared" si="4"/>
        <v>61</v>
      </c>
      <c r="R58" s="20">
        <f t="shared" si="5"/>
        <v>1003.07</v>
      </c>
      <c r="S58" s="20">
        <f t="shared" si="6"/>
        <v>1003.07</v>
      </c>
      <c r="T58" s="20">
        <f t="shared" si="7"/>
        <v>0</v>
      </c>
      <c r="U58" s="47"/>
      <c r="V58" s="48"/>
    </row>
    <row r="59" spans="1:22" x14ac:dyDescent="0.25">
      <c r="A59">
        <v>11337</v>
      </c>
      <c r="F59">
        <v>2266</v>
      </c>
      <c r="G59">
        <v>2187</v>
      </c>
      <c r="H59">
        <v>3.7690000000000001</v>
      </c>
      <c r="L59" s="17">
        <f t="shared" si="0"/>
        <v>11.337</v>
      </c>
      <c r="M59" s="18">
        <f t="shared" si="1"/>
        <v>1828</v>
      </c>
      <c r="N59" s="4">
        <f>M59*60*'Berechnungen 525d'!$D$9/1000</f>
        <v>92.784612765957448</v>
      </c>
      <c r="O59" s="19">
        <f t="shared" si="2"/>
        <v>2262</v>
      </c>
      <c r="P59" s="19">
        <f t="shared" si="3"/>
        <v>2266</v>
      </c>
      <c r="Q59" s="19">
        <f t="shared" si="4"/>
        <v>-4</v>
      </c>
      <c r="R59" s="20">
        <f t="shared" si="5"/>
        <v>1003.07</v>
      </c>
      <c r="S59" s="20">
        <f t="shared" si="6"/>
        <v>1003.07</v>
      </c>
      <c r="T59" s="20">
        <f t="shared" si="7"/>
        <v>0</v>
      </c>
      <c r="U59" s="47"/>
      <c r="V59" s="48"/>
    </row>
    <row r="60" spans="1:22" x14ac:dyDescent="0.25">
      <c r="A60">
        <v>11537</v>
      </c>
      <c r="B60">
        <v>1884</v>
      </c>
      <c r="G60">
        <v>2187</v>
      </c>
      <c r="H60">
        <v>3.7690000000000001</v>
      </c>
      <c r="L60" s="17">
        <f t="shared" si="0"/>
        <v>11.537000000000001</v>
      </c>
      <c r="M60" s="18">
        <f t="shared" si="1"/>
        <v>1884</v>
      </c>
      <c r="N60" s="4">
        <f>M60*60*'Berechnungen 525d'!$D$9/1000</f>
        <v>95.627029787234036</v>
      </c>
      <c r="O60" s="19">
        <f t="shared" si="2"/>
        <v>2262</v>
      </c>
      <c r="P60" s="19">
        <f t="shared" si="3"/>
        <v>2266</v>
      </c>
      <c r="Q60" s="19">
        <f t="shared" si="4"/>
        <v>-4</v>
      </c>
      <c r="R60" s="20">
        <f t="shared" si="5"/>
        <v>1003.07</v>
      </c>
      <c r="S60" s="20">
        <f t="shared" si="6"/>
        <v>1003.07</v>
      </c>
      <c r="T60" s="20">
        <f t="shared" si="7"/>
        <v>0</v>
      </c>
      <c r="U60" s="47"/>
      <c r="V60" s="48"/>
    </row>
    <row r="61" spans="1:22" x14ac:dyDescent="0.25">
      <c r="A61">
        <v>11727</v>
      </c>
      <c r="E61">
        <v>2317</v>
      </c>
      <c r="G61">
        <v>2187</v>
      </c>
      <c r="H61">
        <v>3.7690000000000001</v>
      </c>
      <c r="L61" s="17">
        <f t="shared" si="0"/>
        <v>11.727</v>
      </c>
      <c r="M61" s="18">
        <f t="shared" si="1"/>
        <v>1884</v>
      </c>
      <c r="N61" s="4">
        <f>M61*60*'Berechnungen 525d'!$D$9/1000</f>
        <v>95.627029787234036</v>
      </c>
      <c r="O61" s="19">
        <f t="shared" si="2"/>
        <v>2317</v>
      </c>
      <c r="P61" s="19">
        <f t="shared" si="3"/>
        <v>2266</v>
      </c>
      <c r="Q61" s="19">
        <f t="shared" si="4"/>
        <v>51</v>
      </c>
      <c r="R61" s="20">
        <f t="shared" si="5"/>
        <v>1003.07</v>
      </c>
      <c r="S61" s="20">
        <f t="shared" si="6"/>
        <v>1003.07</v>
      </c>
      <c r="T61" s="20">
        <f t="shared" si="7"/>
        <v>0</v>
      </c>
      <c r="U61" s="47"/>
      <c r="V61" s="48"/>
    </row>
    <row r="62" spans="1:22" x14ac:dyDescent="0.25">
      <c r="A62">
        <v>11917</v>
      </c>
      <c r="D62">
        <v>1013.31</v>
      </c>
      <c r="G62">
        <v>2187</v>
      </c>
      <c r="H62">
        <v>3.7690000000000001</v>
      </c>
      <c r="L62" s="17">
        <f t="shared" si="0"/>
        <v>11.917</v>
      </c>
      <c r="M62" s="18">
        <f t="shared" si="1"/>
        <v>1884</v>
      </c>
      <c r="N62" s="4">
        <f>M62*60*'Berechnungen 525d'!$D$9/1000</f>
        <v>95.627029787234036</v>
      </c>
      <c r="O62" s="19">
        <f t="shared" si="2"/>
        <v>2317</v>
      </c>
      <c r="P62" s="19">
        <f t="shared" si="3"/>
        <v>2266</v>
      </c>
      <c r="Q62" s="19">
        <f t="shared" si="4"/>
        <v>51</v>
      </c>
      <c r="R62" s="20">
        <f t="shared" si="5"/>
        <v>1003.07</v>
      </c>
      <c r="S62" s="20">
        <f t="shared" si="6"/>
        <v>1013.31</v>
      </c>
      <c r="T62" s="20">
        <f t="shared" si="7"/>
        <v>-10.239999999999895</v>
      </c>
      <c r="U62" s="47"/>
      <c r="V62" s="48"/>
    </row>
    <row r="63" spans="1:22" x14ac:dyDescent="0.25">
      <c r="A63">
        <v>12098</v>
      </c>
      <c r="C63">
        <v>1023.54</v>
      </c>
      <c r="G63">
        <v>2187</v>
      </c>
      <c r="H63">
        <v>3.7690000000000001</v>
      </c>
      <c r="L63" s="17">
        <f t="shared" si="0"/>
        <v>12.098000000000001</v>
      </c>
      <c r="M63" s="18">
        <f t="shared" si="1"/>
        <v>1884</v>
      </c>
      <c r="N63" s="4">
        <f>M63*60*'Berechnungen 525d'!$D$9/1000</f>
        <v>95.627029787234036</v>
      </c>
      <c r="O63" s="19">
        <f t="shared" si="2"/>
        <v>2317</v>
      </c>
      <c r="P63" s="19">
        <f t="shared" si="3"/>
        <v>2266</v>
      </c>
      <c r="Q63" s="19">
        <f t="shared" si="4"/>
        <v>51</v>
      </c>
      <c r="R63" s="20">
        <f t="shared" si="5"/>
        <v>1023.54</v>
      </c>
      <c r="S63" s="20">
        <f t="shared" si="6"/>
        <v>1013.31</v>
      </c>
      <c r="T63" s="20">
        <f t="shared" si="7"/>
        <v>10.230000000000018</v>
      </c>
      <c r="U63" s="47"/>
      <c r="V63" s="48"/>
    </row>
    <row r="64" spans="1:22" x14ac:dyDescent="0.25">
      <c r="A64">
        <v>12288</v>
      </c>
      <c r="F64">
        <v>2327</v>
      </c>
      <c r="G64">
        <v>2293</v>
      </c>
      <c r="H64">
        <v>3.7690000000000001</v>
      </c>
      <c r="L64" s="17">
        <f t="shared" si="0"/>
        <v>12.288</v>
      </c>
      <c r="M64" s="18">
        <f t="shared" si="1"/>
        <v>1884</v>
      </c>
      <c r="N64" s="4">
        <f>M64*60*'Berechnungen 525d'!$D$9/1000</f>
        <v>95.627029787234036</v>
      </c>
      <c r="O64" s="19">
        <f t="shared" si="2"/>
        <v>2317</v>
      </c>
      <c r="P64" s="19">
        <f t="shared" si="3"/>
        <v>2327</v>
      </c>
      <c r="Q64" s="19">
        <f t="shared" si="4"/>
        <v>-10</v>
      </c>
      <c r="R64" s="20">
        <f t="shared" si="5"/>
        <v>1023.54</v>
      </c>
      <c r="S64" s="20">
        <f t="shared" si="6"/>
        <v>1013.31</v>
      </c>
      <c r="T64" s="20">
        <f t="shared" si="7"/>
        <v>10.230000000000018</v>
      </c>
      <c r="U64" s="47"/>
      <c r="V64" s="48"/>
    </row>
    <row r="65" spans="1:22" x14ac:dyDescent="0.25">
      <c r="A65">
        <v>12498</v>
      </c>
      <c r="B65">
        <v>1963</v>
      </c>
      <c r="G65">
        <v>2293</v>
      </c>
      <c r="H65">
        <v>3.7690000000000001</v>
      </c>
      <c r="L65" s="17">
        <f t="shared" si="0"/>
        <v>12.497999999999999</v>
      </c>
      <c r="M65" s="18">
        <f t="shared" si="1"/>
        <v>1963</v>
      </c>
      <c r="N65" s="4">
        <f>M65*60*'Berechnungen 525d'!$D$9/1000</f>
        <v>99.636868085106386</v>
      </c>
      <c r="O65" s="19">
        <f t="shared" si="2"/>
        <v>2317</v>
      </c>
      <c r="P65" s="19">
        <f t="shared" si="3"/>
        <v>2327</v>
      </c>
      <c r="Q65" s="19">
        <f t="shared" si="4"/>
        <v>-10</v>
      </c>
      <c r="R65" s="20">
        <f t="shared" si="5"/>
        <v>1023.54</v>
      </c>
      <c r="S65" s="20">
        <f t="shared" si="6"/>
        <v>1013.31</v>
      </c>
      <c r="T65" s="20">
        <f t="shared" si="7"/>
        <v>10.230000000000018</v>
      </c>
      <c r="U65" s="47"/>
      <c r="V65" s="48"/>
    </row>
    <row r="66" spans="1:22" x14ac:dyDescent="0.25">
      <c r="A66">
        <v>12678</v>
      </c>
      <c r="E66">
        <v>2357</v>
      </c>
      <c r="G66">
        <v>2293</v>
      </c>
      <c r="H66">
        <v>3.7690000000000001</v>
      </c>
      <c r="L66" s="17">
        <f t="shared" si="0"/>
        <v>12.678000000000001</v>
      </c>
      <c r="M66" s="18">
        <f t="shared" si="1"/>
        <v>1963</v>
      </c>
      <c r="N66" s="4">
        <f>M66*60*'Berechnungen 525d'!$D$9/1000</f>
        <v>99.636868085106386</v>
      </c>
      <c r="O66" s="19">
        <f t="shared" si="2"/>
        <v>2357</v>
      </c>
      <c r="P66" s="19">
        <f t="shared" si="3"/>
        <v>2327</v>
      </c>
      <c r="Q66" s="19">
        <f t="shared" si="4"/>
        <v>30</v>
      </c>
      <c r="R66" s="20">
        <f t="shared" si="5"/>
        <v>1023.54</v>
      </c>
      <c r="S66" s="20">
        <f t="shared" si="6"/>
        <v>1013.31</v>
      </c>
      <c r="T66" s="20">
        <f t="shared" si="7"/>
        <v>10.230000000000018</v>
      </c>
      <c r="U66" s="47"/>
      <c r="V66" s="48"/>
    </row>
    <row r="67" spans="1:22" x14ac:dyDescent="0.25">
      <c r="A67">
        <v>12849</v>
      </c>
      <c r="D67">
        <v>1033.78</v>
      </c>
      <c r="G67">
        <v>2293</v>
      </c>
      <c r="H67">
        <v>3.7559999999999998</v>
      </c>
      <c r="L67" s="17">
        <f t="shared" si="0"/>
        <v>12.849</v>
      </c>
      <c r="M67" s="18">
        <f t="shared" si="1"/>
        <v>1963</v>
      </c>
      <c r="N67" s="4">
        <f>M67*60*'Berechnungen 525d'!$D$9/1000</f>
        <v>99.636868085106386</v>
      </c>
      <c r="O67" s="19">
        <f t="shared" si="2"/>
        <v>2357</v>
      </c>
      <c r="P67" s="19">
        <f t="shared" si="3"/>
        <v>2327</v>
      </c>
      <c r="Q67" s="19">
        <f t="shared" si="4"/>
        <v>30</v>
      </c>
      <c r="R67" s="20">
        <f t="shared" si="5"/>
        <v>1023.54</v>
      </c>
      <c r="S67" s="20">
        <f t="shared" si="6"/>
        <v>1033.78</v>
      </c>
      <c r="T67" s="20">
        <f t="shared" si="7"/>
        <v>-10.240000000000009</v>
      </c>
      <c r="U67" s="47"/>
      <c r="V67" s="48"/>
    </row>
    <row r="68" spans="1:22" x14ac:dyDescent="0.25">
      <c r="A68">
        <v>13069</v>
      </c>
      <c r="C68">
        <v>1033.78</v>
      </c>
      <c r="G68">
        <v>2293</v>
      </c>
      <c r="H68">
        <v>3.7559999999999998</v>
      </c>
      <c r="L68" s="17">
        <f t="shared" ref="L68:L131" si="8">A68/1000</f>
        <v>13.069000000000001</v>
      </c>
      <c r="M68" s="18">
        <f t="shared" ref="M68:M131" si="9">IF(ISBLANK(B68),M67,B68)</f>
        <v>1963</v>
      </c>
      <c r="N68" s="4">
        <f>M68*60*'Berechnungen 525d'!$D$9/1000</f>
        <v>99.636868085106386</v>
      </c>
      <c r="O68" s="19">
        <f t="shared" ref="O68:O131" si="10">IF(ISBLANK(E68),O67,E68)</f>
        <v>2357</v>
      </c>
      <c r="P68" s="19">
        <f t="shared" ref="P68:P131" si="11">IF(ISBLANK(F68),P67,F68)</f>
        <v>2327</v>
      </c>
      <c r="Q68" s="19">
        <f t="shared" ref="Q68:Q131" si="12">O68-P68</f>
        <v>30</v>
      </c>
      <c r="R68" s="20">
        <f t="shared" ref="R68:R131" si="13">IF(ISBLANK(C68),R67,C68)</f>
        <v>1033.78</v>
      </c>
      <c r="S68" s="20">
        <f t="shared" ref="S68:S131" si="14">IF(ISBLANK(D68),S67,D68)</f>
        <v>1033.78</v>
      </c>
      <c r="T68" s="20">
        <f t="shared" ref="T68:T131" si="15">R68-S68</f>
        <v>0</v>
      </c>
      <c r="U68" s="47"/>
      <c r="V68" s="48"/>
    </row>
    <row r="69" spans="1:22" x14ac:dyDescent="0.25">
      <c r="A69">
        <v>13249</v>
      </c>
      <c r="F69">
        <v>2381</v>
      </c>
      <c r="G69">
        <v>2293</v>
      </c>
      <c r="H69">
        <v>3.7559999999999998</v>
      </c>
      <c r="L69" s="17">
        <f t="shared" si="8"/>
        <v>13.249000000000001</v>
      </c>
      <c r="M69" s="18">
        <f t="shared" si="9"/>
        <v>1963</v>
      </c>
      <c r="N69" s="4">
        <f>M69*60*'Berechnungen 525d'!$D$9/1000</f>
        <v>99.636868085106386</v>
      </c>
      <c r="O69" s="19">
        <f t="shared" si="10"/>
        <v>2357</v>
      </c>
      <c r="P69" s="19">
        <f t="shared" si="11"/>
        <v>2381</v>
      </c>
      <c r="Q69" s="19">
        <f t="shared" si="12"/>
        <v>-24</v>
      </c>
      <c r="R69" s="20">
        <f t="shared" si="13"/>
        <v>1033.78</v>
      </c>
      <c r="S69" s="20">
        <f t="shared" si="14"/>
        <v>1033.78</v>
      </c>
      <c r="T69" s="20">
        <f t="shared" si="15"/>
        <v>0</v>
      </c>
      <c r="U69" s="47"/>
      <c r="V69" s="48"/>
    </row>
    <row r="70" spans="1:22" x14ac:dyDescent="0.25">
      <c r="A70">
        <v>13450</v>
      </c>
      <c r="B70">
        <v>2021</v>
      </c>
      <c r="G70">
        <v>2293</v>
      </c>
      <c r="H70">
        <v>3.7559999999999998</v>
      </c>
      <c r="L70" s="17">
        <f t="shared" si="8"/>
        <v>13.45</v>
      </c>
      <c r="M70" s="18">
        <f t="shared" si="9"/>
        <v>2021</v>
      </c>
      <c r="N70" s="4">
        <f>M70*60*'Berechnungen 525d'!$D$9/1000</f>
        <v>102.58079999999998</v>
      </c>
      <c r="O70" s="19">
        <f t="shared" si="10"/>
        <v>2357</v>
      </c>
      <c r="P70" s="19">
        <f t="shared" si="11"/>
        <v>2381</v>
      </c>
      <c r="Q70" s="19">
        <f t="shared" si="12"/>
        <v>-24</v>
      </c>
      <c r="R70" s="20">
        <f t="shared" si="13"/>
        <v>1033.78</v>
      </c>
      <c r="S70" s="20">
        <f t="shared" si="14"/>
        <v>1033.78</v>
      </c>
      <c r="T70" s="20">
        <f t="shared" si="15"/>
        <v>0</v>
      </c>
      <c r="U70" s="47"/>
      <c r="V70" s="48"/>
    </row>
    <row r="71" spans="1:22" x14ac:dyDescent="0.25">
      <c r="A71">
        <v>13640</v>
      </c>
      <c r="E71">
        <v>2397</v>
      </c>
      <c r="G71">
        <v>2399</v>
      </c>
      <c r="H71">
        <v>3.7559999999999998</v>
      </c>
      <c r="L71" s="17">
        <f t="shared" si="8"/>
        <v>13.64</v>
      </c>
      <c r="M71" s="18">
        <f t="shared" si="9"/>
        <v>2021</v>
      </c>
      <c r="N71" s="4">
        <f>M71*60*'Berechnungen 525d'!$D$9/1000</f>
        <v>102.58079999999998</v>
      </c>
      <c r="O71" s="19">
        <f t="shared" si="10"/>
        <v>2397</v>
      </c>
      <c r="P71" s="19">
        <f t="shared" si="11"/>
        <v>2381</v>
      </c>
      <c r="Q71" s="19">
        <f t="shared" si="12"/>
        <v>16</v>
      </c>
      <c r="R71" s="20">
        <f t="shared" si="13"/>
        <v>1033.78</v>
      </c>
      <c r="S71" s="20">
        <f t="shared" si="14"/>
        <v>1033.78</v>
      </c>
      <c r="T71" s="20">
        <f t="shared" si="15"/>
        <v>0</v>
      </c>
      <c r="U71" s="47"/>
      <c r="V71" s="48"/>
    </row>
    <row r="72" spans="1:22" x14ac:dyDescent="0.25">
      <c r="A72">
        <v>13830</v>
      </c>
      <c r="D72">
        <v>1054.25</v>
      </c>
      <c r="G72">
        <v>2399</v>
      </c>
      <c r="H72">
        <v>3.7559999999999998</v>
      </c>
      <c r="L72" s="17">
        <f t="shared" si="8"/>
        <v>13.83</v>
      </c>
      <c r="M72" s="18">
        <f t="shared" si="9"/>
        <v>2021</v>
      </c>
      <c r="N72" s="4">
        <f>M72*60*'Berechnungen 525d'!$D$9/1000</f>
        <v>102.58079999999998</v>
      </c>
      <c r="O72" s="19">
        <f t="shared" si="10"/>
        <v>2397</v>
      </c>
      <c r="P72" s="19">
        <f t="shared" si="11"/>
        <v>2381</v>
      </c>
      <c r="Q72" s="19">
        <f t="shared" si="12"/>
        <v>16</v>
      </c>
      <c r="R72" s="20">
        <f t="shared" si="13"/>
        <v>1033.78</v>
      </c>
      <c r="S72" s="20">
        <f t="shared" si="14"/>
        <v>1054.25</v>
      </c>
      <c r="T72" s="20">
        <f t="shared" si="15"/>
        <v>-20.470000000000027</v>
      </c>
      <c r="U72" s="47"/>
      <c r="V72" s="48"/>
    </row>
    <row r="73" spans="1:22" x14ac:dyDescent="0.25">
      <c r="A73">
        <v>14030</v>
      </c>
      <c r="C73">
        <v>1074.72</v>
      </c>
      <c r="G73">
        <v>2399</v>
      </c>
      <c r="H73">
        <v>3.7559999999999998</v>
      </c>
      <c r="L73" s="17">
        <f t="shared" si="8"/>
        <v>14.03</v>
      </c>
      <c r="M73" s="18">
        <f t="shared" si="9"/>
        <v>2021</v>
      </c>
      <c r="N73" s="4">
        <f>M73*60*'Berechnungen 525d'!$D$9/1000</f>
        <v>102.58079999999998</v>
      </c>
      <c r="O73" s="19">
        <f t="shared" si="10"/>
        <v>2397</v>
      </c>
      <c r="P73" s="19">
        <f t="shared" si="11"/>
        <v>2381</v>
      </c>
      <c r="Q73" s="19">
        <f t="shared" si="12"/>
        <v>16</v>
      </c>
      <c r="R73" s="20">
        <f t="shared" si="13"/>
        <v>1074.72</v>
      </c>
      <c r="S73" s="20">
        <f t="shared" si="14"/>
        <v>1054.25</v>
      </c>
      <c r="T73" s="20">
        <f t="shared" si="15"/>
        <v>20.470000000000027</v>
      </c>
      <c r="U73" s="47"/>
      <c r="V73" s="48"/>
    </row>
    <row r="74" spans="1:22" x14ac:dyDescent="0.25">
      <c r="A74">
        <v>14211</v>
      </c>
      <c r="F74">
        <v>2387</v>
      </c>
      <c r="G74">
        <v>2399</v>
      </c>
      <c r="H74">
        <v>3.7519999999999998</v>
      </c>
      <c r="L74" s="17">
        <f t="shared" si="8"/>
        <v>14.211</v>
      </c>
      <c r="M74" s="18">
        <f t="shared" si="9"/>
        <v>2021</v>
      </c>
      <c r="N74" s="4">
        <f>M74*60*'Berechnungen 525d'!$D$9/1000</f>
        <v>102.58079999999998</v>
      </c>
      <c r="O74" s="19">
        <f t="shared" si="10"/>
        <v>2397</v>
      </c>
      <c r="P74" s="19">
        <f t="shared" si="11"/>
        <v>2387</v>
      </c>
      <c r="Q74" s="19">
        <f t="shared" si="12"/>
        <v>10</v>
      </c>
      <c r="R74" s="20">
        <f t="shared" si="13"/>
        <v>1074.72</v>
      </c>
      <c r="S74" s="20">
        <f t="shared" si="14"/>
        <v>1054.25</v>
      </c>
      <c r="T74" s="20">
        <f t="shared" si="15"/>
        <v>20.470000000000027</v>
      </c>
      <c r="U74" s="47"/>
      <c r="V74" s="48"/>
    </row>
    <row r="75" spans="1:22" x14ac:dyDescent="0.25">
      <c r="A75">
        <v>14411</v>
      </c>
      <c r="B75">
        <v>2092</v>
      </c>
      <c r="G75">
        <v>2399</v>
      </c>
      <c r="H75">
        <v>3.7519999999999998</v>
      </c>
      <c r="L75" s="17">
        <f t="shared" si="8"/>
        <v>14.411</v>
      </c>
      <c r="M75" s="18">
        <f t="shared" si="9"/>
        <v>2092</v>
      </c>
      <c r="N75" s="4">
        <f>M75*60*'Berechnungen 525d'!$D$9/1000</f>
        <v>106.18457872340426</v>
      </c>
      <c r="O75" s="19">
        <f t="shared" si="10"/>
        <v>2397</v>
      </c>
      <c r="P75" s="19">
        <f t="shared" si="11"/>
        <v>2387</v>
      </c>
      <c r="Q75" s="19">
        <f t="shared" si="12"/>
        <v>10</v>
      </c>
      <c r="R75" s="20">
        <f t="shared" si="13"/>
        <v>1074.72</v>
      </c>
      <c r="S75" s="20">
        <f t="shared" si="14"/>
        <v>1054.25</v>
      </c>
      <c r="T75" s="20">
        <f t="shared" si="15"/>
        <v>20.470000000000027</v>
      </c>
      <c r="U75" s="47"/>
      <c r="V75" s="48"/>
    </row>
    <row r="76" spans="1:22" x14ac:dyDescent="0.25">
      <c r="A76">
        <v>14591</v>
      </c>
      <c r="E76">
        <v>2414</v>
      </c>
      <c r="G76">
        <v>2399</v>
      </c>
      <c r="H76">
        <v>3.7519999999999998</v>
      </c>
      <c r="L76" s="17">
        <f t="shared" si="8"/>
        <v>14.590999999999999</v>
      </c>
      <c r="M76" s="18">
        <f t="shared" si="9"/>
        <v>2092</v>
      </c>
      <c r="N76" s="4">
        <f>M76*60*'Berechnungen 525d'!$D$9/1000</f>
        <v>106.18457872340426</v>
      </c>
      <c r="O76" s="19">
        <f t="shared" si="10"/>
        <v>2414</v>
      </c>
      <c r="P76" s="19">
        <f t="shared" si="11"/>
        <v>2387</v>
      </c>
      <c r="Q76" s="19">
        <f t="shared" si="12"/>
        <v>27</v>
      </c>
      <c r="R76" s="20">
        <f t="shared" si="13"/>
        <v>1074.72</v>
      </c>
      <c r="S76" s="20">
        <f t="shared" si="14"/>
        <v>1054.25</v>
      </c>
      <c r="T76" s="20">
        <f t="shared" si="15"/>
        <v>20.470000000000027</v>
      </c>
      <c r="U76" s="47"/>
      <c r="V76" s="48"/>
    </row>
    <row r="77" spans="1:22" x14ac:dyDescent="0.25">
      <c r="A77">
        <v>14751</v>
      </c>
      <c r="D77">
        <v>1095.19</v>
      </c>
      <c r="G77">
        <v>2399</v>
      </c>
      <c r="H77">
        <v>3.7519999999999998</v>
      </c>
      <c r="L77" s="17">
        <f t="shared" si="8"/>
        <v>14.750999999999999</v>
      </c>
      <c r="M77" s="18">
        <f t="shared" si="9"/>
        <v>2092</v>
      </c>
      <c r="N77" s="4">
        <f>M77*60*'Berechnungen 525d'!$D$9/1000</f>
        <v>106.18457872340426</v>
      </c>
      <c r="O77" s="19">
        <f t="shared" si="10"/>
        <v>2414</v>
      </c>
      <c r="P77" s="19">
        <f t="shared" si="11"/>
        <v>2387</v>
      </c>
      <c r="Q77" s="19">
        <f t="shared" si="12"/>
        <v>27</v>
      </c>
      <c r="R77" s="20">
        <f t="shared" si="13"/>
        <v>1074.72</v>
      </c>
      <c r="S77" s="20">
        <f t="shared" si="14"/>
        <v>1095.19</v>
      </c>
      <c r="T77" s="20">
        <f t="shared" si="15"/>
        <v>-20.470000000000027</v>
      </c>
      <c r="U77" s="47"/>
      <c r="V77" s="48"/>
    </row>
    <row r="78" spans="1:22" x14ac:dyDescent="0.25">
      <c r="A78">
        <v>14972</v>
      </c>
      <c r="C78">
        <v>1105.43</v>
      </c>
      <c r="G78">
        <v>2495</v>
      </c>
      <c r="H78">
        <v>3.7519999999999998</v>
      </c>
      <c r="L78" s="17">
        <f t="shared" si="8"/>
        <v>14.972</v>
      </c>
      <c r="M78" s="18">
        <f t="shared" si="9"/>
        <v>2092</v>
      </c>
      <c r="N78" s="4">
        <f>M78*60*'Berechnungen 525d'!$D$9/1000</f>
        <v>106.18457872340426</v>
      </c>
      <c r="O78" s="19">
        <f t="shared" si="10"/>
        <v>2414</v>
      </c>
      <c r="P78" s="19">
        <f t="shared" si="11"/>
        <v>2387</v>
      </c>
      <c r="Q78" s="19">
        <f t="shared" si="12"/>
        <v>27</v>
      </c>
      <c r="R78" s="20">
        <f t="shared" si="13"/>
        <v>1105.43</v>
      </c>
      <c r="S78" s="20">
        <f t="shared" si="14"/>
        <v>1095.19</v>
      </c>
      <c r="T78" s="20">
        <f t="shared" si="15"/>
        <v>10.240000000000009</v>
      </c>
      <c r="U78" s="47"/>
      <c r="V78" s="48"/>
    </row>
    <row r="79" spans="1:22" x14ac:dyDescent="0.25">
      <c r="A79">
        <v>15152</v>
      </c>
      <c r="F79">
        <v>2393</v>
      </c>
      <c r="G79">
        <v>2495</v>
      </c>
      <c r="H79">
        <v>3.7519999999999998</v>
      </c>
      <c r="L79" s="17">
        <f t="shared" si="8"/>
        <v>15.151999999999999</v>
      </c>
      <c r="M79" s="18">
        <f t="shared" si="9"/>
        <v>2092</v>
      </c>
      <c r="N79" s="4">
        <f>M79*60*'Berechnungen 525d'!$D$9/1000</f>
        <v>106.18457872340426</v>
      </c>
      <c r="O79" s="19">
        <f t="shared" si="10"/>
        <v>2414</v>
      </c>
      <c r="P79" s="19">
        <f t="shared" si="11"/>
        <v>2393</v>
      </c>
      <c r="Q79" s="19">
        <f t="shared" si="12"/>
        <v>21</v>
      </c>
      <c r="R79" s="20">
        <f t="shared" si="13"/>
        <v>1105.43</v>
      </c>
      <c r="S79" s="20">
        <f t="shared" si="14"/>
        <v>1095.19</v>
      </c>
      <c r="T79" s="20">
        <f t="shared" si="15"/>
        <v>10.240000000000009</v>
      </c>
      <c r="U79" s="47"/>
      <c r="V79" s="48"/>
    </row>
    <row r="80" spans="1:22" x14ac:dyDescent="0.25">
      <c r="A80">
        <v>15342</v>
      </c>
      <c r="B80">
        <v>2158</v>
      </c>
      <c r="G80">
        <v>2495</v>
      </c>
      <c r="H80">
        <v>3.7519999999999998</v>
      </c>
      <c r="L80" s="17">
        <f t="shared" si="8"/>
        <v>15.342000000000001</v>
      </c>
      <c r="M80" s="18">
        <f t="shared" si="9"/>
        <v>2158</v>
      </c>
      <c r="N80" s="4">
        <f>M80*60*'Berechnungen 525d'!$D$9/1000</f>
        <v>109.53457021276594</v>
      </c>
      <c r="O80" s="19">
        <f t="shared" si="10"/>
        <v>2414</v>
      </c>
      <c r="P80" s="19">
        <f t="shared" si="11"/>
        <v>2393</v>
      </c>
      <c r="Q80" s="19">
        <f t="shared" si="12"/>
        <v>21</v>
      </c>
      <c r="R80" s="20">
        <f t="shared" si="13"/>
        <v>1105.43</v>
      </c>
      <c r="S80" s="20">
        <f t="shared" si="14"/>
        <v>1095.19</v>
      </c>
      <c r="T80" s="20">
        <f t="shared" si="15"/>
        <v>10.240000000000009</v>
      </c>
      <c r="U80" s="47"/>
      <c r="V80" s="48"/>
    </row>
    <row r="81" spans="1:22" x14ac:dyDescent="0.25">
      <c r="A81">
        <v>15543</v>
      </c>
      <c r="E81">
        <v>2420</v>
      </c>
      <c r="G81">
        <v>2495</v>
      </c>
      <c r="H81">
        <v>3.7429999999999999</v>
      </c>
      <c r="L81" s="17">
        <f t="shared" si="8"/>
        <v>15.542999999999999</v>
      </c>
      <c r="M81" s="18">
        <f t="shared" si="9"/>
        <v>2158</v>
      </c>
      <c r="N81" s="4">
        <f>M81*60*'Berechnungen 525d'!$D$9/1000</f>
        <v>109.53457021276594</v>
      </c>
      <c r="O81" s="19">
        <f t="shared" si="10"/>
        <v>2420</v>
      </c>
      <c r="P81" s="19">
        <f t="shared" si="11"/>
        <v>2393</v>
      </c>
      <c r="Q81" s="19">
        <f t="shared" si="12"/>
        <v>27</v>
      </c>
      <c r="R81" s="20">
        <f t="shared" si="13"/>
        <v>1105.43</v>
      </c>
      <c r="S81" s="20">
        <f t="shared" si="14"/>
        <v>1095.19</v>
      </c>
      <c r="T81" s="20">
        <f t="shared" si="15"/>
        <v>10.240000000000009</v>
      </c>
      <c r="U81" s="47"/>
      <c r="V81" s="48"/>
    </row>
    <row r="82" spans="1:22" x14ac:dyDescent="0.25">
      <c r="A82">
        <v>15723</v>
      </c>
      <c r="D82">
        <v>1136.1300000000001</v>
      </c>
      <c r="G82">
        <v>2495</v>
      </c>
      <c r="H82">
        <v>3.7429999999999999</v>
      </c>
      <c r="L82" s="17">
        <f t="shared" si="8"/>
        <v>15.723000000000001</v>
      </c>
      <c r="M82" s="18">
        <f t="shared" si="9"/>
        <v>2158</v>
      </c>
      <c r="N82" s="4">
        <f>M82*60*'Berechnungen 525d'!$D$9/1000</f>
        <v>109.53457021276594</v>
      </c>
      <c r="O82" s="19">
        <f t="shared" si="10"/>
        <v>2420</v>
      </c>
      <c r="P82" s="19">
        <f t="shared" si="11"/>
        <v>2393</v>
      </c>
      <c r="Q82" s="19">
        <f t="shared" si="12"/>
        <v>27</v>
      </c>
      <c r="R82" s="20">
        <f t="shared" si="13"/>
        <v>1105.43</v>
      </c>
      <c r="S82" s="20">
        <f t="shared" si="14"/>
        <v>1136.1300000000001</v>
      </c>
      <c r="T82" s="20">
        <f t="shared" si="15"/>
        <v>-30.700000000000045</v>
      </c>
      <c r="U82" s="47"/>
      <c r="V82" s="48"/>
    </row>
    <row r="83" spans="1:22" x14ac:dyDescent="0.25">
      <c r="A83">
        <v>15933</v>
      </c>
      <c r="C83">
        <v>1156.5999999999999</v>
      </c>
      <c r="G83">
        <v>2495</v>
      </c>
      <c r="H83">
        <v>3.7429999999999999</v>
      </c>
      <c r="L83" s="17">
        <f t="shared" si="8"/>
        <v>15.933</v>
      </c>
      <c r="M83" s="18">
        <f t="shared" si="9"/>
        <v>2158</v>
      </c>
      <c r="N83" s="4">
        <f>M83*60*'Berechnungen 525d'!$D$9/1000</f>
        <v>109.53457021276594</v>
      </c>
      <c r="O83" s="19">
        <f t="shared" si="10"/>
        <v>2420</v>
      </c>
      <c r="P83" s="19">
        <f t="shared" si="11"/>
        <v>2393</v>
      </c>
      <c r="Q83" s="19">
        <f t="shared" si="12"/>
        <v>27</v>
      </c>
      <c r="R83" s="20">
        <f t="shared" si="13"/>
        <v>1156.5999999999999</v>
      </c>
      <c r="S83" s="20">
        <f t="shared" si="14"/>
        <v>1136.1300000000001</v>
      </c>
      <c r="T83" s="20">
        <f t="shared" si="15"/>
        <v>20.4699999999998</v>
      </c>
      <c r="U83" s="47"/>
      <c r="V83" s="48"/>
    </row>
    <row r="84" spans="1:22" x14ac:dyDescent="0.25">
      <c r="A84">
        <v>16103</v>
      </c>
      <c r="F84">
        <v>2396</v>
      </c>
      <c r="G84">
        <v>2495</v>
      </c>
      <c r="H84">
        <v>3.7429999999999999</v>
      </c>
      <c r="L84" s="17">
        <f t="shared" si="8"/>
        <v>16.103000000000002</v>
      </c>
      <c r="M84" s="18">
        <f t="shared" si="9"/>
        <v>2158</v>
      </c>
      <c r="N84" s="4">
        <f>M84*60*'Berechnungen 525d'!$D$9/1000</f>
        <v>109.53457021276594</v>
      </c>
      <c r="O84" s="19">
        <f t="shared" si="10"/>
        <v>2420</v>
      </c>
      <c r="P84" s="19">
        <f t="shared" si="11"/>
        <v>2396</v>
      </c>
      <c r="Q84" s="19">
        <f t="shared" si="12"/>
        <v>24</v>
      </c>
      <c r="R84" s="20">
        <f t="shared" si="13"/>
        <v>1156.5999999999999</v>
      </c>
      <c r="S84" s="20">
        <f t="shared" si="14"/>
        <v>1136.1300000000001</v>
      </c>
      <c r="T84" s="20">
        <f t="shared" si="15"/>
        <v>20.4699999999998</v>
      </c>
      <c r="U84" s="47"/>
      <c r="V84" s="48"/>
    </row>
    <row r="85" spans="1:22" x14ac:dyDescent="0.25">
      <c r="A85">
        <v>16284</v>
      </c>
      <c r="B85">
        <v>2224</v>
      </c>
      <c r="G85">
        <v>2596</v>
      </c>
      <c r="H85">
        <v>3.7429999999999999</v>
      </c>
      <c r="L85" s="17">
        <f t="shared" si="8"/>
        <v>16.283999999999999</v>
      </c>
      <c r="M85" s="18">
        <f t="shared" si="9"/>
        <v>2224</v>
      </c>
      <c r="N85" s="4">
        <f>M85*60*'Berechnungen 525d'!$D$9/1000</f>
        <v>112.88456170212766</v>
      </c>
      <c r="O85" s="19">
        <f t="shared" si="10"/>
        <v>2420</v>
      </c>
      <c r="P85" s="19">
        <f t="shared" si="11"/>
        <v>2396</v>
      </c>
      <c r="Q85" s="19">
        <f t="shared" si="12"/>
        <v>24</v>
      </c>
      <c r="R85" s="20">
        <f t="shared" si="13"/>
        <v>1156.5999999999999</v>
      </c>
      <c r="S85" s="20">
        <f t="shared" si="14"/>
        <v>1136.1300000000001</v>
      </c>
      <c r="T85" s="20">
        <f t="shared" si="15"/>
        <v>20.4699999999998</v>
      </c>
      <c r="U85" s="47"/>
      <c r="V85" s="48"/>
    </row>
    <row r="86" spans="1:22" x14ac:dyDescent="0.25">
      <c r="A86">
        <v>16464</v>
      </c>
      <c r="E86">
        <v>2421</v>
      </c>
      <c r="G86">
        <v>2596</v>
      </c>
      <c r="H86">
        <v>3.7429999999999999</v>
      </c>
      <c r="L86" s="17">
        <f t="shared" si="8"/>
        <v>16.463999999999999</v>
      </c>
      <c r="M86" s="18">
        <f t="shared" si="9"/>
        <v>2224</v>
      </c>
      <c r="N86" s="4">
        <f>M86*60*'Berechnungen 525d'!$D$9/1000</f>
        <v>112.88456170212766</v>
      </c>
      <c r="O86" s="19">
        <f t="shared" si="10"/>
        <v>2421</v>
      </c>
      <c r="P86" s="19">
        <f t="shared" si="11"/>
        <v>2396</v>
      </c>
      <c r="Q86" s="19">
        <f t="shared" si="12"/>
        <v>25</v>
      </c>
      <c r="R86" s="20">
        <f t="shared" si="13"/>
        <v>1156.5999999999999</v>
      </c>
      <c r="S86" s="20">
        <f t="shared" si="14"/>
        <v>1136.1300000000001</v>
      </c>
      <c r="T86" s="20">
        <f t="shared" si="15"/>
        <v>20.4699999999998</v>
      </c>
      <c r="U86" s="47"/>
      <c r="V86" s="48"/>
    </row>
    <row r="87" spans="1:22" x14ac:dyDescent="0.25">
      <c r="A87">
        <v>16644</v>
      </c>
      <c r="D87">
        <v>1177.07</v>
      </c>
      <c r="G87">
        <v>2596</v>
      </c>
      <c r="H87">
        <v>3.7429999999999999</v>
      </c>
      <c r="L87" s="17">
        <f t="shared" si="8"/>
        <v>16.643999999999998</v>
      </c>
      <c r="M87" s="18">
        <f t="shared" si="9"/>
        <v>2224</v>
      </c>
      <c r="N87" s="4">
        <f>M87*60*'Berechnungen 525d'!$D$9/1000</f>
        <v>112.88456170212766</v>
      </c>
      <c r="O87" s="19">
        <f t="shared" si="10"/>
        <v>2421</v>
      </c>
      <c r="P87" s="19">
        <f t="shared" si="11"/>
        <v>2396</v>
      </c>
      <c r="Q87" s="19">
        <f t="shared" si="12"/>
        <v>25</v>
      </c>
      <c r="R87" s="20">
        <f t="shared" si="13"/>
        <v>1156.5999999999999</v>
      </c>
      <c r="S87" s="20">
        <f t="shared" si="14"/>
        <v>1177.07</v>
      </c>
      <c r="T87" s="20">
        <f t="shared" si="15"/>
        <v>-20.470000000000027</v>
      </c>
      <c r="U87" s="47"/>
      <c r="V87" s="48"/>
    </row>
    <row r="88" spans="1:22" x14ac:dyDescent="0.25">
      <c r="A88">
        <v>16854</v>
      </c>
      <c r="C88">
        <v>1197.54</v>
      </c>
      <c r="G88">
        <v>2596</v>
      </c>
      <c r="H88">
        <v>3.7389999999999999</v>
      </c>
      <c r="L88" s="17">
        <f t="shared" si="8"/>
        <v>16.853999999999999</v>
      </c>
      <c r="M88" s="18">
        <f t="shared" si="9"/>
        <v>2224</v>
      </c>
      <c r="N88" s="4">
        <f>M88*60*'Berechnungen 525d'!$D$9/1000</f>
        <v>112.88456170212766</v>
      </c>
      <c r="O88" s="19">
        <f t="shared" si="10"/>
        <v>2421</v>
      </c>
      <c r="P88" s="19">
        <f t="shared" si="11"/>
        <v>2396</v>
      </c>
      <c r="Q88" s="19">
        <f t="shared" si="12"/>
        <v>25</v>
      </c>
      <c r="R88" s="20">
        <f t="shared" si="13"/>
        <v>1197.54</v>
      </c>
      <c r="S88" s="20">
        <f t="shared" si="14"/>
        <v>1177.07</v>
      </c>
      <c r="T88" s="20">
        <f t="shared" si="15"/>
        <v>20.470000000000027</v>
      </c>
      <c r="U88" s="47"/>
      <c r="V88" s="48"/>
    </row>
    <row r="89" spans="1:22" x14ac:dyDescent="0.25">
      <c r="A89">
        <v>17025</v>
      </c>
      <c r="F89">
        <v>2399</v>
      </c>
      <c r="G89">
        <v>2596</v>
      </c>
      <c r="H89">
        <v>3.7389999999999999</v>
      </c>
      <c r="L89" s="17">
        <f t="shared" si="8"/>
        <v>17.024999999999999</v>
      </c>
      <c r="M89" s="18">
        <f t="shared" si="9"/>
        <v>2224</v>
      </c>
      <c r="N89" s="4">
        <f>M89*60*'Berechnungen 525d'!$D$9/1000</f>
        <v>112.88456170212766</v>
      </c>
      <c r="O89" s="19">
        <f t="shared" si="10"/>
        <v>2421</v>
      </c>
      <c r="P89" s="19">
        <f t="shared" si="11"/>
        <v>2399</v>
      </c>
      <c r="Q89" s="19">
        <f t="shared" si="12"/>
        <v>22</v>
      </c>
      <c r="R89" s="20">
        <f t="shared" si="13"/>
        <v>1197.54</v>
      </c>
      <c r="S89" s="20">
        <f t="shared" si="14"/>
        <v>1177.07</v>
      </c>
      <c r="T89" s="20">
        <f t="shared" si="15"/>
        <v>20.470000000000027</v>
      </c>
      <c r="U89" s="47"/>
      <c r="V89" s="48"/>
    </row>
    <row r="90" spans="1:22" x14ac:dyDescent="0.25">
      <c r="A90">
        <v>17205</v>
      </c>
      <c r="B90">
        <v>2291</v>
      </c>
      <c r="G90">
        <v>2596</v>
      </c>
      <c r="H90">
        <v>3.7389999999999999</v>
      </c>
      <c r="L90" s="17">
        <f t="shared" si="8"/>
        <v>17.204999999999998</v>
      </c>
      <c r="M90" s="18">
        <f t="shared" si="9"/>
        <v>2291</v>
      </c>
      <c r="N90" s="4">
        <f>M90*60*'Berechnungen 525d'!$D$9/1000</f>
        <v>116.28531063829787</v>
      </c>
      <c r="O90" s="19">
        <f t="shared" si="10"/>
        <v>2421</v>
      </c>
      <c r="P90" s="19">
        <f t="shared" si="11"/>
        <v>2399</v>
      </c>
      <c r="Q90" s="19">
        <f t="shared" si="12"/>
        <v>22</v>
      </c>
      <c r="R90" s="20">
        <f t="shared" si="13"/>
        <v>1197.54</v>
      </c>
      <c r="S90" s="20">
        <f t="shared" si="14"/>
        <v>1177.07</v>
      </c>
      <c r="T90" s="20">
        <f t="shared" si="15"/>
        <v>20.470000000000027</v>
      </c>
      <c r="U90" s="47"/>
      <c r="V90" s="48"/>
    </row>
    <row r="91" spans="1:22" x14ac:dyDescent="0.25">
      <c r="A91">
        <v>17405</v>
      </c>
      <c r="E91">
        <v>2427</v>
      </c>
      <c r="G91">
        <v>2596</v>
      </c>
      <c r="H91">
        <v>3.7389999999999999</v>
      </c>
      <c r="L91" s="17">
        <f t="shared" si="8"/>
        <v>17.405000000000001</v>
      </c>
      <c r="M91" s="18">
        <f t="shared" si="9"/>
        <v>2291</v>
      </c>
      <c r="N91" s="4">
        <f>M91*60*'Berechnungen 525d'!$D$9/1000</f>
        <v>116.28531063829787</v>
      </c>
      <c r="O91" s="19">
        <f t="shared" si="10"/>
        <v>2427</v>
      </c>
      <c r="P91" s="19">
        <f t="shared" si="11"/>
        <v>2399</v>
      </c>
      <c r="Q91" s="19">
        <f t="shared" si="12"/>
        <v>28</v>
      </c>
      <c r="R91" s="20">
        <f t="shared" si="13"/>
        <v>1197.54</v>
      </c>
      <c r="S91" s="20">
        <f t="shared" si="14"/>
        <v>1177.07</v>
      </c>
      <c r="T91" s="20">
        <f t="shared" si="15"/>
        <v>20.470000000000027</v>
      </c>
      <c r="U91" s="47"/>
      <c r="V91" s="48"/>
    </row>
    <row r="92" spans="1:22" x14ac:dyDescent="0.25">
      <c r="A92">
        <v>17596</v>
      </c>
      <c r="D92">
        <v>1207.78</v>
      </c>
      <c r="G92">
        <v>2691</v>
      </c>
      <c r="H92">
        <v>3.7389999999999999</v>
      </c>
      <c r="L92" s="17">
        <f t="shared" si="8"/>
        <v>17.596</v>
      </c>
      <c r="M92" s="18">
        <f t="shared" si="9"/>
        <v>2291</v>
      </c>
      <c r="N92" s="4">
        <f>M92*60*'Berechnungen 525d'!$D$9/1000</f>
        <v>116.28531063829787</v>
      </c>
      <c r="O92" s="19">
        <f t="shared" si="10"/>
        <v>2427</v>
      </c>
      <c r="P92" s="19">
        <f t="shared" si="11"/>
        <v>2399</v>
      </c>
      <c r="Q92" s="19">
        <f t="shared" si="12"/>
        <v>28</v>
      </c>
      <c r="R92" s="20">
        <f t="shared" si="13"/>
        <v>1197.54</v>
      </c>
      <c r="S92" s="20">
        <f t="shared" si="14"/>
        <v>1207.78</v>
      </c>
      <c r="T92" s="20">
        <f t="shared" si="15"/>
        <v>-10.240000000000009</v>
      </c>
      <c r="U92" s="47"/>
      <c r="V92" s="48"/>
    </row>
    <row r="93" spans="1:22" x14ac:dyDescent="0.25">
      <c r="A93">
        <v>17786</v>
      </c>
      <c r="C93">
        <v>1207.78</v>
      </c>
      <c r="G93">
        <v>2691</v>
      </c>
      <c r="H93">
        <v>3.7389999999999999</v>
      </c>
      <c r="L93" s="17">
        <f t="shared" si="8"/>
        <v>17.786000000000001</v>
      </c>
      <c r="M93" s="18">
        <f t="shared" si="9"/>
        <v>2291</v>
      </c>
      <c r="N93" s="4">
        <f>M93*60*'Berechnungen 525d'!$D$9/1000</f>
        <v>116.28531063829787</v>
      </c>
      <c r="O93" s="19">
        <f t="shared" si="10"/>
        <v>2427</v>
      </c>
      <c r="P93" s="19">
        <f t="shared" si="11"/>
        <v>2399</v>
      </c>
      <c r="Q93" s="19">
        <f t="shared" si="12"/>
        <v>28</v>
      </c>
      <c r="R93" s="20">
        <f t="shared" si="13"/>
        <v>1207.78</v>
      </c>
      <c r="S93" s="20">
        <f t="shared" si="14"/>
        <v>1207.78</v>
      </c>
      <c r="T93" s="20">
        <f t="shared" si="15"/>
        <v>0</v>
      </c>
      <c r="U93" s="47"/>
      <c r="V93" s="48"/>
    </row>
    <row r="94" spans="1:22" x14ac:dyDescent="0.25">
      <c r="A94">
        <v>17966</v>
      </c>
      <c r="F94">
        <v>2402</v>
      </c>
      <c r="G94">
        <v>2691</v>
      </c>
      <c r="H94">
        <v>3.7389999999999999</v>
      </c>
      <c r="L94" s="17">
        <f t="shared" si="8"/>
        <v>17.966000000000001</v>
      </c>
      <c r="M94" s="18">
        <f t="shared" si="9"/>
        <v>2291</v>
      </c>
      <c r="N94" s="4">
        <f>M94*60*'Berechnungen 525d'!$D$9/1000</f>
        <v>116.28531063829787</v>
      </c>
      <c r="O94" s="19">
        <f t="shared" si="10"/>
        <v>2427</v>
      </c>
      <c r="P94" s="19">
        <f t="shared" si="11"/>
        <v>2402</v>
      </c>
      <c r="Q94" s="19">
        <f t="shared" si="12"/>
        <v>25</v>
      </c>
      <c r="R94" s="20">
        <f t="shared" si="13"/>
        <v>1207.78</v>
      </c>
      <c r="S94" s="20">
        <f t="shared" si="14"/>
        <v>1207.78</v>
      </c>
      <c r="T94" s="20">
        <f t="shared" si="15"/>
        <v>0</v>
      </c>
      <c r="U94" s="47"/>
      <c r="V94" s="48"/>
    </row>
    <row r="95" spans="1:22" x14ac:dyDescent="0.25">
      <c r="A95">
        <v>18166</v>
      </c>
      <c r="B95">
        <v>2362</v>
      </c>
      <c r="G95">
        <v>2691</v>
      </c>
      <c r="H95">
        <v>3.73</v>
      </c>
      <c r="L95" s="17">
        <f t="shared" si="8"/>
        <v>18.166</v>
      </c>
      <c r="M95" s="18">
        <f t="shared" si="9"/>
        <v>2362</v>
      </c>
      <c r="N95" s="4">
        <f>M95*60*'Berechnungen 525d'!$D$9/1000</f>
        <v>119.88908936170212</v>
      </c>
      <c r="O95" s="19">
        <f t="shared" si="10"/>
        <v>2427</v>
      </c>
      <c r="P95" s="19">
        <f t="shared" si="11"/>
        <v>2402</v>
      </c>
      <c r="Q95" s="19">
        <f t="shared" si="12"/>
        <v>25</v>
      </c>
      <c r="R95" s="20">
        <f t="shared" si="13"/>
        <v>1207.78</v>
      </c>
      <c r="S95" s="20">
        <f t="shared" si="14"/>
        <v>1207.78</v>
      </c>
      <c r="T95" s="20">
        <f t="shared" si="15"/>
        <v>0</v>
      </c>
      <c r="U95" s="47"/>
      <c r="V95" s="48"/>
    </row>
    <row r="96" spans="1:22" x14ac:dyDescent="0.25">
      <c r="A96">
        <v>18357</v>
      </c>
      <c r="E96">
        <v>2421</v>
      </c>
      <c r="G96">
        <v>2691</v>
      </c>
      <c r="H96">
        <v>3.73</v>
      </c>
      <c r="L96" s="17">
        <f t="shared" si="8"/>
        <v>18.356999999999999</v>
      </c>
      <c r="M96" s="18">
        <f t="shared" si="9"/>
        <v>2362</v>
      </c>
      <c r="N96" s="4">
        <f>M96*60*'Berechnungen 525d'!$D$9/1000</f>
        <v>119.88908936170212</v>
      </c>
      <c r="O96" s="19">
        <f t="shared" si="10"/>
        <v>2421</v>
      </c>
      <c r="P96" s="19">
        <f t="shared" si="11"/>
        <v>2402</v>
      </c>
      <c r="Q96" s="19">
        <f t="shared" si="12"/>
        <v>19</v>
      </c>
      <c r="R96" s="20">
        <f t="shared" si="13"/>
        <v>1207.78</v>
      </c>
      <c r="S96" s="20">
        <f t="shared" si="14"/>
        <v>1207.78</v>
      </c>
      <c r="T96" s="20">
        <f t="shared" si="15"/>
        <v>0</v>
      </c>
      <c r="U96" s="47"/>
      <c r="V96" s="48"/>
    </row>
    <row r="97" spans="1:22" x14ac:dyDescent="0.25">
      <c r="A97">
        <v>18567</v>
      </c>
      <c r="D97">
        <v>1228.25</v>
      </c>
      <c r="G97">
        <v>2691</v>
      </c>
      <c r="H97">
        <v>3.73</v>
      </c>
      <c r="L97" s="17">
        <f t="shared" si="8"/>
        <v>18.567</v>
      </c>
      <c r="M97" s="18">
        <f t="shared" si="9"/>
        <v>2362</v>
      </c>
      <c r="N97" s="4">
        <f>M97*60*'Berechnungen 525d'!$D$9/1000</f>
        <v>119.88908936170212</v>
      </c>
      <c r="O97" s="19">
        <f t="shared" si="10"/>
        <v>2421</v>
      </c>
      <c r="P97" s="19">
        <f t="shared" si="11"/>
        <v>2402</v>
      </c>
      <c r="Q97" s="19">
        <f t="shared" si="12"/>
        <v>19</v>
      </c>
      <c r="R97" s="20">
        <f t="shared" si="13"/>
        <v>1207.78</v>
      </c>
      <c r="S97" s="20">
        <f t="shared" si="14"/>
        <v>1228.25</v>
      </c>
      <c r="T97" s="20">
        <f t="shared" si="15"/>
        <v>-20.470000000000027</v>
      </c>
      <c r="U97" s="47"/>
      <c r="V97" s="48"/>
    </row>
    <row r="98" spans="1:22" x14ac:dyDescent="0.25">
      <c r="A98">
        <v>18737</v>
      </c>
      <c r="C98">
        <v>1228.25</v>
      </c>
      <c r="G98">
        <v>2691</v>
      </c>
      <c r="H98">
        <v>3.73</v>
      </c>
      <c r="L98" s="17">
        <f t="shared" si="8"/>
        <v>18.736999999999998</v>
      </c>
      <c r="M98" s="18">
        <f t="shared" si="9"/>
        <v>2362</v>
      </c>
      <c r="N98" s="4">
        <f>M98*60*'Berechnungen 525d'!$D$9/1000</f>
        <v>119.88908936170212</v>
      </c>
      <c r="O98" s="19">
        <f t="shared" si="10"/>
        <v>2421</v>
      </c>
      <c r="P98" s="19">
        <f t="shared" si="11"/>
        <v>2402</v>
      </c>
      <c r="Q98" s="19">
        <f t="shared" si="12"/>
        <v>19</v>
      </c>
      <c r="R98" s="20">
        <f t="shared" si="13"/>
        <v>1228.25</v>
      </c>
      <c r="S98" s="20">
        <f t="shared" si="14"/>
        <v>1228.25</v>
      </c>
      <c r="T98" s="20">
        <f t="shared" si="15"/>
        <v>0</v>
      </c>
      <c r="U98" s="47"/>
      <c r="V98" s="48"/>
    </row>
    <row r="99" spans="1:22" x14ac:dyDescent="0.25">
      <c r="A99">
        <v>18927</v>
      </c>
      <c r="F99">
        <v>2404</v>
      </c>
      <c r="G99">
        <v>2777</v>
      </c>
      <c r="H99">
        <v>3.73</v>
      </c>
      <c r="L99" s="17">
        <f t="shared" si="8"/>
        <v>18.927</v>
      </c>
      <c r="M99" s="18">
        <f t="shared" si="9"/>
        <v>2362</v>
      </c>
      <c r="N99" s="4">
        <f>M99*60*'Berechnungen 525d'!$D$9/1000</f>
        <v>119.88908936170212</v>
      </c>
      <c r="O99" s="19">
        <f t="shared" si="10"/>
        <v>2421</v>
      </c>
      <c r="P99" s="19">
        <f t="shared" si="11"/>
        <v>2404</v>
      </c>
      <c r="Q99" s="19">
        <f t="shared" si="12"/>
        <v>17</v>
      </c>
      <c r="R99" s="20">
        <f t="shared" si="13"/>
        <v>1228.25</v>
      </c>
      <c r="S99" s="20">
        <f t="shared" si="14"/>
        <v>1228.25</v>
      </c>
      <c r="T99" s="20">
        <f t="shared" si="15"/>
        <v>0</v>
      </c>
      <c r="U99" s="47"/>
      <c r="V99" s="48"/>
    </row>
    <row r="100" spans="1:22" x14ac:dyDescent="0.25">
      <c r="A100">
        <v>19108</v>
      </c>
      <c r="B100">
        <v>2423</v>
      </c>
      <c r="G100">
        <v>2777</v>
      </c>
      <c r="H100">
        <v>3.73</v>
      </c>
      <c r="L100" s="17">
        <f t="shared" si="8"/>
        <v>19.108000000000001</v>
      </c>
      <c r="M100" s="18">
        <f t="shared" si="9"/>
        <v>2423</v>
      </c>
      <c r="N100" s="4">
        <f>M100*60*'Berechnungen 525d'!$D$9/1000</f>
        <v>122.98529361702127</v>
      </c>
      <c r="O100" s="19">
        <f t="shared" si="10"/>
        <v>2421</v>
      </c>
      <c r="P100" s="19">
        <f t="shared" si="11"/>
        <v>2404</v>
      </c>
      <c r="Q100" s="19">
        <f t="shared" si="12"/>
        <v>17</v>
      </c>
      <c r="R100" s="20">
        <f t="shared" si="13"/>
        <v>1228.25</v>
      </c>
      <c r="S100" s="20">
        <f t="shared" si="14"/>
        <v>1228.25</v>
      </c>
      <c r="T100" s="20">
        <f t="shared" si="15"/>
        <v>0</v>
      </c>
      <c r="U100" s="47"/>
      <c r="V100" s="48"/>
    </row>
    <row r="101" spans="1:22" x14ac:dyDescent="0.25">
      <c r="A101">
        <v>19318</v>
      </c>
      <c r="E101">
        <v>2411</v>
      </c>
      <c r="G101">
        <v>2777</v>
      </c>
      <c r="H101">
        <v>3.73</v>
      </c>
      <c r="L101" s="17">
        <f t="shared" si="8"/>
        <v>19.318000000000001</v>
      </c>
      <c r="M101" s="18">
        <f t="shared" si="9"/>
        <v>2423</v>
      </c>
      <c r="N101" s="4">
        <f>M101*60*'Berechnungen 525d'!$D$9/1000</f>
        <v>122.98529361702127</v>
      </c>
      <c r="O101" s="19">
        <f t="shared" si="10"/>
        <v>2411</v>
      </c>
      <c r="P101" s="19">
        <f t="shared" si="11"/>
        <v>2404</v>
      </c>
      <c r="Q101" s="19">
        <f t="shared" si="12"/>
        <v>7</v>
      </c>
      <c r="R101" s="20">
        <f t="shared" si="13"/>
        <v>1228.25</v>
      </c>
      <c r="S101" s="20">
        <f t="shared" si="14"/>
        <v>1228.25</v>
      </c>
      <c r="T101" s="20">
        <f t="shared" si="15"/>
        <v>0</v>
      </c>
      <c r="U101" s="47"/>
      <c r="V101" s="48"/>
    </row>
    <row r="102" spans="1:22" x14ac:dyDescent="0.25">
      <c r="A102">
        <v>19508</v>
      </c>
      <c r="D102">
        <v>1258.96</v>
      </c>
      <c r="G102">
        <v>2777</v>
      </c>
      <c r="H102">
        <v>3.726</v>
      </c>
      <c r="L102" s="17">
        <f t="shared" si="8"/>
        <v>19.507999999999999</v>
      </c>
      <c r="M102" s="18">
        <f t="shared" si="9"/>
        <v>2423</v>
      </c>
      <c r="N102" s="4">
        <f>M102*60*'Berechnungen 525d'!$D$9/1000</f>
        <v>122.98529361702127</v>
      </c>
      <c r="O102" s="19">
        <f t="shared" si="10"/>
        <v>2411</v>
      </c>
      <c r="P102" s="19">
        <f t="shared" si="11"/>
        <v>2404</v>
      </c>
      <c r="Q102" s="19">
        <f t="shared" si="12"/>
        <v>7</v>
      </c>
      <c r="R102" s="20">
        <f t="shared" si="13"/>
        <v>1228.25</v>
      </c>
      <c r="S102" s="20">
        <f t="shared" si="14"/>
        <v>1258.96</v>
      </c>
      <c r="T102" s="20">
        <f t="shared" si="15"/>
        <v>-30.710000000000036</v>
      </c>
      <c r="U102" s="47"/>
      <c r="V102" s="48"/>
    </row>
    <row r="103" spans="1:22" x14ac:dyDescent="0.25">
      <c r="A103">
        <v>19709</v>
      </c>
      <c r="C103">
        <v>1248.72</v>
      </c>
      <c r="G103">
        <v>2777</v>
      </c>
      <c r="H103">
        <v>3.726</v>
      </c>
      <c r="L103" s="17">
        <f t="shared" si="8"/>
        <v>19.709</v>
      </c>
      <c r="M103" s="18">
        <f t="shared" si="9"/>
        <v>2423</v>
      </c>
      <c r="N103" s="4">
        <f>M103*60*'Berechnungen 525d'!$D$9/1000</f>
        <v>122.98529361702127</v>
      </c>
      <c r="O103" s="19">
        <f t="shared" si="10"/>
        <v>2411</v>
      </c>
      <c r="P103" s="19">
        <f t="shared" si="11"/>
        <v>2404</v>
      </c>
      <c r="Q103" s="19">
        <f t="shared" si="12"/>
        <v>7</v>
      </c>
      <c r="R103" s="20">
        <f t="shared" si="13"/>
        <v>1248.72</v>
      </c>
      <c r="S103" s="20">
        <f t="shared" si="14"/>
        <v>1258.96</v>
      </c>
      <c r="T103" s="20">
        <f t="shared" si="15"/>
        <v>-10.240000000000009</v>
      </c>
      <c r="U103" s="47"/>
      <c r="V103" s="48"/>
    </row>
    <row r="104" spans="1:22" x14ac:dyDescent="0.25">
      <c r="A104">
        <v>19899</v>
      </c>
      <c r="F104">
        <v>2404</v>
      </c>
      <c r="G104">
        <v>2777</v>
      </c>
      <c r="H104">
        <v>3.726</v>
      </c>
      <c r="L104" s="17">
        <f t="shared" si="8"/>
        <v>19.899000000000001</v>
      </c>
      <c r="M104" s="18">
        <f t="shared" si="9"/>
        <v>2423</v>
      </c>
      <c r="N104" s="4">
        <f>M104*60*'Berechnungen 525d'!$D$9/1000</f>
        <v>122.98529361702127</v>
      </c>
      <c r="O104" s="19">
        <f t="shared" si="10"/>
        <v>2411</v>
      </c>
      <c r="P104" s="19">
        <f t="shared" si="11"/>
        <v>2404</v>
      </c>
      <c r="Q104" s="19">
        <f t="shared" si="12"/>
        <v>7</v>
      </c>
      <c r="R104" s="20">
        <f t="shared" si="13"/>
        <v>1248.72</v>
      </c>
      <c r="S104" s="20">
        <f t="shared" si="14"/>
        <v>1258.96</v>
      </c>
      <c r="T104" s="20">
        <f t="shared" si="15"/>
        <v>-10.240000000000009</v>
      </c>
      <c r="U104" s="47"/>
      <c r="V104" s="48"/>
    </row>
    <row r="105" spans="1:22" x14ac:dyDescent="0.25">
      <c r="A105">
        <v>20089</v>
      </c>
      <c r="B105">
        <v>2501</v>
      </c>
      <c r="G105">
        <v>2777</v>
      </c>
      <c r="H105">
        <v>3.726</v>
      </c>
      <c r="L105" s="17">
        <f t="shared" si="8"/>
        <v>20.088999999999999</v>
      </c>
      <c r="M105" s="18">
        <f t="shared" si="9"/>
        <v>2501</v>
      </c>
      <c r="N105" s="4">
        <f>M105*60*'Berechnungen 525d'!$D$9/1000</f>
        <v>126.9443744680851</v>
      </c>
      <c r="O105" s="19">
        <f t="shared" si="10"/>
        <v>2411</v>
      </c>
      <c r="P105" s="19">
        <f t="shared" si="11"/>
        <v>2404</v>
      </c>
      <c r="Q105" s="19">
        <f t="shared" si="12"/>
        <v>7</v>
      </c>
      <c r="R105" s="20">
        <f t="shared" si="13"/>
        <v>1248.72</v>
      </c>
      <c r="S105" s="20">
        <f t="shared" si="14"/>
        <v>1258.96</v>
      </c>
      <c r="T105" s="20">
        <f t="shared" si="15"/>
        <v>-10.240000000000009</v>
      </c>
      <c r="U105" s="47"/>
      <c r="V105" s="48"/>
    </row>
    <row r="106" spans="1:22" x14ac:dyDescent="0.25">
      <c r="A106">
        <v>20279</v>
      </c>
      <c r="E106">
        <v>2440</v>
      </c>
      <c r="G106">
        <v>2858</v>
      </c>
      <c r="H106">
        <v>3.726</v>
      </c>
      <c r="L106" s="17">
        <f t="shared" si="8"/>
        <v>20.279</v>
      </c>
      <c r="M106" s="18">
        <f t="shared" si="9"/>
        <v>2501</v>
      </c>
      <c r="N106" s="4">
        <f>M106*60*'Berechnungen 525d'!$D$9/1000</f>
        <v>126.9443744680851</v>
      </c>
      <c r="O106" s="19">
        <f t="shared" si="10"/>
        <v>2440</v>
      </c>
      <c r="P106" s="19">
        <f t="shared" si="11"/>
        <v>2404</v>
      </c>
      <c r="Q106" s="19">
        <f t="shared" si="12"/>
        <v>36</v>
      </c>
      <c r="R106" s="20">
        <f t="shared" si="13"/>
        <v>1248.72</v>
      </c>
      <c r="S106" s="20">
        <f t="shared" si="14"/>
        <v>1258.96</v>
      </c>
      <c r="T106" s="20">
        <f t="shared" si="15"/>
        <v>-10.240000000000009</v>
      </c>
      <c r="U106" s="47"/>
      <c r="V106" s="48"/>
    </row>
    <row r="107" spans="1:22" x14ac:dyDescent="0.25">
      <c r="A107">
        <v>20470</v>
      </c>
      <c r="D107">
        <v>1248.72</v>
      </c>
      <c r="G107">
        <v>2858</v>
      </c>
      <c r="H107">
        <v>3.726</v>
      </c>
      <c r="L107" s="17">
        <f t="shared" si="8"/>
        <v>20.47</v>
      </c>
      <c r="M107" s="18">
        <f t="shared" si="9"/>
        <v>2501</v>
      </c>
      <c r="N107" s="4">
        <f>M107*60*'Berechnungen 525d'!$D$9/1000</f>
        <v>126.9443744680851</v>
      </c>
      <c r="O107" s="19">
        <f t="shared" si="10"/>
        <v>2440</v>
      </c>
      <c r="P107" s="19">
        <f t="shared" si="11"/>
        <v>2404</v>
      </c>
      <c r="Q107" s="19">
        <f t="shared" si="12"/>
        <v>36</v>
      </c>
      <c r="R107" s="20">
        <f t="shared" si="13"/>
        <v>1248.72</v>
      </c>
      <c r="S107" s="20">
        <f t="shared" si="14"/>
        <v>1248.72</v>
      </c>
      <c r="T107" s="20">
        <f t="shared" si="15"/>
        <v>0</v>
      </c>
      <c r="U107" s="47"/>
      <c r="V107" s="48"/>
    </row>
    <row r="108" spans="1:22" x14ac:dyDescent="0.25">
      <c r="A108">
        <v>20640</v>
      </c>
      <c r="C108">
        <v>1269.19</v>
      </c>
      <c r="G108">
        <v>2858</v>
      </c>
      <c r="H108">
        <v>3.726</v>
      </c>
      <c r="L108" s="17">
        <f t="shared" si="8"/>
        <v>20.64</v>
      </c>
      <c r="M108" s="18">
        <f t="shared" si="9"/>
        <v>2501</v>
      </c>
      <c r="N108" s="4">
        <f>M108*60*'Berechnungen 525d'!$D$9/1000</f>
        <v>126.9443744680851</v>
      </c>
      <c r="O108" s="19">
        <f t="shared" si="10"/>
        <v>2440</v>
      </c>
      <c r="P108" s="19">
        <f t="shared" si="11"/>
        <v>2404</v>
      </c>
      <c r="Q108" s="19">
        <f t="shared" si="12"/>
        <v>36</v>
      </c>
      <c r="R108" s="20">
        <f t="shared" si="13"/>
        <v>1269.19</v>
      </c>
      <c r="S108" s="20">
        <f t="shared" si="14"/>
        <v>1248.72</v>
      </c>
      <c r="T108" s="20">
        <f t="shared" si="15"/>
        <v>20.470000000000027</v>
      </c>
      <c r="U108" s="47"/>
      <c r="V108" s="48"/>
    </row>
    <row r="109" spans="1:22" x14ac:dyDescent="0.25">
      <c r="A109">
        <v>20860</v>
      </c>
      <c r="F109">
        <v>2405</v>
      </c>
      <c r="G109">
        <v>2858</v>
      </c>
      <c r="H109">
        <v>3.726</v>
      </c>
      <c r="L109" s="17">
        <f t="shared" si="8"/>
        <v>20.86</v>
      </c>
      <c r="M109" s="18">
        <f t="shared" si="9"/>
        <v>2501</v>
      </c>
      <c r="N109" s="4">
        <f>M109*60*'Berechnungen 525d'!$D$9/1000</f>
        <v>126.9443744680851</v>
      </c>
      <c r="O109" s="19">
        <f t="shared" si="10"/>
        <v>2440</v>
      </c>
      <c r="P109" s="19">
        <f t="shared" si="11"/>
        <v>2405</v>
      </c>
      <c r="Q109" s="19">
        <f t="shared" si="12"/>
        <v>35</v>
      </c>
      <c r="R109" s="20">
        <f t="shared" si="13"/>
        <v>1269.19</v>
      </c>
      <c r="S109" s="20">
        <f t="shared" si="14"/>
        <v>1248.72</v>
      </c>
      <c r="T109" s="20">
        <f t="shared" si="15"/>
        <v>20.470000000000027</v>
      </c>
      <c r="U109" s="47"/>
      <c r="V109" s="48"/>
    </row>
    <row r="110" spans="1:22" x14ac:dyDescent="0.25">
      <c r="A110">
        <v>21050</v>
      </c>
      <c r="B110">
        <v>2563</v>
      </c>
      <c r="G110">
        <v>2858</v>
      </c>
      <c r="H110">
        <v>3.726</v>
      </c>
      <c r="L110" s="17">
        <f t="shared" si="8"/>
        <v>21.05</v>
      </c>
      <c r="M110" s="18">
        <f t="shared" si="9"/>
        <v>2563</v>
      </c>
      <c r="N110" s="4">
        <f>M110*60*'Berechnungen 525d'!$D$9/1000</f>
        <v>130.09133617021277</v>
      </c>
      <c r="O110" s="19">
        <f t="shared" si="10"/>
        <v>2440</v>
      </c>
      <c r="P110" s="19">
        <f t="shared" si="11"/>
        <v>2405</v>
      </c>
      <c r="Q110" s="19">
        <f t="shared" si="12"/>
        <v>35</v>
      </c>
      <c r="R110" s="20">
        <f t="shared" si="13"/>
        <v>1269.19</v>
      </c>
      <c r="S110" s="20">
        <f t="shared" si="14"/>
        <v>1248.72</v>
      </c>
      <c r="T110" s="20">
        <f t="shared" si="15"/>
        <v>20.470000000000027</v>
      </c>
      <c r="U110" s="47"/>
      <c r="V110" s="48"/>
    </row>
    <row r="111" spans="1:22" x14ac:dyDescent="0.25">
      <c r="A111">
        <v>21231</v>
      </c>
      <c r="E111">
        <v>2441</v>
      </c>
      <c r="G111">
        <v>2858</v>
      </c>
      <c r="H111">
        <v>3.726</v>
      </c>
      <c r="L111" s="17">
        <f t="shared" si="8"/>
        <v>21.231000000000002</v>
      </c>
      <c r="M111" s="18">
        <f t="shared" si="9"/>
        <v>2563</v>
      </c>
      <c r="N111" s="4">
        <f>M111*60*'Berechnungen 525d'!$D$9/1000</f>
        <v>130.09133617021277</v>
      </c>
      <c r="O111" s="19">
        <f t="shared" si="10"/>
        <v>2441</v>
      </c>
      <c r="P111" s="19">
        <f t="shared" si="11"/>
        <v>2405</v>
      </c>
      <c r="Q111" s="19">
        <f t="shared" si="12"/>
        <v>36</v>
      </c>
      <c r="R111" s="20">
        <f t="shared" si="13"/>
        <v>1269.19</v>
      </c>
      <c r="S111" s="20">
        <f t="shared" si="14"/>
        <v>1248.72</v>
      </c>
      <c r="T111" s="20">
        <f t="shared" si="15"/>
        <v>20.470000000000027</v>
      </c>
      <c r="U111" s="47"/>
      <c r="V111" s="48"/>
    </row>
    <row r="112" spans="1:22" x14ac:dyDescent="0.25">
      <c r="A112">
        <v>21431</v>
      </c>
      <c r="D112">
        <v>1279.43</v>
      </c>
      <c r="G112">
        <v>2858</v>
      </c>
      <c r="H112">
        <v>3.726</v>
      </c>
      <c r="L112" s="17">
        <f t="shared" si="8"/>
        <v>21.431000000000001</v>
      </c>
      <c r="M112" s="18">
        <f t="shared" si="9"/>
        <v>2563</v>
      </c>
      <c r="N112" s="4">
        <f>M112*60*'Berechnungen 525d'!$D$9/1000</f>
        <v>130.09133617021277</v>
      </c>
      <c r="O112" s="19">
        <f t="shared" si="10"/>
        <v>2441</v>
      </c>
      <c r="P112" s="19">
        <f t="shared" si="11"/>
        <v>2405</v>
      </c>
      <c r="Q112" s="19">
        <f t="shared" si="12"/>
        <v>36</v>
      </c>
      <c r="R112" s="20">
        <f t="shared" si="13"/>
        <v>1269.19</v>
      </c>
      <c r="S112" s="20">
        <f t="shared" si="14"/>
        <v>1279.43</v>
      </c>
      <c r="T112" s="20">
        <f t="shared" si="15"/>
        <v>-10.240000000000009</v>
      </c>
      <c r="U112" s="47"/>
      <c r="V112" s="48"/>
    </row>
    <row r="113" spans="1:22" x14ac:dyDescent="0.25">
      <c r="A113">
        <v>21621</v>
      </c>
      <c r="C113">
        <v>1289.6600000000001</v>
      </c>
      <c r="G113">
        <v>2915</v>
      </c>
      <c r="H113">
        <v>3.726</v>
      </c>
      <c r="L113" s="17">
        <f t="shared" si="8"/>
        <v>21.620999999999999</v>
      </c>
      <c r="M113" s="18">
        <f t="shared" si="9"/>
        <v>2563</v>
      </c>
      <c r="N113" s="4">
        <f>M113*60*'Berechnungen 525d'!$D$9/1000</f>
        <v>130.09133617021277</v>
      </c>
      <c r="O113" s="19">
        <f t="shared" si="10"/>
        <v>2441</v>
      </c>
      <c r="P113" s="19">
        <f t="shared" si="11"/>
        <v>2405</v>
      </c>
      <c r="Q113" s="19">
        <f t="shared" si="12"/>
        <v>36</v>
      </c>
      <c r="R113" s="20">
        <f t="shared" si="13"/>
        <v>1289.6600000000001</v>
      </c>
      <c r="S113" s="20">
        <f t="shared" si="14"/>
        <v>1279.43</v>
      </c>
      <c r="T113" s="20">
        <f t="shared" si="15"/>
        <v>10.230000000000018</v>
      </c>
      <c r="U113" s="47"/>
      <c r="V113" s="48"/>
    </row>
    <row r="114" spans="1:22" x14ac:dyDescent="0.25">
      <c r="A114">
        <v>21812</v>
      </c>
      <c r="F114">
        <v>2405</v>
      </c>
      <c r="G114">
        <v>2915</v>
      </c>
      <c r="H114">
        <v>3.726</v>
      </c>
      <c r="L114" s="17">
        <f t="shared" si="8"/>
        <v>21.812000000000001</v>
      </c>
      <c r="M114" s="18">
        <f t="shared" si="9"/>
        <v>2563</v>
      </c>
      <c r="N114" s="4">
        <f>M114*60*'Berechnungen 525d'!$D$9/1000</f>
        <v>130.09133617021277</v>
      </c>
      <c r="O114" s="19">
        <f t="shared" si="10"/>
        <v>2441</v>
      </c>
      <c r="P114" s="19">
        <f t="shared" si="11"/>
        <v>2405</v>
      </c>
      <c r="Q114" s="19">
        <f t="shared" si="12"/>
        <v>36</v>
      </c>
      <c r="R114" s="20">
        <f t="shared" si="13"/>
        <v>1289.6600000000001</v>
      </c>
      <c r="S114" s="20">
        <f t="shared" si="14"/>
        <v>1279.43</v>
      </c>
      <c r="T114" s="20">
        <f t="shared" si="15"/>
        <v>10.230000000000018</v>
      </c>
      <c r="U114" s="47"/>
      <c r="V114" s="48"/>
    </row>
    <row r="115" spans="1:22" x14ac:dyDescent="0.25">
      <c r="A115">
        <v>22002</v>
      </c>
      <c r="B115">
        <v>2636</v>
      </c>
      <c r="G115">
        <v>2915</v>
      </c>
      <c r="H115">
        <v>3.726</v>
      </c>
      <c r="L115" s="17">
        <f t="shared" si="8"/>
        <v>22.001999999999999</v>
      </c>
      <c r="M115" s="18">
        <f t="shared" si="9"/>
        <v>2636</v>
      </c>
      <c r="N115" s="4">
        <f>M115*60*'Berechnungen 525d'!$D$9/1000</f>
        <v>133.79662978723402</v>
      </c>
      <c r="O115" s="19">
        <f t="shared" si="10"/>
        <v>2441</v>
      </c>
      <c r="P115" s="19">
        <f t="shared" si="11"/>
        <v>2405</v>
      </c>
      <c r="Q115" s="19">
        <f t="shared" si="12"/>
        <v>36</v>
      </c>
      <c r="R115" s="20">
        <f t="shared" si="13"/>
        <v>1289.6600000000001</v>
      </c>
      <c r="S115" s="20">
        <f t="shared" si="14"/>
        <v>1279.43</v>
      </c>
      <c r="T115" s="20">
        <f t="shared" si="15"/>
        <v>10.230000000000018</v>
      </c>
      <c r="U115" s="47"/>
      <c r="V115" s="48"/>
    </row>
    <row r="116" spans="1:22" x14ac:dyDescent="0.25">
      <c r="A116">
        <v>22202</v>
      </c>
      <c r="E116">
        <v>2453</v>
      </c>
      <c r="G116">
        <v>2915</v>
      </c>
      <c r="H116">
        <v>3.722</v>
      </c>
      <c r="L116" s="17">
        <f t="shared" si="8"/>
        <v>22.202000000000002</v>
      </c>
      <c r="M116" s="18">
        <f t="shared" si="9"/>
        <v>2636</v>
      </c>
      <c r="N116" s="4">
        <f>M116*60*'Berechnungen 525d'!$D$9/1000</f>
        <v>133.79662978723402</v>
      </c>
      <c r="O116" s="19">
        <f t="shared" si="10"/>
        <v>2453</v>
      </c>
      <c r="P116" s="19">
        <f t="shared" si="11"/>
        <v>2405</v>
      </c>
      <c r="Q116" s="19">
        <f t="shared" si="12"/>
        <v>48</v>
      </c>
      <c r="R116" s="20">
        <f t="shared" si="13"/>
        <v>1289.6600000000001</v>
      </c>
      <c r="S116" s="20">
        <f t="shared" si="14"/>
        <v>1279.43</v>
      </c>
      <c r="T116" s="20">
        <f t="shared" si="15"/>
        <v>10.230000000000018</v>
      </c>
      <c r="U116" s="47"/>
      <c r="V116" s="48"/>
    </row>
    <row r="117" spans="1:22" x14ac:dyDescent="0.25">
      <c r="A117">
        <v>22382</v>
      </c>
      <c r="D117">
        <v>1279.43</v>
      </c>
      <c r="G117">
        <v>2915</v>
      </c>
      <c r="H117">
        <v>3.722</v>
      </c>
      <c r="L117" s="17">
        <f t="shared" si="8"/>
        <v>22.382000000000001</v>
      </c>
      <c r="M117" s="18">
        <f t="shared" si="9"/>
        <v>2636</v>
      </c>
      <c r="N117" s="4">
        <f>M117*60*'Berechnungen 525d'!$D$9/1000</f>
        <v>133.79662978723402</v>
      </c>
      <c r="O117" s="19">
        <f t="shared" si="10"/>
        <v>2453</v>
      </c>
      <c r="P117" s="19">
        <f t="shared" si="11"/>
        <v>2405</v>
      </c>
      <c r="Q117" s="19">
        <f t="shared" si="12"/>
        <v>48</v>
      </c>
      <c r="R117" s="20">
        <f t="shared" si="13"/>
        <v>1289.6600000000001</v>
      </c>
      <c r="S117" s="20">
        <f t="shared" si="14"/>
        <v>1279.43</v>
      </c>
      <c r="T117" s="20">
        <f t="shared" si="15"/>
        <v>10.230000000000018</v>
      </c>
      <c r="U117" s="47"/>
      <c r="V117" s="48"/>
    </row>
    <row r="118" spans="1:22" x14ac:dyDescent="0.25">
      <c r="A118">
        <v>22563</v>
      </c>
      <c r="C118">
        <v>1299.9000000000001</v>
      </c>
      <c r="G118">
        <v>2915</v>
      </c>
      <c r="H118">
        <v>3.722</v>
      </c>
      <c r="L118" s="17">
        <f t="shared" si="8"/>
        <v>22.562999999999999</v>
      </c>
      <c r="M118" s="18">
        <f t="shared" si="9"/>
        <v>2636</v>
      </c>
      <c r="N118" s="4">
        <f>M118*60*'Berechnungen 525d'!$D$9/1000</f>
        <v>133.79662978723402</v>
      </c>
      <c r="O118" s="19">
        <f t="shared" si="10"/>
        <v>2453</v>
      </c>
      <c r="P118" s="19">
        <f t="shared" si="11"/>
        <v>2405</v>
      </c>
      <c r="Q118" s="19">
        <f t="shared" si="12"/>
        <v>48</v>
      </c>
      <c r="R118" s="20">
        <f t="shared" si="13"/>
        <v>1299.9000000000001</v>
      </c>
      <c r="S118" s="20">
        <f t="shared" si="14"/>
        <v>1279.43</v>
      </c>
      <c r="T118" s="20">
        <f t="shared" si="15"/>
        <v>20.470000000000027</v>
      </c>
      <c r="U118" s="47"/>
      <c r="V118" s="48"/>
    </row>
    <row r="119" spans="1:22" x14ac:dyDescent="0.25">
      <c r="A119">
        <v>22753</v>
      </c>
      <c r="F119">
        <v>2405</v>
      </c>
      <c r="G119">
        <v>2915</v>
      </c>
      <c r="H119">
        <v>3.722</v>
      </c>
      <c r="L119" s="17">
        <f t="shared" si="8"/>
        <v>22.753</v>
      </c>
      <c r="M119" s="18">
        <f t="shared" si="9"/>
        <v>2636</v>
      </c>
      <c r="N119" s="4">
        <f>M119*60*'Berechnungen 525d'!$D$9/1000</f>
        <v>133.79662978723402</v>
      </c>
      <c r="O119" s="19">
        <f t="shared" si="10"/>
        <v>2453</v>
      </c>
      <c r="P119" s="19">
        <f t="shared" si="11"/>
        <v>2405</v>
      </c>
      <c r="Q119" s="19">
        <f t="shared" si="12"/>
        <v>48</v>
      </c>
      <c r="R119" s="20">
        <f t="shared" si="13"/>
        <v>1299.9000000000001</v>
      </c>
      <c r="S119" s="20">
        <f t="shared" si="14"/>
        <v>1279.43</v>
      </c>
      <c r="T119" s="20">
        <f t="shared" si="15"/>
        <v>20.470000000000027</v>
      </c>
      <c r="U119" s="47"/>
      <c r="V119" s="48"/>
    </row>
    <row r="120" spans="1:22" x14ac:dyDescent="0.25">
      <c r="A120">
        <v>22913</v>
      </c>
      <c r="B120">
        <v>2704</v>
      </c>
      <c r="G120">
        <v>2992</v>
      </c>
      <c r="H120">
        <v>3.722</v>
      </c>
      <c r="L120" s="17">
        <f t="shared" si="8"/>
        <v>22.913</v>
      </c>
      <c r="M120" s="18">
        <f t="shared" si="9"/>
        <v>2704</v>
      </c>
      <c r="N120" s="4">
        <f>M120*60*'Berechnungen 525d'!$D$9/1000</f>
        <v>137.24813617021277</v>
      </c>
      <c r="O120" s="19">
        <f t="shared" si="10"/>
        <v>2453</v>
      </c>
      <c r="P120" s="19">
        <f t="shared" si="11"/>
        <v>2405</v>
      </c>
      <c r="Q120" s="19">
        <f t="shared" si="12"/>
        <v>48</v>
      </c>
      <c r="R120" s="20">
        <f t="shared" si="13"/>
        <v>1299.9000000000001</v>
      </c>
      <c r="S120" s="20">
        <f t="shared" si="14"/>
        <v>1279.43</v>
      </c>
      <c r="T120" s="20">
        <f t="shared" si="15"/>
        <v>20.470000000000027</v>
      </c>
      <c r="U120" s="47"/>
      <c r="V120" s="48"/>
    </row>
    <row r="121" spans="1:22" x14ac:dyDescent="0.25">
      <c r="A121">
        <v>23123</v>
      </c>
      <c r="E121">
        <v>2438</v>
      </c>
      <c r="G121">
        <v>2992</v>
      </c>
      <c r="H121">
        <v>3.722</v>
      </c>
      <c r="L121" s="17">
        <f t="shared" si="8"/>
        <v>23.123000000000001</v>
      </c>
      <c r="M121" s="18">
        <f t="shared" si="9"/>
        <v>2704</v>
      </c>
      <c r="N121" s="4">
        <f>M121*60*'Berechnungen 525d'!$D$9/1000</f>
        <v>137.24813617021277</v>
      </c>
      <c r="O121" s="19">
        <f t="shared" si="10"/>
        <v>2438</v>
      </c>
      <c r="P121" s="19">
        <f t="shared" si="11"/>
        <v>2405</v>
      </c>
      <c r="Q121" s="19">
        <f t="shared" si="12"/>
        <v>33</v>
      </c>
      <c r="R121" s="20">
        <f t="shared" si="13"/>
        <v>1299.9000000000001</v>
      </c>
      <c r="S121" s="20">
        <f t="shared" si="14"/>
        <v>1279.43</v>
      </c>
      <c r="T121" s="20">
        <f t="shared" si="15"/>
        <v>20.470000000000027</v>
      </c>
      <c r="U121" s="47"/>
      <c r="V121" s="48"/>
    </row>
    <row r="122" spans="1:22" x14ac:dyDescent="0.25">
      <c r="A122">
        <v>23314</v>
      </c>
      <c r="D122">
        <v>1320.37</v>
      </c>
      <c r="G122">
        <v>2992</v>
      </c>
      <c r="H122">
        <v>3.722</v>
      </c>
      <c r="L122" s="17">
        <f t="shared" si="8"/>
        <v>23.314</v>
      </c>
      <c r="M122" s="18">
        <f t="shared" si="9"/>
        <v>2704</v>
      </c>
      <c r="N122" s="4">
        <f>M122*60*'Berechnungen 525d'!$D$9/1000</f>
        <v>137.24813617021277</v>
      </c>
      <c r="O122" s="19">
        <f t="shared" si="10"/>
        <v>2438</v>
      </c>
      <c r="P122" s="19">
        <f t="shared" si="11"/>
        <v>2405</v>
      </c>
      <c r="Q122" s="19">
        <f t="shared" si="12"/>
        <v>33</v>
      </c>
      <c r="R122" s="20">
        <f t="shared" si="13"/>
        <v>1299.9000000000001</v>
      </c>
      <c r="S122" s="20">
        <f t="shared" si="14"/>
        <v>1320.37</v>
      </c>
      <c r="T122" s="20">
        <f t="shared" si="15"/>
        <v>-20.4699999999998</v>
      </c>
      <c r="U122" s="47"/>
      <c r="V122" s="48"/>
    </row>
    <row r="123" spans="1:22" x14ac:dyDescent="0.25">
      <c r="A123">
        <v>23494</v>
      </c>
      <c r="C123">
        <v>1320.37</v>
      </c>
      <c r="G123">
        <v>2992</v>
      </c>
      <c r="H123">
        <v>3.7130000000000001</v>
      </c>
      <c r="L123" s="17">
        <f t="shared" si="8"/>
        <v>23.494</v>
      </c>
      <c r="M123" s="18">
        <f t="shared" si="9"/>
        <v>2704</v>
      </c>
      <c r="N123" s="4">
        <f>M123*60*'Berechnungen 525d'!$D$9/1000</f>
        <v>137.24813617021277</v>
      </c>
      <c r="O123" s="19">
        <f t="shared" si="10"/>
        <v>2438</v>
      </c>
      <c r="P123" s="19">
        <f t="shared" si="11"/>
        <v>2405</v>
      </c>
      <c r="Q123" s="19">
        <f t="shared" si="12"/>
        <v>33</v>
      </c>
      <c r="R123" s="20">
        <f t="shared" si="13"/>
        <v>1320.37</v>
      </c>
      <c r="S123" s="20">
        <f t="shared" si="14"/>
        <v>1320.37</v>
      </c>
      <c r="T123" s="20">
        <f t="shared" si="15"/>
        <v>0</v>
      </c>
      <c r="U123" s="47"/>
      <c r="V123" s="48"/>
    </row>
    <row r="124" spans="1:22" x14ac:dyDescent="0.25">
      <c r="A124">
        <v>23694</v>
      </c>
      <c r="F124">
        <v>2405</v>
      </c>
      <c r="G124">
        <v>2992</v>
      </c>
      <c r="H124">
        <v>3.7130000000000001</v>
      </c>
      <c r="L124" s="17">
        <f t="shared" si="8"/>
        <v>23.693999999999999</v>
      </c>
      <c r="M124" s="18">
        <f t="shared" si="9"/>
        <v>2704</v>
      </c>
      <c r="N124" s="4">
        <f>M124*60*'Berechnungen 525d'!$D$9/1000</f>
        <v>137.24813617021277</v>
      </c>
      <c r="O124" s="19">
        <f t="shared" si="10"/>
        <v>2438</v>
      </c>
      <c r="P124" s="19">
        <f t="shared" si="11"/>
        <v>2405</v>
      </c>
      <c r="Q124" s="19">
        <f t="shared" si="12"/>
        <v>33</v>
      </c>
      <c r="R124" s="20">
        <f t="shared" si="13"/>
        <v>1320.37</v>
      </c>
      <c r="S124" s="20">
        <f t="shared" si="14"/>
        <v>1320.37</v>
      </c>
      <c r="T124" s="20">
        <f t="shared" si="15"/>
        <v>0</v>
      </c>
      <c r="U124" s="47"/>
      <c r="V124" s="48"/>
    </row>
    <row r="125" spans="1:22" x14ac:dyDescent="0.25">
      <c r="A125">
        <v>23865</v>
      </c>
      <c r="B125">
        <v>2767</v>
      </c>
      <c r="G125">
        <v>2992</v>
      </c>
      <c r="H125">
        <v>3.7130000000000001</v>
      </c>
      <c r="L125" s="17">
        <f t="shared" si="8"/>
        <v>23.864999999999998</v>
      </c>
      <c r="M125" s="18">
        <f t="shared" si="9"/>
        <v>2767</v>
      </c>
      <c r="N125" s="4">
        <f>M125*60*'Berechnungen 525d'!$D$9/1000</f>
        <v>140.44585531914893</v>
      </c>
      <c r="O125" s="19">
        <f t="shared" si="10"/>
        <v>2438</v>
      </c>
      <c r="P125" s="19">
        <f t="shared" si="11"/>
        <v>2405</v>
      </c>
      <c r="Q125" s="19">
        <f t="shared" si="12"/>
        <v>33</v>
      </c>
      <c r="R125" s="20">
        <f t="shared" si="13"/>
        <v>1320.37</v>
      </c>
      <c r="S125" s="20">
        <f t="shared" si="14"/>
        <v>1320.37</v>
      </c>
      <c r="T125" s="20">
        <f t="shared" si="15"/>
        <v>0</v>
      </c>
      <c r="U125" s="47"/>
      <c r="V125" s="48"/>
    </row>
    <row r="126" spans="1:22" x14ac:dyDescent="0.25">
      <c r="A126">
        <v>24035</v>
      </c>
      <c r="E126">
        <v>2426</v>
      </c>
      <c r="G126">
        <v>2992</v>
      </c>
      <c r="H126">
        <v>3.7130000000000001</v>
      </c>
      <c r="L126" s="17">
        <f t="shared" si="8"/>
        <v>24.035</v>
      </c>
      <c r="M126" s="18">
        <f t="shared" si="9"/>
        <v>2767</v>
      </c>
      <c r="N126" s="4">
        <f>M126*60*'Berechnungen 525d'!$D$9/1000</f>
        <v>140.44585531914893</v>
      </c>
      <c r="O126" s="19">
        <f t="shared" si="10"/>
        <v>2426</v>
      </c>
      <c r="P126" s="19">
        <f t="shared" si="11"/>
        <v>2405</v>
      </c>
      <c r="Q126" s="19">
        <f t="shared" si="12"/>
        <v>21</v>
      </c>
      <c r="R126" s="20">
        <f t="shared" si="13"/>
        <v>1320.37</v>
      </c>
      <c r="S126" s="20">
        <f t="shared" si="14"/>
        <v>1320.37</v>
      </c>
      <c r="T126" s="20">
        <f t="shared" si="15"/>
        <v>0</v>
      </c>
      <c r="U126" s="47"/>
      <c r="V126" s="48"/>
    </row>
    <row r="127" spans="1:22" x14ac:dyDescent="0.25">
      <c r="A127">
        <v>24235</v>
      </c>
      <c r="D127">
        <v>1320.37</v>
      </c>
      <c r="G127">
        <v>3048</v>
      </c>
      <c r="H127">
        <v>3.7130000000000001</v>
      </c>
      <c r="L127" s="17">
        <f t="shared" si="8"/>
        <v>24.234999999999999</v>
      </c>
      <c r="M127" s="18">
        <f t="shared" si="9"/>
        <v>2767</v>
      </c>
      <c r="N127" s="4">
        <f>M127*60*'Berechnungen 525d'!$D$9/1000</f>
        <v>140.44585531914893</v>
      </c>
      <c r="O127" s="19">
        <f t="shared" si="10"/>
        <v>2426</v>
      </c>
      <c r="P127" s="19">
        <f t="shared" si="11"/>
        <v>2405</v>
      </c>
      <c r="Q127" s="19">
        <f t="shared" si="12"/>
        <v>21</v>
      </c>
      <c r="R127" s="20">
        <f t="shared" si="13"/>
        <v>1320.37</v>
      </c>
      <c r="S127" s="20">
        <f t="shared" si="14"/>
        <v>1320.37</v>
      </c>
      <c r="T127" s="20">
        <f t="shared" si="15"/>
        <v>0</v>
      </c>
      <c r="U127" s="47"/>
      <c r="V127" s="48"/>
    </row>
    <row r="128" spans="1:22" x14ac:dyDescent="0.25">
      <c r="A128">
        <v>24425</v>
      </c>
      <c r="C128">
        <v>1330.6</v>
      </c>
      <c r="G128">
        <v>3048</v>
      </c>
      <c r="H128">
        <v>3.7130000000000001</v>
      </c>
      <c r="L128" s="17">
        <f t="shared" si="8"/>
        <v>24.425000000000001</v>
      </c>
      <c r="M128" s="18">
        <f t="shared" si="9"/>
        <v>2767</v>
      </c>
      <c r="N128" s="4">
        <f>M128*60*'Berechnungen 525d'!$D$9/1000</f>
        <v>140.44585531914893</v>
      </c>
      <c r="O128" s="19">
        <f t="shared" si="10"/>
        <v>2426</v>
      </c>
      <c r="P128" s="19">
        <f t="shared" si="11"/>
        <v>2405</v>
      </c>
      <c r="Q128" s="19">
        <f t="shared" si="12"/>
        <v>21</v>
      </c>
      <c r="R128" s="20">
        <f t="shared" si="13"/>
        <v>1330.6</v>
      </c>
      <c r="S128" s="20">
        <f t="shared" si="14"/>
        <v>1320.37</v>
      </c>
      <c r="T128" s="20">
        <f t="shared" si="15"/>
        <v>10.230000000000018</v>
      </c>
      <c r="U128" s="47"/>
      <c r="V128" s="48"/>
    </row>
    <row r="129" spans="1:22" x14ac:dyDescent="0.25">
      <c r="A129">
        <v>24606</v>
      </c>
      <c r="F129">
        <v>2405</v>
      </c>
      <c r="G129">
        <v>3048</v>
      </c>
      <c r="H129">
        <v>3.7130000000000001</v>
      </c>
      <c r="L129" s="17">
        <f t="shared" si="8"/>
        <v>24.606000000000002</v>
      </c>
      <c r="M129" s="18">
        <f t="shared" si="9"/>
        <v>2767</v>
      </c>
      <c r="N129" s="4">
        <f>M129*60*'Berechnungen 525d'!$D$9/1000</f>
        <v>140.44585531914893</v>
      </c>
      <c r="O129" s="19">
        <f t="shared" si="10"/>
        <v>2426</v>
      </c>
      <c r="P129" s="19">
        <f t="shared" si="11"/>
        <v>2405</v>
      </c>
      <c r="Q129" s="19">
        <f t="shared" si="12"/>
        <v>21</v>
      </c>
      <c r="R129" s="20">
        <f t="shared" si="13"/>
        <v>1330.6</v>
      </c>
      <c r="S129" s="20">
        <f t="shared" si="14"/>
        <v>1320.37</v>
      </c>
      <c r="T129" s="20">
        <f t="shared" si="15"/>
        <v>10.230000000000018</v>
      </c>
      <c r="U129" s="47"/>
      <c r="V129" s="48"/>
    </row>
    <row r="130" spans="1:22" x14ac:dyDescent="0.25">
      <c r="A130">
        <v>24806</v>
      </c>
      <c r="B130">
        <v>2822</v>
      </c>
      <c r="G130">
        <v>3048</v>
      </c>
      <c r="H130">
        <v>3.7090000000000001</v>
      </c>
      <c r="L130" s="17">
        <f t="shared" si="8"/>
        <v>24.806000000000001</v>
      </c>
      <c r="M130" s="18">
        <f t="shared" si="9"/>
        <v>2822</v>
      </c>
      <c r="N130" s="4">
        <f>M130*60*'Berechnungen 525d'!$D$9/1000</f>
        <v>143.237514893617</v>
      </c>
      <c r="O130" s="19">
        <f t="shared" si="10"/>
        <v>2426</v>
      </c>
      <c r="P130" s="19">
        <f t="shared" si="11"/>
        <v>2405</v>
      </c>
      <c r="Q130" s="19">
        <f t="shared" si="12"/>
        <v>21</v>
      </c>
      <c r="R130" s="20">
        <f t="shared" si="13"/>
        <v>1330.6</v>
      </c>
      <c r="S130" s="20">
        <f t="shared" si="14"/>
        <v>1320.37</v>
      </c>
      <c r="T130" s="20">
        <f t="shared" si="15"/>
        <v>10.230000000000018</v>
      </c>
      <c r="U130" s="47"/>
      <c r="V130" s="48"/>
    </row>
    <row r="131" spans="1:22" x14ac:dyDescent="0.25">
      <c r="A131">
        <v>24996</v>
      </c>
      <c r="E131">
        <v>2414</v>
      </c>
      <c r="G131">
        <v>3048</v>
      </c>
      <c r="H131">
        <v>3.7090000000000001</v>
      </c>
      <c r="L131" s="17">
        <f t="shared" si="8"/>
        <v>24.995999999999999</v>
      </c>
      <c r="M131" s="18">
        <f t="shared" si="9"/>
        <v>2822</v>
      </c>
      <c r="N131" s="4">
        <f>M131*60*'Berechnungen 525d'!$D$9/1000</f>
        <v>143.237514893617</v>
      </c>
      <c r="O131" s="19">
        <f t="shared" si="10"/>
        <v>2414</v>
      </c>
      <c r="P131" s="19">
        <f t="shared" si="11"/>
        <v>2405</v>
      </c>
      <c r="Q131" s="19">
        <f t="shared" si="12"/>
        <v>9</v>
      </c>
      <c r="R131" s="20">
        <f t="shared" si="13"/>
        <v>1330.6</v>
      </c>
      <c r="S131" s="20">
        <f t="shared" si="14"/>
        <v>1320.37</v>
      </c>
      <c r="T131" s="20">
        <f t="shared" si="15"/>
        <v>10.230000000000018</v>
      </c>
      <c r="U131" s="47"/>
      <c r="V131" s="48"/>
    </row>
    <row r="132" spans="1:22" x14ac:dyDescent="0.25">
      <c r="A132">
        <v>25186</v>
      </c>
      <c r="D132">
        <v>1340.84</v>
      </c>
      <c r="G132">
        <v>3048</v>
      </c>
      <c r="H132">
        <v>3.7090000000000001</v>
      </c>
      <c r="L132" s="17">
        <f t="shared" ref="L132:L195" si="16">A132/1000</f>
        <v>25.186</v>
      </c>
      <c r="M132" s="18">
        <f t="shared" ref="M132:M195" si="17">IF(ISBLANK(B132),M131,B132)</f>
        <v>2822</v>
      </c>
      <c r="N132" s="4">
        <f>M132*60*'Berechnungen 525d'!$D$9/1000</f>
        <v>143.237514893617</v>
      </c>
      <c r="O132" s="19">
        <f t="shared" ref="O132:O195" si="18">IF(ISBLANK(E132),O131,E132)</f>
        <v>2414</v>
      </c>
      <c r="P132" s="19">
        <f t="shared" ref="P132:P195" si="19">IF(ISBLANK(F132),P131,F132)</f>
        <v>2405</v>
      </c>
      <c r="Q132" s="19">
        <f t="shared" ref="Q132:Q195" si="20">O132-P132</f>
        <v>9</v>
      </c>
      <c r="R132" s="20">
        <f t="shared" ref="R132:R195" si="21">IF(ISBLANK(C132),R131,C132)</f>
        <v>1330.6</v>
      </c>
      <c r="S132" s="20">
        <f t="shared" ref="S132:S195" si="22">IF(ISBLANK(D132),S131,D132)</f>
        <v>1340.84</v>
      </c>
      <c r="T132" s="20">
        <f t="shared" ref="T132:T195" si="23">R132-S132</f>
        <v>-10.240000000000009</v>
      </c>
      <c r="U132" s="47"/>
      <c r="V132" s="48"/>
    </row>
    <row r="133" spans="1:22" x14ac:dyDescent="0.25">
      <c r="A133">
        <v>25387</v>
      </c>
      <c r="C133">
        <v>1340.84</v>
      </c>
      <c r="G133">
        <v>3048</v>
      </c>
      <c r="H133">
        <v>3.7090000000000001</v>
      </c>
      <c r="L133" s="17">
        <f t="shared" si="16"/>
        <v>25.387</v>
      </c>
      <c r="M133" s="18">
        <f t="shared" si="17"/>
        <v>2822</v>
      </c>
      <c r="N133" s="4">
        <f>M133*60*'Berechnungen 525d'!$D$9/1000</f>
        <v>143.237514893617</v>
      </c>
      <c r="O133" s="19">
        <f t="shared" si="18"/>
        <v>2414</v>
      </c>
      <c r="P133" s="19">
        <f t="shared" si="19"/>
        <v>2405</v>
      </c>
      <c r="Q133" s="19">
        <f t="shared" si="20"/>
        <v>9</v>
      </c>
      <c r="R133" s="20">
        <f t="shared" si="21"/>
        <v>1340.84</v>
      </c>
      <c r="S133" s="20">
        <f t="shared" si="22"/>
        <v>1340.84</v>
      </c>
      <c r="T133" s="20">
        <f t="shared" si="23"/>
        <v>0</v>
      </c>
      <c r="U133" s="47"/>
      <c r="V133" s="48"/>
    </row>
    <row r="134" spans="1:22" x14ac:dyDescent="0.25">
      <c r="A134">
        <v>25577</v>
      </c>
      <c r="F134">
        <v>2406</v>
      </c>
      <c r="G134">
        <v>3108</v>
      </c>
      <c r="H134">
        <v>3.7090000000000001</v>
      </c>
      <c r="L134" s="17">
        <f t="shared" si="16"/>
        <v>25.577000000000002</v>
      </c>
      <c r="M134" s="18">
        <f t="shared" si="17"/>
        <v>2822</v>
      </c>
      <c r="N134" s="4">
        <f>M134*60*'Berechnungen 525d'!$D$9/1000</f>
        <v>143.237514893617</v>
      </c>
      <c r="O134" s="19">
        <f t="shared" si="18"/>
        <v>2414</v>
      </c>
      <c r="P134" s="19">
        <f t="shared" si="19"/>
        <v>2406</v>
      </c>
      <c r="Q134" s="19">
        <f t="shared" si="20"/>
        <v>8</v>
      </c>
      <c r="R134" s="20">
        <f t="shared" si="21"/>
        <v>1340.84</v>
      </c>
      <c r="S134" s="20">
        <f t="shared" si="22"/>
        <v>1340.84</v>
      </c>
      <c r="T134" s="20">
        <f t="shared" si="23"/>
        <v>0</v>
      </c>
      <c r="U134" s="47"/>
      <c r="V134" s="48"/>
    </row>
    <row r="135" spans="1:22" x14ac:dyDescent="0.25">
      <c r="A135">
        <v>25767</v>
      </c>
      <c r="B135">
        <v>2889</v>
      </c>
      <c r="G135">
        <v>3108</v>
      </c>
      <c r="H135">
        <v>3.7090000000000001</v>
      </c>
      <c r="L135" s="17">
        <f t="shared" si="16"/>
        <v>25.766999999999999</v>
      </c>
      <c r="M135" s="18">
        <f t="shared" si="17"/>
        <v>2889</v>
      </c>
      <c r="N135" s="4">
        <f>M135*60*'Berechnungen 525d'!$D$9/1000</f>
        <v>146.63826382978723</v>
      </c>
      <c r="O135" s="19">
        <f t="shared" si="18"/>
        <v>2414</v>
      </c>
      <c r="P135" s="19">
        <f t="shared" si="19"/>
        <v>2406</v>
      </c>
      <c r="Q135" s="19">
        <f t="shared" si="20"/>
        <v>8</v>
      </c>
      <c r="R135" s="20">
        <f t="shared" si="21"/>
        <v>1340.84</v>
      </c>
      <c r="S135" s="20">
        <f t="shared" si="22"/>
        <v>1340.84</v>
      </c>
      <c r="T135" s="20">
        <f t="shared" si="23"/>
        <v>0</v>
      </c>
      <c r="U135" s="47"/>
      <c r="V135" s="48"/>
    </row>
    <row r="136" spans="1:22" x14ac:dyDescent="0.25">
      <c r="A136">
        <v>25958</v>
      </c>
      <c r="E136">
        <v>2420</v>
      </c>
      <c r="G136">
        <v>3108</v>
      </c>
      <c r="H136">
        <v>3.7090000000000001</v>
      </c>
      <c r="L136" s="17">
        <f t="shared" si="16"/>
        <v>25.957999999999998</v>
      </c>
      <c r="M136" s="18">
        <f t="shared" si="17"/>
        <v>2889</v>
      </c>
      <c r="N136" s="4">
        <f>M136*60*'Berechnungen 525d'!$D$9/1000</f>
        <v>146.63826382978723</v>
      </c>
      <c r="O136" s="19">
        <f t="shared" si="18"/>
        <v>2420</v>
      </c>
      <c r="P136" s="19">
        <f t="shared" si="19"/>
        <v>2406</v>
      </c>
      <c r="Q136" s="19">
        <f t="shared" si="20"/>
        <v>14</v>
      </c>
      <c r="R136" s="20">
        <f t="shared" si="21"/>
        <v>1340.84</v>
      </c>
      <c r="S136" s="20">
        <f t="shared" si="22"/>
        <v>1340.84</v>
      </c>
      <c r="T136" s="20">
        <f t="shared" si="23"/>
        <v>0</v>
      </c>
      <c r="U136" s="47"/>
      <c r="V136" s="48"/>
    </row>
    <row r="137" spans="1:22" x14ac:dyDescent="0.25">
      <c r="A137">
        <v>26148</v>
      </c>
      <c r="D137">
        <v>1351.07</v>
      </c>
      <c r="G137">
        <v>3108</v>
      </c>
      <c r="H137">
        <v>3.7050000000000001</v>
      </c>
      <c r="L137" s="17">
        <f t="shared" si="16"/>
        <v>26.148</v>
      </c>
      <c r="M137" s="18">
        <f t="shared" si="17"/>
        <v>2889</v>
      </c>
      <c r="N137" s="4">
        <f>M137*60*'Berechnungen 525d'!$D$9/1000</f>
        <v>146.63826382978723</v>
      </c>
      <c r="O137" s="19">
        <f t="shared" si="18"/>
        <v>2420</v>
      </c>
      <c r="P137" s="19">
        <f t="shared" si="19"/>
        <v>2406</v>
      </c>
      <c r="Q137" s="19">
        <f t="shared" si="20"/>
        <v>14</v>
      </c>
      <c r="R137" s="20">
        <f t="shared" si="21"/>
        <v>1340.84</v>
      </c>
      <c r="S137" s="20">
        <f t="shared" si="22"/>
        <v>1351.07</v>
      </c>
      <c r="T137" s="20">
        <f t="shared" si="23"/>
        <v>-10.230000000000018</v>
      </c>
      <c r="U137" s="47"/>
      <c r="V137" s="48"/>
    </row>
    <row r="138" spans="1:22" x14ac:dyDescent="0.25">
      <c r="A138">
        <v>26318</v>
      </c>
      <c r="C138">
        <v>1340.84</v>
      </c>
      <c r="G138">
        <v>3108</v>
      </c>
      <c r="H138">
        <v>3.7050000000000001</v>
      </c>
      <c r="L138" s="17">
        <f t="shared" si="16"/>
        <v>26.318000000000001</v>
      </c>
      <c r="M138" s="18">
        <f t="shared" si="17"/>
        <v>2889</v>
      </c>
      <c r="N138" s="4">
        <f>M138*60*'Berechnungen 525d'!$D$9/1000</f>
        <v>146.63826382978723</v>
      </c>
      <c r="O138" s="19">
        <f t="shared" si="18"/>
        <v>2420</v>
      </c>
      <c r="P138" s="19">
        <f t="shared" si="19"/>
        <v>2406</v>
      </c>
      <c r="Q138" s="19">
        <f t="shared" si="20"/>
        <v>14</v>
      </c>
      <c r="R138" s="20">
        <f t="shared" si="21"/>
        <v>1340.84</v>
      </c>
      <c r="S138" s="20">
        <f t="shared" si="22"/>
        <v>1351.07</v>
      </c>
      <c r="T138" s="20">
        <f t="shared" si="23"/>
        <v>-10.230000000000018</v>
      </c>
      <c r="U138" s="47"/>
      <c r="V138" s="48"/>
    </row>
    <row r="139" spans="1:22" x14ac:dyDescent="0.25">
      <c r="A139">
        <v>26528</v>
      </c>
      <c r="F139">
        <v>2407</v>
      </c>
      <c r="G139">
        <v>3108</v>
      </c>
      <c r="H139">
        <v>3.7050000000000001</v>
      </c>
      <c r="L139" s="17">
        <f t="shared" si="16"/>
        <v>26.527999999999999</v>
      </c>
      <c r="M139" s="18">
        <f t="shared" si="17"/>
        <v>2889</v>
      </c>
      <c r="N139" s="4">
        <f>M139*60*'Berechnungen 525d'!$D$9/1000</f>
        <v>146.63826382978723</v>
      </c>
      <c r="O139" s="19">
        <f t="shared" si="18"/>
        <v>2420</v>
      </c>
      <c r="P139" s="19">
        <f t="shared" si="19"/>
        <v>2407</v>
      </c>
      <c r="Q139" s="19">
        <f t="shared" si="20"/>
        <v>13</v>
      </c>
      <c r="R139" s="20">
        <f t="shared" si="21"/>
        <v>1340.84</v>
      </c>
      <c r="S139" s="20">
        <f t="shared" si="22"/>
        <v>1351.07</v>
      </c>
      <c r="T139" s="20">
        <f t="shared" si="23"/>
        <v>-10.230000000000018</v>
      </c>
      <c r="U139" s="47"/>
      <c r="V139" s="48"/>
    </row>
    <row r="140" spans="1:22" x14ac:dyDescent="0.25">
      <c r="A140">
        <v>26729</v>
      </c>
      <c r="B140">
        <v>2963</v>
      </c>
      <c r="G140">
        <v>3108</v>
      </c>
      <c r="H140">
        <v>3.7050000000000001</v>
      </c>
      <c r="L140" s="17">
        <f t="shared" si="16"/>
        <v>26.728999999999999</v>
      </c>
      <c r="M140" s="18">
        <f t="shared" si="17"/>
        <v>2963</v>
      </c>
      <c r="N140" s="4">
        <f>M140*60*'Berechnungen 525d'!$D$9/1000</f>
        <v>150.39431489361701</v>
      </c>
      <c r="O140" s="19">
        <f t="shared" si="18"/>
        <v>2420</v>
      </c>
      <c r="P140" s="19">
        <f t="shared" si="19"/>
        <v>2407</v>
      </c>
      <c r="Q140" s="19">
        <f t="shared" si="20"/>
        <v>13</v>
      </c>
      <c r="R140" s="20">
        <f t="shared" si="21"/>
        <v>1340.84</v>
      </c>
      <c r="S140" s="20">
        <f t="shared" si="22"/>
        <v>1351.07</v>
      </c>
      <c r="T140" s="20">
        <f t="shared" si="23"/>
        <v>-10.230000000000018</v>
      </c>
      <c r="U140" s="47"/>
      <c r="V140" s="48"/>
    </row>
    <row r="141" spans="1:22" x14ac:dyDescent="0.25">
      <c r="A141">
        <v>26909</v>
      </c>
      <c r="E141">
        <v>2437</v>
      </c>
      <c r="G141">
        <v>3157</v>
      </c>
      <c r="H141">
        <v>3.7050000000000001</v>
      </c>
      <c r="L141" s="17">
        <f t="shared" si="16"/>
        <v>26.908999999999999</v>
      </c>
      <c r="M141" s="18">
        <f t="shared" si="17"/>
        <v>2963</v>
      </c>
      <c r="N141" s="4">
        <f>M141*60*'Berechnungen 525d'!$D$9/1000</f>
        <v>150.39431489361701</v>
      </c>
      <c r="O141" s="19">
        <f t="shared" si="18"/>
        <v>2437</v>
      </c>
      <c r="P141" s="19">
        <f t="shared" si="19"/>
        <v>2407</v>
      </c>
      <c r="Q141" s="19">
        <f t="shared" si="20"/>
        <v>30</v>
      </c>
      <c r="R141" s="20">
        <f t="shared" si="21"/>
        <v>1340.84</v>
      </c>
      <c r="S141" s="20">
        <f t="shared" si="22"/>
        <v>1351.07</v>
      </c>
      <c r="T141" s="20">
        <f t="shared" si="23"/>
        <v>-10.230000000000018</v>
      </c>
      <c r="U141" s="47"/>
      <c r="V141" s="48"/>
    </row>
    <row r="142" spans="1:22" x14ac:dyDescent="0.25">
      <c r="A142">
        <v>27109</v>
      </c>
      <c r="D142">
        <v>1340.84</v>
      </c>
      <c r="G142">
        <v>3157</v>
      </c>
      <c r="H142">
        <v>3.7050000000000001</v>
      </c>
      <c r="L142" s="17">
        <f t="shared" si="16"/>
        <v>27.109000000000002</v>
      </c>
      <c r="M142" s="18">
        <f t="shared" si="17"/>
        <v>2963</v>
      </c>
      <c r="N142" s="4">
        <f>M142*60*'Berechnungen 525d'!$D$9/1000</f>
        <v>150.39431489361701</v>
      </c>
      <c r="O142" s="19">
        <f t="shared" si="18"/>
        <v>2437</v>
      </c>
      <c r="P142" s="19">
        <f t="shared" si="19"/>
        <v>2407</v>
      </c>
      <c r="Q142" s="19">
        <f t="shared" si="20"/>
        <v>30</v>
      </c>
      <c r="R142" s="20">
        <f t="shared" si="21"/>
        <v>1340.84</v>
      </c>
      <c r="S142" s="20">
        <f t="shared" si="22"/>
        <v>1340.84</v>
      </c>
      <c r="T142" s="20">
        <f t="shared" si="23"/>
        <v>0</v>
      </c>
      <c r="U142" s="47"/>
      <c r="V142" s="48"/>
    </row>
    <row r="143" spans="1:22" x14ac:dyDescent="0.25">
      <c r="A143">
        <v>27299</v>
      </c>
      <c r="C143">
        <v>1340.84</v>
      </c>
      <c r="G143">
        <v>3157</v>
      </c>
      <c r="H143">
        <v>3.7050000000000001</v>
      </c>
      <c r="L143" s="17">
        <f t="shared" si="16"/>
        <v>27.298999999999999</v>
      </c>
      <c r="M143" s="18">
        <f t="shared" si="17"/>
        <v>2963</v>
      </c>
      <c r="N143" s="4">
        <f>M143*60*'Berechnungen 525d'!$D$9/1000</f>
        <v>150.39431489361701</v>
      </c>
      <c r="O143" s="19">
        <f t="shared" si="18"/>
        <v>2437</v>
      </c>
      <c r="P143" s="19">
        <f t="shared" si="19"/>
        <v>2407</v>
      </c>
      <c r="Q143" s="19">
        <f t="shared" si="20"/>
        <v>30</v>
      </c>
      <c r="R143" s="20">
        <f t="shared" si="21"/>
        <v>1340.84</v>
      </c>
      <c r="S143" s="20">
        <f t="shared" si="22"/>
        <v>1340.84</v>
      </c>
      <c r="T143" s="20">
        <f t="shared" si="23"/>
        <v>0</v>
      </c>
      <c r="U143" s="47"/>
      <c r="V143" s="48"/>
    </row>
    <row r="144" spans="1:22" x14ac:dyDescent="0.25">
      <c r="A144">
        <v>27490</v>
      </c>
      <c r="F144">
        <v>2408</v>
      </c>
      <c r="G144">
        <v>3157</v>
      </c>
      <c r="H144">
        <v>3.7050000000000001</v>
      </c>
      <c r="L144" s="17">
        <f t="shared" si="16"/>
        <v>27.49</v>
      </c>
      <c r="M144" s="18">
        <f t="shared" si="17"/>
        <v>2963</v>
      </c>
      <c r="N144" s="4">
        <f>M144*60*'Berechnungen 525d'!$D$9/1000</f>
        <v>150.39431489361701</v>
      </c>
      <c r="O144" s="19">
        <f t="shared" si="18"/>
        <v>2437</v>
      </c>
      <c r="P144" s="19">
        <f t="shared" si="19"/>
        <v>2408</v>
      </c>
      <c r="Q144" s="19">
        <f t="shared" si="20"/>
        <v>29</v>
      </c>
      <c r="R144" s="20">
        <f t="shared" si="21"/>
        <v>1340.84</v>
      </c>
      <c r="S144" s="20">
        <f t="shared" si="22"/>
        <v>1340.84</v>
      </c>
      <c r="T144" s="20">
        <f t="shared" si="23"/>
        <v>0</v>
      </c>
      <c r="U144" s="47"/>
      <c r="V144" s="48"/>
    </row>
    <row r="145" spans="1:22" x14ac:dyDescent="0.25">
      <c r="A145">
        <v>27680</v>
      </c>
      <c r="B145">
        <v>3027</v>
      </c>
      <c r="G145">
        <v>3157</v>
      </c>
      <c r="H145">
        <v>3.7050000000000001</v>
      </c>
      <c r="L145" s="17">
        <f t="shared" si="16"/>
        <v>27.68</v>
      </c>
      <c r="M145" s="18">
        <f t="shared" si="17"/>
        <v>3027</v>
      </c>
      <c r="N145" s="4">
        <f>M145*60*'Berechnungen 525d'!$D$9/1000</f>
        <v>153.64279148936168</v>
      </c>
      <c r="O145" s="19">
        <f t="shared" si="18"/>
        <v>2437</v>
      </c>
      <c r="P145" s="19">
        <f t="shared" si="19"/>
        <v>2408</v>
      </c>
      <c r="Q145" s="19">
        <f t="shared" si="20"/>
        <v>29</v>
      </c>
      <c r="R145" s="20">
        <f t="shared" si="21"/>
        <v>1340.84</v>
      </c>
      <c r="S145" s="20">
        <f t="shared" si="22"/>
        <v>1340.84</v>
      </c>
      <c r="T145" s="20">
        <f t="shared" si="23"/>
        <v>0</v>
      </c>
      <c r="U145" s="47"/>
      <c r="V145" s="48"/>
    </row>
    <row r="146" spans="1:22" x14ac:dyDescent="0.25">
      <c r="A146">
        <v>27880</v>
      </c>
      <c r="E146">
        <v>2459</v>
      </c>
      <c r="G146">
        <v>3157</v>
      </c>
      <c r="H146">
        <v>3.7050000000000001</v>
      </c>
      <c r="L146" s="17">
        <f t="shared" si="16"/>
        <v>27.88</v>
      </c>
      <c r="M146" s="18">
        <f t="shared" si="17"/>
        <v>3027</v>
      </c>
      <c r="N146" s="4">
        <f>M146*60*'Berechnungen 525d'!$D$9/1000</f>
        <v>153.64279148936168</v>
      </c>
      <c r="O146" s="19">
        <f t="shared" si="18"/>
        <v>2459</v>
      </c>
      <c r="P146" s="19">
        <f t="shared" si="19"/>
        <v>2408</v>
      </c>
      <c r="Q146" s="19">
        <f t="shared" si="20"/>
        <v>51</v>
      </c>
      <c r="R146" s="20">
        <f t="shared" si="21"/>
        <v>1340.84</v>
      </c>
      <c r="S146" s="20">
        <f t="shared" si="22"/>
        <v>1340.84</v>
      </c>
      <c r="T146" s="20">
        <f t="shared" si="23"/>
        <v>0</v>
      </c>
      <c r="U146" s="47"/>
      <c r="V146" s="48"/>
    </row>
    <row r="147" spans="1:22" x14ac:dyDescent="0.25">
      <c r="A147">
        <v>28061</v>
      </c>
      <c r="D147">
        <v>1340.84</v>
      </c>
      <c r="G147">
        <v>3157</v>
      </c>
      <c r="H147">
        <v>3.7050000000000001</v>
      </c>
      <c r="L147" s="17">
        <f t="shared" si="16"/>
        <v>28.061</v>
      </c>
      <c r="M147" s="18">
        <f t="shared" si="17"/>
        <v>3027</v>
      </c>
      <c r="N147" s="4">
        <f>M147*60*'Berechnungen 525d'!$D$9/1000</f>
        <v>153.64279148936168</v>
      </c>
      <c r="O147" s="19">
        <f t="shared" si="18"/>
        <v>2459</v>
      </c>
      <c r="P147" s="19">
        <f t="shared" si="19"/>
        <v>2408</v>
      </c>
      <c r="Q147" s="19">
        <f t="shared" si="20"/>
        <v>51</v>
      </c>
      <c r="R147" s="20">
        <f t="shared" si="21"/>
        <v>1340.84</v>
      </c>
      <c r="S147" s="20">
        <f t="shared" si="22"/>
        <v>1340.84</v>
      </c>
      <c r="T147" s="20">
        <f t="shared" si="23"/>
        <v>0</v>
      </c>
      <c r="U147" s="47"/>
      <c r="V147" s="48"/>
    </row>
    <row r="148" spans="1:22" x14ac:dyDescent="0.25">
      <c r="A148">
        <v>28251</v>
      </c>
      <c r="C148">
        <v>1340.84</v>
      </c>
      <c r="G148">
        <v>3229</v>
      </c>
      <c r="H148">
        <v>3.7050000000000001</v>
      </c>
      <c r="L148" s="17">
        <f t="shared" si="16"/>
        <v>28.251000000000001</v>
      </c>
      <c r="M148" s="18">
        <f t="shared" si="17"/>
        <v>3027</v>
      </c>
      <c r="N148" s="4">
        <f>M148*60*'Berechnungen 525d'!$D$9/1000</f>
        <v>153.64279148936168</v>
      </c>
      <c r="O148" s="19">
        <f t="shared" si="18"/>
        <v>2459</v>
      </c>
      <c r="P148" s="19">
        <f t="shared" si="19"/>
        <v>2408</v>
      </c>
      <c r="Q148" s="19">
        <f t="shared" si="20"/>
        <v>51</v>
      </c>
      <c r="R148" s="20">
        <f t="shared" si="21"/>
        <v>1340.84</v>
      </c>
      <c r="S148" s="20">
        <f t="shared" si="22"/>
        <v>1340.84</v>
      </c>
      <c r="T148" s="20">
        <f t="shared" si="23"/>
        <v>0</v>
      </c>
      <c r="U148" s="47"/>
      <c r="V148" s="48"/>
    </row>
    <row r="149" spans="1:22" x14ac:dyDescent="0.25">
      <c r="A149">
        <v>28431</v>
      </c>
      <c r="F149">
        <v>2410</v>
      </c>
      <c r="G149">
        <v>3229</v>
      </c>
      <c r="H149">
        <v>3.7050000000000001</v>
      </c>
      <c r="L149" s="17">
        <f t="shared" si="16"/>
        <v>28.431000000000001</v>
      </c>
      <c r="M149" s="18">
        <f t="shared" si="17"/>
        <v>3027</v>
      </c>
      <c r="N149" s="4">
        <f>M149*60*'Berechnungen 525d'!$D$9/1000</f>
        <v>153.64279148936168</v>
      </c>
      <c r="O149" s="19">
        <f t="shared" si="18"/>
        <v>2459</v>
      </c>
      <c r="P149" s="19">
        <f t="shared" si="19"/>
        <v>2410</v>
      </c>
      <c r="Q149" s="19">
        <f t="shared" si="20"/>
        <v>49</v>
      </c>
      <c r="R149" s="20">
        <f t="shared" si="21"/>
        <v>1340.84</v>
      </c>
      <c r="S149" s="20">
        <f t="shared" si="22"/>
        <v>1340.84</v>
      </c>
      <c r="T149" s="20">
        <f t="shared" si="23"/>
        <v>0</v>
      </c>
      <c r="U149" s="47"/>
      <c r="V149" s="48"/>
    </row>
    <row r="150" spans="1:22" x14ac:dyDescent="0.25">
      <c r="A150">
        <v>28601</v>
      </c>
      <c r="B150">
        <v>3091</v>
      </c>
      <c r="G150">
        <v>3229</v>
      </c>
      <c r="H150">
        <v>3.7050000000000001</v>
      </c>
      <c r="L150" s="17">
        <f t="shared" si="16"/>
        <v>28.600999999999999</v>
      </c>
      <c r="M150" s="18">
        <f t="shared" si="17"/>
        <v>3091</v>
      </c>
      <c r="N150" s="4">
        <f>M150*60*'Berechnungen 525d'!$D$9/1000</f>
        <v>156.89126808510636</v>
      </c>
      <c r="O150" s="19">
        <f t="shared" si="18"/>
        <v>2459</v>
      </c>
      <c r="P150" s="19">
        <f t="shared" si="19"/>
        <v>2410</v>
      </c>
      <c r="Q150" s="19">
        <f t="shared" si="20"/>
        <v>49</v>
      </c>
      <c r="R150" s="20">
        <f t="shared" si="21"/>
        <v>1340.84</v>
      </c>
      <c r="S150" s="20">
        <f t="shared" si="22"/>
        <v>1340.84</v>
      </c>
      <c r="T150" s="20">
        <f t="shared" si="23"/>
        <v>0</v>
      </c>
      <c r="U150" s="47"/>
      <c r="V150" s="48"/>
    </row>
    <row r="151" spans="1:22" x14ac:dyDescent="0.25">
      <c r="A151">
        <v>28812</v>
      </c>
      <c r="E151">
        <v>2455</v>
      </c>
      <c r="G151">
        <v>3229</v>
      </c>
      <c r="H151">
        <v>3.6960000000000002</v>
      </c>
      <c r="L151" s="17">
        <f t="shared" si="16"/>
        <v>28.812000000000001</v>
      </c>
      <c r="M151" s="18">
        <f t="shared" si="17"/>
        <v>3091</v>
      </c>
      <c r="N151" s="4">
        <f>M151*60*'Berechnungen 525d'!$D$9/1000</f>
        <v>156.89126808510636</v>
      </c>
      <c r="O151" s="19">
        <f t="shared" si="18"/>
        <v>2455</v>
      </c>
      <c r="P151" s="19">
        <f t="shared" si="19"/>
        <v>2410</v>
      </c>
      <c r="Q151" s="19">
        <f t="shared" si="20"/>
        <v>45</v>
      </c>
      <c r="R151" s="20">
        <f t="shared" si="21"/>
        <v>1340.84</v>
      </c>
      <c r="S151" s="20">
        <f t="shared" si="22"/>
        <v>1340.84</v>
      </c>
      <c r="T151" s="20">
        <f t="shared" si="23"/>
        <v>0</v>
      </c>
      <c r="U151" s="47"/>
      <c r="V151" s="48"/>
    </row>
    <row r="152" spans="1:22" x14ac:dyDescent="0.25">
      <c r="A152">
        <v>29002</v>
      </c>
      <c r="D152">
        <v>1351.07</v>
      </c>
      <c r="G152">
        <v>3229</v>
      </c>
      <c r="H152">
        <v>3.6960000000000002</v>
      </c>
      <c r="L152" s="17">
        <f t="shared" si="16"/>
        <v>29.001999999999999</v>
      </c>
      <c r="M152" s="18">
        <f t="shared" si="17"/>
        <v>3091</v>
      </c>
      <c r="N152" s="4">
        <f>M152*60*'Berechnungen 525d'!$D$9/1000</f>
        <v>156.89126808510636</v>
      </c>
      <c r="O152" s="19">
        <f t="shared" si="18"/>
        <v>2455</v>
      </c>
      <c r="P152" s="19">
        <f t="shared" si="19"/>
        <v>2410</v>
      </c>
      <c r="Q152" s="19">
        <f t="shared" si="20"/>
        <v>45</v>
      </c>
      <c r="R152" s="20">
        <f t="shared" si="21"/>
        <v>1340.84</v>
      </c>
      <c r="S152" s="20">
        <f t="shared" si="22"/>
        <v>1351.07</v>
      </c>
      <c r="T152" s="20">
        <f t="shared" si="23"/>
        <v>-10.230000000000018</v>
      </c>
      <c r="U152" s="47"/>
      <c r="V152" s="48"/>
    </row>
    <row r="153" spans="1:22" x14ac:dyDescent="0.25">
      <c r="A153">
        <v>29192</v>
      </c>
      <c r="C153">
        <v>1340.84</v>
      </c>
      <c r="G153">
        <v>3229</v>
      </c>
      <c r="H153">
        <v>3.6960000000000002</v>
      </c>
      <c r="L153" s="17">
        <f t="shared" si="16"/>
        <v>29.192</v>
      </c>
      <c r="M153" s="18">
        <f t="shared" si="17"/>
        <v>3091</v>
      </c>
      <c r="N153" s="4">
        <f>M153*60*'Berechnungen 525d'!$D$9/1000</f>
        <v>156.89126808510636</v>
      </c>
      <c r="O153" s="19">
        <f t="shared" si="18"/>
        <v>2455</v>
      </c>
      <c r="P153" s="19">
        <f t="shared" si="19"/>
        <v>2410</v>
      </c>
      <c r="Q153" s="19">
        <f t="shared" si="20"/>
        <v>45</v>
      </c>
      <c r="R153" s="20">
        <f t="shared" si="21"/>
        <v>1340.84</v>
      </c>
      <c r="S153" s="20">
        <f t="shared" si="22"/>
        <v>1351.07</v>
      </c>
      <c r="T153" s="20">
        <f t="shared" si="23"/>
        <v>-10.230000000000018</v>
      </c>
      <c r="U153" s="47"/>
      <c r="V153" s="48"/>
    </row>
    <row r="154" spans="1:22" x14ac:dyDescent="0.25">
      <c r="A154">
        <v>29382</v>
      </c>
      <c r="F154">
        <v>2413</v>
      </c>
      <c r="G154">
        <v>3229</v>
      </c>
      <c r="H154">
        <v>3.6960000000000002</v>
      </c>
      <c r="L154" s="17">
        <f t="shared" si="16"/>
        <v>29.382000000000001</v>
      </c>
      <c r="M154" s="18">
        <f t="shared" si="17"/>
        <v>3091</v>
      </c>
      <c r="N154" s="4">
        <f>M154*60*'Berechnungen 525d'!$D$9/1000</f>
        <v>156.89126808510636</v>
      </c>
      <c r="O154" s="19">
        <f t="shared" si="18"/>
        <v>2455</v>
      </c>
      <c r="P154" s="19">
        <f t="shared" si="19"/>
        <v>2413</v>
      </c>
      <c r="Q154" s="19">
        <f t="shared" si="20"/>
        <v>42</v>
      </c>
      <c r="R154" s="20">
        <f t="shared" si="21"/>
        <v>1340.84</v>
      </c>
      <c r="S154" s="20">
        <f t="shared" si="22"/>
        <v>1351.07</v>
      </c>
      <c r="T154" s="20">
        <f t="shared" si="23"/>
        <v>-10.230000000000018</v>
      </c>
      <c r="U154" s="47"/>
      <c r="V154" s="48"/>
    </row>
    <row r="155" spans="1:22" x14ac:dyDescent="0.25">
      <c r="A155">
        <v>29573</v>
      </c>
      <c r="B155">
        <v>3151</v>
      </c>
      <c r="G155">
        <v>3284</v>
      </c>
      <c r="H155">
        <v>3.6960000000000002</v>
      </c>
      <c r="L155" s="17">
        <f t="shared" si="16"/>
        <v>29.573</v>
      </c>
      <c r="M155" s="18">
        <f t="shared" si="17"/>
        <v>3151</v>
      </c>
      <c r="N155" s="4">
        <f>M155*60*'Berechnungen 525d'!$D$9/1000</f>
        <v>159.93671489361702</v>
      </c>
      <c r="O155" s="19">
        <f t="shared" si="18"/>
        <v>2455</v>
      </c>
      <c r="P155" s="19">
        <f t="shared" si="19"/>
        <v>2413</v>
      </c>
      <c r="Q155" s="19">
        <f t="shared" si="20"/>
        <v>42</v>
      </c>
      <c r="R155" s="20">
        <f t="shared" si="21"/>
        <v>1340.84</v>
      </c>
      <c r="S155" s="20">
        <f t="shared" si="22"/>
        <v>1351.07</v>
      </c>
      <c r="T155" s="20">
        <f t="shared" si="23"/>
        <v>-10.230000000000018</v>
      </c>
      <c r="U155" s="47"/>
      <c r="V155" s="48"/>
    </row>
    <row r="156" spans="1:22" x14ac:dyDescent="0.25">
      <c r="A156">
        <v>29763</v>
      </c>
      <c r="E156">
        <v>2453</v>
      </c>
      <c r="G156">
        <v>3366</v>
      </c>
      <c r="H156">
        <v>3.6960000000000002</v>
      </c>
      <c r="L156" s="17">
        <f t="shared" si="16"/>
        <v>29.763000000000002</v>
      </c>
      <c r="M156" s="18">
        <f t="shared" si="17"/>
        <v>3151</v>
      </c>
      <c r="N156" s="4">
        <f>M156*60*'Berechnungen 525d'!$D$9/1000</f>
        <v>159.93671489361702</v>
      </c>
      <c r="O156" s="19">
        <f t="shared" si="18"/>
        <v>2453</v>
      </c>
      <c r="P156" s="19">
        <f t="shared" si="19"/>
        <v>2413</v>
      </c>
      <c r="Q156" s="19">
        <f t="shared" si="20"/>
        <v>40</v>
      </c>
      <c r="R156" s="20">
        <f t="shared" si="21"/>
        <v>1340.84</v>
      </c>
      <c r="S156" s="20">
        <f t="shared" si="22"/>
        <v>1351.07</v>
      </c>
      <c r="T156" s="20">
        <f t="shared" si="23"/>
        <v>-10.230000000000018</v>
      </c>
      <c r="U156" s="47"/>
      <c r="V156" s="48"/>
    </row>
    <row r="157" spans="1:22" x14ac:dyDescent="0.25">
      <c r="A157">
        <v>29953</v>
      </c>
      <c r="D157">
        <v>1351.07</v>
      </c>
      <c r="G157">
        <v>3366</v>
      </c>
      <c r="H157">
        <v>3.6960000000000002</v>
      </c>
      <c r="L157" s="17">
        <f t="shared" si="16"/>
        <v>29.952999999999999</v>
      </c>
      <c r="M157" s="18">
        <f t="shared" si="17"/>
        <v>3151</v>
      </c>
      <c r="N157" s="4">
        <f>M157*60*'Berechnungen 525d'!$D$9/1000</f>
        <v>159.93671489361702</v>
      </c>
      <c r="O157" s="19">
        <f t="shared" si="18"/>
        <v>2453</v>
      </c>
      <c r="P157" s="19">
        <f t="shared" si="19"/>
        <v>2413</v>
      </c>
      <c r="Q157" s="19">
        <f t="shared" si="20"/>
        <v>40</v>
      </c>
      <c r="R157" s="20">
        <f t="shared" si="21"/>
        <v>1340.84</v>
      </c>
      <c r="S157" s="20">
        <f t="shared" si="22"/>
        <v>1351.07</v>
      </c>
      <c r="T157" s="20">
        <f t="shared" si="23"/>
        <v>-10.230000000000018</v>
      </c>
      <c r="U157" s="47"/>
      <c r="V157" s="48"/>
    </row>
    <row r="158" spans="1:22" x14ac:dyDescent="0.25">
      <c r="A158">
        <v>30124</v>
      </c>
      <c r="C158">
        <v>1340.84</v>
      </c>
      <c r="G158">
        <v>3366</v>
      </c>
      <c r="H158">
        <v>3.6960000000000002</v>
      </c>
      <c r="L158" s="17">
        <f t="shared" si="16"/>
        <v>30.123999999999999</v>
      </c>
      <c r="M158" s="18">
        <f t="shared" si="17"/>
        <v>3151</v>
      </c>
      <c r="N158" s="4">
        <f>M158*60*'Berechnungen 525d'!$D$9/1000</f>
        <v>159.93671489361702</v>
      </c>
      <c r="O158" s="19">
        <f t="shared" si="18"/>
        <v>2453</v>
      </c>
      <c r="P158" s="19">
        <f t="shared" si="19"/>
        <v>2413</v>
      </c>
      <c r="Q158" s="19">
        <f t="shared" si="20"/>
        <v>40</v>
      </c>
      <c r="R158" s="20">
        <f t="shared" si="21"/>
        <v>1340.84</v>
      </c>
      <c r="S158" s="20">
        <f t="shared" si="22"/>
        <v>1351.07</v>
      </c>
      <c r="T158" s="20">
        <f t="shared" si="23"/>
        <v>-10.230000000000018</v>
      </c>
      <c r="U158" s="47"/>
      <c r="V158" s="48"/>
    </row>
    <row r="159" spans="1:22" x14ac:dyDescent="0.25">
      <c r="A159">
        <v>30314</v>
      </c>
      <c r="F159">
        <v>2416</v>
      </c>
      <c r="G159">
        <v>3366</v>
      </c>
      <c r="H159">
        <v>3.6880000000000002</v>
      </c>
      <c r="L159" s="17">
        <f t="shared" si="16"/>
        <v>30.314</v>
      </c>
      <c r="M159" s="18">
        <f t="shared" si="17"/>
        <v>3151</v>
      </c>
      <c r="N159" s="4">
        <f>M159*60*'Berechnungen 525d'!$D$9/1000</f>
        <v>159.93671489361702</v>
      </c>
      <c r="O159" s="19">
        <f t="shared" si="18"/>
        <v>2453</v>
      </c>
      <c r="P159" s="19">
        <f t="shared" si="19"/>
        <v>2416</v>
      </c>
      <c r="Q159" s="19">
        <f t="shared" si="20"/>
        <v>37</v>
      </c>
      <c r="R159" s="20">
        <f t="shared" si="21"/>
        <v>1340.84</v>
      </c>
      <c r="S159" s="20">
        <f t="shared" si="22"/>
        <v>1351.07</v>
      </c>
      <c r="T159" s="20">
        <f t="shared" si="23"/>
        <v>-10.230000000000018</v>
      </c>
      <c r="U159" s="47"/>
      <c r="V159" s="48"/>
    </row>
    <row r="160" spans="1:22" x14ac:dyDescent="0.25">
      <c r="A160">
        <v>30494</v>
      </c>
      <c r="B160">
        <v>3209</v>
      </c>
      <c r="G160">
        <v>3366</v>
      </c>
      <c r="H160">
        <v>3.6880000000000002</v>
      </c>
      <c r="L160" s="17">
        <f t="shared" si="16"/>
        <v>30.494</v>
      </c>
      <c r="M160" s="18">
        <f t="shared" si="17"/>
        <v>3209</v>
      </c>
      <c r="N160" s="4">
        <f>M160*60*'Berechnungen 525d'!$D$9/1000</f>
        <v>162.88064680851062</v>
      </c>
      <c r="O160" s="19">
        <f t="shared" si="18"/>
        <v>2453</v>
      </c>
      <c r="P160" s="19">
        <f t="shared" si="19"/>
        <v>2416</v>
      </c>
      <c r="Q160" s="19">
        <f t="shared" si="20"/>
        <v>37</v>
      </c>
      <c r="R160" s="20">
        <f t="shared" si="21"/>
        <v>1340.84</v>
      </c>
      <c r="S160" s="20">
        <f t="shared" si="22"/>
        <v>1351.07</v>
      </c>
      <c r="T160" s="20">
        <f t="shared" si="23"/>
        <v>-10.230000000000018</v>
      </c>
      <c r="U160" s="47"/>
      <c r="V160" s="48"/>
    </row>
    <row r="161" spans="1:22" x14ac:dyDescent="0.25">
      <c r="A161">
        <v>30694</v>
      </c>
      <c r="E161">
        <v>2433</v>
      </c>
      <c r="G161">
        <v>3366</v>
      </c>
      <c r="H161">
        <v>3.6880000000000002</v>
      </c>
      <c r="L161" s="17">
        <f t="shared" si="16"/>
        <v>30.693999999999999</v>
      </c>
      <c r="M161" s="18">
        <f t="shared" si="17"/>
        <v>3209</v>
      </c>
      <c r="N161" s="4">
        <f>M161*60*'Berechnungen 525d'!$D$9/1000</f>
        <v>162.88064680851062</v>
      </c>
      <c r="O161" s="19">
        <f t="shared" si="18"/>
        <v>2433</v>
      </c>
      <c r="P161" s="19">
        <f t="shared" si="19"/>
        <v>2416</v>
      </c>
      <c r="Q161" s="19">
        <f t="shared" si="20"/>
        <v>17</v>
      </c>
      <c r="R161" s="20">
        <f t="shared" si="21"/>
        <v>1340.84</v>
      </c>
      <c r="S161" s="20">
        <f t="shared" si="22"/>
        <v>1351.07</v>
      </c>
      <c r="T161" s="20">
        <f t="shared" si="23"/>
        <v>-10.230000000000018</v>
      </c>
      <c r="U161" s="47"/>
      <c r="V161" s="48"/>
    </row>
    <row r="162" spans="1:22" x14ac:dyDescent="0.25">
      <c r="A162">
        <v>30875</v>
      </c>
      <c r="D162">
        <v>1340.84</v>
      </c>
      <c r="G162">
        <v>3366</v>
      </c>
      <c r="H162">
        <v>3.6880000000000002</v>
      </c>
      <c r="L162" s="17">
        <f t="shared" si="16"/>
        <v>30.875</v>
      </c>
      <c r="M162" s="18">
        <f t="shared" si="17"/>
        <v>3209</v>
      </c>
      <c r="N162" s="4">
        <f>M162*60*'Berechnungen 525d'!$D$9/1000</f>
        <v>162.88064680851062</v>
      </c>
      <c r="O162" s="19">
        <f t="shared" si="18"/>
        <v>2433</v>
      </c>
      <c r="P162" s="19">
        <f t="shared" si="19"/>
        <v>2416</v>
      </c>
      <c r="Q162" s="19">
        <f t="shared" si="20"/>
        <v>17</v>
      </c>
      <c r="R162" s="20">
        <f t="shared" si="21"/>
        <v>1340.84</v>
      </c>
      <c r="S162" s="20">
        <f t="shared" si="22"/>
        <v>1340.84</v>
      </c>
      <c r="T162" s="20">
        <f t="shared" si="23"/>
        <v>0</v>
      </c>
      <c r="U162" s="47"/>
      <c r="V162" s="48"/>
    </row>
    <row r="163" spans="1:22" x14ac:dyDescent="0.25">
      <c r="A163">
        <v>31065</v>
      </c>
      <c r="C163">
        <v>1340.84</v>
      </c>
      <c r="G163">
        <v>3446</v>
      </c>
      <c r="H163">
        <v>3.6880000000000002</v>
      </c>
      <c r="L163" s="17">
        <f t="shared" si="16"/>
        <v>31.065000000000001</v>
      </c>
      <c r="M163" s="18">
        <f t="shared" si="17"/>
        <v>3209</v>
      </c>
      <c r="N163" s="4">
        <f>M163*60*'Berechnungen 525d'!$D$9/1000</f>
        <v>162.88064680851062</v>
      </c>
      <c r="O163" s="19">
        <f t="shared" si="18"/>
        <v>2433</v>
      </c>
      <c r="P163" s="19">
        <f t="shared" si="19"/>
        <v>2416</v>
      </c>
      <c r="Q163" s="19">
        <f t="shared" si="20"/>
        <v>17</v>
      </c>
      <c r="R163" s="20">
        <f t="shared" si="21"/>
        <v>1340.84</v>
      </c>
      <c r="S163" s="20">
        <f t="shared" si="22"/>
        <v>1340.84</v>
      </c>
      <c r="T163" s="20">
        <f t="shared" si="23"/>
        <v>0</v>
      </c>
      <c r="U163" s="47"/>
      <c r="V163" s="48"/>
    </row>
    <row r="164" spans="1:22" x14ac:dyDescent="0.25">
      <c r="A164">
        <v>31245</v>
      </c>
      <c r="F164">
        <v>2418</v>
      </c>
      <c r="G164">
        <v>3446</v>
      </c>
      <c r="H164">
        <v>3.6880000000000002</v>
      </c>
      <c r="L164" s="17">
        <f t="shared" si="16"/>
        <v>31.245000000000001</v>
      </c>
      <c r="M164" s="18">
        <f t="shared" si="17"/>
        <v>3209</v>
      </c>
      <c r="N164" s="4">
        <f>M164*60*'Berechnungen 525d'!$D$9/1000</f>
        <v>162.88064680851062</v>
      </c>
      <c r="O164" s="19">
        <f t="shared" si="18"/>
        <v>2433</v>
      </c>
      <c r="P164" s="19">
        <f t="shared" si="19"/>
        <v>2418</v>
      </c>
      <c r="Q164" s="19">
        <f t="shared" si="20"/>
        <v>15</v>
      </c>
      <c r="R164" s="20">
        <f t="shared" si="21"/>
        <v>1340.84</v>
      </c>
      <c r="S164" s="20">
        <f t="shared" si="22"/>
        <v>1340.84</v>
      </c>
      <c r="T164" s="20">
        <f t="shared" si="23"/>
        <v>0</v>
      </c>
      <c r="U164" s="47"/>
      <c r="V164" s="48"/>
    </row>
    <row r="165" spans="1:22" x14ac:dyDescent="0.25">
      <c r="A165">
        <v>31445</v>
      </c>
      <c r="B165">
        <v>3266</v>
      </c>
      <c r="G165">
        <v>3446</v>
      </c>
      <c r="H165">
        <v>3.6880000000000002</v>
      </c>
      <c r="L165" s="17">
        <f t="shared" si="16"/>
        <v>31.445</v>
      </c>
      <c r="M165" s="18">
        <f t="shared" si="17"/>
        <v>3266</v>
      </c>
      <c r="N165" s="4">
        <f>M165*60*'Berechnungen 525d'!$D$9/1000</f>
        <v>165.77382127659573</v>
      </c>
      <c r="O165" s="19">
        <f t="shared" si="18"/>
        <v>2433</v>
      </c>
      <c r="P165" s="19">
        <f t="shared" si="19"/>
        <v>2418</v>
      </c>
      <c r="Q165" s="19">
        <f t="shared" si="20"/>
        <v>15</v>
      </c>
      <c r="R165" s="20">
        <f t="shared" si="21"/>
        <v>1340.84</v>
      </c>
      <c r="S165" s="20">
        <f t="shared" si="22"/>
        <v>1340.84</v>
      </c>
      <c r="T165" s="20">
        <f t="shared" si="23"/>
        <v>0</v>
      </c>
      <c r="U165" s="47"/>
      <c r="V165" s="48"/>
    </row>
    <row r="166" spans="1:22" x14ac:dyDescent="0.25">
      <c r="A166">
        <v>31636</v>
      </c>
      <c r="E166">
        <v>2419</v>
      </c>
      <c r="G166">
        <v>3446</v>
      </c>
      <c r="H166">
        <v>3.6920000000000002</v>
      </c>
      <c r="L166" s="17">
        <f t="shared" si="16"/>
        <v>31.635999999999999</v>
      </c>
      <c r="M166" s="18">
        <f t="shared" si="17"/>
        <v>3266</v>
      </c>
      <c r="N166" s="4">
        <f>M166*60*'Berechnungen 525d'!$D$9/1000</f>
        <v>165.77382127659573</v>
      </c>
      <c r="O166" s="19">
        <f t="shared" si="18"/>
        <v>2419</v>
      </c>
      <c r="P166" s="19">
        <f t="shared" si="19"/>
        <v>2418</v>
      </c>
      <c r="Q166" s="19">
        <f t="shared" si="20"/>
        <v>1</v>
      </c>
      <c r="R166" s="20">
        <f t="shared" si="21"/>
        <v>1340.84</v>
      </c>
      <c r="S166" s="20">
        <f t="shared" si="22"/>
        <v>1340.84</v>
      </c>
      <c r="T166" s="20">
        <f t="shared" si="23"/>
        <v>0</v>
      </c>
      <c r="U166" s="47"/>
      <c r="V166" s="48"/>
    </row>
    <row r="167" spans="1:22" x14ac:dyDescent="0.25">
      <c r="A167">
        <v>31826</v>
      </c>
      <c r="D167">
        <v>1351.07</v>
      </c>
      <c r="G167">
        <v>3446</v>
      </c>
      <c r="H167">
        <v>3.6920000000000002</v>
      </c>
      <c r="L167" s="17">
        <f t="shared" si="16"/>
        <v>31.826000000000001</v>
      </c>
      <c r="M167" s="18">
        <f t="shared" si="17"/>
        <v>3266</v>
      </c>
      <c r="N167" s="4">
        <f>M167*60*'Berechnungen 525d'!$D$9/1000</f>
        <v>165.77382127659573</v>
      </c>
      <c r="O167" s="19">
        <f t="shared" si="18"/>
        <v>2419</v>
      </c>
      <c r="P167" s="19">
        <f t="shared" si="19"/>
        <v>2418</v>
      </c>
      <c r="Q167" s="19">
        <f t="shared" si="20"/>
        <v>1</v>
      </c>
      <c r="R167" s="20">
        <f t="shared" si="21"/>
        <v>1340.84</v>
      </c>
      <c r="S167" s="20">
        <f t="shared" si="22"/>
        <v>1351.07</v>
      </c>
      <c r="T167" s="20">
        <f t="shared" si="23"/>
        <v>-10.230000000000018</v>
      </c>
      <c r="U167" s="47"/>
      <c r="V167" s="48"/>
    </row>
    <row r="168" spans="1:22" x14ac:dyDescent="0.25">
      <c r="A168">
        <v>31996</v>
      </c>
      <c r="C168">
        <v>1340.84</v>
      </c>
      <c r="G168">
        <v>3446</v>
      </c>
      <c r="H168">
        <v>3.6920000000000002</v>
      </c>
      <c r="L168" s="17">
        <f t="shared" si="16"/>
        <v>31.995999999999999</v>
      </c>
      <c r="M168" s="18">
        <f t="shared" si="17"/>
        <v>3266</v>
      </c>
      <c r="N168" s="4">
        <f>M168*60*'Berechnungen 525d'!$D$9/1000</f>
        <v>165.77382127659573</v>
      </c>
      <c r="O168" s="19">
        <f t="shared" si="18"/>
        <v>2419</v>
      </c>
      <c r="P168" s="19">
        <f t="shared" si="19"/>
        <v>2418</v>
      </c>
      <c r="Q168" s="19">
        <f t="shared" si="20"/>
        <v>1</v>
      </c>
      <c r="R168" s="20">
        <f t="shared" si="21"/>
        <v>1340.84</v>
      </c>
      <c r="S168" s="20">
        <f t="shared" si="22"/>
        <v>1351.07</v>
      </c>
      <c r="T168" s="20">
        <f t="shared" si="23"/>
        <v>-10.230000000000018</v>
      </c>
      <c r="U168" s="47"/>
      <c r="V168" s="48"/>
    </row>
    <row r="169" spans="1:22" x14ac:dyDescent="0.25">
      <c r="A169">
        <v>32207</v>
      </c>
      <c r="F169">
        <v>2421</v>
      </c>
      <c r="G169">
        <v>3446</v>
      </c>
      <c r="H169">
        <v>3.6920000000000002</v>
      </c>
      <c r="L169" s="17">
        <f t="shared" si="16"/>
        <v>32.207000000000001</v>
      </c>
      <c r="M169" s="18">
        <f t="shared" si="17"/>
        <v>3266</v>
      </c>
      <c r="N169" s="4">
        <f>M169*60*'Berechnungen 525d'!$D$9/1000</f>
        <v>165.77382127659573</v>
      </c>
      <c r="O169" s="19">
        <f t="shared" si="18"/>
        <v>2419</v>
      </c>
      <c r="P169" s="19">
        <f t="shared" si="19"/>
        <v>2421</v>
      </c>
      <c r="Q169" s="19">
        <f t="shared" si="20"/>
        <v>-2</v>
      </c>
      <c r="R169" s="20">
        <f t="shared" si="21"/>
        <v>1340.84</v>
      </c>
      <c r="S169" s="20">
        <f t="shared" si="22"/>
        <v>1351.07</v>
      </c>
      <c r="T169" s="20">
        <f t="shared" si="23"/>
        <v>-10.230000000000018</v>
      </c>
      <c r="U169" s="47"/>
      <c r="V169" s="48"/>
    </row>
    <row r="170" spans="1:22" x14ac:dyDescent="0.25">
      <c r="A170">
        <v>32407</v>
      </c>
      <c r="B170">
        <v>3333</v>
      </c>
      <c r="G170">
        <v>3513</v>
      </c>
      <c r="H170">
        <v>3.6920000000000002</v>
      </c>
      <c r="L170" s="17">
        <f t="shared" si="16"/>
        <v>32.406999999999996</v>
      </c>
      <c r="M170" s="18">
        <f t="shared" si="17"/>
        <v>3333</v>
      </c>
      <c r="N170" s="4">
        <f>M170*60*'Berechnungen 525d'!$D$9/1000</f>
        <v>169.17457021276596</v>
      </c>
      <c r="O170" s="19">
        <f t="shared" si="18"/>
        <v>2419</v>
      </c>
      <c r="P170" s="19">
        <f t="shared" si="19"/>
        <v>2421</v>
      </c>
      <c r="Q170" s="19">
        <f t="shared" si="20"/>
        <v>-2</v>
      </c>
      <c r="R170" s="20">
        <f t="shared" si="21"/>
        <v>1340.84</v>
      </c>
      <c r="S170" s="20">
        <f t="shared" si="22"/>
        <v>1351.07</v>
      </c>
      <c r="T170" s="20">
        <f t="shared" si="23"/>
        <v>-10.230000000000018</v>
      </c>
      <c r="U170" s="47"/>
      <c r="V170" s="48"/>
    </row>
    <row r="171" spans="1:22" x14ac:dyDescent="0.25">
      <c r="A171">
        <v>32577</v>
      </c>
      <c r="E171">
        <v>2399</v>
      </c>
      <c r="G171">
        <v>3513</v>
      </c>
      <c r="H171">
        <v>3.6920000000000002</v>
      </c>
      <c r="L171" s="17">
        <f t="shared" si="16"/>
        <v>32.576999999999998</v>
      </c>
      <c r="M171" s="18">
        <f t="shared" si="17"/>
        <v>3333</v>
      </c>
      <c r="N171" s="4">
        <f>M171*60*'Berechnungen 525d'!$D$9/1000</f>
        <v>169.17457021276596</v>
      </c>
      <c r="O171" s="19">
        <f t="shared" si="18"/>
        <v>2399</v>
      </c>
      <c r="P171" s="19">
        <f t="shared" si="19"/>
        <v>2421</v>
      </c>
      <c r="Q171" s="19">
        <f t="shared" si="20"/>
        <v>-22</v>
      </c>
      <c r="R171" s="20">
        <f t="shared" si="21"/>
        <v>1340.84</v>
      </c>
      <c r="S171" s="20">
        <f t="shared" si="22"/>
        <v>1351.07</v>
      </c>
      <c r="T171" s="20">
        <f t="shared" si="23"/>
        <v>-10.230000000000018</v>
      </c>
      <c r="U171" s="47"/>
      <c r="V171" s="48"/>
    </row>
    <row r="172" spans="1:22" x14ac:dyDescent="0.25">
      <c r="A172">
        <v>32787</v>
      </c>
      <c r="D172">
        <v>1351.07</v>
      </c>
      <c r="G172">
        <v>3513</v>
      </c>
      <c r="H172">
        <v>3.6920000000000002</v>
      </c>
      <c r="L172" s="17">
        <f t="shared" si="16"/>
        <v>32.786999999999999</v>
      </c>
      <c r="M172" s="18">
        <f t="shared" si="17"/>
        <v>3333</v>
      </c>
      <c r="N172" s="4">
        <f>M172*60*'Berechnungen 525d'!$D$9/1000</f>
        <v>169.17457021276596</v>
      </c>
      <c r="O172" s="19">
        <f t="shared" si="18"/>
        <v>2399</v>
      </c>
      <c r="P172" s="19">
        <f t="shared" si="19"/>
        <v>2421</v>
      </c>
      <c r="Q172" s="19">
        <f t="shared" si="20"/>
        <v>-22</v>
      </c>
      <c r="R172" s="20">
        <f t="shared" si="21"/>
        <v>1340.84</v>
      </c>
      <c r="S172" s="20">
        <f t="shared" si="22"/>
        <v>1351.07</v>
      </c>
      <c r="T172" s="20">
        <f t="shared" si="23"/>
        <v>-10.230000000000018</v>
      </c>
      <c r="U172" s="47"/>
      <c r="V172" s="48"/>
    </row>
    <row r="173" spans="1:22" x14ac:dyDescent="0.25">
      <c r="A173">
        <v>32978</v>
      </c>
      <c r="C173">
        <v>1340.84</v>
      </c>
      <c r="G173">
        <v>3513</v>
      </c>
      <c r="H173">
        <v>3.6659999999999999</v>
      </c>
      <c r="L173" s="17">
        <f t="shared" si="16"/>
        <v>32.978000000000002</v>
      </c>
      <c r="M173" s="18">
        <f t="shared" si="17"/>
        <v>3333</v>
      </c>
      <c r="N173" s="4">
        <f>M173*60*'Berechnungen 525d'!$D$9/1000</f>
        <v>169.17457021276596</v>
      </c>
      <c r="O173" s="19">
        <f t="shared" si="18"/>
        <v>2399</v>
      </c>
      <c r="P173" s="19">
        <f t="shared" si="19"/>
        <v>2421</v>
      </c>
      <c r="Q173" s="19">
        <f t="shared" si="20"/>
        <v>-22</v>
      </c>
      <c r="R173" s="20">
        <f t="shared" si="21"/>
        <v>1340.84</v>
      </c>
      <c r="S173" s="20">
        <f t="shared" si="22"/>
        <v>1351.07</v>
      </c>
      <c r="T173" s="20">
        <f t="shared" si="23"/>
        <v>-10.230000000000018</v>
      </c>
      <c r="U173" s="47"/>
      <c r="V173" s="48"/>
    </row>
    <row r="174" spans="1:22" x14ac:dyDescent="0.25">
      <c r="A174">
        <v>33168</v>
      </c>
      <c r="F174">
        <v>2424</v>
      </c>
      <c r="G174">
        <v>3513</v>
      </c>
      <c r="H174">
        <v>3.6659999999999999</v>
      </c>
      <c r="L174" s="17">
        <f t="shared" si="16"/>
        <v>33.167999999999999</v>
      </c>
      <c r="M174" s="18">
        <f t="shared" si="17"/>
        <v>3333</v>
      </c>
      <c r="N174" s="4">
        <f>M174*60*'Berechnungen 525d'!$D$9/1000</f>
        <v>169.17457021276596</v>
      </c>
      <c r="O174" s="19">
        <f t="shared" si="18"/>
        <v>2399</v>
      </c>
      <c r="P174" s="19">
        <f t="shared" si="19"/>
        <v>2424</v>
      </c>
      <c r="Q174" s="19">
        <f t="shared" si="20"/>
        <v>-25</v>
      </c>
      <c r="R174" s="20">
        <f t="shared" si="21"/>
        <v>1340.84</v>
      </c>
      <c r="S174" s="20">
        <f t="shared" si="22"/>
        <v>1351.07</v>
      </c>
      <c r="T174" s="20">
        <f t="shared" si="23"/>
        <v>-10.230000000000018</v>
      </c>
      <c r="U174" s="47"/>
      <c r="V174" s="48"/>
    </row>
    <row r="175" spans="1:22" x14ac:dyDescent="0.25">
      <c r="A175">
        <v>33358</v>
      </c>
      <c r="B175">
        <v>3395</v>
      </c>
      <c r="G175">
        <v>3513</v>
      </c>
      <c r="H175">
        <v>3.6659999999999999</v>
      </c>
      <c r="L175" s="17">
        <f t="shared" si="16"/>
        <v>33.357999999999997</v>
      </c>
      <c r="M175" s="18">
        <f t="shared" si="17"/>
        <v>3395</v>
      </c>
      <c r="N175" s="4">
        <f>M175*60*'Berechnungen 525d'!$D$9/1000</f>
        <v>172.3215319148936</v>
      </c>
      <c r="O175" s="19">
        <f t="shared" si="18"/>
        <v>2399</v>
      </c>
      <c r="P175" s="19">
        <f t="shared" si="19"/>
        <v>2424</v>
      </c>
      <c r="Q175" s="19">
        <f t="shared" si="20"/>
        <v>-25</v>
      </c>
      <c r="R175" s="20">
        <f t="shared" si="21"/>
        <v>1340.84</v>
      </c>
      <c r="S175" s="20">
        <f t="shared" si="22"/>
        <v>1351.07</v>
      </c>
      <c r="T175" s="20">
        <f t="shared" si="23"/>
        <v>-10.230000000000018</v>
      </c>
      <c r="U175" s="47"/>
      <c r="V175" s="48"/>
    </row>
    <row r="176" spans="1:22" x14ac:dyDescent="0.25">
      <c r="A176">
        <v>33568</v>
      </c>
      <c r="E176">
        <v>2393</v>
      </c>
      <c r="G176">
        <v>3513</v>
      </c>
      <c r="H176">
        <v>3.6659999999999999</v>
      </c>
      <c r="L176" s="17">
        <f t="shared" si="16"/>
        <v>33.567999999999998</v>
      </c>
      <c r="M176" s="18">
        <f t="shared" si="17"/>
        <v>3395</v>
      </c>
      <c r="N176" s="4">
        <f>M176*60*'Berechnungen 525d'!$D$9/1000</f>
        <v>172.3215319148936</v>
      </c>
      <c r="O176" s="19">
        <f t="shared" si="18"/>
        <v>2393</v>
      </c>
      <c r="P176" s="19">
        <f t="shared" si="19"/>
        <v>2424</v>
      </c>
      <c r="Q176" s="19">
        <f t="shared" si="20"/>
        <v>-31</v>
      </c>
      <c r="R176" s="20">
        <f t="shared" si="21"/>
        <v>1340.84</v>
      </c>
      <c r="S176" s="20">
        <f t="shared" si="22"/>
        <v>1351.07</v>
      </c>
      <c r="T176" s="20">
        <f t="shared" si="23"/>
        <v>-10.230000000000018</v>
      </c>
      <c r="U176" s="47"/>
      <c r="V176" s="48"/>
    </row>
    <row r="177" spans="1:22" x14ac:dyDescent="0.25">
      <c r="A177">
        <v>33749</v>
      </c>
      <c r="D177">
        <v>1340.84</v>
      </c>
      <c r="G177">
        <v>3587</v>
      </c>
      <c r="H177">
        <v>3.6659999999999999</v>
      </c>
      <c r="L177" s="17">
        <f t="shared" si="16"/>
        <v>33.749000000000002</v>
      </c>
      <c r="M177" s="18">
        <f t="shared" si="17"/>
        <v>3395</v>
      </c>
      <c r="N177" s="4">
        <f>M177*60*'Berechnungen 525d'!$D$9/1000</f>
        <v>172.3215319148936</v>
      </c>
      <c r="O177" s="19">
        <f t="shared" si="18"/>
        <v>2393</v>
      </c>
      <c r="P177" s="19">
        <f t="shared" si="19"/>
        <v>2424</v>
      </c>
      <c r="Q177" s="19">
        <f t="shared" si="20"/>
        <v>-31</v>
      </c>
      <c r="R177" s="20">
        <f t="shared" si="21"/>
        <v>1340.84</v>
      </c>
      <c r="S177" s="20">
        <f t="shared" si="22"/>
        <v>1340.84</v>
      </c>
      <c r="T177" s="20">
        <f t="shared" si="23"/>
        <v>0</v>
      </c>
      <c r="U177" s="47"/>
      <c r="V177" s="48"/>
    </row>
    <row r="178" spans="1:22" x14ac:dyDescent="0.25">
      <c r="A178">
        <v>33919</v>
      </c>
      <c r="C178">
        <v>1340.84</v>
      </c>
      <c r="G178">
        <v>3587</v>
      </c>
      <c r="H178">
        <v>3.6659999999999999</v>
      </c>
      <c r="L178" s="17">
        <f t="shared" si="16"/>
        <v>33.918999999999997</v>
      </c>
      <c r="M178" s="18">
        <f t="shared" si="17"/>
        <v>3395</v>
      </c>
      <c r="N178" s="4">
        <f>M178*60*'Berechnungen 525d'!$D$9/1000</f>
        <v>172.3215319148936</v>
      </c>
      <c r="O178" s="19">
        <f t="shared" si="18"/>
        <v>2393</v>
      </c>
      <c r="P178" s="19">
        <f t="shared" si="19"/>
        <v>2424</v>
      </c>
      <c r="Q178" s="19">
        <f t="shared" si="20"/>
        <v>-31</v>
      </c>
      <c r="R178" s="20">
        <f t="shared" si="21"/>
        <v>1340.84</v>
      </c>
      <c r="S178" s="20">
        <f t="shared" si="22"/>
        <v>1340.84</v>
      </c>
      <c r="T178" s="20">
        <f t="shared" si="23"/>
        <v>0</v>
      </c>
      <c r="U178" s="47"/>
      <c r="V178" s="48"/>
    </row>
    <row r="179" spans="1:22" x14ac:dyDescent="0.25">
      <c r="A179">
        <v>34109</v>
      </c>
      <c r="F179">
        <v>2426</v>
      </c>
      <c r="G179">
        <v>3587</v>
      </c>
      <c r="H179">
        <v>3.6659999999999999</v>
      </c>
      <c r="L179" s="17">
        <f t="shared" si="16"/>
        <v>34.109000000000002</v>
      </c>
      <c r="M179" s="18">
        <f t="shared" si="17"/>
        <v>3395</v>
      </c>
      <c r="N179" s="4">
        <f>M179*60*'Berechnungen 525d'!$D$9/1000</f>
        <v>172.3215319148936</v>
      </c>
      <c r="O179" s="19">
        <f t="shared" si="18"/>
        <v>2393</v>
      </c>
      <c r="P179" s="19">
        <f t="shared" si="19"/>
        <v>2426</v>
      </c>
      <c r="Q179" s="19">
        <f t="shared" si="20"/>
        <v>-33</v>
      </c>
      <c r="R179" s="20">
        <f t="shared" si="21"/>
        <v>1340.84</v>
      </c>
      <c r="S179" s="20">
        <f t="shared" si="22"/>
        <v>1340.84</v>
      </c>
      <c r="T179" s="20">
        <f t="shared" si="23"/>
        <v>0</v>
      </c>
      <c r="U179" s="47"/>
      <c r="V179" s="48"/>
    </row>
    <row r="180" spans="1:22" x14ac:dyDescent="0.25">
      <c r="A180">
        <v>34279</v>
      </c>
      <c r="B180">
        <v>3454</v>
      </c>
      <c r="G180">
        <v>3587</v>
      </c>
      <c r="H180">
        <v>3.6659999999999999</v>
      </c>
      <c r="L180" s="17">
        <f t="shared" si="16"/>
        <v>34.279000000000003</v>
      </c>
      <c r="M180" s="18">
        <f t="shared" si="17"/>
        <v>3454</v>
      </c>
      <c r="N180" s="4">
        <f>M180*60*'Berechnungen 525d'!$D$9/1000</f>
        <v>175.31622127659571</v>
      </c>
      <c r="O180" s="19">
        <f t="shared" si="18"/>
        <v>2393</v>
      </c>
      <c r="P180" s="19">
        <f t="shared" si="19"/>
        <v>2426</v>
      </c>
      <c r="Q180" s="19">
        <f t="shared" si="20"/>
        <v>-33</v>
      </c>
      <c r="R180" s="20">
        <f t="shared" si="21"/>
        <v>1340.84</v>
      </c>
      <c r="S180" s="20">
        <f t="shared" si="22"/>
        <v>1340.84</v>
      </c>
      <c r="T180" s="20">
        <f t="shared" si="23"/>
        <v>0</v>
      </c>
      <c r="U180" s="47"/>
      <c r="V180" s="48"/>
    </row>
    <row r="181" spans="1:22" x14ac:dyDescent="0.25">
      <c r="A181">
        <v>34470</v>
      </c>
      <c r="E181">
        <v>2396</v>
      </c>
      <c r="G181">
        <v>3587</v>
      </c>
      <c r="H181">
        <v>3.6659999999999999</v>
      </c>
      <c r="L181" s="17">
        <f t="shared" si="16"/>
        <v>34.47</v>
      </c>
      <c r="M181" s="18">
        <f t="shared" si="17"/>
        <v>3454</v>
      </c>
      <c r="N181" s="4">
        <f>M181*60*'Berechnungen 525d'!$D$9/1000</f>
        <v>175.31622127659571</v>
      </c>
      <c r="O181" s="19">
        <f t="shared" si="18"/>
        <v>2396</v>
      </c>
      <c r="P181" s="19">
        <f t="shared" si="19"/>
        <v>2426</v>
      </c>
      <c r="Q181" s="19">
        <f t="shared" si="20"/>
        <v>-30</v>
      </c>
      <c r="R181" s="20">
        <f t="shared" si="21"/>
        <v>1340.84</v>
      </c>
      <c r="S181" s="20">
        <f t="shared" si="22"/>
        <v>1340.84</v>
      </c>
      <c r="T181" s="20">
        <f t="shared" si="23"/>
        <v>0</v>
      </c>
      <c r="U181" s="47"/>
      <c r="V181" s="48"/>
    </row>
    <row r="182" spans="1:22" x14ac:dyDescent="0.25">
      <c r="A182">
        <v>34680</v>
      </c>
      <c r="D182">
        <v>1351.07</v>
      </c>
      <c r="G182">
        <v>3587</v>
      </c>
      <c r="H182">
        <v>3.6659999999999999</v>
      </c>
      <c r="L182" s="17">
        <f t="shared" si="16"/>
        <v>34.68</v>
      </c>
      <c r="M182" s="18">
        <f t="shared" si="17"/>
        <v>3454</v>
      </c>
      <c r="N182" s="4">
        <f>M182*60*'Berechnungen 525d'!$D$9/1000</f>
        <v>175.31622127659571</v>
      </c>
      <c r="O182" s="19">
        <f t="shared" si="18"/>
        <v>2396</v>
      </c>
      <c r="P182" s="19">
        <f t="shared" si="19"/>
        <v>2426</v>
      </c>
      <c r="Q182" s="19">
        <f t="shared" si="20"/>
        <v>-30</v>
      </c>
      <c r="R182" s="20">
        <f t="shared" si="21"/>
        <v>1340.84</v>
      </c>
      <c r="S182" s="20">
        <f t="shared" si="22"/>
        <v>1351.07</v>
      </c>
      <c r="T182" s="20">
        <f t="shared" si="23"/>
        <v>-10.230000000000018</v>
      </c>
      <c r="U182" s="47"/>
      <c r="V182" s="48"/>
    </row>
    <row r="183" spans="1:22" x14ac:dyDescent="0.25">
      <c r="A183">
        <v>34850</v>
      </c>
      <c r="C183">
        <v>1340.84</v>
      </c>
      <c r="G183">
        <v>3587</v>
      </c>
      <c r="H183">
        <v>3.6659999999999999</v>
      </c>
      <c r="L183" s="17">
        <f t="shared" si="16"/>
        <v>34.85</v>
      </c>
      <c r="M183" s="18">
        <f t="shared" si="17"/>
        <v>3454</v>
      </c>
      <c r="N183" s="4">
        <f>M183*60*'Berechnungen 525d'!$D$9/1000</f>
        <v>175.31622127659571</v>
      </c>
      <c r="O183" s="19">
        <f t="shared" si="18"/>
        <v>2396</v>
      </c>
      <c r="P183" s="19">
        <f t="shared" si="19"/>
        <v>2426</v>
      </c>
      <c r="Q183" s="19">
        <f t="shared" si="20"/>
        <v>-30</v>
      </c>
      <c r="R183" s="20">
        <f t="shared" si="21"/>
        <v>1340.84</v>
      </c>
      <c r="S183" s="20">
        <f t="shared" si="22"/>
        <v>1351.07</v>
      </c>
      <c r="T183" s="20">
        <f t="shared" si="23"/>
        <v>-10.230000000000018</v>
      </c>
      <c r="U183" s="47"/>
      <c r="V183" s="48"/>
    </row>
    <row r="184" spans="1:22" x14ac:dyDescent="0.25">
      <c r="A184">
        <v>35041</v>
      </c>
      <c r="F184">
        <v>2429</v>
      </c>
      <c r="G184">
        <v>3652</v>
      </c>
      <c r="H184">
        <v>3.6659999999999999</v>
      </c>
      <c r="L184" s="17">
        <f t="shared" si="16"/>
        <v>35.040999999999997</v>
      </c>
      <c r="M184" s="18">
        <f t="shared" si="17"/>
        <v>3454</v>
      </c>
      <c r="N184" s="4">
        <f>M184*60*'Berechnungen 525d'!$D$9/1000</f>
        <v>175.31622127659571</v>
      </c>
      <c r="O184" s="19">
        <f t="shared" si="18"/>
        <v>2396</v>
      </c>
      <c r="P184" s="19">
        <f t="shared" si="19"/>
        <v>2429</v>
      </c>
      <c r="Q184" s="19">
        <f t="shared" si="20"/>
        <v>-33</v>
      </c>
      <c r="R184" s="20">
        <f t="shared" si="21"/>
        <v>1340.84</v>
      </c>
      <c r="S184" s="20">
        <f t="shared" si="22"/>
        <v>1351.07</v>
      </c>
      <c r="T184" s="20">
        <f t="shared" si="23"/>
        <v>-10.230000000000018</v>
      </c>
      <c r="U184" s="47"/>
      <c r="V184" s="48"/>
    </row>
    <row r="185" spans="1:22" x14ac:dyDescent="0.25">
      <c r="A185">
        <v>35231</v>
      </c>
      <c r="B185">
        <v>3512</v>
      </c>
      <c r="G185">
        <v>3652</v>
      </c>
      <c r="H185">
        <v>3.6659999999999999</v>
      </c>
      <c r="L185" s="17">
        <f t="shared" si="16"/>
        <v>35.231000000000002</v>
      </c>
      <c r="M185" s="18">
        <f t="shared" si="17"/>
        <v>3512</v>
      </c>
      <c r="N185" s="4">
        <f>M185*60*'Berechnungen 525d'!$D$9/1000</f>
        <v>178.26015319148934</v>
      </c>
      <c r="O185" s="19">
        <f t="shared" si="18"/>
        <v>2396</v>
      </c>
      <c r="P185" s="19">
        <f t="shared" si="19"/>
        <v>2429</v>
      </c>
      <c r="Q185" s="19">
        <f t="shared" si="20"/>
        <v>-33</v>
      </c>
      <c r="R185" s="20">
        <f t="shared" si="21"/>
        <v>1340.84</v>
      </c>
      <c r="S185" s="20">
        <f t="shared" si="22"/>
        <v>1351.07</v>
      </c>
      <c r="T185" s="20">
        <f t="shared" si="23"/>
        <v>-10.230000000000018</v>
      </c>
      <c r="U185" s="47"/>
      <c r="V185" s="48"/>
    </row>
    <row r="186" spans="1:22" x14ac:dyDescent="0.25">
      <c r="A186">
        <v>35401</v>
      </c>
      <c r="E186">
        <v>2395</v>
      </c>
      <c r="G186">
        <v>3652</v>
      </c>
      <c r="H186">
        <v>3.6659999999999999</v>
      </c>
      <c r="L186" s="17">
        <f t="shared" si="16"/>
        <v>35.401000000000003</v>
      </c>
      <c r="M186" s="18">
        <f t="shared" si="17"/>
        <v>3512</v>
      </c>
      <c r="N186" s="4">
        <f>M186*60*'Berechnungen 525d'!$D$9/1000</f>
        <v>178.26015319148934</v>
      </c>
      <c r="O186" s="19">
        <f t="shared" si="18"/>
        <v>2395</v>
      </c>
      <c r="P186" s="19">
        <f t="shared" si="19"/>
        <v>2429</v>
      </c>
      <c r="Q186" s="19">
        <f t="shared" si="20"/>
        <v>-34</v>
      </c>
      <c r="R186" s="20">
        <f t="shared" si="21"/>
        <v>1340.84</v>
      </c>
      <c r="S186" s="20">
        <f t="shared" si="22"/>
        <v>1351.07</v>
      </c>
      <c r="T186" s="20">
        <f t="shared" si="23"/>
        <v>-10.230000000000018</v>
      </c>
      <c r="U186" s="47"/>
      <c r="V186" s="48"/>
    </row>
    <row r="187" spans="1:22" x14ac:dyDescent="0.25">
      <c r="A187">
        <v>35601</v>
      </c>
      <c r="D187">
        <v>1340.84</v>
      </c>
      <c r="G187">
        <v>3652</v>
      </c>
      <c r="H187">
        <v>3.6619999999999999</v>
      </c>
      <c r="L187" s="17">
        <f t="shared" si="16"/>
        <v>35.600999999999999</v>
      </c>
      <c r="M187" s="18">
        <f t="shared" si="17"/>
        <v>3512</v>
      </c>
      <c r="N187" s="4">
        <f>M187*60*'Berechnungen 525d'!$D$9/1000</f>
        <v>178.26015319148934</v>
      </c>
      <c r="O187" s="19">
        <f t="shared" si="18"/>
        <v>2395</v>
      </c>
      <c r="P187" s="19">
        <f t="shared" si="19"/>
        <v>2429</v>
      </c>
      <c r="Q187" s="19">
        <f t="shared" si="20"/>
        <v>-34</v>
      </c>
      <c r="R187" s="20">
        <f t="shared" si="21"/>
        <v>1340.84</v>
      </c>
      <c r="S187" s="20">
        <f t="shared" si="22"/>
        <v>1340.84</v>
      </c>
      <c r="T187" s="20">
        <f t="shared" si="23"/>
        <v>0</v>
      </c>
      <c r="U187" s="47"/>
      <c r="V187" s="48"/>
    </row>
    <row r="188" spans="1:22" x14ac:dyDescent="0.25">
      <c r="A188">
        <v>35792</v>
      </c>
      <c r="C188">
        <v>1340.84</v>
      </c>
      <c r="G188">
        <v>3652</v>
      </c>
      <c r="H188">
        <v>3.6619999999999999</v>
      </c>
      <c r="L188" s="17">
        <f t="shared" si="16"/>
        <v>35.792000000000002</v>
      </c>
      <c r="M188" s="18">
        <f t="shared" si="17"/>
        <v>3512</v>
      </c>
      <c r="N188" s="4">
        <f>M188*60*'Berechnungen 525d'!$D$9/1000</f>
        <v>178.26015319148934</v>
      </c>
      <c r="O188" s="19">
        <f t="shared" si="18"/>
        <v>2395</v>
      </c>
      <c r="P188" s="19">
        <f t="shared" si="19"/>
        <v>2429</v>
      </c>
      <c r="Q188" s="19">
        <f t="shared" si="20"/>
        <v>-34</v>
      </c>
      <c r="R188" s="20">
        <f t="shared" si="21"/>
        <v>1340.84</v>
      </c>
      <c r="S188" s="20">
        <f t="shared" si="22"/>
        <v>1340.84</v>
      </c>
      <c r="T188" s="20">
        <f t="shared" si="23"/>
        <v>0</v>
      </c>
      <c r="U188" s="47"/>
      <c r="V188" s="48"/>
    </row>
    <row r="189" spans="1:22" x14ac:dyDescent="0.25">
      <c r="A189">
        <v>35962</v>
      </c>
      <c r="F189">
        <v>2422</v>
      </c>
      <c r="G189">
        <v>3652</v>
      </c>
      <c r="H189">
        <v>3.6619999999999999</v>
      </c>
      <c r="L189" s="17">
        <f t="shared" si="16"/>
        <v>35.962000000000003</v>
      </c>
      <c r="M189" s="18">
        <f t="shared" si="17"/>
        <v>3512</v>
      </c>
      <c r="N189" s="4">
        <f>M189*60*'Berechnungen 525d'!$D$9/1000</f>
        <v>178.26015319148934</v>
      </c>
      <c r="O189" s="19">
        <f t="shared" si="18"/>
        <v>2395</v>
      </c>
      <c r="P189" s="19">
        <f t="shared" si="19"/>
        <v>2422</v>
      </c>
      <c r="Q189" s="19">
        <f t="shared" si="20"/>
        <v>-27</v>
      </c>
      <c r="R189" s="20">
        <f t="shared" si="21"/>
        <v>1340.84</v>
      </c>
      <c r="S189" s="20">
        <f t="shared" si="22"/>
        <v>1340.84</v>
      </c>
      <c r="T189" s="20">
        <f t="shared" si="23"/>
        <v>0</v>
      </c>
      <c r="U189" s="47"/>
      <c r="V189" s="48"/>
    </row>
    <row r="190" spans="1:22" x14ac:dyDescent="0.25">
      <c r="A190">
        <v>36152</v>
      </c>
      <c r="B190">
        <v>3567</v>
      </c>
      <c r="G190">
        <v>3652</v>
      </c>
      <c r="H190">
        <v>3.6619999999999999</v>
      </c>
      <c r="L190" s="17">
        <f t="shared" si="16"/>
        <v>36.152000000000001</v>
      </c>
      <c r="M190" s="18">
        <f t="shared" si="17"/>
        <v>3567</v>
      </c>
      <c r="N190" s="4">
        <f>M190*60*'Berechnungen 525d'!$D$9/1000</f>
        <v>181.05181276595744</v>
      </c>
      <c r="O190" s="19">
        <f t="shared" si="18"/>
        <v>2395</v>
      </c>
      <c r="P190" s="19">
        <f t="shared" si="19"/>
        <v>2422</v>
      </c>
      <c r="Q190" s="19">
        <f t="shared" si="20"/>
        <v>-27</v>
      </c>
      <c r="R190" s="20">
        <f t="shared" si="21"/>
        <v>1340.84</v>
      </c>
      <c r="S190" s="20">
        <f t="shared" si="22"/>
        <v>1340.84</v>
      </c>
      <c r="T190" s="20">
        <f t="shared" si="23"/>
        <v>0</v>
      </c>
      <c r="U190" s="47"/>
      <c r="V190" s="48"/>
    </row>
    <row r="191" spans="1:22" x14ac:dyDescent="0.25">
      <c r="A191">
        <v>36352</v>
      </c>
      <c r="E191">
        <v>2407</v>
      </c>
      <c r="G191">
        <v>3720</v>
      </c>
      <c r="H191">
        <v>3.6619999999999999</v>
      </c>
      <c r="L191" s="17">
        <f t="shared" si="16"/>
        <v>36.351999999999997</v>
      </c>
      <c r="M191" s="18">
        <f t="shared" si="17"/>
        <v>3567</v>
      </c>
      <c r="N191" s="4">
        <f>M191*60*'Berechnungen 525d'!$D$9/1000</f>
        <v>181.05181276595744</v>
      </c>
      <c r="O191" s="19">
        <f t="shared" si="18"/>
        <v>2407</v>
      </c>
      <c r="P191" s="19">
        <f t="shared" si="19"/>
        <v>2422</v>
      </c>
      <c r="Q191" s="19">
        <f t="shared" si="20"/>
        <v>-15</v>
      </c>
      <c r="R191" s="20">
        <f t="shared" si="21"/>
        <v>1340.84</v>
      </c>
      <c r="S191" s="20">
        <f t="shared" si="22"/>
        <v>1340.84</v>
      </c>
      <c r="T191" s="20">
        <f t="shared" si="23"/>
        <v>0</v>
      </c>
      <c r="U191" s="47"/>
      <c r="V191" s="48"/>
    </row>
    <row r="192" spans="1:22" x14ac:dyDescent="0.25">
      <c r="A192">
        <v>36543</v>
      </c>
      <c r="D192">
        <v>1340.84</v>
      </c>
      <c r="G192">
        <v>3720</v>
      </c>
      <c r="H192">
        <v>3.6619999999999999</v>
      </c>
      <c r="L192" s="17">
        <f t="shared" si="16"/>
        <v>36.542999999999999</v>
      </c>
      <c r="M192" s="18">
        <f t="shared" si="17"/>
        <v>3567</v>
      </c>
      <c r="N192" s="4">
        <f>M192*60*'Berechnungen 525d'!$D$9/1000</f>
        <v>181.05181276595744</v>
      </c>
      <c r="O192" s="19">
        <f t="shared" si="18"/>
        <v>2407</v>
      </c>
      <c r="P192" s="19">
        <f t="shared" si="19"/>
        <v>2422</v>
      </c>
      <c r="Q192" s="19">
        <f t="shared" si="20"/>
        <v>-15</v>
      </c>
      <c r="R192" s="20">
        <f t="shared" si="21"/>
        <v>1340.84</v>
      </c>
      <c r="S192" s="20">
        <f t="shared" si="22"/>
        <v>1340.84</v>
      </c>
      <c r="T192" s="20">
        <f t="shared" si="23"/>
        <v>0</v>
      </c>
      <c r="U192" s="47"/>
      <c r="V192" s="48"/>
    </row>
    <row r="193" spans="1:22" x14ac:dyDescent="0.25">
      <c r="A193">
        <v>36713</v>
      </c>
      <c r="C193">
        <v>1340.84</v>
      </c>
      <c r="G193">
        <v>3720</v>
      </c>
      <c r="H193">
        <v>3.6619999999999999</v>
      </c>
      <c r="L193" s="17">
        <f t="shared" si="16"/>
        <v>36.713000000000001</v>
      </c>
      <c r="M193" s="18">
        <f t="shared" si="17"/>
        <v>3567</v>
      </c>
      <c r="N193" s="4">
        <f>M193*60*'Berechnungen 525d'!$D$9/1000</f>
        <v>181.05181276595744</v>
      </c>
      <c r="O193" s="19">
        <f t="shared" si="18"/>
        <v>2407</v>
      </c>
      <c r="P193" s="19">
        <f t="shared" si="19"/>
        <v>2422</v>
      </c>
      <c r="Q193" s="19">
        <f t="shared" si="20"/>
        <v>-15</v>
      </c>
      <c r="R193" s="20">
        <f t="shared" si="21"/>
        <v>1340.84</v>
      </c>
      <c r="S193" s="20">
        <f t="shared" si="22"/>
        <v>1340.84</v>
      </c>
      <c r="T193" s="20">
        <f t="shared" si="23"/>
        <v>0</v>
      </c>
      <c r="U193" s="47"/>
      <c r="V193" s="48"/>
    </row>
    <row r="194" spans="1:22" x14ac:dyDescent="0.25">
      <c r="A194">
        <v>36913</v>
      </c>
      <c r="F194">
        <v>2415</v>
      </c>
      <c r="G194">
        <v>3720</v>
      </c>
      <c r="H194">
        <v>3.6579999999999999</v>
      </c>
      <c r="L194" s="17">
        <f t="shared" si="16"/>
        <v>36.912999999999997</v>
      </c>
      <c r="M194" s="18">
        <f t="shared" si="17"/>
        <v>3567</v>
      </c>
      <c r="N194" s="4">
        <f>M194*60*'Berechnungen 525d'!$D$9/1000</f>
        <v>181.05181276595744</v>
      </c>
      <c r="O194" s="19">
        <f t="shared" si="18"/>
        <v>2407</v>
      </c>
      <c r="P194" s="19">
        <f t="shared" si="19"/>
        <v>2415</v>
      </c>
      <c r="Q194" s="19">
        <f t="shared" si="20"/>
        <v>-8</v>
      </c>
      <c r="R194" s="20">
        <f t="shared" si="21"/>
        <v>1340.84</v>
      </c>
      <c r="S194" s="20">
        <f t="shared" si="22"/>
        <v>1340.84</v>
      </c>
      <c r="T194" s="20">
        <f t="shared" si="23"/>
        <v>0</v>
      </c>
      <c r="U194" s="47"/>
      <c r="V194" s="48"/>
    </row>
    <row r="195" spans="1:22" x14ac:dyDescent="0.25">
      <c r="A195">
        <v>37104</v>
      </c>
      <c r="B195">
        <v>3623</v>
      </c>
      <c r="G195">
        <v>3720</v>
      </c>
      <c r="H195">
        <v>3.6579999999999999</v>
      </c>
      <c r="L195" s="17">
        <f t="shared" si="16"/>
        <v>37.103999999999999</v>
      </c>
      <c r="M195" s="18">
        <f t="shared" si="17"/>
        <v>3623</v>
      </c>
      <c r="N195" s="4">
        <f>M195*60*'Berechnungen 525d'!$D$9/1000</f>
        <v>183.89422978723405</v>
      </c>
      <c r="O195" s="19">
        <f t="shared" si="18"/>
        <v>2407</v>
      </c>
      <c r="P195" s="19">
        <f t="shared" si="19"/>
        <v>2415</v>
      </c>
      <c r="Q195" s="19">
        <f t="shared" si="20"/>
        <v>-8</v>
      </c>
      <c r="R195" s="20">
        <f t="shared" si="21"/>
        <v>1340.84</v>
      </c>
      <c r="S195" s="20">
        <f t="shared" si="22"/>
        <v>1340.84</v>
      </c>
      <c r="T195" s="20">
        <f t="shared" si="23"/>
        <v>0</v>
      </c>
      <c r="U195" s="47"/>
      <c r="V195" s="48"/>
    </row>
    <row r="196" spans="1:22" x14ac:dyDescent="0.25">
      <c r="A196">
        <v>37274</v>
      </c>
      <c r="E196">
        <v>2406</v>
      </c>
      <c r="G196">
        <v>3720</v>
      </c>
      <c r="H196">
        <v>3.6579999999999999</v>
      </c>
      <c r="L196" s="17">
        <f t="shared" ref="L196:L236" si="24">A196/1000</f>
        <v>37.274000000000001</v>
      </c>
      <c r="M196" s="18">
        <f t="shared" ref="M196:M236" si="25">IF(ISBLANK(B196),M195,B196)</f>
        <v>3623</v>
      </c>
      <c r="N196" s="4">
        <f>M196*60*'Berechnungen 525d'!$D$9/1000</f>
        <v>183.89422978723405</v>
      </c>
      <c r="O196" s="19">
        <f t="shared" ref="O196:O236" si="26">IF(ISBLANK(E196),O195,E196)</f>
        <v>2406</v>
      </c>
      <c r="P196" s="19">
        <f t="shared" ref="P196:P236" si="27">IF(ISBLANK(F196),P195,F196)</f>
        <v>2415</v>
      </c>
      <c r="Q196" s="19">
        <f t="shared" ref="Q196:Q236" si="28">O196-P196</f>
        <v>-9</v>
      </c>
      <c r="R196" s="20">
        <f t="shared" ref="R196:R236" si="29">IF(ISBLANK(C196),R195,C196)</f>
        <v>1340.84</v>
      </c>
      <c r="S196" s="20">
        <f t="shared" ref="S196:S236" si="30">IF(ISBLANK(D196),S195,D196)</f>
        <v>1340.84</v>
      </c>
      <c r="T196" s="20">
        <f t="shared" ref="T196:T236" si="31">R196-S196</f>
        <v>0</v>
      </c>
      <c r="U196" s="47"/>
      <c r="V196" s="48"/>
    </row>
    <row r="197" spans="1:22" x14ac:dyDescent="0.25">
      <c r="A197">
        <v>37474</v>
      </c>
      <c r="D197">
        <v>1351.07</v>
      </c>
      <c r="G197">
        <v>3720</v>
      </c>
      <c r="H197">
        <v>3.6579999999999999</v>
      </c>
      <c r="L197" s="17">
        <f t="shared" si="24"/>
        <v>37.473999999999997</v>
      </c>
      <c r="M197" s="18">
        <f t="shared" si="25"/>
        <v>3623</v>
      </c>
      <c r="N197" s="4">
        <f>M197*60*'Berechnungen 525d'!$D$9/1000</f>
        <v>183.89422978723405</v>
      </c>
      <c r="O197" s="19">
        <f t="shared" si="26"/>
        <v>2406</v>
      </c>
      <c r="P197" s="19">
        <f t="shared" si="27"/>
        <v>2415</v>
      </c>
      <c r="Q197" s="19">
        <f t="shared" si="28"/>
        <v>-9</v>
      </c>
      <c r="R197" s="20">
        <f t="shared" si="29"/>
        <v>1340.84</v>
      </c>
      <c r="S197" s="20">
        <f t="shared" si="30"/>
        <v>1351.07</v>
      </c>
      <c r="T197" s="20">
        <f t="shared" si="31"/>
        <v>-10.230000000000018</v>
      </c>
      <c r="U197" s="47"/>
      <c r="V197" s="48"/>
    </row>
    <row r="198" spans="1:22" x14ac:dyDescent="0.25">
      <c r="A198">
        <v>37644</v>
      </c>
      <c r="C198">
        <v>1340.84</v>
      </c>
      <c r="G198">
        <v>3791</v>
      </c>
      <c r="H198">
        <v>3.6579999999999999</v>
      </c>
      <c r="L198" s="17">
        <f t="shared" si="24"/>
        <v>37.643999999999998</v>
      </c>
      <c r="M198" s="18">
        <f t="shared" si="25"/>
        <v>3623</v>
      </c>
      <c r="N198" s="4">
        <f>M198*60*'Berechnungen 525d'!$D$9/1000</f>
        <v>183.89422978723405</v>
      </c>
      <c r="O198" s="19">
        <f t="shared" si="26"/>
        <v>2406</v>
      </c>
      <c r="P198" s="19">
        <f t="shared" si="27"/>
        <v>2415</v>
      </c>
      <c r="Q198" s="19">
        <f t="shared" si="28"/>
        <v>-9</v>
      </c>
      <c r="R198" s="20">
        <f t="shared" si="29"/>
        <v>1340.84</v>
      </c>
      <c r="S198" s="20">
        <f t="shared" si="30"/>
        <v>1351.07</v>
      </c>
      <c r="T198" s="20">
        <f t="shared" si="31"/>
        <v>-10.230000000000018</v>
      </c>
      <c r="U198" s="47"/>
      <c r="V198" s="48"/>
    </row>
    <row r="199" spans="1:22" x14ac:dyDescent="0.25">
      <c r="A199">
        <v>37845</v>
      </c>
      <c r="F199">
        <v>2407</v>
      </c>
      <c r="G199">
        <v>3791</v>
      </c>
      <c r="H199">
        <v>3.6579999999999999</v>
      </c>
      <c r="L199" s="17">
        <f t="shared" si="24"/>
        <v>37.844999999999999</v>
      </c>
      <c r="M199" s="18">
        <f t="shared" si="25"/>
        <v>3623</v>
      </c>
      <c r="N199" s="4">
        <f>M199*60*'Berechnungen 525d'!$D$9/1000</f>
        <v>183.89422978723405</v>
      </c>
      <c r="O199" s="19">
        <f t="shared" si="26"/>
        <v>2406</v>
      </c>
      <c r="P199" s="19">
        <f t="shared" si="27"/>
        <v>2407</v>
      </c>
      <c r="Q199" s="19">
        <f t="shared" si="28"/>
        <v>-1</v>
      </c>
      <c r="R199" s="20">
        <f t="shared" si="29"/>
        <v>1340.84</v>
      </c>
      <c r="S199" s="20">
        <f t="shared" si="30"/>
        <v>1351.07</v>
      </c>
      <c r="T199" s="20">
        <f t="shared" si="31"/>
        <v>-10.230000000000018</v>
      </c>
      <c r="U199" s="47"/>
      <c r="V199" s="48"/>
    </row>
    <row r="200" spans="1:22" x14ac:dyDescent="0.25">
      <c r="A200">
        <v>38015</v>
      </c>
      <c r="B200">
        <v>3663</v>
      </c>
      <c r="G200">
        <v>3791</v>
      </c>
      <c r="H200">
        <v>3.6579999999999999</v>
      </c>
      <c r="L200" s="17">
        <f t="shared" si="24"/>
        <v>38.015000000000001</v>
      </c>
      <c r="M200" s="18">
        <f t="shared" si="25"/>
        <v>3663</v>
      </c>
      <c r="N200" s="4">
        <f>M200*60*'Berechnungen 525d'!$D$9/1000</f>
        <v>185.92452765957447</v>
      </c>
      <c r="O200" s="19">
        <f t="shared" si="26"/>
        <v>2406</v>
      </c>
      <c r="P200" s="19">
        <f t="shared" si="27"/>
        <v>2407</v>
      </c>
      <c r="Q200" s="19">
        <f t="shared" si="28"/>
        <v>-1</v>
      </c>
      <c r="R200" s="20">
        <f t="shared" si="29"/>
        <v>1340.84</v>
      </c>
      <c r="S200" s="20">
        <f t="shared" si="30"/>
        <v>1351.07</v>
      </c>
      <c r="T200" s="20">
        <f t="shared" si="31"/>
        <v>-10.230000000000018</v>
      </c>
      <c r="U200" s="47"/>
      <c r="V200" s="48"/>
    </row>
    <row r="201" spans="1:22" x14ac:dyDescent="0.25">
      <c r="A201">
        <v>38195</v>
      </c>
      <c r="E201">
        <v>2415</v>
      </c>
      <c r="G201">
        <v>3791</v>
      </c>
      <c r="H201">
        <v>3.649</v>
      </c>
      <c r="L201" s="17">
        <f t="shared" si="24"/>
        <v>38.195</v>
      </c>
      <c r="M201" s="18">
        <f t="shared" si="25"/>
        <v>3663</v>
      </c>
      <c r="N201" s="4">
        <f>M201*60*'Berechnungen 525d'!$D$9/1000</f>
        <v>185.92452765957447</v>
      </c>
      <c r="O201" s="19">
        <f t="shared" si="26"/>
        <v>2415</v>
      </c>
      <c r="P201" s="19">
        <f t="shared" si="27"/>
        <v>2407</v>
      </c>
      <c r="Q201" s="19">
        <f t="shared" si="28"/>
        <v>8</v>
      </c>
      <c r="R201" s="20">
        <f t="shared" si="29"/>
        <v>1340.84</v>
      </c>
      <c r="S201" s="20">
        <f t="shared" si="30"/>
        <v>1351.07</v>
      </c>
      <c r="T201" s="20">
        <f t="shared" si="31"/>
        <v>-10.230000000000018</v>
      </c>
      <c r="U201" s="47"/>
      <c r="V201" s="48"/>
    </row>
    <row r="202" spans="1:22" x14ac:dyDescent="0.25">
      <c r="A202">
        <v>38405</v>
      </c>
      <c r="D202">
        <v>1351.07</v>
      </c>
      <c r="G202">
        <v>3791</v>
      </c>
      <c r="H202">
        <v>3.649</v>
      </c>
      <c r="L202" s="17">
        <f t="shared" si="24"/>
        <v>38.405000000000001</v>
      </c>
      <c r="M202" s="18">
        <f t="shared" si="25"/>
        <v>3663</v>
      </c>
      <c r="N202" s="4">
        <f>M202*60*'Berechnungen 525d'!$D$9/1000</f>
        <v>185.92452765957447</v>
      </c>
      <c r="O202" s="19">
        <f t="shared" si="26"/>
        <v>2415</v>
      </c>
      <c r="P202" s="19">
        <f t="shared" si="27"/>
        <v>2407</v>
      </c>
      <c r="Q202" s="19">
        <f t="shared" si="28"/>
        <v>8</v>
      </c>
      <c r="R202" s="20">
        <f t="shared" si="29"/>
        <v>1340.84</v>
      </c>
      <c r="S202" s="20">
        <f t="shared" si="30"/>
        <v>1351.07</v>
      </c>
      <c r="T202" s="20">
        <f t="shared" si="31"/>
        <v>-10.230000000000018</v>
      </c>
      <c r="U202" s="47"/>
      <c r="V202" s="48"/>
    </row>
    <row r="203" spans="1:22" x14ac:dyDescent="0.25">
      <c r="A203">
        <v>38586</v>
      </c>
      <c r="C203">
        <v>1340.84</v>
      </c>
      <c r="G203">
        <v>3791</v>
      </c>
      <c r="H203">
        <v>3.649</v>
      </c>
      <c r="L203" s="17">
        <f t="shared" si="24"/>
        <v>38.585999999999999</v>
      </c>
      <c r="M203" s="18">
        <f t="shared" si="25"/>
        <v>3663</v>
      </c>
      <c r="N203" s="4">
        <f>M203*60*'Berechnungen 525d'!$D$9/1000</f>
        <v>185.92452765957447</v>
      </c>
      <c r="O203" s="19">
        <f t="shared" si="26"/>
        <v>2415</v>
      </c>
      <c r="P203" s="19">
        <f t="shared" si="27"/>
        <v>2407</v>
      </c>
      <c r="Q203" s="19">
        <f t="shared" si="28"/>
        <v>8</v>
      </c>
      <c r="R203" s="20">
        <f t="shared" si="29"/>
        <v>1340.84</v>
      </c>
      <c r="S203" s="20">
        <f t="shared" si="30"/>
        <v>1351.07</v>
      </c>
      <c r="T203" s="20">
        <f t="shared" si="31"/>
        <v>-10.230000000000018</v>
      </c>
      <c r="U203" s="47"/>
      <c r="V203" s="48"/>
    </row>
    <row r="204" spans="1:22" x14ac:dyDescent="0.25">
      <c r="A204">
        <v>38786</v>
      </c>
      <c r="F204">
        <v>2397</v>
      </c>
      <c r="G204">
        <v>3791</v>
      </c>
      <c r="H204">
        <v>3.649</v>
      </c>
      <c r="L204" s="17">
        <f t="shared" si="24"/>
        <v>38.786000000000001</v>
      </c>
      <c r="M204" s="18">
        <f t="shared" si="25"/>
        <v>3663</v>
      </c>
      <c r="N204" s="4">
        <f>M204*60*'Berechnungen 525d'!$D$9/1000</f>
        <v>185.92452765957447</v>
      </c>
      <c r="O204" s="19">
        <f t="shared" si="26"/>
        <v>2415</v>
      </c>
      <c r="P204" s="19">
        <f t="shared" si="27"/>
        <v>2397</v>
      </c>
      <c r="Q204" s="19">
        <f t="shared" si="28"/>
        <v>18</v>
      </c>
      <c r="R204" s="20">
        <f t="shared" si="29"/>
        <v>1340.84</v>
      </c>
      <c r="S204" s="20">
        <f t="shared" si="30"/>
        <v>1351.07</v>
      </c>
      <c r="T204" s="20">
        <f t="shared" si="31"/>
        <v>-10.230000000000018</v>
      </c>
      <c r="U204" s="47"/>
      <c r="V204" s="48"/>
    </row>
    <row r="205" spans="1:22" x14ac:dyDescent="0.25">
      <c r="A205">
        <v>38976</v>
      </c>
      <c r="B205">
        <v>3731</v>
      </c>
      <c r="G205">
        <v>3837</v>
      </c>
      <c r="H205">
        <v>3.649</v>
      </c>
      <c r="L205" s="17">
        <f t="shared" si="24"/>
        <v>38.975999999999999</v>
      </c>
      <c r="M205" s="18">
        <f t="shared" si="25"/>
        <v>3731</v>
      </c>
      <c r="N205" s="4">
        <f>M205*60*'Berechnungen 525d'!$D$9/1000</f>
        <v>189.37603404255319</v>
      </c>
      <c r="O205" s="19">
        <f t="shared" si="26"/>
        <v>2415</v>
      </c>
      <c r="P205" s="19">
        <f t="shared" si="27"/>
        <v>2397</v>
      </c>
      <c r="Q205" s="19">
        <f t="shared" si="28"/>
        <v>18</v>
      </c>
      <c r="R205" s="20">
        <f t="shared" si="29"/>
        <v>1340.84</v>
      </c>
      <c r="S205" s="20">
        <f t="shared" si="30"/>
        <v>1351.07</v>
      </c>
      <c r="T205" s="20">
        <f t="shared" si="31"/>
        <v>-10.230000000000018</v>
      </c>
      <c r="U205" s="47"/>
      <c r="V205" s="48"/>
    </row>
    <row r="206" spans="1:22" x14ac:dyDescent="0.25">
      <c r="A206">
        <v>39167</v>
      </c>
      <c r="E206">
        <v>2411</v>
      </c>
      <c r="G206">
        <v>3837</v>
      </c>
      <c r="H206">
        <v>3.649</v>
      </c>
      <c r="L206" s="17">
        <f t="shared" si="24"/>
        <v>39.167000000000002</v>
      </c>
      <c r="M206" s="18">
        <f t="shared" si="25"/>
        <v>3731</v>
      </c>
      <c r="N206" s="4">
        <f>M206*60*'Berechnungen 525d'!$D$9/1000</f>
        <v>189.37603404255319</v>
      </c>
      <c r="O206" s="19">
        <f t="shared" si="26"/>
        <v>2411</v>
      </c>
      <c r="P206" s="19">
        <f t="shared" si="27"/>
        <v>2397</v>
      </c>
      <c r="Q206" s="19">
        <f t="shared" si="28"/>
        <v>14</v>
      </c>
      <c r="R206" s="20">
        <f t="shared" si="29"/>
        <v>1340.84</v>
      </c>
      <c r="S206" s="20">
        <f t="shared" si="30"/>
        <v>1351.07</v>
      </c>
      <c r="T206" s="20">
        <f t="shared" si="31"/>
        <v>-10.230000000000018</v>
      </c>
      <c r="U206" s="47"/>
      <c r="V206" s="48"/>
    </row>
    <row r="207" spans="1:22" x14ac:dyDescent="0.25">
      <c r="A207">
        <v>39357</v>
      </c>
      <c r="D207">
        <v>1340.84</v>
      </c>
      <c r="G207">
        <v>3837</v>
      </c>
      <c r="H207">
        <v>3.649</v>
      </c>
      <c r="L207" s="17">
        <f t="shared" si="24"/>
        <v>39.356999999999999</v>
      </c>
      <c r="M207" s="18">
        <f t="shared" si="25"/>
        <v>3731</v>
      </c>
      <c r="N207" s="4">
        <f>M207*60*'Berechnungen 525d'!$D$9/1000</f>
        <v>189.37603404255319</v>
      </c>
      <c r="O207" s="19">
        <f t="shared" si="26"/>
        <v>2411</v>
      </c>
      <c r="P207" s="19">
        <f t="shared" si="27"/>
        <v>2397</v>
      </c>
      <c r="Q207" s="19">
        <f t="shared" si="28"/>
        <v>14</v>
      </c>
      <c r="R207" s="20">
        <f t="shared" si="29"/>
        <v>1340.84</v>
      </c>
      <c r="S207" s="20">
        <f t="shared" si="30"/>
        <v>1340.84</v>
      </c>
      <c r="T207" s="20">
        <f t="shared" si="31"/>
        <v>0</v>
      </c>
      <c r="U207" s="47"/>
      <c r="V207" s="48"/>
    </row>
    <row r="208" spans="1:22" x14ac:dyDescent="0.25">
      <c r="A208">
        <v>39547</v>
      </c>
      <c r="C208">
        <v>1340.84</v>
      </c>
      <c r="G208">
        <v>3837</v>
      </c>
      <c r="H208">
        <v>3.6360000000000001</v>
      </c>
      <c r="L208" s="17">
        <f t="shared" si="24"/>
        <v>39.546999999999997</v>
      </c>
      <c r="M208" s="18">
        <f t="shared" si="25"/>
        <v>3731</v>
      </c>
      <c r="N208" s="4">
        <f>M208*60*'Berechnungen 525d'!$D$9/1000</f>
        <v>189.37603404255319</v>
      </c>
      <c r="O208" s="19">
        <f t="shared" si="26"/>
        <v>2411</v>
      </c>
      <c r="P208" s="19">
        <f t="shared" si="27"/>
        <v>2397</v>
      </c>
      <c r="Q208" s="19">
        <f t="shared" si="28"/>
        <v>14</v>
      </c>
      <c r="R208" s="20">
        <f t="shared" si="29"/>
        <v>1340.84</v>
      </c>
      <c r="S208" s="20">
        <f t="shared" si="30"/>
        <v>1340.84</v>
      </c>
      <c r="T208" s="20">
        <f t="shared" si="31"/>
        <v>0</v>
      </c>
      <c r="U208" s="47"/>
      <c r="V208" s="48"/>
    </row>
    <row r="209" spans="1:22" x14ac:dyDescent="0.25">
      <c r="A209">
        <v>39737</v>
      </c>
      <c r="F209">
        <v>2387</v>
      </c>
      <c r="G209">
        <v>3837</v>
      </c>
      <c r="H209">
        <v>3.6360000000000001</v>
      </c>
      <c r="L209" s="17">
        <f t="shared" si="24"/>
        <v>39.737000000000002</v>
      </c>
      <c r="M209" s="18">
        <f t="shared" si="25"/>
        <v>3731</v>
      </c>
      <c r="N209" s="4">
        <f>M209*60*'Berechnungen 525d'!$D$9/1000</f>
        <v>189.37603404255319</v>
      </c>
      <c r="O209" s="19">
        <f t="shared" si="26"/>
        <v>2411</v>
      </c>
      <c r="P209" s="19">
        <f t="shared" si="27"/>
        <v>2387</v>
      </c>
      <c r="Q209" s="19">
        <f t="shared" si="28"/>
        <v>24</v>
      </c>
      <c r="R209" s="20">
        <f t="shared" si="29"/>
        <v>1340.84</v>
      </c>
      <c r="S209" s="20">
        <f t="shared" si="30"/>
        <v>1340.84</v>
      </c>
      <c r="T209" s="20">
        <f t="shared" si="31"/>
        <v>0</v>
      </c>
      <c r="U209" s="47"/>
      <c r="V209" s="48"/>
    </row>
    <row r="210" spans="1:22" x14ac:dyDescent="0.25">
      <c r="A210">
        <v>39918</v>
      </c>
      <c r="B210">
        <v>3783</v>
      </c>
      <c r="G210">
        <v>3837</v>
      </c>
      <c r="H210">
        <v>3.6360000000000001</v>
      </c>
      <c r="L210" s="17">
        <f t="shared" si="24"/>
        <v>39.917999999999999</v>
      </c>
      <c r="M210" s="18">
        <f t="shared" si="25"/>
        <v>3783</v>
      </c>
      <c r="N210" s="4">
        <f>M210*60*'Berechnungen 525d'!$D$9/1000</f>
        <v>192.01542127659573</v>
      </c>
      <c r="O210" s="19">
        <f t="shared" si="26"/>
        <v>2411</v>
      </c>
      <c r="P210" s="19">
        <f t="shared" si="27"/>
        <v>2387</v>
      </c>
      <c r="Q210" s="19">
        <f t="shared" si="28"/>
        <v>24</v>
      </c>
      <c r="R210" s="20">
        <f t="shared" si="29"/>
        <v>1340.84</v>
      </c>
      <c r="S210" s="20">
        <f t="shared" si="30"/>
        <v>1340.84</v>
      </c>
      <c r="T210" s="20">
        <f t="shared" si="31"/>
        <v>0</v>
      </c>
      <c r="U210" s="47"/>
      <c r="V210" s="48"/>
    </row>
    <row r="211" spans="1:22" x14ac:dyDescent="0.25">
      <c r="A211">
        <v>40118</v>
      </c>
      <c r="E211">
        <v>2405</v>
      </c>
      <c r="L211" s="17">
        <f t="shared" si="24"/>
        <v>40.118000000000002</v>
      </c>
      <c r="M211" s="18">
        <f t="shared" si="25"/>
        <v>3783</v>
      </c>
      <c r="N211" s="4">
        <f>M211*60*'Berechnungen 525d'!$D$9/1000</f>
        <v>192.01542127659573</v>
      </c>
      <c r="O211" s="19">
        <f t="shared" si="26"/>
        <v>2405</v>
      </c>
      <c r="P211" s="19">
        <f t="shared" si="27"/>
        <v>2387</v>
      </c>
      <c r="Q211" s="19">
        <f t="shared" si="28"/>
        <v>18</v>
      </c>
      <c r="R211" s="20">
        <f t="shared" si="29"/>
        <v>1340.84</v>
      </c>
      <c r="S211" s="20">
        <f t="shared" si="30"/>
        <v>1340.84</v>
      </c>
      <c r="T211" s="20">
        <f t="shared" si="31"/>
        <v>0</v>
      </c>
    </row>
    <row r="212" spans="1:22" x14ac:dyDescent="0.25">
      <c r="A212">
        <v>40318</v>
      </c>
      <c r="D212">
        <v>1351.07</v>
      </c>
      <c r="L212" s="17">
        <f t="shared" si="24"/>
        <v>40.317999999999998</v>
      </c>
      <c r="M212" s="18">
        <f t="shared" si="25"/>
        <v>3783</v>
      </c>
      <c r="N212" s="4">
        <f>M212*60*'Berechnungen 525d'!$D$9/1000</f>
        <v>192.01542127659573</v>
      </c>
      <c r="O212" s="19">
        <f t="shared" si="26"/>
        <v>2405</v>
      </c>
      <c r="P212" s="19">
        <f t="shared" si="27"/>
        <v>2387</v>
      </c>
      <c r="Q212" s="19">
        <f t="shared" si="28"/>
        <v>18</v>
      </c>
      <c r="R212" s="20">
        <f t="shared" si="29"/>
        <v>1340.84</v>
      </c>
      <c r="S212" s="20">
        <f t="shared" si="30"/>
        <v>1351.07</v>
      </c>
      <c r="T212" s="20">
        <f t="shared" si="31"/>
        <v>-10.230000000000018</v>
      </c>
    </row>
    <row r="213" spans="1:22" x14ac:dyDescent="0.25">
      <c r="A213">
        <v>40508</v>
      </c>
      <c r="C213">
        <v>1340.84</v>
      </c>
      <c r="L213" s="17">
        <f t="shared" si="24"/>
        <v>40.508000000000003</v>
      </c>
      <c r="M213" s="18">
        <f t="shared" si="25"/>
        <v>3783</v>
      </c>
      <c r="N213" s="4">
        <f>M213*60*'Berechnungen 525d'!$D$9/1000</f>
        <v>192.01542127659573</v>
      </c>
      <c r="O213" s="19">
        <f t="shared" si="26"/>
        <v>2405</v>
      </c>
      <c r="P213" s="19">
        <f t="shared" si="27"/>
        <v>2387</v>
      </c>
      <c r="Q213" s="19">
        <f t="shared" si="28"/>
        <v>18</v>
      </c>
      <c r="R213" s="20">
        <f t="shared" si="29"/>
        <v>1340.84</v>
      </c>
      <c r="S213" s="20">
        <f t="shared" si="30"/>
        <v>1351.07</v>
      </c>
      <c r="T213" s="20">
        <f t="shared" si="31"/>
        <v>-10.230000000000018</v>
      </c>
    </row>
    <row r="214" spans="1:22" x14ac:dyDescent="0.25">
      <c r="A214">
        <v>40699</v>
      </c>
      <c r="F214">
        <v>2379</v>
      </c>
      <c r="L214" s="17">
        <f t="shared" si="24"/>
        <v>40.698999999999998</v>
      </c>
      <c r="M214" s="18">
        <f t="shared" si="25"/>
        <v>3783</v>
      </c>
      <c r="N214" s="4">
        <f>M214*60*'Berechnungen 525d'!$D$9/1000</f>
        <v>192.01542127659573</v>
      </c>
      <c r="O214" s="19">
        <f t="shared" si="26"/>
        <v>2405</v>
      </c>
      <c r="P214" s="19">
        <f t="shared" si="27"/>
        <v>2379</v>
      </c>
      <c r="Q214" s="19">
        <f t="shared" si="28"/>
        <v>26</v>
      </c>
      <c r="R214" s="20">
        <f t="shared" si="29"/>
        <v>1340.84</v>
      </c>
      <c r="S214" s="20">
        <f t="shared" si="30"/>
        <v>1351.07</v>
      </c>
      <c r="T214" s="20">
        <f t="shared" si="31"/>
        <v>-10.230000000000018</v>
      </c>
    </row>
    <row r="215" spans="1:22" x14ac:dyDescent="0.25">
      <c r="A215">
        <v>40899</v>
      </c>
      <c r="B215">
        <v>3837</v>
      </c>
      <c r="L215" s="17">
        <f t="shared" si="24"/>
        <v>40.899000000000001</v>
      </c>
      <c r="M215" s="18">
        <f t="shared" si="25"/>
        <v>3837</v>
      </c>
      <c r="N215" s="4">
        <f>M215*60*'Berechnungen 525d'!$D$9/1000</f>
        <v>194.75632340425531</v>
      </c>
      <c r="O215" s="19">
        <f t="shared" si="26"/>
        <v>2405</v>
      </c>
      <c r="P215" s="19">
        <f t="shared" si="27"/>
        <v>2379</v>
      </c>
      <c r="Q215" s="19">
        <f t="shared" si="28"/>
        <v>26</v>
      </c>
      <c r="R215" s="20">
        <f t="shared" si="29"/>
        <v>1340.84</v>
      </c>
      <c r="S215" s="20">
        <f t="shared" si="30"/>
        <v>1351.07</v>
      </c>
      <c r="T215" s="20">
        <f t="shared" si="31"/>
        <v>-10.230000000000018</v>
      </c>
    </row>
    <row r="216" spans="1:22" x14ac:dyDescent="0.25">
      <c r="A216">
        <v>41079</v>
      </c>
      <c r="E216">
        <v>2397</v>
      </c>
      <c r="L216" s="17">
        <f t="shared" si="24"/>
        <v>41.079000000000001</v>
      </c>
      <c r="M216" s="18">
        <f t="shared" si="25"/>
        <v>3837</v>
      </c>
      <c r="N216" s="4">
        <f>M216*60*'Berechnungen 525d'!$D$9/1000</f>
        <v>194.75632340425531</v>
      </c>
      <c r="O216" s="19">
        <f t="shared" si="26"/>
        <v>2397</v>
      </c>
      <c r="P216" s="19">
        <f t="shared" si="27"/>
        <v>2379</v>
      </c>
      <c r="Q216" s="19">
        <f t="shared" si="28"/>
        <v>18</v>
      </c>
      <c r="R216" s="20">
        <f t="shared" si="29"/>
        <v>1340.84</v>
      </c>
      <c r="S216" s="20">
        <f t="shared" si="30"/>
        <v>1351.07</v>
      </c>
      <c r="T216" s="20">
        <f t="shared" si="31"/>
        <v>-10.230000000000018</v>
      </c>
    </row>
    <row r="217" spans="1:22" x14ac:dyDescent="0.25">
      <c r="A217">
        <v>41280</v>
      </c>
      <c r="D217">
        <v>1340.84</v>
      </c>
      <c r="L217" s="17">
        <f t="shared" si="24"/>
        <v>41.28</v>
      </c>
      <c r="M217" s="18">
        <f t="shared" si="25"/>
        <v>3837</v>
      </c>
      <c r="N217" s="4">
        <f>M217*60*'Berechnungen 525d'!$D$9/1000</f>
        <v>194.75632340425531</v>
      </c>
      <c r="O217" s="19">
        <f t="shared" si="26"/>
        <v>2397</v>
      </c>
      <c r="P217" s="19">
        <f t="shared" si="27"/>
        <v>2379</v>
      </c>
      <c r="Q217" s="19">
        <f t="shared" si="28"/>
        <v>18</v>
      </c>
      <c r="R217" s="20">
        <f t="shared" si="29"/>
        <v>1340.84</v>
      </c>
      <c r="S217" s="20">
        <f t="shared" si="30"/>
        <v>1340.84</v>
      </c>
      <c r="T217" s="20">
        <f t="shared" si="31"/>
        <v>0</v>
      </c>
    </row>
    <row r="218" spans="1:22" x14ac:dyDescent="0.25">
      <c r="A218">
        <v>41470</v>
      </c>
      <c r="C218">
        <v>1340.84</v>
      </c>
      <c r="L218" s="17">
        <f t="shared" si="24"/>
        <v>41.47</v>
      </c>
      <c r="M218" s="18">
        <f t="shared" si="25"/>
        <v>3837</v>
      </c>
      <c r="N218" s="4">
        <f>M218*60*'Berechnungen 525d'!$D$9/1000</f>
        <v>194.75632340425531</v>
      </c>
      <c r="O218" s="19">
        <f t="shared" si="26"/>
        <v>2397</v>
      </c>
      <c r="P218" s="19">
        <f t="shared" si="27"/>
        <v>2379</v>
      </c>
      <c r="Q218" s="19">
        <f t="shared" si="28"/>
        <v>18</v>
      </c>
      <c r="R218" s="20">
        <f t="shared" si="29"/>
        <v>1340.84</v>
      </c>
      <c r="S218" s="20">
        <f t="shared" si="30"/>
        <v>1340.84</v>
      </c>
      <c r="T218" s="20">
        <f t="shared" si="31"/>
        <v>0</v>
      </c>
    </row>
    <row r="219" spans="1:22" x14ac:dyDescent="0.25">
      <c r="A219">
        <v>41660</v>
      </c>
      <c r="F219">
        <v>2374</v>
      </c>
      <c r="L219" s="17">
        <f t="shared" si="24"/>
        <v>41.66</v>
      </c>
      <c r="M219" s="18">
        <f t="shared" si="25"/>
        <v>3837</v>
      </c>
      <c r="N219" s="4">
        <f>M219*60*'Berechnungen 525d'!$D$9/1000</f>
        <v>194.75632340425531</v>
      </c>
      <c r="O219" s="19">
        <f t="shared" si="26"/>
        <v>2397</v>
      </c>
      <c r="P219" s="19">
        <f t="shared" si="27"/>
        <v>2374</v>
      </c>
      <c r="Q219" s="19">
        <f t="shared" si="28"/>
        <v>23</v>
      </c>
      <c r="R219" s="20">
        <f t="shared" si="29"/>
        <v>1340.84</v>
      </c>
      <c r="S219" s="20">
        <f t="shared" si="30"/>
        <v>1340.84</v>
      </c>
      <c r="T219" s="20">
        <f t="shared" si="31"/>
        <v>0</v>
      </c>
    </row>
    <row r="220" spans="1:22" x14ac:dyDescent="0.25">
      <c r="A220">
        <v>41830</v>
      </c>
      <c r="B220">
        <v>3866</v>
      </c>
      <c r="L220" s="17">
        <f t="shared" si="24"/>
        <v>41.83</v>
      </c>
      <c r="M220" s="18">
        <f t="shared" si="25"/>
        <v>3866</v>
      </c>
      <c r="N220" s="4">
        <f>M220*60*'Berechnungen 525d'!$D$9/1000</f>
        <v>196.22828936170211</v>
      </c>
      <c r="O220" s="19">
        <f t="shared" si="26"/>
        <v>2397</v>
      </c>
      <c r="P220" s="19">
        <f t="shared" si="27"/>
        <v>2374</v>
      </c>
      <c r="Q220" s="19">
        <f t="shared" si="28"/>
        <v>23</v>
      </c>
      <c r="R220" s="20">
        <f t="shared" si="29"/>
        <v>1340.84</v>
      </c>
      <c r="S220" s="20">
        <f t="shared" si="30"/>
        <v>1340.84</v>
      </c>
      <c r="T220" s="20">
        <f t="shared" si="31"/>
        <v>0</v>
      </c>
    </row>
    <row r="221" spans="1:22" x14ac:dyDescent="0.25">
      <c r="A221">
        <v>42031</v>
      </c>
      <c r="E221">
        <v>2384</v>
      </c>
      <c r="L221" s="17">
        <f t="shared" si="24"/>
        <v>42.030999999999999</v>
      </c>
      <c r="M221" s="18">
        <f t="shared" si="25"/>
        <v>3866</v>
      </c>
      <c r="N221" s="4">
        <f>M221*60*'Berechnungen 525d'!$D$9/1000</f>
        <v>196.22828936170211</v>
      </c>
      <c r="O221" s="19">
        <f t="shared" si="26"/>
        <v>2384</v>
      </c>
      <c r="P221" s="19">
        <f t="shared" si="27"/>
        <v>2374</v>
      </c>
      <c r="Q221" s="19">
        <f t="shared" si="28"/>
        <v>10</v>
      </c>
      <c r="R221" s="20">
        <f t="shared" si="29"/>
        <v>1340.84</v>
      </c>
      <c r="S221" s="20">
        <f t="shared" si="30"/>
        <v>1340.84</v>
      </c>
      <c r="T221" s="20">
        <f t="shared" si="31"/>
        <v>0</v>
      </c>
    </row>
    <row r="222" spans="1:22" x14ac:dyDescent="0.25">
      <c r="A222">
        <v>42241</v>
      </c>
      <c r="D222">
        <v>1351.07</v>
      </c>
      <c r="L222" s="17">
        <f t="shared" si="24"/>
        <v>42.241</v>
      </c>
      <c r="M222" s="18">
        <f t="shared" si="25"/>
        <v>3866</v>
      </c>
      <c r="N222" s="4">
        <f>M222*60*'Berechnungen 525d'!$D$9/1000</f>
        <v>196.22828936170211</v>
      </c>
      <c r="O222" s="19">
        <f t="shared" si="26"/>
        <v>2384</v>
      </c>
      <c r="P222" s="19">
        <f t="shared" si="27"/>
        <v>2374</v>
      </c>
      <c r="Q222" s="19">
        <f t="shared" si="28"/>
        <v>10</v>
      </c>
      <c r="R222" s="20">
        <f t="shared" si="29"/>
        <v>1340.84</v>
      </c>
      <c r="S222" s="20">
        <f t="shared" si="30"/>
        <v>1351.07</v>
      </c>
      <c r="T222" s="20">
        <f t="shared" si="31"/>
        <v>-10.230000000000018</v>
      </c>
    </row>
    <row r="223" spans="1:22" x14ac:dyDescent="0.25">
      <c r="A223">
        <v>42431</v>
      </c>
      <c r="C223">
        <v>1340.84</v>
      </c>
      <c r="L223" s="17">
        <f t="shared" si="24"/>
        <v>42.430999999999997</v>
      </c>
      <c r="M223" s="18">
        <f t="shared" si="25"/>
        <v>3866</v>
      </c>
      <c r="N223" s="4">
        <f>M223*60*'Berechnungen 525d'!$D$9/1000</f>
        <v>196.22828936170211</v>
      </c>
      <c r="O223" s="19">
        <f t="shared" si="26"/>
        <v>2384</v>
      </c>
      <c r="P223" s="19">
        <f t="shared" si="27"/>
        <v>2374</v>
      </c>
      <c r="Q223" s="19">
        <f t="shared" si="28"/>
        <v>10</v>
      </c>
      <c r="R223" s="20">
        <f t="shared" si="29"/>
        <v>1340.84</v>
      </c>
      <c r="S223" s="20">
        <f t="shared" si="30"/>
        <v>1351.07</v>
      </c>
      <c r="T223" s="20">
        <f t="shared" si="31"/>
        <v>-10.230000000000018</v>
      </c>
    </row>
    <row r="224" spans="1:22" x14ac:dyDescent="0.25">
      <c r="A224">
        <v>42621</v>
      </c>
      <c r="F224">
        <v>2365</v>
      </c>
      <c r="L224" s="17">
        <f t="shared" si="24"/>
        <v>42.621000000000002</v>
      </c>
      <c r="M224" s="18">
        <f t="shared" si="25"/>
        <v>3866</v>
      </c>
      <c r="N224" s="4">
        <f>M224*60*'Berechnungen 525d'!$D$9/1000</f>
        <v>196.22828936170211</v>
      </c>
      <c r="O224" s="19">
        <f t="shared" si="26"/>
        <v>2384</v>
      </c>
      <c r="P224" s="19">
        <f t="shared" si="27"/>
        <v>2365</v>
      </c>
      <c r="Q224" s="19">
        <f t="shared" si="28"/>
        <v>19</v>
      </c>
      <c r="R224" s="20">
        <f t="shared" si="29"/>
        <v>1340.84</v>
      </c>
      <c r="S224" s="20">
        <f t="shared" si="30"/>
        <v>1351.07</v>
      </c>
      <c r="T224" s="20">
        <f t="shared" si="31"/>
        <v>-10.230000000000018</v>
      </c>
    </row>
    <row r="225" spans="1:20" x14ac:dyDescent="0.25">
      <c r="A225">
        <v>42812</v>
      </c>
      <c r="B225">
        <v>3815</v>
      </c>
      <c r="L225" s="17">
        <f t="shared" si="24"/>
        <v>42.811999999999998</v>
      </c>
      <c r="M225" s="18">
        <f t="shared" si="25"/>
        <v>3815</v>
      </c>
      <c r="N225" s="4">
        <f>M225*60*'Berechnungen 525d'!$D$9/1000</f>
        <v>193.63965957446806</v>
      </c>
      <c r="O225" s="19">
        <f t="shared" si="26"/>
        <v>2384</v>
      </c>
      <c r="P225" s="19">
        <f t="shared" si="27"/>
        <v>2365</v>
      </c>
      <c r="Q225" s="19">
        <f t="shared" si="28"/>
        <v>19</v>
      </c>
      <c r="R225" s="20">
        <f t="shared" si="29"/>
        <v>1340.84</v>
      </c>
      <c r="S225" s="20">
        <f t="shared" si="30"/>
        <v>1351.07</v>
      </c>
      <c r="T225" s="20">
        <f t="shared" si="31"/>
        <v>-10.230000000000018</v>
      </c>
    </row>
    <row r="226" spans="1:20" x14ac:dyDescent="0.25">
      <c r="A226">
        <v>43012</v>
      </c>
      <c r="E226">
        <v>2036</v>
      </c>
      <c r="L226" s="17">
        <f t="shared" si="24"/>
        <v>43.012</v>
      </c>
      <c r="M226" s="18">
        <f t="shared" si="25"/>
        <v>3815</v>
      </c>
      <c r="N226" s="4">
        <f>M226*60*'Berechnungen 525d'!$D$9/1000</f>
        <v>193.63965957446806</v>
      </c>
      <c r="O226" s="19">
        <f t="shared" si="26"/>
        <v>2036</v>
      </c>
      <c r="P226" s="19">
        <f t="shared" si="27"/>
        <v>2365</v>
      </c>
      <c r="Q226" s="19">
        <f t="shared" si="28"/>
        <v>-329</v>
      </c>
      <c r="R226" s="20">
        <f t="shared" si="29"/>
        <v>1340.84</v>
      </c>
      <c r="S226" s="20">
        <f t="shared" si="30"/>
        <v>1351.07</v>
      </c>
      <c r="T226" s="20">
        <f t="shared" si="31"/>
        <v>-10.230000000000018</v>
      </c>
    </row>
    <row r="227" spans="1:20" x14ac:dyDescent="0.25">
      <c r="A227">
        <v>43202</v>
      </c>
      <c r="D227">
        <v>593.654</v>
      </c>
      <c r="L227" s="17">
        <f t="shared" si="24"/>
        <v>43.201999999999998</v>
      </c>
      <c r="M227" s="18">
        <f t="shared" si="25"/>
        <v>3815</v>
      </c>
      <c r="N227" s="4">
        <f>M227*60*'Berechnungen 525d'!$D$9/1000</f>
        <v>193.63965957446806</v>
      </c>
      <c r="O227" s="19">
        <f t="shared" si="26"/>
        <v>2036</v>
      </c>
      <c r="P227" s="19">
        <f t="shared" si="27"/>
        <v>2365</v>
      </c>
      <c r="Q227" s="19">
        <f t="shared" si="28"/>
        <v>-329</v>
      </c>
      <c r="R227" s="20">
        <f t="shared" si="29"/>
        <v>1340.84</v>
      </c>
      <c r="S227" s="20">
        <f t="shared" si="30"/>
        <v>593.654</v>
      </c>
      <c r="T227" s="20">
        <f t="shared" si="31"/>
        <v>747.18599999999992</v>
      </c>
    </row>
    <row r="228" spans="1:20" x14ac:dyDescent="0.25">
      <c r="A228">
        <v>43393</v>
      </c>
      <c r="C228">
        <v>603.88900000000001</v>
      </c>
      <c r="L228" s="17">
        <f t="shared" si="24"/>
        <v>43.393000000000001</v>
      </c>
      <c r="M228" s="18">
        <f t="shared" si="25"/>
        <v>3815</v>
      </c>
      <c r="N228" s="4">
        <f>M228*60*'Berechnungen 525d'!$D$9/1000</f>
        <v>193.63965957446806</v>
      </c>
      <c r="O228" s="19">
        <f t="shared" si="26"/>
        <v>2036</v>
      </c>
      <c r="P228" s="19">
        <f t="shared" si="27"/>
        <v>2365</v>
      </c>
      <c r="Q228" s="19">
        <f t="shared" si="28"/>
        <v>-329</v>
      </c>
      <c r="R228" s="20">
        <f t="shared" si="29"/>
        <v>603.88900000000001</v>
      </c>
      <c r="S228" s="20">
        <f t="shared" si="30"/>
        <v>593.654</v>
      </c>
      <c r="T228" s="20">
        <f t="shared" si="31"/>
        <v>10.235000000000014</v>
      </c>
    </row>
    <row r="229" spans="1:20" x14ac:dyDescent="0.25">
      <c r="A229">
        <v>43543</v>
      </c>
      <c r="F229">
        <v>1060</v>
      </c>
      <c r="L229" s="17">
        <f t="shared" si="24"/>
        <v>43.542999999999999</v>
      </c>
      <c r="M229" s="18">
        <f t="shared" si="25"/>
        <v>3815</v>
      </c>
      <c r="N229" s="4">
        <f>M229*60*'Berechnungen 525d'!$D$9/1000</f>
        <v>193.63965957446806</v>
      </c>
      <c r="O229" s="19">
        <f t="shared" si="26"/>
        <v>2036</v>
      </c>
      <c r="P229" s="19">
        <f t="shared" si="27"/>
        <v>1060</v>
      </c>
      <c r="Q229" s="19">
        <f t="shared" si="28"/>
        <v>976</v>
      </c>
      <c r="R229" s="20">
        <f t="shared" si="29"/>
        <v>603.88900000000001</v>
      </c>
      <c r="S229" s="20">
        <f t="shared" si="30"/>
        <v>593.654</v>
      </c>
      <c r="T229" s="20">
        <f t="shared" si="31"/>
        <v>10.235000000000014</v>
      </c>
    </row>
    <row r="230" spans="1:20" x14ac:dyDescent="0.25">
      <c r="A230">
        <v>43723</v>
      </c>
      <c r="B230">
        <v>3856</v>
      </c>
      <c r="L230" s="17">
        <f t="shared" si="24"/>
        <v>43.722999999999999</v>
      </c>
      <c r="M230" s="18">
        <f t="shared" si="25"/>
        <v>3856</v>
      </c>
      <c r="N230" s="4">
        <f>M230*60*'Berechnungen 525d'!$D$9/1000</f>
        <v>195.72071489361699</v>
      </c>
      <c r="O230" s="19">
        <f t="shared" si="26"/>
        <v>2036</v>
      </c>
      <c r="P230" s="19">
        <f t="shared" si="27"/>
        <v>1060</v>
      </c>
      <c r="Q230" s="19">
        <f t="shared" si="28"/>
        <v>976</v>
      </c>
      <c r="R230" s="20">
        <f t="shared" si="29"/>
        <v>603.88900000000001</v>
      </c>
      <c r="S230" s="20">
        <f t="shared" si="30"/>
        <v>593.654</v>
      </c>
      <c r="T230" s="20">
        <f t="shared" si="31"/>
        <v>10.235000000000014</v>
      </c>
    </row>
    <row r="231" spans="1:20" x14ac:dyDescent="0.25">
      <c r="A231">
        <v>43913</v>
      </c>
      <c r="E231">
        <v>1126</v>
      </c>
      <c r="L231" s="17">
        <f t="shared" si="24"/>
        <v>43.912999999999997</v>
      </c>
      <c r="M231" s="18">
        <f t="shared" si="25"/>
        <v>3856</v>
      </c>
      <c r="N231" s="4">
        <f>M231*60*'Berechnungen 525d'!$D$9/1000</f>
        <v>195.72071489361699</v>
      </c>
      <c r="O231" s="19">
        <f t="shared" si="26"/>
        <v>1126</v>
      </c>
      <c r="P231" s="19">
        <f t="shared" si="27"/>
        <v>1060</v>
      </c>
      <c r="Q231" s="19">
        <f t="shared" si="28"/>
        <v>66</v>
      </c>
      <c r="R231" s="20">
        <f t="shared" si="29"/>
        <v>603.88900000000001</v>
      </c>
      <c r="S231" s="20">
        <f t="shared" si="30"/>
        <v>593.654</v>
      </c>
      <c r="T231" s="20">
        <f t="shared" si="31"/>
        <v>10.235000000000014</v>
      </c>
    </row>
    <row r="232" spans="1:20" x14ac:dyDescent="0.25">
      <c r="A232">
        <v>44094</v>
      </c>
      <c r="D232">
        <v>603.88900000000001</v>
      </c>
      <c r="L232" s="17">
        <f t="shared" si="24"/>
        <v>44.094000000000001</v>
      </c>
      <c r="M232" s="18">
        <f t="shared" si="25"/>
        <v>3856</v>
      </c>
      <c r="N232" s="4">
        <f>M232*60*'Berechnungen 525d'!$D$9/1000</f>
        <v>195.72071489361699</v>
      </c>
      <c r="O232" s="19">
        <f t="shared" si="26"/>
        <v>1126</v>
      </c>
      <c r="P232" s="19">
        <f t="shared" si="27"/>
        <v>1060</v>
      </c>
      <c r="Q232" s="19">
        <f t="shared" si="28"/>
        <v>66</v>
      </c>
      <c r="R232" s="20">
        <f t="shared" si="29"/>
        <v>603.88900000000001</v>
      </c>
      <c r="S232" s="20">
        <f t="shared" si="30"/>
        <v>603.88900000000001</v>
      </c>
      <c r="T232" s="20">
        <f t="shared" si="31"/>
        <v>0</v>
      </c>
    </row>
    <row r="233" spans="1:20" x14ac:dyDescent="0.25">
      <c r="A233">
        <v>44284</v>
      </c>
      <c r="C233">
        <v>603.88900000000001</v>
      </c>
      <c r="L233" s="17">
        <f t="shared" si="24"/>
        <v>44.283999999999999</v>
      </c>
      <c r="M233" s="18">
        <f t="shared" si="25"/>
        <v>3856</v>
      </c>
      <c r="N233" s="4">
        <f>M233*60*'Berechnungen 525d'!$D$9/1000</f>
        <v>195.72071489361699</v>
      </c>
      <c r="O233" s="19">
        <f t="shared" si="26"/>
        <v>1126</v>
      </c>
      <c r="P233" s="19">
        <f t="shared" si="27"/>
        <v>1060</v>
      </c>
      <c r="Q233" s="19">
        <f t="shared" si="28"/>
        <v>66</v>
      </c>
      <c r="R233" s="20">
        <f t="shared" si="29"/>
        <v>603.88900000000001</v>
      </c>
      <c r="S233" s="20">
        <f t="shared" si="30"/>
        <v>603.88900000000001</v>
      </c>
      <c r="T233" s="20">
        <f t="shared" si="31"/>
        <v>0</v>
      </c>
    </row>
    <row r="234" spans="1:20" x14ac:dyDescent="0.25">
      <c r="A234">
        <v>44504</v>
      </c>
      <c r="F234">
        <v>1062</v>
      </c>
      <c r="L234" s="17">
        <f t="shared" si="24"/>
        <v>44.503999999999998</v>
      </c>
      <c r="M234" s="18">
        <f t="shared" si="25"/>
        <v>3856</v>
      </c>
      <c r="N234" s="4">
        <f>M234*60*'Berechnungen 525d'!$D$9/1000</f>
        <v>195.72071489361699</v>
      </c>
      <c r="O234" s="19">
        <f t="shared" si="26"/>
        <v>1126</v>
      </c>
      <c r="P234" s="19">
        <f t="shared" si="27"/>
        <v>1062</v>
      </c>
      <c r="Q234" s="19">
        <f t="shared" si="28"/>
        <v>64</v>
      </c>
      <c r="R234" s="20">
        <f t="shared" si="29"/>
        <v>603.88900000000001</v>
      </c>
      <c r="S234" s="20">
        <f t="shared" si="30"/>
        <v>603.88900000000001</v>
      </c>
      <c r="T234" s="20">
        <f t="shared" si="31"/>
        <v>0</v>
      </c>
    </row>
    <row r="235" spans="1:20" x14ac:dyDescent="0.25">
      <c r="A235">
        <v>44674</v>
      </c>
      <c r="B235">
        <v>3752</v>
      </c>
      <c r="L235" s="17">
        <f t="shared" si="24"/>
        <v>44.673999999999999</v>
      </c>
      <c r="M235" s="18">
        <f t="shared" si="25"/>
        <v>3752</v>
      </c>
      <c r="N235" s="4">
        <f>M235*60*'Berechnungen 525d'!$D$9/1000</f>
        <v>190.4419404255319</v>
      </c>
      <c r="O235" s="19">
        <f t="shared" si="26"/>
        <v>1126</v>
      </c>
      <c r="P235" s="19">
        <f t="shared" si="27"/>
        <v>1062</v>
      </c>
      <c r="Q235" s="19">
        <f t="shared" si="28"/>
        <v>64</v>
      </c>
      <c r="R235" s="20">
        <f t="shared" si="29"/>
        <v>603.88900000000001</v>
      </c>
      <c r="S235" s="20">
        <f t="shared" si="30"/>
        <v>603.88900000000001</v>
      </c>
      <c r="T235" s="20">
        <f t="shared" si="31"/>
        <v>0</v>
      </c>
    </row>
    <row r="236" spans="1:20" x14ac:dyDescent="0.25">
      <c r="A236">
        <v>44674</v>
      </c>
      <c r="B236">
        <v>3752</v>
      </c>
      <c r="L236" s="17">
        <f t="shared" si="24"/>
        <v>44.673999999999999</v>
      </c>
      <c r="M236" s="18">
        <f t="shared" si="25"/>
        <v>3752</v>
      </c>
      <c r="N236" s="4">
        <f>M236*60*'Berechnungen 525d'!$D$9/1000</f>
        <v>190.4419404255319</v>
      </c>
      <c r="O236" s="19">
        <f t="shared" si="26"/>
        <v>1126</v>
      </c>
      <c r="P236" s="19">
        <f t="shared" si="27"/>
        <v>1062</v>
      </c>
      <c r="Q236" s="19">
        <f t="shared" si="28"/>
        <v>64</v>
      </c>
      <c r="R236" s="20">
        <f t="shared" si="29"/>
        <v>603.88900000000001</v>
      </c>
      <c r="S236" s="20">
        <f t="shared" si="30"/>
        <v>603.88900000000001</v>
      </c>
      <c r="T236" s="20">
        <f t="shared" si="31"/>
        <v>0</v>
      </c>
    </row>
    <row r="237" spans="1:20" x14ac:dyDescent="0.25">
      <c r="L237" s="17"/>
      <c r="M237" s="18"/>
      <c r="N237" s="4"/>
      <c r="O237" s="20"/>
      <c r="P237" s="20"/>
      <c r="Q237" s="20"/>
      <c r="R237" s="19"/>
      <c r="S237" s="19"/>
      <c r="T237" s="19"/>
    </row>
    <row r="238" spans="1:20" x14ac:dyDescent="0.25">
      <c r="L238" s="17"/>
      <c r="M238" s="18"/>
      <c r="N238" s="4"/>
      <c r="O238" s="19">
        <f>MAX(O10:O225)</f>
        <v>2459</v>
      </c>
      <c r="P238" s="19">
        <f t="shared" ref="P238:T238" si="32">MAX(P10:P225)</f>
        <v>2429</v>
      </c>
      <c r="Q238" s="19">
        <f t="shared" si="32"/>
        <v>136</v>
      </c>
      <c r="R238" s="20">
        <f t="shared" si="32"/>
        <v>1340.84</v>
      </c>
      <c r="S238" s="20">
        <f t="shared" si="32"/>
        <v>1351.07</v>
      </c>
      <c r="T238" s="20">
        <f t="shared" si="32"/>
        <v>20.471000000000004</v>
      </c>
    </row>
    <row r="239" spans="1:20" x14ac:dyDescent="0.25">
      <c r="L239" s="17"/>
      <c r="M239" s="18"/>
      <c r="N239" s="4"/>
      <c r="O239" s="20"/>
      <c r="P239" s="20"/>
      <c r="Q239" s="20"/>
      <c r="R239" s="19"/>
      <c r="S239" s="19"/>
      <c r="T239" s="19"/>
    </row>
    <row r="240" spans="1:20" x14ac:dyDescent="0.25">
      <c r="L240" s="17"/>
      <c r="M240" s="18"/>
      <c r="N240" s="4"/>
      <c r="O240" s="20"/>
      <c r="P240" s="20"/>
      <c r="Q240" s="20"/>
      <c r="R240" s="19"/>
      <c r="S240" s="19"/>
      <c r="T240" s="19"/>
    </row>
    <row r="241" spans="12:20" x14ac:dyDescent="0.25">
      <c r="L241" s="17"/>
      <c r="M241" s="18"/>
      <c r="N241" s="4"/>
      <c r="O241" s="20"/>
      <c r="P241" s="20"/>
      <c r="Q241" s="20"/>
      <c r="R241" s="19"/>
      <c r="S241" s="19"/>
      <c r="T241" s="19"/>
    </row>
    <row r="242" spans="12:20" x14ac:dyDescent="0.25">
      <c r="L242" s="17"/>
      <c r="M242" s="18"/>
      <c r="N242" s="4"/>
      <c r="O242" s="20"/>
      <c r="P242" s="20"/>
      <c r="Q242" s="20"/>
      <c r="R242" s="19"/>
      <c r="S242" s="19"/>
      <c r="T242" s="19"/>
    </row>
    <row r="243" spans="12:20" x14ac:dyDescent="0.25">
      <c r="L243" s="17"/>
      <c r="M243" s="18"/>
      <c r="N243" s="4"/>
      <c r="O243" s="20"/>
      <c r="P243" s="20"/>
      <c r="Q243" s="20"/>
      <c r="R243" s="19"/>
      <c r="S243" s="19"/>
      <c r="T243" s="19"/>
    </row>
    <row r="244" spans="12:20" x14ac:dyDescent="0.25">
      <c r="L244" s="17"/>
      <c r="M244" s="18"/>
      <c r="N244" s="4"/>
      <c r="O244" s="20"/>
      <c r="P244" s="20"/>
      <c r="Q244" s="20"/>
      <c r="R244" s="19"/>
      <c r="S244" s="19"/>
      <c r="T244" s="19"/>
    </row>
    <row r="245" spans="12:20" x14ac:dyDescent="0.25">
      <c r="L245" s="17"/>
      <c r="M245" s="18"/>
      <c r="N245" s="4"/>
      <c r="O245" s="20"/>
      <c r="P245" s="20"/>
      <c r="Q245" s="20"/>
      <c r="R245" s="19"/>
      <c r="S245" s="19"/>
      <c r="T245" s="19"/>
    </row>
    <row r="246" spans="12:20" x14ac:dyDescent="0.25">
      <c r="L246" s="17"/>
      <c r="M246" s="18"/>
      <c r="N246" s="4"/>
      <c r="O246" s="20"/>
      <c r="P246" s="20"/>
      <c r="Q246" s="20"/>
      <c r="R246" s="19"/>
      <c r="S246" s="19"/>
      <c r="T246" s="19"/>
    </row>
    <row r="247" spans="12:20" x14ac:dyDescent="0.25">
      <c r="L247" s="17"/>
      <c r="M247" s="18"/>
      <c r="N247" s="4"/>
      <c r="O247" s="20"/>
      <c r="P247" s="20"/>
      <c r="Q247" s="20"/>
      <c r="R247" s="19"/>
      <c r="S247" s="19"/>
      <c r="T247" s="19"/>
    </row>
    <row r="248" spans="12:20" x14ac:dyDescent="0.25">
      <c r="L248" s="17"/>
      <c r="M248" s="18"/>
      <c r="N248" s="4"/>
      <c r="O248" s="20"/>
      <c r="P248" s="20"/>
      <c r="Q248" s="20"/>
      <c r="R248" s="19"/>
      <c r="S248" s="19"/>
      <c r="T248" s="19"/>
    </row>
    <row r="249" spans="12:20" x14ac:dyDescent="0.25">
      <c r="L249" s="17"/>
      <c r="M249" s="18"/>
      <c r="N249" s="4"/>
      <c r="O249" s="20"/>
      <c r="P249" s="20"/>
      <c r="Q249" s="20"/>
      <c r="R249" s="19"/>
      <c r="S249" s="19"/>
      <c r="T249" s="19"/>
    </row>
    <row r="250" spans="12:20" x14ac:dyDescent="0.25">
      <c r="L250" s="17"/>
      <c r="M250" s="18"/>
      <c r="N250" s="4"/>
      <c r="O250" s="20"/>
      <c r="P250" s="20"/>
      <c r="Q250" s="20"/>
      <c r="R250" s="19"/>
      <c r="S250" s="19"/>
      <c r="T250" s="19"/>
    </row>
    <row r="251" spans="12:20" x14ac:dyDescent="0.25">
      <c r="L251" s="17"/>
      <c r="M251" s="18"/>
      <c r="N251" s="4"/>
      <c r="O251" s="20"/>
      <c r="P251" s="20"/>
      <c r="Q251" s="20"/>
      <c r="R251" s="19"/>
      <c r="S251" s="19"/>
      <c r="T251" s="19"/>
    </row>
    <row r="252" spans="12:20" x14ac:dyDescent="0.25">
      <c r="L252" s="17"/>
      <c r="M252" s="18"/>
      <c r="N252" s="4"/>
      <c r="O252" s="20"/>
      <c r="P252" s="20"/>
      <c r="Q252" s="20"/>
      <c r="R252" s="19"/>
      <c r="S252" s="19"/>
      <c r="T252" s="19"/>
    </row>
    <row r="253" spans="12:20" x14ac:dyDescent="0.25">
      <c r="L253" s="17"/>
      <c r="M253" s="18"/>
      <c r="N253" s="4"/>
      <c r="O253" s="20"/>
      <c r="P253" s="20"/>
      <c r="Q253" s="20"/>
      <c r="R253" s="19"/>
      <c r="S253" s="19"/>
      <c r="T253" s="19"/>
    </row>
    <row r="254" spans="12:20" x14ac:dyDescent="0.25">
      <c r="L254" s="17"/>
      <c r="M254" s="18"/>
      <c r="N254" s="4"/>
      <c r="O254" s="20"/>
      <c r="P254" s="20"/>
      <c r="Q254" s="20"/>
      <c r="R254" s="19"/>
      <c r="S254" s="19"/>
      <c r="T254" s="19"/>
    </row>
    <row r="255" spans="12:20" x14ac:dyDescent="0.25">
      <c r="L255" s="17"/>
      <c r="M255" s="18"/>
      <c r="N255" s="4"/>
      <c r="O255" s="20"/>
      <c r="P255" s="20"/>
      <c r="Q255" s="20"/>
      <c r="R255" s="19"/>
      <c r="S255" s="19"/>
      <c r="T255" s="19"/>
    </row>
    <row r="256" spans="12:20" x14ac:dyDescent="0.25">
      <c r="L256" s="17"/>
      <c r="M256" s="18"/>
      <c r="N256" s="4"/>
      <c r="O256" s="20"/>
      <c r="P256" s="20"/>
      <c r="Q256" s="20"/>
      <c r="R256" s="19"/>
      <c r="S256" s="19"/>
      <c r="T256" s="19"/>
    </row>
    <row r="257" spans="12:20" x14ac:dyDescent="0.25">
      <c r="L257" s="17"/>
      <c r="M257" s="18"/>
      <c r="N257" s="4"/>
      <c r="O257" s="20"/>
      <c r="P257" s="20"/>
      <c r="Q257" s="20"/>
      <c r="R257" s="19"/>
      <c r="S257" s="19"/>
      <c r="T257" s="19"/>
    </row>
    <row r="258" spans="12:20" x14ac:dyDescent="0.25">
      <c r="L258" s="17"/>
      <c r="M258" s="18"/>
      <c r="N258" s="4"/>
      <c r="O258" s="20"/>
      <c r="P258" s="20"/>
      <c r="Q258" s="20"/>
      <c r="R258" s="19"/>
      <c r="S258" s="19"/>
      <c r="T258" s="19"/>
    </row>
    <row r="259" spans="12:20" x14ac:dyDescent="0.25">
      <c r="L259" s="17"/>
      <c r="M259" s="18"/>
      <c r="N259" s="4"/>
      <c r="O259" s="20"/>
      <c r="P259" s="20"/>
      <c r="Q259" s="20"/>
      <c r="R259" s="19"/>
      <c r="S259" s="19"/>
      <c r="T259" s="19"/>
    </row>
    <row r="260" spans="12:20" x14ac:dyDescent="0.25">
      <c r="L260" s="17"/>
      <c r="M260" s="18"/>
      <c r="N260" s="4"/>
      <c r="O260" s="20"/>
      <c r="P260" s="20"/>
      <c r="Q260" s="20"/>
      <c r="R260" s="19"/>
      <c r="S260" s="19"/>
      <c r="T260" s="19"/>
    </row>
    <row r="261" spans="12:20" x14ac:dyDescent="0.25">
      <c r="L261" s="17"/>
      <c r="M261" s="18"/>
      <c r="N261" s="4"/>
      <c r="O261" s="20"/>
      <c r="P261" s="20"/>
      <c r="Q261" s="20"/>
      <c r="R261" s="19"/>
      <c r="S261" s="19"/>
      <c r="T261" s="19"/>
    </row>
  </sheetData>
  <mergeCells count="2">
    <mergeCell ref="A1:F1"/>
    <mergeCell ref="L1:T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6"/>
  <sheetViews>
    <sheetView zoomScale="70" zoomScaleNormal="70" workbookViewId="0">
      <selection activeCell="F10" sqref="F10"/>
    </sheetView>
  </sheetViews>
  <sheetFormatPr baseColWidth="10" defaultRowHeight="15" x14ac:dyDescent="0.25"/>
  <cols>
    <col min="1" max="1" width="7.42578125" customWidth="1"/>
    <col min="2" max="4" width="6.28515625" customWidth="1"/>
    <col min="5" max="9" width="10" customWidth="1"/>
    <col min="10" max="10" width="6" customWidth="1"/>
    <col min="12" max="12" width="12" bestFit="1" customWidth="1"/>
    <col min="14" max="16" width="14.28515625" customWidth="1"/>
    <col min="17" max="19" width="14.28515625" hidden="1" customWidth="1"/>
    <col min="20" max="20" width="11.85546875" bestFit="1" customWidth="1"/>
    <col min="27" max="27" width="6" customWidth="1"/>
    <col min="28" max="28" width="5" customWidth="1"/>
    <col min="29" max="30" width="8" customWidth="1"/>
    <col min="31" max="32" width="5" customWidth="1"/>
    <col min="33" max="33" width="6" customWidth="1"/>
  </cols>
  <sheetData>
    <row r="1" spans="1:42" x14ac:dyDescent="0.25">
      <c r="A1" s="128" t="s">
        <v>59</v>
      </c>
      <c r="B1" s="128"/>
      <c r="C1" s="128"/>
      <c r="D1" s="128"/>
      <c r="E1" s="128"/>
      <c r="F1" s="128"/>
      <c r="G1" s="44"/>
      <c r="H1" s="44"/>
      <c r="I1" s="44"/>
      <c r="K1" s="128" t="s">
        <v>60</v>
      </c>
      <c r="L1" s="128"/>
      <c r="M1" s="128"/>
      <c r="N1" s="128"/>
      <c r="O1" s="128"/>
      <c r="P1" s="128"/>
      <c r="Q1" s="128"/>
      <c r="R1" s="128"/>
      <c r="S1" s="128"/>
    </row>
    <row r="2" spans="1:42" ht="134.25" x14ac:dyDescent="0.25">
      <c r="A2" t="s">
        <v>35</v>
      </c>
      <c r="B2" s="46" t="s">
        <v>76</v>
      </c>
      <c r="C2" s="46" t="s">
        <v>77</v>
      </c>
      <c r="D2" s="46" t="s">
        <v>78</v>
      </c>
      <c r="E2" s="46" t="s">
        <v>79</v>
      </c>
      <c r="F2" s="46" t="s">
        <v>80</v>
      </c>
      <c r="G2" s="46" t="s">
        <v>81</v>
      </c>
      <c r="H2" s="45"/>
      <c r="I2" s="41"/>
      <c r="J2" s="41"/>
      <c r="K2" s="42" t="s">
        <v>36</v>
      </c>
      <c r="L2" s="42" t="s">
        <v>37</v>
      </c>
      <c r="M2" s="42" t="s">
        <v>43</v>
      </c>
      <c r="N2" s="42" t="s">
        <v>82</v>
      </c>
      <c r="O2" s="42" t="s">
        <v>83</v>
      </c>
      <c r="P2" s="42" t="s">
        <v>65</v>
      </c>
      <c r="Q2" s="42" t="s">
        <v>64</v>
      </c>
      <c r="R2" s="42" t="s">
        <v>63</v>
      </c>
      <c r="S2" s="42" t="s">
        <v>66</v>
      </c>
      <c r="T2" s="42" t="s">
        <v>84</v>
      </c>
      <c r="U2" s="42" t="s">
        <v>85</v>
      </c>
      <c r="V2" s="42" t="s">
        <v>74</v>
      </c>
    </row>
    <row r="3" spans="1:42" x14ac:dyDescent="0.25">
      <c r="A3">
        <v>1071</v>
      </c>
      <c r="B3">
        <v>1189</v>
      </c>
      <c r="C3">
        <v>3.8759999999999999</v>
      </c>
      <c r="D3">
        <v>39.06</v>
      </c>
      <c r="E3">
        <v>1244</v>
      </c>
      <c r="F3">
        <v>1501</v>
      </c>
      <c r="G3">
        <v>276</v>
      </c>
      <c r="K3" s="17">
        <f t="shared" ref="K3:K62" si="0">A3/1000</f>
        <v>1.071</v>
      </c>
      <c r="L3" s="18">
        <f>IF(ISBLANK(B3),#REF!,B3)</f>
        <v>1189</v>
      </c>
      <c r="M3" s="4">
        <f>L3*60*'Berechnungen 525d'!$D$9/1000</f>
        <v>60.350604255319141</v>
      </c>
      <c r="N3" s="20">
        <f>IF(ISBLANK(E3),#REF!,E3)</f>
        <v>1244</v>
      </c>
      <c r="O3" s="20">
        <f>IF(ISBLANK(F3),#REF!,F3)</f>
        <v>1501</v>
      </c>
      <c r="P3" s="20">
        <f t="shared" ref="P3:P62" si="1">N3-O3</f>
        <v>-257</v>
      </c>
      <c r="Q3" s="19">
        <f>IF(ISBLANK(E3),#REF!,E3)</f>
        <v>1244</v>
      </c>
      <c r="R3" s="19">
        <f>IF(ISBLANK(D3),#REF!,D3)</f>
        <v>39.06</v>
      </c>
      <c r="S3" s="19">
        <f t="shared" ref="S3:S62" si="2">Q3-R3</f>
        <v>1204.94</v>
      </c>
      <c r="T3" s="47">
        <f t="shared" ref="T3:T62" si="3">D3</f>
        <v>39.06</v>
      </c>
      <c r="U3" s="50">
        <f t="shared" ref="U3:U62" si="4">G3</f>
        <v>276</v>
      </c>
      <c r="V3" s="48">
        <f t="shared" ref="V3:V62" si="5">C3</f>
        <v>3.8759999999999999</v>
      </c>
      <c r="AP3" s="12"/>
    </row>
    <row r="4" spans="1:42" x14ac:dyDescent="0.25">
      <c r="A4">
        <v>1262</v>
      </c>
      <c r="B4">
        <v>1189</v>
      </c>
      <c r="C4">
        <v>3.8759999999999999</v>
      </c>
      <c r="D4">
        <v>39.06</v>
      </c>
      <c r="E4">
        <v>1244</v>
      </c>
      <c r="F4">
        <v>1501</v>
      </c>
      <c r="G4">
        <v>276</v>
      </c>
      <c r="K4" s="17">
        <f t="shared" si="0"/>
        <v>1.262</v>
      </c>
      <c r="L4" s="18">
        <f t="shared" ref="L4:L62" si="6">IF(ISBLANK(B4),L3,B4)</f>
        <v>1189</v>
      </c>
      <c r="M4" s="4">
        <f>L4*60*'Berechnungen 525d'!$D$9/1000</f>
        <v>60.350604255319141</v>
      </c>
      <c r="N4" s="20">
        <f t="shared" ref="N4:N62" si="7">IF(ISBLANK(E4),N3,E4)</f>
        <v>1244</v>
      </c>
      <c r="O4" s="20">
        <f t="shared" ref="O4:O62" si="8">IF(ISBLANK(F4),O3,F4)</f>
        <v>1501</v>
      </c>
      <c r="P4" s="20">
        <f t="shared" si="1"/>
        <v>-257</v>
      </c>
      <c r="Q4" s="19">
        <f t="shared" ref="Q4:Q62" si="9">IF(ISBLANK(E4),Q3,E4)</f>
        <v>1244</v>
      </c>
      <c r="R4" s="19">
        <f t="shared" ref="R4:R62" si="10">IF(ISBLANK(D4),R3,D4)</f>
        <v>39.06</v>
      </c>
      <c r="S4" s="19">
        <f t="shared" si="2"/>
        <v>1204.94</v>
      </c>
      <c r="T4" s="47">
        <f t="shared" si="3"/>
        <v>39.06</v>
      </c>
      <c r="U4" s="50">
        <f t="shared" si="4"/>
        <v>276</v>
      </c>
      <c r="V4" s="48">
        <f t="shared" si="5"/>
        <v>3.8759999999999999</v>
      </c>
    </row>
    <row r="5" spans="1:42" x14ac:dyDescent="0.25">
      <c r="A5">
        <v>1442</v>
      </c>
      <c r="B5">
        <v>1189</v>
      </c>
      <c r="C5">
        <v>3.8759999999999999</v>
      </c>
      <c r="D5">
        <v>39.06</v>
      </c>
      <c r="E5">
        <v>1244</v>
      </c>
      <c r="F5">
        <v>1554</v>
      </c>
      <c r="G5">
        <v>276</v>
      </c>
      <c r="K5" s="17">
        <f t="shared" si="0"/>
        <v>1.4419999999999999</v>
      </c>
      <c r="L5" s="18">
        <f t="shared" si="6"/>
        <v>1189</v>
      </c>
      <c r="M5" s="4">
        <f>L5*60*'Berechnungen 525d'!$D$9/1000</f>
        <v>60.350604255319141</v>
      </c>
      <c r="N5" s="20">
        <f t="shared" si="7"/>
        <v>1244</v>
      </c>
      <c r="O5" s="20">
        <f t="shared" si="8"/>
        <v>1554</v>
      </c>
      <c r="P5" s="20">
        <f t="shared" si="1"/>
        <v>-310</v>
      </c>
      <c r="Q5" s="19">
        <f t="shared" si="9"/>
        <v>1244</v>
      </c>
      <c r="R5" s="19">
        <f t="shared" si="10"/>
        <v>39.06</v>
      </c>
      <c r="S5" s="19">
        <f t="shared" si="2"/>
        <v>1204.94</v>
      </c>
      <c r="T5" s="47">
        <f t="shared" si="3"/>
        <v>39.06</v>
      </c>
      <c r="U5" s="50">
        <f t="shared" si="4"/>
        <v>276</v>
      </c>
      <c r="V5" s="48">
        <f t="shared" si="5"/>
        <v>3.8759999999999999</v>
      </c>
    </row>
    <row r="6" spans="1:42" x14ac:dyDescent="0.25">
      <c r="A6">
        <v>1632</v>
      </c>
      <c r="B6">
        <v>1189</v>
      </c>
      <c r="C6">
        <v>3.8759999999999999</v>
      </c>
      <c r="D6">
        <v>39.06</v>
      </c>
      <c r="E6">
        <v>1290</v>
      </c>
      <c r="F6">
        <v>1554</v>
      </c>
      <c r="G6">
        <v>276</v>
      </c>
      <c r="K6" s="17">
        <f t="shared" si="0"/>
        <v>1.6319999999999999</v>
      </c>
      <c r="L6" s="18">
        <f t="shared" si="6"/>
        <v>1189</v>
      </c>
      <c r="M6" s="4">
        <f>L6*60*'Berechnungen 525d'!$D$9/1000</f>
        <v>60.350604255319141</v>
      </c>
      <c r="N6" s="20">
        <f t="shared" si="7"/>
        <v>1290</v>
      </c>
      <c r="O6" s="20">
        <f t="shared" si="8"/>
        <v>1554</v>
      </c>
      <c r="P6" s="20">
        <f t="shared" si="1"/>
        <v>-264</v>
      </c>
      <c r="Q6" s="19">
        <f t="shared" si="9"/>
        <v>1290</v>
      </c>
      <c r="R6" s="19">
        <f t="shared" si="10"/>
        <v>39.06</v>
      </c>
      <c r="S6" s="19">
        <f t="shared" si="2"/>
        <v>1250.94</v>
      </c>
      <c r="T6" s="47">
        <f t="shared" si="3"/>
        <v>39.06</v>
      </c>
      <c r="U6" s="50">
        <f t="shared" si="4"/>
        <v>276</v>
      </c>
      <c r="V6" s="48">
        <f t="shared" si="5"/>
        <v>3.8759999999999999</v>
      </c>
    </row>
    <row r="7" spans="1:42" x14ac:dyDescent="0.25">
      <c r="A7">
        <v>1822</v>
      </c>
      <c r="B7">
        <v>1232</v>
      </c>
      <c r="C7">
        <v>3.8759999999999999</v>
      </c>
      <c r="D7">
        <v>39.06</v>
      </c>
      <c r="E7">
        <v>1290</v>
      </c>
      <c r="F7">
        <v>1554</v>
      </c>
      <c r="G7">
        <v>276</v>
      </c>
      <c r="K7" s="17">
        <f t="shared" si="0"/>
        <v>1.8220000000000001</v>
      </c>
      <c r="L7" s="18">
        <f t="shared" si="6"/>
        <v>1232</v>
      </c>
      <c r="M7" s="4">
        <f>L7*60*'Berechnungen 525d'!$D$9/1000</f>
        <v>62.533174468085107</v>
      </c>
      <c r="N7" s="20">
        <f t="shared" si="7"/>
        <v>1290</v>
      </c>
      <c r="O7" s="20">
        <f t="shared" si="8"/>
        <v>1554</v>
      </c>
      <c r="P7" s="20">
        <f t="shared" si="1"/>
        <v>-264</v>
      </c>
      <c r="Q7" s="19">
        <f t="shared" si="9"/>
        <v>1290</v>
      </c>
      <c r="R7" s="19">
        <f t="shared" si="10"/>
        <v>39.06</v>
      </c>
      <c r="S7" s="19">
        <f t="shared" si="2"/>
        <v>1250.94</v>
      </c>
      <c r="T7" s="47">
        <f t="shared" si="3"/>
        <v>39.06</v>
      </c>
      <c r="U7" s="50">
        <f t="shared" si="4"/>
        <v>276</v>
      </c>
      <c r="V7" s="48">
        <f t="shared" si="5"/>
        <v>3.8759999999999999</v>
      </c>
    </row>
    <row r="8" spans="1:42" x14ac:dyDescent="0.25">
      <c r="A8">
        <v>2013</v>
      </c>
      <c r="B8">
        <v>1232</v>
      </c>
      <c r="C8">
        <v>3.8759999999999999</v>
      </c>
      <c r="D8">
        <v>39.06</v>
      </c>
      <c r="E8">
        <v>1290</v>
      </c>
      <c r="F8">
        <v>1554</v>
      </c>
      <c r="G8">
        <v>286</v>
      </c>
      <c r="K8" s="17">
        <f t="shared" si="0"/>
        <v>2.0129999999999999</v>
      </c>
      <c r="L8" s="18">
        <f t="shared" si="6"/>
        <v>1232</v>
      </c>
      <c r="M8" s="4">
        <f>L8*60*'Berechnungen 525d'!$D$9/1000</f>
        <v>62.533174468085107</v>
      </c>
      <c r="N8" s="20">
        <f t="shared" si="7"/>
        <v>1290</v>
      </c>
      <c r="O8" s="20">
        <f t="shared" si="8"/>
        <v>1554</v>
      </c>
      <c r="P8" s="20">
        <f t="shared" si="1"/>
        <v>-264</v>
      </c>
      <c r="Q8" s="19">
        <f t="shared" si="9"/>
        <v>1290</v>
      </c>
      <c r="R8" s="19">
        <f t="shared" si="10"/>
        <v>39.06</v>
      </c>
      <c r="S8" s="19">
        <f t="shared" si="2"/>
        <v>1250.94</v>
      </c>
      <c r="T8" s="47">
        <f t="shared" si="3"/>
        <v>39.06</v>
      </c>
      <c r="U8" s="50">
        <f t="shared" si="4"/>
        <v>286</v>
      </c>
      <c r="V8" s="48">
        <f t="shared" si="5"/>
        <v>3.8759999999999999</v>
      </c>
    </row>
    <row r="9" spans="1:42" x14ac:dyDescent="0.25">
      <c r="A9">
        <v>2213</v>
      </c>
      <c r="B9">
        <v>1232</v>
      </c>
      <c r="C9">
        <v>3.8759999999999999</v>
      </c>
      <c r="D9">
        <v>40.96</v>
      </c>
      <c r="E9">
        <v>1290</v>
      </c>
      <c r="F9">
        <v>1554</v>
      </c>
      <c r="G9">
        <v>286</v>
      </c>
      <c r="K9" s="17">
        <f t="shared" si="0"/>
        <v>2.2130000000000001</v>
      </c>
      <c r="L9" s="18">
        <f t="shared" si="6"/>
        <v>1232</v>
      </c>
      <c r="M9" s="4">
        <f>L9*60*'Berechnungen 525d'!$D$9/1000</f>
        <v>62.533174468085107</v>
      </c>
      <c r="N9" s="20">
        <f t="shared" si="7"/>
        <v>1290</v>
      </c>
      <c r="O9" s="20">
        <f t="shared" si="8"/>
        <v>1554</v>
      </c>
      <c r="P9" s="20">
        <f t="shared" si="1"/>
        <v>-264</v>
      </c>
      <c r="Q9" s="19">
        <f t="shared" si="9"/>
        <v>1290</v>
      </c>
      <c r="R9" s="19">
        <f t="shared" si="10"/>
        <v>40.96</v>
      </c>
      <c r="S9" s="19">
        <f t="shared" si="2"/>
        <v>1249.04</v>
      </c>
      <c r="T9" s="47">
        <f t="shared" si="3"/>
        <v>40.96</v>
      </c>
      <c r="U9" s="50">
        <f t="shared" si="4"/>
        <v>286</v>
      </c>
      <c r="V9" s="48">
        <f t="shared" si="5"/>
        <v>3.8759999999999999</v>
      </c>
    </row>
    <row r="10" spans="1:42" x14ac:dyDescent="0.25">
      <c r="A10">
        <v>2383</v>
      </c>
      <c r="B10">
        <v>1232</v>
      </c>
      <c r="C10">
        <v>3.863</v>
      </c>
      <c r="D10">
        <v>40.96</v>
      </c>
      <c r="E10">
        <v>1290</v>
      </c>
      <c r="F10">
        <v>1554</v>
      </c>
      <c r="G10">
        <v>286</v>
      </c>
      <c r="K10" s="17">
        <f t="shared" si="0"/>
        <v>2.383</v>
      </c>
      <c r="L10" s="18">
        <f t="shared" si="6"/>
        <v>1232</v>
      </c>
      <c r="M10" s="4">
        <f>L10*60*'Berechnungen 525d'!$D$9/1000</f>
        <v>62.533174468085107</v>
      </c>
      <c r="N10" s="20">
        <f t="shared" si="7"/>
        <v>1290</v>
      </c>
      <c r="O10" s="20">
        <f t="shared" si="8"/>
        <v>1554</v>
      </c>
      <c r="P10" s="20">
        <f t="shared" si="1"/>
        <v>-264</v>
      </c>
      <c r="Q10" s="19">
        <f t="shared" si="9"/>
        <v>1290</v>
      </c>
      <c r="R10" s="19">
        <f t="shared" si="10"/>
        <v>40.96</v>
      </c>
      <c r="S10" s="19">
        <f t="shared" si="2"/>
        <v>1249.04</v>
      </c>
      <c r="T10" s="47">
        <f t="shared" si="3"/>
        <v>40.96</v>
      </c>
      <c r="U10" s="50">
        <f t="shared" si="4"/>
        <v>286</v>
      </c>
      <c r="V10" s="48">
        <f t="shared" si="5"/>
        <v>3.863</v>
      </c>
    </row>
    <row r="11" spans="1:42" x14ac:dyDescent="0.25">
      <c r="A11">
        <v>2573</v>
      </c>
      <c r="B11">
        <v>1232</v>
      </c>
      <c r="C11">
        <v>3.863</v>
      </c>
      <c r="D11">
        <v>40.96</v>
      </c>
      <c r="E11">
        <v>1290</v>
      </c>
      <c r="F11">
        <v>1609</v>
      </c>
      <c r="G11">
        <v>286</v>
      </c>
      <c r="K11" s="17">
        <f t="shared" si="0"/>
        <v>2.573</v>
      </c>
      <c r="L11" s="18">
        <f t="shared" si="6"/>
        <v>1232</v>
      </c>
      <c r="M11" s="4">
        <f>L11*60*'Berechnungen 525d'!$D$9/1000</f>
        <v>62.533174468085107</v>
      </c>
      <c r="N11" s="20">
        <f t="shared" si="7"/>
        <v>1290</v>
      </c>
      <c r="O11" s="20">
        <f t="shared" si="8"/>
        <v>1609</v>
      </c>
      <c r="P11" s="20">
        <f t="shared" si="1"/>
        <v>-319</v>
      </c>
      <c r="Q11" s="19">
        <f t="shared" si="9"/>
        <v>1290</v>
      </c>
      <c r="R11" s="19">
        <f t="shared" si="10"/>
        <v>40.96</v>
      </c>
      <c r="S11" s="19">
        <f t="shared" si="2"/>
        <v>1249.04</v>
      </c>
      <c r="T11" s="47">
        <f t="shared" si="3"/>
        <v>40.96</v>
      </c>
      <c r="U11" s="50">
        <f t="shared" si="4"/>
        <v>286</v>
      </c>
      <c r="V11" s="48">
        <f t="shared" si="5"/>
        <v>3.863</v>
      </c>
    </row>
    <row r="12" spans="1:42" x14ac:dyDescent="0.25">
      <c r="A12">
        <v>2774</v>
      </c>
      <c r="B12">
        <v>1232</v>
      </c>
      <c r="C12">
        <v>3.863</v>
      </c>
      <c r="D12">
        <v>40.96</v>
      </c>
      <c r="E12">
        <v>1344</v>
      </c>
      <c r="F12">
        <v>1609</v>
      </c>
      <c r="G12">
        <v>286</v>
      </c>
      <c r="K12" s="17">
        <f t="shared" si="0"/>
        <v>2.774</v>
      </c>
      <c r="L12" s="18">
        <f t="shared" si="6"/>
        <v>1232</v>
      </c>
      <c r="M12" s="4">
        <f>L12*60*'Berechnungen 525d'!$D$9/1000</f>
        <v>62.533174468085107</v>
      </c>
      <c r="N12" s="20">
        <f t="shared" si="7"/>
        <v>1344</v>
      </c>
      <c r="O12" s="20">
        <f t="shared" si="8"/>
        <v>1609</v>
      </c>
      <c r="P12" s="20">
        <f t="shared" si="1"/>
        <v>-265</v>
      </c>
      <c r="Q12" s="19">
        <f t="shared" si="9"/>
        <v>1344</v>
      </c>
      <c r="R12" s="19">
        <f t="shared" si="10"/>
        <v>40.96</v>
      </c>
      <c r="S12" s="19">
        <f t="shared" si="2"/>
        <v>1303.04</v>
      </c>
      <c r="T12" s="47">
        <f t="shared" si="3"/>
        <v>40.96</v>
      </c>
      <c r="U12" s="50">
        <f t="shared" si="4"/>
        <v>286</v>
      </c>
      <c r="V12" s="48">
        <f t="shared" si="5"/>
        <v>3.863</v>
      </c>
    </row>
    <row r="13" spans="1:42" x14ac:dyDescent="0.25">
      <c r="A13">
        <v>2964</v>
      </c>
      <c r="B13">
        <v>1283</v>
      </c>
      <c r="C13">
        <v>3.863</v>
      </c>
      <c r="D13">
        <v>40.96</v>
      </c>
      <c r="E13">
        <v>1344</v>
      </c>
      <c r="F13">
        <v>1609</v>
      </c>
      <c r="G13">
        <v>286</v>
      </c>
      <c r="K13" s="17">
        <f t="shared" si="0"/>
        <v>2.964</v>
      </c>
      <c r="L13" s="18">
        <f t="shared" si="6"/>
        <v>1283</v>
      </c>
      <c r="M13" s="4">
        <f>L13*60*'Berechnungen 525d'!$D$9/1000</f>
        <v>65.121804255319148</v>
      </c>
      <c r="N13" s="20">
        <f t="shared" si="7"/>
        <v>1344</v>
      </c>
      <c r="O13" s="20">
        <f t="shared" si="8"/>
        <v>1609</v>
      </c>
      <c r="P13" s="20">
        <f t="shared" si="1"/>
        <v>-265</v>
      </c>
      <c r="Q13" s="19">
        <f t="shared" si="9"/>
        <v>1344</v>
      </c>
      <c r="R13" s="19">
        <f t="shared" si="10"/>
        <v>40.96</v>
      </c>
      <c r="S13" s="19">
        <f t="shared" si="2"/>
        <v>1303.04</v>
      </c>
      <c r="T13" s="47">
        <f t="shared" si="3"/>
        <v>40.96</v>
      </c>
      <c r="U13" s="50">
        <f t="shared" si="4"/>
        <v>286</v>
      </c>
      <c r="V13" s="48">
        <f t="shared" si="5"/>
        <v>3.863</v>
      </c>
    </row>
    <row r="14" spans="1:42" x14ac:dyDescent="0.25">
      <c r="A14">
        <v>3154</v>
      </c>
      <c r="B14">
        <v>1283</v>
      </c>
      <c r="C14">
        <v>3.863</v>
      </c>
      <c r="D14">
        <v>40.96</v>
      </c>
      <c r="E14">
        <v>1344</v>
      </c>
      <c r="F14">
        <v>1609</v>
      </c>
      <c r="G14">
        <v>300</v>
      </c>
      <c r="K14" s="17">
        <f t="shared" si="0"/>
        <v>3.1539999999999999</v>
      </c>
      <c r="L14" s="18">
        <f t="shared" si="6"/>
        <v>1283</v>
      </c>
      <c r="M14" s="4">
        <f>L14*60*'Berechnungen 525d'!$D$9/1000</f>
        <v>65.121804255319148</v>
      </c>
      <c r="N14" s="20">
        <f t="shared" si="7"/>
        <v>1344</v>
      </c>
      <c r="O14" s="20">
        <f t="shared" si="8"/>
        <v>1609</v>
      </c>
      <c r="P14" s="20">
        <f t="shared" si="1"/>
        <v>-265</v>
      </c>
      <c r="Q14" s="19">
        <f t="shared" si="9"/>
        <v>1344</v>
      </c>
      <c r="R14" s="19">
        <f t="shared" si="10"/>
        <v>40.96</v>
      </c>
      <c r="S14" s="19">
        <f t="shared" si="2"/>
        <v>1303.04</v>
      </c>
      <c r="T14" s="47">
        <f t="shared" si="3"/>
        <v>40.96</v>
      </c>
      <c r="U14" s="50">
        <f t="shared" si="4"/>
        <v>300</v>
      </c>
      <c r="V14" s="48">
        <f t="shared" si="5"/>
        <v>3.863</v>
      </c>
    </row>
    <row r="15" spans="1:42" x14ac:dyDescent="0.25">
      <c r="A15">
        <v>3345</v>
      </c>
      <c r="B15">
        <v>1283</v>
      </c>
      <c r="C15">
        <v>3.863</v>
      </c>
      <c r="D15">
        <v>43.2</v>
      </c>
      <c r="E15">
        <v>1344</v>
      </c>
      <c r="F15">
        <v>1609</v>
      </c>
      <c r="G15">
        <v>300</v>
      </c>
      <c r="K15" s="17">
        <f t="shared" si="0"/>
        <v>3.3450000000000002</v>
      </c>
      <c r="L15" s="18">
        <f t="shared" si="6"/>
        <v>1283</v>
      </c>
      <c r="M15" s="4">
        <f>L15*60*'Berechnungen 525d'!$D$9/1000</f>
        <v>65.121804255319148</v>
      </c>
      <c r="N15" s="20">
        <f t="shared" si="7"/>
        <v>1344</v>
      </c>
      <c r="O15" s="20">
        <f t="shared" si="8"/>
        <v>1609</v>
      </c>
      <c r="P15" s="20">
        <f t="shared" si="1"/>
        <v>-265</v>
      </c>
      <c r="Q15" s="19">
        <f t="shared" si="9"/>
        <v>1344</v>
      </c>
      <c r="R15" s="19">
        <f t="shared" si="10"/>
        <v>43.2</v>
      </c>
      <c r="S15" s="19">
        <f t="shared" si="2"/>
        <v>1300.8</v>
      </c>
      <c r="T15" s="47">
        <f t="shared" si="3"/>
        <v>43.2</v>
      </c>
      <c r="U15" s="50">
        <f t="shared" si="4"/>
        <v>300</v>
      </c>
      <c r="V15" s="48">
        <f t="shared" si="5"/>
        <v>3.863</v>
      </c>
    </row>
    <row r="16" spans="1:42" x14ac:dyDescent="0.25">
      <c r="A16">
        <v>3535</v>
      </c>
      <c r="B16">
        <v>1283</v>
      </c>
      <c r="C16">
        <v>3.8540000000000001</v>
      </c>
      <c r="D16">
        <v>43.2</v>
      </c>
      <c r="E16">
        <v>1344</v>
      </c>
      <c r="F16">
        <v>1609</v>
      </c>
      <c r="G16">
        <v>300</v>
      </c>
      <c r="K16" s="17">
        <f t="shared" si="0"/>
        <v>3.5350000000000001</v>
      </c>
      <c r="L16" s="18">
        <f t="shared" si="6"/>
        <v>1283</v>
      </c>
      <c r="M16" s="4">
        <f>L16*60*'Berechnungen 525d'!$D$9/1000</f>
        <v>65.121804255319148</v>
      </c>
      <c r="N16" s="20">
        <f t="shared" si="7"/>
        <v>1344</v>
      </c>
      <c r="O16" s="20">
        <f t="shared" si="8"/>
        <v>1609</v>
      </c>
      <c r="P16" s="20">
        <f t="shared" si="1"/>
        <v>-265</v>
      </c>
      <c r="Q16" s="19">
        <f t="shared" si="9"/>
        <v>1344</v>
      </c>
      <c r="R16" s="19">
        <f t="shared" si="10"/>
        <v>43.2</v>
      </c>
      <c r="S16" s="19">
        <f t="shared" si="2"/>
        <v>1300.8</v>
      </c>
      <c r="T16" s="47">
        <f t="shared" si="3"/>
        <v>43.2</v>
      </c>
      <c r="U16" s="50">
        <f t="shared" si="4"/>
        <v>300</v>
      </c>
      <c r="V16" s="48">
        <f t="shared" si="5"/>
        <v>3.8540000000000001</v>
      </c>
    </row>
    <row r="17" spans="1:22" x14ac:dyDescent="0.25">
      <c r="A17">
        <v>3725</v>
      </c>
      <c r="B17">
        <v>1283</v>
      </c>
      <c r="C17">
        <v>3.8540000000000001</v>
      </c>
      <c r="D17">
        <v>43.2</v>
      </c>
      <c r="E17">
        <v>1344</v>
      </c>
      <c r="F17">
        <v>1681</v>
      </c>
      <c r="G17">
        <v>300</v>
      </c>
      <c r="K17" s="17">
        <f t="shared" si="0"/>
        <v>3.7250000000000001</v>
      </c>
      <c r="L17" s="18">
        <f t="shared" si="6"/>
        <v>1283</v>
      </c>
      <c r="M17" s="4">
        <f>L17*60*'Berechnungen 525d'!$D$9/1000</f>
        <v>65.121804255319148</v>
      </c>
      <c r="N17" s="20">
        <f t="shared" si="7"/>
        <v>1344</v>
      </c>
      <c r="O17" s="20">
        <f t="shared" si="8"/>
        <v>1681</v>
      </c>
      <c r="P17" s="20">
        <f t="shared" si="1"/>
        <v>-337</v>
      </c>
      <c r="Q17" s="19">
        <f t="shared" si="9"/>
        <v>1344</v>
      </c>
      <c r="R17" s="19">
        <f t="shared" si="10"/>
        <v>43.2</v>
      </c>
      <c r="S17" s="19">
        <f t="shared" si="2"/>
        <v>1300.8</v>
      </c>
      <c r="T17" s="47">
        <f t="shared" si="3"/>
        <v>43.2</v>
      </c>
      <c r="U17" s="50">
        <f t="shared" si="4"/>
        <v>300</v>
      </c>
      <c r="V17" s="48">
        <f t="shared" si="5"/>
        <v>3.8540000000000001</v>
      </c>
    </row>
    <row r="18" spans="1:22" x14ac:dyDescent="0.25">
      <c r="A18">
        <v>3915</v>
      </c>
      <c r="B18">
        <v>1283</v>
      </c>
      <c r="C18">
        <v>3.8540000000000001</v>
      </c>
      <c r="D18">
        <v>43.2</v>
      </c>
      <c r="E18">
        <v>1420</v>
      </c>
      <c r="F18">
        <v>1681</v>
      </c>
      <c r="G18">
        <v>300</v>
      </c>
      <c r="K18" s="17">
        <f t="shared" si="0"/>
        <v>3.915</v>
      </c>
      <c r="L18" s="18">
        <f t="shared" si="6"/>
        <v>1283</v>
      </c>
      <c r="M18" s="4">
        <f>L18*60*'Berechnungen 525d'!$D$9/1000</f>
        <v>65.121804255319148</v>
      </c>
      <c r="N18" s="20">
        <f t="shared" si="7"/>
        <v>1420</v>
      </c>
      <c r="O18" s="20">
        <f t="shared" si="8"/>
        <v>1681</v>
      </c>
      <c r="P18" s="20">
        <f t="shared" si="1"/>
        <v>-261</v>
      </c>
      <c r="Q18" s="19">
        <f t="shared" si="9"/>
        <v>1420</v>
      </c>
      <c r="R18" s="19">
        <f t="shared" si="10"/>
        <v>43.2</v>
      </c>
      <c r="S18" s="19">
        <f t="shared" si="2"/>
        <v>1376.8</v>
      </c>
      <c r="T18" s="47">
        <f t="shared" si="3"/>
        <v>43.2</v>
      </c>
      <c r="U18" s="50">
        <f t="shared" si="4"/>
        <v>300</v>
      </c>
      <c r="V18" s="48">
        <f t="shared" si="5"/>
        <v>3.8540000000000001</v>
      </c>
    </row>
    <row r="19" spans="1:22" x14ac:dyDescent="0.25">
      <c r="A19">
        <v>4116</v>
      </c>
      <c r="B19">
        <v>1345</v>
      </c>
      <c r="C19">
        <v>3.8540000000000001</v>
      </c>
      <c r="D19">
        <v>43.2</v>
      </c>
      <c r="E19">
        <v>1420</v>
      </c>
      <c r="F19">
        <v>1681</v>
      </c>
      <c r="G19">
        <v>300</v>
      </c>
      <c r="K19" s="17">
        <f t="shared" si="0"/>
        <v>4.1159999999999997</v>
      </c>
      <c r="L19" s="18">
        <f t="shared" si="6"/>
        <v>1345</v>
      </c>
      <c r="M19" s="4">
        <f>L19*60*'Berechnungen 525d'!$D$9/1000</f>
        <v>68.268765957446803</v>
      </c>
      <c r="N19" s="20">
        <f t="shared" si="7"/>
        <v>1420</v>
      </c>
      <c r="O19" s="20">
        <f t="shared" si="8"/>
        <v>1681</v>
      </c>
      <c r="P19" s="20">
        <f t="shared" si="1"/>
        <v>-261</v>
      </c>
      <c r="Q19" s="19">
        <f t="shared" si="9"/>
        <v>1420</v>
      </c>
      <c r="R19" s="19">
        <f t="shared" si="10"/>
        <v>43.2</v>
      </c>
      <c r="S19" s="19">
        <f t="shared" si="2"/>
        <v>1376.8</v>
      </c>
      <c r="T19" s="47">
        <f t="shared" si="3"/>
        <v>43.2</v>
      </c>
      <c r="U19" s="50">
        <f t="shared" si="4"/>
        <v>300</v>
      </c>
      <c r="V19" s="48">
        <f t="shared" si="5"/>
        <v>3.8540000000000001</v>
      </c>
    </row>
    <row r="20" spans="1:22" x14ac:dyDescent="0.25">
      <c r="A20">
        <v>4286</v>
      </c>
      <c r="B20">
        <v>1345</v>
      </c>
      <c r="C20">
        <v>3.8540000000000001</v>
      </c>
      <c r="D20">
        <v>43.2</v>
      </c>
      <c r="E20">
        <v>1420</v>
      </c>
      <c r="F20">
        <v>1681</v>
      </c>
      <c r="G20">
        <v>326</v>
      </c>
      <c r="K20" s="17">
        <f t="shared" si="0"/>
        <v>4.2859999999999996</v>
      </c>
      <c r="L20" s="18">
        <f t="shared" si="6"/>
        <v>1345</v>
      </c>
      <c r="M20" s="4">
        <f>L20*60*'Berechnungen 525d'!$D$9/1000</f>
        <v>68.268765957446803</v>
      </c>
      <c r="N20" s="20">
        <f t="shared" si="7"/>
        <v>1420</v>
      </c>
      <c r="O20" s="20">
        <f t="shared" si="8"/>
        <v>1681</v>
      </c>
      <c r="P20" s="20">
        <f t="shared" si="1"/>
        <v>-261</v>
      </c>
      <c r="Q20" s="19">
        <f t="shared" si="9"/>
        <v>1420</v>
      </c>
      <c r="R20" s="19">
        <f t="shared" si="10"/>
        <v>43.2</v>
      </c>
      <c r="S20" s="19">
        <f t="shared" si="2"/>
        <v>1376.8</v>
      </c>
      <c r="T20" s="47">
        <f t="shared" si="3"/>
        <v>43.2</v>
      </c>
      <c r="U20" s="50">
        <f t="shared" si="4"/>
        <v>326</v>
      </c>
      <c r="V20" s="48">
        <f t="shared" si="5"/>
        <v>3.8540000000000001</v>
      </c>
    </row>
    <row r="21" spans="1:22" x14ac:dyDescent="0.25">
      <c r="A21">
        <v>4476</v>
      </c>
      <c r="B21">
        <v>1345</v>
      </c>
      <c r="C21">
        <v>3.8540000000000001</v>
      </c>
      <c r="D21">
        <v>47.85</v>
      </c>
      <c r="E21">
        <v>1420</v>
      </c>
      <c r="F21">
        <v>1681</v>
      </c>
      <c r="G21">
        <v>326</v>
      </c>
      <c r="K21" s="17">
        <f t="shared" si="0"/>
        <v>4.476</v>
      </c>
      <c r="L21" s="18">
        <f t="shared" si="6"/>
        <v>1345</v>
      </c>
      <c r="M21" s="4">
        <f>L21*60*'Berechnungen 525d'!$D$9/1000</f>
        <v>68.268765957446803</v>
      </c>
      <c r="N21" s="20">
        <f t="shared" si="7"/>
        <v>1420</v>
      </c>
      <c r="O21" s="20">
        <f t="shared" si="8"/>
        <v>1681</v>
      </c>
      <c r="P21" s="20">
        <f t="shared" si="1"/>
        <v>-261</v>
      </c>
      <c r="Q21" s="19">
        <f t="shared" si="9"/>
        <v>1420</v>
      </c>
      <c r="R21" s="19">
        <f t="shared" si="10"/>
        <v>47.85</v>
      </c>
      <c r="S21" s="19">
        <f t="shared" si="2"/>
        <v>1372.15</v>
      </c>
      <c r="T21" s="47">
        <f t="shared" si="3"/>
        <v>47.85</v>
      </c>
      <c r="U21" s="50">
        <f t="shared" si="4"/>
        <v>326</v>
      </c>
      <c r="V21" s="48">
        <f t="shared" si="5"/>
        <v>3.8540000000000001</v>
      </c>
    </row>
    <row r="22" spans="1:22" x14ac:dyDescent="0.25">
      <c r="A22">
        <v>4676</v>
      </c>
      <c r="B22">
        <v>1345</v>
      </c>
      <c r="C22">
        <v>3.85</v>
      </c>
      <c r="D22">
        <v>47.85</v>
      </c>
      <c r="E22">
        <v>1420</v>
      </c>
      <c r="F22">
        <v>1681</v>
      </c>
      <c r="G22">
        <v>326</v>
      </c>
      <c r="K22" s="17">
        <f t="shared" si="0"/>
        <v>4.6760000000000002</v>
      </c>
      <c r="L22" s="18">
        <f t="shared" si="6"/>
        <v>1345</v>
      </c>
      <c r="M22" s="4">
        <f>L22*60*'Berechnungen 525d'!$D$9/1000</f>
        <v>68.268765957446803</v>
      </c>
      <c r="N22" s="20">
        <f t="shared" si="7"/>
        <v>1420</v>
      </c>
      <c r="O22" s="20">
        <f t="shared" si="8"/>
        <v>1681</v>
      </c>
      <c r="P22" s="20">
        <f t="shared" si="1"/>
        <v>-261</v>
      </c>
      <c r="Q22" s="19">
        <f t="shared" si="9"/>
        <v>1420</v>
      </c>
      <c r="R22" s="19">
        <f t="shared" si="10"/>
        <v>47.85</v>
      </c>
      <c r="S22" s="19">
        <f t="shared" si="2"/>
        <v>1372.15</v>
      </c>
      <c r="T22" s="47">
        <f t="shared" si="3"/>
        <v>47.85</v>
      </c>
      <c r="U22" s="50">
        <f t="shared" si="4"/>
        <v>326</v>
      </c>
      <c r="V22" s="48">
        <f t="shared" si="5"/>
        <v>3.85</v>
      </c>
    </row>
    <row r="23" spans="1:22" x14ac:dyDescent="0.25">
      <c r="A23">
        <v>4867</v>
      </c>
      <c r="B23">
        <v>1345</v>
      </c>
      <c r="C23">
        <v>3.85</v>
      </c>
      <c r="D23">
        <v>47.85</v>
      </c>
      <c r="E23">
        <v>1420</v>
      </c>
      <c r="F23">
        <v>1754</v>
      </c>
      <c r="G23">
        <v>326</v>
      </c>
      <c r="K23" s="17">
        <f t="shared" si="0"/>
        <v>4.867</v>
      </c>
      <c r="L23" s="18">
        <f t="shared" si="6"/>
        <v>1345</v>
      </c>
      <c r="M23" s="4">
        <f>L23*60*'Berechnungen 525d'!$D$9/1000</f>
        <v>68.268765957446803</v>
      </c>
      <c r="N23" s="20">
        <f t="shared" si="7"/>
        <v>1420</v>
      </c>
      <c r="O23" s="20">
        <f t="shared" si="8"/>
        <v>1754</v>
      </c>
      <c r="P23" s="20">
        <f t="shared" si="1"/>
        <v>-334</v>
      </c>
      <c r="Q23" s="19">
        <f t="shared" si="9"/>
        <v>1420</v>
      </c>
      <c r="R23" s="19">
        <f t="shared" si="10"/>
        <v>47.85</v>
      </c>
      <c r="S23" s="19">
        <f t="shared" si="2"/>
        <v>1372.15</v>
      </c>
      <c r="T23" s="47">
        <f t="shared" si="3"/>
        <v>47.85</v>
      </c>
      <c r="U23" s="50">
        <f t="shared" si="4"/>
        <v>326</v>
      </c>
      <c r="V23" s="48">
        <f t="shared" si="5"/>
        <v>3.85</v>
      </c>
    </row>
    <row r="24" spans="1:22" x14ac:dyDescent="0.25">
      <c r="A24">
        <v>5057</v>
      </c>
      <c r="B24">
        <v>1345</v>
      </c>
      <c r="C24">
        <v>3.85</v>
      </c>
      <c r="D24">
        <v>47.85</v>
      </c>
      <c r="E24">
        <v>1534</v>
      </c>
      <c r="F24">
        <v>1754</v>
      </c>
      <c r="G24">
        <v>326</v>
      </c>
      <c r="K24" s="17">
        <f t="shared" si="0"/>
        <v>5.0570000000000004</v>
      </c>
      <c r="L24" s="18">
        <f t="shared" si="6"/>
        <v>1345</v>
      </c>
      <c r="M24" s="4">
        <f>L24*60*'Berechnungen 525d'!$D$9/1000</f>
        <v>68.268765957446803</v>
      </c>
      <c r="N24" s="20">
        <f t="shared" si="7"/>
        <v>1534</v>
      </c>
      <c r="O24" s="20">
        <f t="shared" si="8"/>
        <v>1754</v>
      </c>
      <c r="P24" s="20">
        <f t="shared" si="1"/>
        <v>-220</v>
      </c>
      <c r="Q24" s="19">
        <f t="shared" si="9"/>
        <v>1534</v>
      </c>
      <c r="R24" s="19">
        <f t="shared" si="10"/>
        <v>47.85</v>
      </c>
      <c r="S24" s="19">
        <f t="shared" si="2"/>
        <v>1486.15</v>
      </c>
      <c r="T24" s="47">
        <f t="shared" si="3"/>
        <v>47.85</v>
      </c>
      <c r="U24" s="50">
        <f t="shared" si="4"/>
        <v>326</v>
      </c>
      <c r="V24" s="48">
        <f t="shared" si="5"/>
        <v>3.85</v>
      </c>
    </row>
    <row r="25" spans="1:22" x14ac:dyDescent="0.25">
      <c r="A25">
        <v>5227</v>
      </c>
      <c r="B25">
        <v>1412</v>
      </c>
      <c r="C25">
        <v>3.85</v>
      </c>
      <c r="D25">
        <v>47.85</v>
      </c>
      <c r="E25">
        <v>1534</v>
      </c>
      <c r="F25">
        <v>1754</v>
      </c>
      <c r="G25">
        <v>326</v>
      </c>
      <c r="K25" s="17">
        <f t="shared" si="0"/>
        <v>5.2270000000000003</v>
      </c>
      <c r="L25" s="18">
        <f t="shared" si="6"/>
        <v>1412</v>
      </c>
      <c r="M25" s="4">
        <f>L25*60*'Berechnungen 525d'!$D$9/1000</f>
        <v>71.66951489361702</v>
      </c>
      <c r="N25" s="20">
        <f t="shared" si="7"/>
        <v>1534</v>
      </c>
      <c r="O25" s="20">
        <f t="shared" si="8"/>
        <v>1754</v>
      </c>
      <c r="P25" s="20">
        <f t="shared" si="1"/>
        <v>-220</v>
      </c>
      <c r="Q25" s="19">
        <f t="shared" si="9"/>
        <v>1534</v>
      </c>
      <c r="R25" s="19">
        <f t="shared" si="10"/>
        <v>47.85</v>
      </c>
      <c r="S25" s="19">
        <f t="shared" si="2"/>
        <v>1486.15</v>
      </c>
      <c r="T25" s="47">
        <f t="shared" si="3"/>
        <v>47.85</v>
      </c>
      <c r="U25" s="50">
        <f t="shared" si="4"/>
        <v>326</v>
      </c>
      <c r="V25" s="48">
        <f t="shared" si="5"/>
        <v>3.85</v>
      </c>
    </row>
    <row r="26" spans="1:22" x14ac:dyDescent="0.25">
      <c r="A26">
        <v>5428</v>
      </c>
      <c r="B26">
        <v>1412</v>
      </c>
      <c r="C26">
        <v>3.85</v>
      </c>
      <c r="D26">
        <v>47.85</v>
      </c>
      <c r="E26">
        <v>1534</v>
      </c>
      <c r="F26">
        <v>1754</v>
      </c>
      <c r="G26">
        <v>374</v>
      </c>
      <c r="K26" s="17">
        <f t="shared" si="0"/>
        <v>5.4279999999999999</v>
      </c>
      <c r="L26" s="18">
        <f t="shared" si="6"/>
        <v>1412</v>
      </c>
      <c r="M26" s="4">
        <f>L26*60*'Berechnungen 525d'!$D$9/1000</f>
        <v>71.66951489361702</v>
      </c>
      <c r="N26" s="20">
        <f t="shared" si="7"/>
        <v>1534</v>
      </c>
      <c r="O26" s="20">
        <f t="shared" si="8"/>
        <v>1754</v>
      </c>
      <c r="P26" s="20">
        <f t="shared" si="1"/>
        <v>-220</v>
      </c>
      <c r="Q26" s="19">
        <f t="shared" si="9"/>
        <v>1534</v>
      </c>
      <c r="R26" s="19">
        <f t="shared" si="10"/>
        <v>47.85</v>
      </c>
      <c r="S26" s="19">
        <f t="shared" si="2"/>
        <v>1486.15</v>
      </c>
      <c r="T26" s="47">
        <f t="shared" si="3"/>
        <v>47.85</v>
      </c>
      <c r="U26" s="50">
        <f t="shared" si="4"/>
        <v>374</v>
      </c>
      <c r="V26" s="48">
        <f t="shared" si="5"/>
        <v>3.85</v>
      </c>
    </row>
    <row r="27" spans="1:22" x14ac:dyDescent="0.25">
      <c r="A27">
        <v>5618</v>
      </c>
      <c r="B27">
        <v>1412</v>
      </c>
      <c r="C27">
        <v>3.85</v>
      </c>
      <c r="D27">
        <v>56.15</v>
      </c>
      <c r="E27">
        <v>1534</v>
      </c>
      <c r="F27">
        <v>1754</v>
      </c>
      <c r="G27">
        <v>374</v>
      </c>
      <c r="K27" s="17">
        <f t="shared" si="0"/>
        <v>5.6180000000000003</v>
      </c>
      <c r="L27" s="18">
        <f t="shared" si="6"/>
        <v>1412</v>
      </c>
      <c r="M27" s="4">
        <f>L27*60*'Berechnungen 525d'!$D$9/1000</f>
        <v>71.66951489361702</v>
      </c>
      <c r="N27" s="20">
        <f t="shared" si="7"/>
        <v>1534</v>
      </c>
      <c r="O27" s="20">
        <f t="shared" si="8"/>
        <v>1754</v>
      </c>
      <c r="P27" s="20">
        <f t="shared" si="1"/>
        <v>-220</v>
      </c>
      <c r="Q27" s="19">
        <f t="shared" si="9"/>
        <v>1534</v>
      </c>
      <c r="R27" s="19">
        <f t="shared" si="10"/>
        <v>56.15</v>
      </c>
      <c r="S27" s="19">
        <f t="shared" si="2"/>
        <v>1477.85</v>
      </c>
      <c r="T27" s="47">
        <f t="shared" si="3"/>
        <v>56.15</v>
      </c>
      <c r="U27" s="50">
        <f t="shared" si="4"/>
        <v>374</v>
      </c>
      <c r="V27" s="48">
        <f t="shared" si="5"/>
        <v>3.85</v>
      </c>
    </row>
    <row r="28" spans="1:22" x14ac:dyDescent="0.25">
      <c r="A28">
        <v>5788</v>
      </c>
      <c r="B28">
        <v>1412</v>
      </c>
      <c r="C28">
        <v>3.8370000000000002</v>
      </c>
      <c r="D28">
        <v>56.15</v>
      </c>
      <c r="E28">
        <v>1534</v>
      </c>
      <c r="F28">
        <v>1754</v>
      </c>
      <c r="G28">
        <v>374</v>
      </c>
      <c r="K28" s="17">
        <f t="shared" si="0"/>
        <v>5.7880000000000003</v>
      </c>
      <c r="L28" s="18">
        <f t="shared" si="6"/>
        <v>1412</v>
      </c>
      <c r="M28" s="4">
        <f>L28*60*'Berechnungen 525d'!$D$9/1000</f>
        <v>71.66951489361702</v>
      </c>
      <c r="N28" s="20">
        <f t="shared" si="7"/>
        <v>1534</v>
      </c>
      <c r="O28" s="20">
        <f t="shared" si="8"/>
        <v>1754</v>
      </c>
      <c r="P28" s="20">
        <f t="shared" si="1"/>
        <v>-220</v>
      </c>
      <c r="Q28" s="19">
        <f t="shared" si="9"/>
        <v>1534</v>
      </c>
      <c r="R28" s="19">
        <f t="shared" si="10"/>
        <v>56.15</v>
      </c>
      <c r="S28" s="19">
        <f t="shared" si="2"/>
        <v>1477.85</v>
      </c>
      <c r="T28" s="47">
        <f t="shared" si="3"/>
        <v>56.15</v>
      </c>
      <c r="U28" s="50">
        <f t="shared" si="4"/>
        <v>374</v>
      </c>
      <c r="V28" s="48">
        <f t="shared" si="5"/>
        <v>3.8370000000000002</v>
      </c>
    </row>
    <row r="29" spans="1:22" x14ac:dyDescent="0.25">
      <c r="A29">
        <v>5988</v>
      </c>
      <c r="B29">
        <v>1412</v>
      </c>
      <c r="C29">
        <v>3.8370000000000002</v>
      </c>
      <c r="D29">
        <v>56.15</v>
      </c>
      <c r="E29">
        <v>1534</v>
      </c>
      <c r="F29">
        <v>1846</v>
      </c>
      <c r="G29">
        <v>374</v>
      </c>
      <c r="K29" s="17">
        <f t="shared" si="0"/>
        <v>5.9880000000000004</v>
      </c>
      <c r="L29" s="18">
        <f t="shared" si="6"/>
        <v>1412</v>
      </c>
      <c r="M29" s="4">
        <f>L29*60*'Berechnungen 525d'!$D$9/1000</f>
        <v>71.66951489361702</v>
      </c>
      <c r="N29" s="20">
        <f t="shared" si="7"/>
        <v>1534</v>
      </c>
      <c r="O29" s="20">
        <f t="shared" si="8"/>
        <v>1846</v>
      </c>
      <c r="P29" s="20">
        <f t="shared" si="1"/>
        <v>-312</v>
      </c>
      <c r="Q29" s="19">
        <f t="shared" si="9"/>
        <v>1534</v>
      </c>
      <c r="R29" s="19">
        <f t="shared" si="10"/>
        <v>56.15</v>
      </c>
      <c r="S29" s="19">
        <f t="shared" si="2"/>
        <v>1477.85</v>
      </c>
      <c r="T29" s="47">
        <f t="shared" si="3"/>
        <v>56.15</v>
      </c>
      <c r="U29" s="50">
        <f t="shared" si="4"/>
        <v>374</v>
      </c>
      <c r="V29" s="48">
        <f t="shared" si="5"/>
        <v>3.8370000000000002</v>
      </c>
    </row>
    <row r="30" spans="1:22" x14ac:dyDescent="0.25">
      <c r="A30">
        <v>6159</v>
      </c>
      <c r="B30">
        <v>1412</v>
      </c>
      <c r="C30">
        <v>3.8370000000000002</v>
      </c>
      <c r="D30">
        <v>56.15</v>
      </c>
      <c r="E30">
        <v>1704</v>
      </c>
      <c r="F30">
        <v>1846</v>
      </c>
      <c r="G30">
        <v>374</v>
      </c>
      <c r="K30" s="17">
        <f t="shared" si="0"/>
        <v>6.1589999999999998</v>
      </c>
      <c r="L30" s="18">
        <f t="shared" si="6"/>
        <v>1412</v>
      </c>
      <c r="M30" s="4">
        <f>L30*60*'Berechnungen 525d'!$D$9/1000</f>
        <v>71.66951489361702</v>
      </c>
      <c r="N30" s="20">
        <f t="shared" si="7"/>
        <v>1704</v>
      </c>
      <c r="O30" s="20">
        <f t="shared" si="8"/>
        <v>1846</v>
      </c>
      <c r="P30" s="20">
        <f t="shared" si="1"/>
        <v>-142</v>
      </c>
      <c r="Q30" s="19">
        <f t="shared" si="9"/>
        <v>1704</v>
      </c>
      <c r="R30" s="19">
        <f t="shared" si="10"/>
        <v>56.15</v>
      </c>
      <c r="S30" s="19">
        <f t="shared" si="2"/>
        <v>1647.85</v>
      </c>
      <c r="T30" s="47">
        <f t="shared" si="3"/>
        <v>56.15</v>
      </c>
      <c r="U30" s="50">
        <f t="shared" si="4"/>
        <v>374</v>
      </c>
      <c r="V30" s="48">
        <f t="shared" si="5"/>
        <v>3.8370000000000002</v>
      </c>
    </row>
    <row r="31" spans="1:22" x14ac:dyDescent="0.25">
      <c r="A31">
        <v>6349</v>
      </c>
      <c r="B31">
        <v>1476</v>
      </c>
      <c r="C31">
        <v>3.8370000000000002</v>
      </c>
      <c r="D31">
        <v>56.15</v>
      </c>
      <c r="E31">
        <v>1704</v>
      </c>
      <c r="F31">
        <v>1846</v>
      </c>
      <c r="G31">
        <v>374</v>
      </c>
      <c r="K31" s="17">
        <f t="shared" si="0"/>
        <v>6.3490000000000002</v>
      </c>
      <c r="L31" s="18">
        <f t="shared" si="6"/>
        <v>1476</v>
      </c>
      <c r="M31" s="4">
        <f>L31*60*'Berechnungen 525d'!$D$9/1000</f>
        <v>74.917991489361697</v>
      </c>
      <c r="N31" s="20">
        <f t="shared" si="7"/>
        <v>1704</v>
      </c>
      <c r="O31" s="20">
        <f t="shared" si="8"/>
        <v>1846</v>
      </c>
      <c r="P31" s="20">
        <f t="shared" si="1"/>
        <v>-142</v>
      </c>
      <c r="Q31" s="19">
        <f t="shared" si="9"/>
        <v>1704</v>
      </c>
      <c r="R31" s="19">
        <f t="shared" si="10"/>
        <v>56.15</v>
      </c>
      <c r="S31" s="19">
        <f t="shared" si="2"/>
        <v>1647.85</v>
      </c>
      <c r="T31" s="47">
        <f t="shared" si="3"/>
        <v>56.15</v>
      </c>
      <c r="U31" s="50">
        <f t="shared" si="4"/>
        <v>374</v>
      </c>
      <c r="V31" s="48">
        <f t="shared" si="5"/>
        <v>3.8370000000000002</v>
      </c>
    </row>
    <row r="32" spans="1:22" x14ac:dyDescent="0.25">
      <c r="A32">
        <v>6539</v>
      </c>
      <c r="B32">
        <v>1476</v>
      </c>
      <c r="C32">
        <v>3.8370000000000002</v>
      </c>
      <c r="D32">
        <v>56.15</v>
      </c>
      <c r="E32">
        <v>1704</v>
      </c>
      <c r="F32">
        <v>1846</v>
      </c>
      <c r="G32">
        <v>428</v>
      </c>
      <c r="K32" s="17">
        <f t="shared" si="0"/>
        <v>6.5389999999999997</v>
      </c>
      <c r="L32" s="18">
        <f t="shared" si="6"/>
        <v>1476</v>
      </c>
      <c r="M32" s="4">
        <f>L32*60*'Berechnungen 525d'!$D$9/1000</f>
        <v>74.917991489361697</v>
      </c>
      <c r="N32" s="20">
        <f t="shared" si="7"/>
        <v>1704</v>
      </c>
      <c r="O32" s="20">
        <f t="shared" si="8"/>
        <v>1846</v>
      </c>
      <c r="P32" s="20">
        <f t="shared" si="1"/>
        <v>-142</v>
      </c>
      <c r="Q32" s="19">
        <f t="shared" si="9"/>
        <v>1704</v>
      </c>
      <c r="R32" s="19">
        <f t="shared" si="10"/>
        <v>56.15</v>
      </c>
      <c r="S32" s="19">
        <f t="shared" si="2"/>
        <v>1647.85</v>
      </c>
      <c r="T32" s="47">
        <f t="shared" si="3"/>
        <v>56.15</v>
      </c>
      <c r="U32" s="50">
        <f t="shared" si="4"/>
        <v>428</v>
      </c>
      <c r="V32" s="48">
        <f t="shared" si="5"/>
        <v>3.8370000000000002</v>
      </c>
    </row>
    <row r="33" spans="1:22" x14ac:dyDescent="0.25">
      <c r="A33">
        <v>6719</v>
      </c>
      <c r="B33">
        <v>1476</v>
      </c>
      <c r="C33">
        <v>3.8370000000000002</v>
      </c>
      <c r="D33">
        <v>63.22</v>
      </c>
      <c r="E33">
        <v>1704</v>
      </c>
      <c r="F33">
        <v>1846</v>
      </c>
      <c r="G33">
        <v>428</v>
      </c>
      <c r="K33" s="17">
        <f t="shared" si="0"/>
        <v>6.7190000000000003</v>
      </c>
      <c r="L33" s="18">
        <f t="shared" si="6"/>
        <v>1476</v>
      </c>
      <c r="M33" s="4">
        <f>L33*60*'Berechnungen 525d'!$D$9/1000</f>
        <v>74.917991489361697</v>
      </c>
      <c r="N33" s="20">
        <f t="shared" si="7"/>
        <v>1704</v>
      </c>
      <c r="O33" s="20">
        <f t="shared" si="8"/>
        <v>1846</v>
      </c>
      <c r="P33" s="20">
        <f t="shared" si="1"/>
        <v>-142</v>
      </c>
      <c r="Q33" s="19">
        <f t="shared" si="9"/>
        <v>1704</v>
      </c>
      <c r="R33" s="19">
        <f t="shared" si="10"/>
        <v>63.22</v>
      </c>
      <c r="S33" s="19">
        <f t="shared" si="2"/>
        <v>1640.78</v>
      </c>
      <c r="T33" s="47">
        <f t="shared" si="3"/>
        <v>63.22</v>
      </c>
      <c r="U33" s="50">
        <f t="shared" si="4"/>
        <v>428</v>
      </c>
      <c r="V33" s="48">
        <f t="shared" si="5"/>
        <v>3.8370000000000002</v>
      </c>
    </row>
    <row r="34" spans="1:22" x14ac:dyDescent="0.25">
      <c r="A34">
        <v>6910</v>
      </c>
      <c r="B34">
        <v>1476</v>
      </c>
      <c r="C34">
        <v>3.8109999999999999</v>
      </c>
      <c r="D34">
        <v>63.22</v>
      </c>
      <c r="E34">
        <v>1704</v>
      </c>
      <c r="F34">
        <v>1846</v>
      </c>
      <c r="G34">
        <v>428</v>
      </c>
      <c r="K34" s="17">
        <f t="shared" si="0"/>
        <v>6.91</v>
      </c>
      <c r="L34" s="18">
        <f t="shared" si="6"/>
        <v>1476</v>
      </c>
      <c r="M34" s="4">
        <f>L34*60*'Berechnungen 525d'!$D$9/1000</f>
        <v>74.917991489361697</v>
      </c>
      <c r="N34" s="20">
        <f t="shared" si="7"/>
        <v>1704</v>
      </c>
      <c r="O34" s="20">
        <f t="shared" si="8"/>
        <v>1846</v>
      </c>
      <c r="P34" s="20">
        <f t="shared" si="1"/>
        <v>-142</v>
      </c>
      <c r="Q34" s="19">
        <f t="shared" si="9"/>
        <v>1704</v>
      </c>
      <c r="R34" s="19">
        <f t="shared" si="10"/>
        <v>63.22</v>
      </c>
      <c r="S34" s="19">
        <f t="shared" si="2"/>
        <v>1640.78</v>
      </c>
      <c r="T34" s="47">
        <f t="shared" si="3"/>
        <v>63.22</v>
      </c>
      <c r="U34" s="50">
        <f t="shared" si="4"/>
        <v>428</v>
      </c>
      <c r="V34" s="48">
        <f t="shared" si="5"/>
        <v>3.8109999999999999</v>
      </c>
    </row>
    <row r="35" spans="1:22" x14ac:dyDescent="0.25">
      <c r="A35">
        <v>7090</v>
      </c>
      <c r="B35">
        <v>1476</v>
      </c>
      <c r="C35">
        <v>3.8109999999999999</v>
      </c>
      <c r="D35">
        <v>63.22</v>
      </c>
      <c r="E35">
        <v>1704</v>
      </c>
      <c r="F35">
        <v>1931</v>
      </c>
      <c r="G35">
        <v>428</v>
      </c>
      <c r="K35" s="17">
        <f t="shared" si="0"/>
        <v>7.09</v>
      </c>
      <c r="L35" s="18">
        <f t="shared" si="6"/>
        <v>1476</v>
      </c>
      <c r="M35" s="4">
        <f>L35*60*'Berechnungen 525d'!$D$9/1000</f>
        <v>74.917991489361697</v>
      </c>
      <c r="N35" s="20">
        <f t="shared" si="7"/>
        <v>1704</v>
      </c>
      <c r="O35" s="20">
        <f t="shared" si="8"/>
        <v>1931</v>
      </c>
      <c r="P35" s="20">
        <f t="shared" si="1"/>
        <v>-227</v>
      </c>
      <c r="Q35" s="19">
        <f t="shared" si="9"/>
        <v>1704</v>
      </c>
      <c r="R35" s="19">
        <f t="shared" si="10"/>
        <v>63.22</v>
      </c>
      <c r="S35" s="19">
        <f t="shared" si="2"/>
        <v>1640.78</v>
      </c>
      <c r="T35" s="47">
        <f t="shared" si="3"/>
        <v>63.22</v>
      </c>
      <c r="U35" s="50">
        <f t="shared" si="4"/>
        <v>428</v>
      </c>
      <c r="V35" s="48">
        <f t="shared" si="5"/>
        <v>3.8109999999999999</v>
      </c>
    </row>
    <row r="36" spans="1:22" x14ac:dyDescent="0.25">
      <c r="A36">
        <v>7280</v>
      </c>
      <c r="B36">
        <v>1476</v>
      </c>
      <c r="C36">
        <v>3.8109999999999999</v>
      </c>
      <c r="D36">
        <v>63.22</v>
      </c>
      <c r="E36">
        <v>1951</v>
      </c>
      <c r="F36">
        <v>1931</v>
      </c>
      <c r="G36">
        <v>428</v>
      </c>
      <c r="K36" s="17">
        <f t="shared" si="0"/>
        <v>7.28</v>
      </c>
      <c r="L36" s="18">
        <f t="shared" si="6"/>
        <v>1476</v>
      </c>
      <c r="M36" s="4">
        <f>L36*60*'Berechnungen 525d'!$D$9/1000</f>
        <v>74.917991489361697</v>
      </c>
      <c r="N36" s="20">
        <f t="shared" si="7"/>
        <v>1951</v>
      </c>
      <c r="O36" s="20">
        <f t="shared" si="8"/>
        <v>1931</v>
      </c>
      <c r="P36" s="20">
        <f t="shared" si="1"/>
        <v>20</v>
      </c>
      <c r="Q36" s="19">
        <f t="shared" si="9"/>
        <v>1951</v>
      </c>
      <c r="R36" s="19">
        <f t="shared" si="10"/>
        <v>63.22</v>
      </c>
      <c r="S36" s="19">
        <f t="shared" si="2"/>
        <v>1887.78</v>
      </c>
      <c r="T36" s="47">
        <f t="shared" si="3"/>
        <v>63.22</v>
      </c>
      <c r="U36" s="50">
        <f t="shared" si="4"/>
        <v>428</v>
      </c>
      <c r="V36" s="48">
        <f t="shared" si="5"/>
        <v>3.8109999999999999</v>
      </c>
    </row>
    <row r="37" spans="1:22" x14ac:dyDescent="0.25">
      <c r="A37">
        <v>7471</v>
      </c>
      <c r="B37">
        <v>1567</v>
      </c>
      <c r="C37">
        <v>3.8109999999999999</v>
      </c>
      <c r="D37">
        <v>63.22</v>
      </c>
      <c r="E37">
        <v>1951</v>
      </c>
      <c r="F37">
        <v>1931</v>
      </c>
      <c r="G37">
        <v>428</v>
      </c>
      <c r="K37" s="17">
        <f t="shared" si="0"/>
        <v>7.4710000000000001</v>
      </c>
      <c r="L37" s="18">
        <f t="shared" si="6"/>
        <v>1567</v>
      </c>
      <c r="M37" s="4">
        <f>L37*60*'Berechnungen 525d'!$D$9/1000</f>
        <v>79.536919148936164</v>
      </c>
      <c r="N37" s="20">
        <f t="shared" si="7"/>
        <v>1951</v>
      </c>
      <c r="O37" s="20">
        <f t="shared" si="8"/>
        <v>1931</v>
      </c>
      <c r="P37" s="20">
        <f t="shared" si="1"/>
        <v>20</v>
      </c>
      <c r="Q37" s="19">
        <f t="shared" si="9"/>
        <v>1951</v>
      </c>
      <c r="R37" s="19">
        <f t="shared" si="10"/>
        <v>63.22</v>
      </c>
      <c r="S37" s="19">
        <f t="shared" si="2"/>
        <v>1887.78</v>
      </c>
      <c r="T37" s="47">
        <f t="shared" si="3"/>
        <v>63.22</v>
      </c>
      <c r="U37" s="50">
        <f t="shared" si="4"/>
        <v>428</v>
      </c>
      <c r="V37" s="48">
        <f t="shared" si="5"/>
        <v>3.8109999999999999</v>
      </c>
    </row>
    <row r="38" spans="1:22" x14ac:dyDescent="0.25">
      <c r="A38">
        <v>7661</v>
      </c>
      <c r="B38">
        <v>1567</v>
      </c>
      <c r="C38">
        <v>3.8109999999999999</v>
      </c>
      <c r="D38">
        <v>63.22</v>
      </c>
      <c r="E38">
        <v>1951</v>
      </c>
      <c r="F38">
        <v>1931</v>
      </c>
      <c r="G38">
        <v>470</v>
      </c>
      <c r="K38" s="17">
        <f t="shared" si="0"/>
        <v>7.6609999999999996</v>
      </c>
      <c r="L38" s="18">
        <f t="shared" si="6"/>
        <v>1567</v>
      </c>
      <c r="M38" s="4">
        <f>L38*60*'Berechnungen 525d'!$D$9/1000</f>
        <v>79.536919148936164</v>
      </c>
      <c r="N38" s="20">
        <f t="shared" si="7"/>
        <v>1951</v>
      </c>
      <c r="O38" s="20">
        <f t="shared" si="8"/>
        <v>1931</v>
      </c>
      <c r="P38" s="20">
        <f t="shared" si="1"/>
        <v>20</v>
      </c>
      <c r="Q38" s="19">
        <f t="shared" si="9"/>
        <v>1951</v>
      </c>
      <c r="R38" s="19">
        <f t="shared" si="10"/>
        <v>63.22</v>
      </c>
      <c r="S38" s="19">
        <f t="shared" si="2"/>
        <v>1887.78</v>
      </c>
      <c r="T38" s="47">
        <f t="shared" si="3"/>
        <v>63.22</v>
      </c>
      <c r="U38" s="50">
        <f t="shared" si="4"/>
        <v>470</v>
      </c>
      <c r="V38" s="48">
        <f t="shared" si="5"/>
        <v>3.8109999999999999</v>
      </c>
    </row>
    <row r="39" spans="1:22" x14ac:dyDescent="0.25">
      <c r="A39">
        <v>7851</v>
      </c>
      <c r="B39">
        <v>1567</v>
      </c>
      <c r="C39">
        <v>3.8109999999999999</v>
      </c>
      <c r="D39">
        <v>70.569999999999993</v>
      </c>
      <c r="E39">
        <v>1951</v>
      </c>
      <c r="F39">
        <v>1931</v>
      </c>
      <c r="G39">
        <v>470</v>
      </c>
      <c r="K39" s="17">
        <f t="shared" si="0"/>
        <v>7.851</v>
      </c>
      <c r="L39" s="18">
        <f t="shared" si="6"/>
        <v>1567</v>
      </c>
      <c r="M39" s="4">
        <f>L39*60*'Berechnungen 525d'!$D$9/1000</f>
        <v>79.536919148936164</v>
      </c>
      <c r="N39" s="20">
        <f t="shared" si="7"/>
        <v>1951</v>
      </c>
      <c r="O39" s="20">
        <f t="shared" si="8"/>
        <v>1931</v>
      </c>
      <c r="P39" s="20">
        <f t="shared" si="1"/>
        <v>20</v>
      </c>
      <c r="Q39" s="19">
        <f t="shared" si="9"/>
        <v>1951</v>
      </c>
      <c r="R39" s="19">
        <f t="shared" si="10"/>
        <v>70.569999999999993</v>
      </c>
      <c r="S39" s="19">
        <f t="shared" si="2"/>
        <v>1880.43</v>
      </c>
      <c r="T39" s="47">
        <f t="shared" si="3"/>
        <v>70.569999999999993</v>
      </c>
      <c r="U39" s="50">
        <f t="shared" si="4"/>
        <v>470</v>
      </c>
      <c r="V39" s="48">
        <f t="shared" si="5"/>
        <v>3.8109999999999999</v>
      </c>
    </row>
    <row r="40" spans="1:22" x14ac:dyDescent="0.25">
      <c r="A40">
        <v>8051</v>
      </c>
      <c r="B40">
        <v>1567</v>
      </c>
      <c r="C40">
        <v>3.8069999999999999</v>
      </c>
      <c r="D40">
        <v>70.569999999999993</v>
      </c>
      <c r="E40">
        <v>1951</v>
      </c>
      <c r="F40">
        <v>1931</v>
      </c>
      <c r="G40">
        <v>470</v>
      </c>
      <c r="K40" s="17">
        <f t="shared" si="0"/>
        <v>8.0510000000000002</v>
      </c>
      <c r="L40" s="18">
        <f t="shared" si="6"/>
        <v>1567</v>
      </c>
      <c r="M40" s="4">
        <f>L40*60*'Berechnungen 525d'!$D$9/1000</f>
        <v>79.536919148936164</v>
      </c>
      <c r="N40" s="20">
        <f t="shared" si="7"/>
        <v>1951</v>
      </c>
      <c r="O40" s="20">
        <f t="shared" si="8"/>
        <v>1931</v>
      </c>
      <c r="P40" s="20">
        <f t="shared" si="1"/>
        <v>20</v>
      </c>
      <c r="Q40" s="19">
        <f t="shared" si="9"/>
        <v>1951</v>
      </c>
      <c r="R40" s="19">
        <f t="shared" si="10"/>
        <v>70.569999999999993</v>
      </c>
      <c r="S40" s="19">
        <f t="shared" si="2"/>
        <v>1880.43</v>
      </c>
      <c r="T40" s="47">
        <f t="shared" si="3"/>
        <v>70.569999999999993</v>
      </c>
      <c r="U40" s="50">
        <f t="shared" si="4"/>
        <v>470</v>
      </c>
      <c r="V40" s="48">
        <f t="shared" si="5"/>
        <v>3.8069999999999999</v>
      </c>
    </row>
    <row r="41" spans="1:22" x14ac:dyDescent="0.25">
      <c r="A41">
        <v>8242</v>
      </c>
      <c r="B41">
        <v>1567</v>
      </c>
      <c r="C41">
        <v>3.8069999999999999</v>
      </c>
      <c r="D41">
        <v>70.569999999999993</v>
      </c>
      <c r="E41">
        <v>1951</v>
      </c>
      <c r="F41">
        <v>2023</v>
      </c>
      <c r="G41">
        <v>470</v>
      </c>
      <c r="K41" s="17">
        <f t="shared" si="0"/>
        <v>8.2420000000000009</v>
      </c>
      <c r="L41" s="18">
        <f t="shared" si="6"/>
        <v>1567</v>
      </c>
      <c r="M41" s="4">
        <f>L41*60*'Berechnungen 525d'!$D$9/1000</f>
        <v>79.536919148936164</v>
      </c>
      <c r="N41" s="20">
        <f t="shared" si="7"/>
        <v>1951</v>
      </c>
      <c r="O41" s="20">
        <f t="shared" si="8"/>
        <v>2023</v>
      </c>
      <c r="P41" s="20">
        <f t="shared" si="1"/>
        <v>-72</v>
      </c>
      <c r="Q41" s="19">
        <f t="shared" si="9"/>
        <v>1951</v>
      </c>
      <c r="R41" s="19">
        <f t="shared" si="10"/>
        <v>70.569999999999993</v>
      </c>
      <c r="S41" s="19">
        <f t="shared" si="2"/>
        <v>1880.43</v>
      </c>
      <c r="T41" s="47">
        <f t="shared" si="3"/>
        <v>70.569999999999993</v>
      </c>
      <c r="U41" s="50">
        <f t="shared" si="4"/>
        <v>470</v>
      </c>
      <c r="V41" s="48">
        <f t="shared" si="5"/>
        <v>3.8069999999999999</v>
      </c>
    </row>
    <row r="42" spans="1:22" x14ac:dyDescent="0.25">
      <c r="A42">
        <v>8432</v>
      </c>
      <c r="B42">
        <v>1567</v>
      </c>
      <c r="C42">
        <v>3.8069999999999999</v>
      </c>
      <c r="D42">
        <v>70.569999999999993</v>
      </c>
      <c r="E42">
        <v>2186</v>
      </c>
      <c r="F42">
        <v>2023</v>
      </c>
      <c r="G42">
        <v>470</v>
      </c>
      <c r="K42" s="17">
        <f t="shared" si="0"/>
        <v>8.4320000000000004</v>
      </c>
      <c r="L42" s="18">
        <f t="shared" si="6"/>
        <v>1567</v>
      </c>
      <c r="M42" s="4">
        <f>L42*60*'Berechnungen 525d'!$D$9/1000</f>
        <v>79.536919148936164</v>
      </c>
      <c r="N42" s="20">
        <f t="shared" si="7"/>
        <v>2186</v>
      </c>
      <c r="O42" s="20">
        <f t="shared" si="8"/>
        <v>2023</v>
      </c>
      <c r="P42" s="20">
        <f t="shared" si="1"/>
        <v>163</v>
      </c>
      <c r="Q42" s="19">
        <f t="shared" si="9"/>
        <v>2186</v>
      </c>
      <c r="R42" s="19">
        <f t="shared" si="10"/>
        <v>70.569999999999993</v>
      </c>
      <c r="S42" s="19">
        <f t="shared" si="2"/>
        <v>2115.4299999999998</v>
      </c>
      <c r="T42" s="47">
        <f t="shared" si="3"/>
        <v>70.569999999999993</v>
      </c>
      <c r="U42" s="50">
        <f t="shared" si="4"/>
        <v>470</v>
      </c>
      <c r="V42" s="48">
        <f t="shared" si="5"/>
        <v>3.8069999999999999</v>
      </c>
    </row>
    <row r="43" spans="1:22" x14ac:dyDescent="0.25">
      <c r="A43">
        <v>8602</v>
      </c>
      <c r="B43">
        <v>1674</v>
      </c>
      <c r="C43">
        <v>3.8069999999999999</v>
      </c>
      <c r="D43">
        <v>70.569999999999993</v>
      </c>
      <c r="E43">
        <v>2186</v>
      </c>
      <c r="F43">
        <v>2023</v>
      </c>
      <c r="G43">
        <v>470</v>
      </c>
      <c r="K43" s="17">
        <f t="shared" si="0"/>
        <v>8.6020000000000003</v>
      </c>
      <c r="L43" s="18">
        <f t="shared" si="6"/>
        <v>1674</v>
      </c>
      <c r="M43" s="4">
        <f>L43*60*'Berechnungen 525d'!$D$9/1000</f>
        <v>84.967965957446808</v>
      </c>
      <c r="N43" s="20">
        <f t="shared" si="7"/>
        <v>2186</v>
      </c>
      <c r="O43" s="20">
        <f t="shared" si="8"/>
        <v>2023</v>
      </c>
      <c r="P43" s="20">
        <f t="shared" si="1"/>
        <v>163</v>
      </c>
      <c r="Q43" s="19">
        <f t="shared" si="9"/>
        <v>2186</v>
      </c>
      <c r="R43" s="19">
        <f t="shared" si="10"/>
        <v>70.569999999999993</v>
      </c>
      <c r="S43" s="19">
        <f t="shared" si="2"/>
        <v>2115.4299999999998</v>
      </c>
      <c r="T43" s="47">
        <f t="shared" si="3"/>
        <v>70.569999999999993</v>
      </c>
      <c r="U43" s="50">
        <f t="shared" si="4"/>
        <v>470</v>
      </c>
      <c r="V43" s="48">
        <f t="shared" si="5"/>
        <v>3.8069999999999999</v>
      </c>
    </row>
    <row r="44" spans="1:22" x14ac:dyDescent="0.25">
      <c r="A44">
        <v>8802</v>
      </c>
      <c r="B44">
        <v>1674</v>
      </c>
      <c r="C44">
        <v>3.8069999999999999</v>
      </c>
      <c r="D44">
        <v>70.569999999999993</v>
      </c>
      <c r="E44">
        <v>2186</v>
      </c>
      <c r="F44">
        <v>2023</v>
      </c>
      <c r="G44">
        <v>486</v>
      </c>
      <c r="K44" s="17">
        <f t="shared" si="0"/>
        <v>8.8019999999999996</v>
      </c>
      <c r="L44" s="18">
        <f t="shared" si="6"/>
        <v>1674</v>
      </c>
      <c r="M44" s="4">
        <f>L44*60*'Berechnungen 525d'!$D$9/1000</f>
        <v>84.967965957446808</v>
      </c>
      <c r="N44" s="20">
        <f t="shared" si="7"/>
        <v>2186</v>
      </c>
      <c r="O44" s="20">
        <f t="shared" si="8"/>
        <v>2023</v>
      </c>
      <c r="P44" s="20">
        <f t="shared" si="1"/>
        <v>163</v>
      </c>
      <c r="Q44" s="19">
        <f t="shared" si="9"/>
        <v>2186</v>
      </c>
      <c r="R44" s="19">
        <f t="shared" si="10"/>
        <v>70.569999999999993</v>
      </c>
      <c r="S44" s="19">
        <f t="shared" si="2"/>
        <v>2115.4299999999998</v>
      </c>
      <c r="T44" s="47">
        <f t="shared" si="3"/>
        <v>70.569999999999993</v>
      </c>
      <c r="U44" s="50">
        <f t="shared" si="4"/>
        <v>486</v>
      </c>
      <c r="V44" s="48">
        <f t="shared" si="5"/>
        <v>3.8069999999999999</v>
      </c>
    </row>
    <row r="45" spans="1:22" x14ac:dyDescent="0.25">
      <c r="A45">
        <v>8993</v>
      </c>
      <c r="B45">
        <v>1674</v>
      </c>
      <c r="C45">
        <v>3.8069999999999999</v>
      </c>
      <c r="D45">
        <v>70</v>
      </c>
      <c r="E45">
        <v>2186</v>
      </c>
      <c r="F45">
        <v>2023</v>
      </c>
      <c r="G45">
        <v>486</v>
      </c>
      <c r="K45" s="17">
        <f t="shared" si="0"/>
        <v>8.9930000000000003</v>
      </c>
      <c r="L45" s="18">
        <f t="shared" si="6"/>
        <v>1674</v>
      </c>
      <c r="M45" s="4">
        <f>L45*60*'Berechnungen 525d'!$D$9/1000</f>
        <v>84.967965957446808</v>
      </c>
      <c r="N45" s="20">
        <f t="shared" si="7"/>
        <v>2186</v>
      </c>
      <c r="O45" s="20">
        <f t="shared" si="8"/>
        <v>2023</v>
      </c>
      <c r="P45" s="20">
        <f t="shared" si="1"/>
        <v>163</v>
      </c>
      <c r="Q45" s="19">
        <f t="shared" si="9"/>
        <v>2186</v>
      </c>
      <c r="R45" s="19">
        <f t="shared" si="10"/>
        <v>70</v>
      </c>
      <c r="S45" s="19">
        <f t="shared" si="2"/>
        <v>2116</v>
      </c>
      <c r="T45" s="47">
        <f t="shared" si="3"/>
        <v>70</v>
      </c>
      <c r="U45" s="50">
        <f t="shared" si="4"/>
        <v>486</v>
      </c>
      <c r="V45" s="48">
        <f t="shared" si="5"/>
        <v>3.8069999999999999</v>
      </c>
    </row>
    <row r="46" spans="1:22" x14ac:dyDescent="0.25">
      <c r="A46">
        <v>9183</v>
      </c>
      <c r="B46">
        <v>1674</v>
      </c>
      <c r="C46">
        <v>3.8069999999999999</v>
      </c>
      <c r="D46">
        <v>70</v>
      </c>
      <c r="E46">
        <v>2186</v>
      </c>
      <c r="F46">
        <v>2023</v>
      </c>
      <c r="G46">
        <v>486</v>
      </c>
      <c r="K46" s="17">
        <f t="shared" si="0"/>
        <v>9.1829999999999998</v>
      </c>
      <c r="L46" s="18">
        <f t="shared" si="6"/>
        <v>1674</v>
      </c>
      <c r="M46" s="4">
        <f>L46*60*'Berechnungen 525d'!$D$9/1000</f>
        <v>84.967965957446808</v>
      </c>
      <c r="N46" s="20">
        <f t="shared" si="7"/>
        <v>2186</v>
      </c>
      <c r="O46" s="20">
        <f t="shared" si="8"/>
        <v>2023</v>
      </c>
      <c r="P46" s="20">
        <f t="shared" si="1"/>
        <v>163</v>
      </c>
      <c r="Q46" s="19">
        <f t="shared" si="9"/>
        <v>2186</v>
      </c>
      <c r="R46" s="19">
        <f t="shared" si="10"/>
        <v>70</v>
      </c>
      <c r="S46" s="19">
        <f t="shared" si="2"/>
        <v>2116</v>
      </c>
      <c r="T46" s="47">
        <f t="shared" si="3"/>
        <v>70</v>
      </c>
      <c r="U46" s="50">
        <f t="shared" si="4"/>
        <v>486</v>
      </c>
      <c r="V46" s="48">
        <f t="shared" si="5"/>
        <v>3.8069999999999999</v>
      </c>
    </row>
    <row r="47" spans="1:22" x14ac:dyDescent="0.25">
      <c r="A47">
        <v>9373</v>
      </c>
      <c r="B47">
        <v>1674</v>
      </c>
      <c r="C47">
        <v>3.8069999999999999</v>
      </c>
      <c r="D47">
        <v>70</v>
      </c>
      <c r="E47">
        <v>2186</v>
      </c>
      <c r="F47">
        <v>2126</v>
      </c>
      <c r="G47">
        <v>486</v>
      </c>
      <c r="K47" s="17">
        <f t="shared" si="0"/>
        <v>9.3729999999999993</v>
      </c>
      <c r="L47" s="18">
        <f t="shared" si="6"/>
        <v>1674</v>
      </c>
      <c r="M47" s="4">
        <f>L47*60*'Berechnungen 525d'!$D$9/1000</f>
        <v>84.967965957446808</v>
      </c>
      <c r="N47" s="20">
        <f t="shared" si="7"/>
        <v>2186</v>
      </c>
      <c r="O47" s="20">
        <f t="shared" si="8"/>
        <v>2126</v>
      </c>
      <c r="P47" s="20">
        <f t="shared" si="1"/>
        <v>60</v>
      </c>
      <c r="Q47" s="19">
        <f t="shared" si="9"/>
        <v>2186</v>
      </c>
      <c r="R47" s="19">
        <f t="shared" si="10"/>
        <v>70</v>
      </c>
      <c r="S47" s="19">
        <f t="shared" si="2"/>
        <v>2116</v>
      </c>
      <c r="T47" s="47">
        <f t="shared" si="3"/>
        <v>70</v>
      </c>
      <c r="U47" s="50">
        <f t="shared" si="4"/>
        <v>486</v>
      </c>
      <c r="V47" s="48">
        <f t="shared" si="5"/>
        <v>3.8069999999999999</v>
      </c>
    </row>
    <row r="48" spans="1:22" x14ac:dyDescent="0.25">
      <c r="A48">
        <v>9553</v>
      </c>
      <c r="B48">
        <v>1674</v>
      </c>
      <c r="C48">
        <v>3.8069999999999999</v>
      </c>
      <c r="D48">
        <v>70</v>
      </c>
      <c r="E48">
        <v>2133</v>
      </c>
      <c r="F48">
        <v>2126</v>
      </c>
      <c r="G48">
        <v>486</v>
      </c>
      <c r="K48" s="17">
        <f t="shared" si="0"/>
        <v>9.5530000000000008</v>
      </c>
      <c r="L48" s="18">
        <f t="shared" si="6"/>
        <v>1674</v>
      </c>
      <c r="M48" s="4">
        <f>L48*60*'Berechnungen 525d'!$D$9/1000</f>
        <v>84.967965957446808</v>
      </c>
      <c r="N48" s="20">
        <f t="shared" si="7"/>
        <v>2133</v>
      </c>
      <c r="O48" s="20">
        <f t="shared" si="8"/>
        <v>2126</v>
      </c>
      <c r="P48" s="20">
        <f t="shared" si="1"/>
        <v>7</v>
      </c>
      <c r="Q48" s="19">
        <f t="shared" si="9"/>
        <v>2133</v>
      </c>
      <c r="R48" s="19">
        <f t="shared" si="10"/>
        <v>70</v>
      </c>
      <c r="S48" s="19">
        <f t="shared" si="2"/>
        <v>2063</v>
      </c>
      <c r="T48" s="47">
        <f t="shared" si="3"/>
        <v>70</v>
      </c>
      <c r="U48" s="50">
        <f t="shared" si="4"/>
        <v>486</v>
      </c>
      <c r="V48" s="48">
        <f t="shared" si="5"/>
        <v>3.8069999999999999</v>
      </c>
    </row>
    <row r="49" spans="1:22" x14ac:dyDescent="0.25">
      <c r="A49">
        <v>9744</v>
      </c>
      <c r="B49">
        <v>1783</v>
      </c>
      <c r="C49">
        <v>3.8069999999999999</v>
      </c>
      <c r="D49">
        <v>70</v>
      </c>
      <c r="E49">
        <v>2133</v>
      </c>
      <c r="F49">
        <v>2126</v>
      </c>
      <c r="G49">
        <v>486</v>
      </c>
      <c r="K49" s="17">
        <f t="shared" si="0"/>
        <v>9.7439999999999998</v>
      </c>
      <c r="L49" s="18">
        <f t="shared" si="6"/>
        <v>1783</v>
      </c>
      <c r="M49" s="4">
        <f>L49*60*'Berechnungen 525d'!$D$9/1000</f>
        <v>90.500527659574459</v>
      </c>
      <c r="N49" s="20">
        <f t="shared" si="7"/>
        <v>2133</v>
      </c>
      <c r="O49" s="20">
        <f t="shared" si="8"/>
        <v>2126</v>
      </c>
      <c r="P49" s="20">
        <f t="shared" si="1"/>
        <v>7</v>
      </c>
      <c r="Q49" s="19">
        <f t="shared" si="9"/>
        <v>2133</v>
      </c>
      <c r="R49" s="19">
        <f t="shared" si="10"/>
        <v>70</v>
      </c>
      <c r="S49" s="19">
        <f t="shared" si="2"/>
        <v>2063</v>
      </c>
      <c r="T49" s="47">
        <f t="shared" si="3"/>
        <v>70</v>
      </c>
      <c r="U49" s="50">
        <f t="shared" si="4"/>
        <v>486</v>
      </c>
      <c r="V49" s="48">
        <f t="shared" si="5"/>
        <v>3.8069999999999999</v>
      </c>
    </row>
    <row r="50" spans="1:22" x14ac:dyDescent="0.25">
      <c r="A50">
        <v>9914</v>
      </c>
      <c r="B50">
        <v>1783</v>
      </c>
      <c r="C50">
        <v>3.8069999999999999</v>
      </c>
      <c r="D50">
        <v>70</v>
      </c>
      <c r="E50">
        <v>2133</v>
      </c>
      <c r="F50">
        <v>2126</v>
      </c>
      <c r="G50">
        <v>494</v>
      </c>
      <c r="K50" s="17">
        <f t="shared" si="0"/>
        <v>9.9139999999999997</v>
      </c>
      <c r="L50" s="18">
        <f t="shared" si="6"/>
        <v>1783</v>
      </c>
      <c r="M50" s="4">
        <f>L50*60*'Berechnungen 525d'!$D$9/1000</f>
        <v>90.500527659574459</v>
      </c>
      <c r="N50" s="20">
        <f t="shared" si="7"/>
        <v>2133</v>
      </c>
      <c r="O50" s="20">
        <f t="shared" si="8"/>
        <v>2126</v>
      </c>
      <c r="P50" s="20">
        <f t="shared" si="1"/>
        <v>7</v>
      </c>
      <c r="Q50" s="19">
        <f t="shared" si="9"/>
        <v>2133</v>
      </c>
      <c r="R50" s="19">
        <f t="shared" si="10"/>
        <v>70</v>
      </c>
      <c r="S50" s="19">
        <f t="shared" si="2"/>
        <v>2063</v>
      </c>
      <c r="T50" s="47">
        <f t="shared" si="3"/>
        <v>70</v>
      </c>
      <c r="U50" s="50">
        <f t="shared" si="4"/>
        <v>494</v>
      </c>
      <c r="V50" s="48">
        <f t="shared" si="5"/>
        <v>3.8069999999999999</v>
      </c>
    </row>
    <row r="51" spans="1:22" x14ac:dyDescent="0.25">
      <c r="A51">
        <v>10114</v>
      </c>
      <c r="B51">
        <v>1783</v>
      </c>
      <c r="C51">
        <v>3.8069999999999999</v>
      </c>
      <c r="D51">
        <v>70.72</v>
      </c>
      <c r="E51">
        <v>2133</v>
      </c>
      <c r="F51">
        <v>2126</v>
      </c>
      <c r="G51">
        <v>494</v>
      </c>
      <c r="K51" s="17">
        <f t="shared" si="0"/>
        <v>10.114000000000001</v>
      </c>
      <c r="L51" s="18">
        <f t="shared" si="6"/>
        <v>1783</v>
      </c>
      <c r="M51" s="4">
        <f>L51*60*'Berechnungen 525d'!$D$9/1000</f>
        <v>90.500527659574459</v>
      </c>
      <c r="N51" s="20">
        <f t="shared" si="7"/>
        <v>2133</v>
      </c>
      <c r="O51" s="20">
        <f t="shared" si="8"/>
        <v>2126</v>
      </c>
      <c r="P51" s="20">
        <f t="shared" si="1"/>
        <v>7</v>
      </c>
      <c r="Q51" s="19">
        <f t="shared" si="9"/>
        <v>2133</v>
      </c>
      <c r="R51" s="19">
        <f t="shared" si="10"/>
        <v>70.72</v>
      </c>
      <c r="S51" s="19">
        <f t="shared" si="2"/>
        <v>2062.2800000000002</v>
      </c>
      <c r="T51" s="47">
        <f t="shared" si="3"/>
        <v>70.72</v>
      </c>
      <c r="U51" s="50">
        <f t="shared" si="4"/>
        <v>494</v>
      </c>
      <c r="V51" s="48">
        <f t="shared" si="5"/>
        <v>3.8069999999999999</v>
      </c>
    </row>
    <row r="52" spans="1:22" x14ac:dyDescent="0.25">
      <c r="A52">
        <v>10305</v>
      </c>
      <c r="B52">
        <v>1783</v>
      </c>
      <c r="C52">
        <v>3.794</v>
      </c>
      <c r="D52">
        <v>70.72</v>
      </c>
      <c r="E52">
        <v>2133</v>
      </c>
      <c r="F52">
        <v>2126</v>
      </c>
      <c r="G52">
        <v>494</v>
      </c>
      <c r="K52" s="17">
        <f t="shared" si="0"/>
        <v>10.305</v>
      </c>
      <c r="L52" s="18">
        <f t="shared" si="6"/>
        <v>1783</v>
      </c>
      <c r="M52" s="4">
        <f>L52*60*'Berechnungen 525d'!$D$9/1000</f>
        <v>90.500527659574459</v>
      </c>
      <c r="N52" s="20">
        <f t="shared" si="7"/>
        <v>2133</v>
      </c>
      <c r="O52" s="20">
        <f t="shared" si="8"/>
        <v>2126</v>
      </c>
      <c r="P52" s="20">
        <f t="shared" si="1"/>
        <v>7</v>
      </c>
      <c r="Q52" s="19">
        <f t="shared" si="9"/>
        <v>2133</v>
      </c>
      <c r="R52" s="19">
        <f t="shared" si="10"/>
        <v>70.72</v>
      </c>
      <c r="S52" s="19">
        <f t="shared" si="2"/>
        <v>2062.2800000000002</v>
      </c>
      <c r="T52" s="47">
        <f t="shared" si="3"/>
        <v>70.72</v>
      </c>
      <c r="U52" s="50">
        <f t="shared" si="4"/>
        <v>494</v>
      </c>
      <c r="V52" s="48">
        <f t="shared" si="5"/>
        <v>3.794</v>
      </c>
    </row>
    <row r="53" spans="1:22" x14ac:dyDescent="0.25">
      <c r="A53">
        <v>10495</v>
      </c>
      <c r="B53">
        <v>1783</v>
      </c>
      <c r="C53">
        <v>3.794</v>
      </c>
      <c r="D53">
        <v>70.72</v>
      </c>
      <c r="E53">
        <v>2133</v>
      </c>
      <c r="F53">
        <v>2233</v>
      </c>
      <c r="G53">
        <v>494</v>
      </c>
      <c r="K53" s="17">
        <f t="shared" si="0"/>
        <v>10.494999999999999</v>
      </c>
      <c r="L53" s="18">
        <f t="shared" si="6"/>
        <v>1783</v>
      </c>
      <c r="M53" s="4">
        <f>L53*60*'Berechnungen 525d'!$D$9/1000</f>
        <v>90.500527659574459</v>
      </c>
      <c r="N53" s="20">
        <f t="shared" si="7"/>
        <v>2133</v>
      </c>
      <c r="O53" s="20">
        <f t="shared" si="8"/>
        <v>2233</v>
      </c>
      <c r="P53" s="20">
        <f t="shared" si="1"/>
        <v>-100</v>
      </c>
      <c r="Q53" s="19">
        <f t="shared" si="9"/>
        <v>2133</v>
      </c>
      <c r="R53" s="19">
        <f t="shared" si="10"/>
        <v>70.72</v>
      </c>
      <c r="S53" s="19">
        <f t="shared" si="2"/>
        <v>2062.2800000000002</v>
      </c>
      <c r="T53" s="47">
        <f t="shared" si="3"/>
        <v>70.72</v>
      </c>
      <c r="U53" s="50">
        <f t="shared" si="4"/>
        <v>494</v>
      </c>
      <c r="V53" s="48">
        <f t="shared" si="5"/>
        <v>3.794</v>
      </c>
    </row>
    <row r="54" spans="1:22" x14ac:dyDescent="0.25">
      <c r="A54">
        <v>10685</v>
      </c>
      <c r="B54">
        <v>1783</v>
      </c>
      <c r="C54">
        <v>3.794</v>
      </c>
      <c r="D54">
        <v>70.72</v>
      </c>
      <c r="E54">
        <v>2294</v>
      </c>
      <c r="F54">
        <v>2233</v>
      </c>
      <c r="G54">
        <v>494</v>
      </c>
      <c r="K54" s="17">
        <f t="shared" si="0"/>
        <v>10.685</v>
      </c>
      <c r="L54" s="18">
        <f t="shared" si="6"/>
        <v>1783</v>
      </c>
      <c r="M54" s="4">
        <f>L54*60*'Berechnungen 525d'!$D$9/1000</f>
        <v>90.500527659574459</v>
      </c>
      <c r="N54" s="20">
        <f t="shared" si="7"/>
        <v>2294</v>
      </c>
      <c r="O54" s="20">
        <f t="shared" si="8"/>
        <v>2233</v>
      </c>
      <c r="P54" s="20">
        <f t="shared" si="1"/>
        <v>61</v>
      </c>
      <c r="Q54" s="19">
        <f t="shared" si="9"/>
        <v>2294</v>
      </c>
      <c r="R54" s="19">
        <f t="shared" si="10"/>
        <v>70.72</v>
      </c>
      <c r="S54" s="19">
        <f t="shared" si="2"/>
        <v>2223.2800000000002</v>
      </c>
      <c r="T54" s="47">
        <f t="shared" si="3"/>
        <v>70.72</v>
      </c>
      <c r="U54" s="50">
        <f t="shared" si="4"/>
        <v>494</v>
      </c>
      <c r="V54" s="48">
        <f t="shared" si="5"/>
        <v>3.794</v>
      </c>
    </row>
    <row r="55" spans="1:22" x14ac:dyDescent="0.25">
      <c r="A55">
        <v>10875</v>
      </c>
      <c r="B55">
        <v>1889</v>
      </c>
      <c r="C55">
        <v>3.794</v>
      </c>
      <c r="D55">
        <v>70.72</v>
      </c>
      <c r="E55">
        <v>2294</v>
      </c>
      <c r="F55">
        <v>2233</v>
      </c>
      <c r="G55">
        <v>494</v>
      </c>
      <c r="K55" s="17">
        <f t="shared" si="0"/>
        <v>10.875</v>
      </c>
      <c r="L55" s="18">
        <f t="shared" si="6"/>
        <v>1889</v>
      </c>
      <c r="M55" s="4">
        <f>L55*60*'Berechnungen 525d'!$D$9/1000</f>
        <v>95.880817021276584</v>
      </c>
      <c r="N55" s="20">
        <f t="shared" si="7"/>
        <v>2294</v>
      </c>
      <c r="O55" s="20">
        <f t="shared" si="8"/>
        <v>2233</v>
      </c>
      <c r="P55" s="20">
        <f t="shared" si="1"/>
        <v>61</v>
      </c>
      <c r="Q55" s="19">
        <f t="shared" si="9"/>
        <v>2294</v>
      </c>
      <c r="R55" s="19">
        <f t="shared" si="10"/>
        <v>70.72</v>
      </c>
      <c r="S55" s="19">
        <f t="shared" si="2"/>
        <v>2223.2800000000002</v>
      </c>
      <c r="T55" s="47">
        <f t="shared" si="3"/>
        <v>70.72</v>
      </c>
      <c r="U55" s="50">
        <f t="shared" si="4"/>
        <v>494</v>
      </c>
      <c r="V55" s="48">
        <f t="shared" si="5"/>
        <v>3.794</v>
      </c>
    </row>
    <row r="56" spans="1:22" x14ac:dyDescent="0.25">
      <c r="A56">
        <v>11066</v>
      </c>
      <c r="B56">
        <v>1889</v>
      </c>
      <c r="C56">
        <v>3.794</v>
      </c>
      <c r="D56">
        <v>70.72</v>
      </c>
      <c r="E56">
        <v>2294</v>
      </c>
      <c r="F56">
        <v>2233</v>
      </c>
      <c r="G56">
        <v>506</v>
      </c>
      <c r="K56" s="17">
        <f t="shared" si="0"/>
        <v>11.066000000000001</v>
      </c>
      <c r="L56" s="18">
        <f t="shared" si="6"/>
        <v>1889</v>
      </c>
      <c r="M56" s="4">
        <f>L56*60*'Berechnungen 525d'!$D$9/1000</f>
        <v>95.880817021276584</v>
      </c>
      <c r="N56" s="20">
        <f t="shared" si="7"/>
        <v>2294</v>
      </c>
      <c r="O56" s="20">
        <f t="shared" si="8"/>
        <v>2233</v>
      </c>
      <c r="P56" s="20">
        <f t="shared" si="1"/>
        <v>61</v>
      </c>
      <c r="Q56" s="19">
        <f t="shared" si="9"/>
        <v>2294</v>
      </c>
      <c r="R56" s="19">
        <f t="shared" si="10"/>
        <v>70.72</v>
      </c>
      <c r="S56" s="19">
        <f t="shared" si="2"/>
        <v>2223.2800000000002</v>
      </c>
      <c r="T56" s="47">
        <f t="shared" si="3"/>
        <v>70.72</v>
      </c>
      <c r="U56" s="50">
        <f t="shared" si="4"/>
        <v>506</v>
      </c>
      <c r="V56" s="48">
        <f t="shared" si="5"/>
        <v>3.794</v>
      </c>
    </row>
    <row r="57" spans="1:22" x14ac:dyDescent="0.25">
      <c r="A57">
        <v>11266</v>
      </c>
      <c r="B57">
        <v>1889</v>
      </c>
      <c r="C57">
        <v>3.794</v>
      </c>
      <c r="D57">
        <v>70.8</v>
      </c>
      <c r="E57">
        <v>2294</v>
      </c>
      <c r="F57">
        <v>2233</v>
      </c>
      <c r="G57">
        <v>506</v>
      </c>
      <c r="K57" s="17">
        <f t="shared" si="0"/>
        <v>11.266</v>
      </c>
      <c r="L57" s="18">
        <f t="shared" si="6"/>
        <v>1889</v>
      </c>
      <c r="M57" s="4">
        <f>L57*60*'Berechnungen 525d'!$D$9/1000</f>
        <v>95.880817021276584</v>
      </c>
      <c r="N57" s="20">
        <f t="shared" si="7"/>
        <v>2294</v>
      </c>
      <c r="O57" s="20">
        <f t="shared" si="8"/>
        <v>2233</v>
      </c>
      <c r="P57" s="20">
        <f t="shared" si="1"/>
        <v>61</v>
      </c>
      <c r="Q57" s="19">
        <f t="shared" si="9"/>
        <v>2294</v>
      </c>
      <c r="R57" s="19">
        <f t="shared" si="10"/>
        <v>70.8</v>
      </c>
      <c r="S57" s="19">
        <f t="shared" si="2"/>
        <v>2223.1999999999998</v>
      </c>
      <c r="T57" s="47">
        <f t="shared" si="3"/>
        <v>70.8</v>
      </c>
      <c r="U57" s="50">
        <f t="shared" si="4"/>
        <v>506</v>
      </c>
      <c r="V57" s="48">
        <f t="shared" si="5"/>
        <v>3.794</v>
      </c>
    </row>
    <row r="58" spans="1:22" x14ac:dyDescent="0.25">
      <c r="A58">
        <v>11456</v>
      </c>
      <c r="B58">
        <v>1889</v>
      </c>
      <c r="C58">
        <v>3.782</v>
      </c>
      <c r="D58">
        <v>70.8</v>
      </c>
      <c r="E58">
        <v>2294</v>
      </c>
      <c r="F58">
        <v>2233</v>
      </c>
      <c r="G58">
        <v>506</v>
      </c>
      <c r="K58" s="17">
        <f t="shared" si="0"/>
        <v>11.456</v>
      </c>
      <c r="L58" s="18">
        <f t="shared" si="6"/>
        <v>1889</v>
      </c>
      <c r="M58" s="4">
        <f>L58*60*'Berechnungen 525d'!$D$9/1000</f>
        <v>95.880817021276584</v>
      </c>
      <c r="N58" s="20">
        <f t="shared" si="7"/>
        <v>2294</v>
      </c>
      <c r="O58" s="20">
        <f t="shared" si="8"/>
        <v>2233</v>
      </c>
      <c r="P58" s="20">
        <f t="shared" si="1"/>
        <v>61</v>
      </c>
      <c r="Q58" s="19">
        <f t="shared" si="9"/>
        <v>2294</v>
      </c>
      <c r="R58" s="19">
        <f t="shared" si="10"/>
        <v>70.8</v>
      </c>
      <c r="S58" s="19">
        <f t="shared" si="2"/>
        <v>2223.1999999999998</v>
      </c>
      <c r="T58" s="47">
        <f t="shared" si="3"/>
        <v>70.8</v>
      </c>
      <c r="U58" s="50">
        <f t="shared" si="4"/>
        <v>506</v>
      </c>
      <c r="V58" s="48">
        <f t="shared" si="5"/>
        <v>3.782</v>
      </c>
    </row>
    <row r="59" spans="1:22" x14ac:dyDescent="0.25">
      <c r="A59">
        <v>11647</v>
      </c>
      <c r="B59">
        <v>1889</v>
      </c>
      <c r="C59">
        <v>3.782</v>
      </c>
      <c r="D59">
        <v>70.8</v>
      </c>
      <c r="E59">
        <v>2294</v>
      </c>
      <c r="F59">
        <v>2250</v>
      </c>
      <c r="G59">
        <v>506</v>
      </c>
      <c r="K59" s="17">
        <f t="shared" si="0"/>
        <v>11.647</v>
      </c>
      <c r="L59" s="18">
        <f t="shared" si="6"/>
        <v>1889</v>
      </c>
      <c r="M59" s="4">
        <f>L59*60*'Berechnungen 525d'!$D$9/1000</f>
        <v>95.880817021276584</v>
      </c>
      <c r="N59" s="20">
        <f t="shared" si="7"/>
        <v>2294</v>
      </c>
      <c r="O59" s="20">
        <f t="shared" si="8"/>
        <v>2250</v>
      </c>
      <c r="P59" s="20">
        <f t="shared" si="1"/>
        <v>44</v>
      </c>
      <c r="Q59" s="19">
        <f t="shared" si="9"/>
        <v>2294</v>
      </c>
      <c r="R59" s="19">
        <f t="shared" si="10"/>
        <v>70.8</v>
      </c>
      <c r="S59" s="19">
        <f t="shared" si="2"/>
        <v>2223.1999999999998</v>
      </c>
      <c r="T59" s="47">
        <f t="shared" si="3"/>
        <v>70.8</v>
      </c>
      <c r="U59" s="50">
        <f t="shared" si="4"/>
        <v>506</v>
      </c>
      <c r="V59" s="48">
        <f t="shared" si="5"/>
        <v>3.782</v>
      </c>
    </row>
    <row r="60" spans="1:22" x14ac:dyDescent="0.25">
      <c r="A60">
        <v>11837</v>
      </c>
      <c r="B60">
        <v>1889</v>
      </c>
      <c r="C60">
        <v>3.782</v>
      </c>
      <c r="D60">
        <v>70.8</v>
      </c>
      <c r="E60">
        <v>2294</v>
      </c>
      <c r="F60">
        <v>2250</v>
      </c>
      <c r="G60">
        <v>506</v>
      </c>
      <c r="K60" s="17">
        <f t="shared" si="0"/>
        <v>11.837</v>
      </c>
      <c r="L60" s="18">
        <f t="shared" si="6"/>
        <v>1889</v>
      </c>
      <c r="M60" s="4">
        <f>L60*60*'Berechnungen 525d'!$D$9/1000</f>
        <v>95.880817021276584</v>
      </c>
      <c r="N60" s="20">
        <f t="shared" si="7"/>
        <v>2294</v>
      </c>
      <c r="O60" s="20">
        <f t="shared" si="8"/>
        <v>2250</v>
      </c>
      <c r="P60" s="20">
        <f t="shared" si="1"/>
        <v>44</v>
      </c>
      <c r="Q60" s="19">
        <f t="shared" si="9"/>
        <v>2294</v>
      </c>
      <c r="R60" s="19">
        <f t="shared" si="10"/>
        <v>70.8</v>
      </c>
      <c r="S60" s="19">
        <f t="shared" si="2"/>
        <v>2223.1999999999998</v>
      </c>
      <c r="T60" s="47">
        <f t="shared" si="3"/>
        <v>70.8</v>
      </c>
      <c r="U60" s="50">
        <f t="shared" si="4"/>
        <v>506</v>
      </c>
      <c r="V60" s="48">
        <f t="shared" si="5"/>
        <v>3.782</v>
      </c>
    </row>
    <row r="61" spans="1:22" x14ac:dyDescent="0.25">
      <c r="A61">
        <v>12027</v>
      </c>
      <c r="B61">
        <v>1997</v>
      </c>
      <c r="C61">
        <v>3.782</v>
      </c>
      <c r="D61">
        <v>70.8</v>
      </c>
      <c r="E61">
        <v>2294</v>
      </c>
      <c r="F61">
        <v>2250</v>
      </c>
      <c r="G61">
        <v>506</v>
      </c>
      <c r="K61" s="17">
        <f t="shared" si="0"/>
        <v>12.026999999999999</v>
      </c>
      <c r="L61" s="18">
        <f t="shared" si="6"/>
        <v>1997</v>
      </c>
      <c r="M61" s="4">
        <f>L61*60*'Berechnungen 525d'!$D$9/1000</f>
        <v>101.36262127659575</v>
      </c>
      <c r="N61" s="20">
        <f t="shared" si="7"/>
        <v>2294</v>
      </c>
      <c r="O61" s="20">
        <f t="shared" si="8"/>
        <v>2250</v>
      </c>
      <c r="P61" s="20">
        <f t="shared" si="1"/>
        <v>44</v>
      </c>
      <c r="Q61" s="19">
        <f t="shared" si="9"/>
        <v>2294</v>
      </c>
      <c r="R61" s="19">
        <f t="shared" si="10"/>
        <v>70.8</v>
      </c>
      <c r="S61" s="19">
        <f t="shared" si="2"/>
        <v>2223.1999999999998</v>
      </c>
      <c r="T61" s="47">
        <f t="shared" si="3"/>
        <v>70.8</v>
      </c>
      <c r="U61" s="50">
        <f t="shared" si="4"/>
        <v>506</v>
      </c>
      <c r="V61" s="48">
        <f t="shared" si="5"/>
        <v>3.782</v>
      </c>
    </row>
    <row r="62" spans="1:22" x14ac:dyDescent="0.25">
      <c r="A62">
        <v>12217</v>
      </c>
      <c r="B62">
        <v>1997</v>
      </c>
      <c r="C62">
        <v>3.782</v>
      </c>
      <c r="D62">
        <v>70.8</v>
      </c>
      <c r="E62">
        <v>2294</v>
      </c>
      <c r="F62">
        <v>2250</v>
      </c>
      <c r="G62">
        <v>510</v>
      </c>
      <c r="K62" s="17">
        <f t="shared" si="0"/>
        <v>12.217000000000001</v>
      </c>
      <c r="L62" s="18">
        <f t="shared" si="6"/>
        <v>1997</v>
      </c>
      <c r="M62" s="4">
        <f>L62*60*'Berechnungen 525d'!$D$9/1000</f>
        <v>101.36262127659575</v>
      </c>
      <c r="N62" s="20">
        <f t="shared" si="7"/>
        <v>2294</v>
      </c>
      <c r="O62" s="20">
        <f t="shared" si="8"/>
        <v>2250</v>
      </c>
      <c r="P62" s="20">
        <f t="shared" si="1"/>
        <v>44</v>
      </c>
      <c r="Q62" s="19">
        <f t="shared" si="9"/>
        <v>2294</v>
      </c>
      <c r="R62" s="19">
        <f t="shared" si="10"/>
        <v>70.8</v>
      </c>
      <c r="S62" s="19">
        <f t="shared" si="2"/>
        <v>2223.1999999999998</v>
      </c>
      <c r="T62" s="47">
        <f t="shared" si="3"/>
        <v>70.8</v>
      </c>
      <c r="U62" s="50">
        <f t="shared" si="4"/>
        <v>510</v>
      </c>
      <c r="V62" s="48">
        <f t="shared" si="5"/>
        <v>3.782</v>
      </c>
    </row>
    <row r="63" spans="1:22" x14ac:dyDescent="0.25">
      <c r="A63">
        <v>12418</v>
      </c>
      <c r="B63">
        <v>1997</v>
      </c>
      <c r="C63">
        <v>3.782</v>
      </c>
      <c r="D63">
        <v>71.680000000000007</v>
      </c>
      <c r="E63">
        <v>2294</v>
      </c>
      <c r="F63">
        <v>2250</v>
      </c>
      <c r="G63">
        <v>510</v>
      </c>
      <c r="K63" s="17">
        <f t="shared" ref="K63:K126" si="11">A63/1000</f>
        <v>12.417999999999999</v>
      </c>
      <c r="L63" s="18">
        <f t="shared" ref="L63:L126" si="12">IF(ISBLANK(B63),L62,B63)</f>
        <v>1997</v>
      </c>
      <c r="M63" s="4">
        <f>L63*60*'Berechnungen 525d'!$D$9/1000</f>
        <v>101.36262127659575</v>
      </c>
      <c r="N63" s="20">
        <f t="shared" ref="N63:N126" si="13">IF(ISBLANK(E63),N62,E63)</f>
        <v>2294</v>
      </c>
      <c r="O63" s="20">
        <f t="shared" ref="O63:O126" si="14">IF(ISBLANK(F63),O62,F63)</f>
        <v>2250</v>
      </c>
      <c r="P63" s="20">
        <f t="shared" ref="P63:P126" si="15">N63-O63</f>
        <v>44</v>
      </c>
      <c r="Q63" s="19">
        <f t="shared" ref="Q63:Q126" si="16">IF(ISBLANK(E63),Q62,E63)</f>
        <v>2294</v>
      </c>
      <c r="R63" s="19">
        <f t="shared" ref="R63:R126" si="17">IF(ISBLANK(D63),R62,D63)</f>
        <v>71.680000000000007</v>
      </c>
      <c r="S63" s="19">
        <f t="shared" ref="S63:S126" si="18">Q63-R63</f>
        <v>2222.3200000000002</v>
      </c>
      <c r="T63" s="47">
        <f t="shared" ref="T63:T126" si="19">D63</f>
        <v>71.680000000000007</v>
      </c>
      <c r="U63" s="50">
        <f t="shared" ref="U63:U126" si="20">G63</f>
        <v>510</v>
      </c>
      <c r="V63" s="48">
        <f t="shared" ref="V63:V126" si="21">C63</f>
        <v>3.782</v>
      </c>
    </row>
    <row r="64" spans="1:22" x14ac:dyDescent="0.25">
      <c r="A64">
        <v>12608</v>
      </c>
      <c r="B64">
        <v>1997</v>
      </c>
      <c r="C64">
        <v>3.782</v>
      </c>
      <c r="D64">
        <v>71.680000000000007</v>
      </c>
      <c r="E64">
        <v>2294</v>
      </c>
      <c r="F64">
        <v>2250</v>
      </c>
      <c r="G64">
        <v>510</v>
      </c>
      <c r="K64" s="17">
        <f t="shared" si="11"/>
        <v>12.608000000000001</v>
      </c>
      <c r="L64" s="18">
        <f t="shared" si="12"/>
        <v>1997</v>
      </c>
      <c r="M64" s="4">
        <f>L64*60*'Berechnungen 525d'!$D$9/1000</f>
        <v>101.36262127659575</v>
      </c>
      <c r="N64" s="20">
        <f t="shared" si="13"/>
        <v>2294</v>
      </c>
      <c r="O64" s="20">
        <f t="shared" si="14"/>
        <v>2250</v>
      </c>
      <c r="P64" s="20">
        <f t="shared" si="15"/>
        <v>44</v>
      </c>
      <c r="Q64" s="19">
        <f t="shared" si="16"/>
        <v>2294</v>
      </c>
      <c r="R64" s="19">
        <f t="shared" si="17"/>
        <v>71.680000000000007</v>
      </c>
      <c r="S64" s="19">
        <f t="shared" si="18"/>
        <v>2222.3200000000002</v>
      </c>
      <c r="T64" s="47">
        <f t="shared" si="19"/>
        <v>71.680000000000007</v>
      </c>
      <c r="U64" s="50">
        <f t="shared" si="20"/>
        <v>510</v>
      </c>
      <c r="V64" s="48">
        <f t="shared" si="21"/>
        <v>3.782</v>
      </c>
    </row>
    <row r="65" spans="1:22" x14ac:dyDescent="0.25">
      <c r="A65">
        <v>12798</v>
      </c>
      <c r="B65">
        <v>1997</v>
      </c>
      <c r="C65">
        <v>3.782</v>
      </c>
      <c r="D65">
        <v>71.680000000000007</v>
      </c>
      <c r="E65">
        <v>2294</v>
      </c>
      <c r="F65">
        <v>2250</v>
      </c>
      <c r="G65">
        <v>510</v>
      </c>
      <c r="K65" s="17">
        <f t="shared" si="11"/>
        <v>12.798</v>
      </c>
      <c r="L65" s="18">
        <f t="shared" si="12"/>
        <v>1997</v>
      </c>
      <c r="M65" s="4">
        <f>L65*60*'Berechnungen 525d'!$D$9/1000</f>
        <v>101.36262127659575</v>
      </c>
      <c r="N65" s="20">
        <f t="shared" si="13"/>
        <v>2294</v>
      </c>
      <c r="O65" s="20">
        <f t="shared" si="14"/>
        <v>2250</v>
      </c>
      <c r="P65" s="20">
        <f t="shared" si="15"/>
        <v>44</v>
      </c>
      <c r="Q65" s="19">
        <f t="shared" si="16"/>
        <v>2294</v>
      </c>
      <c r="R65" s="19">
        <f t="shared" si="17"/>
        <v>71.680000000000007</v>
      </c>
      <c r="S65" s="19">
        <f t="shared" si="18"/>
        <v>2222.3200000000002</v>
      </c>
      <c r="T65" s="47">
        <f t="shared" si="19"/>
        <v>71.680000000000007</v>
      </c>
      <c r="U65" s="50">
        <f t="shared" si="20"/>
        <v>510</v>
      </c>
      <c r="V65" s="48">
        <f t="shared" si="21"/>
        <v>3.782</v>
      </c>
    </row>
    <row r="66" spans="1:22" x14ac:dyDescent="0.25">
      <c r="A66">
        <v>12988</v>
      </c>
      <c r="B66">
        <v>1997</v>
      </c>
      <c r="C66">
        <v>3.782</v>
      </c>
      <c r="D66">
        <v>71.680000000000007</v>
      </c>
      <c r="E66">
        <v>2310</v>
      </c>
      <c r="F66">
        <v>2250</v>
      </c>
      <c r="G66">
        <v>510</v>
      </c>
      <c r="K66" s="17">
        <f t="shared" si="11"/>
        <v>12.988</v>
      </c>
      <c r="L66" s="18">
        <f t="shared" si="12"/>
        <v>1997</v>
      </c>
      <c r="M66" s="4">
        <f>L66*60*'Berechnungen 525d'!$D$9/1000</f>
        <v>101.36262127659575</v>
      </c>
      <c r="N66" s="20">
        <f t="shared" si="13"/>
        <v>2310</v>
      </c>
      <c r="O66" s="20">
        <f t="shared" si="14"/>
        <v>2250</v>
      </c>
      <c r="P66" s="20">
        <f t="shared" si="15"/>
        <v>60</v>
      </c>
      <c r="Q66" s="19">
        <f t="shared" si="16"/>
        <v>2310</v>
      </c>
      <c r="R66" s="19">
        <f t="shared" si="17"/>
        <v>71.680000000000007</v>
      </c>
      <c r="S66" s="19">
        <f t="shared" si="18"/>
        <v>2238.3200000000002</v>
      </c>
      <c r="T66" s="47">
        <f t="shared" si="19"/>
        <v>71.680000000000007</v>
      </c>
      <c r="U66" s="50">
        <f t="shared" si="20"/>
        <v>510</v>
      </c>
      <c r="V66" s="48">
        <f t="shared" si="21"/>
        <v>3.782</v>
      </c>
    </row>
    <row r="67" spans="1:22" x14ac:dyDescent="0.25">
      <c r="A67">
        <v>13179</v>
      </c>
      <c r="B67">
        <v>2109</v>
      </c>
      <c r="C67">
        <v>3.782</v>
      </c>
      <c r="D67">
        <v>71.680000000000007</v>
      </c>
      <c r="E67">
        <v>2310</v>
      </c>
      <c r="F67">
        <v>2250</v>
      </c>
      <c r="G67">
        <v>510</v>
      </c>
      <c r="K67" s="17">
        <f t="shared" si="11"/>
        <v>13.179</v>
      </c>
      <c r="L67" s="18">
        <f t="shared" si="12"/>
        <v>2109</v>
      </c>
      <c r="M67" s="4">
        <f>L67*60*'Berechnungen 525d'!$D$9/1000</f>
        <v>107.04745531914892</v>
      </c>
      <c r="N67" s="20">
        <f t="shared" si="13"/>
        <v>2310</v>
      </c>
      <c r="O67" s="20">
        <f t="shared" si="14"/>
        <v>2250</v>
      </c>
      <c r="P67" s="20">
        <f t="shared" si="15"/>
        <v>60</v>
      </c>
      <c r="Q67" s="19">
        <f t="shared" si="16"/>
        <v>2310</v>
      </c>
      <c r="R67" s="19">
        <f t="shared" si="17"/>
        <v>71.680000000000007</v>
      </c>
      <c r="S67" s="19">
        <f t="shared" si="18"/>
        <v>2238.3200000000002</v>
      </c>
      <c r="T67" s="47">
        <f t="shared" si="19"/>
        <v>71.680000000000007</v>
      </c>
      <c r="U67" s="50">
        <f t="shared" si="20"/>
        <v>510</v>
      </c>
      <c r="V67" s="48">
        <f t="shared" si="21"/>
        <v>3.782</v>
      </c>
    </row>
    <row r="68" spans="1:22" x14ac:dyDescent="0.25">
      <c r="A68">
        <v>13369</v>
      </c>
      <c r="B68">
        <v>2109</v>
      </c>
      <c r="C68">
        <v>3.782</v>
      </c>
      <c r="D68">
        <v>71.680000000000007</v>
      </c>
      <c r="E68">
        <v>2310</v>
      </c>
      <c r="F68">
        <v>2250</v>
      </c>
      <c r="G68">
        <v>510</v>
      </c>
      <c r="K68" s="17">
        <f t="shared" si="11"/>
        <v>13.369</v>
      </c>
      <c r="L68" s="18">
        <f t="shared" si="12"/>
        <v>2109</v>
      </c>
      <c r="M68" s="4">
        <f>L68*60*'Berechnungen 525d'!$D$9/1000</f>
        <v>107.04745531914892</v>
      </c>
      <c r="N68" s="20">
        <f t="shared" si="13"/>
        <v>2310</v>
      </c>
      <c r="O68" s="20">
        <f t="shared" si="14"/>
        <v>2250</v>
      </c>
      <c r="P68" s="20">
        <f t="shared" si="15"/>
        <v>60</v>
      </c>
      <c r="Q68" s="19">
        <f t="shared" si="16"/>
        <v>2310</v>
      </c>
      <c r="R68" s="19">
        <f t="shared" si="17"/>
        <v>71.680000000000007</v>
      </c>
      <c r="S68" s="19">
        <f t="shared" si="18"/>
        <v>2238.3200000000002</v>
      </c>
      <c r="T68" s="47">
        <f t="shared" si="19"/>
        <v>71.680000000000007</v>
      </c>
      <c r="U68" s="50">
        <f t="shared" si="20"/>
        <v>510</v>
      </c>
      <c r="V68" s="48">
        <f t="shared" si="21"/>
        <v>3.782</v>
      </c>
    </row>
    <row r="69" spans="1:22" x14ac:dyDescent="0.25">
      <c r="A69">
        <v>13569</v>
      </c>
      <c r="B69">
        <v>2109</v>
      </c>
      <c r="C69">
        <v>3.782</v>
      </c>
      <c r="D69">
        <v>72.27</v>
      </c>
      <c r="E69">
        <v>2310</v>
      </c>
      <c r="F69">
        <v>2250</v>
      </c>
      <c r="G69">
        <v>510</v>
      </c>
      <c r="K69" s="17">
        <f t="shared" si="11"/>
        <v>13.569000000000001</v>
      </c>
      <c r="L69" s="18">
        <f t="shared" si="12"/>
        <v>2109</v>
      </c>
      <c r="M69" s="4">
        <f>L69*60*'Berechnungen 525d'!$D$9/1000</f>
        <v>107.04745531914892</v>
      </c>
      <c r="N69" s="20">
        <f t="shared" si="13"/>
        <v>2310</v>
      </c>
      <c r="O69" s="20">
        <f t="shared" si="14"/>
        <v>2250</v>
      </c>
      <c r="P69" s="20">
        <f t="shared" si="15"/>
        <v>60</v>
      </c>
      <c r="Q69" s="19">
        <f t="shared" si="16"/>
        <v>2310</v>
      </c>
      <c r="R69" s="19">
        <f t="shared" si="17"/>
        <v>72.27</v>
      </c>
      <c r="S69" s="19">
        <f t="shared" si="18"/>
        <v>2237.73</v>
      </c>
      <c r="T69" s="47">
        <f t="shared" si="19"/>
        <v>72.27</v>
      </c>
      <c r="U69" s="50">
        <f t="shared" si="20"/>
        <v>510</v>
      </c>
      <c r="V69" s="48">
        <f t="shared" si="21"/>
        <v>3.782</v>
      </c>
    </row>
    <row r="70" spans="1:22" x14ac:dyDescent="0.25">
      <c r="A70">
        <v>13760</v>
      </c>
      <c r="B70">
        <v>2109</v>
      </c>
      <c r="C70">
        <v>3.7730000000000001</v>
      </c>
      <c r="D70">
        <v>72.27</v>
      </c>
      <c r="E70">
        <v>2310</v>
      </c>
      <c r="F70">
        <v>2250</v>
      </c>
      <c r="G70">
        <v>510</v>
      </c>
      <c r="K70" s="17">
        <f t="shared" si="11"/>
        <v>13.76</v>
      </c>
      <c r="L70" s="18">
        <f t="shared" si="12"/>
        <v>2109</v>
      </c>
      <c r="M70" s="4">
        <f>L70*60*'Berechnungen 525d'!$D$9/1000</f>
        <v>107.04745531914892</v>
      </c>
      <c r="N70" s="20">
        <f t="shared" si="13"/>
        <v>2310</v>
      </c>
      <c r="O70" s="20">
        <f t="shared" si="14"/>
        <v>2250</v>
      </c>
      <c r="P70" s="20">
        <f t="shared" si="15"/>
        <v>60</v>
      </c>
      <c r="Q70" s="19">
        <f t="shared" si="16"/>
        <v>2310</v>
      </c>
      <c r="R70" s="19">
        <f t="shared" si="17"/>
        <v>72.27</v>
      </c>
      <c r="S70" s="19">
        <f t="shared" si="18"/>
        <v>2237.73</v>
      </c>
      <c r="T70" s="47">
        <f t="shared" si="19"/>
        <v>72.27</v>
      </c>
      <c r="U70" s="50">
        <f t="shared" si="20"/>
        <v>510</v>
      </c>
      <c r="V70" s="48">
        <f t="shared" si="21"/>
        <v>3.7730000000000001</v>
      </c>
    </row>
    <row r="71" spans="1:22" x14ac:dyDescent="0.25">
      <c r="A71">
        <v>13950</v>
      </c>
      <c r="B71">
        <v>2109</v>
      </c>
      <c r="C71">
        <v>3.7730000000000001</v>
      </c>
      <c r="D71">
        <v>72.27</v>
      </c>
      <c r="E71">
        <v>2310</v>
      </c>
      <c r="F71">
        <v>2250</v>
      </c>
      <c r="G71">
        <v>510</v>
      </c>
      <c r="K71" s="17">
        <f t="shared" si="11"/>
        <v>13.95</v>
      </c>
      <c r="L71" s="18">
        <f t="shared" si="12"/>
        <v>2109</v>
      </c>
      <c r="M71" s="4">
        <f>L71*60*'Berechnungen 525d'!$D$9/1000</f>
        <v>107.04745531914892</v>
      </c>
      <c r="N71" s="20">
        <f t="shared" si="13"/>
        <v>2310</v>
      </c>
      <c r="O71" s="20">
        <f t="shared" si="14"/>
        <v>2250</v>
      </c>
      <c r="P71" s="20">
        <f t="shared" si="15"/>
        <v>60</v>
      </c>
      <c r="Q71" s="19">
        <f t="shared" si="16"/>
        <v>2310</v>
      </c>
      <c r="R71" s="19">
        <f t="shared" si="17"/>
        <v>72.27</v>
      </c>
      <c r="S71" s="19">
        <f t="shared" si="18"/>
        <v>2237.73</v>
      </c>
      <c r="T71" s="47">
        <f t="shared" si="19"/>
        <v>72.27</v>
      </c>
      <c r="U71" s="50">
        <f t="shared" si="20"/>
        <v>510</v>
      </c>
      <c r="V71" s="48">
        <f t="shared" si="21"/>
        <v>3.7730000000000001</v>
      </c>
    </row>
    <row r="72" spans="1:22" x14ac:dyDescent="0.25">
      <c r="A72">
        <v>14140</v>
      </c>
      <c r="B72">
        <v>2109</v>
      </c>
      <c r="C72">
        <v>3.7730000000000001</v>
      </c>
      <c r="D72">
        <v>72.27</v>
      </c>
      <c r="E72">
        <v>2316</v>
      </c>
      <c r="F72">
        <v>2250</v>
      </c>
      <c r="G72">
        <v>510</v>
      </c>
      <c r="K72" s="17">
        <f t="shared" si="11"/>
        <v>14.14</v>
      </c>
      <c r="L72" s="18">
        <f t="shared" si="12"/>
        <v>2109</v>
      </c>
      <c r="M72" s="4">
        <f>L72*60*'Berechnungen 525d'!$D$9/1000</f>
        <v>107.04745531914892</v>
      </c>
      <c r="N72" s="20">
        <f t="shared" si="13"/>
        <v>2316</v>
      </c>
      <c r="O72" s="20">
        <f t="shared" si="14"/>
        <v>2250</v>
      </c>
      <c r="P72" s="20">
        <f t="shared" si="15"/>
        <v>66</v>
      </c>
      <c r="Q72" s="19">
        <f t="shared" si="16"/>
        <v>2316</v>
      </c>
      <c r="R72" s="19">
        <f t="shared" si="17"/>
        <v>72.27</v>
      </c>
      <c r="S72" s="19">
        <f t="shared" si="18"/>
        <v>2243.73</v>
      </c>
      <c r="T72" s="47">
        <f t="shared" si="19"/>
        <v>72.27</v>
      </c>
      <c r="U72" s="50">
        <f t="shared" si="20"/>
        <v>510</v>
      </c>
      <c r="V72" s="48">
        <f t="shared" si="21"/>
        <v>3.7730000000000001</v>
      </c>
    </row>
    <row r="73" spans="1:22" x14ac:dyDescent="0.25">
      <c r="A73">
        <v>14330</v>
      </c>
      <c r="B73">
        <v>2226</v>
      </c>
      <c r="C73">
        <v>3.7730000000000001</v>
      </c>
      <c r="D73">
        <v>72.27</v>
      </c>
      <c r="E73">
        <v>2316</v>
      </c>
      <c r="F73">
        <v>2250</v>
      </c>
      <c r="G73">
        <v>510</v>
      </c>
      <c r="K73" s="17">
        <f t="shared" si="11"/>
        <v>14.33</v>
      </c>
      <c r="L73" s="18">
        <f t="shared" si="12"/>
        <v>2226</v>
      </c>
      <c r="M73" s="4">
        <f>L73*60*'Berechnungen 525d'!$D$9/1000</f>
        <v>112.98607659574468</v>
      </c>
      <c r="N73" s="20">
        <f t="shared" si="13"/>
        <v>2316</v>
      </c>
      <c r="O73" s="20">
        <f t="shared" si="14"/>
        <v>2250</v>
      </c>
      <c r="P73" s="20">
        <f t="shared" si="15"/>
        <v>66</v>
      </c>
      <c r="Q73" s="19">
        <f t="shared" si="16"/>
        <v>2316</v>
      </c>
      <c r="R73" s="19">
        <f t="shared" si="17"/>
        <v>72.27</v>
      </c>
      <c r="S73" s="19">
        <f t="shared" si="18"/>
        <v>2243.73</v>
      </c>
      <c r="T73" s="47">
        <f t="shared" si="19"/>
        <v>72.27</v>
      </c>
      <c r="U73" s="50">
        <f t="shared" si="20"/>
        <v>510</v>
      </c>
      <c r="V73" s="48">
        <f t="shared" si="21"/>
        <v>3.7730000000000001</v>
      </c>
    </row>
    <row r="74" spans="1:22" x14ac:dyDescent="0.25">
      <c r="A74">
        <v>14521</v>
      </c>
      <c r="B74">
        <v>2226</v>
      </c>
      <c r="C74">
        <v>3.7730000000000001</v>
      </c>
      <c r="D74">
        <v>72.27</v>
      </c>
      <c r="E74">
        <v>2316</v>
      </c>
      <c r="F74">
        <v>2250</v>
      </c>
      <c r="G74">
        <v>510</v>
      </c>
      <c r="K74" s="17">
        <f t="shared" si="11"/>
        <v>14.521000000000001</v>
      </c>
      <c r="L74" s="18">
        <f t="shared" si="12"/>
        <v>2226</v>
      </c>
      <c r="M74" s="4">
        <f>L74*60*'Berechnungen 525d'!$D$9/1000</f>
        <v>112.98607659574468</v>
      </c>
      <c r="N74" s="20">
        <f t="shared" si="13"/>
        <v>2316</v>
      </c>
      <c r="O74" s="20">
        <f t="shared" si="14"/>
        <v>2250</v>
      </c>
      <c r="P74" s="20">
        <f t="shared" si="15"/>
        <v>66</v>
      </c>
      <c r="Q74" s="19">
        <f t="shared" si="16"/>
        <v>2316</v>
      </c>
      <c r="R74" s="19">
        <f t="shared" si="17"/>
        <v>72.27</v>
      </c>
      <c r="S74" s="19">
        <f t="shared" si="18"/>
        <v>2243.73</v>
      </c>
      <c r="T74" s="47">
        <f t="shared" si="19"/>
        <v>72.27</v>
      </c>
      <c r="U74" s="50">
        <f t="shared" si="20"/>
        <v>510</v>
      </c>
      <c r="V74" s="48">
        <f t="shared" si="21"/>
        <v>3.7730000000000001</v>
      </c>
    </row>
    <row r="75" spans="1:22" x14ac:dyDescent="0.25">
      <c r="A75">
        <v>14721</v>
      </c>
      <c r="B75">
        <v>2226</v>
      </c>
      <c r="C75">
        <v>3.7730000000000001</v>
      </c>
      <c r="D75">
        <v>73</v>
      </c>
      <c r="E75">
        <v>2316</v>
      </c>
      <c r="F75">
        <v>2250</v>
      </c>
      <c r="G75">
        <v>510</v>
      </c>
      <c r="K75" s="17">
        <f t="shared" si="11"/>
        <v>14.721</v>
      </c>
      <c r="L75" s="18">
        <f t="shared" si="12"/>
        <v>2226</v>
      </c>
      <c r="M75" s="4">
        <f>L75*60*'Berechnungen 525d'!$D$9/1000</f>
        <v>112.98607659574468</v>
      </c>
      <c r="N75" s="20">
        <f t="shared" si="13"/>
        <v>2316</v>
      </c>
      <c r="O75" s="20">
        <f t="shared" si="14"/>
        <v>2250</v>
      </c>
      <c r="P75" s="20">
        <f t="shared" si="15"/>
        <v>66</v>
      </c>
      <c r="Q75" s="19">
        <f t="shared" si="16"/>
        <v>2316</v>
      </c>
      <c r="R75" s="19">
        <f t="shared" si="17"/>
        <v>73</v>
      </c>
      <c r="S75" s="19">
        <f t="shared" si="18"/>
        <v>2243</v>
      </c>
      <c r="T75" s="47">
        <f t="shared" si="19"/>
        <v>73</v>
      </c>
      <c r="U75" s="50">
        <f t="shared" si="20"/>
        <v>510</v>
      </c>
      <c r="V75" s="48">
        <f t="shared" si="21"/>
        <v>3.7730000000000001</v>
      </c>
    </row>
    <row r="76" spans="1:22" x14ac:dyDescent="0.25">
      <c r="A76">
        <v>14891</v>
      </c>
      <c r="B76">
        <v>2226</v>
      </c>
      <c r="C76">
        <v>3.7639999999999998</v>
      </c>
      <c r="D76">
        <v>73</v>
      </c>
      <c r="E76">
        <v>2316</v>
      </c>
      <c r="F76">
        <v>2250</v>
      </c>
      <c r="G76">
        <v>510</v>
      </c>
      <c r="K76" s="17">
        <f t="shared" si="11"/>
        <v>14.891</v>
      </c>
      <c r="L76" s="18">
        <f t="shared" si="12"/>
        <v>2226</v>
      </c>
      <c r="M76" s="4">
        <f>L76*60*'Berechnungen 525d'!$D$9/1000</f>
        <v>112.98607659574468</v>
      </c>
      <c r="N76" s="20">
        <f t="shared" si="13"/>
        <v>2316</v>
      </c>
      <c r="O76" s="20">
        <f t="shared" si="14"/>
        <v>2250</v>
      </c>
      <c r="P76" s="20">
        <f t="shared" si="15"/>
        <v>66</v>
      </c>
      <c r="Q76" s="19">
        <f t="shared" si="16"/>
        <v>2316</v>
      </c>
      <c r="R76" s="19">
        <f t="shared" si="17"/>
        <v>73</v>
      </c>
      <c r="S76" s="19">
        <f t="shared" si="18"/>
        <v>2243</v>
      </c>
      <c r="T76" s="47">
        <f t="shared" si="19"/>
        <v>73</v>
      </c>
      <c r="U76" s="50">
        <f t="shared" si="20"/>
        <v>510</v>
      </c>
      <c r="V76" s="48">
        <f t="shared" si="21"/>
        <v>3.7639999999999998</v>
      </c>
    </row>
    <row r="77" spans="1:22" x14ac:dyDescent="0.25">
      <c r="A77">
        <v>15071</v>
      </c>
      <c r="B77">
        <v>2226</v>
      </c>
      <c r="C77">
        <v>3.7639999999999998</v>
      </c>
      <c r="D77">
        <v>73</v>
      </c>
      <c r="E77">
        <v>2316</v>
      </c>
      <c r="F77">
        <v>2250</v>
      </c>
      <c r="G77">
        <v>510</v>
      </c>
      <c r="K77" s="17">
        <f t="shared" si="11"/>
        <v>15.071</v>
      </c>
      <c r="L77" s="18">
        <f t="shared" si="12"/>
        <v>2226</v>
      </c>
      <c r="M77" s="4">
        <f>L77*60*'Berechnungen 525d'!$D$9/1000</f>
        <v>112.98607659574468</v>
      </c>
      <c r="N77" s="20">
        <f t="shared" si="13"/>
        <v>2316</v>
      </c>
      <c r="O77" s="20">
        <f t="shared" si="14"/>
        <v>2250</v>
      </c>
      <c r="P77" s="20">
        <f t="shared" si="15"/>
        <v>66</v>
      </c>
      <c r="Q77" s="19">
        <f t="shared" si="16"/>
        <v>2316</v>
      </c>
      <c r="R77" s="19">
        <f t="shared" si="17"/>
        <v>73</v>
      </c>
      <c r="S77" s="19">
        <f t="shared" si="18"/>
        <v>2243</v>
      </c>
      <c r="T77" s="47">
        <f t="shared" si="19"/>
        <v>73</v>
      </c>
      <c r="U77" s="50">
        <f t="shared" si="20"/>
        <v>510</v>
      </c>
      <c r="V77" s="48">
        <f t="shared" si="21"/>
        <v>3.7639999999999998</v>
      </c>
    </row>
    <row r="78" spans="1:22" x14ac:dyDescent="0.25">
      <c r="A78">
        <v>15242</v>
      </c>
      <c r="B78">
        <v>2226</v>
      </c>
      <c r="C78">
        <v>3.7639999999999998</v>
      </c>
      <c r="D78">
        <v>73</v>
      </c>
      <c r="E78">
        <v>2353</v>
      </c>
      <c r="F78">
        <v>2250</v>
      </c>
      <c r="G78">
        <v>510</v>
      </c>
      <c r="K78" s="17">
        <f t="shared" si="11"/>
        <v>15.242000000000001</v>
      </c>
      <c r="L78" s="18">
        <f t="shared" si="12"/>
        <v>2226</v>
      </c>
      <c r="M78" s="4">
        <f>L78*60*'Berechnungen 525d'!$D$9/1000</f>
        <v>112.98607659574468</v>
      </c>
      <c r="N78" s="20">
        <f t="shared" si="13"/>
        <v>2353</v>
      </c>
      <c r="O78" s="20">
        <f t="shared" si="14"/>
        <v>2250</v>
      </c>
      <c r="P78" s="20">
        <f t="shared" si="15"/>
        <v>103</v>
      </c>
      <c r="Q78" s="19">
        <f t="shared" si="16"/>
        <v>2353</v>
      </c>
      <c r="R78" s="19">
        <f t="shared" si="17"/>
        <v>73</v>
      </c>
      <c r="S78" s="19">
        <f t="shared" si="18"/>
        <v>2280</v>
      </c>
      <c r="T78" s="47">
        <f t="shared" si="19"/>
        <v>73</v>
      </c>
      <c r="U78" s="50">
        <f t="shared" si="20"/>
        <v>510</v>
      </c>
      <c r="V78" s="48">
        <f t="shared" si="21"/>
        <v>3.7639999999999998</v>
      </c>
    </row>
    <row r="79" spans="1:22" x14ac:dyDescent="0.25">
      <c r="A79">
        <v>15432</v>
      </c>
      <c r="B79">
        <v>2324</v>
      </c>
      <c r="C79">
        <v>3.7639999999999998</v>
      </c>
      <c r="D79">
        <v>73</v>
      </c>
      <c r="E79">
        <v>2353</v>
      </c>
      <c r="F79">
        <v>2250</v>
      </c>
      <c r="G79">
        <v>510</v>
      </c>
      <c r="K79" s="17">
        <f t="shared" si="11"/>
        <v>15.432</v>
      </c>
      <c r="L79" s="18">
        <f t="shared" si="12"/>
        <v>2324</v>
      </c>
      <c r="M79" s="4">
        <f>L79*60*'Berechnungen 525d'!$D$9/1000</f>
        <v>117.96030638297871</v>
      </c>
      <c r="N79" s="20">
        <f t="shared" si="13"/>
        <v>2353</v>
      </c>
      <c r="O79" s="20">
        <f t="shared" si="14"/>
        <v>2250</v>
      </c>
      <c r="P79" s="20">
        <f t="shared" si="15"/>
        <v>103</v>
      </c>
      <c r="Q79" s="19">
        <f t="shared" si="16"/>
        <v>2353</v>
      </c>
      <c r="R79" s="19">
        <f t="shared" si="17"/>
        <v>73</v>
      </c>
      <c r="S79" s="19">
        <f t="shared" si="18"/>
        <v>2280</v>
      </c>
      <c r="T79" s="47">
        <f t="shared" si="19"/>
        <v>73</v>
      </c>
      <c r="U79" s="50">
        <f t="shared" si="20"/>
        <v>510</v>
      </c>
      <c r="V79" s="48">
        <f t="shared" si="21"/>
        <v>3.7639999999999998</v>
      </c>
    </row>
    <row r="80" spans="1:22" x14ac:dyDescent="0.25">
      <c r="A80">
        <v>15612</v>
      </c>
      <c r="B80">
        <v>2324</v>
      </c>
      <c r="C80">
        <v>3.7639999999999998</v>
      </c>
      <c r="D80">
        <v>73</v>
      </c>
      <c r="E80">
        <v>2353</v>
      </c>
      <c r="F80">
        <v>2250</v>
      </c>
      <c r="G80">
        <v>510</v>
      </c>
      <c r="K80" s="17">
        <f t="shared" si="11"/>
        <v>15.612</v>
      </c>
      <c r="L80" s="18">
        <f t="shared" si="12"/>
        <v>2324</v>
      </c>
      <c r="M80" s="4">
        <f>L80*60*'Berechnungen 525d'!$D$9/1000</f>
        <v>117.96030638297871</v>
      </c>
      <c r="N80" s="20">
        <f t="shared" si="13"/>
        <v>2353</v>
      </c>
      <c r="O80" s="20">
        <f t="shared" si="14"/>
        <v>2250</v>
      </c>
      <c r="P80" s="20">
        <f t="shared" si="15"/>
        <v>103</v>
      </c>
      <c r="Q80" s="19">
        <f t="shared" si="16"/>
        <v>2353</v>
      </c>
      <c r="R80" s="19">
        <f t="shared" si="17"/>
        <v>73</v>
      </c>
      <c r="S80" s="19">
        <f t="shared" si="18"/>
        <v>2280</v>
      </c>
      <c r="T80" s="47">
        <f t="shared" si="19"/>
        <v>73</v>
      </c>
      <c r="U80" s="50">
        <f t="shared" si="20"/>
        <v>510</v>
      </c>
      <c r="V80" s="48">
        <f t="shared" si="21"/>
        <v>3.7639999999999998</v>
      </c>
    </row>
    <row r="81" spans="1:22" x14ac:dyDescent="0.25">
      <c r="A81">
        <v>15802</v>
      </c>
      <c r="B81">
        <v>2324</v>
      </c>
      <c r="C81">
        <v>3.7639999999999998</v>
      </c>
      <c r="D81">
        <v>72.77</v>
      </c>
      <c r="E81">
        <v>2353</v>
      </c>
      <c r="F81">
        <v>2250</v>
      </c>
      <c r="G81">
        <v>510</v>
      </c>
      <c r="K81" s="17">
        <f t="shared" si="11"/>
        <v>15.802</v>
      </c>
      <c r="L81" s="18">
        <f t="shared" si="12"/>
        <v>2324</v>
      </c>
      <c r="M81" s="4">
        <f>L81*60*'Berechnungen 525d'!$D$9/1000</f>
        <v>117.96030638297871</v>
      </c>
      <c r="N81" s="20">
        <f t="shared" si="13"/>
        <v>2353</v>
      </c>
      <c r="O81" s="20">
        <f t="shared" si="14"/>
        <v>2250</v>
      </c>
      <c r="P81" s="20">
        <f t="shared" si="15"/>
        <v>103</v>
      </c>
      <c r="Q81" s="19">
        <f t="shared" si="16"/>
        <v>2353</v>
      </c>
      <c r="R81" s="19">
        <f t="shared" si="17"/>
        <v>72.77</v>
      </c>
      <c r="S81" s="19">
        <f t="shared" si="18"/>
        <v>2280.23</v>
      </c>
      <c r="T81" s="47">
        <f t="shared" si="19"/>
        <v>72.77</v>
      </c>
      <c r="U81" s="50">
        <f t="shared" si="20"/>
        <v>510</v>
      </c>
      <c r="V81" s="48">
        <f t="shared" si="21"/>
        <v>3.7639999999999998</v>
      </c>
    </row>
    <row r="82" spans="1:22" x14ac:dyDescent="0.25">
      <c r="A82">
        <v>15983</v>
      </c>
      <c r="B82">
        <v>2324</v>
      </c>
      <c r="C82">
        <v>3.7559999999999998</v>
      </c>
      <c r="D82">
        <v>72.77</v>
      </c>
      <c r="E82">
        <v>2353</v>
      </c>
      <c r="F82">
        <v>2250</v>
      </c>
      <c r="G82">
        <v>510</v>
      </c>
      <c r="K82" s="17">
        <f t="shared" si="11"/>
        <v>15.983000000000001</v>
      </c>
      <c r="L82" s="18">
        <f t="shared" si="12"/>
        <v>2324</v>
      </c>
      <c r="M82" s="4">
        <f>L82*60*'Berechnungen 525d'!$D$9/1000</f>
        <v>117.96030638297871</v>
      </c>
      <c r="N82" s="20">
        <f t="shared" si="13"/>
        <v>2353</v>
      </c>
      <c r="O82" s="20">
        <f t="shared" si="14"/>
        <v>2250</v>
      </c>
      <c r="P82" s="20">
        <f t="shared" si="15"/>
        <v>103</v>
      </c>
      <c r="Q82" s="19">
        <f t="shared" si="16"/>
        <v>2353</v>
      </c>
      <c r="R82" s="19">
        <f t="shared" si="17"/>
        <v>72.77</v>
      </c>
      <c r="S82" s="19">
        <f t="shared" si="18"/>
        <v>2280.23</v>
      </c>
      <c r="T82" s="47">
        <f t="shared" si="19"/>
        <v>72.77</v>
      </c>
      <c r="U82" s="50">
        <f t="shared" si="20"/>
        <v>510</v>
      </c>
      <c r="V82" s="48">
        <f t="shared" si="21"/>
        <v>3.7559999999999998</v>
      </c>
    </row>
    <row r="83" spans="1:22" x14ac:dyDescent="0.25">
      <c r="A83">
        <v>16153</v>
      </c>
      <c r="B83">
        <v>2324</v>
      </c>
      <c r="C83">
        <v>3.7559999999999998</v>
      </c>
      <c r="D83">
        <v>72.77</v>
      </c>
      <c r="E83">
        <v>2353</v>
      </c>
      <c r="F83">
        <v>2250</v>
      </c>
      <c r="G83">
        <v>510</v>
      </c>
      <c r="K83" s="17">
        <f t="shared" si="11"/>
        <v>16.152999999999999</v>
      </c>
      <c r="L83" s="18">
        <f t="shared" si="12"/>
        <v>2324</v>
      </c>
      <c r="M83" s="4">
        <f>L83*60*'Berechnungen 525d'!$D$9/1000</f>
        <v>117.96030638297871</v>
      </c>
      <c r="N83" s="20">
        <f t="shared" si="13"/>
        <v>2353</v>
      </c>
      <c r="O83" s="20">
        <f t="shared" si="14"/>
        <v>2250</v>
      </c>
      <c r="P83" s="20">
        <f t="shared" si="15"/>
        <v>103</v>
      </c>
      <c r="Q83" s="19">
        <f t="shared" si="16"/>
        <v>2353</v>
      </c>
      <c r="R83" s="19">
        <f t="shared" si="17"/>
        <v>72.77</v>
      </c>
      <c r="S83" s="19">
        <f t="shared" si="18"/>
        <v>2280.23</v>
      </c>
      <c r="T83" s="47">
        <f t="shared" si="19"/>
        <v>72.77</v>
      </c>
      <c r="U83" s="50">
        <f t="shared" si="20"/>
        <v>510</v>
      </c>
      <c r="V83" s="48">
        <f t="shared" si="21"/>
        <v>3.7559999999999998</v>
      </c>
    </row>
    <row r="84" spans="1:22" x14ac:dyDescent="0.25">
      <c r="A84">
        <v>16343</v>
      </c>
      <c r="B84">
        <v>2324</v>
      </c>
      <c r="C84">
        <v>3.7559999999999998</v>
      </c>
      <c r="D84">
        <v>72.77</v>
      </c>
      <c r="E84">
        <v>2282</v>
      </c>
      <c r="F84">
        <v>2250</v>
      </c>
      <c r="G84">
        <v>510</v>
      </c>
      <c r="K84" s="17">
        <f t="shared" si="11"/>
        <v>16.343</v>
      </c>
      <c r="L84" s="18">
        <f t="shared" si="12"/>
        <v>2324</v>
      </c>
      <c r="M84" s="4">
        <f>L84*60*'Berechnungen 525d'!$D$9/1000</f>
        <v>117.96030638297871</v>
      </c>
      <c r="N84" s="20">
        <f t="shared" si="13"/>
        <v>2282</v>
      </c>
      <c r="O84" s="20">
        <f t="shared" si="14"/>
        <v>2250</v>
      </c>
      <c r="P84" s="20">
        <f t="shared" si="15"/>
        <v>32</v>
      </c>
      <c r="Q84" s="19">
        <f t="shared" si="16"/>
        <v>2282</v>
      </c>
      <c r="R84" s="19">
        <f t="shared" si="17"/>
        <v>72.77</v>
      </c>
      <c r="S84" s="19">
        <f t="shared" si="18"/>
        <v>2209.23</v>
      </c>
      <c r="T84" s="47">
        <f t="shared" si="19"/>
        <v>72.77</v>
      </c>
      <c r="U84" s="50">
        <f t="shared" si="20"/>
        <v>510</v>
      </c>
      <c r="V84" s="48">
        <f t="shared" si="21"/>
        <v>3.7559999999999998</v>
      </c>
    </row>
    <row r="85" spans="1:22" x14ac:dyDescent="0.25">
      <c r="A85">
        <v>16524</v>
      </c>
      <c r="B85">
        <v>2432</v>
      </c>
      <c r="C85">
        <v>3.7559999999999998</v>
      </c>
      <c r="D85">
        <v>72.77</v>
      </c>
      <c r="E85">
        <v>2282</v>
      </c>
      <c r="F85">
        <v>2250</v>
      </c>
      <c r="G85">
        <v>510</v>
      </c>
      <c r="K85" s="17">
        <f t="shared" si="11"/>
        <v>16.524000000000001</v>
      </c>
      <c r="L85" s="18">
        <f t="shared" si="12"/>
        <v>2432</v>
      </c>
      <c r="M85" s="4">
        <f>L85*60*'Berechnungen 525d'!$D$9/1000</f>
        <v>123.44211063829786</v>
      </c>
      <c r="N85" s="20">
        <f t="shared" si="13"/>
        <v>2282</v>
      </c>
      <c r="O85" s="20">
        <f t="shared" si="14"/>
        <v>2250</v>
      </c>
      <c r="P85" s="20">
        <f t="shared" si="15"/>
        <v>32</v>
      </c>
      <c r="Q85" s="19">
        <f t="shared" si="16"/>
        <v>2282</v>
      </c>
      <c r="R85" s="19">
        <f t="shared" si="17"/>
        <v>72.77</v>
      </c>
      <c r="S85" s="19">
        <f t="shared" si="18"/>
        <v>2209.23</v>
      </c>
      <c r="T85" s="47">
        <f t="shared" si="19"/>
        <v>72.77</v>
      </c>
      <c r="U85" s="50">
        <f t="shared" si="20"/>
        <v>510</v>
      </c>
      <c r="V85" s="48">
        <f t="shared" si="21"/>
        <v>3.7559999999999998</v>
      </c>
    </row>
    <row r="86" spans="1:22" x14ac:dyDescent="0.25">
      <c r="A86">
        <v>16714</v>
      </c>
      <c r="B86">
        <v>2432</v>
      </c>
      <c r="C86">
        <v>3.7559999999999998</v>
      </c>
      <c r="D86">
        <v>72.77</v>
      </c>
      <c r="E86">
        <v>2282</v>
      </c>
      <c r="F86">
        <v>2250</v>
      </c>
      <c r="G86">
        <v>510</v>
      </c>
      <c r="K86" s="17">
        <f t="shared" si="11"/>
        <v>16.713999999999999</v>
      </c>
      <c r="L86" s="18">
        <f t="shared" si="12"/>
        <v>2432</v>
      </c>
      <c r="M86" s="4">
        <f>L86*60*'Berechnungen 525d'!$D$9/1000</f>
        <v>123.44211063829786</v>
      </c>
      <c r="N86" s="20">
        <f t="shared" si="13"/>
        <v>2282</v>
      </c>
      <c r="O86" s="20">
        <f t="shared" si="14"/>
        <v>2250</v>
      </c>
      <c r="P86" s="20">
        <f t="shared" si="15"/>
        <v>32</v>
      </c>
      <c r="Q86" s="19">
        <f t="shared" si="16"/>
        <v>2282</v>
      </c>
      <c r="R86" s="19">
        <f t="shared" si="17"/>
        <v>72.77</v>
      </c>
      <c r="S86" s="19">
        <f t="shared" si="18"/>
        <v>2209.23</v>
      </c>
      <c r="T86" s="47">
        <f t="shared" si="19"/>
        <v>72.77</v>
      </c>
      <c r="U86" s="50">
        <f t="shared" si="20"/>
        <v>510</v>
      </c>
      <c r="V86" s="48">
        <f t="shared" si="21"/>
        <v>3.7559999999999998</v>
      </c>
    </row>
    <row r="87" spans="1:22" x14ac:dyDescent="0.25">
      <c r="A87">
        <v>16904</v>
      </c>
      <c r="B87">
        <v>2432</v>
      </c>
      <c r="C87">
        <v>3.7559999999999998</v>
      </c>
      <c r="D87">
        <v>73.78</v>
      </c>
      <c r="E87">
        <v>2282</v>
      </c>
      <c r="F87">
        <v>2250</v>
      </c>
      <c r="G87">
        <v>510</v>
      </c>
      <c r="K87" s="17">
        <f t="shared" si="11"/>
        <v>16.904</v>
      </c>
      <c r="L87" s="18">
        <f t="shared" si="12"/>
        <v>2432</v>
      </c>
      <c r="M87" s="4">
        <f>L87*60*'Berechnungen 525d'!$D$9/1000</f>
        <v>123.44211063829786</v>
      </c>
      <c r="N87" s="20">
        <f t="shared" si="13"/>
        <v>2282</v>
      </c>
      <c r="O87" s="20">
        <f t="shared" si="14"/>
        <v>2250</v>
      </c>
      <c r="P87" s="20">
        <f t="shared" si="15"/>
        <v>32</v>
      </c>
      <c r="Q87" s="19">
        <f t="shared" si="16"/>
        <v>2282</v>
      </c>
      <c r="R87" s="19">
        <f t="shared" si="17"/>
        <v>73.78</v>
      </c>
      <c r="S87" s="19">
        <f t="shared" si="18"/>
        <v>2208.2199999999998</v>
      </c>
      <c r="T87" s="47">
        <f t="shared" si="19"/>
        <v>73.78</v>
      </c>
      <c r="U87" s="50">
        <f t="shared" si="20"/>
        <v>510</v>
      </c>
      <c r="V87" s="48">
        <f t="shared" si="21"/>
        <v>3.7559999999999998</v>
      </c>
    </row>
    <row r="88" spans="1:22" x14ac:dyDescent="0.25">
      <c r="A88">
        <v>17104</v>
      </c>
      <c r="B88">
        <v>2432</v>
      </c>
      <c r="C88">
        <v>3.7429999999999999</v>
      </c>
      <c r="D88">
        <v>73.78</v>
      </c>
      <c r="E88">
        <v>2282</v>
      </c>
      <c r="F88">
        <v>2250</v>
      </c>
      <c r="G88">
        <v>510</v>
      </c>
      <c r="K88" s="17">
        <f t="shared" si="11"/>
        <v>17.103999999999999</v>
      </c>
      <c r="L88" s="18">
        <f t="shared" si="12"/>
        <v>2432</v>
      </c>
      <c r="M88" s="4">
        <f>L88*60*'Berechnungen 525d'!$D$9/1000</f>
        <v>123.44211063829786</v>
      </c>
      <c r="N88" s="20">
        <f t="shared" si="13"/>
        <v>2282</v>
      </c>
      <c r="O88" s="20">
        <f t="shared" si="14"/>
        <v>2250</v>
      </c>
      <c r="P88" s="20">
        <f t="shared" si="15"/>
        <v>32</v>
      </c>
      <c r="Q88" s="19">
        <f t="shared" si="16"/>
        <v>2282</v>
      </c>
      <c r="R88" s="19">
        <f t="shared" si="17"/>
        <v>73.78</v>
      </c>
      <c r="S88" s="19">
        <f t="shared" si="18"/>
        <v>2208.2199999999998</v>
      </c>
      <c r="T88" s="47">
        <f t="shared" si="19"/>
        <v>73.78</v>
      </c>
      <c r="U88" s="50">
        <f t="shared" si="20"/>
        <v>510</v>
      </c>
      <c r="V88" s="48">
        <f t="shared" si="21"/>
        <v>3.7429999999999999</v>
      </c>
    </row>
    <row r="89" spans="1:22" x14ac:dyDescent="0.25">
      <c r="A89">
        <v>17295</v>
      </c>
      <c r="B89">
        <v>2432</v>
      </c>
      <c r="C89">
        <v>3.7429999999999999</v>
      </c>
      <c r="D89">
        <v>73.78</v>
      </c>
      <c r="E89">
        <v>2282</v>
      </c>
      <c r="F89">
        <v>2250</v>
      </c>
      <c r="G89">
        <v>510</v>
      </c>
      <c r="K89" s="17">
        <f t="shared" si="11"/>
        <v>17.295000000000002</v>
      </c>
      <c r="L89" s="18">
        <f t="shared" si="12"/>
        <v>2432</v>
      </c>
      <c r="M89" s="4">
        <f>L89*60*'Berechnungen 525d'!$D$9/1000</f>
        <v>123.44211063829786</v>
      </c>
      <c r="N89" s="20">
        <f t="shared" si="13"/>
        <v>2282</v>
      </c>
      <c r="O89" s="20">
        <f t="shared" si="14"/>
        <v>2250</v>
      </c>
      <c r="P89" s="20">
        <f t="shared" si="15"/>
        <v>32</v>
      </c>
      <c r="Q89" s="19">
        <f t="shared" si="16"/>
        <v>2282</v>
      </c>
      <c r="R89" s="19">
        <f t="shared" si="17"/>
        <v>73.78</v>
      </c>
      <c r="S89" s="19">
        <f t="shared" si="18"/>
        <v>2208.2199999999998</v>
      </c>
      <c r="T89" s="47">
        <f t="shared" si="19"/>
        <v>73.78</v>
      </c>
      <c r="U89" s="50">
        <f t="shared" si="20"/>
        <v>510</v>
      </c>
      <c r="V89" s="48">
        <f t="shared" si="21"/>
        <v>3.7429999999999999</v>
      </c>
    </row>
    <row r="90" spans="1:22" x14ac:dyDescent="0.25">
      <c r="A90">
        <v>17485</v>
      </c>
      <c r="B90">
        <v>2432</v>
      </c>
      <c r="C90">
        <v>3.7429999999999999</v>
      </c>
      <c r="D90">
        <v>73.78</v>
      </c>
      <c r="E90">
        <v>2251</v>
      </c>
      <c r="F90">
        <v>2250</v>
      </c>
      <c r="G90">
        <v>510</v>
      </c>
      <c r="K90" s="17">
        <f t="shared" si="11"/>
        <v>17.484999999999999</v>
      </c>
      <c r="L90" s="18">
        <f t="shared" si="12"/>
        <v>2432</v>
      </c>
      <c r="M90" s="4">
        <f>L90*60*'Berechnungen 525d'!$D$9/1000</f>
        <v>123.44211063829786</v>
      </c>
      <c r="N90" s="20">
        <f t="shared" si="13"/>
        <v>2251</v>
      </c>
      <c r="O90" s="20">
        <f t="shared" si="14"/>
        <v>2250</v>
      </c>
      <c r="P90" s="20">
        <f t="shared" si="15"/>
        <v>1</v>
      </c>
      <c r="Q90" s="19">
        <f t="shared" si="16"/>
        <v>2251</v>
      </c>
      <c r="R90" s="19">
        <f t="shared" si="17"/>
        <v>73.78</v>
      </c>
      <c r="S90" s="19">
        <f t="shared" si="18"/>
        <v>2177.2199999999998</v>
      </c>
      <c r="T90" s="47">
        <f t="shared" si="19"/>
        <v>73.78</v>
      </c>
      <c r="U90" s="50">
        <f t="shared" si="20"/>
        <v>510</v>
      </c>
      <c r="V90" s="48">
        <f t="shared" si="21"/>
        <v>3.7429999999999999</v>
      </c>
    </row>
    <row r="91" spans="1:22" x14ac:dyDescent="0.25">
      <c r="A91">
        <v>17675</v>
      </c>
      <c r="B91">
        <v>2534</v>
      </c>
      <c r="C91">
        <v>3.7429999999999999</v>
      </c>
      <c r="D91">
        <v>73.78</v>
      </c>
      <c r="E91">
        <v>2251</v>
      </c>
      <c r="F91">
        <v>2250</v>
      </c>
      <c r="G91">
        <v>510</v>
      </c>
      <c r="K91" s="17">
        <f t="shared" si="11"/>
        <v>17.675000000000001</v>
      </c>
      <c r="L91" s="18">
        <f t="shared" si="12"/>
        <v>2534</v>
      </c>
      <c r="M91" s="4">
        <f>L91*60*'Berechnungen 525d'!$D$9/1000</f>
        <v>128.61937021276594</v>
      </c>
      <c r="N91" s="20">
        <f t="shared" si="13"/>
        <v>2251</v>
      </c>
      <c r="O91" s="20">
        <f t="shared" si="14"/>
        <v>2250</v>
      </c>
      <c r="P91" s="20">
        <f t="shared" si="15"/>
        <v>1</v>
      </c>
      <c r="Q91" s="19">
        <f t="shared" si="16"/>
        <v>2251</v>
      </c>
      <c r="R91" s="19">
        <f t="shared" si="17"/>
        <v>73.78</v>
      </c>
      <c r="S91" s="19">
        <f t="shared" si="18"/>
        <v>2177.2199999999998</v>
      </c>
      <c r="T91" s="47">
        <f t="shared" si="19"/>
        <v>73.78</v>
      </c>
      <c r="U91" s="50">
        <f t="shared" si="20"/>
        <v>510</v>
      </c>
      <c r="V91" s="48">
        <f t="shared" si="21"/>
        <v>3.7429999999999999</v>
      </c>
    </row>
    <row r="92" spans="1:22" x14ac:dyDescent="0.25">
      <c r="A92">
        <v>17865</v>
      </c>
      <c r="B92">
        <v>2534</v>
      </c>
      <c r="C92">
        <v>3.7429999999999999</v>
      </c>
      <c r="D92">
        <v>73.78</v>
      </c>
      <c r="E92">
        <v>2251</v>
      </c>
      <c r="F92">
        <v>2250</v>
      </c>
      <c r="G92">
        <v>510</v>
      </c>
      <c r="K92" s="17">
        <f t="shared" si="11"/>
        <v>17.864999999999998</v>
      </c>
      <c r="L92" s="18">
        <f t="shared" si="12"/>
        <v>2534</v>
      </c>
      <c r="M92" s="4">
        <f>L92*60*'Berechnungen 525d'!$D$9/1000</f>
        <v>128.61937021276594</v>
      </c>
      <c r="N92" s="20">
        <f t="shared" si="13"/>
        <v>2251</v>
      </c>
      <c r="O92" s="20">
        <f t="shared" si="14"/>
        <v>2250</v>
      </c>
      <c r="P92" s="20">
        <f t="shared" si="15"/>
        <v>1</v>
      </c>
      <c r="Q92" s="19">
        <f t="shared" si="16"/>
        <v>2251</v>
      </c>
      <c r="R92" s="19">
        <f t="shared" si="17"/>
        <v>73.78</v>
      </c>
      <c r="S92" s="19">
        <f t="shared" si="18"/>
        <v>2177.2199999999998</v>
      </c>
      <c r="T92" s="47">
        <f t="shared" si="19"/>
        <v>73.78</v>
      </c>
      <c r="U92" s="50">
        <f t="shared" si="20"/>
        <v>510</v>
      </c>
      <c r="V92" s="48">
        <f t="shared" si="21"/>
        <v>3.7429999999999999</v>
      </c>
    </row>
    <row r="93" spans="1:22" x14ac:dyDescent="0.25">
      <c r="A93">
        <v>18056</v>
      </c>
      <c r="B93">
        <v>2534</v>
      </c>
      <c r="C93">
        <v>3.7429999999999999</v>
      </c>
      <c r="D93">
        <v>73.760000000000005</v>
      </c>
      <c r="E93">
        <v>2251</v>
      </c>
      <c r="F93">
        <v>2250</v>
      </c>
      <c r="G93">
        <v>510</v>
      </c>
      <c r="K93" s="17">
        <f t="shared" si="11"/>
        <v>18.056000000000001</v>
      </c>
      <c r="L93" s="18">
        <f t="shared" si="12"/>
        <v>2534</v>
      </c>
      <c r="M93" s="4">
        <f>L93*60*'Berechnungen 525d'!$D$9/1000</f>
        <v>128.61937021276594</v>
      </c>
      <c r="N93" s="20">
        <f t="shared" si="13"/>
        <v>2251</v>
      </c>
      <c r="O93" s="20">
        <f t="shared" si="14"/>
        <v>2250</v>
      </c>
      <c r="P93" s="20">
        <f t="shared" si="15"/>
        <v>1</v>
      </c>
      <c r="Q93" s="19">
        <f t="shared" si="16"/>
        <v>2251</v>
      </c>
      <c r="R93" s="19">
        <f t="shared" si="17"/>
        <v>73.760000000000005</v>
      </c>
      <c r="S93" s="19">
        <f t="shared" si="18"/>
        <v>2177.2399999999998</v>
      </c>
      <c r="T93" s="47">
        <f t="shared" si="19"/>
        <v>73.760000000000005</v>
      </c>
      <c r="U93" s="50">
        <f t="shared" si="20"/>
        <v>510</v>
      </c>
      <c r="V93" s="48">
        <f t="shared" si="21"/>
        <v>3.7429999999999999</v>
      </c>
    </row>
    <row r="94" spans="1:22" x14ac:dyDescent="0.25">
      <c r="A94">
        <v>18256</v>
      </c>
      <c r="B94">
        <v>2534</v>
      </c>
      <c r="C94">
        <v>3.7429999999999999</v>
      </c>
      <c r="D94">
        <v>73.760000000000005</v>
      </c>
      <c r="E94">
        <v>2251</v>
      </c>
      <c r="F94">
        <v>2250</v>
      </c>
      <c r="G94">
        <v>510</v>
      </c>
      <c r="K94" s="17">
        <f t="shared" si="11"/>
        <v>18.256</v>
      </c>
      <c r="L94" s="18">
        <f t="shared" si="12"/>
        <v>2534</v>
      </c>
      <c r="M94" s="4">
        <f>L94*60*'Berechnungen 525d'!$D$9/1000</f>
        <v>128.61937021276594</v>
      </c>
      <c r="N94" s="20">
        <f t="shared" si="13"/>
        <v>2251</v>
      </c>
      <c r="O94" s="20">
        <f t="shared" si="14"/>
        <v>2250</v>
      </c>
      <c r="P94" s="20">
        <f t="shared" si="15"/>
        <v>1</v>
      </c>
      <c r="Q94" s="19">
        <f t="shared" si="16"/>
        <v>2251</v>
      </c>
      <c r="R94" s="19">
        <f t="shared" si="17"/>
        <v>73.760000000000005</v>
      </c>
      <c r="S94" s="19">
        <f t="shared" si="18"/>
        <v>2177.2399999999998</v>
      </c>
      <c r="T94" s="47">
        <f t="shared" si="19"/>
        <v>73.760000000000005</v>
      </c>
      <c r="U94" s="50">
        <f t="shared" si="20"/>
        <v>510</v>
      </c>
      <c r="V94" s="48">
        <f t="shared" si="21"/>
        <v>3.7429999999999999</v>
      </c>
    </row>
    <row r="95" spans="1:22" x14ac:dyDescent="0.25">
      <c r="A95">
        <v>18446</v>
      </c>
      <c r="B95">
        <v>2534</v>
      </c>
      <c r="C95">
        <v>3.7429999999999999</v>
      </c>
      <c r="D95">
        <v>73.760000000000005</v>
      </c>
      <c r="E95">
        <v>2251</v>
      </c>
      <c r="F95">
        <v>2250</v>
      </c>
      <c r="G95">
        <v>510</v>
      </c>
      <c r="K95" s="17">
        <f t="shared" si="11"/>
        <v>18.446000000000002</v>
      </c>
      <c r="L95" s="18">
        <f t="shared" si="12"/>
        <v>2534</v>
      </c>
      <c r="M95" s="4">
        <f>L95*60*'Berechnungen 525d'!$D$9/1000</f>
        <v>128.61937021276594</v>
      </c>
      <c r="N95" s="20">
        <f t="shared" si="13"/>
        <v>2251</v>
      </c>
      <c r="O95" s="20">
        <f t="shared" si="14"/>
        <v>2250</v>
      </c>
      <c r="P95" s="20">
        <f t="shared" si="15"/>
        <v>1</v>
      </c>
      <c r="Q95" s="19">
        <f t="shared" si="16"/>
        <v>2251</v>
      </c>
      <c r="R95" s="19">
        <f t="shared" si="17"/>
        <v>73.760000000000005</v>
      </c>
      <c r="S95" s="19">
        <f t="shared" si="18"/>
        <v>2177.2399999999998</v>
      </c>
      <c r="T95" s="47">
        <f t="shared" si="19"/>
        <v>73.760000000000005</v>
      </c>
      <c r="U95" s="50">
        <f t="shared" si="20"/>
        <v>510</v>
      </c>
      <c r="V95" s="48">
        <f t="shared" si="21"/>
        <v>3.7429999999999999</v>
      </c>
    </row>
    <row r="96" spans="1:22" x14ac:dyDescent="0.25">
      <c r="A96">
        <v>18637</v>
      </c>
      <c r="B96">
        <v>2534</v>
      </c>
      <c r="C96">
        <v>3.7429999999999999</v>
      </c>
      <c r="D96">
        <v>73.760000000000005</v>
      </c>
      <c r="E96">
        <v>2282</v>
      </c>
      <c r="F96">
        <v>2250</v>
      </c>
      <c r="G96">
        <v>510</v>
      </c>
      <c r="K96" s="17">
        <f t="shared" si="11"/>
        <v>18.637</v>
      </c>
      <c r="L96" s="18">
        <f t="shared" si="12"/>
        <v>2534</v>
      </c>
      <c r="M96" s="4">
        <f>L96*60*'Berechnungen 525d'!$D$9/1000</f>
        <v>128.61937021276594</v>
      </c>
      <c r="N96" s="20">
        <f t="shared" si="13"/>
        <v>2282</v>
      </c>
      <c r="O96" s="20">
        <f t="shared" si="14"/>
        <v>2250</v>
      </c>
      <c r="P96" s="20">
        <f t="shared" si="15"/>
        <v>32</v>
      </c>
      <c r="Q96" s="19">
        <f t="shared" si="16"/>
        <v>2282</v>
      </c>
      <c r="R96" s="19">
        <f t="shared" si="17"/>
        <v>73.760000000000005</v>
      </c>
      <c r="S96" s="19">
        <f t="shared" si="18"/>
        <v>2208.2399999999998</v>
      </c>
      <c r="T96" s="47">
        <f t="shared" si="19"/>
        <v>73.760000000000005</v>
      </c>
      <c r="U96" s="50">
        <f t="shared" si="20"/>
        <v>510</v>
      </c>
      <c r="V96" s="48">
        <f t="shared" si="21"/>
        <v>3.7429999999999999</v>
      </c>
    </row>
    <row r="97" spans="1:22" x14ac:dyDescent="0.25">
      <c r="A97">
        <v>18827</v>
      </c>
      <c r="B97">
        <v>2637</v>
      </c>
      <c r="C97">
        <v>3.7429999999999999</v>
      </c>
      <c r="D97">
        <v>73.760000000000005</v>
      </c>
      <c r="E97">
        <v>2282</v>
      </c>
      <c r="F97">
        <v>2250</v>
      </c>
      <c r="G97">
        <v>510</v>
      </c>
      <c r="K97" s="17">
        <f t="shared" si="11"/>
        <v>18.827000000000002</v>
      </c>
      <c r="L97" s="18">
        <f t="shared" si="12"/>
        <v>2637</v>
      </c>
      <c r="M97" s="4">
        <f>L97*60*'Berechnungen 525d'!$D$9/1000</f>
        <v>133.84738723404254</v>
      </c>
      <c r="N97" s="20">
        <f t="shared" si="13"/>
        <v>2282</v>
      </c>
      <c r="O97" s="20">
        <f t="shared" si="14"/>
        <v>2250</v>
      </c>
      <c r="P97" s="20">
        <f t="shared" si="15"/>
        <v>32</v>
      </c>
      <c r="Q97" s="19">
        <f t="shared" si="16"/>
        <v>2282</v>
      </c>
      <c r="R97" s="19">
        <f t="shared" si="17"/>
        <v>73.760000000000005</v>
      </c>
      <c r="S97" s="19">
        <f t="shared" si="18"/>
        <v>2208.2399999999998</v>
      </c>
      <c r="T97" s="47">
        <f t="shared" si="19"/>
        <v>73.760000000000005</v>
      </c>
      <c r="U97" s="50">
        <f t="shared" si="20"/>
        <v>510</v>
      </c>
      <c r="V97" s="48">
        <f t="shared" si="21"/>
        <v>3.7429999999999999</v>
      </c>
    </row>
    <row r="98" spans="1:22" x14ac:dyDescent="0.25">
      <c r="A98">
        <v>19017</v>
      </c>
      <c r="B98">
        <v>2637</v>
      </c>
      <c r="C98">
        <v>3.7429999999999999</v>
      </c>
      <c r="D98">
        <v>73.760000000000005</v>
      </c>
      <c r="E98">
        <v>2282</v>
      </c>
      <c r="F98">
        <v>2250</v>
      </c>
      <c r="G98">
        <v>510</v>
      </c>
      <c r="K98" s="17">
        <f t="shared" si="11"/>
        <v>19.016999999999999</v>
      </c>
      <c r="L98" s="18">
        <f t="shared" si="12"/>
        <v>2637</v>
      </c>
      <c r="M98" s="4">
        <f>L98*60*'Berechnungen 525d'!$D$9/1000</f>
        <v>133.84738723404254</v>
      </c>
      <c r="N98" s="20">
        <f t="shared" si="13"/>
        <v>2282</v>
      </c>
      <c r="O98" s="20">
        <f t="shared" si="14"/>
        <v>2250</v>
      </c>
      <c r="P98" s="20">
        <f t="shared" si="15"/>
        <v>32</v>
      </c>
      <c r="Q98" s="19">
        <f t="shared" si="16"/>
        <v>2282</v>
      </c>
      <c r="R98" s="19">
        <f t="shared" si="17"/>
        <v>73.760000000000005</v>
      </c>
      <c r="S98" s="19">
        <f t="shared" si="18"/>
        <v>2208.2399999999998</v>
      </c>
      <c r="T98" s="47">
        <f t="shared" si="19"/>
        <v>73.760000000000005</v>
      </c>
      <c r="U98" s="50">
        <f t="shared" si="20"/>
        <v>510</v>
      </c>
      <c r="V98" s="48">
        <f t="shared" si="21"/>
        <v>3.7429999999999999</v>
      </c>
    </row>
    <row r="99" spans="1:22" x14ac:dyDescent="0.25">
      <c r="A99">
        <v>19207</v>
      </c>
      <c r="B99">
        <v>2637</v>
      </c>
      <c r="C99">
        <v>3.7429999999999999</v>
      </c>
      <c r="D99">
        <v>74.56</v>
      </c>
      <c r="E99">
        <v>2282</v>
      </c>
      <c r="F99">
        <v>2250</v>
      </c>
      <c r="G99">
        <v>510</v>
      </c>
      <c r="K99" s="17">
        <f t="shared" si="11"/>
        <v>19.207000000000001</v>
      </c>
      <c r="L99" s="18">
        <f t="shared" si="12"/>
        <v>2637</v>
      </c>
      <c r="M99" s="4">
        <f>L99*60*'Berechnungen 525d'!$D$9/1000</f>
        <v>133.84738723404254</v>
      </c>
      <c r="N99" s="20">
        <f t="shared" si="13"/>
        <v>2282</v>
      </c>
      <c r="O99" s="20">
        <f t="shared" si="14"/>
        <v>2250</v>
      </c>
      <c r="P99" s="20">
        <f t="shared" si="15"/>
        <v>32</v>
      </c>
      <c r="Q99" s="19">
        <f t="shared" si="16"/>
        <v>2282</v>
      </c>
      <c r="R99" s="19">
        <f t="shared" si="17"/>
        <v>74.56</v>
      </c>
      <c r="S99" s="19">
        <f t="shared" si="18"/>
        <v>2207.44</v>
      </c>
      <c r="T99" s="47">
        <f t="shared" si="19"/>
        <v>74.56</v>
      </c>
      <c r="U99" s="50">
        <f t="shared" si="20"/>
        <v>510</v>
      </c>
      <c r="V99" s="48">
        <f t="shared" si="21"/>
        <v>3.7429999999999999</v>
      </c>
    </row>
    <row r="100" spans="1:22" x14ac:dyDescent="0.25">
      <c r="A100">
        <v>19408</v>
      </c>
      <c r="B100">
        <v>2637</v>
      </c>
      <c r="C100">
        <v>3.7349999999999999</v>
      </c>
      <c r="D100">
        <v>74.56</v>
      </c>
      <c r="E100">
        <v>2282</v>
      </c>
      <c r="F100">
        <v>2250</v>
      </c>
      <c r="G100">
        <v>510</v>
      </c>
      <c r="K100" s="17">
        <f t="shared" si="11"/>
        <v>19.408000000000001</v>
      </c>
      <c r="L100" s="18">
        <f t="shared" si="12"/>
        <v>2637</v>
      </c>
      <c r="M100" s="4">
        <f>L100*60*'Berechnungen 525d'!$D$9/1000</f>
        <v>133.84738723404254</v>
      </c>
      <c r="N100" s="20">
        <f t="shared" si="13"/>
        <v>2282</v>
      </c>
      <c r="O100" s="20">
        <f t="shared" si="14"/>
        <v>2250</v>
      </c>
      <c r="P100" s="20">
        <f t="shared" si="15"/>
        <v>32</v>
      </c>
      <c r="Q100" s="19">
        <f t="shared" si="16"/>
        <v>2282</v>
      </c>
      <c r="R100" s="19">
        <f t="shared" si="17"/>
        <v>74.56</v>
      </c>
      <c r="S100" s="19">
        <f t="shared" si="18"/>
        <v>2207.44</v>
      </c>
      <c r="T100" s="47">
        <f t="shared" si="19"/>
        <v>74.56</v>
      </c>
      <c r="U100" s="50">
        <f t="shared" si="20"/>
        <v>510</v>
      </c>
      <c r="V100" s="48">
        <f t="shared" si="21"/>
        <v>3.7349999999999999</v>
      </c>
    </row>
    <row r="101" spans="1:22" x14ac:dyDescent="0.25">
      <c r="A101">
        <v>19598</v>
      </c>
      <c r="B101">
        <v>2637</v>
      </c>
      <c r="C101">
        <v>3.7349999999999999</v>
      </c>
      <c r="D101">
        <v>74.56</v>
      </c>
      <c r="E101">
        <v>2282</v>
      </c>
      <c r="F101">
        <v>2250</v>
      </c>
      <c r="G101">
        <v>510</v>
      </c>
      <c r="K101" s="17">
        <f t="shared" si="11"/>
        <v>19.597999999999999</v>
      </c>
      <c r="L101" s="18">
        <f t="shared" si="12"/>
        <v>2637</v>
      </c>
      <c r="M101" s="4">
        <f>L101*60*'Berechnungen 525d'!$D$9/1000</f>
        <v>133.84738723404254</v>
      </c>
      <c r="N101" s="20">
        <f t="shared" si="13"/>
        <v>2282</v>
      </c>
      <c r="O101" s="20">
        <f t="shared" si="14"/>
        <v>2250</v>
      </c>
      <c r="P101" s="20">
        <f t="shared" si="15"/>
        <v>32</v>
      </c>
      <c r="Q101" s="19">
        <f t="shared" si="16"/>
        <v>2282</v>
      </c>
      <c r="R101" s="19">
        <f t="shared" si="17"/>
        <v>74.56</v>
      </c>
      <c r="S101" s="19">
        <f t="shared" si="18"/>
        <v>2207.44</v>
      </c>
      <c r="T101" s="47">
        <f t="shared" si="19"/>
        <v>74.56</v>
      </c>
      <c r="U101" s="50">
        <f t="shared" si="20"/>
        <v>510</v>
      </c>
      <c r="V101" s="48">
        <f t="shared" si="21"/>
        <v>3.7349999999999999</v>
      </c>
    </row>
    <row r="102" spans="1:22" x14ac:dyDescent="0.25">
      <c r="A102">
        <v>19788</v>
      </c>
      <c r="B102">
        <v>2637</v>
      </c>
      <c r="C102">
        <v>3.7349999999999999</v>
      </c>
      <c r="D102">
        <v>74.56</v>
      </c>
      <c r="E102">
        <v>2318</v>
      </c>
      <c r="F102">
        <v>2250</v>
      </c>
      <c r="G102">
        <v>510</v>
      </c>
      <c r="K102" s="17">
        <f t="shared" si="11"/>
        <v>19.788</v>
      </c>
      <c r="L102" s="18">
        <f t="shared" si="12"/>
        <v>2637</v>
      </c>
      <c r="M102" s="4">
        <f>L102*60*'Berechnungen 525d'!$D$9/1000</f>
        <v>133.84738723404254</v>
      </c>
      <c r="N102" s="20">
        <f t="shared" si="13"/>
        <v>2318</v>
      </c>
      <c r="O102" s="20">
        <f t="shared" si="14"/>
        <v>2250</v>
      </c>
      <c r="P102" s="20">
        <f t="shared" si="15"/>
        <v>68</v>
      </c>
      <c r="Q102" s="19">
        <f t="shared" si="16"/>
        <v>2318</v>
      </c>
      <c r="R102" s="19">
        <f t="shared" si="17"/>
        <v>74.56</v>
      </c>
      <c r="S102" s="19">
        <f t="shared" si="18"/>
        <v>2243.44</v>
      </c>
      <c r="T102" s="47">
        <f t="shared" si="19"/>
        <v>74.56</v>
      </c>
      <c r="U102" s="50">
        <f t="shared" si="20"/>
        <v>510</v>
      </c>
      <c r="V102" s="48">
        <f t="shared" si="21"/>
        <v>3.7349999999999999</v>
      </c>
    </row>
    <row r="103" spans="1:22" x14ac:dyDescent="0.25">
      <c r="A103">
        <v>19978</v>
      </c>
      <c r="B103">
        <v>2736</v>
      </c>
      <c r="C103">
        <v>3.7349999999999999</v>
      </c>
      <c r="D103">
        <v>74.56</v>
      </c>
      <c r="E103">
        <v>2318</v>
      </c>
      <c r="F103">
        <v>2250</v>
      </c>
      <c r="G103">
        <v>510</v>
      </c>
      <c r="K103" s="17">
        <f t="shared" si="11"/>
        <v>19.978000000000002</v>
      </c>
      <c r="L103" s="18">
        <f t="shared" si="12"/>
        <v>2736</v>
      </c>
      <c r="M103" s="4">
        <f>L103*60*'Berechnungen 525d'!$D$9/1000</f>
        <v>138.8723744680851</v>
      </c>
      <c r="N103" s="20">
        <f t="shared" si="13"/>
        <v>2318</v>
      </c>
      <c r="O103" s="20">
        <f t="shared" si="14"/>
        <v>2250</v>
      </c>
      <c r="P103" s="20">
        <f t="shared" si="15"/>
        <v>68</v>
      </c>
      <c r="Q103" s="19">
        <f t="shared" si="16"/>
        <v>2318</v>
      </c>
      <c r="R103" s="19">
        <f t="shared" si="17"/>
        <v>74.56</v>
      </c>
      <c r="S103" s="19">
        <f t="shared" si="18"/>
        <v>2243.44</v>
      </c>
      <c r="T103" s="47">
        <f t="shared" si="19"/>
        <v>74.56</v>
      </c>
      <c r="U103" s="50">
        <f t="shared" si="20"/>
        <v>510</v>
      </c>
      <c r="V103" s="48">
        <f t="shared" si="21"/>
        <v>3.7349999999999999</v>
      </c>
    </row>
    <row r="104" spans="1:22" x14ac:dyDescent="0.25">
      <c r="A104">
        <v>20169</v>
      </c>
      <c r="B104">
        <v>2736</v>
      </c>
      <c r="C104">
        <v>3.7349999999999999</v>
      </c>
      <c r="D104">
        <v>74.56</v>
      </c>
      <c r="E104">
        <v>2318</v>
      </c>
      <c r="F104">
        <v>2250</v>
      </c>
      <c r="G104">
        <v>510</v>
      </c>
      <c r="K104" s="17">
        <f t="shared" si="11"/>
        <v>20.169</v>
      </c>
      <c r="L104" s="18">
        <f t="shared" si="12"/>
        <v>2736</v>
      </c>
      <c r="M104" s="4">
        <f>L104*60*'Berechnungen 525d'!$D$9/1000</f>
        <v>138.8723744680851</v>
      </c>
      <c r="N104" s="20">
        <f t="shared" si="13"/>
        <v>2318</v>
      </c>
      <c r="O104" s="20">
        <f t="shared" si="14"/>
        <v>2250</v>
      </c>
      <c r="P104" s="20">
        <f t="shared" si="15"/>
        <v>68</v>
      </c>
      <c r="Q104" s="19">
        <f t="shared" si="16"/>
        <v>2318</v>
      </c>
      <c r="R104" s="19">
        <f t="shared" si="17"/>
        <v>74.56</v>
      </c>
      <c r="S104" s="19">
        <f t="shared" si="18"/>
        <v>2243.44</v>
      </c>
      <c r="T104" s="47">
        <f t="shared" si="19"/>
        <v>74.56</v>
      </c>
      <c r="U104" s="50">
        <f t="shared" si="20"/>
        <v>510</v>
      </c>
      <c r="V104" s="48">
        <f t="shared" si="21"/>
        <v>3.7349999999999999</v>
      </c>
    </row>
    <row r="105" spans="1:22" x14ac:dyDescent="0.25">
      <c r="A105">
        <v>20359</v>
      </c>
      <c r="B105">
        <v>2736</v>
      </c>
      <c r="C105">
        <v>3.7349999999999999</v>
      </c>
      <c r="D105">
        <v>75.41</v>
      </c>
      <c r="E105">
        <v>2318</v>
      </c>
      <c r="F105">
        <v>2250</v>
      </c>
      <c r="G105">
        <v>510</v>
      </c>
      <c r="K105" s="17">
        <f t="shared" si="11"/>
        <v>20.359000000000002</v>
      </c>
      <c r="L105" s="18">
        <f t="shared" si="12"/>
        <v>2736</v>
      </c>
      <c r="M105" s="4">
        <f>L105*60*'Berechnungen 525d'!$D$9/1000</f>
        <v>138.8723744680851</v>
      </c>
      <c r="N105" s="20">
        <f t="shared" si="13"/>
        <v>2318</v>
      </c>
      <c r="O105" s="20">
        <f t="shared" si="14"/>
        <v>2250</v>
      </c>
      <c r="P105" s="20">
        <f t="shared" si="15"/>
        <v>68</v>
      </c>
      <c r="Q105" s="19">
        <f t="shared" si="16"/>
        <v>2318</v>
      </c>
      <c r="R105" s="19">
        <f t="shared" si="17"/>
        <v>75.41</v>
      </c>
      <c r="S105" s="19">
        <f t="shared" si="18"/>
        <v>2242.59</v>
      </c>
      <c r="T105" s="47">
        <f t="shared" si="19"/>
        <v>75.41</v>
      </c>
      <c r="U105" s="50">
        <f t="shared" si="20"/>
        <v>510</v>
      </c>
      <c r="V105" s="48">
        <f t="shared" si="21"/>
        <v>3.7349999999999999</v>
      </c>
    </row>
    <row r="106" spans="1:22" x14ac:dyDescent="0.25">
      <c r="A106">
        <v>20539</v>
      </c>
      <c r="B106">
        <v>2736</v>
      </c>
      <c r="C106">
        <v>3.722</v>
      </c>
      <c r="D106">
        <v>75.41</v>
      </c>
      <c r="E106">
        <v>2318</v>
      </c>
      <c r="F106">
        <v>2250</v>
      </c>
      <c r="G106">
        <v>510</v>
      </c>
      <c r="K106" s="17">
        <f t="shared" si="11"/>
        <v>20.539000000000001</v>
      </c>
      <c r="L106" s="18">
        <f t="shared" si="12"/>
        <v>2736</v>
      </c>
      <c r="M106" s="4">
        <f>L106*60*'Berechnungen 525d'!$D$9/1000</f>
        <v>138.8723744680851</v>
      </c>
      <c r="N106" s="20">
        <f t="shared" si="13"/>
        <v>2318</v>
      </c>
      <c r="O106" s="20">
        <f t="shared" si="14"/>
        <v>2250</v>
      </c>
      <c r="P106" s="20">
        <f t="shared" si="15"/>
        <v>68</v>
      </c>
      <c r="Q106" s="19">
        <f t="shared" si="16"/>
        <v>2318</v>
      </c>
      <c r="R106" s="19">
        <f t="shared" si="17"/>
        <v>75.41</v>
      </c>
      <c r="S106" s="19">
        <f t="shared" si="18"/>
        <v>2242.59</v>
      </c>
      <c r="T106" s="47">
        <f t="shared" si="19"/>
        <v>75.41</v>
      </c>
      <c r="U106" s="50">
        <f t="shared" si="20"/>
        <v>510</v>
      </c>
      <c r="V106" s="48">
        <f t="shared" si="21"/>
        <v>3.722</v>
      </c>
    </row>
    <row r="107" spans="1:22" x14ac:dyDescent="0.25">
      <c r="A107">
        <v>20730</v>
      </c>
      <c r="B107">
        <v>2736</v>
      </c>
      <c r="C107">
        <v>3.722</v>
      </c>
      <c r="D107">
        <v>75.41</v>
      </c>
      <c r="E107">
        <v>2318</v>
      </c>
      <c r="F107">
        <v>2250</v>
      </c>
      <c r="G107">
        <v>510</v>
      </c>
      <c r="K107" s="17">
        <f t="shared" si="11"/>
        <v>20.73</v>
      </c>
      <c r="L107" s="18">
        <f t="shared" si="12"/>
        <v>2736</v>
      </c>
      <c r="M107" s="4">
        <f>L107*60*'Berechnungen 525d'!$D$9/1000</f>
        <v>138.8723744680851</v>
      </c>
      <c r="N107" s="20">
        <f t="shared" si="13"/>
        <v>2318</v>
      </c>
      <c r="O107" s="20">
        <f t="shared" si="14"/>
        <v>2250</v>
      </c>
      <c r="P107" s="20">
        <f t="shared" si="15"/>
        <v>68</v>
      </c>
      <c r="Q107" s="19">
        <f t="shared" si="16"/>
        <v>2318</v>
      </c>
      <c r="R107" s="19">
        <f t="shared" si="17"/>
        <v>75.41</v>
      </c>
      <c r="S107" s="19">
        <f t="shared" si="18"/>
        <v>2242.59</v>
      </c>
      <c r="T107" s="47">
        <f t="shared" si="19"/>
        <v>75.41</v>
      </c>
      <c r="U107" s="50">
        <f t="shared" si="20"/>
        <v>510</v>
      </c>
      <c r="V107" s="48">
        <f t="shared" si="21"/>
        <v>3.722</v>
      </c>
    </row>
    <row r="108" spans="1:22" x14ac:dyDescent="0.25">
      <c r="A108">
        <v>20910</v>
      </c>
      <c r="B108">
        <v>2736</v>
      </c>
      <c r="C108">
        <v>3.722</v>
      </c>
      <c r="D108">
        <v>75.41</v>
      </c>
      <c r="E108">
        <v>2274</v>
      </c>
      <c r="F108">
        <v>2250</v>
      </c>
      <c r="G108">
        <v>510</v>
      </c>
      <c r="K108" s="17">
        <f t="shared" si="11"/>
        <v>20.91</v>
      </c>
      <c r="L108" s="18">
        <f t="shared" si="12"/>
        <v>2736</v>
      </c>
      <c r="M108" s="4">
        <f>L108*60*'Berechnungen 525d'!$D$9/1000</f>
        <v>138.8723744680851</v>
      </c>
      <c r="N108" s="20">
        <f t="shared" si="13"/>
        <v>2274</v>
      </c>
      <c r="O108" s="20">
        <f t="shared" si="14"/>
        <v>2250</v>
      </c>
      <c r="P108" s="20">
        <f t="shared" si="15"/>
        <v>24</v>
      </c>
      <c r="Q108" s="19">
        <f t="shared" si="16"/>
        <v>2274</v>
      </c>
      <c r="R108" s="19">
        <f t="shared" si="17"/>
        <v>75.41</v>
      </c>
      <c r="S108" s="19">
        <f t="shared" si="18"/>
        <v>2198.59</v>
      </c>
      <c r="T108" s="47">
        <f t="shared" si="19"/>
        <v>75.41</v>
      </c>
      <c r="U108" s="50">
        <f t="shared" si="20"/>
        <v>510</v>
      </c>
      <c r="V108" s="48">
        <f t="shared" si="21"/>
        <v>3.722</v>
      </c>
    </row>
    <row r="109" spans="1:22" x14ac:dyDescent="0.25">
      <c r="A109">
        <v>21100</v>
      </c>
      <c r="B109">
        <v>2826</v>
      </c>
      <c r="C109">
        <v>3.722</v>
      </c>
      <c r="D109">
        <v>75.41</v>
      </c>
      <c r="E109">
        <v>2274</v>
      </c>
      <c r="F109">
        <v>2250</v>
      </c>
      <c r="G109">
        <v>510</v>
      </c>
      <c r="K109" s="17">
        <f t="shared" si="11"/>
        <v>21.1</v>
      </c>
      <c r="L109" s="18">
        <f t="shared" si="12"/>
        <v>2826</v>
      </c>
      <c r="M109" s="4">
        <f>L109*60*'Berechnungen 525d'!$D$9/1000</f>
        <v>143.44054468085105</v>
      </c>
      <c r="N109" s="20">
        <f t="shared" si="13"/>
        <v>2274</v>
      </c>
      <c r="O109" s="20">
        <f t="shared" si="14"/>
        <v>2250</v>
      </c>
      <c r="P109" s="20">
        <f t="shared" si="15"/>
        <v>24</v>
      </c>
      <c r="Q109" s="19">
        <f t="shared" si="16"/>
        <v>2274</v>
      </c>
      <c r="R109" s="19">
        <f t="shared" si="17"/>
        <v>75.41</v>
      </c>
      <c r="S109" s="19">
        <f t="shared" si="18"/>
        <v>2198.59</v>
      </c>
      <c r="T109" s="47">
        <f t="shared" si="19"/>
        <v>75.41</v>
      </c>
      <c r="U109" s="50">
        <f t="shared" si="20"/>
        <v>510</v>
      </c>
      <c r="V109" s="48">
        <f t="shared" si="21"/>
        <v>3.722</v>
      </c>
    </row>
    <row r="110" spans="1:22" x14ac:dyDescent="0.25">
      <c r="A110">
        <v>21290</v>
      </c>
      <c r="B110">
        <v>2826</v>
      </c>
      <c r="C110">
        <v>3.722</v>
      </c>
      <c r="D110">
        <v>75.41</v>
      </c>
      <c r="E110">
        <v>2274</v>
      </c>
      <c r="F110">
        <v>2250</v>
      </c>
      <c r="G110">
        <v>510</v>
      </c>
      <c r="K110" s="17">
        <f t="shared" si="11"/>
        <v>21.29</v>
      </c>
      <c r="L110" s="18">
        <f t="shared" si="12"/>
        <v>2826</v>
      </c>
      <c r="M110" s="4">
        <f>L110*60*'Berechnungen 525d'!$D$9/1000</f>
        <v>143.44054468085105</v>
      </c>
      <c r="N110" s="20">
        <f t="shared" si="13"/>
        <v>2274</v>
      </c>
      <c r="O110" s="20">
        <f t="shared" si="14"/>
        <v>2250</v>
      </c>
      <c r="P110" s="20">
        <f t="shared" si="15"/>
        <v>24</v>
      </c>
      <c r="Q110" s="19">
        <f t="shared" si="16"/>
        <v>2274</v>
      </c>
      <c r="R110" s="19">
        <f t="shared" si="17"/>
        <v>75.41</v>
      </c>
      <c r="S110" s="19">
        <f t="shared" si="18"/>
        <v>2198.59</v>
      </c>
      <c r="T110" s="47">
        <f t="shared" si="19"/>
        <v>75.41</v>
      </c>
      <c r="U110" s="50">
        <f t="shared" si="20"/>
        <v>510</v>
      </c>
      <c r="V110" s="48">
        <f t="shared" si="21"/>
        <v>3.722</v>
      </c>
    </row>
    <row r="111" spans="1:22" x14ac:dyDescent="0.25">
      <c r="A111">
        <v>21471</v>
      </c>
      <c r="B111">
        <v>2826</v>
      </c>
      <c r="C111">
        <v>3.722</v>
      </c>
      <c r="D111">
        <v>74.75</v>
      </c>
      <c r="E111">
        <v>2274</v>
      </c>
      <c r="F111">
        <v>2250</v>
      </c>
      <c r="G111">
        <v>510</v>
      </c>
      <c r="K111" s="17">
        <f t="shared" si="11"/>
        <v>21.471</v>
      </c>
      <c r="L111" s="18">
        <f t="shared" si="12"/>
        <v>2826</v>
      </c>
      <c r="M111" s="4">
        <f>L111*60*'Berechnungen 525d'!$D$9/1000</f>
        <v>143.44054468085105</v>
      </c>
      <c r="N111" s="20">
        <f t="shared" si="13"/>
        <v>2274</v>
      </c>
      <c r="O111" s="20">
        <f t="shared" si="14"/>
        <v>2250</v>
      </c>
      <c r="P111" s="20">
        <f t="shared" si="15"/>
        <v>24</v>
      </c>
      <c r="Q111" s="19">
        <f t="shared" si="16"/>
        <v>2274</v>
      </c>
      <c r="R111" s="19">
        <f t="shared" si="17"/>
        <v>74.75</v>
      </c>
      <c r="S111" s="19">
        <f t="shared" si="18"/>
        <v>2199.25</v>
      </c>
      <c r="T111" s="47">
        <f t="shared" si="19"/>
        <v>74.75</v>
      </c>
      <c r="U111" s="50">
        <f t="shared" si="20"/>
        <v>510</v>
      </c>
      <c r="V111" s="48">
        <f t="shared" si="21"/>
        <v>3.722</v>
      </c>
    </row>
    <row r="112" spans="1:22" x14ac:dyDescent="0.25">
      <c r="A112">
        <v>21661</v>
      </c>
      <c r="B112">
        <v>2826</v>
      </c>
      <c r="C112">
        <v>3.7170000000000001</v>
      </c>
      <c r="D112">
        <v>74.75</v>
      </c>
      <c r="E112">
        <v>2274</v>
      </c>
      <c r="F112">
        <v>2250</v>
      </c>
      <c r="G112">
        <v>510</v>
      </c>
      <c r="K112" s="17">
        <f t="shared" si="11"/>
        <v>21.661000000000001</v>
      </c>
      <c r="L112" s="18">
        <f t="shared" si="12"/>
        <v>2826</v>
      </c>
      <c r="M112" s="4">
        <f>L112*60*'Berechnungen 525d'!$D$9/1000</f>
        <v>143.44054468085105</v>
      </c>
      <c r="N112" s="20">
        <f t="shared" si="13"/>
        <v>2274</v>
      </c>
      <c r="O112" s="20">
        <f t="shared" si="14"/>
        <v>2250</v>
      </c>
      <c r="P112" s="20">
        <f t="shared" si="15"/>
        <v>24</v>
      </c>
      <c r="Q112" s="19">
        <f t="shared" si="16"/>
        <v>2274</v>
      </c>
      <c r="R112" s="19">
        <f t="shared" si="17"/>
        <v>74.75</v>
      </c>
      <c r="S112" s="19">
        <f t="shared" si="18"/>
        <v>2199.25</v>
      </c>
      <c r="T112" s="47">
        <f t="shared" si="19"/>
        <v>74.75</v>
      </c>
      <c r="U112" s="50">
        <f t="shared" si="20"/>
        <v>510</v>
      </c>
      <c r="V112" s="48">
        <f t="shared" si="21"/>
        <v>3.7170000000000001</v>
      </c>
    </row>
    <row r="113" spans="1:22" x14ac:dyDescent="0.25">
      <c r="A113">
        <v>21831</v>
      </c>
      <c r="B113">
        <v>2826</v>
      </c>
      <c r="C113">
        <v>3.7170000000000001</v>
      </c>
      <c r="D113">
        <v>74.75</v>
      </c>
      <c r="E113">
        <v>2274</v>
      </c>
      <c r="F113">
        <v>2250</v>
      </c>
      <c r="G113">
        <v>510</v>
      </c>
      <c r="K113" s="17">
        <f t="shared" si="11"/>
        <v>21.831</v>
      </c>
      <c r="L113" s="18">
        <f t="shared" si="12"/>
        <v>2826</v>
      </c>
      <c r="M113" s="4">
        <f>L113*60*'Berechnungen 525d'!$D$9/1000</f>
        <v>143.44054468085105</v>
      </c>
      <c r="N113" s="20">
        <f t="shared" si="13"/>
        <v>2274</v>
      </c>
      <c r="O113" s="20">
        <f t="shared" si="14"/>
        <v>2250</v>
      </c>
      <c r="P113" s="20">
        <f t="shared" si="15"/>
        <v>24</v>
      </c>
      <c r="Q113" s="19">
        <f t="shared" si="16"/>
        <v>2274</v>
      </c>
      <c r="R113" s="19">
        <f t="shared" si="17"/>
        <v>74.75</v>
      </c>
      <c r="S113" s="19">
        <f t="shared" si="18"/>
        <v>2199.25</v>
      </c>
      <c r="T113" s="47">
        <f t="shared" si="19"/>
        <v>74.75</v>
      </c>
      <c r="U113" s="50">
        <f t="shared" si="20"/>
        <v>510</v>
      </c>
      <c r="V113" s="48">
        <f t="shared" si="21"/>
        <v>3.7170000000000001</v>
      </c>
    </row>
    <row r="114" spans="1:22" x14ac:dyDescent="0.25">
      <c r="A114">
        <v>22021</v>
      </c>
      <c r="B114">
        <v>2826</v>
      </c>
      <c r="C114">
        <v>3.7170000000000001</v>
      </c>
      <c r="D114">
        <v>74.75</v>
      </c>
      <c r="E114">
        <v>2250</v>
      </c>
      <c r="F114">
        <v>2250</v>
      </c>
      <c r="G114">
        <v>510</v>
      </c>
      <c r="K114" s="17">
        <f t="shared" si="11"/>
        <v>22.021000000000001</v>
      </c>
      <c r="L114" s="18">
        <f t="shared" si="12"/>
        <v>2826</v>
      </c>
      <c r="M114" s="4">
        <f>L114*60*'Berechnungen 525d'!$D$9/1000</f>
        <v>143.44054468085105</v>
      </c>
      <c r="N114" s="20">
        <f t="shared" si="13"/>
        <v>2250</v>
      </c>
      <c r="O114" s="20">
        <f t="shared" si="14"/>
        <v>2250</v>
      </c>
      <c r="P114" s="20">
        <f t="shared" si="15"/>
        <v>0</v>
      </c>
      <c r="Q114" s="19">
        <f t="shared" si="16"/>
        <v>2250</v>
      </c>
      <c r="R114" s="19">
        <f t="shared" si="17"/>
        <v>74.75</v>
      </c>
      <c r="S114" s="19">
        <f t="shared" si="18"/>
        <v>2175.25</v>
      </c>
      <c r="T114" s="47">
        <f t="shared" si="19"/>
        <v>74.75</v>
      </c>
      <c r="U114" s="50">
        <f t="shared" si="20"/>
        <v>510</v>
      </c>
      <c r="V114" s="48">
        <f t="shared" si="21"/>
        <v>3.7170000000000001</v>
      </c>
    </row>
    <row r="115" spans="1:22" x14ac:dyDescent="0.25">
      <c r="A115">
        <v>22222</v>
      </c>
      <c r="B115">
        <v>2900</v>
      </c>
      <c r="C115">
        <v>3.7170000000000001</v>
      </c>
      <c r="D115">
        <v>74.75</v>
      </c>
      <c r="E115">
        <v>2250</v>
      </c>
      <c r="F115">
        <v>2250</v>
      </c>
      <c r="G115">
        <v>510</v>
      </c>
      <c r="K115" s="17">
        <f t="shared" si="11"/>
        <v>22.222000000000001</v>
      </c>
      <c r="L115" s="18">
        <f t="shared" si="12"/>
        <v>2900</v>
      </c>
      <c r="M115" s="4">
        <f>L115*60*'Berechnungen 525d'!$D$9/1000</f>
        <v>147.19659574468085</v>
      </c>
      <c r="N115" s="20">
        <f t="shared" si="13"/>
        <v>2250</v>
      </c>
      <c r="O115" s="20">
        <f t="shared" si="14"/>
        <v>2250</v>
      </c>
      <c r="P115" s="20">
        <f t="shared" si="15"/>
        <v>0</v>
      </c>
      <c r="Q115" s="19">
        <f t="shared" si="16"/>
        <v>2250</v>
      </c>
      <c r="R115" s="19">
        <f t="shared" si="17"/>
        <v>74.75</v>
      </c>
      <c r="S115" s="19">
        <f t="shared" si="18"/>
        <v>2175.25</v>
      </c>
      <c r="T115" s="47">
        <f t="shared" si="19"/>
        <v>74.75</v>
      </c>
      <c r="U115" s="50">
        <f t="shared" si="20"/>
        <v>510</v>
      </c>
      <c r="V115" s="48">
        <f t="shared" si="21"/>
        <v>3.7170000000000001</v>
      </c>
    </row>
    <row r="116" spans="1:22" x14ac:dyDescent="0.25">
      <c r="A116">
        <v>22392</v>
      </c>
      <c r="B116">
        <v>2900</v>
      </c>
      <c r="C116">
        <v>3.7170000000000001</v>
      </c>
      <c r="D116">
        <v>74.75</v>
      </c>
      <c r="E116">
        <v>2250</v>
      </c>
      <c r="F116">
        <v>2250</v>
      </c>
      <c r="G116">
        <v>510</v>
      </c>
      <c r="K116" s="17">
        <f t="shared" si="11"/>
        <v>22.391999999999999</v>
      </c>
      <c r="L116" s="18">
        <f t="shared" si="12"/>
        <v>2900</v>
      </c>
      <c r="M116" s="4">
        <f>L116*60*'Berechnungen 525d'!$D$9/1000</f>
        <v>147.19659574468085</v>
      </c>
      <c r="N116" s="20">
        <f t="shared" si="13"/>
        <v>2250</v>
      </c>
      <c r="O116" s="20">
        <f t="shared" si="14"/>
        <v>2250</v>
      </c>
      <c r="P116" s="20">
        <f t="shared" si="15"/>
        <v>0</v>
      </c>
      <c r="Q116" s="19">
        <f t="shared" si="16"/>
        <v>2250</v>
      </c>
      <c r="R116" s="19">
        <f t="shared" si="17"/>
        <v>74.75</v>
      </c>
      <c r="S116" s="19">
        <f t="shared" si="18"/>
        <v>2175.25</v>
      </c>
      <c r="T116" s="47">
        <f t="shared" si="19"/>
        <v>74.75</v>
      </c>
      <c r="U116" s="50">
        <f t="shared" si="20"/>
        <v>510</v>
      </c>
      <c r="V116" s="48">
        <f t="shared" si="21"/>
        <v>3.7170000000000001</v>
      </c>
    </row>
    <row r="117" spans="1:22" x14ac:dyDescent="0.25">
      <c r="A117">
        <v>22582</v>
      </c>
      <c r="B117">
        <v>2900</v>
      </c>
      <c r="C117">
        <v>3.7170000000000001</v>
      </c>
      <c r="D117">
        <v>75.010000000000005</v>
      </c>
      <c r="E117">
        <v>2250</v>
      </c>
      <c r="F117">
        <v>2250</v>
      </c>
      <c r="G117">
        <v>510</v>
      </c>
      <c r="K117" s="17">
        <f t="shared" si="11"/>
        <v>22.582000000000001</v>
      </c>
      <c r="L117" s="18">
        <f t="shared" si="12"/>
        <v>2900</v>
      </c>
      <c r="M117" s="4">
        <f>L117*60*'Berechnungen 525d'!$D$9/1000</f>
        <v>147.19659574468085</v>
      </c>
      <c r="N117" s="20">
        <f t="shared" si="13"/>
        <v>2250</v>
      </c>
      <c r="O117" s="20">
        <f t="shared" si="14"/>
        <v>2250</v>
      </c>
      <c r="P117" s="20">
        <f t="shared" si="15"/>
        <v>0</v>
      </c>
      <c r="Q117" s="19">
        <f t="shared" si="16"/>
        <v>2250</v>
      </c>
      <c r="R117" s="19">
        <f t="shared" si="17"/>
        <v>75.010000000000005</v>
      </c>
      <c r="S117" s="19">
        <f t="shared" si="18"/>
        <v>2174.9899999999998</v>
      </c>
      <c r="T117" s="47">
        <f t="shared" si="19"/>
        <v>75.010000000000005</v>
      </c>
      <c r="U117" s="50">
        <f t="shared" si="20"/>
        <v>510</v>
      </c>
      <c r="V117" s="48">
        <f t="shared" si="21"/>
        <v>3.7170000000000001</v>
      </c>
    </row>
    <row r="118" spans="1:22" x14ac:dyDescent="0.25">
      <c r="A118">
        <v>22762</v>
      </c>
      <c r="B118">
        <v>2900</v>
      </c>
      <c r="C118">
        <v>3.7170000000000001</v>
      </c>
      <c r="D118">
        <v>75.010000000000005</v>
      </c>
      <c r="E118">
        <v>2250</v>
      </c>
      <c r="F118">
        <v>2250</v>
      </c>
      <c r="G118">
        <v>510</v>
      </c>
      <c r="K118" s="17">
        <f t="shared" si="11"/>
        <v>22.762</v>
      </c>
      <c r="L118" s="18">
        <f t="shared" si="12"/>
        <v>2900</v>
      </c>
      <c r="M118" s="4">
        <f>L118*60*'Berechnungen 525d'!$D$9/1000</f>
        <v>147.19659574468085</v>
      </c>
      <c r="N118" s="20">
        <f t="shared" si="13"/>
        <v>2250</v>
      </c>
      <c r="O118" s="20">
        <f t="shared" si="14"/>
        <v>2250</v>
      </c>
      <c r="P118" s="20">
        <f t="shared" si="15"/>
        <v>0</v>
      </c>
      <c r="Q118" s="19">
        <f t="shared" si="16"/>
        <v>2250</v>
      </c>
      <c r="R118" s="19">
        <f t="shared" si="17"/>
        <v>75.010000000000005</v>
      </c>
      <c r="S118" s="19">
        <f t="shared" si="18"/>
        <v>2174.9899999999998</v>
      </c>
      <c r="T118" s="47">
        <f t="shared" si="19"/>
        <v>75.010000000000005</v>
      </c>
      <c r="U118" s="50">
        <f t="shared" si="20"/>
        <v>510</v>
      </c>
      <c r="V118" s="48">
        <f t="shared" si="21"/>
        <v>3.7170000000000001</v>
      </c>
    </row>
    <row r="119" spans="1:22" x14ac:dyDescent="0.25">
      <c r="A119">
        <v>22953</v>
      </c>
      <c r="B119">
        <v>2900</v>
      </c>
      <c r="C119">
        <v>3.7170000000000001</v>
      </c>
      <c r="D119">
        <v>75.010000000000005</v>
      </c>
      <c r="E119">
        <v>2250</v>
      </c>
      <c r="F119">
        <v>2250</v>
      </c>
      <c r="G119">
        <v>510</v>
      </c>
      <c r="K119" s="17">
        <f t="shared" si="11"/>
        <v>22.952999999999999</v>
      </c>
      <c r="L119" s="18">
        <f t="shared" si="12"/>
        <v>2900</v>
      </c>
      <c r="M119" s="4">
        <f>L119*60*'Berechnungen 525d'!$D$9/1000</f>
        <v>147.19659574468085</v>
      </c>
      <c r="N119" s="20">
        <f t="shared" si="13"/>
        <v>2250</v>
      </c>
      <c r="O119" s="20">
        <f t="shared" si="14"/>
        <v>2250</v>
      </c>
      <c r="P119" s="20">
        <f t="shared" si="15"/>
        <v>0</v>
      </c>
      <c r="Q119" s="19">
        <f t="shared" si="16"/>
        <v>2250</v>
      </c>
      <c r="R119" s="19">
        <f t="shared" si="17"/>
        <v>75.010000000000005</v>
      </c>
      <c r="S119" s="19">
        <f t="shared" si="18"/>
        <v>2174.9899999999998</v>
      </c>
      <c r="T119" s="47">
        <f t="shared" si="19"/>
        <v>75.010000000000005</v>
      </c>
      <c r="U119" s="50">
        <f t="shared" si="20"/>
        <v>510</v>
      </c>
      <c r="V119" s="48">
        <f t="shared" si="21"/>
        <v>3.7170000000000001</v>
      </c>
    </row>
    <row r="120" spans="1:22" x14ac:dyDescent="0.25">
      <c r="A120">
        <v>23143</v>
      </c>
      <c r="B120">
        <v>2900</v>
      </c>
      <c r="C120">
        <v>3.7170000000000001</v>
      </c>
      <c r="D120">
        <v>75.010000000000005</v>
      </c>
      <c r="E120">
        <v>2269</v>
      </c>
      <c r="F120">
        <v>2250</v>
      </c>
      <c r="G120">
        <v>510</v>
      </c>
      <c r="K120" s="17">
        <f t="shared" si="11"/>
        <v>23.143000000000001</v>
      </c>
      <c r="L120" s="18">
        <f t="shared" si="12"/>
        <v>2900</v>
      </c>
      <c r="M120" s="4">
        <f>L120*60*'Berechnungen 525d'!$D$9/1000</f>
        <v>147.19659574468085</v>
      </c>
      <c r="N120" s="20">
        <f t="shared" si="13"/>
        <v>2269</v>
      </c>
      <c r="O120" s="20">
        <f t="shared" si="14"/>
        <v>2250</v>
      </c>
      <c r="P120" s="20">
        <f t="shared" si="15"/>
        <v>19</v>
      </c>
      <c r="Q120" s="19">
        <f t="shared" si="16"/>
        <v>2269</v>
      </c>
      <c r="R120" s="19">
        <f t="shared" si="17"/>
        <v>75.010000000000005</v>
      </c>
      <c r="S120" s="19">
        <f t="shared" si="18"/>
        <v>2193.9899999999998</v>
      </c>
      <c r="T120" s="47">
        <f t="shared" si="19"/>
        <v>75.010000000000005</v>
      </c>
      <c r="U120" s="50">
        <f t="shared" si="20"/>
        <v>510</v>
      </c>
      <c r="V120" s="48">
        <f t="shared" si="21"/>
        <v>3.7170000000000001</v>
      </c>
    </row>
    <row r="121" spans="1:22" x14ac:dyDescent="0.25">
      <c r="A121">
        <v>23333</v>
      </c>
      <c r="B121">
        <v>2978</v>
      </c>
      <c r="C121">
        <v>3.7170000000000001</v>
      </c>
      <c r="D121">
        <v>75.010000000000005</v>
      </c>
      <c r="E121">
        <v>2269</v>
      </c>
      <c r="F121">
        <v>2250</v>
      </c>
      <c r="G121">
        <v>510</v>
      </c>
      <c r="K121" s="17">
        <f t="shared" si="11"/>
        <v>23.332999999999998</v>
      </c>
      <c r="L121" s="18">
        <f t="shared" si="12"/>
        <v>2978</v>
      </c>
      <c r="M121" s="4">
        <f>L121*60*'Berechnungen 525d'!$D$9/1000</f>
        <v>151.15567659574467</v>
      </c>
      <c r="N121" s="20">
        <f t="shared" si="13"/>
        <v>2269</v>
      </c>
      <c r="O121" s="20">
        <f t="shared" si="14"/>
        <v>2250</v>
      </c>
      <c r="P121" s="20">
        <f t="shared" si="15"/>
        <v>19</v>
      </c>
      <c r="Q121" s="19">
        <f t="shared" si="16"/>
        <v>2269</v>
      </c>
      <c r="R121" s="19">
        <f t="shared" si="17"/>
        <v>75.010000000000005</v>
      </c>
      <c r="S121" s="19">
        <f t="shared" si="18"/>
        <v>2193.9899999999998</v>
      </c>
      <c r="T121" s="47">
        <f t="shared" si="19"/>
        <v>75.010000000000005</v>
      </c>
      <c r="U121" s="50">
        <f t="shared" si="20"/>
        <v>510</v>
      </c>
      <c r="V121" s="48">
        <f t="shared" si="21"/>
        <v>3.7170000000000001</v>
      </c>
    </row>
    <row r="122" spans="1:22" x14ac:dyDescent="0.25">
      <c r="A122">
        <v>23534</v>
      </c>
      <c r="B122">
        <v>2978</v>
      </c>
      <c r="C122">
        <v>3.7170000000000001</v>
      </c>
      <c r="D122">
        <v>75.010000000000005</v>
      </c>
      <c r="E122">
        <v>2269</v>
      </c>
      <c r="F122">
        <v>2250</v>
      </c>
      <c r="G122">
        <v>510</v>
      </c>
      <c r="K122" s="17">
        <f t="shared" si="11"/>
        <v>23.533999999999999</v>
      </c>
      <c r="L122" s="18">
        <f t="shared" si="12"/>
        <v>2978</v>
      </c>
      <c r="M122" s="4">
        <f>L122*60*'Berechnungen 525d'!$D$9/1000</f>
        <v>151.15567659574467</v>
      </c>
      <c r="N122" s="20">
        <f t="shared" si="13"/>
        <v>2269</v>
      </c>
      <c r="O122" s="20">
        <f t="shared" si="14"/>
        <v>2250</v>
      </c>
      <c r="P122" s="20">
        <f t="shared" si="15"/>
        <v>19</v>
      </c>
      <c r="Q122" s="19">
        <f t="shared" si="16"/>
        <v>2269</v>
      </c>
      <c r="R122" s="19">
        <f t="shared" si="17"/>
        <v>75.010000000000005</v>
      </c>
      <c r="S122" s="19">
        <f t="shared" si="18"/>
        <v>2193.9899999999998</v>
      </c>
      <c r="T122" s="47">
        <f t="shared" si="19"/>
        <v>75.010000000000005</v>
      </c>
      <c r="U122" s="50">
        <f t="shared" si="20"/>
        <v>510</v>
      </c>
      <c r="V122" s="48">
        <f t="shared" si="21"/>
        <v>3.7170000000000001</v>
      </c>
    </row>
    <row r="123" spans="1:22" x14ac:dyDescent="0.25">
      <c r="A123">
        <v>23724</v>
      </c>
      <c r="B123">
        <v>2978</v>
      </c>
      <c r="C123">
        <v>3.7170000000000001</v>
      </c>
      <c r="D123">
        <v>74.61</v>
      </c>
      <c r="E123">
        <v>2269</v>
      </c>
      <c r="F123">
        <v>2250</v>
      </c>
      <c r="G123">
        <v>510</v>
      </c>
      <c r="K123" s="17">
        <f t="shared" si="11"/>
        <v>23.724</v>
      </c>
      <c r="L123" s="18">
        <f t="shared" si="12"/>
        <v>2978</v>
      </c>
      <c r="M123" s="4">
        <f>L123*60*'Berechnungen 525d'!$D$9/1000</f>
        <v>151.15567659574467</v>
      </c>
      <c r="N123" s="20">
        <f t="shared" si="13"/>
        <v>2269</v>
      </c>
      <c r="O123" s="20">
        <f t="shared" si="14"/>
        <v>2250</v>
      </c>
      <c r="P123" s="20">
        <f t="shared" si="15"/>
        <v>19</v>
      </c>
      <c r="Q123" s="19">
        <f t="shared" si="16"/>
        <v>2269</v>
      </c>
      <c r="R123" s="19">
        <f t="shared" si="17"/>
        <v>74.61</v>
      </c>
      <c r="S123" s="19">
        <f t="shared" si="18"/>
        <v>2194.39</v>
      </c>
      <c r="T123" s="47">
        <f t="shared" si="19"/>
        <v>74.61</v>
      </c>
      <c r="U123" s="50">
        <f t="shared" si="20"/>
        <v>510</v>
      </c>
      <c r="V123" s="48">
        <f t="shared" si="21"/>
        <v>3.7170000000000001</v>
      </c>
    </row>
    <row r="124" spans="1:22" x14ac:dyDescent="0.25">
      <c r="A124">
        <v>23914</v>
      </c>
      <c r="B124">
        <v>2978</v>
      </c>
      <c r="C124">
        <v>3.7170000000000001</v>
      </c>
      <c r="D124">
        <v>74.61</v>
      </c>
      <c r="E124">
        <v>2269</v>
      </c>
      <c r="F124">
        <v>2250</v>
      </c>
      <c r="G124">
        <v>510</v>
      </c>
      <c r="K124" s="17">
        <f t="shared" si="11"/>
        <v>23.914000000000001</v>
      </c>
      <c r="L124" s="18">
        <f t="shared" si="12"/>
        <v>2978</v>
      </c>
      <c r="M124" s="4">
        <f>L124*60*'Berechnungen 525d'!$D$9/1000</f>
        <v>151.15567659574467</v>
      </c>
      <c r="N124" s="20">
        <f t="shared" si="13"/>
        <v>2269</v>
      </c>
      <c r="O124" s="20">
        <f t="shared" si="14"/>
        <v>2250</v>
      </c>
      <c r="P124" s="20">
        <f t="shared" si="15"/>
        <v>19</v>
      </c>
      <c r="Q124" s="19">
        <f t="shared" si="16"/>
        <v>2269</v>
      </c>
      <c r="R124" s="19">
        <f t="shared" si="17"/>
        <v>74.61</v>
      </c>
      <c r="S124" s="19">
        <f t="shared" si="18"/>
        <v>2194.39</v>
      </c>
      <c r="T124" s="47">
        <f t="shared" si="19"/>
        <v>74.61</v>
      </c>
      <c r="U124" s="50">
        <f t="shared" si="20"/>
        <v>510</v>
      </c>
      <c r="V124" s="48">
        <f t="shared" si="21"/>
        <v>3.7170000000000001</v>
      </c>
    </row>
    <row r="125" spans="1:22" x14ac:dyDescent="0.25">
      <c r="A125">
        <v>24104</v>
      </c>
      <c r="B125">
        <v>2978</v>
      </c>
      <c r="C125">
        <v>3.7170000000000001</v>
      </c>
      <c r="D125">
        <v>74.61</v>
      </c>
      <c r="E125">
        <v>2269</v>
      </c>
      <c r="F125">
        <v>2250</v>
      </c>
      <c r="G125">
        <v>510</v>
      </c>
      <c r="K125" s="17">
        <f t="shared" si="11"/>
        <v>24.103999999999999</v>
      </c>
      <c r="L125" s="18">
        <f t="shared" si="12"/>
        <v>2978</v>
      </c>
      <c r="M125" s="4">
        <f>L125*60*'Berechnungen 525d'!$D$9/1000</f>
        <v>151.15567659574467</v>
      </c>
      <c r="N125" s="20">
        <f t="shared" si="13"/>
        <v>2269</v>
      </c>
      <c r="O125" s="20">
        <f t="shared" si="14"/>
        <v>2250</v>
      </c>
      <c r="P125" s="20">
        <f t="shared" si="15"/>
        <v>19</v>
      </c>
      <c r="Q125" s="19">
        <f t="shared" si="16"/>
        <v>2269</v>
      </c>
      <c r="R125" s="19">
        <f t="shared" si="17"/>
        <v>74.61</v>
      </c>
      <c r="S125" s="19">
        <f t="shared" si="18"/>
        <v>2194.39</v>
      </c>
      <c r="T125" s="47">
        <f t="shared" si="19"/>
        <v>74.61</v>
      </c>
      <c r="U125" s="50">
        <f t="shared" si="20"/>
        <v>510</v>
      </c>
      <c r="V125" s="48">
        <f t="shared" si="21"/>
        <v>3.7170000000000001</v>
      </c>
    </row>
    <row r="126" spans="1:22" x14ac:dyDescent="0.25">
      <c r="A126">
        <v>24295</v>
      </c>
      <c r="B126">
        <v>2978</v>
      </c>
      <c r="C126">
        <v>3.7170000000000001</v>
      </c>
      <c r="D126">
        <v>74.61</v>
      </c>
      <c r="E126">
        <v>2274</v>
      </c>
      <c r="F126">
        <v>2250</v>
      </c>
      <c r="G126">
        <v>510</v>
      </c>
      <c r="K126" s="17">
        <f t="shared" si="11"/>
        <v>24.295000000000002</v>
      </c>
      <c r="L126" s="18">
        <f t="shared" si="12"/>
        <v>2978</v>
      </c>
      <c r="M126" s="4">
        <f>L126*60*'Berechnungen 525d'!$D$9/1000</f>
        <v>151.15567659574467</v>
      </c>
      <c r="N126" s="20">
        <f t="shared" si="13"/>
        <v>2274</v>
      </c>
      <c r="O126" s="20">
        <f t="shared" si="14"/>
        <v>2250</v>
      </c>
      <c r="P126" s="20">
        <f t="shared" si="15"/>
        <v>24</v>
      </c>
      <c r="Q126" s="19">
        <f t="shared" si="16"/>
        <v>2274</v>
      </c>
      <c r="R126" s="19">
        <f t="shared" si="17"/>
        <v>74.61</v>
      </c>
      <c r="S126" s="19">
        <f t="shared" si="18"/>
        <v>2199.39</v>
      </c>
      <c r="T126" s="47">
        <f t="shared" si="19"/>
        <v>74.61</v>
      </c>
      <c r="U126" s="50">
        <f t="shared" si="20"/>
        <v>510</v>
      </c>
      <c r="V126" s="48">
        <f t="shared" si="21"/>
        <v>3.7170000000000001</v>
      </c>
    </row>
    <row r="127" spans="1:22" x14ac:dyDescent="0.25">
      <c r="A127">
        <v>24485</v>
      </c>
      <c r="B127">
        <v>3051</v>
      </c>
      <c r="C127">
        <v>3.7170000000000001</v>
      </c>
      <c r="D127">
        <v>74.61</v>
      </c>
      <c r="E127">
        <v>2274</v>
      </c>
      <c r="F127">
        <v>2250</v>
      </c>
      <c r="G127">
        <v>510</v>
      </c>
      <c r="K127" s="17">
        <f t="shared" ref="K127:K190" si="22">A127/1000</f>
        <v>24.484999999999999</v>
      </c>
      <c r="L127" s="18">
        <f t="shared" ref="L127:L190" si="23">IF(ISBLANK(B127),L126,B127)</f>
        <v>3051</v>
      </c>
      <c r="M127" s="4">
        <f>L127*60*'Berechnungen 525d'!$D$9/1000</f>
        <v>154.86097021276595</v>
      </c>
      <c r="N127" s="20">
        <f t="shared" ref="N127:N190" si="24">IF(ISBLANK(E127),N126,E127)</f>
        <v>2274</v>
      </c>
      <c r="O127" s="20">
        <f t="shared" ref="O127:O190" si="25">IF(ISBLANK(F127),O126,F127)</f>
        <v>2250</v>
      </c>
      <c r="P127" s="20">
        <f t="shared" ref="P127:P190" si="26">N127-O127</f>
        <v>24</v>
      </c>
      <c r="Q127" s="19">
        <f t="shared" ref="Q127:Q190" si="27">IF(ISBLANK(E127),Q126,E127)</f>
        <v>2274</v>
      </c>
      <c r="R127" s="19">
        <f t="shared" ref="R127:R190" si="28">IF(ISBLANK(D127),R126,D127)</f>
        <v>74.61</v>
      </c>
      <c r="S127" s="19">
        <f t="shared" ref="S127:S190" si="29">Q127-R127</f>
        <v>2199.39</v>
      </c>
      <c r="T127" s="47">
        <f t="shared" ref="T127:T190" si="30">D127</f>
        <v>74.61</v>
      </c>
      <c r="U127" s="50">
        <f t="shared" ref="U127:U190" si="31">G127</f>
        <v>510</v>
      </c>
      <c r="V127" s="48">
        <f t="shared" ref="V127:V190" si="32">C127</f>
        <v>3.7170000000000001</v>
      </c>
    </row>
    <row r="128" spans="1:22" x14ac:dyDescent="0.25">
      <c r="A128">
        <v>24685</v>
      </c>
      <c r="B128">
        <v>3051</v>
      </c>
      <c r="C128">
        <v>3.7170000000000001</v>
      </c>
      <c r="D128">
        <v>74.61</v>
      </c>
      <c r="E128">
        <v>2274</v>
      </c>
      <c r="F128">
        <v>2250</v>
      </c>
      <c r="G128">
        <v>510</v>
      </c>
      <c r="K128" s="17">
        <f t="shared" si="22"/>
        <v>24.684999999999999</v>
      </c>
      <c r="L128" s="18">
        <f t="shared" si="23"/>
        <v>3051</v>
      </c>
      <c r="M128" s="4">
        <f>L128*60*'Berechnungen 525d'!$D$9/1000</f>
        <v>154.86097021276595</v>
      </c>
      <c r="N128" s="20">
        <f t="shared" si="24"/>
        <v>2274</v>
      </c>
      <c r="O128" s="20">
        <f t="shared" si="25"/>
        <v>2250</v>
      </c>
      <c r="P128" s="20">
        <f t="shared" si="26"/>
        <v>24</v>
      </c>
      <c r="Q128" s="19">
        <f t="shared" si="27"/>
        <v>2274</v>
      </c>
      <c r="R128" s="19">
        <f t="shared" si="28"/>
        <v>74.61</v>
      </c>
      <c r="S128" s="19">
        <f t="shared" si="29"/>
        <v>2199.39</v>
      </c>
      <c r="T128" s="47">
        <f t="shared" si="30"/>
        <v>74.61</v>
      </c>
      <c r="U128" s="50">
        <f t="shared" si="31"/>
        <v>510</v>
      </c>
      <c r="V128" s="48">
        <f t="shared" si="32"/>
        <v>3.7170000000000001</v>
      </c>
    </row>
    <row r="129" spans="1:22" x14ac:dyDescent="0.25">
      <c r="A129">
        <v>24876</v>
      </c>
      <c r="B129">
        <v>3051</v>
      </c>
      <c r="C129">
        <v>3.7170000000000001</v>
      </c>
      <c r="D129">
        <v>74.44</v>
      </c>
      <c r="E129">
        <v>2274</v>
      </c>
      <c r="F129">
        <v>2250</v>
      </c>
      <c r="G129">
        <v>510</v>
      </c>
      <c r="K129" s="17">
        <f t="shared" si="22"/>
        <v>24.876000000000001</v>
      </c>
      <c r="L129" s="18">
        <f t="shared" si="23"/>
        <v>3051</v>
      </c>
      <c r="M129" s="4">
        <f>L129*60*'Berechnungen 525d'!$D$9/1000</f>
        <v>154.86097021276595</v>
      </c>
      <c r="N129" s="20">
        <f t="shared" si="24"/>
        <v>2274</v>
      </c>
      <c r="O129" s="20">
        <f t="shared" si="25"/>
        <v>2250</v>
      </c>
      <c r="P129" s="20">
        <f t="shared" si="26"/>
        <v>24</v>
      </c>
      <c r="Q129" s="19">
        <f t="shared" si="27"/>
        <v>2274</v>
      </c>
      <c r="R129" s="19">
        <f t="shared" si="28"/>
        <v>74.44</v>
      </c>
      <c r="S129" s="19">
        <f t="shared" si="29"/>
        <v>2199.56</v>
      </c>
      <c r="T129" s="47">
        <f t="shared" si="30"/>
        <v>74.44</v>
      </c>
      <c r="U129" s="50">
        <f t="shared" si="31"/>
        <v>510</v>
      </c>
      <c r="V129" s="48">
        <f t="shared" si="32"/>
        <v>3.7170000000000001</v>
      </c>
    </row>
    <row r="130" spans="1:22" x14ac:dyDescent="0.25">
      <c r="A130">
        <v>25066</v>
      </c>
      <c r="B130">
        <v>3051</v>
      </c>
      <c r="C130">
        <v>3.7170000000000001</v>
      </c>
      <c r="D130">
        <v>74.44</v>
      </c>
      <c r="E130">
        <v>2274</v>
      </c>
      <c r="F130">
        <v>2250</v>
      </c>
      <c r="G130">
        <v>510</v>
      </c>
      <c r="K130" s="17">
        <f t="shared" si="22"/>
        <v>25.065999999999999</v>
      </c>
      <c r="L130" s="18">
        <f t="shared" si="23"/>
        <v>3051</v>
      </c>
      <c r="M130" s="4">
        <f>L130*60*'Berechnungen 525d'!$D$9/1000</f>
        <v>154.86097021276595</v>
      </c>
      <c r="N130" s="20">
        <f t="shared" si="24"/>
        <v>2274</v>
      </c>
      <c r="O130" s="20">
        <f t="shared" si="25"/>
        <v>2250</v>
      </c>
      <c r="P130" s="20">
        <f t="shared" si="26"/>
        <v>24</v>
      </c>
      <c r="Q130" s="19">
        <f t="shared" si="27"/>
        <v>2274</v>
      </c>
      <c r="R130" s="19">
        <f t="shared" si="28"/>
        <v>74.44</v>
      </c>
      <c r="S130" s="19">
        <f t="shared" si="29"/>
        <v>2199.56</v>
      </c>
      <c r="T130" s="47">
        <f t="shared" si="30"/>
        <v>74.44</v>
      </c>
      <c r="U130" s="50">
        <f t="shared" si="31"/>
        <v>510</v>
      </c>
      <c r="V130" s="48">
        <f t="shared" si="32"/>
        <v>3.7170000000000001</v>
      </c>
    </row>
    <row r="131" spans="1:22" x14ac:dyDescent="0.25">
      <c r="A131">
        <v>25256</v>
      </c>
      <c r="B131">
        <v>3051</v>
      </c>
      <c r="C131">
        <v>3.7170000000000001</v>
      </c>
      <c r="D131">
        <v>74.44</v>
      </c>
      <c r="E131">
        <v>2274</v>
      </c>
      <c r="F131">
        <v>2250</v>
      </c>
      <c r="G131">
        <v>510</v>
      </c>
      <c r="K131" s="17">
        <f t="shared" si="22"/>
        <v>25.256</v>
      </c>
      <c r="L131" s="18">
        <f t="shared" si="23"/>
        <v>3051</v>
      </c>
      <c r="M131" s="4">
        <f>L131*60*'Berechnungen 525d'!$D$9/1000</f>
        <v>154.86097021276595</v>
      </c>
      <c r="N131" s="20">
        <f t="shared" si="24"/>
        <v>2274</v>
      </c>
      <c r="O131" s="20">
        <f t="shared" si="25"/>
        <v>2250</v>
      </c>
      <c r="P131" s="20">
        <f t="shared" si="26"/>
        <v>24</v>
      </c>
      <c r="Q131" s="19">
        <f t="shared" si="27"/>
        <v>2274</v>
      </c>
      <c r="R131" s="19">
        <f t="shared" si="28"/>
        <v>74.44</v>
      </c>
      <c r="S131" s="19">
        <f t="shared" si="29"/>
        <v>2199.56</v>
      </c>
      <c r="T131" s="47">
        <f t="shared" si="30"/>
        <v>74.44</v>
      </c>
      <c r="U131" s="50">
        <f t="shared" si="31"/>
        <v>510</v>
      </c>
      <c r="V131" s="48">
        <f t="shared" si="32"/>
        <v>3.7170000000000001</v>
      </c>
    </row>
    <row r="132" spans="1:22" x14ac:dyDescent="0.25">
      <c r="A132">
        <v>25446</v>
      </c>
      <c r="B132">
        <v>3051</v>
      </c>
      <c r="C132">
        <v>3.7170000000000001</v>
      </c>
      <c r="D132">
        <v>74.44</v>
      </c>
      <c r="E132">
        <v>2326</v>
      </c>
      <c r="F132">
        <v>2250</v>
      </c>
      <c r="G132">
        <v>510</v>
      </c>
      <c r="K132" s="17">
        <f t="shared" si="22"/>
        <v>25.446000000000002</v>
      </c>
      <c r="L132" s="18">
        <f t="shared" si="23"/>
        <v>3051</v>
      </c>
      <c r="M132" s="4">
        <f>L132*60*'Berechnungen 525d'!$D$9/1000</f>
        <v>154.86097021276595</v>
      </c>
      <c r="N132" s="20">
        <f t="shared" si="24"/>
        <v>2326</v>
      </c>
      <c r="O132" s="20">
        <f t="shared" si="25"/>
        <v>2250</v>
      </c>
      <c r="P132" s="20">
        <f t="shared" si="26"/>
        <v>76</v>
      </c>
      <c r="Q132" s="19">
        <f t="shared" si="27"/>
        <v>2326</v>
      </c>
      <c r="R132" s="19">
        <f t="shared" si="28"/>
        <v>74.44</v>
      </c>
      <c r="S132" s="19">
        <f t="shared" si="29"/>
        <v>2251.56</v>
      </c>
      <c r="T132" s="47">
        <f t="shared" si="30"/>
        <v>74.44</v>
      </c>
      <c r="U132" s="50">
        <f t="shared" si="31"/>
        <v>510</v>
      </c>
      <c r="V132" s="48">
        <f t="shared" si="32"/>
        <v>3.7170000000000001</v>
      </c>
    </row>
    <row r="133" spans="1:22" x14ac:dyDescent="0.25">
      <c r="A133">
        <v>25637</v>
      </c>
      <c r="B133">
        <v>3133</v>
      </c>
      <c r="C133">
        <v>3.7170000000000001</v>
      </c>
      <c r="D133">
        <v>74.44</v>
      </c>
      <c r="E133">
        <v>2326</v>
      </c>
      <c r="F133">
        <v>2250</v>
      </c>
      <c r="G133">
        <v>510</v>
      </c>
      <c r="K133" s="17">
        <f t="shared" si="22"/>
        <v>25.637</v>
      </c>
      <c r="L133" s="18">
        <f t="shared" si="23"/>
        <v>3133</v>
      </c>
      <c r="M133" s="4">
        <f>L133*60*'Berechnungen 525d'!$D$9/1000</f>
        <v>159.02308085106384</v>
      </c>
      <c r="N133" s="20">
        <f t="shared" si="24"/>
        <v>2326</v>
      </c>
      <c r="O133" s="20">
        <f t="shared" si="25"/>
        <v>2250</v>
      </c>
      <c r="P133" s="20">
        <f t="shared" si="26"/>
        <v>76</v>
      </c>
      <c r="Q133" s="19">
        <f t="shared" si="27"/>
        <v>2326</v>
      </c>
      <c r="R133" s="19">
        <f t="shared" si="28"/>
        <v>74.44</v>
      </c>
      <c r="S133" s="19">
        <f t="shared" si="29"/>
        <v>2251.56</v>
      </c>
      <c r="T133" s="47">
        <f t="shared" si="30"/>
        <v>74.44</v>
      </c>
      <c r="U133" s="50">
        <f t="shared" si="31"/>
        <v>510</v>
      </c>
      <c r="V133" s="48">
        <f t="shared" si="32"/>
        <v>3.7170000000000001</v>
      </c>
    </row>
    <row r="134" spans="1:22" x14ac:dyDescent="0.25">
      <c r="A134">
        <v>25837</v>
      </c>
      <c r="B134">
        <v>3133</v>
      </c>
      <c r="C134">
        <v>3.7170000000000001</v>
      </c>
      <c r="D134">
        <v>74.44</v>
      </c>
      <c r="E134">
        <v>2326</v>
      </c>
      <c r="F134">
        <v>2250</v>
      </c>
      <c r="G134">
        <v>510</v>
      </c>
      <c r="K134" s="17">
        <f t="shared" si="22"/>
        <v>25.837</v>
      </c>
      <c r="L134" s="18">
        <f t="shared" si="23"/>
        <v>3133</v>
      </c>
      <c r="M134" s="4">
        <f>L134*60*'Berechnungen 525d'!$D$9/1000</f>
        <v>159.02308085106384</v>
      </c>
      <c r="N134" s="20">
        <f t="shared" si="24"/>
        <v>2326</v>
      </c>
      <c r="O134" s="20">
        <f t="shared" si="25"/>
        <v>2250</v>
      </c>
      <c r="P134" s="20">
        <f t="shared" si="26"/>
        <v>76</v>
      </c>
      <c r="Q134" s="19">
        <f t="shared" si="27"/>
        <v>2326</v>
      </c>
      <c r="R134" s="19">
        <f t="shared" si="28"/>
        <v>74.44</v>
      </c>
      <c r="S134" s="19">
        <f t="shared" si="29"/>
        <v>2251.56</v>
      </c>
      <c r="T134" s="47">
        <f t="shared" si="30"/>
        <v>74.44</v>
      </c>
      <c r="U134" s="50">
        <f t="shared" si="31"/>
        <v>510</v>
      </c>
      <c r="V134" s="48">
        <f t="shared" si="32"/>
        <v>3.7170000000000001</v>
      </c>
    </row>
    <row r="135" spans="1:22" x14ac:dyDescent="0.25">
      <c r="A135">
        <v>26027</v>
      </c>
      <c r="B135">
        <v>3133</v>
      </c>
      <c r="C135">
        <v>3.7170000000000001</v>
      </c>
      <c r="D135">
        <v>73.709999999999994</v>
      </c>
      <c r="E135">
        <v>2326</v>
      </c>
      <c r="F135">
        <v>2250</v>
      </c>
      <c r="G135">
        <v>510</v>
      </c>
      <c r="K135" s="17">
        <f t="shared" si="22"/>
        <v>26.027000000000001</v>
      </c>
      <c r="L135" s="18">
        <f t="shared" si="23"/>
        <v>3133</v>
      </c>
      <c r="M135" s="4">
        <f>L135*60*'Berechnungen 525d'!$D$9/1000</f>
        <v>159.02308085106384</v>
      </c>
      <c r="N135" s="20">
        <f t="shared" si="24"/>
        <v>2326</v>
      </c>
      <c r="O135" s="20">
        <f t="shared" si="25"/>
        <v>2250</v>
      </c>
      <c r="P135" s="20">
        <f t="shared" si="26"/>
        <v>76</v>
      </c>
      <c r="Q135" s="19">
        <f t="shared" si="27"/>
        <v>2326</v>
      </c>
      <c r="R135" s="19">
        <f t="shared" si="28"/>
        <v>73.709999999999994</v>
      </c>
      <c r="S135" s="19">
        <f t="shared" si="29"/>
        <v>2252.29</v>
      </c>
      <c r="T135" s="47">
        <f t="shared" si="30"/>
        <v>73.709999999999994</v>
      </c>
      <c r="U135" s="50">
        <f t="shared" si="31"/>
        <v>510</v>
      </c>
      <c r="V135" s="48">
        <f t="shared" si="32"/>
        <v>3.7170000000000001</v>
      </c>
    </row>
    <row r="136" spans="1:22" x14ac:dyDescent="0.25">
      <c r="A136">
        <v>26217</v>
      </c>
      <c r="B136">
        <v>3133</v>
      </c>
      <c r="C136">
        <v>3.7050000000000001</v>
      </c>
      <c r="D136">
        <v>73.709999999999994</v>
      </c>
      <c r="E136">
        <v>2326</v>
      </c>
      <c r="F136">
        <v>2250</v>
      </c>
      <c r="G136">
        <v>510</v>
      </c>
      <c r="K136" s="17">
        <f t="shared" si="22"/>
        <v>26.216999999999999</v>
      </c>
      <c r="L136" s="18">
        <f t="shared" si="23"/>
        <v>3133</v>
      </c>
      <c r="M136" s="4">
        <f>L136*60*'Berechnungen 525d'!$D$9/1000</f>
        <v>159.02308085106384</v>
      </c>
      <c r="N136" s="20">
        <f t="shared" si="24"/>
        <v>2326</v>
      </c>
      <c r="O136" s="20">
        <f t="shared" si="25"/>
        <v>2250</v>
      </c>
      <c r="P136" s="20">
        <f t="shared" si="26"/>
        <v>76</v>
      </c>
      <c r="Q136" s="19">
        <f t="shared" si="27"/>
        <v>2326</v>
      </c>
      <c r="R136" s="19">
        <f t="shared" si="28"/>
        <v>73.709999999999994</v>
      </c>
      <c r="S136" s="19">
        <f t="shared" si="29"/>
        <v>2252.29</v>
      </c>
      <c r="T136" s="47">
        <f t="shared" si="30"/>
        <v>73.709999999999994</v>
      </c>
      <c r="U136" s="50">
        <f t="shared" si="31"/>
        <v>510</v>
      </c>
      <c r="V136" s="48">
        <f t="shared" si="32"/>
        <v>3.7050000000000001</v>
      </c>
    </row>
    <row r="137" spans="1:22" x14ac:dyDescent="0.25">
      <c r="A137">
        <v>26408</v>
      </c>
      <c r="B137">
        <v>3133</v>
      </c>
      <c r="C137">
        <v>3.7050000000000001</v>
      </c>
      <c r="D137">
        <v>73.709999999999994</v>
      </c>
      <c r="E137">
        <v>2326</v>
      </c>
      <c r="F137">
        <v>2250</v>
      </c>
      <c r="G137">
        <v>510</v>
      </c>
      <c r="K137" s="17">
        <f t="shared" si="22"/>
        <v>26.408000000000001</v>
      </c>
      <c r="L137" s="18">
        <f t="shared" si="23"/>
        <v>3133</v>
      </c>
      <c r="M137" s="4">
        <f>L137*60*'Berechnungen 525d'!$D$9/1000</f>
        <v>159.02308085106384</v>
      </c>
      <c r="N137" s="20">
        <f t="shared" si="24"/>
        <v>2326</v>
      </c>
      <c r="O137" s="20">
        <f t="shared" si="25"/>
        <v>2250</v>
      </c>
      <c r="P137" s="20">
        <f t="shared" si="26"/>
        <v>76</v>
      </c>
      <c r="Q137" s="19">
        <f t="shared" si="27"/>
        <v>2326</v>
      </c>
      <c r="R137" s="19">
        <f t="shared" si="28"/>
        <v>73.709999999999994</v>
      </c>
      <c r="S137" s="19">
        <f t="shared" si="29"/>
        <v>2252.29</v>
      </c>
      <c r="T137" s="47">
        <f t="shared" si="30"/>
        <v>73.709999999999994</v>
      </c>
      <c r="U137" s="50">
        <f t="shared" si="31"/>
        <v>510</v>
      </c>
      <c r="V137" s="48">
        <f t="shared" si="32"/>
        <v>3.7050000000000001</v>
      </c>
    </row>
    <row r="138" spans="1:22" x14ac:dyDescent="0.25">
      <c r="A138">
        <v>26598</v>
      </c>
      <c r="B138">
        <v>3133</v>
      </c>
      <c r="C138">
        <v>3.7050000000000001</v>
      </c>
      <c r="D138">
        <v>73.709999999999994</v>
      </c>
      <c r="E138">
        <v>2316</v>
      </c>
      <c r="F138">
        <v>2250</v>
      </c>
      <c r="G138">
        <v>510</v>
      </c>
      <c r="K138" s="17">
        <f t="shared" si="22"/>
        <v>26.597999999999999</v>
      </c>
      <c r="L138" s="18">
        <f t="shared" si="23"/>
        <v>3133</v>
      </c>
      <c r="M138" s="4">
        <f>L138*60*'Berechnungen 525d'!$D$9/1000</f>
        <v>159.02308085106384</v>
      </c>
      <c r="N138" s="20">
        <f t="shared" si="24"/>
        <v>2316</v>
      </c>
      <c r="O138" s="20">
        <f t="shared" si="25"/>
        <v>2250</v>
      </c>
      <c r="P138" s="20">
        <f t="shared" si="26"/>
        <v>66</v>
      </c>
      <c r="Q138" s="19">
        <f t="shared" si="27"/>
        <v>2316</v>
      </c>
      <c r="R138" s="19">
        <f t="shared" si="28"/>
        <v>73.709999999999994</v>
      </c>
      <c r="S138" s="19">
        <f t="shared" si="29"/>
        <v>2242.29</v>
      </c>
      <c r="T138" s="47">
        <f t="shared" si="30"/>
        <v>73.709999999999994</v>
      </c>
      <c r="U138" s="50">
        <f t="shared" si="31"/>
        <v>510</v>
      </c>
      <c r="V138" s="48">
        <f t="shared" si="32"/>
        <v>3.7050000000000001</v>
      </c>
    </row>
    <row r="139" spans="1:22" x14ac:dyDescent="0.25">
      <c r="A139">
        <v>26788</v>
      </c>
      <c r="B139">
        <v>3189</v>
      </c>
      <c r="C139">
        <v>3.7050000000000001</v>
      </c>
      <c r="D139">
        <v>73.709999999999994</v>
      </c>
      <c r="E139">
        <v>2316</v>
      </c>
      <c r="F139">
        <v>2250</v>
      </c>
      <c r="G139">
        <v>510</v>
      </c>
      <c r="K139" s="17">
        <f t="shared" si="22"/>
        <v>26.788</v>
      </c>
      <c r="L139" s="18">
        <f t="shared" si="23"/>
        <v>3189</v>
      </c>
      <c r="M139" s="4">
        <f>L139*60*'Berechnungen 525d'!$D$9/1000</f>
        <v>161.8654978723404</v>
      </c>
      <c r="N139" s="20">
        <f t="shared" si="24"/>
        <v>2316</v>
      </c>
      <c r="O139" s="20">
        <f t="shared" si="25"/>
        <v>2250</v>
      </c>
      <c r="P139" s="20">
        <f t="shared" si="26"/>
        <v>66</v>
      </c>
      <c r="Q139" s="19">
        <f t="shared" si="27"/>
        <v>2316</v>
      </c>
      <c r="R139" s="19">
        <f t="shared" si="28"/>
        <v>73.709999999999994</v>
      </c>
      <c r="S139" s="19">
        <f t="shared" si="29"/>
        <v>2242.29</v>
      </c>
      <c r="T139" s="47">
        <f t="shared" si="30"/>
        <v>73.709999999999994</v>
      </c>
      <c r="U139" s="50">
        <f t="shared" si="31"/>
        <v>510</v>
      </c>
      <c r="V139" s="48">
        <f t="shared" si="32"/>
        <v>3.7050000000000001</v>
      </c>
    </row>
    <row r="140" spans="1:22" x14ac:dyDescent="0.25">
      <c r="A140">
        <v>26989</v>
      </c>
      <c r="B140">
        <v>3189</v>
      </c>
      <c r="C140">
        <v>3.7050000000000001</v>
      </c>
      <c r="D140">
        <v>73.709999999999994</v>
      </c>
      <c r="E140">
        <v>2316</v>
      </c>
      <c r="F140">
        <v>2250</v>
      </c>
      <c r="G140">
        <v>510</v>
      </c>
      <c r="K140" s="17">
        <f t="shared" si="22"/>
        <v>26.989000000000001</v>
      </c>
      <c r="L140" s="18">
        <f t="shared" si="23"/>
        <v>3189</v>
      </c>
      <c r="M140" s="4">
        <f>L140*60*'Berechnungen 525d'!$D$9/1000</f>
        <v>161.8654978723404</v>
      </c>
      <c r="N140" s="20">
        <f t="shared" si="24"/>
        <v>2316</v>
      </c>
      <c r="O140" s="20">
        <f t="shared" si="25"/>
        <v>2250</v>
      </c>
      <c r="P140" s="20">
        <f t="shared" si="26"/>
        <v>66</v>
      </c>
      <c r="Q140" s="19">
        <f t="shared" si="27"/>
        <v>2316</v>
      </c>
      <c r="R140" s="19">
        <f t="shared" si="28"/>
        <v>73.709999999999994</v>
      </c>
      <c r="S140" s="19">
        <f t="shared" si="29"/>
        <v>2242.29</v>
      </c>
      <c r="T140" s="47">
        <f t="shared" si="30"/>
        <v>73.709999999999994</v>
      </c>
      <c r="U140" s="50">
        <f t="shared" si="31"/>
        <v>510</v>
      </c>
      <c r="V140" s="48">
        <f t="shared" si="32"/>
        <v>3.7050000000000001</v>
      </c>
    </row>
    <row r="141" spans="1:22" x14ac:dyDescent="0.25">
      <c r="A141">
        <v>27179</v>
      </c>
      <c r="B141">
        <v>3189</v>
      </c>
      <c r="C141">
        <v>3.7050000000000001</v>
      </c>
      <c r="D141">
        <v>73.27</v>
      </c>
      <c r="E141">
        <v>2316</v>
      </c>
      <c r="F141">
        <v>2250</v>
      </c>
      <c r="G141">
        <v>510</v>
      </c>
      <c r="K141" s="17">
        <f t="shared" si="22"/>
        <v>27.178999999999998</v>
      </c>
      <c r="L141" s="18">
        <f t="shared" si="23"/>
        <v>3189</v>
      </c>
      <c r="M141" s="4">
        <f>L141*60*'Berechnungen 525d'!$D$9/1000</f>
        <v>161.8654978723404</v>
      </c>
      <c r="N141" s="20">
        <f t="shared" si="24"/>
        <v>2316</v>
      </c>
      <c r="O141" s="20">
        <f t="shared" si="25"/>
        <v>2250</v>
      </c>
      <c r="P141" s="20">
        <f t="shared" si="26"/>
        <v>66</v>
      </c>
      <c r="Q141" s="19">
        <f t="shared" si="27"/>
        <v>2316</v>
      </c>
      <c r="R141" s="19">
        <f t="shared" si="28"/>
        <v>73.27</v>
      </c>
      <c r="S141" s="19">
        <f t="shared" si="29"/>
        <v>2242.73</v>
      </c>
      <c r="T141" s="47">
        <f t="shared" si="30"/>
        <v>73.27</v>
      </c>
      <c r="U141" s="50">
        <f t="shared" si="31"/>
        <v>510</v>
      </c>
      <c r="V141" s="48">
        <f t="shared" si="32"/>
        <v>3.7050000000000001</v>
      </c>
    </row>
    <row r="142" spans="1:22" x14ac:dyDescent="0.25">
      <c r="A142">
        <v>27369</v>
      </c>
      <c r="B142">
        <v>3189</v>
      </c>
      <c r="C142">
        <v>3.7</v>
      </c>
      <c r="D142">
        <v>73.27</v>
      </c>
      <c r="E142">
        <v>2316</v>
      </c>
      <c r="F142">
        <v>2250</v>
      </c>
      <c r="G142">
        <v>510</v>
      </c>
      <c r="K142" s="17">
        <f t="shared" si="22"/>
        <v>27.369</v>
      </c>
      <c r="L142" s="18">
        <f t="shared" si="23"/>
        <v>3189</v>
      </c>
      <c r="M142" s="4">
        <f>L142*60*'Berechnungen 525d'!$D$9/1000</f>
        <v>161.8654978723404</v>
      </c>
      <c r="N142" s="20">
        <f t="shared" si="24"/>
        <v>2316</v>
      </c>
      <c r="O142" s="20">
        <f t="shared" si="25"/>
        <v>2250</v>
      </c>
      <c r="P142" s="20">
        <f t="shared" si="26"/>
        <v>66</v>
      </c>
      <c r="Q142" s="19">
        <f t="shared" si="27"/>
        <v>2316</v>
      </c>
      <c r="R142" s="19">
        <f t="shared" si="28"/>
        <v>73.27</v>
      </c>
      <c r="S142" s="19">
        <f t="shared" si="29"/>
        <v>2242.73</v>
      </c>
      <c r="T142" s="47">
        <f t="shared" si="30"/>
        <v>73.27</v>
      </c>
      <c r="U142" s="50">
        <f t="shared" si="31"/>
        <v>510</v>
      </c>
      <c r="V142" s="48">
        <f t="shared" si="32"/>
        <v>3.7</v>
      </c>
    </row>
    <row r="143" spans="1:22" x14ac:dyDescent="0.25">
      <c r="A143">
        <v>27559</v>
      </c>
      <c r="B143">
        <v>3189</v>
      </c>
      <c r="C143">
        <v>3.7</v>
      </c>
      <c r="D143">
        <v>73.27</v>
      </c>
      <c r="E143">
        <v>2316</v>
      </c>
      <c r="F143">
        <v>2250</v>
      </c>
      <c r="G143">
        <v>510</v>
      </c>
      <c r="K143" s="17">
        <f t="shared" si="22"/>
        <v>27.559000000000001</v>
      </c>
      <c r="L143" s="18">
        <f t="shared" si="23"/>
        <v>3189</v>
      </c>
      <c r="M143" s="4">
        <f>L143*60*'Berechnungen 525d'!$D$9/1000</f>
        <v>161.8654978723404</v>
      </c>
      <c r="N143" s="20">
        <f t="shared" si="24"/>
        <v>2316</v>
      </c>
      <c r="O143" s="20">
        <f t="shared" si="25"/>
        <v>2250</v>
      </c>
      <c r="P143" s="20">
        <f t="shared" si="26"/>
        <v>66</v>
      </c>
      <c r="Q143" s="19">
        <f t="shared" si="27"/>
        <v>2316</v>
      </c>
      <c r="R143" s="19">
        <f t="shared" si="28"/>
        <v>73.27</v>
      </c>
      <c r="S143" s="19">
        <f t="shared" si="29"/>
        <v>2242.73</v>
      </c>
      <c r="T143" s="47">
        <f t="shared" si="30"/>
        <v>73.27</v>
      </c>
      <c r="U143" s="50">
        <f t="shared" si="31"/>
        <v>510</v>
      </c>
      <c r="V143" s="48">
        <f t="shared" si="32"/>
        <v>3.7</v>
      </c>
    </row>
    <row r="144" spans="1:22" x14ac:dyDescent="0.25">
      <c r="A144">
        <v>27750</v>
      </c>
      <c r="B144">
        <v>3189</v>
      </c>
      <c r="C144">
        <v>3.7</v>
      </c>
      <c r="D144">
        <v>73.27</v>
      </c>
      <c r="E144">
        <v>2290</v>
      </c>
      <c r="F144">
        <v>2250</v>
      </c>
      <c r="G144">
        <v>510</v>
      </c>
      <c r="K144" s="17">
        <f t="shared" si="22"/>
        <v>27.75</v>
      </c>
      <c r="L144" s="18">
        <f t="shared" si="23"/>
        <v>3189</v>
      </c>
      <c r="M144" s="4">
        <f>L144*60*'Berechnungen 525d'!$D$9/1000</f>
        <v>161.8654978723404</v>
      </c>
      <c r="N144" s="20">
        <f t="shared" si="24"/>
        <v>2290</v>
      </c>
      <c r="O144" s="20">
        <f t="shared" si="25"/>
        <v>2250</v>
      </c>
      <c r="P144" s="20">
        <f t="shared" si="26"/>
        <v>40</v>
      </c>
      <c r="Q144" s="19">
        <f t="shared" si="27"/>
        <v>2290</v>
      </c>
      <c r="R144" s="19">
        <f t="shared" si="28"/>
        <v>73.27</v>
      </c>
      <c r="S144" s="19">
        <f t="shared" si="29"/>
        <v>2216.73</v>
      </c>
      <c r="T144" s="47">
        <f t="shared" si="30"/>
        <v>73.27</v>
      </c>
      <c r="U144" s="50">
        <f t="shared" si="31"/>
        <v>510</v>
      </c>
      <c r="V144" s="48">
        <f t="shared" si="32"/>
        <v>3.7</v>
      </c>
    </row>
    <row r="145" spans="1:22" x14ac:dyDescent="0.25">
      <c r="A145">
        <v>27940</v>
      </c>
      <c r="B145">
        <v>3255</v>
      </c>
      <c r="C145">
        <v>3.7</v>
      </c>
      <c r="D145">
        <v>73.27</v>
      </c>
      <c r="E145">
        <v>2290</v>
      </c>
      <c r="F145">
        <v>2250</v>
      </c>
      <c r="G145">
        <v>510</v>
      </c>
      <c r="K145" s="17">
        <f t="shared" si="22"/>
        <v>27.94</v>
      </c>
      <c r="L145" s="18">
        <f t="shared" si="23"/>
        <v>3255</v>
      </c>
      <c r="M145" s="4">
        <f>L145*60*'Berechnungen 525d'!$D$9/1000</f>
        <v>165.21548936170211</v>
      </c>
      <c r="N145" s="20">
        <f t="shared" si="24"/>
        <v>2290</v>
      </c>
      <c r="O145" s="20">
        <f t="shared" si="25"/>
        <v>2250</v>
      </c>
      <c r="P145" s="20">
        <f t="shared" si="26"/>
        <v>40</v>
      </c>
      <c r="Q145" s="19">
        <f t="shared" si="27"/>
        <v>2290</v>
      </c>
      <c r="R145" s="19">
        <f t="shared" si="28"/>
        <v>73.27</v>
      </c>
      <c r="S145" s="19">
        <f t="shared" si="29"/>
        <v>2216.73</v>
      </c>
      <c r="T145" s="47">
        <f t="shared" si="30"/>
        <v>73.27</v>
      </c>
      <c r="U145" s="50">
        <f t="shared" si="31"/>
        <v>510</v>
      </c>
      <c r="V145" s="48">
        <f t="shared" si="32"/>
        <v>3.7</v>
      </c>
    </row>
    <row r="146" spans="1:22" x14ac:dyDescent="0.25">
      <c r="A146">
        <v>28120</v>
      </c>
      <c r="B146">
        <v>3255</v>
      </c>
      <c r="C146">
        <v>3.7</v>
      </c>
      <c r="D146">
        <v>73.27</v>
      </c>
      <c r="E146">
        <v>2290</v>
      </c>
      <c r="F146">
        <v>2250</v>
      </c>
      <c r="G146">
        <v>510</v>
      </c>
      <c r="K146" s="17">
        <f t="shared" si="22"/>
        <v>28.12</v>
      </c>
      <c r="L146" s="18">
        <f t="shared" si="23"/>
        <v>3255</v>
      </c>
      <c r="M146" s="4">
        <f>L146*60*'Berechnungen 525d'!$D$9/1000</f>
        <v>165.21548936170211</v>
      </c>
      <c r="N146" s="20">
        <f t="shared" si="24"/>
        <v>2290</v>
      </c>
      <c r="O146" s="20">
        <f t="shared" si="25"/>
        <v>2250</v>
      </c>
      <c r="P146" s="20">
        <f t="shared" si="26"/>
        <v>40</v>
      </c>
      <c r="Q146" s="19">
        <f t="shared" si="27"/>
        <v>2290</v>
      </c>
      <c r="R146" s="19">
        <f t="shared" si="28"/>
        <v>73.27</v>
      </c>
      <c r="S146" s="19">
        <f t="shared" si="29"/>
        <v>2216.73</v>
      </c>
      <c r="T146" s="47">
        <f t="shared" si="30"/>
        <v>73.27</v>
      </c>
      <c r="U146" s="50">
        <f t="shared" si="31"/>
        <v>510</v>
      </c>
      <c r="V146" s="48">
        <f t="shared" si="32"/>
        <v>3.7</v>
      </c>
    </row>
    <row r="147" spans="1:22" x14ac:dyDescent="0.25">
      <c r="A147">
        <v>28310</v>
      </c>
      <c r="B147">
        <v>3255</v>
      </c>
      <c r="C147">
        <v>3.7</v>
      </c>
      <c r="D147">
        <v>72.489999999999995</v>
      </c>
      <c r="E147">
        <v>2290</v>
      </c>
      <c r="F147">
        <v>2250</v>
      </c>
      <c r="G147">
        <v>510</v>
      </c>
      <c r="K147" s="17">
        <f t="shared" si="22"/>
        <v>28.31</v>
      </c>
      <c r="L147" s="18">
        <f t="shared" si="23"/>
        <v>3255</v>
      </c>
      <c r="M147" s="4">
        <f>L147*60*'Berechnungen 525d'!$D$9/1000</f>
        <v>165.21548936170211</v>
      </c>
      <c r="N147" s="20">
        <f t="shared" si="24"/>
        <v>2290</v>
      </c>
      <c r="O147" s="20">
        <f t="shared" si="25"/>
        <v>2250</v>
      </c>
      <c r="P147" s="20">
        <f t="shared" si="26"/>
        <v>40</v>
      </c>
      <c r="Q147" s="19">
        <f t="shared" si="27"/>
        <v>2290</v>
      </c>
      <c r="R147" s="19">
        <f t="shared" si="28"/>
        <v>72.489999999999995</v>
      </c>
      <c r="S147" s="19">
        <f t="shared" si="29"/>
        <v>2217.5100000000002</v>
      </c>
      <c r="T147" s="47">
        <f t="shared" si="30"/>
        <v>72.489999999999995</v>
      </c>
      <c r="U147" s="50">
        <f t="shared" si="31"/>
        <v>510</v>
      </c>
      <c r="V147" s="48">
        <f t="shared" si="32"/>
        <v>3.7</v>
      </c>
    </row>
    <row r="148" spans="1:22" x14ac:dyDescent="0.25">
      <c r="A148">
        <v>28501</v>
      </c>
      <c r="B148">
        <v>3255</v>
      </c>
      <c r="C148">
        <v>3.7130000000000001</v>
      </c>
      <c r="D148">
        <v>72.489999999999995</v>
      </c>
      <c r="E148">
        <v>2290</v>
      </c>
      <c r="F148">
        <v>2250</v>
      </c>
      <c r="G148">
        <v>510</v>
      </c>
      <c r="K148" s="17">
        <f t="shared" si="22"/>
        <v>28.501000000000001</v>
      </c>
      <c r="L148" s="18">
        <f t="shared" si="23"/>
        <v>3255</v>
      </c>
      <c r="M148" s="4">
        <f>L148*60*'Berechnungen 525d'!$D$9/1000</f>
        <v>165.21548936170211</v>
      </c>
      <c r="N148" s="20">
        <f t="shared" si="24"/>
        <v>2290</v>
      </c>
      <c r="O148" s="20">
        <f t="shared" si="25"/>
        <v>2250</v>
      </c>
      <c r="P148" s="20">
        <f t="shared" si="26"/>
        <v>40</v>
      </c>
      <c r="Q148" s="19">
        <f t="shared" si="27"/>
        <v>2290</v>
      </c>
      <c r="R148" s="19">
        <f t="shared" si="28"/>
        <v>72.489999999999995</v>
      </c>
      <c r="S148" s="19">
        <f t="shared" si="29"/>
        <v>2217.5100000000002</v>
      </c>
      <c r="T148" s="47">
        <f t="shared" si="30"/>
        <v>72.489999999999995</v>
      </c>
      <c r="U148" s="50">
        <f t="shared" si="31"/>
        <v>510</v>
      </c>
      <c r="V148" s="48">
        <f t="shared" si="32"/>
        <v>3.7130000000000001</v>
      </c>
    </row>
    <row r="149" spans="1:22" x14ac:dyDescent="0.25">
      <c r="A149">
        <v>28691</v>
      </c>
      <c r="B149">
        <v>3255</v>
      </c>
      <c r="C149">
        <v>3.7130000000000001</v>
      </c>
      <c r="D149">
        <v>72.489999999999995</v>
      </c>
      <c r="E149">
        <v>2290</v>
      </c>
      <c r="F149">
        <v>2250</v>
      </c>
      <c r="G149">
        <v>510</v>
      </c>
      <c r="K149" s="17">
        <f t="shared" si="22"/>
        <v>28.690999999999999</v>
      </c>
      <c r="L149" s="18">
        <f t="shared" si="23"/>
        <v>3255</v>
      </c>
      <c r="M149" s="4">
        <f>L149*60*'Berechnungen 525d'!$D$9/1000</f>
        <v>165.21548936170211</v>
      </c>
      <c r="N149" s="20">
        <f t="shared" si="24"/>
        <v>2290</v>
      </c>
      <c r="O149" s="20">
        <f t="shared" si="25"/>
        <v>2250</v>
      </c>
      <c r="P149" s="20">
        <f t="shared" si="26"/>
        <v>40</v>
      </c>
      <c r="Q149" s="19">
        <f t="shared" si="27"/>
        <v>2290</v>
      </c>
      <c r="R149" s="19">
        <f t="shared" si="28"/>
        <v>72.489999999999995</v>
      </c>
      <c r="S149" s="19">
        <f t="shared" si="29"/>
        <v>2217.5100000000002</v>
      </c>
      <c r="T149" s="47">
        <f t="shared" si="30"/>
        <v>72.489999999999995</v>
      </c>
      <c r="U149" s="50">
        <f t="shared" si="31"/>
        <v>510</v>
      </c>
      <c r="V149" s="48">
        <f t="shared" si="32"/>
        <v>3.7130000000000001</v>
      </c>
    </row>
    <row r="150" spans="1:22" x14ac:dyDescent="0.25">
      <c r="A150">
        <v>28891</v>
      </c>
      <c r="B150">
        <v>3255</v>
      </c>
      <c r="C150">
        <v>3.7130000000000001</v>
      </c>
      <c r="D150">
        <v>72.489999999999995</v>
      </c>
      <c r="E150">
        <v>2277</v>
      </c>
      <c r="F150">
        <v>2250</v>
      </c>
      <c r="G150">
        <v>510</v>
      </c>
      <c r="K150" s="17">
        <f t="shared" si="22"/>
        <v>28.890999999999998</v>
      </c>
      <c r="L150" s="18">
        <f t="shared" si="23"/>
        <v>3255</v>
      </c>
      <c r="M150" s="4">
        <f>L150*60*'Berechnungen 525d'!$D$9/1000</f>
        <v>165.21548936170211</v>
      </c>
      <c r="N150" s="20">
        <f t="shared" si="24"/>
        <v>2277</v>
      </c>
      <c r="O150" s="20">
        <f t="shared" si="25"/>
        <v>2250</v>
      </c>
      <c r="P150" s="20">
        <f t="shared" si="26"/>
        <v>27</v>
      </c>
      <c r="Q150" s="19">
        <f t="shared" si="27"/>
        <v>2277</v>
      </c>
      <c r="R150" s="19">
        <f t="shared" si="28"/>
        <v>72.489999999999995</v>
      </c>
      <c r="S150" s="19">
        <f t="shared" si="29"/>
        <v>2204.5100000000002</v>
      </c>
      <c r="T150" s="47">
        <f t="shared" si="30"/>
        <v>72.489999999999995</v>
      </c>
      <c r="U150" s="50">
        <f t="shared" si="31"/>
        <v>510</v>
      </c>
      <c r="V150" s="48">
        <f t="shared" si="32"/>
        <v>3.7130000000000001</v>
      </c>
    </row>
    <row r="151" spans="1:22" x14ac:dyDescent="0.25">
      <c r="A151">
        <v>29062</v>
      </c>
      <c r="B151">
        <v>3315</v>
      </c>
      <c r="C151">
        <v>3.7130000000000001</v>
      </c>
      <c r="D151">
        <v>72.489999999999995</v>
      </c>
      <c r="E151">
        <v>2277</v>
      </c>
      <c r="F151">
        <v>2250</v>
      </c>
      <c r="G151">
        <v>510</v>
      </c>
      <c r="K151" s="17">
        <f t="shared" si="22"/>
        <v>29.062000000000001</v>
      </c>
      <c r="L151" s="18">
        <f t="shared" si="23"/>
        <v>3315</v>
      </c>
      <c r="M151" s="4">
        <f>L151*60*'Berechnungen 525d'!$D$9/1000</f>
        <v>168.26093617021274</v>
      </c>
      <c r="N151" s="20">
        <f t="shared" si="24"/>
        <v>2277</v>
      </c>
      <c r="O151" s="20">
        <f t="shared" si="25"/>
        <v>2250</v>
      </c>
      <c r="P151" s="20">
        <f t="shared" si="26"/>
        <v>27</v>
      </c>
      <c r="Q151" s="19">
        <f t="shared" si="27"/>
        <v>2277</v>
      </c>
      <c r="R151" s="19">
        <f t="shared" si="28"/>
        <v>72.489999999999995</v>
      </c>
      <c r="S151" s="19">
        <f t="shared" si="29"/>
        <v>2204.5100000000002</v>
      </c>
      <c r="T151" s="47">
        <f t="shared" si="30"/>
        <v>72.489999999999995</v>
      </c>
      <c r="U151" s="50">
        <f t="shared" si="31"/>
        <v>510</v>
      </c>
      <c r="V151" s="48">
        <f t="shared" si="32"/>
        <v>3.7130000000000001</v>
      </c>
    </row>
    <row r="152" spans="1:22" x14ac:dyDescent="0.25">
      <c r="A152">
        <v>29252</v>
      </c>
      <c r="B152">
        <v>3315</v>
      </c>
      <c r="C152">
        <v>3.7130000000000001</v>
      </c>
      <c r="D152">
        <v>72.489999999999995</v>
      </c>
      <c r="E152">
        <v>2277</v>
      </c>
      <c r="F152">
        <v>2250</v>
      </c>
      <c r="G152">
        <v>508</v>
      </c>
      <c r="K152" s="17">
        <f t="shared" si="22"/>
        <v>29.251999999999999</v>
      </c>
      <c r="L152" s="18">
        <f t="shared" si="23"/>
        <v>3315</v>
      </c>
      <c r="M152" s="4">
        <f>L152*60*'Berechnungen 525d'!$D$9/1000</f>
        <v>168.26093617021274</v>
      </c>
      <c r="N152" s="20">
        <f t="shared" si="24"/>
        <v>2277</v>
      </c>
      <c r="O152" s="20">
        <f t="shared" si="25"/>
        <v>2250</v>
      </c>
      <c r="P152" s="20">
        <f t="shared" si="26"/>
        <v>27</v>
      </c>
      <c r="Q152" s="19">
        <f t="shared" si="27"/>
        <v>2277</v>
      </c>
      <c r="R152" s="19">
        <f t="shared" si="28"/>
        <v>72.489999999999995</v>
      </c>
      <c r="S152" s="19">
        <f t="shared" si="29"/>
        <v>2204.5100000000002</v>
      </c>
      <c r="T152" s="47">
        <f t="shared" si="30"/>
        <v>72.489999999999995</v>
      </c>
      <c r="U152" s="50">
        <f t="shared" si="31"/>
        <v>508</v>
      </c>
      <c r="V152" s="48">
        <f t="shared" si="32"/>
        <v>3.7130000000000001</v>
      </c>
    </row>
    <row r="153" spans="1:22" x14ac:dyDescent="0.25">
      <c r="A153">
        <v>29452</v>
      </c>
      <c r="B153">
        <v>3315</v>
      </c>
      <c r="C153">
        <v>3.7130000000000001</v>
      </c>
      <c r="D153">
        <v>71.97</v>
      </c>
      <c r="E153">
        <v>2277</v>
      </c>
      <c r="F153">
        <v>2250</v>
      </c>
      <c r="G153">
        <v>508</v>
      </c>
      <c r="K153" s="17">
        <f t="shared" si="22"/>
        <v>29.452000000000002</v>
      </c>
      <c r="L153" s="18">
        <f t="shared" si="23"/>
        <v>3315</v>
      </c>
      <c r="M153" s="4">
        <f>L153*60*'Berechnungen 525d'!$D$9/1000</f>
        <v>168.26093617021274</v>
      </c>
      <c r="N153" s="20">
        <f t="shared" si="24"/>
        <v>2277</v>
      </c>
      <c r="O153" s="20">
        <f t="shared" si="25"/>
        <v>2250</v>
      </c>
      <c r="P153" s="20">
        <f t="shared" si="26"/>
        <v>27</v>
      </c>
      <c r="Q153" s="19">
        <f t="shared" si="27"/>
        <v>2277</v>
      </c>
      <c r="R153" s="19">
        <f t="shared" si="28"/>
        <v>71.97</v>
      </c>
      <c r="S153" s="19">
        <f t="shared" si="29"/>
        <v>2205.0300000000002</v>
      </c>
      <c r="T153" s="47">
        <f t="shared" si="30"/>
        <v>71.97</v>
      </c>
      <c r="U153" s="50">
        <f t="shared" si="31"/>
        <v>508</v>
      </c>
      <c r="V153" s="48">
        <f t="shared" si="32"/>
        <v>3.7130000000000001</v>
      </c>
    </row>
    <row r="154" spans="1:22" x14ac:dyDescent="0.25">
      <c r="A154">
        <v>29622</v>
      </c>
      <c r="B154">
        <v>3315</v>
      </c>
      <c r="C154">
        <v>3.7090000000000001</v>
      </c>
      <c r="D154">
        <v>71.97</v>
      </c>
      <c r="E154">
        <v>2277</v>
      </c>
      <c r="F154">
        <v>2250</v>
      </c>
      <c r="G154">
        <v>508</v>
      </c>
      <c r="K154" s="17">
        <f t="shared" si="22"/>
        <v>29.622</v>
      </c>
      <c r="L154" s="18">
        <f t="shared" si="23"/>
        <v>3315</v>
      </c>
      <c r="M154" s="4">
        <f>L154*60*'Berechnungen 525d'!$D$9/1000</f>
        <v>168.26093617021274</v>
      </c>
      <c r="N154" s="20">
        <f t="shared" si="24"/>
        <v>2277</v>
      </c>
      <c r="O154" s="20">
        <f t="shared" si="25"/>
        <v>2250</v>
      </c>
      <c r="P154" s="20">
        <f t="shared" si="26"/>
        <v>27</v>
      </c>
      <c r="Q154" s="19">
        <f t="shared" si="27"/>
        <v>2277</v>
      </c>
      <c r="R154" s="19">
        <f t="shared" si="28"/>
        <v>71.97</v>
      </c>
      <c r="S154" s="19">
        <f t="shared" si="29"/>
        <v>2205.0300000000002</v>
      </c>
      <c r="T154" s="47">
        <f t="shared" si="30"/>
        <v>71.97</v>
      </c>
      <c r="U154" s="50">
        <f t="shared" si="31"/>
        <v>508</v>
      </c>
      <c r="V154" s="48">
        <f t="shared" si="32"/>
        <v>3.7090000000000001</v>
      </c>
    </row>
    <row r="155" spans="1:22" x14ac:dyDescent="0.25">
      <c r="A155">
        <v>29813</v>
      </c>
      <c r="B155">
        <v>3315</v>
      </c>
      <c r="C155">
        <v>3.7090000000000001</v>
      </c>
      <c r="D155">
        <v>71.97</v>
      </c>
      <c r="E155">
        <v>2277</v>
      </c>
      <c r="F155">
        <v>2250</v>
      </c>
      <c r="G155">
        <v>508</v>
      </c>
      <c r="K155" s="17">
        <f t="shared" si="22"/>
        <v>29.812999999999999</v>
      </c>
      <c r="L155" s="18">
        <f t="shared" si="23"/>
        <v>3315</v>
      </c>
      <c r="M155" s="4">
        <f>L155*60*'Berechnungen 525d'!$D$9/1000</f>
        <v>168.26093617021274</v>
      </c>
      <c r="N155" s="20">
        <f t="shared" si="24"/>
        <v>2277</v>
      </c>
      <c r="O155" s="20">
        <f t="shared" si="25"/>
        <v>2250</v>
      </c>
      <c r="P155" s="20">
        <f t="shared" si="26"/>
        <v>27</v>
      </c>
      <c r="Q155" s="19">
        <f t="shared" si="27"/>
        <v>2277</v>
      </c>
      <c r="R155" s="19">
        <f t="shared" si="28"/>
        <v>71.97</v>
      </c>
      <c r="S155" s="19">
        <f t="shared" si="29"/>
        <v>2205.0300000000002</v>
      </c>
      <c r="T155" s="47">
        <f t="shared" si="30"/>
        <v>71.97</v>
      </c>
      <c r="U155" s="50">
        <f t="shared" si="31"/>
        <v>508</v>
      </c>
      <c r="V155" s="48">
        <f t="shared" si="32"/>
        <v>3.7090000000000001</v>
      </c>
    </row>
    <row r="156" spans="1:22" x14ac:dyDescent="0.25">
      <c r="A156">
        <v>29993</v>
      </c>
      <c r="B156">
        <v>3315</v>
      </c>
      <c r="C156">
        <v>3.7090000000000001</v>
      </c>
      <c r="D156">
        <v>71.97</v>
      </c>
      <c r="E156">
        <v>2261</v>
      </c>
      <c r="F156">
        <v>2250</v>
      </c>
      <c r="G156">
        <v>508</v>
      </c>
      <c r="K156" s="17">
        <f t="shared" si="22"/>
        <v>29.992999999999999</v>
      </c>
      <c r="L156" s="18">
        <f t="shared" si="23"/>
        <v>3315</v>
      </c>
      <c r="M156" s="4">
        <f>L156*60*'Berechnungen 525d'!$D$9/1000</f>
        <v>168.26093617021274</v>
      </c>
      <c r="N156" s="20">
        <f t="shared" si="24"/>
        <v>2261</v>
      </c>
      <c r="O156" s="20">
        <f t="shared" si="25"/>
        <v>2250</v>
      </c>
      <c r="P156" s="20">
        <f t="shared" si="26"/>
        <v>11</v>
      </c>
      <c r="Q156" s="19">
        <f t="shared" si="27"/>
        <v>2261</v>
      </c>
      <c r="R156" s="19">
        <f t="shared" si="28"/>
        <v>71.97</v>
      </c>
      <c r="S156" s="19">
        <f t="shared" si="29"/>
        <v>2189.0300000000002</v>
      </c>
      <c r="T156" s="47">
        <f t="shared" si="30"/>
        <v>71.97</v>
      </c>
      <c r="U156" s="50">
        <f t="shared" si="31"/>
        <v>508</v>
      </c>
      <c r="V156" s="48">
        <f t="shared" si="32"/>
        <v>3.7090000000000001</v>
      </c>
    </row>
    <row r="157" spans="1:22" x14ac:dyDescent="0.25">
      <c r="A157">
        <v>30183</v>
      </c>
      <c r="B157">
        <v>3361</v>
      </c>
      <c r="C157">
        <v>3.7090000000000001</v>
      </c>
      <c r="D157">
        <v>71.97</v>
      </c>
      <c r="E157">
        <v>2261</v>
      </c>
      <c r="F157">
        <v>2250</v>
      </c>
      <c r="G157">
        <v>508</v>
      </c>
      <c r="K157" s="17">
        <f t="shared" si="22"/>
        <v>30.183</v>
      </c>
      <c r="L157" s="18">
        <f t="shared" si="23"/>
        <v>3361</v>
      </c>
      <c r="M157" s="4">
        <f>L157*60*'Berechnungen 525d'!$D$9/1000</f>
        <v>170.59577872340424</v>
      </c>
      <c r="N157" s="20">
        <f t="shared" si="24"/>
        <v>2261</v>
      </c>
      <c r="O157" s="20">
        <f t="shared" si="25"/>
        <v>2250</v>
      </c>
      <c r="P157" s="20">
        <f t="shared" si="26"/>
        <v>11</v>
      </c>
      <c r="Q157" s="19">
        <f t="shared" si="27"/>
        <v>2261</v>
      </c>
      <c r="R157" s="19">
        <f t="shared" si="28"/>
        <v>71.97</v>
      </c>
      <c r="S157" s="19">
        <f t="shared" si="29"/>
        <v>2189.0300000000002</v>
      </c>
      <c r="T157" s="47">
        <f t="shared" si="30"/>
        <v>71.97</v>
      </c>
      <c r="U157" s="50">
        <f t="shared" si="31"/>
        <v>508</v>
      </c>
      <c r="V157" s="48">
        <f t="shared" si="32"/>
        <v>3.7090000000000001</v>
      </c>
    </row>
    <row r="158" spans="1:22" x14ac:dyDescent="0.25">
      <c r="A158">
        <v>30373</v>
      </c>
      <c r="B158">
        <v>3361</v>
      </c>
      <c r="C158">
        <v>3.7090000000000001</v>
      </c>
      <c r="D158">
        <v>71.97</v>
      </c>
      <c r="E158">
        <v>2261</v>
      </c>
      <c r="F158">
        <v>2250</v>
      </c>
      <c r="G158">
        <v>500</v>
      </c>
      <c r="K158" s="17">
        <f t="shared" si="22"/>
        <v>30.373000000000001</v>
      </c>
      <c r="L158" s="18">
        <f t="shared" si="23"/>
        <v>3361</v>
      </c>
      <c r="M158" s="4">
        <f>L158*60*'Berechnungen 525d'!$D$9/1000</f>
        <v>170.59577872340424</v>
      </c>
      <c r="N158" s="20">
        <f t="shared" si="24"/>
        <v>2261</v>
      </c>
      <c r="O158" s="20">
        <f t="shared" si="25"/>
        <v>2250</v>
      </c>
      <c r="P158" s="20">
        <f t="shared" si="26"/>
        <v>11</v>
      </c>
      <c r="Q158" s="19">
        <f t="shared" si="27"/>
        <v>2261</v>
      </c>
      <c r="R158" s="19">
        <f t="shared" si="28"/>
        <v>71.97</v>
      </c>
      <c r="S158" s="19">
        <f t="shared" si="29"/>
        <v>2189.0300000000002</v>
      </c>
      <c r="T158" s="47">
        <f t="shared" si="30"/>
        <v>71.97</v>
      </c>
      <c r="U158" s="50">
        <f t="shared" si="31"/>
        <v>500</v>
      </c>
      <c r="V158" s="48">
        <f t="shared" si="32"/>
        <v>3.7090000000000001</v>
      </c>
    </row>
    <row r="159" spans="1:22" x14ac:dyDescent="0.25">
      <c r="A159">
        <v>30564</v>
      </c>
      <c r="B159">
        <v>3361</v>
      </c>
      <c r="C159">
        <v>3.7090000000000001</v>
      </c>
      <c r="D159">
        <v>70.92</v>
      </c>
      <c r="E159">
        <v>2261</v>
      </c>
      <c r="F159">
        <v>2250</v>
      </c>
      <c r="G159">
        <v>500</v>
      </c>
      <c r="K159" s="17">
        <f t="shared" si="22"/>
        <v>30.564</v>
      </c>
      <c r="L159" s="18">
        <f t="shared" si="23"/>
        <v>3361</v>
      </c>
      <c r="M159" s="4">
        <f>L159*60*'Berechnungen 525d'!$D$9/1000</f>
        <v>170.59577872340424</v>
      </c>
      <c r="N159" s="20">
        <f t="shared" si="24"/>
        <v>2261</v>
      </c>
      <c r="O159" s="20">
        <f t="shared" si="25"/>
        <v>2250</v>
      </c>
      <c r="P159" s="20">
        <f t="shared" si="26"/>
        <v>11</v>
      </c>
      <c r="Q159" s="19">
        <f t="shared" si="27"/>
        <v>2261</v>
      </c>
      <c r="R159" s="19">
        <f t="shared" si="28"/>
        <v>70.92</v>
      </c>
      <c r="S159" s="19">
        <f t="shared" si="29"/>
        <v>2190.08</v>
      </c>
      <c r="T159" s="47">
        <f t="shared" si="30"/>
        <v>70.92</v>
      </c>
      <c r="U159" s="50">
        <f t="shared" si="31"/>
        <v>500</v>
      </c>
      <c r="V159" s="48">
        <f t="shared" si="32"/>
        <v>3.7090000000000001</v>
      </c>
    </row>
    <row r="160" spans="1:22" x14ac:dyDescent="0.25">
      <c r="A160">
        <v>30764</v>
      </c>
      <c r="B160">
        <v>3361</v>
      </c>
      <c r="C160">
        <v>3.7090000000000001</v>
      </c>
      <c r="D160">
        <v>70.92</v>
      </c>
      <c r="E160">
        <v>2261</v>
      </c>
      <c r="F160">
        <v>2250</v>
      </c>
      <c r="G160">
        <v>500</v>
      </c>
      <c r="K160" s="17">
        <f t="shared" si="22"/>
        <v>30.763999999999999</v>
      </c>
      <c r="L160" s="18">
        <f t="shared" si="23"/>
        <v>3361</v>
      </c>
      <c r="M160" s="4">
        <f>L160*60*'Berechnungen 525d'!$D$9/1000</f>
        <v>170.59577872340424</v>
      </c>
      <c r="N160" s="20">
        <f t="shared" si="24"/>
        <v>2261</v>
      </c>
      <c r="O160" s="20">
        <f t="shared" si="25"/>
        <v>2250</v>
      </c>
      <c r="P160" s="20">
        <f t="shared" si="26"/>
        <v>11</v>
      </c>
      <c r="Q160" s="19">
        <f t="shared" si="27"/>
        <v>2261</v>
      </c>
      <c r="R160" s="19">
        <f t="shared" si="28"/>
        <v>70.92</v>
      </c>
      <c r="S160" s="19">
        <f t="shared" si="29"/>
        <v>2190.08</v>
      </c>
      <c r="T160" s="47">
        <f t="shared" si="30"/>
        <v>70.92</v>
      </c>
      <c r="U160" s="50">
        <f t="shared" si="31"/>
        <v>500</v>
      </c>
      <c r="V160" s="48">
        <f t="shared" si="32"/>
        <v>3.7090000000000001</v>
      </c>
    </row>
    <row r="161" spans="1:22" x14ac:dyDescent="0.25">
      <c r="A161">
        <v>30954</v>
      </c>
      <c r="B161">
        <v>3361</v>
      </c>
      <c r="C161">
        <v>3.7090000000000001</v>
      </c>
      <c r="D161">
        <v>70.92</v>
      </c>
      <c r="E161">
        <v>2261</v>
      </c>
      <c r="F161">
        <v>2250</v>
      </c>
      <c r="G161">
        <v>500</v>
      </c>
      <c r="K161" s="17">
        <f t="shared" si="22"/>
        <v>30.954000000000001</v>
      </c>
      <c r="L161" s="18">
        <f t="shared" si="23"/>
        <v>3361</v>
      </c>
      <c r="M161" s="4">
        <f>L161*60*'Berechnungen 525d'!$D$9/1000</f>
        <v>170.59577872340424</v>
      </c>
      <c r="N161" s="20">
        <f t="shared" si="24"/>
        <v>2261</v>
      </c>
      <c r="O161" s="20">
        <f t="shared" si="25"/>
        <v>2250</v>
      </c>
      <c r="P161" s="20">
        <f t="shared" si="26"/>
        <v>11</v>
      </c>
      <c r="Q161" s="19">
        <f t="shared" si="27"/>
        <v>2261</v>
      </c>
      <c r="R161" s="19">
        <f t="shared" si="28"/>
        <v>70.92</v>
      </c>
      <c r="S161" s="19">
        <f t="shared" si="29"/>
        <v>2190.08</v>
      </c>
      <c r="T161" s="47">
        <f t="shared" si="30"/>
        <v>70.92</v>
      </c>
      <c r="U161" s="50">
        <f t="shared" si="31"/>
        <v>500</v>
      </c>
      <c r="V161" s="48">
        <f t="shared" si="32"/>
        <v>3.7090000000000001</v>
      </c>
    </row>
    <row r="162" spans="1:22" x14ac:dyDescent="0.25">
      <c r="A162">
        <v>31145</v>
      </c>
      <c r="B162">
        <v>3361</v>
      </c>
      <c r="C162">
        <v>3.7090000000000001</v>
      </c>
      <c r="D162">
        <v>70.92</v>
      </c>
      <c r="E162">
        <v>2248</v>
      </c>
      <c r="F162">
        <v>2250</v>
      </c>
      <c r="G162">
        <v>500</v>
      </c>
      <c r="K162" s="17">
        <f t="shared" si="22"/>
        <v>31.145</v>
      </c>
      <c r="L162" s="18">
        <f t="shared" si="23"/>
        <v>3361</v>
      </c>
      <c r="M162" s="4">
        <f>L162*60*'Berechnungen 525d'!$D$9/1000</f>
        <v>170.59577872340424</v>
      </c>
      <c r="N162" s="20">
        <f t="shared" si="24"/>
        <v>2248</v>
      </c>
      <c r="O162" s="20">
        <f t="shared" si="25"/>
        <v>2250</v>
      </c>
      <c r="P162" s="20">
        <f t="shared" si="26"/>
        <v>-2</v>
      </c>
      <c r="Q162" s="19">
        <f t="shared" si="27"/>
        <v>2248</v>
      </c>
      <c r="R162" s="19">
        <f t="shared" si="28"/>
        <v>70.92</v>
      </c>
      <c r="S162" s="19">
        <f t="shared" si="29"/>
        <v>2177.08</v>
      </c>
      <c r="T162" s="47">
        <f t="shared" si="30"/>
        <v>70.92</v>
      </c>
      <c r="U162" s="50">
        <f t="shared" si="31"/>
        <v>500</v>
      </c>
      <c r="V162" s="48">
        <f t="shared" si="32"/>
        <v>3.7090000000000001</v>
      </c>
    </row>
    <row r="163" spans="1:22" x14ac:dyDescent="0.25">
      <c r="A163">
        <v>31335</v>
      </c>
      <c r="B163">
        <v>3433</v>
      </c>
      <c r="C163">
        <v>3.7090000000000001</v>
      </c>
      <c r="D163">
        <v>70.92</v>
      </c>
      <c r="E163">
        <v>2248</v>
      </c>
      <c r="F163">
        <v>2250</v>
      </c>
      <c r="G163">
        <v>500</v>
      </c>
      <c r="K163" s="17">
        <f t="shared" si="22"/>
        <v>31.335000000000001</v>
      </c>
      <c r="L163" s="18">
        <f t="shared" si="23"/>
        <v>3433</v>
      </c>
      <c r="M163" s="4">
        <f>L163*60*'Berechnungen 525d'!$D$9/1000</f>
        <v>174.250314893617</v>
      </c>
      <c r="N163" s="20">
        <f t="shared" si="24"/>
        <v>2248</v>
      </c>
      <c r="O163" s="20">
        <f t="shared" si="25"/>
        <v>2250</v>
      </c>
      <c r="P163" s="20">
        <f t="shared" si="26"/>
        <v>-2</v>
      </c>
      <c r="Q163" s="19">
        <f t="shared" si="27"/>
        <v>2248</v>
      </c>
      <c r="R163" s="19">
        <f t="shared" si="28"/>
        <v>70.92</v>
      </c>
      <c r="S163" s="19">
        <f t="shared" si="29"/>
        <v>2177.08</v>
      </c>
      <c r="T163" s="47">
        <f t="shared" si="30"/>
        <v>70.92</v>
      </c>
      <c r="U163" s="50">
        <f t="shared" si="31"/>
        <v>500</v>
      </c>
      <c r="V163" s="48">
        <f t="shared" si="32"/>
        <v>3.7090000000000001</v>
      </c>
    </row>
    <row r="164" spans="1:22" x14ac:dyDescent="0.25">
      <c r="A164">
        <v>31525</v>
      </c>
      <c r="B164">
        <v>3433</v>
      </c>
      <c r="C164">
        <v>3.7090000000000001</v>
      </c>
      <c r="D164">
        <v>70.92</v>
      </c>
      <c r="E164">
        <v>2248</v>
      </c>
      <c r="F164">
        <v>2250</v>
      </c>
      <c r="G164">
        <v>498</v>
      </c>
      <c r="K164" s="17">
        <f t="shared" si="22"/>
        <v>31.524999999999999</v>
      </c>
      <c r="L164" s="18">
        <f t="shared" si="23"/>
        <v>3433</v>
      </c>
      <c r="M164" s="4">
        <f>L164*60*'Berechnungen 525d'!$D$9/1000</f>
        <v>174.250314893617</v>
      </c>
      <c r="N164" s="20">
        <f t="shared" si="24"/>
        <v>2248</v>
      </c>
      <c r="O164" s="20">
        <f t="shared" si="25"/>
        <v>2250</v>
      </c>
      <c r="P164" s="20">
        <f t="shared" si="26"/>
        <v>-2</v>
      </c>
      <c r="Q164" s="19">
        <f t="shared" si="27"/>
        <v>2248</v>
      </c>
      <c r="R164" s="19">
        <f t="shared" si="28"/>
        <v>70.92</v>
      </c>
      <c r="S164" s="19">
        <f t="shared" si="29"/>
        <v>2177.08</v>
      </c>
      <c r="T164" s="47">
        <f t="shared" si="30"/>
        <v>70.92</v>
      </c>
      <c r="U164" s="50">
        <f t="shared" si="31"/>
        <v>498</v>
      </c>
      <c r="V164" s="48">
        <f t="shared" si="32"/>
        <v>3.7090000000000001</v>
      </c>
    </row>
    <row r="165" spans="1:22" x14ac:dyDescent="0.25">
      <c r="A165">
        <v>31715</v>
      </c>
      <c r="B165">
        <v>3433</v>
      </c>
      <c r="C165">
        <v>3.7090000000000001</v>
      </c>
      <c r="D165">
        <v>71.16</v>
      </c>
      <c r="E165">
        <v>2248</v>
      </c>
      <c r="F165">
        <v>2250</v>
      </c>
      <c r="G165">
        <v>498</v>
      </c>
      <c r="K165" s="17">
        <f t="shared" si="22"/>
        <v>31.715</v>
      </c>
      <c r="L165" s="18">
        <f t="shared" si="23"/>
        <v>3433</v>
      </c>
      <c r="M165" s="4">
        <f>L165*60*'Berechnungen 525d'!$D$9/1000</f>
        <v>174.250314893617</v>
      </c>
      <c r="N165" s="20">
        <f t="shared" si="24"/>
        <v>2248</v>
      </c>
      <c r="O165" s="20">
        <f t="shared" si="25"/>
        <v>2250</v>
      </c>
      <c r="P165" s="20">
        <f t="shared" si="26"/>
        <v>-2</v>
      </c>
      <c r="Q165" s="19">
        <f t="shared" si="27"/>
        <v>2248</v>
      </c>
      <c r="R165" s="19">
        <f t="shared" si="28"/>
        <v>71.16</v>
      </c>
      <c r="S165" s="19">
        <f t="shared" si="29"/>
        <v>2176.84</v>
      </c>
      <c r="T165" s="47">
        <f t="shared" si="30"/>
        <v>71.16</v>
      </c>
      <c r="U165" s="50">
        <f t="shared" si="31"/>
        <v>498</v>
      </c>
      <c r="V165" s="48">
        <f t="shared" si="32"/>
        <v>3.7090000000000001</v>
      </c>
    </row>
    <row r="166" spans="1:22" x14ac:dyDescent="0.25">
      <c r="A166">
        <v>31906</v>
      </c>
      <c r="B166">
        <v>3433</v>
      </c>
      <c r="C166">
        <v>3.7</v>
      </c>
      <c r="D166">
        <v>71.16</v>
      </c>
      <c r="E166">
        <v>2248</v>
      </c>
      <c r="F166">
        <v>2250</v>
      </c>
      <c r="G166">
        <v>498</v>
      </c>
      <c r="K166" s="17">
        <f t="shared" si="22"/>
        <v>31.905999999999999</v>
      </c>
      <c r="L166" s="18">
        <f t="shared" si="23"/>
        <v>3433</v>
      </c>
      <c r="M166" s="4">
        <f>L166*60*'Berechnungen 525d'!$D$9/1000</f>
        <v>174.250314893617</v>
      </c>
      <c r="N166" s="20">
        <f t="shared" si="24"/>
        <v>2248</v>
      </c>
      <c r="O166" s="20">
        <f t="shared" si="25"/>
        <v>2250</v>
      </c>
      <c r="P166" s="20">
        <f t="shared" si="26"/>
        <v>-2</v>
      </c>
      <c r="Q166" s="19">
        <f t="shared" si="27"/>
        <v>2248</v>
      </c>
      <c r="R166" s="19">
        <f t="shared" si="28"/>
        <v>71.16</v>
      </c>
      <c r="S166" s="19">
        <f t="shared" si="29"/>
        <v>2176.84</v>
      </c>
      <c r="T166" s="47">
        <f t="shared" si="30"/>
        <v>71.16</v>
      </c>
      <c r="U166" s="50">
        <f t="shared" si="31"/>
        <v>498</v>
      </c>
      <c r="V166" s="48">
        <f t="shared" si="32"/>
        <v>3.7</v>
      </c>
    </row>
    <row r="167" spans="1:22" x14ac:dyDescent="0.25">
      <c r="A167">
        <v>32106</v>
      </c>
      <c r="B167">
        <v>3433</v>
      </c>
      <c r="C167">
        <v>3.7</v>
      </c>
      <c r="D167">
        <v>71.16</v>
      </c>
      <c r="E167">
        <v>2248</v>
      </c>
      <c r="F167">
        <v>2250</v>
      </c>
      <c r="G167">
        <v>498</v>
      </c>
      <c r="K167" s="17">
        <f t="shared" si="22"/>
        <v>32.106000000000002</v>
      </c>
      <c r="L167" s="18">
        <f t="shared" si="23"/>
        <v>3433</v>
      </c>
      <c r="M167" s="4">
        <f>L167*60*'Berechnungen 525d'!$D$9/1000</f>
        <v>174.250314893617</v>
      </c>
      <c r="N167" s="20">
        <f t="shared" si="24"/>
        <v>2248</v>
      </c>
      <c r="O167" s="20">
        <f t="shared" si="25"/>
        <v>2250</v>
      </c>
      <c r="P167" s="20">
        <f t="shared" si="26"/>
        <v>-2</v>
      </c>
      <c r="Q167" s="19">
        <f t="shared" si="27"/>
        <v>2248</v>
      </c>
      <c r="R167" s="19">
        <f t="shared" si="28"/>
        <v>71.16</v>
      </c>
      <c r="S167" s="19">
        <f t="shared" si="29"/>
        <v>2176.84</v>
      </c>
      <c r="T167" s="47">
        <f t="shared" si="30"/>
        <v>71.16</v>
      </c>
      <c r="U167" s="50">
        <f t="shared" si="31"/>
        <v>498</v>
      </c>
      <c r="V167" s="48">
        <f t="shared" si="32"/>
        <v>3.7</v>
      </c>
    </row>
    <row r="168" spans="1:22" x14ac:dyDescent="0.25">
      <c r="A168">
        <v>32296</v>
      </c>
      <c r="B168">
        <v>3433</v>
      </c>
      <c r="C168">
        <v>3.7</v>
      </c>
      <c r="D168">
        <v>71.16</v>
      </c>
      <c r="E168">
        <v>2233</v>
      </c>
      <c r="F168">
        <v>2250</v>
      </c>
      <c r="G168">
        <v>498</v>
      </c>
      <c r="K168" s="17">
        <f t="shared" si="22"/>
        <v>32.295999999999999</v>
      </c>
      <c r="L168" s="18">
        <f t="shared" si="23"/>
        <v>3433</v>
      </c>
      <c r="M168" s="4">
        <f>L168*60*'Berechnungen 525d'!$D$9/1000</f>
        <v>174.250314893617</v>
      </c>
      <c r="N168" s="20">
        <f t="shared" si="24"/>
        <v>2233</v>
      </c>
      <c r="O168" s="20">
        <f t="shared" si="25"/>
        <v>2250</v>
      </c>
      <c r="P168" s="20">
        <f t="shared" si="26"/>
        <v>-17</v>
      </c>
      <c r="Q168" s="19">
        <f t="shared" si="27"/>
        <v>2233</v>
      </c>
      <c r="R168" s="19">
        <f t="shared" si="28"/>
        <v>71.16</v>
      </c>
      <c r="S168" s="19">
        <f t="shared" si="29"/>
        <v>2161.84</v>
      </c>
      <c r="T168" s="47">
        <f t="shared" si="30"/>
        <v>71.16</v>
      </c>
      <c r="U168" s="50">
        <f t="shared" si="31"/>
        <v>498</v>
      </c>
      <c r="V168" s="48">
        <f t="shared" si="32"/>
        <v>3.7</v>
      </c>
    </row>
    <row r="169" spans="1:22" x14ac:dyDescent="0.25">
      <c r="A169">
        <v>32486</v>
      </c>
      <c r="B169">
        <v>3485</v>
      </c>
      <c r="C169">
        <v>3.7</v>
      </c>
      <c r="D169">
        <v>71.16</v>
      </c>
      <c r="E169">
        <v>2233</v>
      </c>
      <c r="F169">
        <v>2250</v>
      </c>
      <c r="G169">
        <v>498</v>
      </c>
      <c r="K169" s="17">
        <f t="shared" si="22"/>
        <v>32.485999999999997</v>
      </c>
      <c r="L169" s="18">
        <f t="shared" si="23"/>
        <v>3485</v>
      </c>
      <c r="M169" s="4">
        <f>L169*60*'Berechnungen 525d'!$D$9/1000</f>
        <v>176.88970212765958</v>
      </c>
      <c r="N169" s="20">
        <f t="shared" si="24"/>
        <v>2233</v>
      </c>
      <c r="O169" s="20">
        <f t="shared" si="25"/>
        <v>2250</v>
      </c>
      <c r="P169" s="20">
        <f t="shared" si="26"/>
        <v>-17</v>
      </c>
      <c r="Q169" s="19">
        <f t="shared" si="27"/>
        <v>2233</v>
      </c>
      <c r="R169" s="19">
        <f t="shared" si="28"/>
        <v>71.16</v>
      </c>
      <c r="S169" s="19">
        <f t="shared" si="29"/>
        <v>2161.84</v>
      </c>
      <c r="T169" s="47">
        <f t="shared" si="30"/>
        <v>71.16</v>
      </c>
      <c r="U169" s="50">
        <f t="shared" si="31"/>
        <v>498</v>
      </c>
      <c r="V169" s="48">
        <f t="shared" si="32"/>
        <v>3.7</v>
      </c>
    </row>
    <row r="170" spans="1:22" x14ac:dyDescent="0.25">
      <c r="A170">
        <v>32677</v>
      </c>
      <c r="B170">
        <v>3485</v>
      </c>
      <c r="C170">
        <v>3.7</v>
      </c>
      <c r="D170">
        <v>71.16</v>
      </c>
      <c r="E170">
        <v>2233</v>
      </c>
      <c r="F170">
        <v>2250</v>
      </c>
      <c r="G170">
        <v>494</v>
      </c>
      <c r="K170" s="17">
        <f t="shared" si="22"/>
        <v>32.677</v>
      </c>
      <c r="L170" s="18">
        <f t="shared" si="23"/>
        <v>3485</v>
      </c>
      <c r="M170" s="4">
        <f>L170*60*'Berechnungen 525d'!$D$9/1000</f>
        <v>176.88970212765958</v>
      </c>
      <c r="N170" s="20">
        <f t="shared" si="24"/>
        <v>2233</v>
      </c>
      <c r="O170" s="20">
        <f t="shared" si="25"/>
        <v>2250</v>
      </c>
      <c r="P170" s="20">
        <f t="shared" si="26"/>
        <v>-17</v>
      </c>
      <c r="Q170" s="19">
        <f t="shared" si="27"/>
        <v>2233</v>
      </c>
      <c r="R170" s="19">
        <f t="shared" si="28"/>
        <v>71.16</v>
      </c>
      <c r="S170" s="19">
        <f t="shared" si="29"/>
        <v>2161.84</v>
      </c>
      <c r="T170" s="47">
        <f t="shared" si="30"/>
        <v>71.16</v>
      </c>
      <c r="U170" s="50">
        <f t="shared" si="31"/>
        <v>494</v>
      </c>
      <c r="V170" s="48">
        <f t="shared" si="32"/>
        <v>3.7</v>
      </c>
    </row>
    <row r="171" spans="1:22" x14ac:dyDescent="0.25">
      <c r="A171">
        <v>32867</v>
      </c>
      <c r="B171">
        <v>3485</v>
      </c>
      <c r="C171">
        <v>3.7</v>
      </c>
      <c r="D171">
        <v>71.42</v>
      </c>
      <c r="E171">
        <v>2233</v>
      </c>
      <c r="F171">
        <v>2250</v>
      </c>
      <c r="G171">
        <v>494</v>
      </c>
      <c r="K171" s="17">
        <f t="shared" si="22"/>
        <v>32.866999999999997</v>
      </c>
      <c r="L171" s="18">
        <f t="shared" si="23"/>
        <v>3485</v>
      </c>
      <c r="M171" s="4">
        <f>L171*60*'Berechnungen 525d'!$D$9/1000</f>
        <v>176.88970212765958</v>
      </c>
      <c r="N171" s="20">
        <f t="shared" si="24"/>
        <v>2233</v>
      </c>
      <c r="O171" s="20">
        <f t="shared" si="25"/>
        <v>2250</v>
      </c>
      <c r="P171" s="20">
        <f t="shared" si="26"/>
        <v>-17</v>
      </c>
      <c r="Q171" s="19">
        <f t="shared" si="27"/>
        <v>2233</v>
      </c>
      <c r="R171" s="19">
        <f t="shared" si="28"/>
        <v>71.42</v>
      </c>
      <c r="S171" s="19">
        <f t="shared" si="29"/>
        <v>2161.58</v>
      </c>
      <c r="T171" s="47">
        <f t="shared" si="30"/>
        <v>71.42</v>
      </c>
      <c r="U171" s="50">
        <f t="shared" si="31"/>
        <v>494</v>
      </c>
      <c r="V171" s="48">
        <f t="shared" si="32"/>
        <v>3.7</v>
      </c>
    </row>
    <row r="172" spans="1:22" x14ac:dyDescent="0.25">
      <c r="A172">
        <v>33057</v>
      </c>
      <c r="B172">
        <v>3485</v>
      </c>
      <c r="C172">
        <v>3.7050000000000001</v>
      </c>
      <c r="D172">
        <v>71.42</v>
      </c>
      <c r="E172">
        <v>2233</v>
      </c>
      <c r="F172">
        <v>2250</v>
      </c>
      <c r="G172">
        <v>494</v>
      </c>
      <c r="K172" s="17">
        <f t="shared" si="22"/>
        <v>33.057000000000002</v>
      </c>
      <c r="L172" s="18">
        <f t="shared" si="23"/>
        <v>3485</v>
      </c>
      <c r="M172" s="4">
        <f>L172*60*'Berechnungen 525d'!$D$9/1000</f>
        <v>176.88970212765958</v>
      </c>
      <c r="N172" s="20">
        <f t="shared" si="24"/>
        <v>2233</v>
      </c>
      <c r="O172" s="20">
        <f t="shared" si="25"/>
        <v>2250</v>
      </c>
      <c r="P172" s="20">
        <f t="shared" si="26"/>
        <v>-17</v>
      </c>
      <c r="Q172" s="19">
        <f t="shared" si="27"/>
        <v>2233</v>
      </c>
      <c r="R172" s="19">
        <f t="shared" si="28"/>
        <v>71.42</v>
      </c>
      <c r="S172" s="19">
        <f t="shared" si="29"/>
        <v>2161.58</v>
      </c>
      <c r="T172" s="47">
        <f t="shared" si="30"/>
        <v>71.42</v>
      </c>
      <c r="U172" s="50">
        <f t="shared" si="31"/>
        <v>494</v>
      </c>
      <c r="V172" s="48">
        <f t="shared" si="32"/>
        <v>3.7050000000000001</v>
      </c>
    </row>
    <row r="173" spans="1:22" x14ac:dyDescent="0.25">
      <c r="A173">
        <v>33258</v>
      </c>
      <c r="B173">
        <v>3485</v>
      </c>
      <c r="C173">
        <v>3.7050000000000001</v>
      </c>
      <c r="D173">
        <v>71.42</v>
      </c>
      <c r="E173">
        <v>2233</v>
      </c>
      <c r="F173">
        <v>2250</v>
      </c>
      <c r="G173">
        <v>494</v>
      </c>
      <c r="K173" s="17">
        <f t="shared" si="22"/>
        <v>33.258000000000003</v>
      </c>
      <c r="L173" s="18">
        <f t="shared" si="23"/>
        <v>3485</v>
      </c>
      <c r="M173" s="4">
        <f>L173*60*'Berechnungen 525d'!$D$9/1000</f>
        <v>176.88970212765958</v>
      </c>
      <c r="N173" s="20">
        <f t="shared" si="24"/>
        <v>2233</v>
      </c>
      <c r="O173" s="20">
        <f t="shared" si="25"/>
        <v>2250</v>
      </c>
      <c r="P173" s="20">
        <f t="shared" si="26"/>
        <v>-17</v>
      </c>
      <c r="Q173" s="19">
        <f t="shared" si="27"/>
        <v>2233</v>
      </c>
      <c r="R173" s="19">
        <f t="shared" si="28"/>
        <v>71.42</v>
      </c>
      <c r="S173" s="19">
        <f t="shared" si="29"/>
        <v>2161.58</v>
      </c>
      <c r="T173" s="47">
        <f t="shared" si="30"/>
        <v>71.42</v>
      </c>
      <c r="U173" s="50">
        <f t="shared" si="31"/>
        <v>494</v>
      </c>
      <c r="V173" s="48">
        <f t="shared" si="32"/>
        <v>3.7050000000000001</v>
      </c>
    </row>
    <row r="174" spans="1:22" x14ac:dyDescent="0.25">
      <c r="A174">
        <v>33448</v>
      </c>
      <c r="B174">
        <v>3485</v>
      </c>
      <c r="C174">
        <v>3.7050000000000001</v>
      </c>
      <c r="D174">
        <v>71.42</v>
      </c>
      <c r="E174">
        <v>2226</v>
      </c>
      <c r="F174">
        <v>2250</v>
      </c>
      <c r="G174">
        <v>494</v>
      </c>
      <c r="K174" s="17">
        <f t="shared" si="22"/>
        <v>33.448</v>
      </c>
      <c r="L174" s="18">
        <f t="shared" si="23"/>
        <v>3485</v>
      </c>
      <c r="M174" s="4">
        <f>L174*60*'Berechnungen 525d'!$D$9/1000</f>
        <v>176.88970212765958</v>
      </c>
      <c r="N174" s="20">
        <f t="shared" si="24"/>
        <v>2226</v>
      </c>
      <c r="O174" s="20">
        <f t="shared" si="25"/>
        <v>2250</v>
      </c>
      <c r="P174" s="20">
        <f t="shared" si="26"/>
        <v>-24</v>
      </c>
      <c r="Q174" s="19">
        <f t="shared" si="27"/>
        <v>2226</v>
      </c>
      <c r="R174" s="19">
        <f t="shared" si="28"/>
        <v>71.42</v>
      </c>
      <c r="S174" s="19">
        <f t="shared" si="29"/>
        <v>2154.58</v>
      </c>
      <c r="T174" s="47">
        <f t="shared" si="30"/>
        <v>71.42</v>
      </c>
      <c r="U174" s="50">
        <f t="shared" si="31"/>
        <v>494</v>
      </c>
      <c r="V174" s="48">
        <f t="shared" si="32"/>
        <v>3.7050000000000001</v>
      </c>
    </row>
    <row r="175" spans="1:22" x14ac:dyDescent="0.25">
      <c r="A175">
        <v>33638</v>
      </c>
      <c r="B175">
        <v>3549</v>
      </c>
      <c r="C175">
        <v>3.7050000000000001</v>
      </c>
      <c r="D175">
        <v>71.42</v>
      </c>
      <c r="E175">
        <v>2226</v>
      </c>
      <c r="F175">
        <v>2250</v>
      </c>
      <c r="G175">
        <v>494</v>
      </c>
      <c r="K175" s="17">
        <f t="shared" si="22"/>
        <v>33.637999999999998</v>
      </c>
      <c r="L175" s="18">
        <f t="shared" si="23"/>
        <v>3549</v>
      </c>
      <c r="M175" s="4">
        <f>L175*60*'Berechnungen 525d'!$D$9/1000</f>
        <v>180.13817872340425</v>
      </c>
      <c r="N175" s="20">
        <f t="shared" si="24"/>
        <v>2226</v>
      </c>
      <c r="O175" s="20">
        <f t="shared" si="25"/>
        <v>2250</v>
      </c>
      <c r="P175" s="20">
        <f t="shared" si="26"/>
        <v>-24</v>
      </c>
      <c r="Q175" s="19">
        <f t="shared" si="27"/>
        <v>2226</v>
      </c>
      <c r="R175" s="19">
        <f t="shared" si="28"/>
        <v>71.42</v>
      </c>
      <c r="S175" s="19">
        <f t="shared" si="29"/>
        <v>2154.58</v>
      </c>
      <c r="T175" s="47">
        <f t="shared" si="30"/>
        <v>71.42</v>
      </c>
      <c r="U175" s="50">
        <f t="shared" si="31"/>
        <v>494</v>
      </c>
      <c r="V175" s="48">
        <f t="shared" si="32"/>
        <v>3.7050000000000001</v>
      </c>
    </row>
    <row r="176" spans="1:22" x14ac:dyDescent="0.25">
      <c r="A176">
        <v>33828</v>
      </c>
      <c r="B176">
        <v>3549</v>
      </c>
      <c r="C176">
        <v>3.7050000000000001</v>
      </c>
      <c r="D176">
        <v>71.42</v>
      </c>
      <c r="E176">
        <v>2226</v>
      </c>
      <c r="F176">
        <v>2250</v>
      </c>
      <c r="G176">
        <v>494</v>
      </c>
      <c r="K176" s="17">
        <f t="shared" si="22"/>
        <v>33.828000000000003</v>
      </c>
      <c r="L176" s="18">
        <f t="shared" si="23"/>
        <v>3549</v>
      </c>
      <c r="M176" s="4">
        <f>L176*60*'Berechnungen 525d'!$D$9/1000</f>
        <v>180.13817872340425</v>
      </c>
      <c r="N176" s="20">
        <f t="shared" si="24"/>
        <v>2226</v>
      </c>
      <c r="O176" s="20">
        <f t="shared" si="25"/>
        <v>2250</v>
      </c>
      <c r="P176" s="20">
        <f t="shared" si="26"/>
        <v>-24</v>
      </c>
      <c r="Q176" s="19">
        <f t="shared" si="27"/>
        <v>2226</v>
      </c>
      <c r="R176" s="19">
        <f t="shared" si="28"/>
        <v>71.42</v>
      </c>
      <c r="S176" s="19">
        <f t="shared" si="29"/>
        <v>2154.58</v>
      </c>
      <c r="T176" s="47">
        <f t="shared" si="30"/>
        <v>71.42</v>
      </c>
      <c r="U176" s="50">
        <f t="shared" si="31"/>
        <v>494</v>
      </c>
      <c r="V176" s="48">
        <f t="shared" si="32"/>
        <v>3.7050000000000001</v>
      </c>
    </row>
    <row r="177" spans="1:22" x14ac:dyDescent="0.25">
      <c r="A177">
        <v>34019</v>
      </c>
      <c r="B177">
        <v>3549</v>
      </c>
      <c r="C177">
        <v>3.7050000000000001</v>
      </c>
      <c r="D177">
        <v>71.77</v>
      </c>
      <c r="E177">
        <v>2226</v>
      </c>
      <c r="F177">
        <v>2250</v>
      </c>
      <c r="G177">
        <v>494</v>
      </c>
      <c r="K177" s="17">
        <f t="shared" si="22"/>
        <v>34.018999999999998</v>
      </c>
      <c r="L177" s="18">
        <f t="shared" si="23"/>
        <v>3549</v>
      </c>
      <c r="M177" s="4">
        <f>L177*60*'Berechnungen 525d'!$D$9/1000</f>
        <v>180.13817872340425</v>
      </c>
      <c r="N177" s="20">
        <f t="shared" si="24"/>
        <v>2226</v>
      </c>
      <c r="O177" s="20">
        <f t="shared" si="25"/>
        <v>2250</v>
      </c>
      <c r="P177" s="20">
        <f t="shared" si="26"/>
        <v>-24</v>
      </c>
      <c r="Q177" s="19">
        <f t="shared" si="27"/>
        <v>2226</v>
      </c>
      <c r="R177" s="19">
        <f t="shared" si="28"/>
        <v>71.77</v>
      </c>
      <c r="S177" s="19">
        <f t="shared" si="29"/>
        <v>2154.23</v>
      </c>
      <c r="T177" s="47">
        <f t="shared" si="30"/>
        <v>71.77</v>
      </c>
      <c r="U177" s="50">
        <f t="shared" si="31"/>
        <v>494</v>
      </c>
      <c r="V177" s="48">
        <f t="shared" si="32"/>
        <v>3.7050000000000001</v>
      </c>
    </row>
    <row r="178" spans="1:22" x14ac:dyDescent="0.25">
      <c r="A178">
        <v>34209</v>
      </c>
      <c r="B178">
        <v>3549</v>
      </c>
      <c r="C178">
        <v>3.6829999999999998</v>
      </c>
      <c r="D178">
        <v>71.77</v>
      </c>
      <c r="E178">
        <v>2226</v>
      </c>
      <c r="F178">
        <v>2250</v>
      </c>
      <c r="G178">
        <v>494</v>
      </c>
      <c r="K178" s="17">
        <f t="shared" si="22"/>
        <v>34.209000000000003</v>
      </c>
      <c r="L178" s="18">
        <f t="shared" si="23"/>
        <v>3549</v>
      </c>
      <c r="M178" s="4">
        <f>L178*60*'Berechnungen 525d'!$D$9/1000</f>
        <v>180.13817872340425</v>
      </c>
      <c r="N178" s="20">
        <f t="shared" si="24"/>
        <v>2226</v>
      </c>
      <c r="O178" s="20">
        <f t="shared" si="25"/>
        <v>2250</v>
      </c>
      <c r="P178" s="20">
        <f t="shared" si="26"/>
        <v>-24</v>
      </c>
      <c r="Q178" s="19">
        <f t="shared" si="27"/>
        <v>2226</v>
      </c>
      <c r="R178" s="19">
        <f t="shared" si="28"/>
        <v>71.77</v>
      </c>
      <c r="S178" s="19">
        <f t="shared" si="29"/>
        <v>2154.23</v>
      </c>
      <c r="T178" s="47">
        <f t="shared" si="30"/>
        <v>71.77</v>
      </c>
      <c r="U178" s="50">
        <f t="shared" si="31"/>
        <v>494</v>
      </c>
      <c r="V178" s="48">
        <f t="shared" si="32"/>
        <v>3.6829999999999998</v>
      </c>
    </row>
    <row r="179" spans="1:22" x14ac:dyDescent="0.25">
      <c r="A179">
        <v>34389</v>
      </c>
      <c r="B179">
        <v>3549</v>
      </c>
      <c r="C179">
        <v>3.6829999999999998</v>
      </c>
      <c r="D179">
        <v>71.77</v>
      </c>
      <c r="E179">
        <v>2226</v>
      </c>
      <c r="F179">
        <v>2250</v>
      </c>
      <c r="G179">
        <v>494</v>
      </c>
      <c r="K179" s="17">
        <f t="shared" si="22"/>
        <v>34.389000000000003</v>
      </c>
      <c r="L179" s="18">
        <f t="shared" si="23"/>
        <v>3549</v>
      </c>
      <c r="M179" s="4">
        <f>L179*60*'Berechnungen 525d'!$D$9/1000</f>
        <v>180.13817872340425</v>
      </c>
      <c r="N179" s="20">
        <f t="shared" si="24"/>
        <v>2226</v>
      </c>
      <c r="O179" s="20">
        <f t="shared" si="25"/>
        <v>2250</v>
      </c>
      <c r="P179" s="20">
        <f t="shared" si="26"/>
        <v>-24</v>
      </c>
      <c r="Q179" s="19">
        <f t="shared" si="27"/>
        <v>2226</v>
      </c>
      <c r="R179" s="19">
        <f t="shared" si="28"/>
        <v>71.77</v>
      </c>
      <c r="S179" s="19">
        <f t="shared" si="29"/>
        <v>2154.23</v>
      </c>
      <c r="T179" s="47">
        <f t="shared" si="30"/>
        <v>71.77</v>
      </c>
      <c r="U179" s="50">
        <f t="shared" si="31"/>
        <v>494</v>
      </c>
      <c r="V179" s="48">
        <f t="shared" si="32"/>
        <v>3.6829999999999998</v>
      </c>
    </row>
    <row r="180" spans="1:22" x14ac:dyDescent="0.25">
      <c r="A180">
        <v>34579</v>
      </c>
      <c r="B180">
        <v>3549</v>
      </c>
      <c r="C180">
        <v>3.6829999999999998</v>
      </c>
      <c r="D180">
        <v>71.77</v>
      </c>
      <c r="E180">
        <v>2233</v>
      </c>
      <c r="F180">
        <v>2250</v>
      </c>
      <c r="G180">
        <v>494</v>
      </c>
      <c r="K180" s="17">
        <f t="shared" si="22"/>
        <v>34.579000000000001</v>
      </c>
      <c r="L180" s="18">
        <f t="shared" si="23"/>
        <v>3549</v>
      </c>
      <c r="M180" s="4">
        <f>L180*60*'Berechnungen 525d'!$D$9/1000</f>
        <v>180.13817872340425</v>
      </c>
      <c r="N180" s="20">
        <f t="shared" si="24"/>
        <v>2233</v>
      </c>
      <c r="O180" s="20">
        <f t="shared" si="25"/>
        <v>2250</v>
      </c>
      <c r="P180" s="20">
        <f t="shared" si="26"/>
        <v>-17</v>
      </c>
      <c r="Q180" s="19">
        <f t="shared" si="27"/>
        <v>2233</v>
      </c>
      <c r="R180" s="19">
        <f t="shared" si="28"/>
        <v>71.77</v>
      </c>
      <c r="S180" s="19">
        <f t="shared" si="29"/>
        <v>2161.23</v>
      </c>
      <c r="T180" s="47">
        <f t="shared" si="30"/>
        <v>71.77</v>
      </c>
      <c r="U180" s="50">
        <f t="shared" si="31"/>
        <v>494</v>
      </c>
      <c r="V180" s="48">
        <f t="shared" si="32"/>
        <v>3.6829999999999998</v>
      </c>
    </row>
    <row r="181" spans="1:22" x14ac:dyDescent="0.25">
      <c r="A181">
        <v>34770</v>
      </c>
      <c r="B181">
        <v>3603</v>
      </c>
      <c r="C181">
        <v>3.6829999999999998</v>
      </c>
      <c r="D181">
        <v>71.77</v>
      </c>
      <c r="E181">
        <v>2233</v>
      </c>
      <c r="F181">
        <v>2250</v>
      </c>
      <c r="G181">
        <v>494</v>
      </c>
      <c r="K181" s="17">
        <f t="shared" si="22"/>
        <v>34.770000000000003</v>
      </c>
      <c r="L181" s="18">
        <f t="shared" si="23"/>
        <v>3603</v>
      </c>
      <c r="M181" s="4">
        <f>L181*60*'Berechnungen 525d'!$D$9/1000</f>
        <v>182.87908085106383</v>
      </c>
      <c r="N181" s="20">
        <f t="shared" si="24"/>
        <v>2233</v>
      </c>
      <c r="O181" s="20">
        <f t="shared" si="25"/>
        <v>2250</v>
      </c>
      <c r="P181" s="20">
        <f t="shared" si="26"/>
        <v>-17</v>
      </c>
      <c r="Q181" s="19">
        <f t="shared" si="27"/>
        <v>2233</v>
      </c>
      <c r="R181" s="19">
        <f t="shared" si="28"/>
        <v>71.77</v>
      </c>
      <c r="S181" s="19">
        <f t="shared" si="29"/>
        <v>2161.23</v>
      </c>
      <c r="T181" s="47">
        <f t="shared" si="30"/>
        <v>71.77</v>
      </c>
      <c r="U181" s="50">
        <f t="shared" si="31"/>
        <v>494</v>
      </c>
      <c r="V181" s="48">
        <f t="shared" si="32"/>
        <v>3.6829999999999998</v>
      </c>
    </row>
    <row r="182" spans="1:22" x14ac:dyDescent="0.25">
      <c r="A182">
        <v>34950</v>
      </c>
      <c r="B182">
        <v>3603</v>
      </c>
      <c r="C182">
        <v>3.6829999999999998</v>
      </c>
      <c r="D182">
        <v>71.77</v>
      </c>
      <c r="E182">
        <v>2233</v>
      </c>
      <c r="F182">
        <v>2250</v>
      </c>
      <c r="G182">
        <v>496</v>
      </c>
      <c r="K182" s="17">
        <f t="shared" si="22"/>
        <v>34.950000000000003</v>
      </c>
      <c r="L182" s="18">
        <f t="shared" si="23"/>
        <v>3603</v>
      </c>
      <c r="M182" s="4">
        <f>L182*60*'Berechnungen 525d'!$D$9/1000</f>
        <v>182.87908085106383</v>
      </c>
      <c r="N182" s="20">
        <f t="shared" si="24"/>
        <v>2233</v>
      </c>
      <c r="O182" s="20">
        <f t="shared" si="25"/>
        <v>2250</v>
      </c>
      <c r="P182" s="20">
        <f t="shared" si="26"/>
        <v>-17</v>
      </c>
      <c r="Q182" s="19">
        <f t="shared" si="27"/>
        <v>2233</v>
      </c>
      <c r="R182" s="19">
        <f t="shared" si="28"/>
        <v>71.77</v>
      </c>
      <c r="S182" s="19">
        <f t="shared" si="29"/>
        <v>2161.23</v>
      </c>
      <c r="T182" s="47">
        <f t="shared" si="30"/>
        <v>71.77</v>
      </c>
      <c r="U182" s="50">
        <f t="shared" si="31"/>
        <v>496</v>
      </c>
      <c r="V182" s="48">
        <f t="shared" si="32"/>
        <v>3.6829999999999998</v>
      </c>
    </row>
    <row r="183" spans="1:22" x14ac:dyDescent="0.25">
      <c r="A183">
        <v>35140</v>
      </c>
      <c r="B183">
        <v>3603</v>
      </c>
      <c r="C183">
        <v>3.6829999999999998</v>
      </c>
      <c r="D183">
        <v>72.13</v>
      </c>
      <c r="E183">
        <v>2233</v>
      </c>
      <c r="F183">
        <v>2250</v>
      </c>
      <c r="G183">
        <v>496</v>
      </c>
      <c r="K183" s="17">
        <f t="shared" si="22"/>
        <v>35.14</v>
      </c>
      <c r="L183" s="18">
        <f t="shared" si="23"/>
        <v>3603</v>
      </c>
      <c r="M183" s="4">
        <f>L183*60*'Berechnungen 525d'!$D$9/1000</f>
        <v>182.87908085106383</v>
      </c>
      <c r="N183" s="20">
        <f t="shared" si="24"/>
        <v>2233</v>
      </c>
      <c r="O183" s="20">
        <f t="shared" si="25"/>
        <v>2250</v>
      </c>
      <c r="P183" s="20">
        <f t="shared" si="26"/>
        <v>-17</v>
      </c>
      <c r="Q183" s="19">
        <f t="shared" si="27"/>
        <v>2233</v>
      </c>
      <c r="R183" s="19">
        <f t="shared" si="28"/>
        <v>72.13</v>
      </c>
      <c r="S183" s="19">
        <f t="shared" si="29"/>
        <v>2160.87</v>
      </c>
      <c r="T183" s="47">
        <f t="shared" si="30"/>
        <v>72.13</v>
      </c>
      <c r="U183" s="50">
        <f t="shared" si="31"/>
        <v>496</v>
      </c>
      <c r="V183" s="48">
        <f t="shared" si="32"/>
        <v>3.6829999999999998</v>
      </c>
    </row>
    <row r="184" spans="1:22" x14ac:dyDescent="0.25">
      <c r="A184">
        <v>35321</v>
      </c>
      <c r="B184">
        <v>3603</v>
      </c>
      <c r="C184">
        <v>3.6749999999999998</v>
      </c>
      <c r="D184">
        <v>72.13</v>
      </c>
      <c r="E184">
        <v>2233</v>
      </c>
      <c r="F184">
        <v>2250</v>
      </c>
      <c r="G184">
        <v>496</v>
      </c>
      <c r="K184" s="17">
        <f t="shared" si="22"/>
        <v>35.320999999999998</v>
      </c>
      <c r="L184" s="18">
        <f t="shared" si="23"/>
        <v>3603</v>
      </c>
      <c r="M184" s="4">
        <f>L184*60*'Berechnungen 525d'!$D$9/1000</f>
        <v>182.87908085106383</v>
      </c>
      <c r="N184" s="20">
        <f t="shared" si="24"/>
        <v>2233</v>
      </c>
      <c r="O184" s="20">
        <f t="shared" si="25"/>
        <v>2250</v>
      </c>
      <c r="P184" s="20">
        <f t="shared" si="26"/>
        <v>-17</v>
      </c>
      <c r="Q184" s="19">
        <f t="shared" si="27"/>
        <v>2233</v>
      </c>
      <c r="R184" s="19">
        <f t="shared" si="28"/>
        <v>72.13</v>
      </c>
      <c r="S184" s="19">
        <f t="shared" si="29"/>
        <v>2160.87</v>
      </c>
      <c r="T184" s="47">
        <f t="shared" si="30"/>
        <v>72.13</v>
      </c>
      <c r="U184" s="50">
        <f t="shared" si="31"/>
        <v>496</v>
      </c>
      <c r="V184" s="48">
        <f t="shared" si="32"/>
        <v>3.6749999999999998</v>
      </c>
    </row>
    <row r="185" spans="1:22" x14ac:dyDescent="0.25">
      <c r="A185">
        <v>35511</v>
      </c>
      <c r="B185">
        <v>3603</v>
      </c>
      <c r="C185">
        <v>3.6749999999999998</v>
      </c>
      <c r="D185">
        <v>72.13</v>
      </c>
      <c r="E185">
        <v>2233</v>
      </c>
      <c r="F185">
        <v>2250</v>
      </c>
      <c r="G185">
        <v>496</v>
      </c>
      <c r="K185" s="17">
        <f t="shared" si="22"/>
        <v>35.511000000000003</v>
      </c>
      <c r="L185" s="18">
        <f t="shared" si="23"/>
        <v>3603</v>
      </c>
      <c r="M185" s="4">
        <f>L185*60*'Berechnungen 525d'!$D$9/1000</f>
        <v>182.87908085106383</v>
      </c>
      <c r="N185" s="20">
        <f t="shared" si="24"/>
        <v>2233</v>
      </c>
      <c r="O185" s="20">
        <f t="shared" si="25"/>
        <v>2250</v>
      </c>
      <c r="P185" s="20">
        <f t="shared" si="26"/>
        <v>-17</v>
      </c>
      <c r="Q185" s="19">
        <f t="shared" si="27"/>
        <v>2233</v>
      </c>
      <c r="R185" s="19">
        <f t="shared" si="28"/>
        <v>72.13</v>
      </c>
      <c r="S185" s="19">
        <f t="shared" si="29"/>
        <v>2160.87</v>
      </c>
      <c r="T185" s="47">
        <f t="shared" si="30"/>
        <v>72.13</v>
      </c>
      <c r="U185" s="50">
        <f t="shared" si="31"/>
        <v>496</v>
      </c>
      <c r="V185" s="48">
        <f t="shared" si="32"/>
        <v>3.6749999999999998</v>
      </c>
    </row>
    <row r="186" spans="1:22" x14ac:dyDescent="0.25">
      <c r="A186">
        <v>35701</v>
      </c>
      <c r="B186">
        <v>3603</v>
      </c>
      <c r="C186">
        <v>3.6749999999999998</v>
      </c>
      <c r="D186">
        <v>72.13</v>
      </c>
      <c r="E186">
        <v>2250</v>
      </c>
      <c r="F186">
        <v>2250</v>
      </c>
      <c r="G186">
        <v>496</v>
      </c>
      <c r="K186" s="17">
        <f t="shared" si="22"/>
        <v>35.701000000000001</v>
      </c>
      <c r="L186" s="18">
        <f t="shared" si="23"/>
        <v>3603</v>
      </c>
      <c r="M186" s="4">
        <f>L186*60*'Berechnungen 525d'!$D$9/1000</f>
        <v>182.87908085106383</v>
      </c>
      <c r="N186" s="20">
        <f t="shared" si="24"/>
        <v>2250</v>
      </c>
      <c r="O186" s="20">
        <f t="shared" si="25"/>
        <v>2250</v>
      </c>
      <c r="P186" s="20">
        <f t="shared" si="26"/>
        <v>0</v>
      </c>
      <c r="Q186" s="19">
        <f t="shared" si="27"/>
        <v>2250</v>
      </c>
      <c r="R186" s="19">
        <f t="shared" si="28"/>
        <v>72.13</v>
      </c>
      <c r="S186" s="19">
        <f t="shared" si="29"/>
        <v>2177.87</v>
      </c>
      <c r="T186" s="47">
        <f t="shared" si="30"/>
        <v>72.13</v>
      </c>
      <c r="U186" s="50">
        <f t="shared" si="31"/>
        <v>496</v>
      </c>
      <c r="V186" s="48">
        <f t="shared" si="32"/>
        <v>3.6749999999999998</v>
      </c>
    </row>
    <row r="187" spans="1:22" x14ac:dyDescent="0.25">
      <c r="A187">
        <v>35881</v>
      </c>
      <c r="B187">
        <v>3652</v>
      </c>
      <c r="C187">
        <v>3.6749999999999998</v>
      </c>
      <c r="D187">
        <v>72.13</v>
      </c>
      <c r="E187">
        <v>2250</v>
      </c>
      <c r="F187">
        <v>2250</v>
      </c>
      <c r="G187">
        <v>496</v>
      </c>
      <c r="K187" s="17">
        <f t="shared" si="22"/>
        <v>35.881</v>
      </c>
      <c r="L187" s="18">
        <f t="shared" si="23"/>
        <v>3652</v>
      </c>
      <c r="M187" s="4">
        <f>L187*60*'Berechnungen 525d'!$D$9/1000</f>
        <v>185.36619574468085</v>
      </c>
      <c r="N187" s="20">
        <f t="shared" si="24"/>
        <v>2250</v>
      </c>
      <c r="O187" s="20">
        <f t="shared" si="25"/>
        <v>2250</v>
      </c>
      <c r="P187" s="20">
        <f t="shared" si="26"/>
        <v>0</v>
      </c>
      <c r="Q187" s="19">
        <f t="shared" si="27"/>
        <v>2250</v>
      </c>
      <c r="R187" s="19">
        <f t="shared" si="28"/>
        <v>72.13</v>
      </c>
      <c r="S187" s="19">
        <f t="shared" si="29"/>
        <v>2177.87</v>
      </c>
      <c r="T187" s="47">
        <f t="shared" si="30"/>
        <v>72.13</v>
      </c>
      <c r="U187" s="50">
        <f t="shared" si="31"/>
        <v>496</v>
      </c>
      <c r="V187" s="48">
        <f t="shared" si="32"/>
        <v>3.6749999999999998</v>
      </c>
    </row>
    <row r="188" spans="1:22" x14ac:dyDescent="0.25">
      <c r="A188">
        <v>36072</v>
      </c>
      <c r="B188">
        <v>3652</v>
      </c>
      <c r="C188">
        <v>3.6749999999999998</v>
      </c>
      <c r="D188">
        <v>72.13</v>
      </c>
      <c r="E188">
        <v>2250</v>
      </c>
      <c r="F188">
        <v>2250</v>
      </c>
      <c r="G188">
        <v>496</v>
      </c>
      <c r="K188" s="17">
        <f t="shared" si="22"/>
        <v>36.072000000000003</v>
      </c>
      <c r="L188" s="18">
        <f t="shared" si="23"/>
        <v>3652</v>
      </c>
      <c r="M188" s="4">
        <f>L188*60*'Berechnungen 525d'!$D$9/1000</f>
        <v>185.36619574468085</v>
      </c>
      <c r="N188" s="20">
        <f t="shared" si="24"/>
        <v>2250</v>
      </c>
      <c r="O188" s="20">
        <f t="shared" si="25"/>
        <v>2250</v>
      </c>
      <c r="P188" s="20">
        <f t="shared" si="26"/>
        <v>0</v>
      </c>
      <c r="Q188" s="19">
        <f t="shared" si="27"/>
        <v>2250</v>
      </c>
      <c r="R188" s="19">
        <f t="shared" si="28"/>
        <v>72.13</v>
      </c>
      <c r="S188" s="19">
        <f t="shared" si="29"/>
        <v>2177.87</v>
      </c>
      <c r="T188" s="47">
        <f t="shared" si="30"/>
        <v>72.13</v>
      </c>
      <c r="U188" s="50">
        <f t="shared" si="31"/>
        <v>496</v>
      </c>
      <c r="V188" s="48">
        <f t="shared" si="32"/>
        <v>3.6749999999999998</v>
      </c>
    </row>
    <row r="189" spans="1:22" x14ac:dyDescent="0.25">
      <c r="A189">
        <v>36242</v>
      </c>
      <c r="B189">
        <v>3652</v>
      </c>
      <c r="C189">
        <v>3.6749999999999998</v>
      </c>
      <c r="D189">
        <v>72.42</v>
      </c>
      <c r="E189">
        <v>2250</v>
      </c>
      <c r="F189">
        <v>2250</v>
      </c>
      <c r="G189">
        <v>496</v>
      </c>
      <c r="K189" s="17">
        <f t="shared" si="22"/>
        <v>36.241999999999997</v>
      </c>
      <c r="L189" s="18">
        <f t="shared" si="23"/>
        <v>3652</v>
      </c>
      <c r="M189" s="4">
        <f>L189*60*'Berechnungen 525d'!$D$9/1000</f>
        <v>185.36619574468085</v>
      </c>
      <c r="N189" s="20">
        <f t="shared" si="24"/>
        <v>2250</v>
      </c>
      <c r="O189" s="20">
        <f t="shared" si="25"/>
        <v>2250</v>
      </c>
      <c r="P189" s="20">
        <f t="shared" si="26"/>
        <v>0</v>
      </c>
      <c r="Q189" s="19">
        <f t="shared" si="27"/>
        <v>2250</v>
      </c>
      <c r="R189" s="19">
        <f t="shared" si="28"/>
        <v>72.42</v>
      </c>
      <c r="S189" s="19">
        <f t="shared" si="29"/>
        <v>2177.58</v>
      </c>
      <c r="T189" s="47">
        <f t="shared" si="30"/>
        <v>72.42</v>
      </c>
      <c r="U189" s="50">
        <f t="shared" si="31"/>
        <v>496</v>
      </c>
      <c r="V189" s="48">
        <f t="shared" si="32"/>
        <v>3.6749999999999998</v>
      </c>
    </row>
    <row r="190" spans="1:22" x14ac:dyDescent="0.25">
      <c r="A190">
        <v>36432</v>
      </c>
      <c r="B190">
        <v>3652</v>
      </c>
      <c r="C190">
        <v>3.6789999999999998</v>
      </c>
      <c r="D190">
        <v>72.42</v>
      </c>
      <c r="E190">
        <v>2250</v>
      </c>
      <c r="F190">
        <v>2250</v>
      </c>
      <c r="G190">
        <v>496</v>
      </c>
      <c r="K190" s="17">
        <f t="shared" si="22"/>
        <v>36.432000000000002</v>
      </c>
      <c r="L190" s="18">
        <f t="shared" si="23"/>
        <v>3652</v>
      </c>
      <c r="M190" s="4">
        <f>L190*60*'Berechnungen 525d'!$D$9/1000</f>
        <v>185.36619574468085</v>
      </c>
      <c r="N190" s="20">
        <f t="shared" si="24"/>
        <v>2250</v>
      </c>
      <c r="O190" s="20">
        <f t="shared" si="25"/>
        <v>2250</v>
      </c>
      <c r="P190" s="20">
        <f t="shared" si="26"/>
        <v>0</v>
      </c>
      <c r="Q190" s="19">
        <f t="shared" si="27"/>
        <v>2250</v>
      </c>
      <c r="R190" s="19">
        <f t="shared" si="28"/>
        <v>72.42</v>
      </c>
      <c r="S190" s="19">
        <f t="shared" si="29"/>
        <v>2177.58</v>
      </c>
      <c r="T190" s="47">
        <f t="shared" si="30"/>
        <v>72.42</v>
      </c>
      <c r="U190" s="50">
        <f t="shared" si="31"/>
        <v>496</v>
      </c>
      <c r="V190" s="48">
        <f t="shared" si="32"/>
        <v>3.6789999999999998</v>
      </c>
    </row>
    <row r="191" spans="1:22" x14ac:dyDescent="0.25">
      <c r="A191">
        <v>36612</v>
      </c>
      <c r="B191">
        <v>3652</v>
      </c>
      <c r="C191">
        <v>3.6789999999999998</v>
      </c>
      <c r="D191">
        <v>72.42</v>
      </c>
      <c r="E191">
        <v>2250</v>
      </c>
      <c r="F191">
        <v>2250</v>
      </c>
      <c r="G191">
        <v>496</v>
      </c>
      <c r="K191" s="17">
        <f t="shared" ref="K191:K254" si="33">A191/1000</f>
        <v>36.612000000000002</v>
      </c>
      <c r="L191" s="18">
        <f t="shared" ref="L191:L254" si="34">IF(ISBLANK(B191),L190,B191)</f>
        <v>3652</v>
      </c>
      <c r="M191" s="4">
        <f>L191*60*'Berechnungen 525d'!$D$9/1000</f>
        <v>185.36619574468085</v>
      </c>
      <c r="N191" s="20">
        <f t="shared" ref="N191:N254" si="35">IF(ISBLANK(E191),N190,E191)</f>
        <v>2250</v>
      </c>
      <c r="O191" s="20">
        <f t="shared" ref="O191:O254" si="36">IF(ISBLANK(F191),O190,F191)</f>
        <v>2250</v>
      </c>
      <c r="P191" s="20">
        <f t="shared" ref="P191:P254" si="37">N191-O191</f>
        <v>0</v>
      </c>
      <c r="Q191" s="19">
        <f t="shared" ref="Q191:Q254" si="38">IF(ISBLANK(E191),Q190,E191)</f>
        <v>2250</v>
      </c>
      <c r="R191" s="19">
        <f t="shared" ref="R191:R254" si="39">IF(ISBLANK(D191),R190,D191)</f>
        <v>72.42</v>
      </c>
      <c r="S191" s="19">
        <f t="shared" ref="S191:S254" si="40">Q191-R191</f>
        <v>2177.58</v>
      </c>
      <c r="T191" s="47">
        <f t="shared" ref="T191:T254" si="41">D191</f>
        <v>72.42</v>
      </c>
      <c r="U191" s="50">
        <f t="shared" ref="U191:U254" si="42">G191</f>
        <v>496</v>
      </c>
      <c r="V191" s="48">
        <f t="shared" ref="V191:V254" si="43">C191</f>
        <v>3.6789999999999998</v>
      </c>
    </row>
    <row r="192" spans="1:22" x14ac:dyDescent="0.25">
      <c r="A192">
        <v>36793</v>
      </c>
      <c r="B192">
        <v>3652</v>
      </c>
      <c r="C192">
        <v>3.6789999999999998</v>
      </c>
      <c r="D192">
        <v>72.42</v>
      </c>
      <c r="E192">
        <v>2262</v>
      </c>
      <c r="F192">
        <v>2250</v>
      </c>
      <c r="G192">
        <v>496</v>
      </c>
      <c r="K192" s="17">
        <f t="shared" si="33"/>
        <v>36.792999999999999</v>
      </c>
      <c r="L192" s="18">
        <f t="shared" si="34"/>
        <v>3652</v>
      </c>
      <c r="M192" s="4">
        <f>L192*60*'Berechnungen 525d'!$D$9/1000</f>
        <v>185.36619574468085</v>
      </c>
      <c r="N192" s="20">
        <f t="shared" si="35"/>
        <v>2262</v>
      </c>
      <c r="O192" s="20">
        <f t="shared" si="36"/>
        <v>2250</v>
      </c>
      <c r="P192" s="20">
        <f t="shared" si="37"/>
        <v>12</v>
      </c>
      <c r="Q192" s="19">
        <f t="shared" si="38"/>
        <v>2262</v>
      </c>
      <c r="R192" s="19">
        <f t="shared" si="39"/>
        <v>72.42</v>
      </c>
      <c r="S192" s="19">
        <f t="shared" si="40"/>
        <v>2189.58</v>
      </c>
      <c r="T192" s="47">
        <f t="shared" si="41"/>
        <v>72.42</v>
      </c>
      <c r="U192" s="50">
        <f t="shared" si="42"/>
        <v>496</v>
      </c>
      <c r="V192" s="48">
        <f t="shared" si="43"/>
        <v>3.6789999999999998</v>
      </c>
    </row>
    <row r="193" spans="1:22" x14ac:dyDescent="0.25">
      <c r="A193">
        <v>36983</v>
      </c>
      <c r="B193">
        <v>3724</v>
      </c>
      <c r="C193">
        <v>3.6789999999999998</v>
      </c>
      <c r="D193">
        <v>72.42</v>
      </c>
      <c r="E193">
        <v>2262</v>
      </c>
      <c r="F193">
        <v>2250</v>
      </c>
      <c r="G193">
        <v>496</v>
      </c>
      <c r="K193" s="17">
        <f t="shared" si="33"/>
        <v>36.982999999999997</v>
      </c>
      <c r="L193" s="18">
        <f t="shared" si="34"/>
        <v>3724</v>
      </c>
      <c r="M193" s="4">
        <f>L193*60*'Berechnungen 525d'!$D$9/1000</f>
        <v>189.02073191489362</v>
      </c>
      <c r="N193" s="20">
        <f t="shared" si="35"/>
        <v>2262</v>
      </c>
      <c r="O193" s="20">
        <f t="shared" si="36"/>
        <v>2250</v>
      </c>
      <c r="P193" s="20">
        <f t="shared" si="37"/>
        <v>12</v>
      </c>
      <c r="Q193" s="19">
        <f t="shared" si="38"/>
        <v>2262</v>
      </c>
      <c r="R193" s="19">
        <f t="shared" si="39"/>
        <v>72.42</v>
      </c>
      <c r="S193" s="19">
        <f t="shared" si="40"/>
        <v>2189.58</v>
      </c>
      <c r="T193" s="47">
        <f t="shared" si="41"/>
        <v>72.42</v>
      </c>
      <c r="U193" s="50">
        <f t="shared" si="42"/>
        <v>496</v>
      </c>
      <c r="V193" s="48">
        <f t="shared" si="43"/>
        <v>3.6789999999999998</v>
      </c>
    </row>
    <row r="194" spans="1:22" x14ac:dyDescent="0.25">
      <c r="A194">
        <v>37153</v>
      </c>
      <c r="B194">
        <v>3724</v>
      </c>
      <c r="C194">
        <v>3.6789999999999998</v>
      </c>
      <c r="D194">
        <v>72.42</v>
      </c>
      <c r="E194">
        <v>2262</v>
      </c>
      <c r="F194">
        <v>2250</v>
      </c>
      <c r="G194">
        <v>492</v>
      </c>
      <c r="K194" s="17">
        <f t="shared" si="33"/>
        <v>37.152999999999999</v>
      </c>
      <c r="L194" s="18">
        <f t="shared" si="34"/>
        <v>3724</v>
      </c>
      <c r="M194" s="4">
        <f>L194*60*'Berechnungen 525d'!$D$9/1000</f>
        <v>189.02073191489362</v>
      </c>
      <c r="N194" s="20">
        <f t="shared" si="35"/>
        <v>2262</v>
      </c>
      <c r="O194" s="20">
        <f t="shared" si="36"/>
        <v>2250</v>
      </c>
      <c r="P194" s="20">
        <f t="shared" si="37"/>
        <v>12</v>
      </c>
      <c r="Q194" s="19">
        <f t="shared" si="38"/>
        <v>2262</v>
      </c>
      <c r="R194" s="19">
        <f t="shared" si="39"/>
        <v>72.42</v>
      </c>
      <c r="S194" s="19">
        <f t="shared" si="40"/>
        <v>2189.58</v>
      </c>
      <c r="T194" s="47">
        <f t="shared" si="41"/>
        <v>72.42</v>
      </c>
      <c r="U194" s="50">
        <f t="shared" si="42"/>
        <v>492</v>
      </c>
      <c r="V194" s="48">
        <f t="shared" si="43"/>
        <v>3.6789999999999998</v>
      </c>
    </row>
    <row r="195" spans="1:22" x14ac:dyDescent="0.25">
      <c r="A195">
        <v>37333</v>
      </c>
      <c r="B195">
        <v>3724</v>
      </c>
      <c r="C195">
        <v>3.6789999999999998</v>
      </c>
      <c r="D195">
        <v>72.319999999999993</v>
      </c>
      <c r="E195">
        <v>2262</v>
      </c>
      <c r="F195">
        <v>2250</v>
      </c>
      <c r="G195">
        <v>492</v>
      </c>
      <c r="K195" s="17">
        <f t="shared" si="33"/>
        <v>37.332999999999998</v>
      </c>
      <c r="L195" s="18">
        <f t="shared" si="34"/>
        <v>3724</v>
      </c>
      <c r="M195" s="4">
        <f>L195*60*'Berechnungen 525d'!$D$9/1000</f>
        <v>189.02073191489362</v>
      </c>
      <c r="N195" s="20">
        <f t="shared" si="35"/>
        <v>2262</v>
      </c>
      <c r="O195" s="20">
        <f t="shared" si="36"/>
        <v>2250</v>
      </c>
      <c r="P195" s="20">
        <f t="shared" si="37"/>
        <v>12</v>
      </c>
      <c r="Q195" s="19">
        <f t="shared" si="38"/>
        <v>2262</v>
      </c>
      <c r="R195" s="19">
        <f t="shared" si="39"/>
        <v>72.319999999999993</v>
      </c>
      <c r="S195" s="19">
        <f t="shared" si="40"/>
        <v>2189.6799999999998</v>
      </c>
      <c r="T195" s="47">
        <f t="shared" si="41"/>
        <v>72.319999999999993</v>
      </c>
      <c r="U195" s="50">
        <f t="shared" si="42"/>
        <v>492</v>
      </c>
      <c r="V195" s="48">
        <f t="shared" si="43"/>
        <v>3.6789999999999998</v>
      </c>
    </row>
    <row r="196" spans="1:22" x14ac:dyDescent="0.25">
      <c r="A196">
        <v>37524</v>
      </c>
      <c r="B196">
        <v>3724</v>
      </c>
      <c r="C196">
        <v>3.6749999999999998</v>
      </c>
      <c r="D196">
        <v>72.319999999999993</v>
      </c>
      <c r="E196">
        <v>2262</v>
      </c>
      <c r="F196">
        <v>2250</v>
      </c>
      <c r="G196">
        <v>492</v>
      </c>
      <c r="K196" s="17">
        <f t="shared" si="33"/>
        <v>37.524000000000001</v>
      </c>
      <c r="L196" s="18">
        <f t="shared" si="34"/>
        <v>3724</v>
      </c>
      <c r="M196" s="4">
        <f>L196*60*'Berechnungen 525d'!$D$9/1000</f>
        <v>189.02073191489362</v>
      </c>
      <c r="N196" s="20">
        <f t="shared" si="35"/>
        <v>2262</v>
      </c>
      <c r="O196" s="20">
        <f t="shared" si="36"/>
        <v>2250</v>
      </c>
      <c r="P196" s="20">
        <f t="shared" si="37"/>
        <v>12</v>
      </c>
      <c r="Q196" s="19">
        <f t="shared" si="38"/>
        <v>2262</v>
      </c>
      <c r="R196" s="19">
        <f t="shared" si="39"/>
        <v>72.319999999999993</v>
      </c>
      <c r="S196" s="19">
        <f t="shared" si="40"/>
        <v>2189.6799999999998</v>
      </c>
      <c r="T196" s="47">
        <f t="shared" si="41"/>
        <v>72.319999999999993</v>
      </c>
      <c r="U196" s="50">
        <f t="shared" si="42"/>
        <v>492</v>
      </c>
      <c r="V196" s="48">
        <f t="shared" si="43"/>
        <v>3.6749999999999998</v>
      </c>
    </row>
    <row r="197" spans="1:22" x14ac:dyDescent="0.25">
      <c r="A197">
        <v>37714</v>
      </c>
      <c r="B197">
        <v>3724</v>
      </c>
      <c r="C197">
        <v>3.6749999999999998</v>
      </c>
      <c r="D197">
        <v>72.319999999999993</v>
      </c>
      <c r="E197">
        <v>2262</v>
      </c>
      <c r="F197">
        <v>2250</v>
      </c>
      <c r="G197">
        <v>492</v>
      </c>
      <c r="K197" s="17">
        <f t="shared" si="33"/>
        <v>37.713999999999999</v>
      </c>
      <c r="L197" s="18">
        <f t="shared" si="34"/>
        <v>3724</v>
      </c>
      <c r="M197" s="4">
        <f>L197*60*'Berechnungen 525d'!$D$9/1000</f>
        <v>189.02073191489362</v>
      </c>
      <c r="N197" s="20">
        <f t="shared" si="35"/>
        <v>2262</v>
      </c>
      <c r="O197" s="20">
        <f t="shared" si="36"/>
        <v>2250</v>
      </c>
      <c r="P197" s="20">
        <f t="shared" si="37"/>
        <v>12</v>
      </c>
      <c r="Q197" s="19">
        <f t="shared" si="38"/>
        <v>2262</v>
      </c>
      <c r="R197" s="19">
        <f t="shared" si="39"/>
        <v>72.319999999999993</v>
      </c>
      <c r="S197" s="19">
        <f t="shared" si="40"/>
        <v>2189.6799999999998</v>
      </c>
      <c r="T197" s="47">
        <f t="shared" si="41"/>
        <v>72.319999999999993</v>
      </c>
      <c r="U197" s="50">
        <f t="shared" si="42"/>
        <v>492</v>
      </c>
      <c r="V197" s="48">
        <f t="shared" si="43"/>
        <v>3.6749999999999998</v>
      </c>
    </row>
    <row r="198" spans="1:22" x14ac:dyDescent="0.25">
      <c r="A198">
        <v>37904</v>
      </c>
      <c r="B198">
        <v>3724</v>
      </c>
      <c r="C198">
        <v>3.6749999999999998</v>
      </c>
      <c r="D198">
        <v>72.319999999999993</v>
      </c>
      <c r="E198">
        <v>2265</v>
      </c>
      <c r="F198">
        <v>2250</v>
      </c>
      <c r="G198">
        <v>492</v>
      </c>
      <c r="K198" s="17">
        <f t="shared" si="33"/>
        <v>37.904000000000003</v>
      </c>
      <c r="L198" s="18">
        <f t="shared" si="34"/>
        <v>3724</v>
      </c>
      <c r="M198" s="4">
        <f>L198*60*'Berechnungen 525d'!$D$9/1000</f>
        <v>189.02073191489362</v>
      </c>
      <c r="N198" s="20">
        <f t="shared" si="35"/>
        <v>2265</v>
      </c>
      <c r="O198" s="20">
        <f t="shared" si="36"/>
        <v>2250</v>
      </c>
      <c r="P198" s="20">
        <f t="shared" si="37"/>
        <v>15</v>
      </c>
      <c r="Q198" s="19">
        <f t="shared" si="38"/>
        <v>2265</v>
      </c>
      <c r="R198" s="19">
        <f t="shared" si="39"/>
        <v>72.319999999999993</v>
      </c>
      <c r="S198" s="19">
        <f t="shared" si="40"/>
        <v>2192.6799999999998</v>
      </c>
      <c r="T198" s="47">
        <f t="shared" si="41"/>
        <v>72.319999999999993</v>
      </c>
      <c r="U198" s="50">
        <f t="shared" si="42"/>
        <v>492</v>
      </c>
      <c r="V198" s="48">
        <f t="shared" si="43"/>
        <v>3.6749999999999998</v>
      </c>
    </row>
    <row r="199" spans="1:22" x14ac:dyDescent="0.25">
      <c r="A199">
        <v>38105</v>
      </c>
      <c r="B199">
        <v>3787</v>
      </c>
      <c r="C199">
        <v>3.6749999999999998</v>
      </c>
      <c r="D199">
        <v>72.319999999999993</v>
      </c>
      <c r="E199">
        <v>2265</v>
      </c>
      <c r="F199">
        <v>2250</v>
      </c>
      <c r="G199">
        <v>492</v>
      </c>
      <c r="K199" s="17">
        <f t="shared" si="33"/>
        <v>38.104999999999997</v>
      </c>
      <c r="L199" s="18">
        <f t="shared" si="34"/>
        <v>3787</v>
      </c>
      <c r="M199" s="4">
        <f>L199*60*'Berechnungen 525d'!$D$9/1000</f>
        <v>192.21845106382978</v>
      </c>
      <c r="N199" s="20">
        <f t="shared" si="35"/>
        <v>2265</v>
      </c>
      <c r="O199" s="20">
        <f t="shared" si="36"/>
        <v>2250</v>
      </c>
      <c r="P199" s="20">
        <f t="shared" si="37"/>
        <v>15</v>
      </c>
      <c r="Q199" s="19">
        <f t="shared" si="38"/>
        <v>2265</v>
      </c>
      <c r="R199" s="19">
        <f t="shared" si="39"/>
        <v>72.319999999999993</v>
      </c>
      <c r="S199" s="19">
        <f t="shared" si="40"/>
        <v>2192.6799999999998</v>
      </c>
      <c r="T199" s="47">
        <f t="shared" si="41"/>
        <v>72.319999999999993</v>
      </c>
      <c r="U199" s="50">
        <f t="shared" si="42"/>
        <v>492</v>
      </c>
      <c r="V199" s="48">
        <f t="shared" si="43"/>
        <v>3.6749999999999998</v>
      </c>
    </row>
    <row r="200" spans="1:22" x14ac:dyDescent="0.25">
      <c r="A200">
        <v>38295</v>
      </c>
      <c r="B200">
        <v>3787</v>
      </c>
      <c r="C200">
        <v>3.6749999999999998</v>
      </c>
      <c r="D200">
        <v>72.319999999999993</v>
      </c>
      <c r="E200">
        <v>2265</v>
      </c>
      <c r="F200">
        <v>2250</v>
      </c>
      <c r="G200">
        <v>486</v>
      </c>
      <c r="K200" s="17">
        <f t="shared" si="33"/>
        <v>38.295000000000002</v>
      </c>
      <c r="L200" s="18">
        <f t="shared" si="34"/>
        <v>3787</v>
      </c>
      <c r="M200" s="4">
        <f>L200*60*'Berechnungen 525d'!$D$9/1000</f>
        <v>192.21845106382978</v>
      </c>
      <c r="N200" s="20">
        <f t="shared" si="35"/>
        <v>2265</v>
      </c>
      <c r="O200" s="20">
        <f t="shared" si="36"/>
        <v>2250</v>
      </c>
      <c r="P200" s="20">
        <f t="shared" si="37"/>
        <v>15</v>
      </c>
      <c r="Q200" s="19">
        <f t="shared" si="38"/>
        <v>2265</v>
      </c>
      <c r="R200" s="19">
        <f t="shared" si="39"/>
        <v>72.319999999999993</v>
      </c>
      <c r="S200" s="19">
        <f t="shared" si="40"/>
        <v>2192.6799999999998</v>
      </c>
      <c r="T200" s="47">
        <f t="shared" si="41"/>
        <v>72.319999999999993</v>
      </c>
      <c r="U200" s="50">
        <f t="shared" si="42"/>
        <v>486</v>
      </c>
      <c r="V200" s="48">
        <f t="shared" si="43"/>
        <v>3.6749999999999998</v>
      </c>
    </row>
    <row r="201" spans="1:22" x14ac:dyDescent="0.25">
      <c r="A201">
        <v>38485</v>
      </c>
      <c r="B201">
        <v>3787</v>
      </c>
      <c r="C201">
        <v>3.6749999999999998</v>
      </c>
      <c r="D201">
        <v>71.61</v>
      </c>
      <c r="E201">
        <v>2265</v>
      </c>
      <c r="F201">
        <v>2250</v>
      </c>
      <c r="G201">
        <v>486</v>
      </c>
      <c r="K201" s="17">
        <f t="shared" si="33"/>
        <v>38.484999999999999</v>
      </c>
      <c r="L201" s="18">
        <f t="shared" si="34"/>
        <v>3787</v>
      </c>
      <c r="M201" s="4">
        <f>L201*60*'Berechnungen 525d'!$D$9/1000</f>
        <v>192.21845106382978</v>
      </c>
      <c r="N201" s="20">
        <f t="shared" si="35"/>
        <v>2265</v>
      </c>
      <c r="O201" s="20">
        <f t="shared" si="36"/>
        <v>2250</v>
      </c>
      <c r="P201" s="20">
        <f t="shared" si="37"/>
        <v>15</v>
      </c>
      <c r="Q201" s="19">
        <f t="shared" si="38"/>
        <v>2265</v>
      </c>
      <c r="R201" s="19">
        <f t="shared" si="39"/>
        <v>71.61</v>
      </c>
      <c r="S201" s="19">
        <f t="shared" si="40"/>
        <v>2193.39</v>
      </c>
      <c r="T201" s="47">
        <f t="shared" si="41"/>
        <v>71.61</v>
      </c>
      <c r="U201" s="50">
        <f t="shared" si="42"/>
        <v>486</v>
      </c>
      <c r="V201" s="48">
        <f t="shared" si="43"/>
        <v>3.6749999999999998</v>
      </c>
    </row>
    <row r="202" spans="1:22" x14ac:dyDescent="0.25">
      <c r="A202">
        <v>38675</v>
      </c>
      <c r="B202">
        <v>3787</v>
      </c>
      <c r="C202">
        <v>3.6659999999999999</v>
      </c>
      <c r="D202">
        <v>71.61</v>
      </c>
      <c r="E202">
        <v>2265</v>
      </c>
      <c r="F202">
        <v>2250</v>
      </c>
      <c r="G202">
        <v>486</v>
      </c>
      <c r="K202" s="17">
        <f t="shared" si="33"/>
        <v>38.674999999999997</v>
      </c>
      <c r="L202" s="18">
        <f t="shared" si="34"/>
        <v>3787</v>
      </c>
      <c r="M202" s="4">
        <f>L202*60*'Berechnungen 525d'!$D$9/1000</f>
        <v>192.21845106382978</v>
      </c>
      <c r="N202" s="20">
        <f t="shared" si="35"/>
        <v>2265</v>
      </c>
      <c r="O202" s="20">
        <f t="shared" si="36"/>
        <v>2250</v>
      </c>
      <c r="P202" s="20">
        <f t="shared" si="37"/>
        <v>15</v>
      </c>
      <c r="Q202" s="19">
        <f t="shared" si="38"/>
        <v>2265</v>
      </c>
      <c r="R202" s="19">
        <f t="shared" si="39"/>
        <v>71.61</v>
      </c>
      <c r="S202" s="19">
        <f t="shared" si="40"/>
        <v>2193.39</v>
      </c>
      <c r="T202" s="47">
        <f t="shared" si="41"/>
        <v>71.61</v>
      </c>
      <c r="U202" s="50">
        <f t="shared" si="42"/>
        <v>486</v>
      </c>
      <c r="V202" s="48">
        <f t="shared" si="43"/>
        <v>3.6659999999999999</v>
      </c>
    </row>
    <row r="203" spans="1:22" x14ac:dyDescent="0.25">
      <c r="A203">
        <v>38866</v>
      </c>
      <c r="B203">
        <v>3787</v>
      </c>
      <c r="C203">
        <v>3.6659999999999999</v>
      </c>
      <c r="D203">
        <v>71.61</v>
      </c>
      <c r="E203">
        <v>2265</v>
      </c>
      <c r="F203">
        <v>2250</v>
      </c>
      <c r="G203">
        <v>486</v>
      </c>
      <c r="K203" s="17">
        <f t="shared" si="33"/>
        <v>38.866</v>
      </c>
      <c r="L203" s="18">
        <f t="shared" si="34"/>
        <v>3787</v>
      </c>
      <c r="M203" s="4">
        <f>L203*60*'Berechnungen 525d'!$D$9/1000</f>
        <v>192.21845106382978</v>
      </c>
      <c r="N203" s="20">
        <f t="shared" si="35"/>
        <v>2265</v>
      </c>
      <c r="O203" s="20">
        <f t="shared" si="36"/>
        <v>2250</v>
      </c>
      <c r="P203" s="20">
        <f t="shared" si="37"/>
        <v>15</v>
      </c>
      <c r="Q203" s="19">
        <f t="shared" si="38"/>
        <v>2265</v>
      </c>
      <c r="R203" s="19">
        <f t="shared" si="39"/>
        <v>71.61</v>
      </c>
      <c r="S203" s="19">
        <f t="shared" si="40"/>
        <v>2193.39</v>
      </c>
      <c r="T203" s="47">
        <f t="shared" si="41"/>
        <v>71.61</v>
      </c>
      <c r="U203" s="50">
        <f t="shared" si="42"/>
        <v>486</v>
      </c>
      <c r="V203" s="48">
        <f t="shared" si="43"/>
        <v>3.6659999999999999</v>
      </c>
    </row>
    <row r="204" spans="1:22" x14ac:dyDescent="0.25">
      <c r="A204">
        <v>39056</v>
      </c>
      <c r="B204">
        <v>3787</v>
      </c>
      <c r="C204">
        <v>3.6659999999999999</v>
      </c>
      <c r="D204">
        <v>71.61</v>
      </c>
      <c r="E204">
        <v>2240</v>
      </c>
      <c r="F204">
        <v>2250</v>
      </c>
      <c r="G204">
        <v>486</v>
      </c>
      <c r="K204" s="17">
        <f t="shared" si="33"/>
        <v>39.055999999999997</v>
      </c>
      <c r="L204" s="18">
        <f t="shared" si="34"/>
        <v>3787</v>
      </c>
      <c r="M204" s="4">
        <f>L204*60*'Berechnungen 525d'!$D$9/1000</f>
        <v>192.21845106382978</v>
      </c>
      <c r="N204" s="20">
        <f t="shared" si="35"/>
        <v>2240</v>
      </c>
      <c r="O204" s="20">
        <f t="shared" si="36"/>
        <v>2250</v>
      </c>
      <c r="P204" s="20">
        <f t="shared" si="37"/>
        <v>-10</v>
      </c>
      <c r="Q204" s="19">
        <f t="shared" si="38"/>
        <v>2240</v>
      </c>
      <c r="R204" s="19">
        <f t="shared" si="39"/>
        <v>71.61</v>
      </c>
      <c r="S204" s="19">
        <f t="shared" si="40"/>
        <v>2168.39</v>
      </c>
      <c r="T204" s="47">
        <f t="shared" si="41"/>
        <v>71.61</v>
      </c>
      <c r="U204" s="50">
        <f t="shared" si="42"/>
        <v>486</v>
      </c>
      <c r="V204" s="48">
        <f t="shared" si="43"/>
        <v>3.6659999999999999</v>
      </c>
    </row>
    <row r="205" spans="1:22" x14ac:dyDescent="0.25">
      <c r="A205">
        <v>39256</v>
      </c>
      <c r="B205">
        <v>3853</v>
      </c>
      <c r="C205">
        <v>3.6659999999999999</v>
      </c>
      <c r="D205">
        <v>71.61</v>
      </c>
      <c r="E205">
        <v>2240</v>
      </c>
      <c r="F205">
        <v>2250</v>
      </c>
      <c r="G205">
        <v>486</v>
      </c>
      <c r="K205" s="17">
        <f t="shared" si="33"/>
        <v>39.256</v>
      </c>
      <c r="L205" s="18">
        <f t="shared" si="34"/>
        <v>3853</v>
      </c>
      <c r="M205" s="4">
        <f>L205*60*'Berechnungen 525d'!$D$9/1000</f>
        <v>195.56844255319149</v>
      </c>
      <c r="N205" s="20">
        <f t="shared" si="35"/>
        <v>2240</v>
      </c>
      <c r="O205" s="20">
        <f t="shared" si="36"/>
        <v>2250</v>
      </c>
      <c r="P205" s="20">
        <f t="shared" si="37"/>
        <v>-10</v>
      </c>
      <c r="Q205" s="19">
        <f t="shared" si="38"/>
        <v>2240</v>
      </c>
      <c r="R205" s="19">
        <f t="shared" si="39"/>
        <v>71.61</v>
      </c>
      <c r="S205" s="19">
        <f t="shared" si="40"/>
        <v>2168.39</v>
      </c>
      <c r="T205" s="47">
        <f t="shared" si="41"/>
        <v>71.61</v>
      </c>
      <c r="U205" s="50">
        <f t="shared" si="42"/>
        <v>486</v>
      </c>
      <c r="V205" s="48">
        <f t="shared" si="43"/>
        <v>3.6659999999999999</v>
      </c>
    </row>
    <row r="206" spans="1:22" x14ac:dyDescent="0.25">
      <c r="A206">
        <v>39446</v>
      </c>
      <c r="B206">
        <v>3853</v>
      </c>
      <c r="C206">
        <v>3.6659999999999999</v>
      </c>
      <c r="D206">
        <v>71.61</v>
      </c>
      <c r="E206">
        <v>2240</v>
      </c>
      <c r="F206">
        <v>2250</v>
      </c>
      <c r="G206">
        <v>482</v>
      </c>
      <c r="K206" s="17">
        <f t="shared" si="33"/>
        <v>39.445999999999998</v>
      </c>
      <c r="L206" s="18">
        <f t="shared" si="34"/>
        <v>3853</v>
      </c>
      <c r="M206" s="4">
        <f>L206*60*'Berechnungen 525d'!$D$9/1000</f>
        <v>195.56844255319149</v>
      </c>
      <c r="N206" s="20">
        <f t="shared" si="35"/>
        <v>2240</v>
      </c>
      <c r="O206" s="20">
        <f t="shared" si="36"/>
        <v>2250</v>
      </c>
      <c r="P206" s="20">
        <f t="shared" si="37"/>
        <v>-10</v>
      </c>
      <c r="Q206" s="19">
        <f t="shared" si="38"/>
        <v>2240</v>
      </c>
      <c r="R206" s="19">
        <f t="shared" si="39"/>
        <v>71.61</v>
      </c>
      <c r="S206" s="19">
        <f t="shared" si="40"/>
        <v>2168.39</v>
      </c>
      <c r="T206" s="47">
        <f t="shared" si="41"/>
        <v>71.61</v>
      </c>
      <c r="U206" s="50">
        <f t="shared" si="42"/>
        <v>482</v>
      </c>
      <c r="V206" s="48">
        <f t="shared" si="43"/>
        <v>3.6659999999999999</v>
      </c>
    </row>
    <row r="207" spans="1:22" x14ac:dyDescent="0.25">
      <c r="A207">
        <v>39637</v>
      </c>
      <c r="B207">
        <v>3853</v>
      </c>
      <c r="C207">
        <v>3.6659999999999999</v>
      </c>
      <c r="D207">
        <v>71.64</v>
      </c>
      <c r="E207">
        <v>2240</v>
      </c>
      <c r="F207">
        <v>2250</v>
      </c>
      <c r="G207">
        <v>482</v>
      </c>
      <c r="K207" s="17">
        <f t="shared" si="33"/>
        <v>39.637</v>
      </c>
      <c r="L207" s="18">
        <f t="shared" si="34"/>
        <v>3853</v>
      </c>
      <c r="M207" s="4">
        <f>L207*60*'Berechnungen 525d'!$D$9/1000</f>
        <v>195.56844255319149</v>
      </c>
      <c r="N207" s="20">
        <f t="shared" si="35"/>
        <v>2240</v>
      </c>
      <c r="O207" s="20">
        <f t="shared" si="36"/>
        <v>2250</v>
      </c>
      <c r="P207" s="20">
        <f t="shared" si="37"/>
        <v>-10</v>
      </c>
      <c r="Q207" s="19">
        <f t="shared" si="38"/>
        <v>2240</v>
      </c>
      <c r="R207" s="19">
        <f t="shared" si="39"/>
        <v>71.64</v>
      </c>
      <c r="S207" s="19">
        <f t="shared" si="40"/>
        <v>2168.36</v>
      </c>
      <c r="T207" s="47">
        <f t="shared" si="41"/>
        <v>71.64</v>
      </c>
      <c r="U207" s="50">
        <f t="shared" si="42"/>
        <v>482</v>
      </c>
      <c r="V207" s="48">
        <f t="shared" si="43"/>
        <v>3.6659999999999999</v>
      </c>
    </row>
    <row r="208" spans="1:22" x14ac:dyDescent="0.25">
      <c r="A208">
        <v>39827</v>
      </c>
      <c r="B208">
        <v>3853</v>
      </c>
      <c r="C208">
        <v>3.6579999999999999</v>
      </c>
      <c r="D208">
        <v>71.64</v>
      </c>
      <c r="E208">
        <v>2240</v>
      </c>
      <c r="F208">
        <v>2250</v>
      </c>
      <c r="G208">
        <v>482</v>
      </c>
      <c r="K208" s="17">
        <f t="shared" si="33"/>
        <v>39.826999999999998</v>
      </c>
      <c r="L208" s="18">
        <f t="shared" si="34"/>
        <v>3853</v>
      </c>
      <c r="M208" s="4">
        <f>L208*60*'Berechnungen 525d'!$D$9/1000</f>
        <v>195.56844255319149</v>
      </c>
      <c r="N208" s="20">
        <f t="shared" si="35"/>
        <v>2240</v>
      </c>
      <c r="O208" s="20">
        <f t="shared" si="36"/>
        <v>2250</v>
      </c>
      <c r="P208" s="20">
        <f t="shared" si="37"/>
        <v>-10</v>
      </c>
      <c r="Q208" s="19">
        <f t="shared" si="38"/>
        <v>2240</v>
      </c>
      <c r="R208" s="19">
        <f t="shared" si="39"/>
        <v>71.64</v>
      </c>
      <c r="S208" s="19">
        <f t="shared" si="40"/>
        <v>2168.36</v>
      </c>
      <c r="T208" s="47">
        <f t="shared" si="41"/>
        <v>71.64</v>
      </c>
      <c r="U208" s="50">
        <f t="shared" si="42"/>
        <v>482</v>
      </c>
      <c r="V208" s="48">
        <f t="shared" si="43"/>
        <v>3.6579999999999999</v>
      </c>
    </row>
    <row r="209" spans="1:22" x14ac:dyDescent="0.25">
      <c r="A209">
        <v>40017</v>
      </c>
      <c r="B209">
        <v>3853</v>
      </c>
      <c r="C209">
        <v>3.6579999999999999</v>
      </c>
      <c r="D209">
        <v>71.64</v>
      </c>
      <c r="E209">
        <v>2240</v>
      </c>
      <c r="F209">
        <v>2250</v>
      </c>
      <c r="G209">
        <v>482</v>
      </c>
      <c r="K209" s="17">
        <f t="shared" si="33"/>
        <v>40.017000000000003</v>
      </c>
      <c r="L209" s="18">
        <f t="shared" si="34"/>
        <v>3853</v>
      </c>
      <c r="M209" s="4">
        <f>L209*60*'Berechnungen 525d'!$D$9/1000</f>
        <v>195.56844255319149</v>
      </c>
      <c r="N209" s="20">
        <f t="shared" si="35"/>
        <v>2240</v>
      </c>
      <c r="O209" s="20">
        <f t="shared" si="36"/>
        <v>2250</v>
      </c>
      <c r="P209" s="20">
        <f t="shared" si="37"/>
        <v>-10</v>
      </c>
      <c r="Q209" s="19">
        <f t="shared" si="38"/>
        <v>2240</v>
      </c>
      <c r="R209" s="19">
        <f t="shared" si="39"/>
        <v>71.64</v>
      </c>
      <c r="S209" s="19">
        <f t="shared" si="40"/>
        <v>2168.36</v>
      </c>
      <c r="T209" s="47">
        <f t="shared" si="41"/>
        <v>71.64</v>
      </c>
      <c r="U209" s="50">
        <f t="shared" si="42"/>
        <v>482</v>
      </c>
      <c r="V209" s="48">
        <f t="shared" si="43"/>
        <v>3.6579999999999999</v>
      </c>
    </row>
    <row r="210" spans="1:22" x14ac:dyDescent="0.25">
      <c r="A210">
        <v>40208</v>
      </c>
      <c r="B210">
        <v>3853</v>
      </c>
      <c r="C210">
        <v>3.6579999999999999</v>
      </c>
      <c r="D210">
        <v>71.64</v>
      </c>
      <c r="E210">
        <v>2216</v>
      </c>
      <c r="F210">
        <v>2250</v>
      </c>
      <c r="G210">
        <v>482</v>
      </c>
      <c r="K210" s="17">
        <f t="shared" si="33"/>
        <v>40.207999999999998</v>
      </c>
      <c r="L210" s="18">
        <f t="shared" si="34"/>
        <v>3853</v>
      </c>
      <c r="M210" s="4">
        <f>L210*60*'Berechnungen 525d'!$D$9/1000</f>
        <v>195.56844255319149</v>
      </c>
      <c r="N210" s="20">
        <f t="shared" si="35"/>
        <v>2216</v>
      </c>
      <c r="O210" s="20">
        <f t="shared" si="36"/>
        <v>2250</v>
      </c>
      <c r="P210" s="20">
        <f t="shared" si="37"/>
        <v>-34</v>
      </c>
      <c r="Q210" s="19">
        <f t="shared" si="38"/>
        <v>2216</v>
      </c>
      <c r="R210" s="19">
        <f t="shared" si="39"/>
        <v>71.64</v>
      </c>
      <c r="S210" s="19">
        <f t="shared" si="40"/>
        <v>2144.36</v>
      </c>
      <c r="T210" s="47">
        <f t="shared" si="41"/>
        <v>71.64</v>
      </c>
      <c r="U210" s="50">
        <f t="shared" si="42"/>
        <v>482</v>
      </c>
      <c r="V210" s="48">
        <f t="shared" si="43"/>
        <v>3.6579999999999999</v>
      </c>
    </row>
    <row r="211" spans="1:22" x14ac:dyDescent="0.25">
      <c r="A211">
        <v>40408</v>
      </c>
      <c r="B211">
        <v>3908</v>
      </c>
      <c r="C211">
        <v>3.6579999999999999</v>
      </c>
      <c r="D211">
        <v>71.64</v>
      </c>
      <c r="E211">
        <v>2216</v>
      </c>
      <c r="F211">
        <v>2250</v>
      </c>
      <c r="G211">
        <v>482</v>
      </c>
      <c r="K211" s="17">
        <f t="shared" si="33"/>
        <v>40.408000000000001</v>
      </c>
      <c r="L211" s="18">
        <f t="shared" si="34"/>
        <v>3908</v>
      </c>
      <c r="M211" s="4">
        <f>L211*60*'Berechnungen 525d'!$D$9/1000</f>
        <v>198.36010212765956</v>
      </c>
      <c r="N211" s="20">
        <f t="shared" si="35"/>
        <v>2216</v>
      </c>
      <c r="O211" s="20">
        <f t="shared" si="36"/>
        <v>2250</v>
      </c>
      <c r="P211" s="20">
        <f t="shared" si="37"/>
        <v>-34</v>
      </c>
      <c r="Q211" s="19">
        <f t="shared" si="38"/>
        <v>2216</v>
      </c>
      <c r="R211" s="19">
        <f t="shared" si="39"/>
        <v>71.64</v>
      </c>
      <c r="S211" s="19">
        <f t="shared" si="40"/>
        <v>2144.36</v>
      </c>
      <c r="T211" s="47">
        <f t="shared" si="41"/>
        <v>71.64</v>
      </c>
      <c r="U211" s="50">
        <f t="shared" si="42"/>
        <v>482</v>
      </c>
      <c r="V211" s="48">
        <f t="shared" si="43"/>
        <v>3.6579999999999999</v>
      </c>
    </row>
    <row r="212" spans="1:22" x14ac:dyDescent="0.25">
      <c r="A212">
        <v>40598</v>
      </c>
      <c r="B212">
        <v>3908</v>
      </c>
      <c r="C212">
        <v>3.6579999999999999</v>
      </c>
      <c r="D212">
        <v>71.64</v>
      </c>
      <c r="E212">
        <v>2216</v>
      </c>
      <c r="F212">
        <v>2250</v>
      </c>
      <c r="G212">
        <v>480</v>
      </c>
      <c r="K212" s="17">
        <f t="shared" si="33"/>
        <v>40.597999999999999</v>
      </c>
      <c r="L212" s="18">
        <f t="shared" si="34"/>
        <v>3908</v>
      </c>
      <c r="M212" s="4">
        <f>L212*60*'Berechnungen 525d'!$D$9/1000</f>
        <v>198.36010212765956</v>
      </c>
      <c r="N212" s="20">
        <f t="shared" si="35"/>
        <v>2216</v>
      </c>
      <c r="O212" s="20">
        <f t="shared" si="36"/>
        <v>2250</v>
      </c>
      <c r="P212" s="20">
        <f t="shared" si="37"/>
        <v>-34</v>
      </c>
      <c r="Q212" s="19">
        <f t="shared" si="38"/>
        <v>2216</v>
      </c>
      <c r="R212" s="19">
        <f t="shared" si="39"/>
        <v>71.64</v>
      </c>
      <c r="S212" s="19">
        <f t="shared" si="40"/>
        <v>2144.36</v>
      </c>
      <c r="T212" s="47">
        <f t="shared" si="41"/>
        <v>71.64</v>
      </c>
      <c r="U212" s="50">
        <f t="shared" si="42"/>
        <v>480</v>
      </c>
      <c r="V212" s="48">
        <f t="shared" si="43"/>
        <v>3.6579999999999999</v>
      </c>
    </row>
    <row r="213" spans="1:22" x14ac:dyDescent="0.25">
      <c r="A213">
        <v>40788</v>
      </c>
      <c r="B213">
        <v>3908</v>
      </c>
      <c r="C213">
        <v>3.6579999999999999</v>
      </c>
      <c r="D213">
        <v>71.540000000000006</v>
      </c>
      <c r="E213">
        <v>2216</v>
      </c>
      <c r="F213">
        <v>2250</v>
      </c>
      <c r="G213">
        <v>480</v>
      </c>
      <c r="K213" s="17">
        <f t="shared" si="33"/>
        <v>40.787999999999997</v>
      </c>
      <c r="L213" s="18">
        <f t="shared" si="34"/>
        <v>3908</v>
      </c>
      <c r="M213" s="4">
        <f>L213*60*'Berechnungen 525d'!$D$9/1000</f>
        <v>198.36010212765956</v>
      </c>
      <c r="N213" s="20">
        <f t="shared" si="35"/>
        <v>2216</v>
      </c>
      <c r="O213" s="20">
        <f t="shared" si="36"/>
        <v>2250</v>
      </c>
      <c r="P213" s="20">
        <f t="shared" si="37"/>
        <v>-34</v>
      </c>
      <c r="Q213" s="19">
        <f t="shared" si="38"/>
        <v>2216</v>
      </c>
      <c r="R213" s="19">
        <f t="shared" si="39"/>
        <v>71.540000000000006</v>
      </c>
      <c r="S213" s="19">
        <f t="shared" si="40"/>
        <v>2144.46</v>
      </c>
      <c r="T213" s="47">
        <f t="shared" si="41"/>
        <v>71.540000000000006</v>
      </c>
      <c r="U213" s="50">
        <f t="shared" si="42"/>
        <v>480</v>
      </c>
      <c r="V213" s="48">
        <f t="shared" si="43"/>
        <v>3.6579999999999999</v>
      </c>
    </row>
    <row r="214" spans="1:22" x14ac:dyDescent="0.25">
      <c r="A214">
        <v>40979</v>
      </c>
      <c r="B214">
        <v>3908</v>
      </c>
      <c r="C214">
        <v>3.6579999999999999</v>
      </c>
      <c r="D214">
        <v>71.540000000000006</v>
      </c>
      <c r="E214">
        <v>2216</v>
      </c>
      <c r="F214">
        <v>2250</v>
      </c>
      <c r="G214">
        <v>480</v>
      </c>
      <c r="K214" s="17">
        <f t="shared" si="33"/>
        <v>40.978999999999999</v>
      </c>
      <c r="L214" s="18">
        <f t="shared" si="34"/>
        <v>3908</v>
      </c>
      <c r="M214" s="4">
        <f>L214*60*'Berechnungen 525d'!$D$9/1000</f>
        <v>198.36010212765956</v>
      </c>
      <c r="N214" s="20">
        <f t="shared" si="35"/>
        <v>2216</v>
      </c>
      <c r="O214" s="20">
        <f t="shared" si="36"/>
        <v>2250</v>
      </c>
      <c r="P214" s="20">
        <f t="shared" si="37"/>
        <v>-34</v>
      </c>
      <c r="Q214" s="19">
        <f t="shared" si="38"/>
        <v>2216</v>
      </c>
      <c r="R214" s="19">
        <f t="shared" si="39"/>
        <v>71.540000000000006</v>
      </c>
      <c r="S214" s="19">
        <f t="shared" si="40"/>
        <v>2144.46</v>
      </c>
      <c r="T214" s="47">
        <f t="shared" si="41"/>
        <v>71.540000000000006</v>
      </c>
      <c r="U214" s="50">
        <f t="shared" si="42"/>
        <v>480</v>
      </c>
      <c r="V214" s="48">
        <f t="shared" si="43"/>
        <v>3.6579999999999999</v>
      </c>
    </row>
    <row r="215" spans="1:22" x14ac:dyDescent="0.25">
      <c r="A215">
        <v>41169</v>
      </c>
      <c r="B215">
        <v>3908</v>
      </c>
      <c r="C215">
        <v>3.6579999999999999</v>
      </c>
      <c r="D215">
        <v>71.540000000000006</v>
      </c>
      <c r="E215">
        <v>2216</v>
      </c>
      <c r="F215">
        <v>2250</v>
      </c>
      <c r="G215">
        <v>480</v>
      </c>
      <c r="K215" s="17">
        <f t="shared" si="33"/>
        <v>41.168999999999997</v>
      </c>
      <c r="L215" s="18">
        <f t="shared" si="34"/>
        <v>3908</v>
      </c>
      <c r="M215" s="4">
        <f>L215*60*'Berechnungen 525d'!$D$9/1000</f>
        <v>198.36010212765956</v>
      </c>
      <c r="N215" s="20">
        <f t="shared" si="35"/>
        <v>2216</v>
      </c>
      <c r="O215" s="20">
        <f t="shared" si="36"/>
        <v>2250</v>
      </c>
      <c r="P215" s="20">
        <f t="shared" si="37"/>
        <v>-34</v>
      </c>
      <c r="Q215" s="19">
        <f t="shared" si="38"/>
        <v>2216</v>
      </c>
      <c r="R215" s="19">
        <f t="shared" si="39"/>
        <v>71.540000000000006</v>
      </c>
      <c r="S215" s="19">
        <f t="shared" si="40"/>
        <v>2144.46</v>
      </c>
      <c r="T215" s="47">
        <f t="shared" si="41"/>
        <v>71.540000000000006</v>
      </c>
      <c r="U215" s="50">
        <f t="shared" si="42"/>
        <v>480</v>
      </c>
      <c r="V215" s="48">
        <f t="shared" si="43"/>
        <v>3.6579999999999999</v>
      </c>
    </row>
    <row r="216" spans="1:22" x14ac:dyDescent="0.25">
      <c r="A216">
        <v>41359</v>
      </c>
      <c r="B216">
        <v>3908</v>
      </c>
      <c r="C216">
        <v>3.6579999999999999</v>
      </c>
      <c r="D216">
        <v>71.540000000000006</v>
      </c>
      <c r="E216">
        <v>2230</v>
      </c>
      <c r="F216">
        <v>2250</v>
      </c>
      <c r="G216">
        <v>480</v>
      </c>
      <c r="K216" s="17">
        <f t="shared" si="33"/>
        <v>41.359000000000002</v>
      </c>
      <c r="L216" s="18">
        <f t="shared" si="34"/>
        <v>3908</v>
      </c>
      <c r="M216" s="4">
        <f>L216*60*'Berechnungen 525d'!$D$9/1000</f>
        <v>198.36010212765956</v>
      </c>
      <c r="N216" s="20">
        <f t="shared" si="35"/>
        <v>2230</v>
      </c>
      <c r="O216" s="20">
        <f t="shared" si="36"/>
        <v>2250</v>
      </c>
      <c r="P216" s="20">
        <f t="shared" si="37"/>
        <v>-20</v>
      </c>
      <c r="Q216" s="19">
        <f t="shared" si="38"/>
        <v>2230</v>
      </c>
      <c r="R216" s="19">
        <f t="shared" si="39"/>
        <v>71.540000000000006</v>
      </c>
      <c r="S216" s="19">
        <f t="shared" si="40"/>
        <v>2158.46</v>
      </c>
      <c r="T216" s="47">
        <f t="shared" si="41"/>
        <v>71.540000000000006</v>
      </c>
      <c r="U216" s="50">
        <f t="shared" si="42"/>
        <v>480</v>
      </c>
      <c r="V216" s="48">
        <f t="shared" si="43"/>
        <v>3.6579999999999999</v>
      </c>
    </row>
    <row r="217" spans="1:22" x14ac:dyDescent="0.25">
      <c r="A217">
        <v>41560</v>
      </c>
      <c r="B217">
        <v>3977</v>
      </c>
      <c r="C217">
        <v>3.6579999999999999</v>
      </c>
      <c r="D217">
        <v>71.540000000000006</v>
      </c>
      <c r="E217">
        <v>2230</v>
      </c>
      <c r="F217">
        <v>2250</v>
      </c>
      <c r="G217">
        <v>480</v>
      </c>
      <c r="K217" s="17">
        <f t="shared" si="33"/>
        <v>41.56</v>
      </c>
      <c r="L217" s="18">
        <f t="shared" si="34"/>
        <v>3977</v>
      </c>
      <c r="M217" s="4">
        <f>L217*60*'Berechnungen 525d'!$D$9/1000</f>
        <v>201.8623659574468</v>
      </c>
      <c r="N217" s="20">
        <f t="shared" si="35"/>
        <v>2230</v>
      </c>
      <c r="O217" s="20">
        <f t="shared" si="36"/>
        <v>2250</v>
      </c>
      <c r="P217" s="20">
        <f t="shared" si="37"/>
        <v>-20</v>
      </c>
      <c r="Q217" s="19">
        <f t="shared" si="38"/>
        <v>2230</v>
      </c>
      <c r="R217" s="19">
        <f t="shared" si="39"/>
        <v>71.540000000000006</v>
      </c>
      <c r="S217" s="19">
        <f t="shared" si="40"/>
        <v>2158.46</v>
      </c>
      <c r="T217" s="47">
        <f t="shared" si="41"/>
        <v>71.540000000000006</v>
      </c>
      <c r="U217" s="50">
        <f t="shared" si="42"/>
        <v>480</v>
      </c>
      <c r="V217" s="48">
        <f t="shared" si="43"/>
        <v>3.6579999999999999</v>
      </c>
    </row>
    <row r="218" spans="1:22" x14ac:dyDescent="0.25">
      <c r="A218">
        <v>41750</v>
      </c>
      <c r="B218">
        <v>3977</v>
      </c>
      <c r="C218">
        <v>3.6579999999999999</v>
      </c>
      <c r="D218">
        <v>71.540000000000006</v>
      </c>
      <c r="E218">
        <v>2230</v>
      </c>
      <c r="F218">
        <v>2250</v>
      </c>
      <c r="G218">
        <v>480</v>
      </c>
      <c r="K218" s="17">
        <f t="shared" si="33"/>
        <v>41.75</v>
      </c>
      <c r="L218" s="18">
        <f t="shared" si="34"/>
        <v>3977</v>
      </c>
      <c r="M218" s="4">
        <f>L218*60*'Berechnungen 525d'!$D$9/1000</f>
        <v>201.8623659574468</v>
      </c>
      <c r="N218" s="20">
        <f t="shared" si="35"/>
        <v>2230</v>
      </c>
      <c r="O218" s="20">
        <f t="shared" si="36"/>
        <v>2250</v>
      </c>
      <c r="P218" s="20">
        <f t="shared" si="37"/>
        <v>-20</v>
      </c>
      <c r="Q218" s="19">
        <f t="shared" si="38"/>
        <v>2230</v>
      </c>
      <c r="R218" s="19">
        <f t="shared" si="39"/>
        <v>71.540000000000006</v>
      </c>
      <c r="S218" s="19">
        <f t="shared" si="40"/>
        <v>2158.46</v>
      </c>
      <c r="T218" s="47">
        <f t="shared" si="41"/>
        <v>71.540000000000006</v>
      </c>
      <c r="U218" s="50">
        <f t="shared" si="42"/>
        <v>480</v>
      </c>
      <c r="V218" s="48">
        <f t="shared" si="43"/>
        <v>3.6579999999999999</v>
      </c>
    </row>
    <row r="219" spans="1:22" x14ac:dyDescent="0.25">
      <c r="A219">
        <v>41920</v>
      </c>
      <c r="B219">
        <v>3977</v>
      </c>
      <c r="C219">
        <v>3.6579999999999999</v>
      </c>
      <c r="D219">
        <v>71.36</v>
      </c>
      <c r="E219">
        <v>2230</v>
      </c>
      <c r="F219">
        <v>2250</v>
      </c>
      <c r="G219">
        <v>480</v>
      </c>
      <c r="K219" s="17">
        <f t="shared" si="33"/>
        <v>41.92</v>
      </c>
      <c r="L219" s="18">
        <f t="shared" si="34"/>
        <v>3977</v>
      </c>
      <c r="M219" s="4">
        <f>L219*60*'Berechnungen 525d'!$D$9/1000</f>
        <v>201.8623659574468</v>
      </c>
      <c r="N219" s="20">
        <f t="shared" si="35"/>
        <v>2230</v>
      </c>
      <c r="O219" s="20">
        <f t="shared" si="36"/>
        <v>2250</v>
      </c>
      <c r="P219" s="20">
        <f t="shared" si="37"/>
        <v>-20</v>
      </c>
      <c r="Q219" s="19">
        <f t="shared" si="38"/>
        <v>2230</v>
      </c>
      <c r="R219" s="19">
        <f t="shared" si="39"/>
        <v>71.36</v>
      </c>
      <c r="S219" s="19">
        <f t="shared" si="40"/>
        <v>2158.64</v>
      </c>
      <c r="T219" s="47">
        <f t="shared" si="41"/>
        <v>71.36</v>
      </c>
      <c r="U219" s="50">
        <f t="shared" si="42"/>
        <v>480</v>
      </c>
      <c r="V219" s="48">
        <f t="shared" si="43"/>
        <v>3.6579999999999999</v>
      </c>
    </row>
    <row r="220" spans="1:22" x14ac:dyDescent="0.25">
      <c r="A220">
        <v>42100</v>
      </c>
      <c r="B220">
        <v>3977</v>
      </c>
      <c r="C220">
        <v>3.649</v>
      </c>
      <c r="D220">
        <v>71.36</v>
      </c>
      <c r="E220">
        <v>2230</v>
      </c>
      <c r="F220">
        <v>2250</v>
      </c>
      <c r="G220">
        <v>480</v>
      </c>
      <c r="K220" s="17">
        <f t="shared" si="33"/>
        <v>42.1</v>
      </c>
      <c r="L220" s="18">
        <f t="shared" si="34"/>
        <v>3977</v>
      </c>
      <c r="M220" s="4">
        <f>L220*60*'Berechnungen 525d'!$D$9/1000</f>
        <v>201.8623659574468</v>
      </c>
      <c r="N220" s="20">
        <f t="shared" si="35"/>
        <v>2230</v>
      </c>
      <c r="O220" s="20">
        <f t="shared" si="36"/>
        <v>2250</v>
      </c>
      <c r="P220" s="20">
        <f t="shared" si="37"/>
        <v>-20</v>
      </c>
      <c r="Q220" s="19">
        <f t="shared" si="38"/>
        <v>2230</v>
      </c>
      <c r="R220" s="19">
        <f t="shared" si="39"/>
        <v>71.36</v>
      </c>
      <c r="S220" s="19">
        <f t="shared" si="40"/>
        <v>2158.64</v>
      </c>
      <c r="T220" s="47">
        <f t="shared" si="41"/>
        <v>71.36</v>
      </c>
      <c r="U220" s="50">
        <f t="shared" si="42"/>
        <v>480</v>
      </c>
      <c r="V220" s="48">
        <f t="shared" si="43"/>
        <v>3.649</v>
      </c>
    </row>
    <row r="221" spans="1:22" x14ac:dyDescent="0.25">
      <c r="A221">
        <v>42291</v>
      </c>
      <c r="B221">
        <v>3977</v>
      </c>
      <c r="C221">
        <v>3.649</v>
      </c>
      <c r="D221">
        <v>71.36</v>
      </c>
      <c r="E221">
        <v>2230</v>
      </c>
      <c r="F221">
        <v>2250</v>
      </c>
      <c r="G221">
        <v>480</v>
      </c>
      <c r="K221" s="17">
        <f t="shared" si="33"/>
        <v>42.290999999999997</v>
      </c>
      <c r="L221" s="18">
        <f t="shared" si="34"/>
        <v>3977</v>
      </c>
      <c r="M221" s="4">
        <f>L221*60*'Berechnungen 525d'!$D$9/1000</f>
        <v>201.8623659574468</v>
      </c>
      <c r="N221" s="20">
        <f t="shared" si="35"/>
        <v>2230</v>
      </c>
      <c r="O221" s="20">
        <f t="shared" si="36"/>
        <v>2250</v>
      </c>
      <c r="P221" s="20">
        <f t="shared" si="37"/>
        <v>-20</v>
      </c>
      <c r="Q221" s="19">
        <f t="shared" si="38"/>
        <v>2230</v>
      </c>
      <c r="R221" s="19">
        <f t="shared" si="39"/>
        <v>71.36</v>
      </c>
      <c r="S221" s="19">
        <f t="shared" si="40"/>
        <v>2158.64</v>
      </c>
      <c r="T221" s="47">
        <f t="shared" si="41"/>
        <v>71.36</v>
      </c>
      <c r="U221" s="50">
        <f t="shared" si="42"/>
        <v>480</v>
      </c>
      <c r="V221" s="48">
        <f t="shared" si="43"/>
        <v>3.649</v>
      </c>
    </row>
    <row r="222" spans="1:22" x14ac:dyDescent="0.25">
      <c r="A222">
        <v>42471</v>
      </c>
      <c r="B222">
        <v>3977</v>
      </c>
      <c r="C222">
        <v>3.649</v>
      </c>
      <c r="D222">
        <v>71.36</v>
      </c>
      <c r="E222">
        <v>2262</v>
      </c>
      <c r="F222">
        <v>2250</v>
      </c>
      <c r="G222">
        <v>480</v>
      </c>
      <c r="K222" s="17">
        <f t="shared" si="33"/>
        <v>42.470999999999997</v>
      </c>
      <c r="L222" s="18">
        <f t="shared" si="34"/>
        <v>3977</v>
      </c>
      <c r="M222" s="4">
        <f>L222*60*'Berechnungen 525d'!$D$9/1000</f>
        <v>201.8623659574468</v>
      </c>
      <c r="N222" s="20">
        <f t="shared" si="35"/>
        <v>2262</v>
      </c>
      <c r="O222" s="20">
        <f t="shared" si="36"/>
        <v>2250</v>
      </c>
      <c r="P222" s="20">
        <f t="shared" si="37"/>
        <v>12</v>
      </c>
      <c r="Q222" s="19">
        <f t="shared" si="38"/>
        <v>2262</v>
      </c>
      <c r="R222" s="19">
        <f t="shared" si="39"/>
        <v>71.36</v>
      </c>
      <c r="S222" s="19">
        <f t="shared" si="40"/>
        <v>2190.64</v>
      </c>
      <c r="T222" s="47">
        <f t="shared" si="41"/>
        <v>71.36</v>
      </c>
      <c r="U222" s="50">
        <f t="shared" si="42"/>
        <v>480</v>
      </c>
      <c r="V222" s="48">
        <f t="shared" si="43"/>
        <v>3.649</v>
      </c>
    </row>
    <row r="223" spans="1:22" x14ac:dyDescent="0.25">
      <c r="A223">
        <v>42661</v>
      </c>
      <c r="B223">
        <v>4027</v>
      </c>
      <c r="C223">
        <v>3.649</v>
      </c>
      <c r="D223">
        <v>71.36</v>
      </c>
      <c r="E223">
        <v>2262</v>
      </c>
      <c r="F223">
        <v>2250</v>
      </c>
      <c r="G223">
        <v>480</v>
      </c>
      <c r="K223" s="17">
        <f t="shared" si="33"/>
        <v>42.661000000000001</v>
      </c>
      <c r="L223" s="18">
        <f t="shared" si="34"/>
        <v>4027</v>
      </c>
      <c r="M223" s="4">
        <f>L223*60*'Berechnungen 525d'!$D$9/1000</f>
        <v>204.40023829787233</v>
      </c>
      <c r="N223" s="20">
        <f t="shared" si="35"/>
        <v>2262</v>
      </c>
      <c r="O223" s="20">
        <f t="shared" si="36"/>
        <v>2250</v>
      </c>
      <c r="P223" s="20">
        <f t="shared" si="37"/>
        <v>12</v>
      </c>
      <c r="Q223" s="19">
        <f t="shared" si="38"/>
        <v>2262</v>
      </c>
      <c r="R223" s="19">
        <f t="shared" si="39"/>
        <v>71.36</v>
      </c>
      <c r="S223" s="19">
        <f t="shared" si="40"/>
        <v>2190.64</v>
      </c>
      <c r="T223" s="47">
        <f t="shared" si="41"/>
        <v>71.36</v>
      </c>
      <c r="U223" s="50">
        <f t="shared" si="42"/>
        <v>480</v>
      </c>
      <c r="V223" s="48">
        <f t="shared" si="43"/>
        <v>3.649</v>
      </c>
    </row>
    <row r="224" spans="1:22" x14ac:dyDescent="0.25">
      <c r="A224">
        <v>42831</v>
      </c>
      <c r="B224">
        <v>4027</v>
      </c>
      <c r="C224">
        <v>3.649</v>
      </c>
      <c r="D224">
        <v>71.36</v>
      </c>
      <c r="E224">
        <v>2262</v>
      </c>
      <c r="F224">
        <v>2250</v>
      </c>
      <c r="G224">
        <v>472</v>
      </c>
      <c r="K224" s="17">
        <f t="shared" si="33"/>
        <v>42.831000000000003</v>
      </c>
      <c r="L224" s="18">
        <f t="shared" si="34"/>
        <v>4027</v>
      </c>
      <c r="M224" s="4">
        <f>L224*60*'Berechnungen 525d'!$D$9/1000</f>
        <v>204.40023829787233</v>
      </c>
      <c r="N224" s="20">
        <f t="shared" si="35"/>
        <v>2262</v>
      </c>
      <c r="O224" s="20">
        <f t="shared" si="36"/>
        <v>2250</v>
      </c>
      <c r="P224" s="20">
        <f t="shared" si="37"/>
        <v>12</v>
      </c>
      <c r="Q224" s="19">
        <f t="shared" si="38"/>
        <v>2262</v>
      </c>
      <c r="R224" s="19">
        <f t="shared" si="39"/>
        <v>71.36</v>
      </c>
      <c r="S224" s="19">
        <f t="shared" si="40"/>
        <v>2190.64</v>
      </c>
      <c r="T224" s="47">
        <f t="shared" si="41"/>
        <v>71.36</v>
      </c>
      <c r="U224" s="50">
        <f t="shared" si="42"/>
        <v>472</v>
      </c>
      <c r="V224" s="48">
        <f t="shared" si="43"/>
        <v>3.649</v>
      </c>
    </row>
    <row r="225" spans="1:22" x14ac:dyDescent="0.25">
      <c r="A225">
        <v>43012</v>
      </c>
      <c r="B225">
        <v>4027</v>
      </c>
      <c r="C225">
        <v>3.649</v>
      </c>
      <c r="D225">
        <v>70.06</v>
      </c>
      <c r="E225">
        <v>2262</v>
      </c>
      <c r="F225">
        <v>2250</v>
      </c>
      <c r="G225">
        <v>472</v>
      </c>
      <c r="K225" s="17">
        <f t="shared" si="33"/>
        <v>43.012</v>
      </c>
      <c r="L225" s="18">
        <f t="shared" si="34"/>
        <v>4027</v>
      </c>
      <c r="M225" s="4">
        <f>L225*60*'Berechnungen 525d'!$D$9/1000</f>
        <v>204.40023829787233</v>
      </c>
      <c r="N225" s="20">
        <f t="shared" si="35"/>
        <v>2262</v>
      </c>
      <c r="O225" s="20">
        <f t="shared" si="36"/>
        <v>2250</v>
      </c>
      <c r="P225" s="20">
        <f t="shared" si="37"/>
        <v>12</v>
      </c>
      <c r="Q225" s="19">
        <f t="shared" si="38"/>
        <v>2262</v>
      </c>
      <c r="R225" s="19">
        <f t="shared" si="39"/>
        <v>70.06</v>
      </c>
      <c r="S225" s="19">
        <f t="shared" si="40"/>
        <v>2191.94</v>
      </c>
      <c r="T225" s="47">
        <f t="shared" si="41"/>
        <v>70.06</v>
      </c>
      <c r="U225" s="50">
        <f t="shared" si="42"/>
        <v>472</v>
      </c>
      <c r="V225" s="48">
        <f t="shared" si="43"/>
        <v>3.649</v>
      </c>
    </row>
    <row r="226" spans="1:22" x14ac:dyDescent="0.25">
      <c r="A226">
        <v>43202</v>
      </c>
      <c r="B226">
        <v>4027</v>
      </c>
      <c r="C226">
        <v>3.6320000000000001</v>
      </c>
      <c r="D226">
        <v>70.06</v>
      </c>
      <c r="E226">
        <v>2262</v>
      </c>
      <c r="F226">
        <v>2250</v>
      </c>
      <c r="G226">
        <v>472</v>
      </c>
      <c r="K226" s="17">
        <f t="shared" si="33"/>
        <v>43.201999999999998</v>
      </c>
      <c r="L226" s="18">
        <f t="shared" si="34"/>
        <v>4027</v>
      </c>
      <c r="M226" s="4">
        <f>L226*60*'Berechnungen 525d'!$D$9/1000</f>
        <v>204.40023829787233</v>
      </c>
      <c r="N226" s="20">
        <f t="shared" si="35"/>
        <v>2262</v>
      </c>
      <c r="O226" s="20">
        <f t="shared" si="36"/>
        <v>2250</v>
      </c>
      <c r="P226" s="20">
        <f t="shared" si="37"/>
        <v>12</v>
      </c>
      <c r="Q226" s="19">
        <f t="shared" si="38"/>
        <v>2262</v>
      </c>
      <c r="R226" s="19">
        <f t="shared" si="39"/>
        <v>70.06</v>
      </c>
      <c r="S226" s="19">
        <f t="shared" si="40"/>
        <v>2191.94</v>
      </c>
      <c r="T226" s="47">
        <f t="shared" si="41"/>
        <v>70.06</v>
      </c>
      <c r="U226" s="50">
        <f t="shared" si="42"/>
        <v>472</v>
      </c>
      <c r="V226" s="48">
        <f t="shared" si="43"/>
        <v>3.6320000000000001</v>
      </c>
    </row>
    <row r="227" spans="1:22" x14ac:dyDescent="0.25">
      <c r="A227">
        <v>43392</v>
      </c>
      <c r="B227">
        <v>4027</v>
      </c>
      <c r="C227">
        <v>3.6320000000000001</v>
      </c>
      <c r="D227">
        <v>70.06</v>
      </c>
      <c r="E227">
        <v>2262</v>
      </c>
      <c r="F227">
        <v>2250</v>
      </c>
      <c r="G227">
        <v>472</v>
      </c>
      <c r="K227" s="17">
        <f t="shared" si="33"/>
        <v>43.392000000000003</v>
      </c>
      <c r="L227" s="18">
        <f t="shared" si="34"/>
        <v>4027</v>
      </c>
      <c r="M227" s="4">
        <f>L227*60*'Berechnungen 525d'!$D$9/1000</f>
        <v>204.40023829787233</v>
      </c>
      <c r="N227" s="20">
        <f t="shared" si="35"/>
        <v>2262</v>
      </c>
      <c r="O227" s="20">
        <f t="shared" si="36"/>
        <v>2250</v>
      </c>
      <c r="P227" s="20">
        <f t="shared" si="37"/>
        <v>12</v>
      </c>
      <c r="Q227" s="19">
        <f t="shared" si="38"/>
        <v>2262</v>
      </c>
      <c r="R227" s="19">
        <f t="shared" si="39"/>
        <v>70.06</v>
      </c>
      <c r="S227" s="19">
        <f t="shared" si="40"/>
        <v>2191.94</v>
      </c>
      <c r="T227" s="47">
        <f t="shared" si="41"/>
        <v>70.06</v>
      </c>
      <c r="U227" s="50">
        <f t="shared" si="42"/>
        <v>472</v>
      </c>
      <c r="V227" s="48">
        <f t="shared" si="43"/>
        <v>3.6320000000000001</v>
      </c>
    </row>
    <row r="228" spans="1:22" x14ac:dyDescent="0.25">
      <c r="A228">
        <v>43582</v>
      </c>
      <c r="B228">
        <v>4027</v>
      </c>
      <c r="C228">
        <v>3.6320000000000001</v>
      </c>
      <c r="D228">
        <v>70.06</v>
      </c>
      <c r="E228">
        <v>2246</v>
      </c>
      <c r="F228">
        <v>2250</v>
      </c>
      <c r="G228">
        <v>472</v>
      </c>
      <c r="K228" s="17">
        <f t="shared" si="33"/>
        <v>43.582000000000001</v>
      </c>
      <c r="L228" s="18">
        <f t="shared" si="34"/>
        <v>4027</v>
      </c>
      <c r="M228" s="4">
        <f>L228*60*'Berechnungen 525d'!$D$9/1000</f>
        <v>204.40023829787233</v>
      </c>
      <c r="N228" s="20">
        <f t="shared" si="35"/>
        <v>2246</v>
      </c>
      <c r="O228" s="20">
        <f t="shared" si="36"/>
        <v>2250</v>
      </c>
      <c r="P228" s="20">
        <f t="shared" si="37"/>
        <v>-4</v>
      </c>
      <c r="Q228" s="19">
        <f t="shared" si="38"/>
        <v>2246</v>
      </c>
      <c r="R228" s="19">
        <f t="shared" si="39"/>
        <v>70.06</v>
      </c>
      <c r="S228" s="19">
        <f t="shared" si="40"/>
        <v>2175.94</v>
      </c>
      <c r="T228" s="47">
        <f t="shared" si="41"/>
        <v>70.06</v>
      </c>
      <c r="U228" s="50">
        <f t="shared" si="42"/>
        <v>472</v>
      </c>
      <c r="V228" s="48">
        <f t="shared" si="43"/>
        <v>3.6320000000000001</v>
      </c>
    </row>
    <row r="229" spans="1:22" x14ac:dyDescent="0.25">
      <c r="A229">
        <v>43763</v>
      </c>
      <c r="B229">
        <v>4090</v>
      </c>
      <c r="C229">
        <v>3.6320000000000001</v>
      </c>
      <c r="D229">
        <v>70.06</v>
      </c>
      <c r="E229">
        <v>2246</v>
      </c>
      <c r="F229">
        <v>2250</v>
      </c>
      <c r="G229">
        <v>472</v>
      </c>
      <c r="K229" s="17">
        <f t="shared" si="33"/>
        <v>43.762999999999998</v>
      </c>
      <c r="L229" s="18">
        <f t="shared" si="34"/>
        <v>4090</v>
      </c>
      <c r="M229" s="4">
        <f>L229*60*'Berechnungen 525d'!$D$9/1000</f>
        <v>207.59795744680849</v>
      </c>
      <c r="N229" s="20">
        <f t="shared" si="35"/>
        <v>2246</v>
      </c>
      <c r="O229" s="20">
        <f t="shared" si="36"/>
        <v>2250</v>
      </c>
      <c r="P229" s="20">
        <f t="shared" si="37"/>
        <v>-4</v>
      </c>
      <c r="Q229" s="19">
        <f t="shared" si="38"/>
        <v>2246</v>
      </c>
      <c r="R229" s="19">
        <f t="shared" si="39"/>
        <v>70.06</v>
      </c>
      <c r="S229" s="19">
        <f t="shared" si="40"/>
        <v>2175.94</v>
      </c>
      <c r="T229" s="47">
        <f t="shared" si="41"/>
        <v>70.06</v>
      </c>
      <c r="U229" s="50">
        <f t="shared" si="42"/>
        <v>472</v>
      </c>
      <c r="V229" s="48">
        <f t="shared" si="43"/>
        <v>3.6320000000000001</v>
      </c>
    </row>
    <row r="230" spans="1:22" x14ac:dyDescent="0.25">
      <c r="A230">
        <v>43943</v>
      </c>
      <c r="B230">
        <v>4090</v>
      </c>
      <c r="C230">
        <v>3.6320000000000001</v>
      </c>
      <c r="D230">
        <v>70.06</v>
      </c>
      <c r="E230">
        <v>2246</v>
      </c>
      <c r="F230">
        <v>2250</v>
      </c>
      <c r="G230">
        <v>464</v>
      </c>
      <c r="K230" s="17">
        <f t="shared" si="33"/>
        <v>43.942999999999998</v>
      </c>
      <c r="L230" s="18">
        <f t="shared" si="34"/>
        <v>4090</v>
      </c>
      <c r="M230" s="4">
        <f>L230*60*'Berechnungen 525d'!$D$9/1000</f>
        <v>207.59795744680849</v>
      </c>
      <c r="N230" s="20">
        <f t="shared" si="35"/>
        <v>2246</v>
      </c>
      <c r="O230" s="20">
        <f t="shared" si="36"/>
        <v>2250</v>
      </c>
      <c r="P230" s="20">
        <f t="shared" si="37"/>
        <v>-4</v>
      </c>
      <c r="Q230" s="19">
        <f t="shared" si="38"/>
        <v>2246</v>
      </c>
      <c r="R230" s="19">
        <f t="shared" si="39"/>
        <v>70.06</v>
      </c>
      <c r="S230" s="19">
        <f t="shared" si="40"/>
        <v>2175.94</v>
      </c>
      <c r="T230" s="47">
        <f t="shared" si="41"/>
        <v>70.06</v>
      </c>
      <c r="U230" s="50">
        <f t="shared" si="42"/>
        <v>464</v>
      </c>
      <c r="V230" s="48">
        <f t="shared" si="43"/>
        <v>3.6320000000000001</v>
      </c>
    </row>
    <row r="231" spans="1:22" x14ac:dyDescent="0.25">
      <c r="A231">
        <v>44113</v>
      </c>
      <c r="B231">
        <v>4090</v>
      </c>
      <c r="C231">
        <v>3.6320000000000001</v>
      </c>
      <c r="D231">
        <v>68.680000000000007</v>
      </c>
      <c r="E231">
        <v>2246</v>
      </c>
      <c r="F231">
        <v>2250</v>
      </c>
      <c r="G231">
        <v>464</v>
      </c>
      <c r="K231" s="17">
        <f t="shared" si="33"/>
        <v>44.113</v>
      </c>
      <c r="L231" s="18">
        <f t="shared" si="34"/>
        <v>4090</v>
      </c>
      <c r="M231" s="4">
        <f>L231*60*'Berechnungen 525d'!$D$9/1000</f>
        <v>207.59795744680849</v>
      </c>
      <c r="N231" s="20">
        <f t="shared" si="35"/>
        <v>2246</v>
      </c>
      <c r="O231" s="20">
        <f t="shared" si="36"/>
        <v>2250</v>
      </c>
      <c r="P231" s="20">
        <f t="shared" si="37"/>
        <v>-4</v>
      </c>
      <c r="Q231" s="19">
        <f t="shared" si="38"/>
        <v>2246</v>
      </c>
      <c r="R231" s="19">
        <f t="shared" si="39"/>
        <v>68.680000000000007</v>
      </c>
      <c r="S231" s="19">
        <f t="shared" si="40"/>
        <v>2177.3200000000002</v>
      </c>
      <c r="T231" s="47">
        <f t="shared" si="41"/>
        <v>68.680000000000007</v>
      </c>
      <c r="U231" s="50">
        <f t="shared" si="42"/>
        <v>464</v>
      </c>
      <c r="V231" s="48">
        <f t="shared" si="43"/>
        <v>3.6320000000000001</v>
      </c>
    </row>
    <row r="232" spans="1:22" x14ac:dyDescent="0.25">
      <c r="A232">
        <v>44303</v>
      </c>
      <c r="B232">
        <v>4090</v>
      </c>
      <c r="C232">
        <v>3.6360000000000001</v>
      </c>
      <c r="D232">
        <v>68.680000000000007</v>
      </c>
      <c r="E232">
        <v>2246</v>
      </c>
      <c r="F232">
        <v>2250</v>
      </c>
      <c r="G232">
        <v>464</v>
      </c>
      <c r="K232" s="17">
        <f t="shared" si="33"/>
        <v>44.302999999999997</v>
      </c>
      <c r="L232" s="18">
        <f t="shared" si="34"/>
        <v>4090</v>
      </c>
      <c r="M232" s="4">
        <f>L232*60*'Berechnungen 525d'!$D$9/1000</f>
        <v>207.59795744680849</v>
      </c>
      <c r="N232" s="20">
        <f t="shared" si="35"/>
        <v>2246</v>
      </c>
      <c r="O232" s="20">
        <f t="shared" si="36"/>
        <v>2250</v>
      </c>
      <c r="P232" s="20">
        <f t="shared" si="37"/>
        <v>-4</v>
      </c>
      <c r="Q232" s="19">
        <f t="shared" si="38"/>
        <v>2246</v>
      </c>
      <c r="R232" s="19">
        <f t="shared" si="39"/>
        <v>68.680000000000007</v>
      </c>
      <c r="S232" s="19">
        <f t="shared" si="40"/>
        <v>2177.3200000000002</v>
      </c>
      <c r="T232" s="47">
        <f t="shared" si="41"/>
        <v>68.680000000000007</v>
      </c>
      <c r="U232" s="50">
        <f t="shared" si="42"/>
        <v>464</v>
      </c>
      <c r="V232" s="48">
        <f t="shared" si="43"/>
        <v>3.6360000000000001</v>
      </c>
    </row>
    <row r="233" spans="1:22" x14ac:dyDescent="0.25">
      <c r="A233">
        <v>44494</v>
      </c>
      <c r="B233">
        <v>4090</v>
      </c>
      <c r="C233">
        <v>3.6360000000000001</v>
      </c>
      <c r="D233">
        <v>68.680000000000007</v>
      </c>
      <c r="E233">
        <v>2246</v>
      </c>
      <c r="F233">
        <v>2250</v>
      </c>
      <c r="G233">
        <v>464</v>
      </c>
      <c r="K233" s="17">
        <f t="shared" si="33"/>
        <v>44.494</v>
      </c>
      <c r="L233" s="18">
        <f t="shared" si="34"/>
        <v>4090</v>
      </c>
      <c r="M233" s="4">
        <f>L233*60*'Berechnungen 525d'!$D$9/1000</f>
        <v>207.59795744680849</v>
      </c>
      <c r="N233" s="20">
        <f t="shared" si="35"/>
        <v>2246</v>
      </c>
      <c r="O233" s="20">
        <f t="shared" si="36"/>
        <v>2250</v>
      </c>
      <c r="P233" s="20">
        <f t="shared" si="37"/>
        <v>-4</v>
      </c>
      <c r="Q233" s="19">
        <f t="shared" si="38"/>
        <v>2246</v>
      </c>
      <c r="R233" s="19">
        <f t="shared" si="39"/>
        <v>68.680000000000007</v>
      </c>
      <c r="S233" s="19">
        <f t="shared" si="40"/>
        <v>2177.3200000000002</v>
      </c>
      <c r="T233" s="47">
        <f t="shared" si="41"/>
        <v>68.680000000000007</v>
      </c>
      <c r="U233" s="50">
        <f t="shared" si="42"/>
        <v>464</v>
      </c>
      <c r="V233" s="48">
        <f t="shared" si="43"/>
        <v>3.6360000000000001</v>
      </c>
    </row>
    <row r="234" spans="1:22" x14ac:dyDescent="0.25">
      <c r="A234">
        <v>44694</v>
      </c>
      <c r="B234">
        <v>4090</v>
      </c>
      <c r="C234">
        <v>3.6360000000000001</v>
      </c>
      <c r="D234">
        <v>68.680000000000007</v>
      </c>
      <c r="E234">
        <v>2230</v>
      </c>
      <c r="F234">
        <v>2250</v>
      </c>
      <c r="G234">
        <v>464</v>
      </c>
      <c r="K234" s="17">
        <f t="shared" si="33"/>
        <v>44.694000000000003</v>
      </c>
      <c r="L234" s="18">
        <f t="shared" si="34"/>
        <v>4090</v>
      </c>
      <c r="M234" s="4">
        <f>L234*60*'Berechnungen 525d'!$D$9/1000</f>
        <v>207.59795744680849</v>
      </c>
      <c r="N234" s="20">
        <f t="shared" si="35"/>
        <v>2230</v>
      </c>
      <c r="O234" s="20">
        <f t="shared" si="36"/>
        <v>2250</v>
      </c>
      <c r="P234" s="20">
        <f t="shared" si="37"/>
        <v>-20</v>
      </c>
      <c r="Q234" s="19">
        <f t="shared" si="38"/>
        <v>2230</v>
      </c>
      <c r="R234" s="19">
        <f t="shared" si="39"/>
        <v>68.680000000000007</v>
      </c>
      <c r="S234" s="19">
        <f t="shared" si="40"/>
        <v>2161.3200000000002</v>
      </c>
      <c r="T234" s="47">
        <f t="shared" si="41"/>
        <v>68.680000000000007</v>
      </c>
      <c r="U234" s="50">
        <f t="shared" si="42"/>
        <v>464</v>
      </c>
      <c r="V234" s="48">
        <f t="shared" si="43"/>
        <v>3.6360000000000001</v>
      </c>
    </row>
    <row r="235" spans="1:22" x14ac:dyDescent="0.25">
      <c r="A235">
        <v>44884</v>
      </c>
      <c r="B235">
        <v>4150</v>
      </c>
      <c r="C235">
        <v>3.6360000000000001</v>
      </c>
      <c r="D235">
        <v>68.680000000000007</v>
      </c>
      <c r="E235">
        <v>2230</v>
      </c>
      <c r="F235">
        <v>2250</v>
      </c>
      <c r="G235">
        <v>464</v>
      </c>
      <c r="K235" s="17">
        <f t="shared" si="33"/>
        <v>44.884</v>
      </c>
      <c r="L235" s="18">
        <f t="shared" si="34"/>
        <v>4150</v>
      </c>
      <c r="M235" s="4">
        <f>L235*60*'Berechnungen 525d'!$D$9/1000</f>
        <v>210.64340425531913</v>
      </c>
      <c r="N235" s="20">
        <f t="shared" si="35"/>
        <v>2230</v>
      </c>
      <c r="O235" s="20">
        <f t="shared" si="36"/>
        <v>2250</v>
      </c>
      <c r="P235" s="20">
        <f t="shared" si="37"/>
        <v>-20</v>
      </c>
      <c r="Q235" s="19">
        <f t="shared" si="38"/>
        <v>2230</v>
      </c>
      <c r="R235" s="19">
        <f t="shared" si="39"/>
        <v>68.680000000000007</v>
      </c>
      <c r="S235" s="19">
        <f t="shared" si="40"/>
        <v>2161.3200000000002</v>
      </c>
      <c r="T235" s="47">
        <f t="shared" si="41"/>
        <v>68.680000000000007</v>
      </c>
      <c r="U235" s="50">
        <f t="shared" si="42"/>
        <v>464</v>
      </c>
      <c r="V235" s="48">
        <f t="shared" si="43"/>
        <v>3.6360000000000001</v>
      </c>
    </row>
    <row r="236" spans="1:22" x14ac:dyDescent="0.25">
      <c r="A236">
        <v>45075</v>
      </c>
      <c r="B236">
        <v>4150</v>
      </c>
      <c r="C236">
        <v>3.6360000000000001</v>
      </c>
      <c r="D236">
        <v>68.680000000000007</v>
      </c>
      <c r="E236">
        <v>2230</v>
      </c>
      <c r="F236">
        <v>2250</v>
      </c>
      <c r="G236">
        <v>460</v>
      </c>
      <c r="K236" s="17">
        <f t="shared" si="33"/>
        <v>45.075000000000003</v>
      </c>
      <c r="L236" s="18">
        <f t="shared" si="34"/>
        <v>4150</v>
      </c>
      <c r="M236" s="4">
        <f>L236*60*'Berechnungen 525d'!$D$9/1000</f>
        <v>210.64340425531913</v>
      </c>
      <c r="N236" s="20">
        <f t="shared" si="35"/>
        <v>2230</v>
      </c>
      <c r="O236" s="20">
        <f t="shared" si="36"/>
        <v>2250</v>
      </c>
      <c r="P236" s="20">
        <f t="shared" si="37"/>
        <v>-20</v>
      </c>
      <c r="Q236" s="19">
        <f t="shared" si="38"/>
        <v>2230</v>
      </c>
      <c r="R236" s="19">
        <f t="shared" si="39"/>
        <v>68.680000000000007</v>
      </c>
      <c r="S236" s="19">
        <f t="shared" si="40"/>
        <v>2161.3200000000002</v>
      </c>
      <c r="T236" s="47">
        <f t="shared" si="41"/>
        <v>68.680000000000007</v>
      </c>
      <c r="U236" s="50">
        <f t="shared" si="42"/>
        <v>460</v>
      </c>
      <c r="V236" s="48">
        <f t="shared" si="43"/>
        <v>3.6360000000000001</v>
      </c>
    </row>
    <row r="237" spans="1:22" x14ac:dyDescent="0.25">
      <c r="A237">
        <v>45265</v>
      </c>
      <c r="B237">
        <v>4150</v>
      </c>
      <c r="C237">
        <v>3.6360000000000001</v>
      </c>
      <c r="D237">
        <v>67.25</v>
      </c>
      <c r="E237">
        <v>2230</v>
      </c>
      <c r="F237">
        <v>2250</v>
      </c>
      <c r="G237">
        <v>460</v>
      </c>
      <c r="K237" s="17">
        <f t="shared" si="33"/>
        <v>45.265000000000001</v>
      </c>
      <c r="L237" s="18">
        <f t="shared" si="34"/>
        <v>4150</v>
      </c>
      <c r="M237" s="4">
        <f>L237*60*'Berechnungen 525d'!$D$9/1000</f>
        <v>210.64340425531913</v>
      </c>
      <c r="N237" s="20">
        <f t="shared" si="35"/>
        <v>2230</v>
      </c>
      <c r="O237" s="20">
        <f t="shared" si="36"/>
        <v>2250</v>
      </c>
      <c r="P237" s="20">
        <f t="shared" si="37"/>
        <v>-20</v>
      </c>
      <c r="Q237" s="19">
        <f t="shared" si="38"/>
        <v>2230</v>
      </c>
      <c r="R237" s="19">
        <f t="shared" si="39"/>
        <v>67.25</v>
      </c>
      <c r="S237" s="19">
        <f t="shared" si="40"/>
        <v>2162.75</v>
      </c>
      <c r="T237" s="47">
        <f t="shared" si="41"/>
        <v>67.25</v>
      </c>
      <c r="U237" s="50">
        <f t="shared" si="42"/>
        <v>460</v>
      </c>
      <c r="V237" s="48">
        <f t="shared" si="43"/>
        <v>3.6360000000000001</v>
      </c>
    </row>
    <row r="238" spans="1:22" x14ac:dyDescent="0.25">
      <c r="A238">
        <v>45455</v>
      </c>
      <c r="B238">
        <v>4150</v>
      </c>
      <c r="C238">
        <v>3.6320000000000001</v>
      </c>
      <c r="D238">
        <v>67.25</v>
      </c>
      <c r="E238">
        <v>2230</v>
      </c>
      <c r="F238">
        <v>2250</v>
      </c>
      <c r="G238">
        <v>460</v>
      </c>
      <c r="K238" s="17">
        <f t="shared" si="33"/>
        <v>45.454999999999998</v>
      </c>
      <c r="L238" s="18">
        <f t="shared" si="34"/>
        <v>4150</v>
      </c>
      <c r="M238" s="4">
        <f>L238*60*'Berechnungen 525d'!$D$9/1000</f>
        <v>210.64340425531913</v>
      </c>
      <c r="N238" s="20">
        <f t="shared" si="35"/>
        <v>2230</v>
      </c>
      <c r="O238" s="20">
        <f t="shared" si="36"/>
        <v>2250</v>
      </c>
      <c r="P238" s="20">
        <f t="shared" si="37"/>
        <v>-20</v>
      </c>
      <c r="Q238" s="19">
        <f t="shared" si="38"/>
        <v>2230</v>
      </c>
      <c r="R238" s="19">
        <f t="shared" si="39"/>
        <v>67.25</v>
      </c>
      <c r="S238" s="19">
        <f t="shared" si="40"/>
        <v>2162.75</v>
      </c>
      <c r="T238" s="47">
        <f t="shared" si="41"/>
        <v>67.25</v>
      </c>
      <c r="U238" s="50">
        <f t="shared" si="42"/>
        <v>460</v>
      </c>
      <c r="V238" s="48">
        <f t="shared" si="43"/>
        <v>3.6320000000000001</v>
      </c>
    </row>
    <row r="239" spans="1:22" x14ac:dyDescent="0.25">
      <c r="A239">
        <v>45645</v>
      </c>
      <c r="B239">
        <v>4150</v>
      </c>
      <c r="C239">
        <v>3.6320000000000001</v>
      </c>
      <c r="D239">
        <v>67.25</v>
      </c>
      <c r="E239">
        <v>2230</v>
      </c>
      <c r="F239">
        <v>2250</v>
      </c>
      <c r="G239">
        <v>460</v>
      </c>
      <c r="K239" s="17">
        <f t="shared" si="33"/>
        <v>45.645000000000003</v>
      </c>
      <c r="L239" s="18">
        <f t="shared" si="34"/>
        <v>4150</v>
      </c>
      <c r="M239" s="4">
        <f>L239*60*'Berechnungen 525d'!$D$9/1000</f>
        <v>210.64340425531913</v>
      </c>
      <c r="N239" s="20">
        <f t="shared" si="35"/>
        <v>2230</v>
      </c>
      <c r="O239" s="20">
        <f t="shared" si="36"/>
        <v>2250</v>
      </c>
      <c r="P239" s="20">
        <f t="shared" si="37"/>
        <v>-20</v>
      </c>
      <c r="Q239" s="19">
        <f t="shared" si="38"/>
        <v>2230</v>
      </c>
      <c r="R239" s="19">
        <f t="shared" si="39"/>
        <v>67.25</v>
      </c>
      <c r="S239" s="19">
        <f t="shared" si="40"/>
        <v>2162.75</v>
      </c>
      <c r="T239" s="47">
        <f t="shared" si="41"/>
        <v>67.25</v>
      </c>
      <c r="U239" s="50">
        <f t="shared" si="42"/>
        <v>460</v>
      </c>
      <c r="V239" s="48">
        <f t="shared" si="43"/>
        <v>3.6320000000000001</v>
      </c>
    </row>
    <row r="240" spans="1:22" x14ac:dyDescent="0.25">
      <c r="A240">
        <v>45846</v>
      </c>
      <c r="B240">
        <v>4150</v>
      </c>
      <c r="C240">
        <v>3.6320000000000001</v>
      </c>
      <c r="D240">
        <v>67.25</v>
      </c>
      <c r="E240">
        <v>2221</v>
      </c>
      <c r="F240">
        <v>2250</v>
      </c>
      <c r="G240">
        <v>460</v>
      </c>
      <c r="K240" s="17">
        <f t="shared" si="33"/>
        <v>45.845999999999997</v>
      </c>
      <c r="L240" s="18">
        <f t="shared" si="34"/>
        <v>4150</v>
      </c>
      <c r="M240" s="4">
        <f>L240*60*'Berechnungen 525d'!$D$9/1000</f>
        <v>210.64340425531913</v>
      </c>
      <c r="N240" s="20">
        <f t="shared" si="35"/>
        <v>2221</v>
      </c>
      <c r="O240" s="20">
        <f t="shared" si="36"/>
        <v>2250</v>
      </c>
      <c r="P240" s="20">
        <f t="shared" si="37"/>
        <v>-29</v>
      </c>
      <c r="Q240" s="19">
        <f t="shared" si="38"/>
        <v>2221</v>
      </c>
      <c r="R240" s="19">
        <f t="shared" si="39"/>
        <v>67.25</v>
      </c>
      <c r="S240" s="19">
        <f t="shared" si="40"/>
        <v>2153.75</v>
      </c>
      <c r="T240" s="47">
        <f t="shared" si="41"/>
        <v>67.25</v>
      </c>
      <c r="U240" s="50">
        <f t="shared" si="42"/>
        <v>460</v>
      </c>
      <c r="V240" s="48">
        <f t="shared" si="43"/>
        <v>3.6320000000000001</v>
      </c>
    </row>
    <row r="241" spans="1:22" x14ac:dyDescent="0.25">
      <c r="A241">
        <v>46036</v>
      </c>
      <c r="B241">
        <v>4170</v>
      </c>
      <c r="C241">
        <v>3.6320000000000001</v>
      </c>
      <c r="D241">
        <v>67.25</v>
      </c>
      <c r="E241">
        <v>2221</v>
      </c>
      <c r="F241">
        <v>2250</v>
      </c>
      <c r="G241">
        <v>460</v>
      </c>
      <c r="K241" s="17">
        <f t="shared" si="33"/>
        <v>46.036000000000001</v>
      </c>
      <c r="L241" s="18">
        <f t="shared" si="34"/>
        <v>4170</v>
      </c>
      <c r="M241" s="4">
        <f>L241*60*'Berechnungen 525d'!$D$9/1000</f>
        <v>211.65855319148935</v>
      </c>
      <c r="N241" s="20">
        <f t="shared" si="35"/>
        <v>2221</v>
      </c>
      <c r="O241" s="20">
        <f t="shared" si="36"/>
        <v>2250</v>
      </c>
      <c r="P241" s="20">
        <f t="shared" si="37"/>
        <v>-29</v>
      </c>
      <c r="Q241" s="19">
        <f t="shared" si="38"/>
        <v>2221</v>
      </c>
      <c r="R241" s="19">
        <f t="shared" si="39"/>
        <v>67.25</v>
      </c>
      <c r="S241" s="19">
        <f t="shared" si="40"/>
        <v>2153.75</v>
      </c>
      <c r="T241" s="47">
        <f t="shared" si="41"/>
        <v>67.25</v>
      </c>
      <c r="U241" s="50">
        <f t="shared" si="42"/>
        <v>460</v>
      </c>
      <c r="V241" s="48">
        <f t="shared" si="43"/>
        <v>3.6320000000000001</v>
      </c>
    </row>
    <row r="242" spans="1:22" x14ac:dyDescent="0.25">
      <c r="A242">
        <v>46226</v>
      </c>
      <c r="B242">
        <v>4170</v>
      </c>
      <c r="C242">
        <v>3.6320000000000001</v>
      </c>
      <c r="D242">
        <v>67.25</v>
      </c>
      <c r="E242">
        <v>2221</v>
      </c>
      <c r="F242">
        <v>2250</v>
      </c>
      <c r="G242">
        <v>456</v>
      </c>
      <c r="K242" s="17">
        <f t="shared" si="33"/>
        <v>46.225999999999999</v>
      </c>
      <c r="L242" s="18">
        <f t="shared" si="34"/>
        <v>4170</v>
      </c>
      <c r="M242" s="4">
        <f>L242*60*'Berechnungen 525d'!$D$9/1000</f>
        <v>211.65855319148935</v>
      </c>
      <c r="N242" s="20">
        <f t="shared" si="35"/>
        <v>2221</v>
      </c>
      <c r="O242" s="20">
        <f t="shared" si="36"/>
        <v>2250</v>
      </c>
      <c r="P242" s="20">
        <f t="shared" si="37"/>
        <v>-29</v>
      </c>
      <c r="Q242" s="19">
        <f t="shared" si="38"/>
        <v>2221</v>
      </c>
      <c r="R242" s="19">
        <f t="shared" si="39"/>
        <v>67.25</v>
      </c>
      <c r="S242" s="19">
        <f t="shared" si="40"/>
        <v>2153.75</v>
      </c>
      <c r="T242" s="47">
        <f t="shared" si="41"/>
        <v>67.25</v>
      </c>
      <c r="U242" s="50">
        <f t="shared" si="42"/>
        <v>456</v>
      </c>
      <c r="V242" s="48">
        <f t="shared" si="43"/>
        <v>3.6320000000000001</v>
      </c>
    </row>
    <row r="243" spans="1:22" x14ac:dyDescent="0.25">
      <c r="A243">
        <v>46417</v>
      </c>
      <c r="B243">
        <v>4170</v>
      </c>
      <c r="C243">
        <v>3.6320000000000001</v>
      </c>
      <c r="D243">
        <v>66.180000000000007</v>
      </c>
      <c r="E243">
        <v>2221</v>
      </c>
      <c r="F243">
        <v>2250</v>
      </c>
      <c r="G243">
        <v>456</v>
      </c>
      <c r="K243" s="17">
        <f t="shared" si="33"/>
        <v>46.417000000000002</v>
      </c>
      <c r="L243" s="18">
        <f t="shared" si="34"/>
        <v>4170</v>
      </c>
      <c r="M243" s="4">
        <f>L243*60*'Berechnungen 525d'!$D$9/1000</f>
        <v>211.65855319148935</v>
      </c>
      <c r="N243" s="20">
        <f t="shared" si="35"/>
        <v>2221</v>
      </c>
      <c r="O243" s="20">
        <f t="shared" si="36"/>
        <v>2250</v>
      </c>
      <c r="P243" s="20">
        <f t="shared" si="37"/>
        <v>-29</v>
      </c>
      <c r="Q243" s="19">
        <f t="shared" si="38"/>
        <v>2221</v>
      </c>
      <c r="R243" s="19">
        <f t="shared" si="39"/>
        <v>66.180000000000007</v>
      </c>
      <c r="S243" s="19">
        <f t="shared" si="40"/>
        <v>2154.8200000000002</v>
      </c>
      <c r="T243" s="47">
        <f t="shared" si="41"/>
        <v>66.180000000000007</v>
      </c>
      <c r="U243" s="50">
        <f t="shared" si="42"/>
        <v>456</v>
      </c>
      <c r="V243" s="48">
        <f t="shared" si="43"/>
        <v>3.6320000000000001</v>
      </c>
    </row>
    <row r="244" spans="1:22" x14ac:dyDescent="0.25">
      <c r="A244">
        <v>46607</v>
      </c>
      <c r="B244">
        <v>4170</v>
      </c>
      <c r="C244">
        <v>3.6320000000000001</v>
      </c>
      <c r="D244">
        <v>66.180000000000007</v>
      </c>
      <c r="E244">
        <v>2221</v>
      </c>
      <c r="F244">
        <v>2250</v>
      </c>
      <c r="G244">
        <v>456</v>
      </c>
      <c r="K244" s="17">
        <f t="shared" si="33"/>
        <v>46.606999999999999</v>
      </c>
      <c r="L244" s="18">
        <f t="shared" si="34"/>
        <v>4170</v>
      </c>
      <c r="M244" s="4">
        <f>L244*60*'Berechnungen 525d'!$D$9/1000</f>
        <v>211.65855319148935</v>
      </c>
      <c r="N244" s="20">
        <f t="shared" si="35"/>
        <v>2221</v>
      </c>
      <c r="O244" s="20">
        <f t="shared" si="36"/>
        <v>2250</v>
      </c>
      <c r="P244" s="20">
        <f t="shared" si="37"/>
        <v>-29</v>
      </c>
      <c r="Q244" s="19">
        <f t="shared" si="38"/>
        <v>2221</v>
      </c>
      <c r="R244" s="19">
        <f t="shared" si="39"/>
        <v>66.180000000000007</v>
      </c>
      <c r="S244" s="19">
        <f t="shared" si="40"/>
        <v>2154.8200000000002</v>
      </c>
      <c r="T244" s="47">
        <f t="shared" si="41"/>
        <v>66.180000000000007</v>
      </c>
      <c r="U244" s="50">
        <f t="shared" si="42"/>
        <v>456</v>
      </c>
      <c r="V244" s="48">
        <f t="shared" si="43"/>
        <v>3.6320000000000001</v>
      </c>
    </row>
    <row r="245" spans="1:22" x14ac:dyDescent="0.25">
      <c r="A245">
        <v>46797</v>
      </c>
      <c r="B245">
        <v>4170</v>
      </c>
      <c r="C245">
        <v>3.6320000000000001</v>
      </c>
      <c r="D245">
        <v>66.180000000000007</v>
      </c>
      <c r="E245">
        <v>2221</v>
      </c>
      <c r="F245">
        <v>2250</v>
      </c>
      <c r="G245">
        <v>456</v>
      </c>
      <c r="K245" s="17">
        <f t="shared" si="33"/>
        <v>46.796999999999997</v>
      </c>
      <c r="L245" s="18">
        <f t="shared" si="34"/>
        <v>4170</v>
      </c>
      <c r="M245" s="4">
        <f>L245*60*'Berechnungen 525d'!$D$9/1000</f>
        <v>211.65855319148935</v>
      </c>
      <c r="N245" s="20">
        <f t="shared" si="35"/>
        <v>2221</v>
      </c>
      <c r="O245" s="20">
        <f t="shared" si="36"/>
        <v>2250</v>
      </c>
      <c r="P245" s="20">
        <f t="shared" si="37"/>
        <v>-29</v>
      </c>
      <c r="Q245" s="19">
        <f t="shared" si="38"/>
        <v>2221</v>
      </c>
      <c r="R245" s="19">
        <f t="shared" si="39"/>
        <v>66.180000000000007</v>
      </c>
      <c r="S245" s="19">
        <f t="shared" si="40"/>
        <v>2154.8200000000002</v>
      </c>
      <c r="T245" s="47">
        <f t="shared" si="41"/>
        <v>66.180000000000007</v>
      </c>
      <c r="U245" s="50">
        <f t="shared" si="42"/>
        <v>456</v>
      </c>
      <c r="V245" s="48">
        <f t="shared" si="43"/>
        <v>3.6320000000000001</v>
      </c>
    </row>
    <row r="246" spans="1:22" x14ac:dyDescent="0.25">
      <c r="A246">
        <v>46997</v>
      </c>
      <c r="B246">
        <v>4170</v>
      </c>
      <c r="C246">
        <v>3.6320000000000001</v>
      </c>
      <c r="D246">
        <v>66.180000000000007</v>
      </c>
      <c r="E246">
        <v>2218</v>
      </c>
      <c r="F246">
        <v>2250</v>
      </c>
      <c r="G246">
        <v>456</v>
      </c>
      <c r="K246" s="17">
        <f t="shared" si="33"/>
        <v>46.997</v>
      </c>
      <c r="L246" s="18">
        <f t="shared" si="34"/>
        <v>4170</v>
      </c>
      <c r="M246" s="4">
        <f>L246*60*'Berechnungen 525d'!$D$9/1000</f>
        <v>211.65855319148935</v>
      </c>
      <c r="N246" s="20">
        <f t="shared" si="35"/>
        <v>2218</v>
      </c>
      <c r="O246" s="20">
        <f t="shared" si="36"/>
        <v>2250</v>
      </c>
      <c r="P246" s="20">
        <f t="shared" si="37"/>
        <v>-32</v>
      </c>
      <c r="Q246" s="19">
        <f t="shared" si="38"/>
        <v>2218</v>
      </c>
      <c r="R246" s="19">
        <f t="shared" si="39"/>
        <v>66.180000000000007</v>
      </c>
      <c r="S246" s="19">
        <f t="shared" si="40"/>
        <v>2151.8200000000002</v>
      </c>
      <c r="T246" s="47">
        <f t="shared" si="41"/>
        <v>66.180000000000007</v>
      </c>
      <c r="U246" s="50">
        <f t="shared" si="42"/>
        <v>456</v>
      </c>
      <c r="V246" s="48">
        <f t="shared" si="43"/>
        <v>3.6320000000000001</v>
      </c>
    </row>
    <row r="247" spans="1:22" x14ac:dyDescent="0.25">
      <c r="A247">
        <v>47188</v>
      </c>
      <c r="B247">
        <v>4197</v>
      </c>
      <c r="C247">
        <v>3.6320000000000001</v>
      </c>
      <c r="D247">
        <v>66.180000000000007</v>
      </c>
      <c r="E247">
        <v>2218</v>
      </c>
      <c r="F247">
        <v>2250</v>
      </c>
      <c r="G247">
        <v>456</v>
      </c>
      <c r="K247" s="17">
        <f t="shared" si="33"/>
        <v>47.188000000000002</v>
      </c>
      <c r="L247" s="18">
        <f t="shared" si="34"/>
        <v>4197</v>
      </c>
      <c r="M247" s="4">
        <f>L247*60*'Berechnungen 525d'!$D$9/1000</f>
        <v>213.02900425531914</v>
      </c>
      <c r="N247" s="20">
        <f t="shared" si="35"/>
        <v>2218</v>
      </c>
      <c r="O247" s="20">
        <f t="shared" si="36"/>
        <v>2250</v>
      </c>
      <c r="P247" s="20">
        <f t="shared" si="37"/>
        <v>-32</v>
      </c>
      <c r="Q247" s="19">
        <f t="shared" si="38"/>
        <v>2218</v>
      </c>
      <c r="R247" s="19">
        <f t="shared" si="39"/>
        <v>66.180000000000007</v>
      </c>
      <c r="S247" s="19">
        <f t="shared" si="40"/>
        <v>2151.8200000000002</v>
      </c>
      <c r="T247" s="47">
        <f t="shared" si="41"/>
        <v>66.180000000000007</v>
      </c>
      <c r="U247" s="50">
        <f t="shared" si="42"/>
        <v>456</v>
      </c>
      <c r="V247" s="48">
        <f t="shared" si="43"/>
        <v>3.6320000000000001</v>
      </c>
    </row>
    <row r="248" spans="1:22" x14ac:dyDescent="0.25">
      <c r="A248">
        <v>47378</v>
      </c>
      <c r="B248">
        <v>4197</v>
      </c>
      <c r="C248">
        <v>3.6320000000000001</v>
      </c>
      <c r="D248">
        <v>66.180000000000007</v>
      </c>
      <c r="E248">
        <v>2218</v>
      </c>
      <c r="F248">
        <v>2250</v>
      </c>
      <c r="G248">
        <v>450</v>
      </c>
      <c r="K248" s="17">
        <f t="shared" si="33"/>
        <v>47.378</v>
      </c>
      <c r="L248" s="18">
        <f t="shared" si="34"/>
        <v>4197</v>
      </c>
      <c r="M248" s="4">
        <f>L248*60*'Berechnungen 525d'!$D$9/1000</f>
        <v>213.02900425531914</v>
      </c>
      <c r="N248" s="20">
        <f t="shared" si="35"/>
        <v>2218</v>
      </c>
      <c r="O248" s="20">
        <f t="shared" si="36"/>
        <v>2250</v>
      </c>
      <c r="P248" s="20">
        <f t="shared" si="37"/>
        <v>-32</v>
      </c>
      <c r="Q248" s="19">
        <f t="shared" si="38"/>
        <v>2218</v>
      </c>
      <c r="R248" s="19">
        <f t="shared" si="39"/>
        <v>66.180000000000007</v>
      </c>
      <c r="S248" s="19">
        <f t="shared" si="40"/>
        <v>2151.8200000000002</v>
      </c>
      <c r="T248" s="47">
        <f t="shared" si="41"/>
        <v>66.180000000000007</v>
      </c>
      <c r="U248" s="50">
        <f t="shared" si="42"/>
        <v>450</v>
      </c>
      <c r="V248" s="48">
        <f t="shared" si="43"/>
        <v>3.6320000000000001</v>
      </c>
    </row>
    <row r="249" spans="1:22" x14ac:dyDescent="0.25">
      <c r="A249">
        <v>47548</v>
      </c>
      <c r="B249">
        <v>4197</v>
      </c>
      <c r="C249">
        <v>3.6320000000000001</v>
      </c>
      <c r="D249">
        <v>64.849999999999994</v>
      </c>
      <c r="E249">
        <v>2218</v>
      </c>
      <c r="F249">
        <v>2250</v>
      </c>
      <c r="G249">
        <v>450</v>
      </c>
      <c r="K249" s="17">
        <f t="shared" si="33"/>
        <v>47.548000000000002</v>
      </c>
      <c r="L249" s="18">
        <f t="shared" si="34"/>
        <v>4197</v>
      </c>
      <c r="M249" s="4">
        <f>L249*60*'Berechnungen 525d'!$D$9/1000</f>
        <v>213.02900425531914</v>
      </c>
      <c r="N249" s="20">
        <f t="shared" si="35"/>
        <v>2218</v>
      </c>
      <c r="O249" s="20">
        <f t="shared" si="36"/>
        <v>2250</v>
      </c>
      <c r="P249" s="20">
        <f t="shared" si="37"/>
        <v>-32</v>
      </c>
      <c r="Q249" s="19">
        <f t="shared" si="38"/>
        <v>2218</v>
      </c>
      <c r="R249" s="19">
        <f t="shared" si="39"/>
        <v>64.849999999999994</v>
      </c>
      <c r="S249" s="19">
        <f t="shared" si="40"/>
        <v>2153.15</v>
      </c>
      <c r="T249" s="47">
        <f t="shared" si="41"/>
        <v>64.849999999999994</v>
      </c>
      <c r="U249" s="50">
        <f t="shared" si="42"/>
        <v>450</v>
      </c>
      <c r="V249" s="48">
        <f t="shared" si="43"/>
        <v>3.6320000000000001</v>
      </c>
    </row>
    <row r="250" spans="1:22" x14ac:dyDescent="0.25">
      <c r="A250">
        <v>47748</v>
      </c>
      <c r="B250">
        <v>4197</v>
      </c>
      <c r="C250">
        <v>3.6280000000000001</v>
      </c>
      <c r="D250">
        <v>64.849999999999994</v>
      </c>
      <c r="E250">
        <v>2218</v>
      </c>
      <c r="F250">
        <v>2250</v>
      </c>
      <c r="G250">
        <v>450</v>
      </c>
      <c r="K250" s="17">
        <f t="shared" si="33"/>
        <v>47.747999999999998</v>
      </c>
      <c r="L250" s="18">
        <f t="shared" si="34"/>
        <v>4197</v>
      </c>
      <c r="M250" s="4">
        <f>L250*60*'Berechnungen 525d'!$D$9/1000</f>
        <v>213.02900425531914</v>
      </c>
      <c r="N250" s="20">
        <f t="shared" si="35"/>
        <v>2218</v>
      </c>
      <c r="O250" s="20">
        <f t="shared" si="36"/>
        <v>2250</v>
      </c>
      <c r="P250" s="20">
        <f t="shared" si="37"/>
        <v>-32</v>
      </c>
      <c r="Q250" s="19">
        <f t="shared" si="38"/>
        <v>2218</v>
      </c>
      <c r="R250" s="19">
        <f t="shared" si="39"/>
        <v>64.849999999999994</v>
      </c>
      <c r="S250" s="19">
        <f t="shared" si="40"/>
        <v>2153.15</v>
      </c>
      <c r="T250" s="47">
        <f t="shared" si="41"/>
        <v>64.849999999999994</v>
      </c>
      <c r="U250" s="50">
        <f t="shared" si="42"/>
        <v>450</v>
      </c>
      <c r="V250" s="48">
        <f t="shared" si="43"/>
        <v>3.6280000000000001</v>
      </c>
    </row>
    <row r="251" spans="1:22" x14ac:dyDescent="0.25">
      <c r="A251">
        <v>47939</v>
      </c>
      <c r="B251">
        <v>4197</v>
      </c>
      <c r="C251">
        <v>3.6280000000000001</v>
      </c>
      <c r="D251">
        <v>64.849999999999994</v>
      </c>
      <c r="E251">
        <v>2218</v>
      </c>
      <c r="F251">
        <v>2247</v>
      </c>
      <c r="G251">
        <v>450</v>
      </c>
      <c r="K251" s="17">
        <f t="shared" si="33"/>
        <v>47.939</v>
      </c>
      <c r="L251" s="18">
        <f t="shared" si="34"/>
        <v>4197</v>
      </c>
      <c r="M251" s="4">
        <f>L251*60*'Berechnungen 525d'!$D$9/1000</f>
        <v>213.02900425531914</v>
      </c>
      <c r="N251" s="20">
        <f t="shared" si="35"/>
        <v>2218</v>
      </c>
      <c r="O251" s="20">
        <f t="shared" si="36"/>
        <v>2247</v>
      </c>
      <c r="P251" s="20">
        <f t="shared" si="37"/>
        <v>-29</v>
      </c>
      <c r="Q251" s="19">
        <f t="shared" si="38"/>
        <v>2218</v>
      </c>
      <c r="R251" s="19">
        <f t="shared" si="39"/>
        <v>64.849999999999994</v>
      </c>
      <c r="S251" s="19">
        <f t="shared" si="40"/>
        <v>2153.15</v>
      </c>
      <c r="T251" s="47">
        <f t="shared" si="41"/>
        <v>64.849999999999994</v>
      </c>
      <c r="U251" s="50">
        <f t="shared" si="42"/>
        <v>450</v>
      </c>
      <c r="V251" s="48">
        <f t="shared" si="43"/>
        <v>3.6280000000000001</v>
      </c>
    </row>
    <row r="252" spans="1:22" x14ac:dyDescent="0.25">
      <c r="A252">
        <v>48109</v>
      </c>
      <c r="B252">
        <v>4197</v>
      </c>
      <c r="C252">
        <v>3.6280000000000001</v>
      </c>
      <c r="D252">
        <v>64.849999999999994</v>
      </c>
      <c r="E252">
        <v>2216</v>
      </c>
      <c r="F252">
        <v>2247</v>
      </c>
      <c r="G252">
        <v>450</v>
      </c>
      <c r="K252" s="17">
        <f t="shared" si="33"/>
        <v>48.109000000000002</v>
      </c>
      <c r="L252" s="18">
        <f t="shared" si="34"/>
        <v>4197</v>
      </c>
      <c r="M252" s="4">
        <f>L252*60*'Berechnungen 525d'!$D$9/1000</f>
        <v>213.02900425531914</v>
      </c>
      <c r="N252" s="20">
        <f t="shared" si="35"/>
        <v>2216</v>
      </c>
      <c r="O252" s="20">
        <f t="shared" si="36"/>
        <v>2247</v>
      </c>
      <c r="P252" s="20">
        <f t="shared" si="37"/>
        <v>-31</v>
      </c>
      <c r="Q252" s="19">
        <f t="shared" si="38"/>
        <v>2216</v>
      </c>
      <c r="R252" s="19">
        <f t="shared" si="39"/>
        <v>64.849999999999994</v>
      </c>
      <c r="S252" s="19">
        <f t="shared" si="40"/>
        <v>2151.15</v>
      </c>
      <c r="T252" s="47">
        <f t="shared" si="41"/>
        <v>64.849999999999994</v>
      </c>
      <c r="U252" s="50">
        <f t="shared" si="42"/>
        <v>450</v>
      </c>
      <c r="V252" s="48">
        <f t="shared" si="43"/>
        <v>3.6280000000000001</v>
      </c>
    </row>
    <row r="253" spans="1:22" x14ac:dyDescent="0.25">
      <c r="A253">
        <v>48309</v>
      </c>
      <c r="B253">
        <v>4230</v>
      </c>
      <c r="C253">
        <v>3.6280000000000001</v>
      </c>
      <c r="D253">
        <v>64.849999999999994</v>
      </c>
      <c r="E253">
        <v>2216</v>
      </c>
      <c r="F253">
        <v>2247</v>
      </c>
      <c r="G253">
        <v>450</v>
      </c>
      <c r="K253" s="17">
        <f t="shared" si="33"/>
        <v>48.308999999999997</v>
      </c>
      <c r="L253" s="18">
        <f t="shared" si="34"/>
        <v>4230</v>
      </c>
      <c r="M253" s="4">
        <f>L253*60*'Berechnungen 525d'!$D$9/1000</f>
        <v>214.70400000000001</v>
      </c>
      <c r="N253" s="20">
        <f t="shared" si="35"/>
        <v>2216</v>
      </c>
      <c r="O253" s="20">
        <f t="shared" si="36"/>
        <v>2247</v>
      </c>
      <c r="P253" s="20">
        <f t="shared" si="37"/>
        <v>-31</v>
      </c>
      <c r="Q253" s="19">
        <f t="shared" si="38"/>
        <v>2216</v>
      </c>
      <c r="R253" s="19">
        <f t="shared" si="39"/>
        <v>64.849999999999994</v>
      </c>
      <c r="S253" s="19">
        <f t="shared" si="40"/>
        <v>2151.15</v>
      </c>
      <c r="T253" s="47">
        <f t="shared" si="41"/>
        <v>64.849999999999994</v>
      </c>
      <c r="U253" s="50">
        <f t="shared" si="42"/>
        <v>450</v>
      </c>
      <c r="V253" s="48">
        <f t="shared" si="43"/>
        <v>3.6280000000000001</v>
      </c>
    </row>
    <row r="254" spans="1:22" x14ac:dyDescent="0.25">
      <c r="A254">
        <v>48479</v>
      </c>
      <c r="B254">
        <v>4230</v>
      </c>
      <c r="C254">
        <v>3.6280000000000001</v>
      </c>
      <c r="D254">
        <v>64.849999999999994</v>
      </c>
      <c r="E254">
        <v>2216</v>
      </c>
      <c r="F254">
        <v>2247</v>
      </c>
      <c r="G254">
        <v>446</v>
      </c>
      <c r="K254" s="17">
        <f t="shared" si="33"/>
        <v>48.478999999999999</v>
      </c>
      <c r="L254" s="18">
        <f t="shared" si="34"/>
        <v>4230</v>
      </c>
      <c r="M254" s="4">
        <f>L254*60*'Berechnungen 525d'!$D$9/1000</f>
        <v>214.70400000000001</v>
      </c>
      <c r="N254" s="20">
        <f t="shared" si="35"/>
        <v>2216</v>
      </c>
      <c r="O254" s="20">
        <f t="shared" si="36"/>
        <v>2247</v>
      </c>
      <c r="P254" s="20">
        <f t="shared" si="37"/>
        <v>-31</v>
      </c>
      <c r="Q254" s="19">
        <f t="shared" si="38"/>
        <v>2216</v>
      </c>
      <c r="R254" s="19">
        <f t="shared" si="39"/>
        <v>64.849999999999994</v>
      </c>
      <c r="S254" s="19">
        <f t="shared" si="40"/>
        <v>2151.15</v>
      </c>
      <c r="T254" s="47">
        <f t="shared" si="41"/>
        <v>64.849999999999994</v>
      </c>
      <c r="U254" s="50">
        <f t="shared" si="42"/>
        <v>446</v>
      </c>
      <c r="V254" s="48">
        <f t="shared" si="43"/>
        <v>3.6280000000000001</v>
      </c>
    </row>
    <row r="255" spans="1:22" x14ac:dyDescent="0.25">
      <c r="A255">
        <v>48670</v>
      </c>
      <c r="B255">
        <v>4230</v>
      </c>
      <c r="C255">
        <v>3.6280000000000001</v>
      </c>
      <c r="D255">
        <v>64.650000000000006</v>
      </c>
      <c r="E255">
        <v>2216</v>
      </c>
      <c r="F255">
        <v>2247</v>
      </c>
      <c r="G255">
        <v>446</v>
      </c>
      <c r="K255" s="17">
        <f t="shared" ref="K255:K264" si="44">A255/1000</f>
        <v>48.67</v>
      </c>
      <c r="L255" s="18">
        <f t="shared" ref="L255:L264" si="45">IF(ISBLANK(B255),L254,B255)</f>
        <v>4230</v>
      </c>
      <c r="M255" s="4">
        <f>L255*60*'Berechnungen 525d'!$D$9/1000</f>
        <v>214.70400000000001</v>
      </c>
      <c r="N255" s="20">
        <f t="shared" ref="N255:N264" si="46">IF(ISBLANK(E255),N254,E255)</f>
        <v>2216</v>
      </c>
      <c r="O255" s="20">
        <f t="shared" ref="O255:O264" si="47">IF(ISBLANK(F255),O254,F255)</f>
        <v>2247</v>
      </c>
      <c r="P255" s="20">
        <f t="shared" ref="P255:P264" si="48">N255-O255</f>
        <v>-31</v>
      </c>
      <c r="Q255" s="19">
        <f t="shared" ref="Q255:Q264" si="49">IF(ISBLANK(E255),Q254,E255)</f>
        <v>2216</v>
      </c>
      <c r="R255" s="19">
        <f t="shared" ref="R255:R264" si="50">IF(ISBLANK(D255),R254,D255)</f>
        <v>64.650000000000006</v>
      </c>
      <c r="S255" s="19">
        <f t="shared" ref="S255:S264" si="51">Q255-R255</f>
        <v>2151.35</v>
      </c>
      <c r="T255" s="47">
        <f t="shared" ref="T255:T264" si="52">D255</f>
        <v>64.650000000000006</v>
      </c>
      <c r="U255" s="50">
        <f t="shared" ref="U255:U264" si="53">G255</f>
        <v>446</v>
      </c>
      <c r="V255" s="48">
        <f t="shared" ref="V255:V264" si="54">C255</f>
        <v>3.6280000000000001</v>
      </c>
    </row>
    <row r="256" spans="1:22" x14ac:dyDescent="0.25">
      <c r="A256">
        <v>48860</v>
      </c>
      <c r="B256">
        <v>4230</v>
      </c>
      <c r="C256">
        <v>3.6280000000000001</v>
      </c>
      <c r="D256">
        <v>64.650000000000006</v>
      </c>
      <c r="E256">
        <v>2216</v>
      </c>
      <c r="F256">
        <v>2247</v>
      </c>
      <c r="G256">
        <v>446</v>
      </c>
      <c r="K256" s="17">
        <f t="shared" si="44"/>
        <v>48.86</v>
      </c>
      <c r="L256" s="18">
        <f t="shared" si="45"/>
        <v>4230</v>
      </c>
      <c r="M256" s="4">
        <f>L256*60*'Berechnungen 525d'!$D$9/1000</f>
        <v>214.70400000000001</v>
      </c>
      <c r="N256" s="20">
        <f t="shared" si="46"/>
        <v>2216</v>
      </c>
      <c r="O256" s="20">
        <f t="shared" si="47"/>
        <v>2247</v>
      </c>
      <c r="P256" s="20">
        <f t="shared" si="48"/>
        <v>-31</v>
      </c>
      <c r="Q256" s="19">
        <f t="shared" si="49"/>
        <v>2216</v>
      </c>
      <c r="R256" s="19">
        <f t="shared" si="50"/>
        <v>64.650000000000006</v>
      </c>
      <c r="S256" s="19">
        <f t="shared" si="51"/>
        <v>2151.35</v>
      </c>
      <c r="T256" s="47">
        <f t="shared" si="52"/>
        <v>64.650000000000006</v>
      </c>
      <c r="U256" s="50">
        <f t="shared" si="53"/>
        <v>446</v>
      </c>
      <c r="V256" s="48">
        <f t="shared" si="54"/>
        <v>3.6280000000000001</v>
      </c>
    </row>
    <row r="257" spans="1:22" x14ac:dyDescent="0.25">
      <c r="A257">
        <v>49040</v>
      </c>
      <c r="B257">
        <v>4230</v>
      </c>
      <c r="C257">
        <v>3.6280000000000001</v>
      </c>
      <c r="D257">
        <v>64.650000000000006</v>
      </c>
      <c r="E257">
        <v>2216</v>
      </c>
      <c r="F257">
        <v>2241</v>
      </c>
      <c r="G257">
        <v>446</v>
      </c>
      <c r="K257" s="17">
        <f t="shared" si="44"/>
        <v>49.04</v>
      </c>
      <c r="L257" s="18">
        <f t="shared" si="45"/>
        <v>4230</v>
      </c>
      <c r="M257" s="4">
        <f>L257*60*'Berechnungen 525d'!$D$9/1000</f>
        <v>214.70400000000001</v>
      </c>
      <c r="N257" s="20">
        <f t="shared" si="46"/>
        <v>2216</v>
      </c>
      <c r="O257" s="20">
        <f t="shared" si="47"/>
        <v>2241</v>
      </c>
      <c r="P257" s="20">
        <f t="shared" si="48"/>
        <v>-25</v>
      </c>
      <c r="Q257" s="19">
        <f t="shared" si="49"/>
        <v>2216</v>
      </c>
      <c r="R257" s="19">
        <f t="shared" si="50"/>
        <v>64.650000000000006</v>
      </c>
      <c r="S257" s="19">
        <f t="shared" si="51"/>
        <v>2151.35</v>
      </c>
      <c r="T257" s="47">
        <f t="shared" si="52"/>
        <v>64.650000000000006</v>
      </c>
      <c r="U257" s="50">
        <f t="shared" si="53"/>
        <v>446</v>
      </c>
      <c r="V257" s="48">
        <f t="shared" si="54"/>
        <v>3.6280000000000001</v>
      </c>
    </row>
    <row r="258" spans="1:22" x14ac:dyDescent="0.25">
      <c r="A258">
        <v>49231</v>
      </c>
      <c r="B258">
        <v>4230</v>
      </c>
      <c r="C258">
        <v>3.6280000000000001</v>
      </c>
      <c r="D258">
        <v>64.650000000000006</v>
      </c>
      <c r="E258">
        <v>2213</v>
      </c>
      <c r="F258">
        <v>2241</v>
      </c>
      <c r="G258">
        <v>446</v>
      </c>
      <c r="K258" s="17">
        <f t="shared" si="44"/>
        <v>49.231000000000002</v>
      </c>
      <c r="L258" s="18">
        <f t="shared" si="45"/>
        <v>4230</v>
      </c>
      <c r="M258" s="4">
        <f>L258*60*'Berechnungen 525d'!$D$9/1000</f>
        <v>214.70400000000001</v>
      </c>
      <c r="N258" s="20">
        <f t="shared" si="46"/>
        <v>2213</v>
      </c>
      <c r="O258" s="20">
        <f t="shared" si="47"/>
        <v>2241</v>
      </c>
      <c r="P258" s="20">
        <f t="shared" si="48"/>
        <v>-28</v>
      </c>
      <c r="Q258" s="19">
        <f t="shared" si="49"/>
        <v>2213</v>
      </c>
      <c r="R258" s="19">
        <f t="shared" si="50"/>
        <v>64.650000000000006</v>
      </c>
      <c r="S258" s="19">
        <f t="shared" si="51"/>
        <v>2148.35</v>
      </c>
      <c r="T258" s="47">
        <f t="shared" si="52"/>
        <v>64.650000000000006</v>
      </c>
      <c r="U258" s="50">
        <f t="shared" si="53"/>
        <v>446</v>
      </c>
      <c r="V258" s="48">
        <f t="shared" si="54"/>
        <v>3.6280000000000001</v>
      </c>
    </row>
    <row r="259" spans="1:22" x14ac:dyDescent="0.25">
      <c r="A259">
        <v>49411</v>
      </c>
      <c r="B259">
        <v>4247</v>
      </c>
      <c r="C259">
        <v>3.6280000000000001</v>
      </c>
      <c r="D259">
        <v>64.650000000000006</v>
      </c>
      <c r="E259">
        <v>2213</v>
      </c>
      <c r="F259">
        <v>2241</v>
      </c>
      <c r="G259">
        <v>446</v>
      </c>
      <c r="K259" s="17">
        <f t="shared" si="44"/>
        <v>49.411000000000001</v>
      </c>
      <c r="L259" s="18">
        <f t="shared" si="45"/>
        <v>4247</v>
      </c>
      <c r="M259" s="4">
        <f>L259*60*'Berechnungen 525d'!$D$9/1000</f>
        <v>215.56687659574465</v>
      </c>
      <c r="N259" s="20">
        <f t="shared" si="46"/>
        <v>2213</v>
      </c>
      <c r="O259" s="20">
        <f t="shared" si="47"/>
        <v>2241</v>
      </c>
      <c r="P259" s="20">
        <f t="shared" si="48"/>
        <v>-28</v>
      </c>
      <c r="Q259" s="19">
        <f t="shared" si="49"/>
        <v>2213</v>
      </c>
      <c r="R259" s="19">
        <f t="shared" si="50"/>
        <v>64.650000000000006</v>
      </c>
      <c r="S259" s="19">
        <f t="shared" si="51"/>
        <v>2148.35</v>
      </c>
      <c r="T259" s="47">
        <f t="shared" si="52"/>
        <v>64.650000000000006</v>
      </c>
      <c r="U259" s="50">
        <f t="shared" si="53"/>
        <v>446</v>
      </c>
      <c r="V259" s="48">
        <f t="shared" si="54"/>
        <v>3.6280000000000001</v>
      </c>
    </row>
    <row r="260" spans="1:22" x14ac:dyDescent="0.25">
      <c r="A260">
        <v>49601</v>
      </c>
      <c r="B260">
        <v>4247</v>
      </c>
      <c r="C260">
        <v>3.6280000000000001</v>
      </c>
      <c r="D260">
        <v>64.650000000000006</v>
      </c>
      <c r="E260">
        <v>2213</v>
      </c>
      <c r="F260">
        <v>2241</v>
      </c>
      <c r="G260">
        <v>446</v>
      </c>
      <c r="K260" s="17">
        <f t="shared" si="44"/>
        <v>49.600999999999999</v>
      </c>
      <c r="L260" s="18">
        <f t="shared" si="45"/>
        <v>4247</v>
      </c>
      <c r="M260" s="4">
        <f>L260*60*'Berechnungen 525d'!$D$9/1000</f>
        <v>215.56687659574465</v>
      </c>
      <c r="N260" s="20">
        <f t="shared" si="46"/>
        <v>2213</v>
      </c>
      <c r="O260" s="20">
        <f t="shared" si="47"/>
        <v>2241</v>
      </c>
      <c r="P260" s="20">
        <f t="shared" si="48"/>
        <v>-28</v>
      </c>
      <c r="Q260" s="19">
        <f t="shared" si="49"/>
        <v>2213</v>
      </c>
      <c r="R260" s="19">
        <f t="shared" si="50"/>
        <v>64.650000000000006</v>
      </c>
      <c r="S260" s="19">
        <f t="shared" si="51"/>
        <v>2148.35</v>
      </c>
      <c r="T260" s="47">
        <f t="shared" si="52"/>
        <v>64.650000000000006</v>
      </c>
      <c r="U260" s="50">
        <f t="shared" si="53"/>
        <v>446</v>
      </c>
      <c r="V260" s="48">
        <f t="shared" si="54"/>
        <v>3.6280000000000001</v>
      </c>
    </row>
    <row r="261" spans="1:22" x14ac:dyDescent="0.25">
      <c r="A261">
        <v>49791</v>
      </c>
      <c r="B261">
        <v>4247</v>
      </c>
      <c r="C261">
        <v>3.6280000000000001</v>
      </c>
      <c r="D261">
        <v>64.349999999999994</v>
      </c>
      <c r="E261">
        <v>2213</v>
      </c>
      <c r="F261">
        <v>2241</v>
      </c>
      <c r="G261">
        <v>446</v>
      </c>
      <c r="K261" s="17">
        <f t="shared" si="44"/>
        <v>49.790999999999997</v>
      </c>
      <c r="L261" s="18">
        <f t="shared" si="45"/>
        <v>4247</v>
      </c>
      <c r="M261" s="4">
        <f>L261*60*'Berechnungen 525d'!$D$9/1000</f>
        <v>215.56687659574465</v>
      </c>
      <c r="N261" s="20">
        <f t="shared" si="46"/>
        <v>2213</v>
      </c>
      <c r="O261" s="20">
        <f t="shared" si="47"/>
        <v>2241</v>
      </c>
      <c r="P261" s="20">
        <f t="shared" si="48"/>
        <v>-28</v>
      </c>
      <c r="Q261" s="19">
        <f t="shared" si="49"/>
        <v>2213</v>
      </c>
      <c r="R261" s="19">
        <f t="shared" si="50"/>
        <v>64.349999999999994</v>
      </c>
      <c r="S261" s="19">
        <f t="shared" si="51"/>
        <v>2148.65</v>
      </c>
      <c r="T261" s="47">
        <f t="shared" si="52"/>
        <v>64.349999999999994</v>
      </c>
      <c r="U261" s="50">
        <f t="shared" si="53"/>
        <v>446</v>
      </c>
      <c r="V261" s="48">
        <f t="shared" si="54"/>
        <v>3.6280000000000001</v>
      </c>
    </row>
    <row r="262" spans="1:22" x14ac:dyDescent="0.25">
      <c r="A262">
        <v>49982</v>
      </c>
      <c r="B262">
        <v>4247</v>
      </c>
      <c r="C262">
        <v>3.6320000000000001</v>
      </c>
      <c r="D262">
        <v>64.349999999999994</v>
      </c>
      <c r="E262">
        <v>2213</v>
      </c>
      <c r="F262">
        <v>2241</v>
      </c>
      <c r="G262">
        <v>446</v>
      </c>
      <c r="K262" s="17">
        <f t="shared" si="44"/>
        <v>49.981999999999999</v>
      </c>
      <c r="L262" s="18">
        <f t="shared" si="45"/>
        <v>4247</v>
      </c>
      <c r="M262" s="4">
        <f>L262*60*'Berechnungen 525d'!$D$9/1000</f>
        <v>215.56687659574465</v>
      </c>
      <c r="N262" s="20">
        <f t="shared" si="46"/>
        <v>2213</v>
      </c>
      <c r="O262" s="20">
        <f t="shared" si="47"/>
        <v>2241</v>
      </c>
      <c r="P262" s="20">
        <f t="shared" si="48"/>
        <v>-28</v>
      </c>
      <c r="Q262" s="19">
        <f t="shared" si="49"/>
        <v>2213</v>
      </c>
      <c r="R262" s="19">
        <f t="shared" si="50"/>
        <v>64.349999999999994</v>
      </c>
      <c r="S262" s="19">
        <f t="shared" si="51"/>
        <v>2148.65</v>
      </c>
      <c r="T262" s="47">
        <f t="shared" si="52"/>
        <v>64.349999999999994</v>
      </c>
      <c r="U262" s="50">
        <f t="shared" si="53"/>
        <v>446</v>
      </c>
      <c r="V262" s="48">
        <f t="shared" si="54"/>
        <v>3.6320000000000001</v>
      </c>
    </row>
    <row r="263" spans="1:22" x14ac:dyDescent="0.25">
      <c r="A263">
        <v>50172</v>
      </c>
      <c r="B263">
        <v>4247</v>
      </c>
      <c r="C263">
        <v>3.6320000000000001</v>
      </c>
      <c r="D263">
        <v>64.349999999999994</v>
      </c>
      <c r="E263">
        <v>2213</v>
      </c>
      <c r="F263">
        <v>2241</v>
      </c>
      <c r="G263">
        <v>446</v>
      </c>
      <c r="K263" s="17">
        <f t="shared" si="44"/>
        <v>50.171999999999997</v>
      </c>
      <c r="L263" s="18">
        <f t="shared" si="45"/>
        <v>4247</v>
      </c>
      <c r="M263" s="4">
        <f>L263*60*'Berechnungen 525d'!$D$9/1000</f>
        <v>215.56687659574465</v>
      </c>
      <c r="N263" s="20">
        <f t="shared" si="46"/>
        <v>2213</v>
      </c>
      <c r="O263" s="20">
        <f t="shared" si="47"/>
        <v>2241</v>
      </c>
      <c r="P263" s="20">
        <f t="shared" si="48"/>
        <v>-28</v>
      </c>
      <c r="Q263" s="19">
        <f t="shared" si="49"/>
        <v>2213</v>
      </c>
      <c r="R263" s="19">
        <f t="shared" si="50"/>
        <v>64.349999999999994</v>
      </c>
      <c r="S263" s="19">
        <f t="shared" si="51"/>
        <v>2148.65</v>
      </c>
      <c r="T263" s="47">
        <f t="shared" si="52"/>
        <v>64.349999999999994</v>
      </c>
      <c r="U263" s="50">
        <f t="shared" si="53"/>
        <v>446</v>
      </c>
      <c r="V263" s="48">
        <f t="shared" si="54"/>
        <v>3.6320000000000001</v>
      </c>
    </row>
    <row r="264" spans="1:22" x14ac:dyDescent="0.25">
      <c r="A264">
        <v>50352</v>
      </c>
      <c r="B264">
        <v>4247</v>
      </c>
      <c r="C264">
        <v>3.6320000000000001</v>
      </c>
      <c r="D264">
        <v>64.349999999999994</v>
      </c>
      <c r="E264">
        <v>2208</v>
      </c>
      <c r="F264">
        <v>2241</v>
      </c>
      <c r="G264">
        <v>446</v>
      </c>
      <c r="K264" s="17">
        <f t="shared" si="44"/>
        <v>50.351999999999997</v>
      </c>
      <c r="L264" s="18">
        <f t="shared" si="45"/>
        <v>4247</v>
      </c>
      <c r="M264" s="4">
        <f>L264*60*'Berechnungen 525d'!$D$9/1000</f>
        <v>215.56687659574465</v>
      </c>
      <c r="N264" s="20">
        <f t="shared" si="46"/>
        <v>2208</v>
      </c>
      <c r="O264" s="20">
        <f t="shared" si="47"/>
        <v>2241</v>
      </c>
      <c r="P264" s="20">
        <f t="shared" si="48"/>
        <v>-33</v>
      </c>
      <c r="Q264" s="19">
        <f t="shared" si="49"/>
        <v>2208</v>
      </c>
      <c r="R264" s="19">
        <f t="shared" si="50"/>
        <v>64.349999999999994</v>
      </c>
      <c r="S264" s="19">
        <f t="shared" si="51"/>
        <v>2143.65</v>
      </c>
      <c r="T264" s="47">
        <f t="shared" si="52"/>
        <v>64.349999999999994</v>
      </c>
      <c r="U264" s="50">
        <f t="shared" si="53"/>
        <v>446</v>
      </c>
      <c r="V264" s="48">
        <f t="shared" si="54"/>
        <v>3.6320000000000001</v>
      </c>
    </row>
    <row r="266" spans="1:22" x14ac:dyDescent="0.25">
      <c r="N266" s="20">
        <f>MAX(N5:N264)</f>
        <v>2353</v>
      </c>
      <c r="O266" s="20">
        <f t="shared" ref="O266:V266" si="55">MAX(O5:O264)</f>
        <v>2250</v>
      </c>
      <c r="P266" s="20">
        <f t="shared" si="55"/>
        <v>163</v>
      </c>
      <c r="Q266" s="20">
        <f t="shared" si="55"/>
        <v>2353</v>
      </c>
      <c r="R266" s="20">
        <f t="shared" si="55"/>
        <v>75.41</v>
      </c>
      <c r="S266" s="20">
        <f t="shared" si="55"/>
        <v>2280.23</v>
      </c>
      <c r="T266" s="47">
        <f t="shared" si="55"/>
        <v>75.41</v>
      </c>
      <c r="U266" s="50">
        <f t="shared" si="55"/>
        <v>510</v>
      </c>
      <c r="V266" s="48">
        <f t="shared" si="55"/>
        <v>3.8759999999999999</v>
      </c>
    </row>
  </sheetData>
  <mergeCells count="2">
    <mergeCell ref="A1:F1"/>
    <mergeCell ref="K1:S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61"/>
  <sheetViews>
    <sheetView topLeftCell="L1" zoomScale="90" zoomScaleNormal="90" workbookViewId="0">
      <selection activeCell="S202" sqref="S202"/>
    </sheetView>
  </sheetViews>
  <sheetFormatPr baseColWidth="10" defaultRowHeight="15" x14ac:dyDescent="0.25"/>
  <cols>
    <col min="1" max="1" width="7.42578125" hidden="1" customWidth="1"/>
    <col min="2" max="4" width="6.28515625" hidden="1" customWidth="1"/>
    <col min="5" max="10" width="10" hidden="1" customWidth="1"/>
    <col min="11" max="11" width="6" hidden="1" customWidth="1"/>
    <col min="13" max="13" width="12" bestFit="1" customWidth="1"/>
    <col min="15" max="20" width="14.28515625" customWidth="1"/>
    <col min="28" max="28" width="6" customWidth="1"/>
    <col min="29" max="29" width="5" customWidth="1"/>
    <col min="30" max="31" width="8" customWidth="1"/>
    <col min="32" max="33" width="5" customWidth="1"/>
    <col min="34" max="34" width="6" customWidth="1"/>
  </cols>
  <sheetData>
    <row r="1" spans="1:43" x14ac:dyDescent="0.25">
      <c r="A1" s="128" t="s">
        <v>59</v>
      </c>
      <c r="B1" s="128"/>
      <c r="C1" s="128"/>
      <c r="D1" s="128"/>
      <c r="E1" s="128"/>
      <c r="F1" s="128"/>
      <c r="G1" s="43"/>
      <c r="H1" s="43"/>
      <c r="I1" s="43"/>
      <c r="J1" s="43"/>
      <c r="L1" s="128" t="s">
        <v>60</v>
      </c>
      <c r="M1" s="128"/>
      <c r="N1" s="128"/>
      <c r="O1" s="128"/>
      <c r="P1" s="128"/>
      <c r="Q1" s="128"/>
      <c r="R1" s="128"/>
      <c r="S1" s="128"/>
      <c r="T1" s="128"/>
    </row>
    <row r="2" spans="1:43" ht="121.5" x14ac:dyDescent="0.25">
      <c r="A2" t="s">
        <v>35</v>
      </c>
      <c r="B2" s="46" t="s">
        <v>67</v>
      </c>
      <c r="C2" s="46" t="s">
        <v>68</v>
      </c>
      <c r="D2" s="46" t="s">
        <v>69</v>
      </c>
      <c r="E2" s="46" t="s">
        <v>70</v>
      </c>
      <c r="F2" s="46" t="s">
        <v>71</v>
      </c>
      <c r="G2" s="46" t="s">
        <v>72</v>
      </c>
      <c r="H2" s="46" t="s">
        <v>73</v>
      </c>
      <c r="I2" s="45"/>
      <c r="J2" s="41"/>
      <c r="K2" s="41"/>
      <c r="L2" s="42" t="s">
        <v>36</v>
      </c>
      <c r="M2" s="42" t="s">
        <v>37</v>
      </c>
      <c r="N2" s="42" t="s">
        <v>43</v>
      </c>
      <c r="O2" s="42" t="s">
        <v>62</v>
      </c>
      <c r="P2" s="42" t="s">
        <v>61</v>
      </c>
      <c r="Q2" s="42" t="s">
        <v>65</v>
      </c>
      <c r="R2" s="42" t="s">
        <v>64</v>
      </c>
      <c r="S2" s="42" t="s">
        <v>63</v>
      </c>
      <c r="T2" s="42" t="s">
        <v>66</v>
      </c>
      <c r="U2" s="42" t="s">
        <v>75</v>
      </c>
      <c r="V2" s="42" t="s">
        <v>74</v>
      </c>
    </row>
    <row r="3" spans="1:43" x14ac:dyDescent="0.25">
      <c r="A3">
        <v>751</v>
      </c>
      <c r="B3">
        <v>1069</v>
      </c>
      <c r="C3">
        <v>1017</v>
      </c>
      <c r="D3">
        <v>388.94600000000003</v>
      </c>
      <c r="E3">
        <v>429.887</v>
      </c>
      <c r="F3">
        <v>31.3</v>
      </c>
      <c r="G3">
        <v>1262</v>
      </c>
      <c r="H3">
        <v>3.9009999999999998</v>
      </c>
      <c r="L3" s="17">
        <f>A3/1000</f>
        <v>0.751</v>
      </c>
      <c r="M3" s="18">
        <f>IF(ISBLANK(G3),M2,G3)</f>
        <v>1262</v>
      </c>
      <c r="N3" s="4">
        <f>M3*60*'Berechnungen 525d'!$D$9/1000</f>
        <v>64.055897872340424</v>
      </c>
      <c r="O3" s="20">
        <f>IF(ISBLANK(B3),O2,B3)</f>
        <v>1069</v>
      </c>
      <c r="P3" s="20">
        <f>IF(ISBLANK(C3),P2,C3)</f>
        <v>1017</v>
      </c>
      <c r="Q3" s="20">
        <f>O3-P3</f>
        <v>52</v>
      </c>
      <c r="R3" s="19">
        <f>IF(ISBLANK(E3),R2,E3)</f>
        <v>429.887</v>
      </c>
      <c r="S3" s="19">
        <f>IF(ISBLANK(D3),S2,D3)</f>
        <v>388.94600000000003</v>
      </c>
      <c r="T3" s="19">
        <f>R3-S3</f>
        <v>40.940999999999974</v>
      </c>
      <c r="U3" s="47">
        <f>F3</f>
        <v>31.3</v>
      </c>
      <c r="V3" s="48">
        <f>H3</f>
        <v>3.9009999999999998</v>
      </c>
      <c r="W3" s="18"/>
      <c r="X3" s="19"/>
    </row>
    <row r="4" spans="1:43" x14ac:dyDescent="0.25">
      <c r="A4">
        <v>942</v>
      </c>
      <c r="B4">
        <v>1069</v>
      </c>
      <c r="C4">
        <v>1017</v>
      </c>
      <c r="D4">
        <v>736.95</v>
      </c>
      <c r="E4">
        <v>429.887</v>
      </c>
      <c r="F4">
        <v>31.3</v>
      </c>
      <c r="G4">
        <v>1262</v>
      </c>
      <c r="H4">
        <v>3.9009999999999998</v>
      </c>
      <c r="L4" s="17">
        <f t="shared" ref="L4:L66" si="0">A4/1000</f>
        <v>0.94199999999999995</v>
      </c>
      <c r="M4" s="18">
        <f t="shared" ref="M4:M66" si="1">IF(ISBLANK(G4),M3,G4)</f>
        <v>1262</v>
      </c>
      <c r="N4" s="4">
        <f>M4*60*'Berechnungen 525d'!$D$9/1000</f>
        <v>64.055897872340424</v>
      </c>
      <c r="O4" s="20">
        <f t="shared" ref="O4:O66" si="2">IF(ISBLANK(B4),O3,B4)</f>
        <v>1069</v>
      </c>
      <c r="P4" s="20">
        <f t="shared" ref="P4:P66" si="3">IF(ISBLANK(C4),P3,C4)</f>
        <v>1017</v>
      </c>
      <c r="Q4" s="20">
        <f t="shared" ref="Q4:Q66" si="4">O4-P4</f>
        <v>52</v>
      </c>
      <c r="R4" s="19">
        <f t="shared" ref="R4:R66" si="5">IF(ISBLANK(E4),R3,E4)</f>
        <v>429.887</v>
      </c>
      <c r="S4" s="19">
        <f t="shared" ref="S4:S66" si="6">IF(ISBLANK(D4),S3,D4)</f>
        <v>736.95</v>
      </c>
      <c r="T4" s="19">
        <f t="shared" ref="T4:T66" si="7">R4-S4</f>
        <v>-307.06300000000005</v>
      </c>
      <c r="U4" s="47">
        <f t="shared" ref="U4:U66" si="8">F4</f>
        <v>31.3</v>
      </c>
      <c r="V4" s="48">
        <f t="shared" ref="V4:V66" si="9">H4</f>
        <v>3.9009999999999998</v>
      </c>
    </row>
    <row r="5" spans="1:43" x14ac:dyDescent="0.25">
      <c r="A5">
        <v>1132</v>
      </c>
      <c r="B5">
        <v>1069</v>
      </c>
      <c r="C5">
        <v>1017</v>
      </c>
      <c r="D5">
        <v>736.95</v>
      </c>
      <c r="E5">
        <v>429.887</v>
      </c>
      <c r="F5">
        <v>31.3</v>
      </c>
      <c r="G5">
        <v>1262</v>
      </c>
      <c r="H5">
        <v>3.8580000000000001</v>
      </c>
      <c r="L5" s="17">
        <f t="shared" si="0"/>
        <v>1.1319999999999999</v>
      </c>
      <c r="M5" s="18">
        <f t="shared" si="1"/>
        <v>1262</v>
      </c>
      <c r="N5" s="4">
        <f>M5*60*'Berechnungen 525d'!$D$9/1000</f>
        <v>64.055897872340424</v>
      </c>
      <c r="O5" s="20">
        <f t="shared" si="2"/>
        <v>1069</v>
      </c>
      <c r="P5" s="20">
        <f t="shared" si="3"/>
        <v>1017</v>
      </c>
      <c r="Q5" s="20">
        <f t="shared" si="4"/>
        <v>52</v>
      </c>
      <c r="R5" s="19">
        <f t="shared" si="5"/>
        <v>429.887</v>
      </c>
      <c r="S5" s="19">
        <f t="shared" si="6"/>
        <v>736.95</v>
      </c>
      <c r="T5" s="19">
        <f t="shared" si="7"/>
        <v>-307.06300000000005</v>
      </c>
      <c r="U5" s="47">
        <f t="shared" si="8"/>
        <v>31.3</v>
      </c>
      <c r="V5" s="48">
        <f t="shared" si="9"/>
        <v>3.8580000000000001</v>
      </c>
    </row>
    <row r="6" spans="1:43" x14ac:dyDescent="0.25">
      <c r="A6">
        <v>1322</v>
      </c>
      <c r="B6">
        <v>1069</v>
      </c>
      <c r="C6">
        <v>1649</v>
      </c>
      <c r="D6">
        <v>736.95</v>
      </c>
      <c r="E6">
        <v>429.887</v>
      </c>
      <c r="F6">
        <v>31.3</v>
      </c>
      <c r="G6">
        <v>1262</v>
      </c>
      <c r="H6">
        <v>3.8580000000000001</v>
      </c>
      <c r="L6" s="17">
        <f t="shared" si="0"/>
        <v>1.3220000000000001</v>
      </c>
      <c r="M6" s="18">
        <f t="shared" si="1"/>
        <v>1262</v>
      </c>
      <c r="N6" s="4">
        <f>M6*60*'Berechnungen 525d'!$D$9/1000</f>
        <v>64.055897872340424</v>
      </c>
      <c r="O6" s="20">
        <f t="shared" si="2"/>
        <v>1069</v>
      </c>
      <c r="P6" s="20">
        <f t="shared" si="3"/>
        <v>1649</v>
      </c>
      <c r="Q6" s="20">
        <f t="shared" si="4"/>
        <v>-580</v>
      </c>
      <c r="R6" s="19">
        <f t="shared" si="5"/>
        <v>429.887</v>
      </c>
      <c r="S6" s="19">
        <f t="shared" si="6"/>
        <v>736.95</v>
      </c>
      <c r="T6" s="19">
        <f t="shared" si="7"/>
        <v>-307.06300000000005</v>
      </c>
      <c r="U6" s="47">
        <f t="shared" si="8"/>
        <v>31.3</v>
      </c>
      <c r="V6" s="48">
        <f t="shared" si="9"/>
        <v>3.8580000000000001</v>
      </c>
    </row>
    <row r="7" spans="1:43" x14ac:dyDescent="0.25">
      <c r="A7">
        <v>1512</v>
      </c>
      <c r="B7">
        <v>1262</v>
      </c>
      <c r="C7">
        <v>1649</v>
      </c>
      <c r="D7">
        <v>736.95</v>
      </c>
      <c r="E7">
        <v>429.887</v>
      </c>
      <c r="F7">
        <v>31.3</v>
      </c>
      <c r="G7">
        <v>1262</v>
      </c>
      <c r="H7">
        <v>3.8580000000000001</v>
      </c>
      <c r="L7" s="17">
        <f t="shared" si="0"/>
        <v>1.512</v>
      </c>
      <c r="M7" s="18">
        <f t="shared" si="1"/>
        <v>1262</v>
      </c>
      <c r="N7" s="4">
        <f>M7*60*'Berechnungen 525d'!$D$9/1000</f>
        <v>64.055897872340424</v>
      </c>
      <c r="O7" s="20">
        <f t="shared" si="2"/>
        <v>1262</v>
      </c>
      <c r="P7" s="20">
        <f t="shared" si="3"/>
        <v>1649</v>
      </c>
      <c r="Q7" s="20">
        <f t="shared" si="4"/>
        <v>-387</v>
      </c>
      <c r="R7" s="19">
        <f t="shared" si="5"/>
        <v>429.887</v>
      </c>
      <c r="S7" s="19">
        <f t="shared" si="6"/>
        <v>736.95</v>
      </c>
      <c r="T7" s="19">
        <f t="shared" si="7"/>
        <v>-307.06300000000005</v>
      </c>
      <c r="U7" s="47">
        <f t="shared" si="8"/>
        <v>31.3</v>
      </c>
      <c r="V7" s="48">
        <f t="shared" si="9"/>
        <v>3.8580000000000001</v>
      </c>
    </row>
    <row r="8" spans="1:43" x14ac:dyDescent="0.25">
      <c r="A8">
        <v>1703</v>
      </c>
      <c r="B8">
        <v>1262</v>
      </c>
      <c r="C8">
        <v>1649</v>
      </c>
      <c r="D8">
        <v>736.95</v>
      </c>
      <c r="E8">
        <v>870.01</v>
      </c>
      <c r="F8">
        <v>31.3</v>
      </c>
      <c r="G8">
        <v>1262</v>
      </c>
      <c r="H8">
        <v>3.8580000000000001</v>
      </c>
      <c r="L8" s="17">
        <f t="shared" si="0"/>
        <v>1.7030000000000001</v>
      </c>
      <c r="M8" s="18">
        <f t="shared" si="1"/>
        <v>1262</v>
      </c>
      <c r="N8" s="4">
        <f>M8*60*'Berechnungen 525d'!$D$9/1000</f>
        <v>64.055897872340424</v>
      </c>
      <c r="O8" s="20">
        <f t="shared" si="2"/>
        <v>1262</v>
      </c>
      <c r="P8" s="20">
        <f t="shared" si="3"/>
        <v>1649</v>
      </c>
      <c r="Q8" s="20">
        <f t="shared" si="4"/>
        <v>-387</v>
      </c>
      <c r="R8" s="19">
        <f t="shared" si="5"/>
        <v>870.01</v>
      </c>
      <c r="S8" s="19">
        <f t="shared" si="6"/>
        <v>736.95</v>
      </c>
      <c r="T8" s="19">
        <f t="shared" si="7"/>
        <v>133.05999999999995</v>
      </c>
      <c r="U8" s="47">
        <f t="shared" si="8"/>
        <v>31.3</v>
      </c>
      <c r="V8" s="48">
        <f t="shared" si="9"/>
        <v>3.8580000000000001</v>
      </c>
      <c r="AQ8" s="12"/>
    </row>
    <row r="9" spans="1:43" x14ac:dyDescent="0.25">
      <c r="A9">
        <v>1903</v>
      </c>
      <c r="B9">
        <v>1262</v>
      </c>
      <c r="C9">
        <v>1649</v>
      </c>
      <c r="D9">
        <v>736.95</v>
      </c>
      <c r="E9">
        <v>870.01</v>
      </c>
      <c r="F9">
        <v>31.3</v>
      </c>
      <c r="G9">
        <v>1326</v>
      </c>
      <c r="H9">
        <v>3.8580000000000001</v>
      </c>
      <c r="L9" s="17">
        <f t="shared" si="0"/>
        <v>1.903</v>
      </c>
      <c r="M9" s="18">
        <f t="shared" si="1"/>
        <v>1326</v>
      </c>
      <c r="N9" s="4">
        <f>M9*60*'Berechnungen 525d'!$D$9/1000</f>
        <v>67.304374468085115</v>
      </c>
      <c r="O9" s="20">
        <f t="shared" si="2"/>
        <v>1262</v>
      </c>
      <c r="P9" s="20">
        <f t="shared" si="3"/>
        <v>1649</v>
      </c>
      <c r="Q9" s="20">
        <f t="shared" si="4"/>
        <v>-387</v>
      </c>
      <c r="R9" s="19">
        <f t="shared" si="5"/>
        <v>870.01</v>
      </c>
      <c r="S9" s="19">
        <f t="shared" si="6"/>
        <v>736.95</v>
      </c>
      <c r="T9" s="19">
        <f t="shared" si="7"/>
        <v>133.05999999999995</v>
      </c>
      <c r="U9" s="47">
        <f t="shared" si="8"/>
        <v>31.3</v>
      </c>
      <c r="V9" s="48">
        <f t="shared" si="9"/>
        <v>3.8580000000000001</v>
      </c>
    </row>
    <row r="10" spans="1:43" x14ac:dyDescent="0.25">
      <c r="A10">
        <v>2093</v>
      </c>
      <c r="B10">
        <v>1262</v>
      </c>
      <c r="C10">
        <v>1649</v>
      </c>
      <c r="D10">
        <v>736.95</v>
      </c>
      <c r="E10">
        <v>870.01</v>
      </c>
      <c r="F10">
        <v>47.55</v>
      </c>
      <c r="G10">
        <v>1326</v>
      </c>
      <c r="H10">
        <v>3.8580000000000001</v>
      </c>
      <c r="L10" s="17">
        <f t="shared" si="0"/>
        <v>2.093</v>
      </c>
      <c r="M10" s="18">
        <f t="shared" si="1"/>
        <v>1326</v>
      </c>
      <c r="N10" s="4">
        <f>M10*60*'Berechnungen 525d'!$D$9/1000</f>
        <v>67.304374468085115</v>
      </c>
      <c r="O10" s="20">
        <f t="shared" si="2"/>
        <v>1262</v>
      </c>
      <c r="P10" s="20">
        <f t="shared" si="3"/>
        <v>1649</v>
      </c>
      <c r="Q10" s="20">
        <f t="shared" si="4"/>
        <v>-387</v>
      </c>
      <c r="R10" s="19">
        <f t="shared" si="5"/>
        <v>870.01</v>
      </c>
      <c r="S10" s="19">
        <f t="shared" si="6"/>
        <v>736.95</v>
      </c>
      <c r="T10" s="19">
        <f t="shared" si="7"/>
        <v>133.05999999999995</v>
      </c>
      <c r="U10" s="47">
        <f t="shared" si="8"/>
        <v>47.55</v>
      </c>
      <c r="V10" s="48">
        <f t="shared" si="9"/>
        <v>3.8580000000000001</v>
      </c>
    </row>
    <row r="11" spans="1:43" x14ac:dyDescent="0.25">
      <c r="A11">
        <v>2284</v>
      </c>
      <c r="B11">
        <v>1262</v>
      </c>
      <c r="C11">
        <v>1649</v>
      </c>
      <c r="D11">
        <v>880.24599999999998</v>
      </c>
      <c r="E11">
        <v>870.01</v>
      </c>
      <c r="F11">
        <v>47.55</v>
      </c>
      <c r="G11">
        <v>1326</v>
      </c>
      <c r="H11">
        <v>3.8580000000000001</v>
      </c>
      <c r="L11" s="17">
        <f t="shared" si="0"/>
        <v>2.2839999999999998</v>
      </c>
      <c r="M11" s="18">
        <f t="shared" si="1"/>
        <v>1326</v>
      </c>
      <c r="N11" s="4">
        <f>M11*60*'Berechnungen 525d'!$D$9/1000</f>
        <v>67.304374468085115</v>
      </c>
      <c r="O11" s="20">
        <f t="shared" si="2"/>
        <v>1262</v>
      </c>
      <c r="P11" s="20">
        <f t="shared" si="3"/>
        <v>1649</v>
      </c>
      <c r="Q11" s="20">
        <f t="shared" si="4"/>
        <v>-387</v>
      </c>
      <c r="R11" s="19">
        <f t="shared" si="5"/>
        <v>870.01</v>
      </c>
      <c r="S11" s="19">
        <f t="shared" si="6"/>
        <v>880.24599999999998</v>
      </c>
      <c r="T11" s="19">
        <f t="shared" si="7"/>
        <v>-10.23599999999999</v>
      </c>
      <c r="U11" s="47">
        <f t="shared" si="8"/>
        <v>47.55</v>
      </c>
      <c r="V11" s="48">
        <f t="shared" si="9"/>
        <v>3.8580000000000001</v>
      </c>
    </row>
    <row r="12" spans="1:43" x14ac:dyDescent="0.25">
      <c r="A12">
        <v>2474</v>
      </c>
      <c r="B12">
        <v>1262</v>
      </c>
      <c r="C12">
        <v>1649</v>
      </c>
      <c r="D12">
        <v>880.24599999999998</v>
      </c>
      <c r="E12">
        <v>870.01</v>
      </c>
      <c r="F12">
        <v>47.55</v>
      </c>
      <c r="G12">
        <v>1326</v>
      </c>
      <c r="H12">
        <v>3.8540000000000001</v>
      </c>
      <c r="L12" s="17">
        <f t="shared" si="0"/>
        <v>2.4740000000000002</v>
      </c>
      <c r="M12" s="18">
        <f t="shared" si="1"/>
        <v>1326</v>
      </c>
      <c r="N12" s="4">
        <f>M12*60*'Berechnungen 525d'!$D$9/1000</f>
        <v>67.304374468085115</v>
      </c>
      <c r="O12" s="20">
        <f t="shared" si="2"/>
        <v>1262</v>
      </c>
      <c r="P12" s="20">
        <f t="shared" si="3"/>
        <v>1649</v>
      </c>
      <c r="Q12" s="20">
        <f t="shared" si="4"/>
        <v>-387</v>
      </c>
      <c r="R12" s="19">
        <f t="shared" si="5"/>
        <v>870.01</v>
      </c>
      <c r="S12" s="19">
        <f t="shared" si="6"/>
        <v>880.24599999999998</v>
      </c>
      <c r="T12" s="19">
        <f t="shared" si="7"/>
        <v>-10.23599999999999</v>
      </c>
      <c r="U12" s="47">
        <f t="shared" si="8"/>
        <v>47.55</v>
      </c>
      <c r="V12" s="48">
        <f t="shared" si="9"/>
        <v>3.8540000000000001</v>
      </c>
    </row>
    <row r="13" spans="1:43" x14ac:dyDescent="0.25">
      <c r="A13">
        <v>2664</v>
      </c>
      <c r="B13">
        <v>1262</v>
      </c>
      <c r="C13">
        <v>1748</v>
      </c>
      <c r="D13">
        <v>880.24599999999998</v>
      </c>
      <c r="E13">
        <v>870.01</v>
      </c>
      <c r="F13">
        <v>47.55</v>
      </c>
      <c r="G13">
        <v>1326</v>
      </c>
      <c r="H13">
        <v>3.8540000000000001</v>
      </c>
      <c r="L13" s="17">
        <f t="shared" si="0"/>
        <v>2.6640000000000001</v>
      </c>
      <c r="M13" s="18">
        <f t="shared" si="1"/>
        <v>1326</v>
      </c>
      <c r="N13" s="4">
        <f>M13*60*'Berechnungen 525d'!$D$9/1000</f>
        <v>67.304374468085115</v>
      </c>
      <c r="O13" s="20">
        <f t="shared" si="2"/>
        <v>1262</v>
      </c>
      <c r="P13" s="20">
        <f t="shared" si="3"/>
        <v>1748</v>
      </c>
      <c r="Q13" s="20">
        <f t="shared" si="4"/>
        <v>-486</v>
      </c>
      <c r="R13" s="19">
        <f t="shared" si="5"/>
        <v>870.01</v>
      </c>
      <c r="S13" s="19">
        <f t="shared" si="6"/>
        <v>880.24599999999998</v>
      </c>
      <c r="T13" s="19">
        <f t="shared" si="7"/>
        <v>-10.23599999999999</v>
      </c>
      <c r="U13" s="47">
        <f t="shared" si="8"/>
        <v>47.55</v>
      </c>
      <c r="V13" s="48">
        <f t="shared" si="9"/>
        <v>3.8540000000000001</v>
      </c>
    </row>
    <row r="14" spans="1:43" x14ac:dyDescent="0.25">
      <c r="A14">
        <v>2854</v>
      </c>
      <c r="B14">
        <v>1548</v>
      </c>
      <c r="C14">
        <v>1748</v>
      </c>
      <c r="D14">
        <v>880.24599999999998</v>
      </c>
      <c r="E14">
        <v>870.01</v>
      </c>
      <c r="F14">
        <v>47.55</v>
      </c>
      <c r="G14">
        <v>1326</v>
      </c>
      <c r="H14">
        <v>3.8540000000000001</v>
      </c>
      <c r="L14" s="17">
        <f t="shared" si="0"/>
        <v>2.8540000000000001</v>
      </c>
      <c r="M14" s="18">
        <f t="shared" si="1"/>
        <v>1326</v>
      </c>
      <c r="N14" s="4">
        <f>M14*60*'Berechnungen 525d'!$D$9/1000</f>
        <v>67.304374468085115</v>
      </c>
      <c r="O14" s="20">
        <f t="shared" si="2"/>
        <v>1548</v>
      </c>
      <c r="P14" s="20">
        <f t="shared" si="3"/>
        <v>1748</v>
      </c>
      <c r="Q14" s="20">
        <f t="shared" si="4"/>
        <v>-200</v>
      </c>
      <c r="R14" s="19">
        <f t="shared" si="5"/>
        <v>870.01</v>
      </c>
      <c r="S14" s="19">
        <f t="shared" si="6"/>
        <v>880.24599999999998</v>
      </c>
      <c r="T14" s="19">
        <f t="shared" si="7"/>
        <v>-10.23599999999999</v>
      </c>
      <c r="U14" s="47">
        <f t="shared" si="8"/>
        <v>47.55</v>
      </c>
      <c r="V14" s="48">
        <f t="shared" si="9"/>
        <v>3.8540000000000001</v>
      </c>
    </row>
    <row r="15" spans="1:43" x14ac:dyDescent="0.25">
      <c r="A15">
        <v>3055</v>
      </c>
      <c r="B15">
        <v>1548</v>
      </c>
      <c r="C15">
        <v>1748</v>
      </c>
      <c r="D15">
        <v>880.24599999999998</v>
      </c>
      <c r="E15">
        <v>890.48099999999999</v>
      </c>
      <c r="F15">
        <v>47.55</v>
      </c>
      <c r="G15">
        <v>1326</v>
      </c>
      <c r="H15">
        <v>3.8540000000000001</v>
      </c>
      <c r="L15" s="17">
        <f t="shared" si="0"/>
        <v>3.0550000000000002</v>
      </c>
      <c r="M15" s="18">
        <f t="shared" si="1"/>
        <v>1326</v>
      </c>
      <c r="N15" s="4">
        <f>M15*60*'Berechnungen 525d'!$D$9/1000</f>
        <v>67.304374468085115</v>
      </c>
      <c r="O15" s="20">
        <f t="shared" si="2"/>
        <v>1548</v>
      </c>
      <c r="P15" s="20">
        <f t="shared" si="3"/>
        <v>1748</v>
      </c>
      <c r="Q15" s="20">
        <f t="shared" si="4"/>
        <v>-200</v>
      </c>
      <c r="R15" s="19">
        <f t="shared" si="5"/>
        <v>890.48099999999999</v>
      </c>
      <c r="S15" s="19">
        <f t="shared" si="6"/>
        <v>880.24599999999998</v>
      </c>
      <c r="T15" s="19">
        <f t="shared" si="7"/>
        <v>10.235000000000014</v>
      </c>
      <c r="U15" s="47">
        <f t="shared" si="8"/>
        <v>47.55</v>
      </c>
      <c r="V15" s="48">
        <f t="shared" si="9"/>
        <v>3.8540000000000001</v>
      </c>
    </row>
    <row r="16" spans="1:43" x14ac:dyDescent="0.25">
      <c r="A16">
        <v>3245</v>
      </c>
      <c r="B16">
        <v>1548</v>
      </c>
      <c r="C16">
        <v>1748</v>
      </c>
      <c r="D16">
        <v>880.24599999999998</v>
      </c>
      <c r="E16">
        <v>890.48099999999999</v>
      </c>
      <c r="F16">
        <v>47.55</v>
      </c>
      <c r="G16">
        <v>1412</v>
      </c>
      <c r="H16">
        <v>3.8540000000000001</v>
      </c>
      <c r="L16" s="17">
        <f t="shared" si="0"/>
        <v>3.2450000000000001</v>
      </c>
      <c r="M16" s="18">
        <f t="shared" si="1"/>
        <v>1412</v>
      </c>
      <c r="N16" s="4">
        <f>M16*60*'Berechnungen 525d'!$D$9/1000</f>
        <v>71.66951489361702</v>
      </c>
      <c r="O16" s="20">
        <f t="shared" si="2"/>
        <v>1548</v>
      </c>
      <c r="P16" s="20">
        <f t="shared" si="3"/>
        <v>1748</v>
      </c>
      <c r="Q16" s="20">
        <f t="shared" si="4"/>
        <v>-200</v>
      </c>
      <c r="R16" s="19">
        <f t="shared" si="5"/>
        <v>890.48099999999999</v>
      </c>
      <c r="S16" s="19">
        <f t="shared" si="6"/>
        <v>880.24599999999998</v>
      </c>
      <c r="T16" s="19">
        <f t="shared" si="7"/>
        <v>10.235000000000014</v>
      </c>
      <c r="U16" s="47">
        <f t="shared" si="8"/>
        <v>47.55</v>
      </c>
      <c r="V16" s="48">
        <f t="shared" si="9"/>
        <v>3.8540000000000001</v>
      </c>
    </row>
    <row r="17" spans="1:22" x14ac:dyDescent="0.25">
      <c r="A17">
        <v>3435</v>
      </c>
      <c r="B17">
        <v>1548</v>
      </c>
      <c r="C17">
        <v>1748</v>
      </c>
      <c r="D17">
        <v>880.24599999999998</v>
      </c>
      <c r="E17">
        <v>890.48099999999999</v>
      </c>
      <c r="F17">
        <v>60.83</v>
      </c>
      <c r="G17">
        <v>1412</v>
      </c>
      <c r="H17">
        <v>3.8540000000000001</v>
      </c>
      <c r="L17" s="17">
        <f t="shared" si="0"/>
        <v>3.4350000000000001</v>
      </c>
      <c r="M17" s="18">
        <f t="shared" si="1"/>
        <v>1412</v>
      </c>
      <c r="N17" s="4">
        <f>M17*60*'Berechnungen 525d'!$D$9/1000</f>
        <v>71.66951489361702</v>
      </c>
      <c r="O17" s="20">
        <f t="shared" si="2"/>
        <v>1548</v>
      </c>
      <c r="P17" s="20">
        <f t="shared" si="3"/>
        <v>1748</v>
      </c>
      <c r="Q17" s="20">
        <f t="shared" si="4"/>
        <v>-200</v>
      </c>
      <c r="R17" s="19">
        <f t="shared" si="5"/>
        <v>890.48099999999999</v>
      </c>
      <c r="S17" s="19">
        <f t="shared" si="6"/>
        <v>880.24599999999998</v>
      </c>
      <c r="T17" s="19">
        <f t="shared" si="7"/>
        <v>10.235000000000014</v>
      </c>
      <c r="U17" s="47">
        <f t="shared" si="8"/>
        <v>60.83</v>
      </c>
      <c r="V17" s="48">
        <f t="shared" si="9"/>
        <v>3.8540000000000001</v>
      </c>
    </row>
    <row r="18" spans="1:22" x14ac:dyDescent="0.25">
      <c r="A18">
        <v>3625</v>
      </c>
      <c r="B18">
        <v>1548</v>
      </c>
      <c r="C18">
        <v>1748</v>
      </c>
      <c r="D18">
        <v>900.71600000000001</v>
      </c>
      <c r="E18">
        <v>890.48099999999999</v>
      </c>
      <c r="F18">
        <v>60.83</v>
      </c>
      <c r="G18">
        <v>1412</v>
      </c>
      <c r="H18">
        <v>3.8540000000000001</v>
      </c>
      <c r="L18" s="17">
        <f t="shared" si="0"/>
        <v>3.625</v>
      </c>
      <c r="M18" s="18">
        <f t="shared" si="1"/>
        <v>1412</v>
      </c>
      <c r="N18" s="4">
        <f>M18*60*'Berechnungen 525d'!$D$9/1000</f>
        <v>71.66951489361702</v>
      </c>
      <c r="O18" s="20">
        <f t="shared" si="2"/>
        <v>1548</v>
      </c>
      <c r="P18" s="20">
        <f t="shared" si="3"/>
        <v>1748</v>
      </c>
      <c r="Q18" s="20">
        <f t="shared" si="4"/>
        <v>-200</v>
      </c>
      <c r="R18" s="19">
        <f t="shared" si="5"/>
        <v>890.48099999999999</v>
      </c>
      <c r="S18" s="19">
        <f t="shared" si="6"/>
        <v>900.71600000000001</v>
      </c>
      <c r="T18" s="19">
        <f t="shared" si="7"/>
        <v>-10.235000000000014</v>
      </c>
      <c r="U18" s="47">
        <f t="shared" si="8"/>
        <v>60.83</v>
      </c>
      <c r="V18" s="48">
        <f t="shared" si="9"/>
        <v>3.8540000000000001</v>
      </c>
    </row>
    <row r="19" spans="1:22" x14ac:dyDescent="0.25">
      <c r="A19">
        <v>3816</v>
      </c>
      <c r="B19">
        <v>1548</v>
      </c>
      <c r="C19">
        <v>1748</v>
      </c>
      <c r="D19">
        <v>900.71600000000001</v>
      </c>
      <c r="E19">
        <v>890.48099999999999</v>
      </c>
      <c r="F19">
        <v>60.83</v>
      </c>
      <c r="G19">
        <v>1412</v>
      </c>
      <c r="H19">
        <v>3.8410000000000002</v>
      </c>
      <c r="L19" s="17">
        <f t="shared" si="0"/>
        <v>3.8159999999999998</v>
      </c>
      <c r="M19" s="18">
        <f t="shared" si="1"/>
        <v>1412</v>
      </c>
      <c r="N19" s="4">
        <f>M19*60*'Berechnungen 525d'!$D$9/1000</f>
        <v>71.66951489361702</v>
      </c>
      <c r="O19" s="20">
        <f t="shared" si="2"/>
        <v>1548</v>
      </c>
      <c r="P19" s="20">
        <f t="shared" si="3"/>
        <v>1748</v>
      </c>
      <c r="Q19" s="20">
        <f t="shared" si="4"/>
        <v>-200</v>
      </c>
      <c r="R19" s="19">
        <f t="shared" si="5"/>
        <v>890.48099999999999</v>
      </c>
      <c r="S19" s="19">
        <f t="shared" si="6"/>
        <v>900.71600000000001</v>
      </c>
      <c r="T19" s="19">
        <f t="shared" si="7"/>
        <v>-10.235000000000014</v>
      </c>
      <c r="U19" s="47">
        <f t="shared" si="8"/>
        <v>60.83</v>
      </c>
      <c r="V19" s="48">
        <f t="shared" si="9"/>
        <v>3.8410000000000002</v>
      </c>
    </row>
    <row r="20" spans="1:22" x14ac:dyDescent="0.25">
      <c r="A20">
        <v>4006</v>
      </c>
      <c r="B20">
        <v>1548</v>
      </c>
      <c r="C20">
        <v>1876</v>
      </c>
      <c r="D20">
        <v>900.71600000000001</v>
      </c>
      <c r="E20">
        <v>890.48099999999999</v>
      </c>
      <c r="F20">
        <v>60.83</v>
      </c>
      <c r="G20">
        <v>1412</v>
      </c>
      <c r="H20">
        <v>3.8410000000000002</v>
      </c>
      <c r="L20" s="17">
        <f t="shared" si="0"/>
        <v>4.0060000000000002</v>
      </c>
      <c r="M20" s="18">
        <f t="shared" si="1"/>
        <v>1412</v>
      </c>
      <c r="N20" s="4">
        <f>M20*60*'Berechnungen 525d'!$D$9/1000</f>
        <v>71.66951489361702</v>
      </c>
      <c r="O20" s="20">
        <f t="shared" si="2"/>
        <v>1548</v>
      </c>
      <c r="P20" s="20">
        <f t="shared" si="3"/>
        <v>1876</v>
      </c>
      <c r="Q20" s="20">
        <f t="shared" si="4"/>
        <v>-328</v>
      </c>
      <c r="R20" s="19">
        <f t="shared" si="5"/>
        <v>890.48099999999999</v>
      </c>
      <c r="S20" s="19">
        <f t="shared" si="6"/>
        <v>900.71600000000001</v>
      </c>
      <c r="T20" s="19">
        <f t="shared" si="7"/>
        <v>-10.235000000000014</v>
      </c>
      <c r="U20" s="47">
        <f t="shared" si="8"/>
        <v>60.83</v>
      </c>
      <c r="V20" s="48">
        <f t="shared" si="9"/>
        <v>3.8410000000000002</v>
      </c>
    </row>
    <row r="21" spans="1:22" x14ac:dyDescent="0.25">
      <c r="A21">
        <v>4206</v>
      </c>
      <c r="B21">
        <v>1968</v>
      </c>
      <c r="C21">
        <v>1876</v>
      </c>
      <c r="D21">
        <v>900.71600000000001</v>
      </c>
      <c r="E21">
        <v>890.48099999999999</v>
      </c>
      <c r="F21">
        <v>60.83</v>
      </c>
      <c r="G21">
        <v>1412</v>
      </c>
      <c r="H21">
        <v>3.8410000000000002</v>
      </c>
      <c r="L21" s="17">
        <f t="shared" si="0"/>
        <v>4.2060000000000004</v>
      </c>
      <c r="M21" s="18">
        <f t="shared" si="1"/>
        <v>1412</v>
      </c>
      <c r="N21" s="4">
        <f>M21*60*'Berechnungen 525d'!$D$9/1000</f>
        <v>71.66951489361702</v>
      </c>
      <c r="O21" s="20">
        <f t="shared" si="2"/>
        <v>1968</v>
      </c>
      <c r="P21" s="20">
        <f t="shared" si="3"/>
        <v>1876</v>
      </c>
      <c r="Q21" s="20">
        <f t="shared" si="4"/>
        <v>92</v>
      </c>
      <c r="R21" s="19">
        <f t="shared" si="5"/>
        <v>890.48099999999999</v>
      </c>
      <c r="S21" s="19">
        <f t="shared" si="6"/>
        <v>900.71600000000001</v>
      </c>
      <c r="T21" s="19">
        <f t="shared" si="7"/>
        <v>-10.235000000000014</v>
      </c>
      <c r="U21" s="47">
        <f t="shared" si="8"/>
        <v>60.83</v>
      </c>
      <c r="V21" s="48">
        <f t="shared" si="9"/>
        <v>3.8410000000000002</v>
      </c>
    </row>
    <row r="22" spans="1:22" x14ac:dyDescent="0.25">
      <c r="A22">
        <v>4397</v>
      </c>
      <c r="B22">
        <v>1968</v>
      </c>
      <c r="C22">
        <v>1876</v>
      </c>
      <c r="D22">
        <v>900.71600000000001</v>
      </c>
      <c r="E22">
        <v>921.18700000000001</v>
      </c>
      <c r="F22">
        <v>60.83</v>
      </c>
      <c r="G22">
        <v>1412</v>
      </c>
      <c r="H22">
        <v>3.8410000000000002</v>
      </c>
      <c r="L22" s="17">
        <f t="shared" si="0"/>
        <v>4.3970000000000002</v>
      </c>
      <c r="M22" s="18">
        <f t="shared" si="1"/>
        <v>1412</v>
      </c>
      <c r="N22" s="4">
        <f>M22*60*'Berechnungen 525d'!$D$9/1000</f>
        <v>71.66951489361702</v>
      </c>
      <c r="O22" s="20">
        <f t="shared" si="2"/>
        <v>1968</v>
      </c>
      <c r="P22" s="20">
        <f t="shared" si="3"/>
        <v>1876</v>
      </c>
      <c r="Q22" s="20">
        <f t="shared" si="4"/>
        <v>92</v>
      </c>
      <c r="R22" s="19">
        <f t="shared" si="5"/>
        <v>921.18700000000001</v>
      </c>
      <c r="S22" s="19">
        <f t="shared" si="6"/>
        <v>900.71600000000001</v>
      </c>
      <c r="T22" s="19">
        <f t="shared" si="7"/>
        <v>20.471000000000004</v>
      </c>
      <c r="U22" s="47">
        <f t="shared" si="8"/>
        <v>60.83</v>
      </c>
      <c r="V22" s="48">
        <f t="shared" si="9"/>
        <v>3.8410000000000002</v>
      </c>
    </row>
    <row r="23" spans="1:22" x14ac:dyDescent="0.25">
      <c r="A23">
        <v>4587</v>
      </c>
      <c r="B23">
        <v>1968</v>
      </c>
      <c r="C23">
        <v>1876</v>
      </c>
      <c r="D23">
        <v>900.71600000000001</v>
      </c>
      <c r="E23">
        <v>921.18700000000001</v>
      </c>
      <c r="F23">
        <v>60.83</v>
      </c>
      <c r="G23">
        <v>1559</v>
      </c>
      <c r="H23">
        <v>3.8410000000000002</v>
      </c>
      <c r="L23" s="17">
        <f t="shared" si="0"/>
        <v>4.5869999999999997</v>
      </c>
      <c r="M23" s="18">
        <f t="shared" si="1"/>
        <v>1559</v>
      </c>
      <c r="N23" s="4">
        <f>M23*60*'Berechnungen 525d'!$D$9/1000</f>
        <v>79.130859574468076</v>
      </c>
      <c r="O23" s="20">
        <f t="shared" si="2"/>
        <v>1968</v>
      </c>
      <c r="P23" s="20">
        <f t="shared" si="3"/>
        <v>1876</v>
      </c>
      <c r="Q23" s="20">
        <f t="shared" si="4"/>
        <v>92</v>
      </c>
      <c r="R23" s="19">
        <f t="shared" si="5"/>
        <v>921.18700000000001</v>
      </c>
      <c r="S23" s="19">
        <f t="shared" si="6"/>
        <v>900.71600000000001</v>
      </c>
      <c r="T23" s="19">
        <f t="shared" si="7"/>
        <v>20.471000000000004</v>
      </c>
      <c r="U23" s="47">
        <f t="shared" si="8"/>
        <v>60.83</v>
      </c>
      <c r="V23" s="48">
        <f t="shared" si="9"/>
        <v>3.8410000000000002</v>
      </c>
    </row>
    <row r="24" spans="1:22" x14ac:dyDescent="0.25">
      <c r="A24">
        <v>4767</v>
      </c>
      <c r="B24">
        <v>1968</v>
      </c>
      <c r="C24">
        <v>1876</v>
      </c>
      <c r="D24">
        <v>900.71600000000001</v>
      </c>
      <c r="E24">
        <v>921.18700000000001</v>
      </c>
      <c r="F24">
        <v>68.569999999999993</v>
      </c>
      <c r="G24">
        <v>1559</v>
      </c>
      <c r="H24">
        <v>3.8410000000000002</v>
      </c>
      <c r="L24" s="17">
        <f t="shared" si="0"/>
        <v>4.7670000000000003</v>
      </c>
      <c r="M24" s="18">
        <f t="shared" si="1"/>
        <v>1559</v>
      </c>
      <c r="N24" s="4">
        <f>M24*60*'Berechnungen 525d'!$D$9/1000</f>
        <v>79.130859574468076</v>
      </c>
      <c r="O24" s="20">
        <f t="shared" si="2"/>
        <v>1968</v>
      </c>
      <c r="P24" s="20">
        <f t="shared" si="3"/>
        <v>1876</v>
      </c>
      <c r="Q24" s="20">
        <f t="shared" si="4"/>
        <v>92</v>
      </c>
      <c r="R24" s="19">
        <f t="shared" si="5"/>
        <v>921.18700000000001</v>
      </c>
      <c r="S24" s="19">
        <f t="shared" si="6"/>
        <v>900.71600000000001</v>
      </c>
      <c r="T24" s="19">
        <f t="shared" si="7"/>
        <v>20.471000000000004</v>
      </c>
      <c r="U24" s="47">
        <f t="shared" si="8"/>
        <v>68.569999999999993</v>
      </c>
      <c r="V24" s="48">
        <f t="shared" si="9"/>
        <v>3.8410000000000002</v>
      </c>
    </row>
    <row r="25" spans="1:22" x14ac:dyDescent="0.25">
      <c r="A25">
        <v>4937</v>
      </c>
      <c r="B25">
        <v>1968</v>
      </c>
      <c r="C25">
        <v>1876</v>
      </c>
      <c r="D25">
        <v>941.65800000000002</v>
      </c>
      <c r="E25">
        <v>921.18700000000001</v>
      </c>
      <c r="F25">
        <v>68.569999999999993</v>
      </c>
      <c r="G25">
        <v>1559</v>
      </c>
      <c r="H25">
        <v>3.8410000000000002</v>
      </c>
      <c r="L25" s="17">
        <f t="shared" si="0"/>
        <v>4.9370000000000003</v>
      </c>
      <c r="M25" s="18">
        <f t="shared" si="1"/>
        <v>1559</v>
      </c>
      <c r="N25" s="4">
        <f>M25*60*'Berechnungen 525d'!$D$9/1000</f>
        <v>79.130859574468076</v>
      </c>
      <c r="O25" s="20">
        <f t="shared" si="2"/>
        <v>1968</v>
      </c>
      <c r="P25" s="20">
        <f t="shared" si="3"/>
        <v>1876</v>
      </c>
      <c r="Q25" s="20">
        <f t="shared" si="4"/>
        <v>92</v>
      </c>
      <c r="R25" s="19">
        <f t="shared" si="5"/>
        <v>921.18700000000001</v>
      </c>
      <c r="S25" s="19">
        <f t="shared" si="6"/>
        <v>941.65800000000002</v>
      </c>
      <c r="T25" s="19">
        <f t="shared" si="7"/>
        <v>-20.471000000000004</v>
      </c>
      <c r="U25" s="47">
        <f t="shared" si="8"/>
        <v>68.569999999999993</v>
      </c>
      <c r="V25" s="48">
        <f t="shared" si="9"/>
        <v>3.8410000000000002</v>
      </c>
    </row>
    <row r="26" spans="1:22" x14ac:dyDescent="0.25">
      <c r="A26">
        <v>5128</v>
      </c>
      <c r="B26">
        <v>1968</v>
      </c>
      <c r="C26">
        <v>1876</v>
      </c>
      <c r="D26">
        <v>941.65800000000002</v>
      </c>
      <c r="E26">
        <v>921.18700000000001</v>
      </c>
      <c r="F26">
        <v>68.569999999999993</v>
      </c>
      <c r="G26">
        <v>1559</v>
      </c>
      <c r="H26">
        <v>3.8239999999999998</v>
      </c>
      <c r="L26" s="17">
        <f t="shared" si="0"/>
        <v>5.1280000000000001</v>
      </c>
      <c r="M26" s="18">
        <f t="shared" si="1"/>
        <v>1559</v>
      </c>
      <c r="N26" s="4">
        <f>M26*60*'Berechnungen 525d'!$D$9/1000</f>
        <v>79.130859574468076</v>
      </c>
      <c r="O26" s="20">
        <f t="shared" si="2"/>
        <v>1968</v>
      </c>
      <c r="P26" s="20">
        <f t="shared" si="3"/>
        <v>1876</v>
      </c>
      <c r="Q26" s="20">
        <f t="shared" si="4"/>
        <v>92</v>
      </c>
      <c r="R26" s="19">
        <f t="shared" si="5"/>
        <v>921.18700000000001</v>
      </c>
      <c r="S26" s="19">
        <f t="shared" si="6"/>
        <v>941.65800000000002</v>
      </c>
      <c r="T26" s="19">
        <f t="shared" si="7"/>
        <v>-20.471000000000004</v>
      </c>
      <c r="U26" s="47">
        <f t="shared" si="8"/>
        <v>68.569999999999993</v>
      </c>
      <c r="V26" s="48">
        <f t="shared" si="9"/>
        <v>3.8239999999999998</v>
      </c>
    </row>
    <row r="27" spans="1:22" x14ac:dyDescent="0.25">
      <c r="A27">
        <v>5308</v>
      </c>
      <c r="B27">
        <v>1968</v>
      </c>
      <c r="C27">
        <v>2023</v>
      </c>
      <c r="D27">
        <v>941.65800000000002</v>
      </c>
      <c r="E27">
        <v>921.18700000000001</v>
      </c>
      <c r="F27">
        <v>68.569999999999993</v>
      </c>
      <c r="G27">
        <v>1559</v>
      </c>
      <c r="H27">
        <v>3.8239999999999998</v>
      </c>
      <c r="L27" s="17">
        <f t="shared" si="0"/>
        <v>5.3079999999999998</v>
      </c>
      <c r="M27" s="18">
        <f t="shared" si="1"/>
        <v>1559</v>
      </c>
      <c r="N27" s="4">
        <f>M27*60*'Berechnungen 525d'!$D$9/1000</f>
        <v>79.130859574468076</v>
      </c>
      <c r="O27" s="20">
        <f t="shared" si="2"/>
        <v>1968</v>
      </c>
      <c r="P27" s="20">
        <f t="shared" si="3"/>
        <v>2023</v>
      </c>
      <c r="Q27" s="20">
        <f t="shared" si="4"/>
        <v>-55</v>
      </c>
      <c r="R27" s="19">
        <f t="shared" si="5"/>
        <v>921.18700000000001</v>
      </c>
      <c r="S27" s="19">
        <f t="shared" si="6"/>
        <v>941.65800000000002</v>
      </c>
      <c r="T27" s="19">
        <f t="shared" si="7"/>
        <v>-20.471000000000004</v>
      </c>
      <c r="U27" s="47">
        <f t="shared" si="8"/>
        <v>68.569999999999993</v>
      </c>
      <c r="V27" s="48">
        <f t="shared" si="9"/>
        <v>3.8239999999999998</v>
      </c>
    </row>
    <row r="28" spans="1:22" x14ac:dyDescent="0.25">
      <c r="A28">
        <v>5498</v>
      </c>
      <c r="B28">
        <v>2020</v>
      </c>
      <c r="C28">
        <v>2023</v>
      </c>
      <c r="D28">
        <v>941.65800000000002</v>
      </c>
      <c r="E28">
        <v>921.18700000000001</v>
      </c>
      <c r="F28">
        <v>68.569999999999993</v>
      </c>
      <c r="G28">
        <v>1559</v>
      </c>
      <c r="H28">
        <v>3.8239999999999998</v>
      </c>
      <c r="L28" s="17">
        <f t="shared" si="0"/>
        <v>5.4980000000000002</v>
      </c>
      <c r="M28" s="18">
        <f t="shared" si="1"/>
        <v>1559</v>
      </c>
      <c r="N28" s="4">
        <f>M28*60*'Berechnungen 525d'!$D$9/1000</f>
        <v>79.130859574468076</v>
      </c>
      <c r="O28" s="20">
        <f t="shared" si="2"/>
        <v>2020</v>
      </c>
      <c r="P28" s="20">
        <f t="shared" si="3"/>
        <v>2023</v>
      </c>
      <c r="Q28" s="20">
        <f t="shared" si="4"/>
        <v>-3</v>
      </c>
      <c r="R28" s="19">
        <f t="shared" si="5"/>
        <v>921.18700000000001</v>
      </c>
      <c r="S28" s="19">
        <f t="shared" si="6"/>
        <v>941.65800000000002</v>
      </c>
      <c r="T28" s="19">
        <f t="shared" si="7"/>
        <v>-20.471000000000004</v>
      </c>
      <c r="U28" s="47">
        <f t="shared" si="8"/>
        <v>68.569999999999993</v>
      </c>
      <c r="V28" s="48">
        <f t="shared" si="9"/>
        <v>3.8239999999999998</v>
      </c>
    </row>
    <row r="29" spans="1:22" x14ac:dyDescent="0.25">
      <c r="A29">
        <v>5668</v>
      </c>
      <c r="B29">
        <v>2020</v>
      </c>
      <c r="C29">
        <v>2023</v>
      </c>
      <c r="D29">
        <v>941.65800000000002</v>
      </c>
      <c r="E29">
        <v>962.12900000000002</v>
      </c>
      <c r="F29">
        <v>68.569999999999993</v>
      </c>
      <c r="G29">
        <v>1559</v>
      </c>
      <c r="H29">
        <v>3.8239999999999998</v>
      </c>
      <c r="L29" s="17">
        <f t="shared" si="0"/>
        <v>5.6680000000000001</v>
      </c>
      <c r="M29" s="18">
        <f t="shared" si="1"/>
        <v>1559</v>
      </c>
      <c r="N29" s="4">
        <f>M29*60*'Berechnungen 525d'!$D$9/1000</f>
        <v>79.130859574468076</v>
      </c>
      <c r="O29" s="20">
        <f t="shared" si="2"/>
        <v>2020</v>
      </c>
      <c r="P29" s="20">
        <f t="shared" si="3"/>
        <v>2023</v>
      </c>
      <c r="Q29" s="20">
        <f t="shared" si="4"/>
        <v>-3</v>
      </c>
      <c r="R29" s="19">
        <f t="shared" si="5"/>
        <v>962.12900000000002</v>
      </c>
      <c r="S29" s="19">
        <f t="shared" si="6"/>
        <v>941.65800000000002</v>
      </c>
      <c r="T29" s="19">
        <f t="shared" si="7"/>
        <v>20.471000000000004</v>
      </c>
      <c r="U29" s="47">
        <f t="shared" si="8"/>
        <v>68.569999999999993</v>
      </c>
      <c r="V29" s="48">
        <f t="shared" si="9"/>
        <v>3.8239999999999998</v>
      </c>
    </row>
    <row r="30" spans="1:22" x14ac:dyDescent="0.25">
      <c r="A30">
        <v>5849</v>
      </c>
      <c r="B30">
        <v>2020</v>
      </c>
      <c r="C30">
        <v>2023</v>
      </c>
      <c r="D30">
        <v>941.65800000000002</v>
      </c>
      <c r="E30">
        <v>962.12900000000002</v>
      </c>
      <c r="F30">
        <v>68.569999999999993</v>
      </c>
      <c r="G30">
        <v>1683</v>
      </c>
      <c r="H30">
        <v>3.8239999999999998</v>
      </c>
      <c r="L30" s="17">
        <f t="shared" si="0"/>
        <v>5.8490000000000002</v>
      </c>
      <c r="M30" s="18">
        <f t="shared" si="1"/>
        <v>1683</v>
      </c>
      <c r="N30" s="4">
        <f>M30*60*'Berechnungen 525d'!$D$9/1000</f>
        <v>85.4247829787234</v>
      </c>
      <c r="O30" s="20">
        <f t="shared" si="2"/>
        <v>2020</v>
      </c>
      <c r="P30" s="20">
        <f t="shared" si="3"/>
        <v>2023</v>
      </c>
      <c r="Q30" s="20">
        <f t="shared" si="4"/>
        <v>-3</v>
      </c>
      <c r="R30" s="19">
        <f t="shared" si="5"/>
        <v>962.12900000000002</v>
      </c>
      <c r="S30" s="19">
        <f t="shared" si="6"/>
        <v>941.65800000000002</v>
      </c>
      <c r="T30" s="19">
        <f t="shared" si="7"/>
        <v>20.471000000000004</v>
      </c>
      <c r="U30" s="47">
        <f t="shared" si="8"/>
        <v>68.569999999999993</v>
      </c>
      <c r="V30" s="48">
        <f t="shared" si="9"/>
        <v>3.8239999999999998</v>
      </c>
    </row>
    <row r="31" spans="1:22" x14ac:dyDescent="0.25">
      <c r="A31">
        <v>6039</v>
      </c>
      <c r="B31">
        <v>2020</v>
      </c>
      <c r="C31">
        <v>2023</v>
      </c>
      <c r="D31">
        <v>941.65800000000002</v>
      </c>
      <c r="E31">
        <v>962.12900000000002</v>
      </c>
      <c r="F31">
        <v>70.75</v>
      </c>
      <c r="G31">
        <v>1683</v>
      </c>
      <c r="H31">
        <v>3.8239999999999998</v>
      </c>
      <c r="L31" s="17">
        <f t="shared" si="0"/>
        <v>6.0389999999999997</v>
      </c>
      <c r="M31" s="18">
        <f t="shared" si="1"/>
        <v>1683</v>
      </c>
      <c r="N31" s="4">
        <f>M31*60*'Berechnungen 525d'!$D$9/1000</f>
        <v>85.4247829787234</v>
      </c>
      <c r="O31" s="20">
        <f t="shared" si="2"/>
        <v>2020</v>
      </c>
      <c r="P31" s="20">
        <f t="shared" si="3"/>
        <v>2023</v>
      </c>
      <c r="Q31" s="20">
        <f t="shared" si="4"/>
        <v>-3</v>
      </c>
      <c r="R31" s="19">
        <f t="shared" si="5"/>
        <v>962.12900000000002</v>
      </c>
      <c r="S31" s="19">
        <f t="shared" si="6"/>
        <v>941.65800000000002</v>
      </c>
      <c r="T31" s="19">
        <f t="shared" si="7"/>
        <v>20.471000000000004</v>
      </c>
      <c r="U31" s="47">
        <f t="shared" si="8"/>
        <v>70.75</v>
      </c>
      <c r="V31" s="48">
        <f t="shared" si="9"/>
        <v>3.8239999999999998</v>
      </c>
    </row>
    <row r="32" spans="1:22" x14ac:dyDescent="0.25">
      <c r="A32">
        <v>6229</v>
      </c>
      <c r="B32">
        <v>2020</v>
      </c>
      <c r="C32">
        <v>2023</v>
      </c>
      <c r="D32">
        <v>972.36400000000003</v>
      </c>
      <c r="E32">
        <v>962.12900000000002</v>
      </c>
      <c r="F32">
        <v>70.75</v>
      </c>
      <c r="G32">
        <v>1683</v>
      </c>
      <c r="H32">
        <v>3.8239999999999998</v>
      </c>
      <c r="L32" s="17">
        <f t="shared" si="0"/>
        <v>6.2290000000000001</v>
      </c>
      <c r="M32" s="18">
        <f t="shared" si="1"/>
        <v>1683</v>
      </c>
      <c r="N32" s="4">
        <f>M32*60*'Berechnungen 525d'!$D$9/1000</f>
        <v>85.4247829787234</v>
      </c>
      <c r="O32" s="20">
        <f t="shared" si="2"/>
        <v>2020</v>
      </c>
      <c r="P32" s="20">
        <f t="shared" si="3"/>
        <v>2023</v>
      </c>
      <c r="Q32" s="20">
        <f t="shared" si="4"/>
        <v>-3</v>
      </c>
      <c r="R32" s="19">
        <f t="shared" si="5"/>
        <v>962.12900000000002</v>
      </c>
      <c r="S32" s="19">
        <f t="shared" si="6"/>
        <v>972.36400000000003</v>
      </c>
      <c r="T32" s="19">
        <f t="shared" si="7"/>
        <v>-10.235000000000014</v>
      </c>
      <c r="U32" s="47">
        <f t="shared" si="8"/>
        <v>70.75</v>
      </c>
      <c r="V32" s="48">
        <f t="shared" si="9"/>
        <v>3.8239999999999998</v>
      </c>
    </row>
    <row r="33" spans="1:22" x14ac:dyDescent="0.25">
      <c r="A33">
        <v>6430</v>
      </c>
      <c r="B33">
        <v>2020</v>
      </c>
      <c r="C33">
        <v>2023</v>
      </c>
      <c r="D33">
        <v>972.36400000000003</v>
      </c>
      <c r="E33">
        <v>962.12900000000002</v>
      </c>
      <c r="F33">
        <v>70.75</v>
      </c>
      <c r="G33">
        <v>1683</v>
      </c>
      <c r="H33">
        <v>3.8109999999999999</v>
      </c>
      <c r="L33" s="17">
        <f t="shared" si="0"/>
        <v>6.43</v>
      </c>
      <c r="M33" s="18">
        <f t="shared" si="1"/>
        <v>1683</v>
      </c>
      <c r="N33" s="4">
        <f>M33*60*'Berechnungen 525d'!$D$9/1000</f>
        <v>85.4247829787234</v>
      </c>
      <c r="O33" s="20">
        <f t="shared" si="2"/>
        <v>2020</v>
      </c>
      <c r="P33" s="20">
        <f t="shared" si="3"/>
        <v>2023</v>
      </c>
      <c r="Q33" s="20">
        <f t="shared" si="4"/>
        <v>-3</v>
      </c>
      <c r="R33" s="19">
        <f t="shared" si="5"/>
        <v>962.12900000000002</v>
      </c>
      <c r="S33" s="19">
        <f t="shared" si="6"/>
        <v>972.36400000000003</v>
      </c>
      <c r="T33" s="19">
        <f t="shared" si="7"/>
        <v>-10.235000000000014</v>
      </c>
      <c r="U33" s="47">
        <f t="shared" si="8"/>
        <v>70.75</v>
      </c>
      <c r="V33" s="48">
        <f t="shared" si="9"/>
        <v>3.8109999999999999</v>
      </c>
    </row>
    <row r="34" spans="1:22" x14ac:dyDescent="0.25">
      <c r="A34">
        <v>6620</v>
      </c>
      <c r="B34">
        <v>2020</v>
      </c>
      <c r="C34">
        <v>2150</v>
      </c>
      <c r="D34">
        <v>972.36400000000003</v>
      </c>
      <c r="E34">
        <v>962.12900000000002</v>
      </c>
      <c r="F34">
        <v>70.75</v>
      </c>
      <c r="G34">
        <v>1683</v>
      </c>
      <c r="H34">
        <v>3.8109999999999999</v>
      </c>
      <c r="L34" s="17">
        <f t="shared" si="0"/>
        <v>6.62</v>
      </c>
      <c r="M34" s="18">
        <f t="shared" si="1"/>
        <v>1683</v>
      </c>
      <c r="N34" s="4">
        <f>M34*60*'Berechnungen 525d'!$D$9/1000</f>
        <v>85.4247829787234</v>
      </c>
      <c r="O34" s="20">
        <f t="shared" si="2"/>
        <v>2020</v>
      </c>
      <c r="P34" s="20">
        <f t="shared" si="3"/>
        <v>2150</v>
      </c>
      <c r="Q34" s="20">
        <f t="shared" si="4"/>
        <v>-130</v>
      </c>
      <c r="R34" s="19">
        <f t="shared" si="5"/>
        <v>962.12900000000002</v>
      </c>
      <c r="S34" s="19">
        <f t="shared" si="6"/>
        <v>972.36400000000003</v>
      </c>
      <c r="T34" s="19">
        <f t="shared" si="7"/>
        <v>-10.235000000000014</v>
      </c>
      <c r="U34" s="47">
        <f t="shared" si="8"/>
        <v>70.75</v>
      </c>
      <c r="V34" s="48">
        <f t="shared" si="9"/>
        <v>3.8109999999999999</v>
      </c>
    </row>
    <row r="35" spans="1:22" x14ac:dyDescent="0.25">
      <c r="A35">
        <v>6810</v>
      </c>
      <c r="B35">
        <v>2281</v>
      </c>
      <c r="C35">
        <v>2150</v>
      </c>
      <c r="D35">
        <v>972.36400000000003</v>
      </c>
      <c r="E35">
        <v>962.12900000000002</v>
      </c>
      <c r="F35">
        <v>70.75</v>
      </c>
      <c r="G35">
        <v>1683</v>
      </c>
      <c r="H35">
        <v>3.8109999999999999</v>
      </c>
      <c r="L35" s="17">
        <f t="shared" si="0"/>
        <v>6.81</v>
      </c>
      <c r="M35" s="18">
        <f t="shared" si="1"/>
        <v>1683</v>
      </c>
      <c r="N35" s="4">
        <f>M35*60*'Berechnungen 525d'!$D$9/1000</f>
        <v>85.4247829787234</v>
      </c>
      <c r="O35" s="20">
        <f t="shared" si="2"/>
        <v>2281</v>
      </c>
      <c r="P35" s="20">
        <f t="shared" si="3"/>
        <v>2150</v>
      </c>
      <c r="Q35" s="20">
        <f t="shared" si="4"/>
        <v>131</v>
      </c>
      <c r="R35" s="19">
        <f t="shared" si="5"/>
        <v>962.12900000000002</v>
      </c>
      <c r="S35" s="19">
        <f t="shared" si="6"/>
        <v>972.36400000000003</v>
      </c>
      <c r="T35" s="19">
        <f t="shared" si="7"/>
        <v>-10.235000000000014</v>
      </c>
      <c r="U35" s="47">
        <f t="shared" si="8"/>
        <v>70.75</v>
      </c>
      <c r="V35" s="48">
        <f t="shared" si="9"/>
        <v>3.8109999999999999</v>
      </c>
    </row>
    <row r="36" spans="1:22" x14ac:dyDescent="0.25">
      <c r="A36">
        <v>7000</v>
      </c>
      <c r="B36">
        <v>2281</v>
      </c>
      <c r="C36">
        <v>2150</v>
      </c>
      <c r="D36">
        <v>972.36400000000003</v>
      </c>
      <c r="E36">
        <v>1003.07</v>
      </c>
      <c r="F36">
        <v>70.75</v>
      </c>
      <c r="G36">
        <v>1683</v>
      </c>
      <c r="H36">
        <v>3.8109999999999999</v>
      </c>
      <c r="L36" s="17">
        <f t="shared" si="0"/>
        <v>7</v>
      </c>
      <c r="M36" s="18">
        <f t="shared" si="1"/>
        <v>1683</v>
      </c>
      <c r="N36" s="4">
        <f>M36*60*'Berechnungen 525d'!$D$9/1000</f>
        <v>85.4247829787234</v>
      </c>
      <c r="O36" s="20">
        <f t="shared" si="2"/>
        <v>2281</v>
      </c>
      <c r="P36" s="20">
        <f t="shared" si="3"/>
        <v>2150</v>
      </c>
      <c r="Q36" s="20">
        <f t="shared" si="4"/>
        <v>131</v>
      </c>
      <c r="R36" s="19">
        <f t="shared" si="5"/>
        <v>1003.07</v>
      </c>
      <c r="S36" s="19">
        <f t="shared" si="6"/>
        <v>972.36400000000003</v>
      </c>
      <c r="T36" s="19">
        <f t="shared" si="7"/>
        <v>30.706000000000017</v>
      </c>
      <c r="U36" s="47">
        <f t="shared" si="8"/>
        <v>70.75</v>
      </c>
      <c r="V36" s="48">
        <f t="shared" si="9"/>
        <v>3.8109999999999999</v>
      </c>
    </row>
    <row r="37" spans="1:22" x14ac:dyDescent="0.25">
      <c r="A37">
        <v>7191</v>
      </c>
      <c r="B37">
        <v>2281</v>
      </c>
      <c r="C37">
        <v>2150</v>
      </c>
      <c r="D37">
        <v>972.36400000000003</v>
      </c>
      <c r="E37">
        <v>1003.07</v>
      </c>
      <c r="F37">
        <v>70.75</v>
      </c>
      <c r="G37">
        <v>1832</v>
      </c>
      <c r="H37">
        <v>3.8109999999999999</v>
      </c>
      <c r="L37" s="17">
        <f t="shared" si="0"/>
        <v>7.1909999999999998</v>
      </c>
      <c r="M37" s="18">
        <f t="shared" si="1"/>
        <v>1832</v>
      </c>
      <c r="N37" s="4">
        <f>M37*60*'Berechnungen 525d'!$D$9/1000</f>
        <v>92.987642553191492</v>
      </c>
      <c r="O37" s="20">
        <f t="shared" si="2"/>
        <v>2281</v>
      </c>
      <c r="P37" s="20">
        <f t="shared" si="3"/>
        <v>2150</v>
      </c>
      <c r="Q37" s="20">
        <f t="shared" si="4"/>
        <v>131</v>
      </c>
      <c r="R37" s="19">
        <f t="shared" si="5"/>
        <v>1003.07</v>
      </c>
      <c r="S37" s="19">
        <f t="shared" si="6"/>
        <v>972.36400000000003</v>
      </c>
      <c r="T37" s="19">
        <f t="shared" si="7"/>
        <v>30.706000000000017</v>
      </c>
      <c r="U37" s="47">
        <f t="shared" si="8"/>
        <v>70.75</v>
      </c>
      <c r="V37" s="48">
        <f t="shared" si="9"/>
        <v>3.8109999999999999</v>
      </c>
    </row>
    <row r="38" spans="1:22" x14ac:dyDescent="0.25">
      <c r="A38">
        <v>7381</v>
      </c>
      <c r="B38">
        <v>2281</v>
      </c>
      <c r="C38">
        <v>2150</v>
      </c>
      <c r="D38">
        <v>972.36400000000003</v>
      </c>
      <c r="E38">
        <v>1003.07</v>
      </c>
      <c r="F38">
        <v>70.02</v>
      </c>
      <c r="G38">
        <v>1832</v>
      </c>
      <c r="H38">
        <v>3.8109999999999999</v>
      </c>
      <c r="L38" s="17">
        <f t="shared" si="0"/>
        <v>7.3810000000000002</v>
      </c>
      <c r="M38" s="18">
        <f t="shared" si="1"/>
        <v>1832</v>
      </c>
      <c r="N38" s="4">
        <f>M38*60*'Berechnungen 525d'!$D$9/1000</f>
        <v>92.987642553191492</v>
      </c>
      <c r="O38" s="20">
        <f t="shared" si="2"/>
        <v>2281</v>
      </c>
      <c r="P38" s="20">
        <f t="shared" si="3"/>
        <v>2150</v>
      </c>
      <c r="Q38" s="20">
        <f t="shared" si="4"/>
        <v>131</v>
      </c>
      <c r="R38" s="19">
        <f t="shared" si="5"/>
        <v>1003.07</v>
      </c>
      <c r="S38" s="19">
        <f t="shared" si="6"/>
        <v>972.36400000000003</v>
      </c>
      <c r="T38" s="19">
        <f t="shared" si="7"/>
        <v>30.706000000000017</v>
      </c>
      <c r="U38" s="47">
        <f t="shared" si="8"/>
        <v>70.02</v>
      </c>
      <c r="V38" s="48">
        <f t="shared" si="9"/>
        <v>3.8109999999999999</v>
      </c>
    </row>
    <row r="39" spans="1:22" x14ac:dyDescent="0.25">
      <c r="A39">
        <v>7581</v>
      </c>
      <c r="B39">
        <v>2281</v>
      </c>
      <c r="C39">
        <v>2150</v>
      </c>
      <c r="D39">
        <v>1003.07</v>
      </c>
      <c r="E39">
        <v>1003.07</v>
      </c>
      <c r="F39">
        <v>70.02</v>
      </c>
      <c r="G39">
        <v>1832</v>
      </c>
      <c r="H39">
        <v>3.8109999999999999</v>
      </c>
      <c r="L39" s="17">
        <f t="shared" si="0"/>
        <v>7.5810000000000004</v>
      </c>
      <c r="M39" s="18">
        <f t="shared" si="1"/>
        <v>1832</v>
      </c>
      <c r="N39" s="4">
        <f>M39*60*'Berechnungen 525d'!$D$9/1000</f>
        <v>92.987642553191492</v>
      </c>
      <c r="O39" s="20">
        <f t="shared" si="2"/>
        <v>2281</v>
      </c>
      <c r="P39" s="20">
        <f t="shared" si="3"/>
        <v>2150</v>
      </c>
      <c r="Q39" s="20">
        <f t="shared" si="4"/>
        <v>131</v>
      </c>
      <c r="R39" s="19">
        <f t="shared" si="5"/>
        <v>1003.07</v>
      </c>
      <c r="S39" s="19">
        <f t="shared" si="6"/>
        <v>1003.07</v>
      </c>
      <c r="T39" s="19">
        <f t="shared" si="7"/>
        <v>0</v>
      </c>
      <c r="U39" s="47">
        <f t="shared" si="8"/>
        <v>70.02</v>
      </c>
      <c r="V39" s="48">
        <f t="shared" si="9"/>
        <v>3.8109999999999999</v>
      </c>
    </row>
    <row r="40" spans="1:22" x14ac:dyDescent="0.25">
      <c r="A40">
        <v>7771</v>
      </c>
      <c r="B40">
        <v>2281</v>
      </c>
      <c r="C40">
        <v>2150</v>
      </c>
      <c r="D40">
        <v>1003.07</v>
      </c>
      <c r="E40">
        <v>1003.07</v>
      </c>
      <c r="F40">
        <v>70.02</v>
      </c>
      <c r="G40">
        <v>1832</v>
      </c>
      <c r="H40">
        <v>3.8069999999999999</v>
      </c>
      <c r="L40" s="17">
        <f t="shared" si="0"/>
        <v>7.7709999999999999</v>
      </c>
      <c r="M40" s="18">
        <f t="shared" si="1"/>
        <v>1832</v>
      </c>
      <c r="N40" s="4">
        <f>M40*60*'Berechnungen 525d'!$D$9/1000</f>
        <v>92.987642553191492</v>
      </c>
      <c r="O40" s="20">
        <f t="shared" si="2"/>
        <v>2281</v>
      </c>
      <c r="P40" s="20">
        <f t="shared" si="3"/>
        <v>2150</v>
      </c>
      <c r="Q40" s="20">
        <f t="shared" si="4"/>
        <v>131</v>
      </c>
      <c r="R40" s="19">
        <f t="shared" si="5"/>
        <v>1003.07</v>
      </c>
      <c r="S40" s="19">
        <f t="shared" si="6"/>
        <v>1003.07</v>
      </c>
      <c r="T40" s="19">
        <f t="shared" si="7"/>
        <v>0</v>
      </c>
      <c r="U40" s="47">
        <f t="shared" si="8"/>
        <v>70.02</v>
      </c>
      <c r="V40" s="48">
        <f t="shared" si="9"/>
        <v>3.8069999999999999</v>
      </c>
    </row>
    <row r="41" spans="1:22" x14ac:dyDescent="0.25">
      <c r="A41">
        <v>7962</v>
      </c>
      <c r="B41">
        <v>2281</v>
      </c>
      <c r="C41">
        <v>2250</v>
      </c>
      <c r="D41">
        <v>1003.07</v>
      </c>
      <c r="E41">
        <v>1003.07</v>
      </c>
      <c r="F41">
        <v>70.02</v>
      </c>
      <c r="G41">
        <v>1832</v>
      </c>
      <c r="H41">
        <v>3.8069999999999999</v>
      </c>
      <c r="L41" s="17">
        <f t="shared" si="0"/>
        <v>7.9619999999999997</v>
      </c>
      <c r="M41" s="18">
        <f t="shared" si="1"/>
        <v>1832</v>
      </c>
      <c r="N41" s="4">
        <f>M41*60*'Berechnungen 525d'!$D$9/1000</f>
        <v>92.987642553191492</v>
      </c>
      <c r="O41" s="20">
        <f t="shared" si="2"/>
        <v>2281</v>
      </c>
      <c r="P41" s="20">
        <f t="shared" si="3"/>
        <v>2250</v>
      </c>
      <c r="Q41" s="20">
        <f t="shared" si="4"/>
        <v>31</v>
      </c>
      <c r="R41" s="19">
        <f t="shared" si="5"/>
        <v>1003.07</v>
      </c>
      <c r="S41" s="19">
        <f t="shared" si="6"/>
        <v>1003.07</v>
      </c>
      <c r="T41" s="19">
        <f t="shared" si="7"/>
        <v>0</v>
      </c>
      <c r="U41" s="47">
        <f t="shared" si="8"/>
        <v>70.02</v>
      </c>
      <c r="V41" s="48">
        <f t="shared" si="9"/>
        <v>3.8069999999999999</v>
      </c>
    </row>
    <row r="42" spans="1:22" x14ac:dyDescent="0.25">
      <c r="A42">
        <v>8152</v>
      </c>
      <c r="B42">
        <v>2311</v>
      </c>
      <c r="C42">
        <v>2250</v>
      </c>
      <c r="D42">
        <v>1003.07</v>
      </c>
      <c r="E42">
        <v>1003.07</v>
      </c>
      <c r="F42">
        <v>70.02</v>
      </c>
      <c r="G42">
        <v>1832</v>
      </c>
      <c r="H42">
        <v>3.8069999999999999</v>
      </c>
      <c r="L42" s="17">
        <f t="shared" si="0"/>
        <v>8.1519999999999992</v>
      </c>
      <c r="M42" s="18">
        <f t="shared" si="1"/>
        <v>1832</v>
      </c>
      <c r="N42" s="4">
        <f>M42*60*'Berechnungen 525d'!$D$9/1000</f>
        <v>92.987642553191492</v>
      </c>
      <c r="O42" s="20">
        <f t="shared" si="2"/>
        <v>2311</v>
      </c>
      <c r="P42" s="20">
        <f t="shared" si="3"/>
        <v>2250</v>
      </c>
      <c r="Q42" s="20">
        <f t="shared" si="4"/>
        <v>61</v>
      </c>
      <c r="R42" s="19">
        <f t="shared" si="5"/>
        <v>1003.07</v>
      </c>
      <c r="S42" s="19">
        <f t="shared" si="6"/>
        <v>1003.07</v>
      </c>
      <c r="T42" s="19">
        <f t="shared" si="7"/>
        <v>0</v>
      </c>
      <c r="U42" s="47">
        <f t="shared" si="8"/>
        <v>70.02</v>
      </c>
      <c r="V42" s="48">
        <f t="shared" si="9"/>
        <v>3.8069999999999999</v>
      </c>
    </row>
    <row r="43" spans="1:22" x14ac:dyDescent="0.25">
      <c r="A43">
        <v>8342</v>
      </c>
      <c r="B43">
        <v>2311</v>
      </c>
      <c r="C43">
        <v>2250</v>
      </c>
      <c r="D43">
        <v>1003.07</v>
      </c>
      <c r="E43">
        <v>1033.78</v>
      </c>
      <c r="F43">
        <v>70.02</v>
      </c>
      <c r="G43">
        <v>1832</v>
      </c>
      <c r="H43">
        <v>3.8069999999999999</v>
      </c>
      <c r="L43" s="17">
        <f t="shared" si="0"/>
        <v>8.3420000000000005</v>
      </c>
      <c r="M43" s="18">
        <f t="shared" si="1"/>
        <v>1832</v>
      </c>
      <c r="N43" s="4">
        <f>M43*60*'Berechnungen 525d'!$D$9/1000</f>
        <v>92.987642553191492</v>
      </c>
      <c r="O43" s="20">
        <f t="shared" si="2"/>
        <v>2311</v>
      </c>
      <c r="P43" s="20">
        <f t="shared" si="3"/>
        <v>2250</v>
      </c>
      <c r="Q43" s="20">
        <f t="shared" si="4"/>
        <v>61</v>
      </c>
      <c r="R43" s="19">
        <f t="shared" si="5"/>
        <v>1033.78</v>
      </c>
      <c r="S43" s="19">
        <f t="shared" si="6"/>
        <v>1003.07</v>
      </c>
      <c r="T43" s="19">
        <f t="shared" si="7"/>
        <v>30.709999999999923</v>
      </c>
      <c r="U43" s="47">
        <f t="shared" si="8"/>
        <v>70.02</v>
      </c>
      <c r="V43" s="48">
        <f t="shared" si="9"/>
        <v>3.8069999999999999</v>
      </c>
    </row>
    <row r="44" spans="1:22" x14ac:dyDescent="0.25">
      <c r="A44">
        <v>8533</v>
      </c>
      <c r="B44">
        <v>2311</v>
      </c>
      <c r="C44">
        <v>2250</v>
      </c>
      <c r="D44">
        <v>1003.07</v>
      </c>
      <c r="E44">
        <v>1033.78</v>
      </c>
      <c r="F44">
        <v>70.02</v>
      </c>
      <c r="G44">
        <v>1972</v>
      </c>
      <c r="H44">
        <v>3.8069999999999999</v>
      </c>
      <c r="L44" s="17">
        <f t="shared" si="0"/>
        <v>8.5329999999999995</v>
      </c>
      <c r="M44" s="18">
        <f t="shared" si="1"/>
        <v>1972</v>
      </c>
      <c r="N44" s="4">
        <f>M44*60*'Berechnungen 525d'!$D$9/1000</f>
        <v>100.09368510638296</v>
      </c>
      <c r="O44" s="20">
        <f t="shared" si="2"/>
        <v>2311</v>
      </c>
      <c r="P44" s="20">
        <f t="shared" si="3"/>
        <v>2250</v>
      </c>
      <c r="Q44" s="20">
        <f t="shared" si="4"/>
        <v>61</v>
      </c>
      <c r="R44" s="19">
        <f t="shared" si="5"/>
        <v>1033.78</v>
      </c>
      <c r="S44" s="19">
        <f t="shared" si="6"/>
        <v>1003.07</v>
      </c>
      <c r="T44" s="19">
        <f t="shared" si="7"/>
        <v>30.709999999999923</v>
      </c>
      <c r="U44" s="47">
        <f t="shared" si="8"/>
        <v>70.02</v>
      </c>
      <c r="V44" s="48">
        <f t="shared" si="9"/>
        <v>3.8069999999999999</v>
      </c>
    </row>
    <row r="45" spans="1:22" x14ac:dyDescent="0.25">
      <c r="A45">
        <v>8733</v>
      </c>
      <c r="B45">
        <v>2311</v>
      </c>
      <c r="C45">
        <v>2250</v>
      </c>
      <c r="D45">
        <v>1003.07</v>
      </c>
      <c r="E45">
        <v>1033.78</v>
      </c>
      <c r="F45">
        <v>71.39</v>
      </c>
      <c r="G45">
        <v>1972</v>
      </c>
      <c r="H45">
        <v>3.8069999999999999</v>
      </c>
      <c r="L45" s="17">
        <f t="shared" si="0"/>
        <v>8.7330000000000005</v>
      </c>
      <c r="M45" s="18">
        <f t="shared" si="1"/>
        <v>1972</v>
      </c>
      <c r="N45" s="4">
        <f>M45*60*'Berechnungen 525d'!$D$9/1000</f>
        <v>100.09368510638296</v>
      </c>
      <c r="O45" s="20">
        <f t="shared" si="2"/>
        <v>2311</v>
      </c>
      <c r="P45" s="20">
        <f t="shared" si="3"/>
        <v>2250</v>
      </c>
      <c r="Q45" s="20">
        <f t="shared" si="4"/>
        <v>61</v>
      </c>
      <c r="R45" s="19">
        <f t="shared" si="5"/>
        <v>1033.78</v>
      </c>
      <c r="S45" s="19">
        <f t="shared" si="6"/>
        <v>1003.07</v>
      </c>
      <c r="T45" s="19">
        <f t="shared" si="7"/>
        <v>30.709999999999923</v>
      </c>
      <c r="U45" s="47">
        <f t="shared" si="8"/>
        <v>71.39</v>
      </c>
      <c r="V45" s="48">
        <f t="shared" si="9"/>
        <v>3.8069999999999999</v>
      </c>
    </row>
    <row r="46" spans="1:22" x14ac:dyDescent="0.25">
      <c r="A46">
        <v>8923</v>
      </c>
      <c r="B46">
        <v>2311</v>
      </c>
      <c r="C46">
        <v>2250</v>
      </c>
      <c r="D46">
        <v>1044.01</v>
      </c>
      <c r="E46">
        <v>1033.78</v>
      </c>
      <c r="F46">
        <v>71.39</v>
      </c>
      <c r="G46">
        <v>1972</v>
      </c>
      <c r="H46">
        <v>3.8069999999999999</v>
      </c>
      <c r="L46" s="17">
        <f t="shared" si="0"/>
        <v>8.923</v>
      </c>
      <c r="M46" s="18">
        <f t="shared" si="1"/>
        <v>1972</v>
      </c>
      <c r="N46" s="4">
        <f>M46*60*'Berechnungen 525d'!$D$9/1000</f>
        <v>100.09368510638296</v>
      </c>
      <c r="O46" s="20">
        <f t="shared" si="2"/>
        <v>2311</v>
      </c>
      <c r="P46" s="20">
        <f t="shared" si="3"/>
        <v>2250</v>
      </c>
      <c r="Q46" s="20">
        <f t="shared" si="4"/>
        <v>61</v>
      </c>
      <c r="R46" s="19">
        <f t="shared" si="5"/>
        <v>1033.78</v>
      </c>
      <c r="S46" s="19">
        <f t="shared" si="6"/>
        <v>1044.01</v>
      </c>
      <c r="T46" s="19">
        <f t="shared" si="7"/>
        <v>-10.230000000000018</v>
      </c>
      <c r="U46" s="47">
        <f t="shared" si="8"/>
        <v>71.39</v>
      </c>
      <c r="V46" s="48">
        <f t="shared" si="9"/>
        <v>3.8069999999999999</v>
      </c>
    </row>
    <row r="47" spans="1:22" x14ac:dyDescent="0.25">
      <c r="A47">
        <v>9113</v>
      </c>
      <c r="B47">
        <v>2311</v>
      </c>
      <c r="C47">
        <v>2250</v>
      </c>
      <c r="D47">
        <v>1044.01</v>
      </c>
      <c r="E47">
        <v>1033.78</v>
      </c>
      <c r="F47">
        <v>71.39</v>
      </c>
      <c r="G47">
        <v>1972</v>
      </c>
      <c r="H47">
        <v>3.8109999999999999</v>
      </c>
      <c r="L47" s="17">
        <f t="shared" si="0"/>
        <v>9.1129999999999995</v>
      </c>
      <c r="M47" s="18">
        <f t="shared" si="1"/>
        <v>1972</v>
      </c>
      <c r="N47" s="4">
        <f>M47*60*'Berechnungen 525d'!$D$9/1000</f>
        <v>100.09368510638296</v>
      </c>
      <c r="O47" s="20">
        <f t="shared" si="2"/>
        <v>2311</v>
      </c>
      <c r="P47" s="20">
        <f t="shared" si="3"/>
        <v>2250</v>
      </c>
      <c r="Q47" s="20">
        <f t="shared" si="4"/>
        <v>61</v>
      </c>
      <c r="R47" s="19">
        <f t="shared" si="5"/>
        <v>1033.78</v>
      </c>
      <c r="S47" s="19">
        <f t="shared" si="6"/>
        <v>1044.01</v>
      </c>
      <c r="T47" s="19">
        <f t="shared" si="7"/>
        <v>-10.230000000000018</v>
      </c>
      <c r="U47" s="47">
        <f t="shared" si="8"/>
        <v>71.39</v>
      </c>
      <c r="V47" s="48">
        <f t="shared" si="9"/>
        <v>3.8109999999999999</v>
      </c>
    </row>
    <row r="48" spans="1:22" x14ac:dyDescent="0.25">
      <c r="A48">
        <v>9304</v>
      </c>
      <c r="B48">
        <v>2311</v>
      </c>
      <c r="C48">
        <v>2250</v>
      </c>
      <c r="D48">
        <v>1044.01</v>
      </c>
      <c r="E48">
        <v>1033.78</v>
      </c>
      <c r="F48">
        <v>71.39</v>
      </c>
      <c r="G48">
        <v>1972</v>
      </c>
      <c r="H48">
        <v>3.8109999999999999</v>
      </c>
      <c r="L48" s="17">
        <f t="shared" si="0"/>
        <v>9.3040000000000003</v>
      </c>
      <c r="M48" s="18">
        <f t="shared" si="1"/>
        <v>1972</v>
      </c>
      <c r="N48" s="4">
        <f>M48*60*'Berechnungen 525d'!$D$9/1000</f>
        <v>100.09368510638296</v>
      </c>
      <c r="O48" s="20">
        <f t="shared" si="2"/>
        <v>2311</v>
      </c>
      <c r="P48" s="20">
        <f t="shared" si="3"/>
        <v>2250</v>
      </c>
      <c r="Q48" s="20">
        <f t="shared" si="4"/>
        <v>61</v>
      </c>
      <c r="R48" s="19">
        <f t="shared" si="5"/>
        <v>1033.78</v>
      </c>
      <c r="S48" s="19">
        <f t="shared" si="6"/>
        <v>1044.01</v>
      </c>
      <c r="T48" s="19">
        <f t="shared" si="7"/>
        <v>-10.230000000000018</v>
      </c>
      <c r="U48" s="47">
        <f t="shared" si="8"/>
        <v>71.39</v>
      </c>
      <c r="V48" s="48">
        <f t="shared" si="9"/>
        <v>3.8109999999999999</v>
      </c>
    </row>
    <row r="49" spans="1:22" x14ac:dyDescent="0.25">
      <c r="A49">
        <v>9494</v>
      </c>
      <c r="B49">
        <v>2095</v>
      </c>
      <c r="C49">
        <v>2250</v>
      </c>
      <c r="D49">
        <v>1044.01</v>
      </c>
      <c r="E49">
        <v>1033.78</v>
      </c>
      <c r="F49">
        <v>71.39</v>
      </c>
      <c r="G49">
        <v>1972</v>
      </c>
      <c r="H49">
        <v>3.8109999999999999</v>
      </c>
      <c r="L49" s="17">
        <f t="shared" si="0"/>
        <v>9.4939999999999998</v>
      </c>
      <c r="M49" s="18">
        <f t="shared" si="1"/>
        <v>1972</v>
      </c>
      <c r="N49" s="4">
        <f>M49*60*'Berechnungen 525d'!$D$9/1000</f>
        <v>100.09368510638296</v>
      </c>
      <c r="O49" s="20">
        <f t="shared" si="2"/>
        <v>2095</v>
      </c>
      <c r="P49" s="20">
        <f t="shared" si="3"/>
        <v>2250</v>
      </c>
      <c r="Q49" s="20">
        <f t="shared" si="4"/>
        <v>-155</v>
      </c>
      <c r="R49" s="19">
        <f t="shared" si="5"/>
        <v>1033.78</v>
      </c>
      <c r="S49" s="19">
        <f t="shared" si="6"/>
        <v>1044.01</v>
      </c>
      <c r="T49" s="19">
        <f t="shared" si="7"/>
        <v>-10.230000000000018</v>
      </c>
      <c r="U49" s="47">
        <f t="shared" si="8"/>
        <v>71.39</v>
      </c>
      <c r="V49" s="48">
        <f t="shared" si="9"/>
        <v>3.8109999999999999</v>
      </c>
    </row>
    <row r="50" spans="1:22" x14ac:dyDescent="0.25">
      <c r="A50">
        <v>9884</v>
      </c>
      <c r="B50">
        <v>2264</v>
      </c>
      <c r="C50">
        <v>2250</v>
      </c>
      <c r="D50">
        <v>1033.78</v>
      </c>
      <c r="E50">
        <v>1064.48</v>
      </c>
      <c r="F50">
        <v>70.95</v>
      </c>
      <c r="G50">
        <v>2071</v>
      </c>
      <c r="H50">
        <v>3.7730000000000001</v>
      </c>
      <c r="L50" s="17">
        <f t="shared" si="0"/>
        <v>9.8840000000000003</v>
      </c>
      <c r="M50" s="18">
        <f>IF(ISBLANK(G50),#REF!,G50)</f>
        <v>2071</v>
      </c>
      <c r="N50" s="4">
        <f>M50*60*'Berechnungen 525d'!$D$9/1000</f>
        <v>105.11867234042553</v>
      </c>
      <c r="O50" s="20">
        <f>IF(ISBLANK(B50),#REF!,B50)</f>
        <v>2264</v>
      </c>
      <c r="P50" s="20">
        <f>IF(ISBLANK(C50),#REF!,C50)</f>
        <v>2250</v>
      </c>
      <c r="Q50" s="20">
        <f t="shared" si="4"/>
        <v>14</v>
      </c>
      <c r="R50" s="19">
        <f>IF(ISBLANK(E50),#REF!,E50)</f>
        <v>1064.48</v>
      </c>
      <c r="S50" s="19">
        <f>IF(ISBLANK(D50),#REF!,D50)</f>
        <v>1033.78</v>
      </c>
      <c r="T50" s="19">
        <f t="shared" si="7"/>
        <v>30.700000000000045</v>
      </c>
      <c r="U50" s="47">
        <f t="shared" si="8"/>
        <v>70.95</v>
      </c>
      <c r="V50" s="48">
        <f t="shared" si="9"/>
        <v>3.7730000000000001</v>
      </c>
    </row>
    <row r="51" spans="1:22" x14ac:dyDescent="0.25">
      <c r="A51">
        <v>10075</v>
      </c>
      <c r="B51">
        <v>2264</v>
      </c>
      <c r="C51">
        <v>2250</v>
      </c>
      <c r="D51">
        <v>1033.78</v>
      </c>
      <c r="E51">
        <v>1064.48</v>
      </c>
      <c r="F51">
        <v>71.69</v>
      </c>
      <c r="G51">
        <v>2071</v>
      </c>
      <c r="H51">
        <v>3.7730000000000001</v>
      </c>
      <c r="L51" s="17">
        <f t="shared" si="0"/>
        <v>10.074999999999999</v>
      </c>
      <c r="M51" s="18">
        <f t="shared" si="1"/>
        <v>2071</v>
      </c>
      <c r="N51" s="4">
        <f>M51*60*'Berechnungen 525d'!$D$9/1000</f>
        <v>105.11867234042553</v>
      </c>
      <c r="O51" s="20">
        <f t="shared" si="2"/>
        <v>2264</v>
      </c>
      <c r="P51" s="20">
        <f t="shared" si="3"/>
        <v>2250</v>
      </c>
      <c r="Q51" s="20">
        <f t="shared" si="4"/>
        <v>14</v>
      </c>
      <c r="R51" s="19">
        <f t="shared" si="5"/>
        <v>1064.48</v>
      </c>
      <c r="S51" s="19">
        <f t="shared" si="6"/>
        <v>1033.78</v>
      </c>
      <c r="T51" s="19">
        <f t="shared" si="7"/>
        <v>30.700000000000045</v>
      </c>
      <c r="U51" s="47">
        <f t="shared" si="8"/>
        <v>71.69</v>
      </c>
      <c r="V51" s="48">
        <f t="shared" si="9"/>
        <v>3.7730000000000001</v>
      </c>
    </row>
    <row r="52" spans="1:22" x14ac:dyDescent="0.25">
      <c r="A52">
        <v>10245</v>
      </c>
      <c r="B52">
        <v>2264</v>
      </c>
      <c r="C52">
        <v>2250</v>
      </c>
      <c r="D52">
        <v>1095.19</v>
      </c>
      <c r="E52">
        <v>1064.48</v>
      </c>
      <c r="F52">
        <v>71.69</v>
      </c>
      <c r="G52">
        <v>2071</v>
      </c>
      <c r="H52">
        <v>3.7730000000000001</v>
      </c>
      <c r="L52" s="17">
        <f t="shared" si="0"/>
        <v>10.244999999999999</v>
      </c>
      <c r="M52" s="18">
        <f t="shared" si="1"/>
        <v>2071</v>
      </c>
      <c r="N52" s="4">
        <f>M52*60*'Berechnungen 525d'!$D$9/1000</f>
        <v>105.11867234042553</v>
      </c>
      <c r="O52" s="20">
        <f t="shared" si="2"/>
        <v>2264</v>
      </c>
      <c r="P52" s="20">
        <f t="shared" si="3"/>
        <v>2250</v>
      </c>
      <c r="Q52" s="20">
        <f t="shared" si="4"/>
        <v>14</v>
      </c>
      <c r="R52" s="19">
        <f t="shared" si="5"/>
        <v>1064.48</v>
      </c>
      <c r="S52" s="19">
        <f t="shared" si="6"/>
        <v>1095.19</v>
      </c>
      <c r="T52" s="19">
        <f t="shared" si="7"/>
        <v>-30.710000000000036</v>
      </c>
      <c r="U52" s="47">
        <f t="shared" si="8"/>
        <v>71.69</v>
      </c>
      <c r="V52" s="48">
        <f t="shared" si="9"/>
        <v>3.7730000000000001</v>
      </c>
    </row>
    <row r="53" spans="1:22" x14ac:dyDescent="0.25">
      <c r="A53">
        <v>10435</v>
      </c>
      <c r="B53">
        <v>2264</v>
      </c>
      <c r="C53">
        <v>2250</v>
      </c>
      <c r="D53">
        <v>1095.19</v>
      </c>
      <c r="E53">
        <v>1064.48</v>
      </c>
      <c r="F53">
        <v>71.69</v>
      </c>
      <c r="G53">
        <v>2071</v>
      </c>
      <c r="H53">
        <v>3.7690000000000001</v>
      </c>
      <c r="L53" s="17">
        <f t="shared" si="0"/>
        <v>10.435</v>
      </c>
      <c r="M53" s="18">
        <f t="shared" si="1"/>
        <v>2071</v>
      </c>
      <c r="N53" s="4">
        <f>M53*60*'Berechnungen 525d'!$D$9/1000</f>
        <v>105.11867234042553</v>
      </c>
      <c r="O53" s="20">
        <f t="shared" si="2"/>
        <v>2264</v>
      </c>
      <c r="P53" s="20">
        <f t="shared" si="3"/>
        <v>2250</v>
      </c>
      <c r="Q53" s="20">
        <f t="shared" si="4"/>
        <v>14</v>
      </c>
      <c r="R53" s="19">
        <f t="shared" si="5"/>
        <v>1064.48</v>
      </c>
      <c r="S53" s="19">
        <f t="shared" si="6"/>
        <v>1095.19</v>
      </c>
      <c r="T53" s="19">
        <f t="shared" si="7"/>
        <v>-30.710000000000036</v>
      </c>
      <c r="U53" s="47">
        <f t="shared" si="8"/>
        <v>71.69</v>
      </c>
      <c r="V53" s="48">
        <f t="shared" si="9"/>
        <v>3.7690000000000001</v>
      </c>
    </row>
    <row r="54" spans="1:22" x14ac:dyDescent="0.25">
      <c r="A54">
        <v>10616</v>
      </c>
      <c r="B54">
        <v>2264</v>
      </c>
      <c r="C54">
        <v>2250</v>
      </c>
      <c r="D54">
        <v>1095.19</v>
      </c>
      <c r="E54">
        <v>1064.48</v>
      </c>
      <c r="F54">
        <v>71.69</v>
      </c>
      <c r="G54">
        <v>2071</v>
      </c>
      <c r="H54">
        <v>3.7690000000000001</v>
      </c>
      <c r="L54" s="17">
        <f t="shared" si="0"/>
        <v>10.616</v>
      </c>
      <c r="M54" s="18">
        <f t="shared" si="1"/>
        <v>2071</v>
      </c>
      <c r="N54" s="4">
        <f>M54*60*'Berechnungen 525d'!$D$9/1000</f>
        <v>105.11867234042553</v>
      </c>
      <c r="O54" s="20">
        <f t="shared" si="2"/>
        <v>2264</v>
      </c>
      <c r="P54" s="20">
        <f t="shared" si="3"/>
        <v>2250</v>
      </c>
      <c r="Q54" s="20">
        <f t="shared" si="4"/>
        <v>14</v>
      </c>
      <c r="R54" s="19">
        <f t="shared" si="5"/>
        <v>1064.48</v>
      </c>
      <c r="S54" s="19">
        <f t="shared" si="6"/>
        <v>1095.19</v>
      </c>
      <c r="T54" s="19">
        <f t="shared" si="7"/>
        <v>-30.710000000000036</v>
      </c>
      <c r="U54" s="47">
        <f t="shared" si="8"/>
        <v>71.69</v>
      </c>
      <c r="V54" s="48">
        <f t="shared" si="9"/>
        <v>3.7690000000000001</v>
      </c>
    </row>
    <row r="55" spans="1:22" x14ac:dyDescent="0.25">
      <c r="A55">
        <v>10806</v>
      </c>
      <c r="B55">
        <v>2325</v>
      </c>
      <c r="C55">
        <v>2250</v>
      </c>
      <c r="D55">
        <v>1095.19</v>
      </c>
      <c r="E55">
        <v>1064.48</v>
      </c>
      <c r="F55">
        <v>71.69</v>
      </c>
      <c r="G55">
        <v>2071</v>
      </c>
      <c r="H55">
        <v>3.7690000000000001</v>
      </c>
      <c r="L55" s="17">
        <f t="shared" si="0"/>
        <v>10.805999999999999</v>
      </c>
      <c r="M55" s="18">
        <f t="shared" si="1"/>
        <v>2071</v>
      </c>
      <c r="N55" s="4">
        <f>M55*60*'Berechnungen 525d'!$D$9/1000</f>
        <v>105.11867234042553</v>
      </c>
      <c r="O55" s="20">
        <f t="shared" si="2"/>
        <v>2325</v>
      </c>
      <c r="P55" s="20">
        <f t="shared" si="3"/>
        <v>2250</v>
      </c>
      <c r="Q55" s="20">
        <f t="shared" si="4"/>
        <v>75</v>
      </c>
      <c r="R55" s="19">
        <f t="shared" si="5"/>
        <v>1064.48</v>
      </c>
      <c r="S55" s="19">
        <f t="shared" si="6"/>
        <v>1095.19</v>
      </c>
      <c r="T55" s="19">
        <f t="shared" si="7"/>
        <v>-30.710000000000036</v>
      </c>
      <c r="U55" s="47">
        <f t="shared" si="8"/>
        <v>71.69</v>
      </c>
      <c r="V55" s="48">
        <f t="shared" si="9"/>
        <v>3.7690000000000001</v>
      </c>
    </row>
    <row r="56" spans="1:22" x14ac:dyDescent="0.25">
      <c r="A56">
        <v>10996</v>
      </c>
      <c r="B56">
        <v>2325</v>
      </c>
      <c r="C56">
        <v>2250</v>
      </c>
      <c r="D56">
        <v>1095.19</v>
      </c>
      <c r="E56">
        <v>1136.1300000000001</v>
      </c>
      <c r="F56">
        <v>71.69</v>
      </c>
      <c r="G56">
        <v>2071</v>
      </c>
      <c r="H56">
        <v>3.7690000000000001</v>
      </c>
      <c r="L56" s="17">
        <f t="shared" si="0"/>
        <v>10.996</v>
      </c>
      <c r="M56" s="18">
        <f t="shared" si="1"/>
        <v>2071</v>
      </c>
      <c r="N56" s="4">
        <f>M56*60*'Berechnungen 525d'!$D$9/1000</f>
        <v>105.11867234042553</v>
      </c>
      <c r="O56" s="20">
        <f t="shared" si="2"/>
        <v>2325</v>
      </c>
      <c r="P56" s="20">
        <f t="shared" si="3"/>
        <v>2250</v>
      </c>
      <c r="Q56" s="20">
        <f t="shared" si="4"/>
        <v>75</v>
      </c>
      <c r="R56" s="19">
        <f t="shared" si="5"/>
        <v>1136.1300000000001</v>
      </c>
      <c r="S56" s="19">
        <f t="shared" si="6"/>
        <v>1095.19</v>
      </c>
      <c r="T56" s="19">
        <f t="shared" si="7"/>
        <v>40.940000000000055</v>
      </c>
      <c r="U56" s="47">
        <f t="shared" si="8"/>
        <v>71.69</v>
      </c>
      <c r="V56" s="48">
        <f t="shared" si="9"/>
        <v>3.7690000000000001</v>
      </c>
    </row>
    <row r="57" spans="1:22" x14ac:dyDescent="0.25">
      <c r="A57">
        <v>11176</v>
      </c>
      <c r="B57">
        <v>2325</v>
      </c>
      <c r="C57">
        <v>2250</v>
      </c>
      <c r="D57">
        <v>1095.19</v>
      </c>
      <c r="E57">
        <v>1136.1300000000001</v>
      </c>
      <c r="F57">
        <v>71.69</v>
      </c>
      <c r="G57">
        <v>2187</v>
      </c>
      <c r="H57">
        <v>3.7690000000000001</v>
      </c>
      <c r="L57" s="17">
        <f t="shared" si="0"/>
        <v>11.176</v>
      </c>
      <c r="M57" s="18">
        <f t="shared" si="1"/>
        <v>2187</v>
      </c>
      <c r="N57" s="4">
        <f>M57*60*'Berechnungen 525d'!$D$9/1000</f>
        <v>111.00653617021275</v>
      </c>
      <c r="O57" s="20">
        <f t="shared" si="2"/>
        <v>2325</v>
      </c>
      <c r="P57" s="20">
        <f t="shared" si="3"/>
        <v>2250</v>
      </c>
      <c r="Q57" s="20">
        <f t="shared" si="4"/>
        <v>75</v>
      </c>
      <c r="R57" s="19">
        <f t="shared" si="5"/>
        <v>1136.1300000000001</v>
      </c>
      <c r="S57" s="19">
        <f t="shared" si="6"/>
        <v>1095.19</v>
      </c>
      <c r="T57" s="19">
        <f t="shared" si="7"/>
        <v>40.940000000000055</v>
      </c>
      <c r="U57" s="47">
        <f t="shared" si="8"/>
        <v>71.69</v>
      </c>
      <c r="V57" s="48">
        <f t="shared" si="9"/>
        <v>3.7690000000000001</v>
      </c>
    </row>
    <row r="58" spans="1:22" x14ac:dyDescent="0.25">
      <c r="A58">
        <v>11367</v>
      </c>
      <c r="B58">
        <v>2325</v>
      </c>
      <c r="C58">
        <v>2250</v>
      </c>
      <c r="D58">
        <v>1095.19</v>
      </c>
      <c r="E58">
        <v>1136.1300000000001</v>
      </c>
      <c r="F58">
        <v>72.819999999999993</v>
      </c>
      <c r="G58">
        <v>2187</v>
      </c>
      <c r="H58">
        <v>3.7690000000000001</v>
      </c>
      <c r="L58" s="17">
        <f t="shared" si="0"/>
        <v>11.367000000000001</v>
      </c>
      <c r="M58" s="18">
        <f t="shared" si="1"/>
        <v>2187</v>
      </c>
      <c r="N58" s="4">
        <f>M58*60*'Berechnungen 525d'!$D$9/1000</f>
        <v>111.00653617021275</v>
      </c>
      <c r="O58" s="20">
        <f t="shared" si="2"/>
        <v>2325</v>
      </c>
      <c r="P58" s="20">
        <f t="shared" si="3"/>
        <v>2250</v>
      </c>
      <c r="Q58" s="20">
        <f t="shared" si="4"/>
        <v>75</v>
      </c>
      <c r="R58" s="19">
        <f t="shared" si="5"/>
        <v>1136.1300000000001</v>
      </c>
      <c r="S58" s="19">
        <f t="shared" si="6"/>
        <v>1095.19</v>
      </c>
      <c r="T58" s="19">
        <f t="shared" si="7"/>
        <v>40.940000000000055</v>
      </c>
      <c r="U58" s="47">
        <f t="shared" si="8"/>
        <v>72.819999999999993</v>
      </c>
      <c r="V58" s="48">
        <f t="shared" si="9"/>
        <v>3.7690000000000001</v>
      </c>
    </row>
    <row r="59" spans="1:22" x14ac:dyDescent="0.25">
      <c r="A59">
        <v>11547</v>
      </c>
      <c r="B59">
        <v>2325</v>
      </c>
      <c r="C59">
        <v>2250</v>
      </c>
      <c r="D59">
        <v>1166.8399999999999</v>
      </c>
      <c r="E59">
        <v>1136.1300000000001</v>
      </c>
      <c r="F59">
        <v>72.819999999999993</v>
      </c>
      <c r="G59">
        <v>2187</v>
      </c>
      <c r="H59">
        <v>3.7690000000000001</v>
      </c>
      <c r="L59" s="17">
        <f t="shared" si="0"/>
        <v>11.547000000000001</v>
      </c>
      <c r="M59" s="18">
        <f t="shared" si="1"/>
        <v>2187</v>
      </c>
      <c r="N59" s="4">
        <f>M59*60*'Berechnungen 525d'!$D$9/1000</f>
        <v>111.00653617021275</v>
      </c>
      <c r="O59" s="20">
        <f t="shared" si="2"/>
        <v>2325</v>
      </c>
      <c r="P59" s="20">
        <f t="shared" si="3"/>
        <v>2250</v>
      </c>
      <c r="Q59" s="20">
        <f t="shared" si="4"/>
        <v>75</v>
      </c>
      <c r="R59" s="19">
        <f t="shared" si="5"/>
        <v>1136.1300000000001</v>
      </c>
      <c r="S59" s="19">
        <f t="shared" si="6"/>
        <v>1166.8399999999999</v>
      </c>
      <c r="T59" s="19">
        <f t="shared" si="7"/>
        <v>-30.709999999999809</v>
      </c>
      <c r="U59" s="47">
        <f t="shared" si="8"/>
        <v>72.819999999999993</v>
      </c>
      <c r="V59" s="48">
        <f t="shared" si="9"/>
        <v>3.7690000000000001</v>
      </c>
    </row>
    <row r="60" spans="1:22" x14ac:dyDescent="0.25">
      <c r="A60">
        <v>11737</v>
      </c>
      <c r="B60">
        <v>2325</v>
      </c>
      <c r="C60">
        <v>2250</v>
      </c>
      <c r="D60">
        <v>1166.8399999999999</v>
      </c>
      <c r="E60">
        <v>1136.1300000000001</v>
      </c>
      <c r="F60">
        <v>72.819999999999993</v>
      </c>
      <c r="G60">
        <v>2187</v>
      </c>
      <c r="H60">
        <v>3.7690000000000001</v>
      </c>
      <c r="L60" s="17">
        <f t="shared" si="0"/>
        <v>11.737</v>
      </c>
      <c r="M60" s="18">
        <f t="shared" si="1"/>
        <v>2187</v>
      </c>
      <c r="N60" s="4">
        <f>M60*60*'Berechnungen 525d'!$D$9/1000</f>
        <v>111.00653617021275</v>
      </c>
      <c r="O60" s="20">
        <f t="shared" si="2"/>
        <v>2325</v>
      </c>
      <c r="P60" s="20">
        <f t="shared" si="3"/>
        <v>2250</v>
      </c>
      <c r="Q60" s="20">
        <f t="shared" si="4"/>
        <v>75</v>
      </c>
      <c r="R60" s="19">
        <f t="shared" si="5"/>
        <v>1136.1300000000001</v>
      </c>
      <c r="S60" s="19">
        <f t="shared" si="6"/>
        <v>1166.8399999999999</v>
      </c>
      <c r="T60" s="19">
        <f t="shared" si="7"/>
        <v>-30.709999999999809</v>
      </c>
      <c r="U60" s="47">
        <f t="shared" si="8"/>
        <v>72.819999999999993</v>
      </c>
      <c r="V60" s="48">
        <f t="shared" si="9"/>
        <v>3.7690000000000001</v>
      </c>
    </row>
    <row r="61" spans="1:22" x14ac:dyDescent="0.25">
      <c r="A61">
        <v>11927</v>
      </c>
      <c r="B61">
        <v>2325</v>
      </c>
      <c r="C61">
        <v>2250</v>
      </c>
      <c r="D61">
        <v>1166.8399999999999</v>
      </c>
      <c r="E61">
        <v>1136.1300000000001</v>
      </c>
      <c r="F61">
        <v>72.819999999999993</v>
      </c>
      <c r="G61">
        <v>2187</v>
      </c>
      <c r="H61">
        <v>3.7690000000000001</v>
      </c>
      <c r="L61" s="17">
        <f t="shared" si="0"/>
        <v>11.927</v>
      </c>
      <c r="M61" s="18">
        <f t="shared" si="1"/>
        <v>2187</v>
      </c>
      <c r="N61" s="4">
        <f>M61*60*'Berechnungen 525d'!$D$9/1000</f>
        <v>111.00653617021275</v>
      </c>
      <c r="O61" s="20">
        <f t="shared" si="2"/>
        <v>2325</v>
      </c>
      <c r="P61" s="20">
        <f t="shared" si="3"/>
        <v>2250</v>
      </c>
      <c r="Q61" s="20">
        <f t="shared" si="4"/>
        <v>75</v>
      </c>
      <c r="R61" s="19">
        <f t="shared" si="5"/>
        <v>1136.1300000000001</v>
      </c>
      <c r="S61" s="19">
        <f t="shared" si="6"/>
        <v>1166.8399999999999</v>
      </c>
      <c r="T61" s="19">
        <f t="shared" si="7"/>
        <v>-30.709999999999809</v>
      </c>
      <c r="U61" s="47">
        <f t="shared" si="8"/>
        <v>72.819999999999993</v>
      </c>
      <c r="V61" s="48">
        <f t="shared" si="9"/>
        <v>3.7690000000000001</v>
      </c>
    </row>
    <row r="62" spans="1:22" x14ac:dyDescent="0.25">
      <c r="A62">
        <v>12108</v>
      </c>
      <c r="B62">
        <v>2358</v>
      </c>
      <c r="C62">
        <v>2250</v>
      </c>
      <c r="D62">
        <v>1166.8399999999999</v>
      </c>
      <c r="E62">
        <v>1136.1300000000001</v>
      </c>
      <c r="F62">
        <v>72.819999999999993</v>
      </c>
      <c r="G62">
        <v>2187</v>
      </c>
      <c r="H62">
        <v>3.7690000000000001</v>
      </c>
      <c r="L62" s="17">
        <f t="shared" si="0"/>
        <v>12.108000000000001</v>
      </c>
      <c r="M62" s="18">
        <f t="shared" si="1"/>
        <v>2187</v>
      </c>
      <c r="N62" s="4">
        <f>M62*60*'Berechnungen 525d'!$D$9/1000</f>
        <v>111.00653617021275</v>
      </c>
      <c r="O62" s="20">
        <f t="shared" si="2"/>
        <v>2358</v>
      </c>
      <c r="P62" s="20">
        <f t="shared" si="3"/>
        <v>2250</v>
      </c>
      <c r="Q62" s="20">
        <f t="shared" si="4"/>
        <v>108</v>
      </c>
      <c r="R62" s="19">
        <f t="shared" si="5"/>
        <v>1136.1300000000001</v>
      </c>
      <c r="S62" s="19">
        <f t="shared" si="6"/>
        <v>1166.8399999999999</v>
      </c>
      <c r="T62" s="19">
        <f t="shared" si="7"/>
        <v>-30.709999999999809</v>
      </c>
      <c r="U62" s="47">
        <f t="shared" si="8"/>
        <v>72.819999999999993</v>
      </c>
      <c r="V62" s="48">
        <f t="shared" si="9"/>
        <v>3.7690000000000001</v>
      </c>
    </row>
    <row r="63" spans="1:22" x14ac:dyDescent="0.25">
      <c r="A63">
        <v>12298</v>
      </c>
      <c r="B63">
        <v>2358</v>
      </c>
      <c r="C63">
        <v>2250</v>
      </c>
      <c r="D63">
        <v>1166.8399999999999</v>
      </c>
      <c r="E63">
        <v>1197.54</v>
      </c>
      <c r="F63">
        <v>72.819999999999993</v>
      </c>
      <c r="G63">
        <v>2187</v>
      </c>
      <c r="H63">
        <v>3.7690000000000001</v>
      </c>
      <c r="L63" s="17">
        <f t="shared" si="0"/>
        <v>12.298</v>
      </c>
      <c r="M63" s="18">
        <f t="shared" si="1"/>
        <v>2187</v>
      </c>
      <c r="N63" s="4">
        <f>M63*60*'Berechnungen 525d'!$D$9/1000</f>
        <v>111.00653617021275</v>
      </c>
      <c r="O63" s="20">
        <f t="shared" si="2"/>
        <v>2358</v>
      </c>
      <c r="P63" s="20">
        <f t="shared" si="3"/>
        <v>2250</v>
      </c>
      <c r="Q63" s="20">
        <f t="shared" si="4"/>
        <v>108</v>
      </c>
      <c r="R63" s="19">
        <f t="shared" si="5"/>
        <v>1197.54</v>
      </c>
      <c r="S63" s="19">
        <f t="shared" si="6"/>
        <v>1166.8399999999999</v>
      </c>
      <c r="T63" s="19">
        <f t="shared" si="7"/>
        <v>30.700000000000045</v>
      </c>
      <c r="U63" s="47">
        <f t="shared" si="8"/>
        <v>72.819999999999993</v>
      </c>
      <c r="V63" s="48">
        <f t="shared" si="9"/>
        <v>3.7690000000000001</v>
      </c>
    </row>
    <row r="64" spans="1:22" x14ac:dyDescent="0.25">
      <c r="A64">
        <v>12468</v>
      </c>
      <c r="B64">
        <v>2358</v>
      </c>
      <c r="C64">
        <v>2250</v>
      </c>
      <c r="D64">
        <v>1166.8399999999999</v>
      </c>
      <c r="E64">
        <v>1197.54</v>
      </c>
      <c r="F64">
        <v>72.819999999999993</v>
      </c>
      <c r="G64">
        <v>2293</v>
      </c>
      <c r="H64">
        <v>3.7690000000000001</v>
      </c>
      <c r="L64" s="17">
        <f t="shared" si="0"/>
        <v>12.468</v>
      </c>
      <c r="M64" s="18">
        <f t="shared" si="1"/>
        <v>2293</v>
      </c>
      <c r="N64" s="4">
        <f>M64*60*'Berechnungen 525d'!$D$9/1000</f>
        <v>116.38682553191489</v>
      </c>
      <c r="O64" s="20">
        <f t="shared" si="2"/>
        <v>2358</v>
      </c>
      <c r="P64" s="20">
        <f t="shared" si="3"/>
        <v>2250</v>
      </c>
      <c r="Q64" s="20">
        <f t="shared" si="4"/>
        <v>108</v>
      </c>
      <c r="R64" s="19">
        <f t="shared" si="5"/>
        <v>1197.54</v>
      </c>
      <c r="S64" s="19">
        <f t="shared" si="6"/>
        <v>1166.8399999999999</v>
      </c>
      <c r="T64" s="19">
        <f t="shared" si="7"/>
        <v>30.700000000000045</v>
      </c>
      <c r="U64" s="47">
        <f t="shared" si="8"/>
        <v>72.819999999999993</v>
      </c>
      <c r="V64" s="48">
        <f t="shared" si="9"/>
        <v>3.7690000000000001</v>
      </c>
    </row>
    <row r="65" spans="1:22" x14ac:dyDescent="0.25">
      <c r="A65">
        <v>12668</v>
      </c>
      <c r="B65">
        <v>2358</v>
      </c>
      <c r="C65">
        <v>2250</v>
      </c>
      <c r="D65">
        <v>1166.8399999999999</v>
      </c>
      <c r="E65">
        <v>1197.54</v>
      </c>
      <c r="F65">
        <v>72.930000000000007</v>
      </c>
      <c r="G65">
        <v>2293</v>
      </c>
      <c r="H65">
        <v>3.7690000000000001</v>
      </c>
      <c r="L65" s="17">
        <f t="shared" si="0"/>
        <v>12.667999999999999</v>
      </c>
      <c r="M65" s="18">
        <f t="shared" si="1"/>
        <v>2293</v>
      </c>
      <c r="N65" s="4">
        <f>M65*60*'Berechnungen 525d'!$D$9/1000</f>
        <v>116.38682553191489</v>
      </c>
      <c r="O65" s="20">
        <f t="shared" si="2"/>
        <v>2358</v>
      </c>
      <c r="P65" s="20">
        <f t="shared" si="3"/>
        <v>2250</v>
      </c>
      <c r="Q65" s="20">
        <f t="shared" si="4"/>
        <v>108</v>
      </c>
      <c r="R65" s="19">
        <f t="shared" si="5"/>
        <v>1197.54</v>
      </c>
      <c r="S65" s="19">
        <f t="shared" si="6"/>
        <v>1166.8399999999999</v>
      </c>
      <c r="T65" s="19">
        <f t="shared" si="7"/>
        <v>30.700000000000045</v>
      </c>
      <c r="U65" s="47">
        <f t="shared" si="8"/>
        <v>72.930000000000007</v>
      </c>
      <c r="V65" s="48">
        <f t="shared" si="9"/>
        <v>3.7690000000000001</v>
      </c>
    </row>
    <row r="66" spans="1:22" x14ac:dyDescent="0.25">
      <c r="A66">
        <v>12859</v>
      </c>
      <c r="B66">
        <v>2358</v>
      </c>
      <c r="C66">
        <v>2250</v>
      </c>
      <c r="D66">
        <v>1207.78</v>
      </c>
      <c r="E66">
        <v>1197.54</v>
      </c>
      <c r="F66">
        <v>72.930000000000007</v>
      </c>
      <c r="G66">
        <v>2293</v>
      </c>
      <c r="H66">
        <v>3.7690000000000001</v>
      </c>
      <c r="L66" s="17">
        <f t="shared" si="0"/>
        <v>12.859</v>
      </c>
      <c r="M66" s="18">
        <f t="shared" si="1"/>
        <v>2293</v>
      </c>
      <c r="N66" s="4">
        <f>M66*60*'Berechnungen 525d'!$D$9/1000</f>
        <v>116.38682553191489</v>
      </c>
      <c r="O66" s="20">
        <f t="shared" si="2"/>
        <v>2358</v>
      </c>
      <c r="P66" s="20">
        <f t="shared" si="3"/>
        <v>2250</v>
      </c>
      <c r="Q66" s="20">
        <f t="shared" si="4"/>
        <v>108</v>
      </c>
      <c r="R66" s="19">
        <f t="shared" si="5"/>
        <v>1197.54</v>
      </c>
      <c r="S66" s="19">
        <f t="shared" si="6"/>
        <v>1207.78</v>
      </c>
      <c r="T66" s="19">
        <f t="shared" si="7"/>
        <v>-10.240000000000009</v>
      </c>
      <c r="U66" s="47">
        <f t="shared" si="8"/>
        <v>72.930000000000007</v>
      </c>
      <c r="V66" s="48">
        <f t="shared" si="9"/>
        <v>3.7690000000000001</v>
      </c>
    </row>
    <row r="67" spans="1:22" x14ac:dyDescent="0.25">
      <c r="A67">
        <v>13029</v>
      </c>
      <c r="B67">
        <v>2358</v>
      </c>
      <c r="C67">
        <v>2250</v>
      </c>
      <c r="D67">
        <v>1207.78</v>
      </c>
      <c r="E67">
        <v>1197.54</v>
      </c>
      <c r="F67">
        <v>72.930000000000007</v>
      </c>
      <c r="G67">
        <v>2293</v>
      </c>
      <c r="H67">
        <v>3.7559999999999998</v>
      </c>
      <c r="L67" s="17">
        <f t="shared" ref="L67:L130" si="10">A67/1000</f>
        <v>13.029</v>
      </c>
      <c r="M67" s="18">
        <f t="shared" ref="M67:M130" si="11">IF(ISBLANK(G67),M66,G67)</f>
        <v>2293</v>
      </c>
      <c r="N67" s="4">
        <f>M67*60*'Berechnungen 525d'!$D$9/1000</f>
        <v>116.38682553191489</v>
      </c>
      <c r="O67" s="20">
        <f t="shared" ref="O67:O130" si="12">IF(ISBLANK(B67),O66,B67)</f>
        <v>2358</v>
      </c>
      <c r="P67" s="20">
        <f t="shared" ref="P67:P130" si="13">IF(ISBLANK(C67),P66,C67)</f>
        <v>2250</v>
      </c>
      <c r="Q67" s="20">
        <f t="shared" ref="Q67:Q130" si="14">O67-P67</f>
        <v>108</v>
      </c>
      <c r="R67" s="19">
        <f t="shared" ref="R67:R130" si="15">IF(ISBLANK(E67),R66,E67)</f>
        <v>1197.54</v>
      </c>
      <c r="S67" s="19">
        <f t="shared" ref="S67:S130" si="16">IF(ISBLANK(D67),S66,D67)</f>
        <v>1207.78</v>
      </c>
      <c r="T67" s="19">
        <f t="shared" ref="T67:T130" si="17">R67-S67</f>
        <v>-10.240000000000009</v>
      </c>
      <c r="U67" s="47">
        <f t="shared" ref="U67:U130" si="18">F67</f>
        <v>72.930000000000007</v>
      </c>
      <c r="V67" s="48">
        <f t="shared" ref="V67:V130" si="19">H67</f>
        <v>3.7559999999999998</v>
      </c>
    </row>
    <row r="68" spans="1:22" x14ac:dyDescent="0.25">
      <c r="A68">
        <v>13219</v>
      </c>
      <c r="B68">
        <v>2358</v>
      </c>
      <c r="C68">
        <v>2250</v>
      </c>
      <c r="D68">
        <v>1207.78</v>
      </c>
      <c r="E68">
        <v>1197.54</v>
      </c>
      <c r="F68">
        <v>72.930000000000007</v>
      </c>
      <c r="G68">
        <v>2293</v>
      </c>
      <c r="H68">
        <v>3.7559999999999998</v>
      </c>
      <c r="L68" s="17">
        <f t="shared" si="10"/>
        <v>13.218999999999999</v>
      </c>
      <c r="M68" s="18">
        <f t="shared" si="11"/>
        <v>2293</v>
      </c>
      <c r="N68" s="4">
        <f>M68*60*'Berechnungen 525d'!$D$9/1000</f>
        <v>116.38682553191489</v>
      </c>
      <c r="O68" s="20">
        <f t="shared" si="12"/>
        <v>2358</v>
      </c>
      <c r="P68" s="20">
        <f t="shared" si="13"/>
        <v>2250</v>
      </c>
      <c r="Q68" s="20">
        <f t="shared" si="14"/>
        <v>108</v>
      </c>
      <c r="R68" s="19">
        <f t="shared" si="15"/>
        <v>1197.54</v>
      </c>
      <c r="S68" s="19">
        <f t="shared" si="16"/>
        <v>1207.78</v>
      </c>
      <c r="T68" s="19">
        <f t="shared" si="17"/>
        <v>-10.240000000000009</v>
      </c>
      <c r="U68" s="47">
        <f t="shared" si="18"/>
        <v>72.930000000000007</v>
      </c>
      <c r="V68" s="48">
        <f t="shared" si="19"/>
        <v>3.7559999999999998</v>
      </c>
    </row>
    <row r="69" spans="1:22" x14ac:dyDescent="0.25">
      <c r="A69">
        <v>13420</v>
      </c>
      <c r="B69">
        <v>2275</v>
      </c>
      <c r="C69">
        <v>2250</v>
      </c>
      <c r="D69">
        <v>1207.78</v>
      </c>
      <c r="E69">
        <v>1197.54</v>
      </c>
      <c r="F69">
        <v>72.930000000000007</v>
      </c>
      <c r="G69">
        <v>2293</v>
      </c>
      <c r="H69">
        <v>3.7559999999999998</v>
      </c>
      <c r="L69" s="17">
        <f t="shared" si="10"/>
        <v>13.42</v>
      </c>
      <c r="M69" s="18">
        <f t="shared" si="11"/>
        <v>2293</v>
      </c>
      <c r="N69" s="4">
        <f>M69*60*'Berechnungen 525d'!$D$9/1000</f>
        <v>116.38682553191489</v>
      </c>
      <c r="O69" s="20">
        <f t="shared" si="12"/>
        <v>2275</v>
      </c>
      <c r="P69" s="20">
        <f t="shared" si="13"/>
        <v>2250</v>
      </c>
      <c r="Q69" s="20">
        <f t="shared" si="14"/>
        <v>25</v>
      </c>
      <c r="R69" s="19">
        <f t="shared" si="15"/>
        <v>1197.54</v>
      </c>
      <c r="S69" s="19">
        <f t="shared" si="16"/>
        <v>1207.78</v>
      </c>
      <c r="T69" s="19">
        <f t="shared" si="17"/>
        <v>-10.240000000000009</v>
      </c>
      <c r="U69" s="47">
        <f t="shared" si="18"/>
        <v>72.930000000000007</v>
      </c>
      <c r="V69" s="48">
        <f t="shared" si="19"/>
        <v>3.7559999999999998</v>
      </c>
    </row>
    <row r="70" spans="1:22" x14ac:dyDescent="0.25">
      <c r="A70">
        <v>13610</v>
      </c>
      <c r="B70">
        <v>2275</v>
      </c>
      <c r="C70">
        <v>2250</v>
      </c>
      <c r="D70">
        <v>1207.78</v>
      </c>
      <c r="E70">
        <v>1228.25</v>
      </c>
      <c r="F70">
        <v>72.930000000000007</v>
      </c>
      <c r="G70">
        <v>2293</v>
      </c>
      <c r="H70">
        <v>3.7559999999999998</v>
      </c>
      <c r="L70" s="17">
        <f t="shared" si="10"/>
        <v>13.61</v>
      </c>
      <c r="M70" s="18">
        <f t="shared" si="11"/>
        <v>2293</v>
      </c>
      <c r="N70" s="4">
        <f>M70*60*'Berechnungen 525d'!$D$9/1000</f>
        <v>116.38682553191489</v>
      </c>
      <c r="O70" s="20">
        <f t="shared" si="12"/>
        <v>2275</v>
      </c>
      <c r="P70" s="20">
        <f t="shared" si="13"/>
        <v>2250</v>
      </c>
      <c r="Q70" s="20">
        <f t="shared" si="14"/>
        <v>25</v>
      </c>
      <c r="R70" s="19">
        <f t="shared" si="15"/>
        <v>1228.25</v>
      </c>
      <c r="S70" s="19">
        <f t="shared" si="16"/>
        <v>1207.78</v>
      </c>
      <c r="T70" s="19">
        <f t="shared" si="17"/>
        <v>20.470000000000027</v>
      </c>
      <c r="U70" s="47">
        <f t="shared" si="18"/>
        <v>72.930000000000007</v>
      </c>
      <c r="V70" s="48">
        <f t="shared" si="19"/>
        <v>3.7559999999999998</v>
      </c>
    </row>
    <row r="71" spans="1:22" x14ac:dyDescent="0.25">
      <c r="A71">
        <v>13800</v>
      </c>
      <c r="B71">
        <v>2275</v>
      </c>
      <c r="C71">
        <v>2250</v>
      </c>
      <c r="D71">
        <v>1207.78</v>
      </c>
      <c r="E71">
        <v>1228.25</v>
      </c>
      <c r="F71">
        <v>72.930000000000007</v>
      </c>
      <c r="G71">
        <v>2399</v>
      </c>
      <c r="H71">
        <v>3.7559999999999998</v>
      </c>
      <c r="L71" s="17">
        <f t="shared" si="10"/>
        <v>13.8</v>
      </c>
      <c r="M71" s="18">
        <f t="shared" si="11"/>
        <v>2399</v>
      </c>
      <c r="N71" s="4">
        <f>M71*60*'Berechnungen 525d'!$D$9/1000</f>
        <v>121.76711489361702</v>
      </c>
      <c r="O71" s="20">
        <f t="shared" si="12"/>
        <v>2275</v>
      </c>
      <c r="P71" s="20">
        <f t="shared" si="13"/>
        <v>2250</v>
      </c>
      <c r="Q71" s="20">
        <f t="shared" si="14"/>
        <v>25</v>
      </c>
      <c r="R71" s="19">
        <f t="shared" si="15"/>
        <v>1228.25</v>
      </c>
      <c r="S71" s="19">
        <f t="shared" si="16"/>
        <v>1207.78</v>
      </c>
      <c r="T71" s="19">
        <f t="shared" si="17"/>
        <v>20.470000000000027</v>
      </c>
      <c r="U71" s="47">
        <f t="shared" si="18"/>
        <v>72.930000000000007</v>
      </c>
      <c r="V71" s="48">
        <f t="shared" si="19"/>
        <v>3.7559999999999998</v>
      </c>
    </row>
    <row r="72" spans="1:22" x14ac:dyDescent="0.25">
      <c r="A72">
        <v>13990</v>
      </c>
      <c r="B72">
        <v>2275</v>
      </c>
      <c r="C72">
        <v>2250</v>
      </c>
      <c r="D72">
        <v>1207.78</v>
      </c>
      <c r="E72">
        <v>1228.25</v>
      </c>
      <c r="F72">
        <v>73.27</v>
      </c>
      <c r="G72">
        <v>2399</v>
      </c>
      <c r="H72">
        <v>3.7559999999999998</v>
      </c>
      <c r="L72" s="17">
        <f t="shared" si="10"/>
        <v>13.99</v>
      </c>
      <c r="M72" s="18">
        <f t="shared" si="11"/>
        <v>2399</v>
      </c>
      <c r="N72" s="4">
        <f>M72*60*'Berechnungen 525d'!$D$9/1000</f>
        <v>121.76711489361702</v>
      </c>
      <c r="O72" s="20">
        <f t="shared" si="12"/>
        <v>2275</v>
      </c>
      <c r="P72" s="20">
        <f t="shared" si="13"/>
        <v>2250</v>
      </c>
      <c r="Q72" s="20">
        <f t="shared" si="14"/>
        <v>25</v>
      </c>
      <c r="R72" s="19">
        <f t="shared" si="15"/>
        <v>1228.25</v>
      </c>
      <c r="S72" s="19">
        <f t="shared" si="16"/>
        <v>1207.78</v>
      </c>
      <c r="T72" s="19">
        <f t="shared" si="17"/>
        <v>20.470000000000027</v>
      </c>
      <c r="U72" s="47">
        <f t="shared" si="18"/>
        <v>73.27</v>
      </c>
      <c r="V72" s="48">
        <f t="shared" si="19"/>
        <v>3.7559999999999998</v>
      </c>
    </row>
    <row r="73" spans="1:22" x14ac:dyDescent="0.25">
      <c r="A73">
        <v>14181</v>
      </c>
      <c r="B73">
        <v>2275</v>
      </c>
      <c r="C73">
        <v>2250</v>
      </c>
      <c r="D73">
        <v>1238.48</v>
      </c>
      <c r="E73">
        <v>1228.25</v>
      </c>
      <c r="F73">
        <v>73.27</v>
      </c>
      <c r="G73">
        <v>2399</v>
      </c>
      <c r="H73">
        <v>3.7559999999999998</v>
      </c>
      <c r="L73" s="17">
        <f t="shared" si="10"/>
        <v>14.180999999999999</v>
      </c>
      <c r="M73" s="18">
        <f t="shared" si="11"/>
        <v>2399</v>
      </c>
      <c r="N73" s="4">
        <f>M73*60*'Berechnungen 525d'!$D$9/1000</f>
        <v>121.76711489361702</v>
      </c>
      <c r="O73" s="20">
        <f t="shared" si="12"/>
        <v>2275</v>
      </c>
      <c r="P73" s="20">
        <f t="shared" si="13"/>
        <v>2250</v>
      </c>
      <c r="Q73" s="20">
        <f t="shared" si="14"/>
        <v>25</v>
      </c>
      <c r="R73" s="19">
        <f t="shared" si="15"/>
        <v>1228.25</v>
      </c>
      <c r="S73" s="19">
        <f t="shared" si="16"/>
        <v>1238.48</v>
      </c>
      <c r="T73" s="19">
        <f t="shared" si="17"/>
        <v>-10.230000000000018</v>
      </c>
      <c r="U73" s="47">
        <f t="shared" si="18"/>
        <v>73.27</v>
      </c>
      <c r="V73" s="48">
        <f t="shared" si="19"/>
        <v>3.7559999999999998</v>
      </c>
    </row>
    <row r="74" spans="1:22" x14ac:dyDescent="0.25">
      <c r="A74">
        <v>14371</v>
      </c>
      <c r="B74">
        <v>2275</v>
      </c>
      <c r="C74">
        <v>2250</v>
      </c>
      <c r="D74">
        <v>1238.48</v>
      </c>
      <c r="E74">
        <v>1228.25</v>
      </c>
      <c r="F74">
        <v>73.27</v>
      </c>
      <c r="G74">
        <v>2399</v>
      </c>
      <c r="H74">
        <v>3.7519999999999998</v>
      </c>
      <c r="L74" s="17">
        <f t="shared" si="10"/>
        <v>14.371</v>
      </c>
      <c r="M74" s="18">
        <f t="shared" si="11"/>
        <v>2399</v>
      </c>
      <c r="N74" s="4">
        <f>M74*60*'Berechnungen 525d'!$D$9/1000</f>
        <v>121.76711489361702</v>
      </c>
      <c r="O74" s="20">
        <f t="shared" si="12"/>
        <v>2275</v>
      </c>
      <c r="P74" s="20">
        <f t="shared" si="13"/>
        <v>2250</v>
      </c>
      <c r="Q74" s="20">
        <f t="shared" si="14"/>
        <v>25</v>
      </c>
      <c r="R74" s="19">
        <f t="shared" si="15"/>
        <v>1228.25</v>
      </c>
      <c r="S74" s="19">
        <f t="shared" si="16"/>
        <v>1238.48</v>
      </c>
      <c r="T74" s="19">
        <f t="shared" si="17"/>
        <v>-10.230000000000018</v>
      </c>
      <c r="U74" s="47">
        <f t="shared" si="18"/>
        <v>73.27</v>
      </c>
      <c r="V74" s="48">
        <f t="shared" si="19"/>
        <v>3.7519999999999998</v>
      </c>
    </row>
    <row r="75" spans="1:22" x14ac:dyDescent="0.25">
      <c r="A75">
        <v>14571</v>
      </c>
      <c r="B75">
        <v>2275</v>
      </c>
      <c r="C75">
        <v>2250</v>
      </c>
      <c r="D75">
        <v>1238.48</v>
      </c>
      <c r="E75">
        <v>1228.25</v>
      </c>
      <c r="F75">
        <v>73.27</v>
      </c>
      <c r="G75">
        <v>2399</v>
      </c>
      <c r="H75">
        <v>3.7519999999999998</v>
      </c>
      <c r="L75" s="17">
        <f t="shared" si="10"/>
        <v>14.571</v>
      </c>
      <c r="M75" s="18">
        <f t="shared" si="11"/>
        <v>2399</v>
      </c>
      <c r="N75" s="4">
        <f>M75*60*'Berechnungen 525d'!$D$9/1000</f>
        <v>121.76711489361702</v>
      </c>
      <c r="O75" s="20">
        <f t="shared" si="12"/>
        <v>2275</v>
      </c>
      <c r="P75" s="20">
        <f t="shared" si="13"/>
        <v>2250</v>
      </c>
      <c r="Q75" s="20">
        <f t="shared" si="14"/>
        <v>25</v>
      </c>
      <c r="R75" s="19">
        <f t="shared" si="15"/>
        <v>1228.25</v>
      </c>
      <c r="S75" s="19">
        <f t="shared" si="16"/>
        <v>1238.48</v>
      </c>
      <c r="T75" s="19">
        <f t="shared" si="17"/>
        <v>-10.230000000000018</v>
      </c>
      <c r="U75" s="47">
        <f t="shared" si="18"/>
        <v>73.27</v>
      </c>
      <c r="V75" s="48">
        <f t="shared" si="19"/>
        <v>3.7519999999999998</v>
      </c>
    </row>
    <row r="76" spans="1:22" x14ac:dyDescent="0.25">
      <c r="A76">
        <v>14761</v>
      </c>
      <c r="B76">
        <v>2241</v>
      </c>
      <c r="C76">
        <v>2250</v>
      </c>
      <c r="D76">
        <v>1238.48</v>
      </c>
      <c r="E76">
        <v>1228.25</v>
      </c>
      <c r="F76">
        <v>73.27</v>
      </c>
      <c r="G76">
        <v>2399</v>
      </c>
      <c r="H76">
        <v>3.7519999999999998</v>
      </c>
      <c r="L76" s="17">
        <f t="shared" si="10"/>
        <v>14.760999999999999</v>
      </c>
      <c r="M76" s="18">
        <f t="shared" si="11"/>
        <v>2399</v>
      </c>
      <c r="N76" s="4">
        <f>M76*60*'Berechnungen 525d'!$D$9/1000</f>
        <v>121.76711489361702</v>
      </c>
      <c r="O76" s="20">
        <f t="shared" si="12"/>
        <v>2241</v>
      </c>
      <c r="P76" s="20">
        <f t="shared" si="13"/>
        <v>2250</v>
      </c>
      <c r="Q76" s="20">
        <f t="shared" si="14"/>
        <v>-9</v>
      </c>
      <c r="R76" s="19">
        <f t="shared" si="15"/>
        <v>1228.25</v>
      </c>
      <c r="S76" s="19">
        <f t="shared" si="16"/>
        <v>1238.48</v>
      </c>
      <c r="T76" s="19">
        <f t="shared" si="17"/>
        <v>-10.230000000000018</v>
      </c>
      <c r="U76" s="47">
        <f t="shared" si="18"/>
        <v>73.27</v>
      </c>
      <c r="V76" s="48">
        <f t="shared" si="19"/>
        <v>3.7519999999999998</v>
      </c>
    </row>
    <row r="77" spans="1:22" x14ac:dyDescent="0.25">
      <c r="A77">
        <v>14952</v>
      </c>
      <c r="B77">
        <v>2241</v>
      </c>
      <c r="C77">
        <v>2250</v>
      </c>
      <c r="D77">
        <v>1238.48</v>
      </c>
      <c r="E77">
        <v>1258.96</v>
      </c>
      <c r="F77">
        <v>73.27</v>
      </c>
      <c r="G77">
        <v>2399</v>
      </c>
      <c r="H77">
        <v>3.7519999999999998</v>
      </c>
      <c r="L77" s="17">
        <f t="shared" si="10"/>
        <v>14.952</v>
      </c>
      <c r="M77" s="18">
        <f t="shared" si="11"/>
        <v>2399</v>
      </c>
      <c r="N77" s="4">
        <f>M77*60*'Berechnungen 525d'!$D$9/1000</f>
        <v>121.76711489361702</v>
      </c>
      <c r="O77" s="20">
        <f t="shared" si="12"/>
        <v>2241</v>
      </c>
      <c r="P77" s="20">
        <f t="shared" si="13"/>
        <v>2250</v>
      </c>
      <c r="Q77" s="20">
        <f t="shared" si="14"/>
        <v>-9</v>
      </c>
      <c r="R77" s="19">
        <f t="shared" si="15"/>
        <v>1258.96</v>
      </c>
      <c r="S77" s="19">
        <f t="shared" si="16"/>
        <v>1238.48</v>
      </c>
      <c r="T77" s="19">
        <f t="shared" si="17"/>
        <v>20.480000000000018</v>
      </c>
      <c r="U77" s="47">
        <f t="shared" si="18"/>
        <v>73.27</v>
      </c>
      <c r="V77" s="48">
        <f t="shared" si="19"/>
        <v>3.7519999999999998</v>
      </c>
    </row>
    <row r="78" spans="1:22" x14ac:dyDescent="0.25">
      <c r="A78">
        <v>15142</v>
      </c>
      <c r="B78">
        <v>2241</v>
      </c>
      <c r="C78">
        <v>2250</v>
      </c>
      <c r="D78">
        <v>1238.48</v>
      </c>
      <c r="E78">
        <v>1258.96</v>
      </c>
      <c r="F78">
        <v>73.27</v>
      </c>
      <c r="G78">
        <v>2495</v>
      </c>
      <c r="H78">
        <v>3.7519999999999998</v>
      </c>
      <c r="L78" s="17">
        <f t="shared" si="10"/>
        <v>15.141999999999999</v>
      </c>
      <c r="M78" s="18">
        <f t="shared" si="11"/>
        <v>2495</v>
      </c>
      <c r="N78" s="4">
        <f>M78*60*'Berechnungen 525d'!$D$9/1000</f>
        <v>126.63982978723404</v>
      </c>
      <c r="O78" s="20">
        <f t="shared" si="12"/>
        <v>2241</v>
      </c>
      <c r="P78" s="20">
        <f t="shared" si="13"/>
        <v>2250</v>
      </c>
      <c r="Q78" s="20">
        <f t="shared" si="14"/>
        <v>-9</v>
      </c>
      <c r="R78" s="19">
        <f t="shared" si="15"/>
        <v>1258.96</v>
      </c>
      <c r="S78" s="19">
        <f t="shared" si="16"/>
        <v>1238.48</v>
      </c>
      <c r="T78" s="19">
        <f t="shared" si="17"/>
        <v>20.480000000000018</v>
      </c>
      <c r="U78" s="47">
        <f t="shared" si="18"/>
        <v>73.27</v>
      </c>
      <c r="V78" s="48">
        <f t="shared" si="19"/>
        <v>3.7519999999999998</v>
      </c>
    </row>
    <row r="79" spans="1:22" x14ac:dyDescent="0.25">
      <c r="A79">
        <v>15332</v>
      </c>
      <c r="B79">
        <v>2241</v>
      </c>
      <c r="C79">
        <v>2250</v>
      </c>
      <c r="D79">
        <v>1238.48</v>
      </c>
      <c r="E79">
        <v>1258.96</v>
      </c>
      <c r="F79">
        <v>73.95</v>
      </c>
      <c r="G79">
        <v>2495</v>
      </c>
      <c r="H79">
        <v>3.7519999999999998</v>
      </c>
      <c r="L79" s="17">
        <f t="shared" si="10"/>
        <v>15.332000000000001</v>
      </c>
      <c r="M79" s="18">
        <f t="shared" si="11"/>
        <v>2495</v>
      </c>
      <c r="N79" s="4">
        <f>M79*60*'Berechnungen 525d'!$D$9/1000</f>
        <v>126.63982978723404</v>
      </c>
      <c r="O79" s="20">
        <f t="shared" si="12"/>
        <v>2241</v>
      </c>
      <c r="P79" s="20">
        <f t="shared" si="13"/>
        <v>2250</v>
      </c>
      <c r="Q79" s="20">
        <f t="shared" si="14"/>
        <v>-9</v>
      </c>
      <c r="R79" s="19">
        <f t="shared" si="15"/>
        <v>1258.96</v>
      </c>
      <c r="S79" s="19">
        <f t="shared" si="16"/>
        <v>1238.48</v>
      </c>
      <c r="T79" s="19">
        <f t="shared" si="17"/>
        <v>20.480000000000018</v>
      </c>
      <c r="U79" s="47">
        <f t="shared" si="18"/>
        <v>73.95</v>
      </c>
      <c r="V79" s="48">
        <f t="shared" si="19"/>
        <v>3.7519999999999998</v>
      </c>
    </row>
    <row r="80" spans="1:22" x14ac:dyDescent="0.25">
      <c r="A80">
        <v>15523</v>
      </c>
      <c r="B80">
        <v>2241</v>
      </c>
      <c r="C80">
        <v>2250</v>
      </c>
      <c r="D80">
        <v>1269.19</v>
      </c>
      <c r="E80">
        <v>1258.96</v>
      </c>
      <c r="F80">
        <v>73.95</v>
      </c>
      <c r="G80">
        <v>2495</v>
      </c>
      <c r="H80">
        <v>3.7519999999999998</v>
      </c>
      <c r="L80" s="17">
        <f t="shared" si="10"/>
        <v>15.523</v>
      </c>
      <c r="M80" s="18">
        <f t="shared" si="11"/>
        <v>2495</v>
      </c>
      <c r="N80" s="4">
        <f>M80*60*'Berechnungen 525d'!$D$9/1000</f>
        <v>126.63982978723404</v>
      </c>
      <c r="O80" s="20">
        <f t="shared" si="12"/>
        <v>2241</v>
      </c>
      <c r="P80" s="20">
        <f t="shared" si="13"/>
        <v>2250</v>
      </c>
      <c r="Q80" s="20">
        <f t="shared" si="14"/>
        <v>-9</v>
      </c>
      <c r="R80" s="19">
        <f t="shared" si="15"/>
        <v>1258.96</v>
      </c>
      <c r="S80" s="19">
        <f t="shared" si="16"/>
        <v>1269.19</v>
      </c>
      <c r="T80" s="19">
        <f t="shared" si="17"/>
        <v>-10.230000000000018</v>
      </c>
      <c r="U80" s="47">
        <f t="shared" si="18"/>
        <v>73.95</v>
      </c>
      <c r="V80" s="48">
        <f t="shared" si="19"/>
        <v>3.7519999999999998</v>
      </c>
    </row>
    <row r="81" spans="1:22" x14ac:dyDescent="0.25">
      <c r="A81">
        <v>15723</v>
      </c>
      <c r="B81">
        <v>2241</v>
      </c>
      <c r="C81">
        <v>2250</v>
      </c>
      <c r="D81">
        <v>1269.19</v>
      </c>
      <c r="E81">
        <v>1258.96</v>
      </c>
      <c r="F81">
        <v>73.95</v>
      </c>
      <c r="G81">
        <v>2495</v>
      </c>
      <c r="H81">
        <v>3.7429999999999999</v>
      </c>
      <c r="L81" s="17">
        <f t="shared" si="10"/>
        <v>15.723000000000001</v>
      </c>
      <c r="M81" s="18">
        <f t="shared" si="11"/>
        <v>2495</v>
      </c>
      <c r="N81" s="4">
        <f>M81*60*'Berechnungen 525d'!$D$9/1000</f>
        <v>126.63982978723404</v>
      </c>
      <c r="O81" s="20">
        <f t="shared" si="12"/>
        <v>2241</v>
      </c>
      <c r="P81" s="20">
        <f t="shared" si="13"/>
        <v>2250</v>
      </c>
      <c r="Q81" s="20">
        <f t="shared" si="14"/>
        <v>-9</v>
      </c>
      <c r="R81" s="19">
        <f t="shared" si="15"/>
        <v>1258.96</v>
      </c>
      <c r="S81" s="19">
        <f t="shared" si="16"/>
        <v>1269.19</v>
      </c>
      <c r="T81" s="19">
        <f t="shared" si="17"/>
        <v>-10.230000000000018</v>
      </c>
      <c r="U81" s="47">
        <f t="shared" si="18"/>
        <v>73.95</v>
      </c>
      <c r="V81" s="48">
        <f t="shared" si="19"/>
        <v>3.7429999999999999</v>
      </c>
    </row>
    <row r="82" spans="1:22" x14ac:dyDescent="0.25">
      <c r="A82">
        <v>15913</v>
      </c>
      <c r="B82">
        <v>2241</v>
      </c>
      <c r="C82">
        <v>2250</v>
      </c>
      <c r="D82">
        <v>1269.19</v>
      </c>
      <c r="E82">
        <v>1258.96</v>
      </c>
      <c r="F82">
        <v>73.95</v>
      </c>
      <c r="G82">
        <v>2495</v>
      </c>
      <c r="H82">
        <v>3.7429999999999999</v>
      </c>
      <c r="L82" s="17">
        <f t="shared" si="10"/>
        <v>15.913</v>
      </c>
      <c r="M82" s="18">
        <f t="shared" si="11"/>
        <v>2495</v>
      </c>
      <c r="N82" s="4">
        <f>M82*60*'Berechnungen 525d'!$D$9/1000</f>
        <v>126.63982978723404</v>
      </c>
      <c r="O82" s="20">
        <f t="shared" si="12"/>
        <v>2241</v>
      </c>
      <c r="P82" s="20">
        <f t="shared" si="13"/>
        <v>2250</v>
      </c>
      <c r="Q82" s="20">
        <f t="shared" si="14"/>
        <v>-9</v>
      </c>
      <c r="R82" s="19">
        <f t="shared" si="15"/>
        <v>1258.96</v>
      </c>
      <c r="S82" s="19">
        <f t="shared" si="16"/>
        <v>1269.19</v>
      </c>
      <c r="T82" s="19">
        <f t="shared" si="17"/>
        <v>-10.230000000000018</v>
      </c>
      <c r="U82" s="47">
        <f t="shared" si="18"/>
        <v>73.95</v>
      </c>
      <c r="V82" s="48">
        <f t="shared" si="19"/>
        <v>3.7429999999999999</v>
      </c>
    </row>
    <row r="83" spans="1:22" x14ac:dyDescent="0.25">
      <c r="A83">
        <v>16103</v>
      </c>
      <c r="B83">
        <v>2263</v>
      </c>
      <c r="C83">
        <v>2250</v>
      </c>
      <c r="D83">
        <v>1269.19</v>
      </c>
      <c r="E83">
        <v>1258.96</v>
      </c>
      <c r="F83">
        <v>73.95</v>
      </c>
      <c r="G83">
        <v>2495</v>
      </c>
      <c r="H83">
        <v>3.7429999999999999</v>
      </c>
      <c r="L83" s="17">
        <f t="shared" si="10"/>
        <v>16.103000000000002</v>
      </c>
      <c r="M83" s="18">
        <f t="shared" si="11"/>
        <v>2495</v>
      </c>
      <c r="N83" s="4">
        <f>M83*60*'Berechnungen 525d'!$D$9/1000</f>
        <v>126.63982978723404</v>
      </c>
      <c r="O83" s="20">
        <f t="shared" si="12"/>
        <v>2263</v>
      </c>
      <c r="P83" s="20">
        <f t="shared" si="13"/>
        <v>2250</v>
      </c>
      <c r="Q83" s="20">
        <f t="shared" si="14"/>
        <v>13</v>
      </c>
      <c r="R83" s="19">
        <f t="shared" si="15"/>
        <v>1258.96</v>
      </c>
      <c r="S83" s="19">
        <f t="shared" si="16"/>
        <v>1269.19</v>
      </c>
      <c r="T83" s="19">
        <f t="shared" si="17"/>
        <v>-10.230000000000018</v>
      </c>
      <c r="U83" s="47">
        <f t="shared" si="18"/>
        <v>73.95</v>
      </c>
      <c r="V83" s="48">
        <f t="shared" si="19"/>
        <v>3.7429999999999999</v>
      </c>
    </row>
    <row r="84" spans="1:22" x14ac:dyDescent="0.25">
      <c r="A84">
        <v>16294</v>
      </c>
      <c r="B84">
        <v>2263</v>
      </c>
      <c r="C84">
        <v>2250</v>
      </c>
      <c r="D84">
        <v>1269.19</v>
      </c>
      <c r="E84">
        <v>1289.6600000000001</v>
      </c>
      <c r="F84">
        <v>73.95</v>
      </c>
      <c r="G84">
        <v>2495</v>
      </c>
      <c r="H84">
        <v>3.7429999999999999</v>
      </c>
      <c r="L84" s="17">
        <f t="shared" si="10"/>
        <v>16.294</v>
      </c>
      <c r="M84" s="18">
        <f t="shared" si="11"/>
        <v>2495</v>
      </c>
      <c r="N84" s="4">
        <f>M84*60*'Berechnungen 525d'!$D$9/1000</f>
        <v>126.63982978723404</v>
      </c>
      <c r="O84" s="20">
        <f t="shared" si="12"/>
        <v>2263</v>
      </c>
      <c r="P84" s="20">
        <f t="shared" si="13"/>
        <v>2250</v>
      </c>
      <c r="Q84" s="20">
        <f t="shared" si="14"/>
        <v>13</v>
      </c>
      <c r="R84" s="19">
        <f t="shared" si="15"/>
        <v>1289.6600000000001</v>
      </c>
      <c r="S84" s="19">
        <f t="shared" si="16"/>
        <v>1269.19</v>
      </c>
      <c r="T84" s="19">
        <f t="shared" si="17"/>
        <v>20.470000000000027</v>
      </c>
      <c r="U84" s="47">
        <f t="shared" si="18"/>
        <v>73.95</v>
      </c>
      <c r="V84" s="48">
        <f t="shared" si="19"/>
        <v>3.7429999999999999</v>
      </c>
    </row>
    <row r="85" spans="1:22" x14ac:dyDescent="0.25">
      <c r="A85">
        <v>16484</v>
      </c>
      <c r="B85">
        <v>2263</v>
      </c>
      <c r="C85">
        <v>2250</v>
      </c>
      <c r="D85">
        <v>1269.19</v>
      </c>
      <c r="E85">
        <v>1289.6600000000001</v>
      </c>
      <c r="F85">
        <v>73.95</v>
      </c>
      <c r="G85">
        <v>2596</v>
      </c>
      <c r="H85">
        <v>3.7429999999999999</v>
      </c>
      <c r="L85" s="17">
        <f t="shared" si="10"/>
        <v>16.484000000000002</v>
      </c>
      <c r="M85" s="18">
        <f t="shared" si="11"/>
        <v>2596</v>
      </c>
      <c r="N85" s="4">
        <f>M85*60*'Berechnungen 525d'!$D$9/1000</f>
        <v>131.76633191489361</v>
      </c>
      <c r="O85" s="20">
        <f t="shared" si="12"/>
        <v>2263</v>
      </c>
      <c r="P85" s="20">
        <f t="shared" si="13"/>
        <v>2250</v>
      </c>
      <c r="Q85" s="20">
        <f t="shared" si="14"/>
        <v>13</v>
      </c>
      <c r="R85" s="19">
        <f t="shared" si="15"/>
        <v>1289.6600000000001</v>
      </c>
      <c r="S85" s="19">
        <f t="shared" si="16"/>
        <v>1269.19</v>
      </c>
      <c r="T85" s="19">
        <f t="shared" si="17"/>
        <v>20.470000000000027</v>
      </c>
      <c r="U85" s="47">
        <f t="shared" si="18"/>
        <v>73.95</v>
      </c>
      <c r="V85" s="48">
        <f t="shared" si="19"/>
        <v>3.7429999999999999</v>
      </c>
    </row>
    <row r="86" spans="1:22" x14ac:dyDescent="0.25">
      <c r="A86">
        <v>16674</v>
      </c>
      <c r="B86">
        <v>2263</v>
      </c>
      <c r="C86">
        <v>2250</v>
      </c>
      <c r="D86">
        <v>1269.19</v>
      </c>
      <c r="E86">
        <v>1289.6600000000001</v>
      </c>
      <c r="F86">
        <v>74.59</v>
      </c>
      <c r="G86">
        <v>2596</v>
      </c>
      <c r="H86">
        <v>3.7429999999999999</v>
      </c>
      <c r="L86" s="17">
        <f t="shared" si="10"/>
        <v>16.673999999999999</v>
      </c>
      <c r="M86" s="18">
        <f t="shared" si="11"/>
        <v>2596</v>
      </c>
      <c r="N86" s="4">
        <f>M86*60*'Berechnungen 525d'!$D$9/1000</f>
        <v>131.76633191489361</v>
      </c>
      <c r="O86" s="20">
        <f t="shared" si="12"/>
        <v>2263</v>
      </c>
      <c r="P86" s="20">
        <f t="shared" si="13"/>
        <v>2250</v>
      </c>
      <c r="Q86" s="20">
        <f t="shared" si="14"/>
        <v>13</v>
      </c>
      <c r="R86" s="19">
        <f t="shared" si="15"/>
        <v>1289.6600000000001</v>
      </c>
      <c r="S86" s="19">
        <f t="shared" si="16"/>
        <v>1269.19</v>
      </c>
      <c r="T86" s="19">
        <f t="shared" si="17"/>
        <v>20.470000000000027</v>
      </c>
      <c r="U86" s="47">
        <f t="shared" si="18"/>
        <v>74.59</v>
      </c>
      <c r="V86" s="48">
        <f t="shared" si="19"/>
        <v>3.7429999999999999</v>
      </c>
    </row>
    <row r="87" spans="1:22" x14ac:dyDescent="0.25">
      <c r="A87">
        <v>16875</v>
      </c>
      <c r="B87">
        <v>2263</v>
      </c>
      <c r="C87">
        <v>2250</v>
      </c>
      <c r="D87">
        <v>1299.9000000000001</v>
      </c>
      <c r="E87">
        <v>1289.6600000000001</v>
      </c>
      <c r="F87">
        <v>74.59</v>
      </c>
      <c r="G87">
        <v>2596</v>
      </c>
      <c r="H87">
        <v>3.7429999999999999</v>
      </c>
      <c r="L87" s="17">
        <f t="shared" si="10"/>
        <v>16.875</v>
      </c>
      <c r="M87" s="18">
        <f t="shared" si="11"/>
        <v>2596</v>
      </c>
      <c r="N87" s="4">
        <f>M87*60*'Berechnungen 525d'!$D$9/1000</f>
        <v>131.76633191489361</v>
      </c>
      <c r="O87" s="20">
        <f t="shared" si="12"/>
        <v>2263</v>
      </c>
      <c r="P87" s="20">
        <f t="shared" si="13"/>
        <v>2250</v>
      </c>
      <c r="Q87" s="20">
        <f t="shared" si="14"/>
        <v>13</v>
      </c>
      <c r="R87" s="19">
        <f t="shared" si="15"/>
        <v>1289.6600000000001</v>
      </c>
      <c r="S87" s="19">
        <f t="shared" si="16"/>
        <v>1299.9000000000001</v>
      </c>
      <c r="T87" s="19">
        <f t="shared" si="17"/>
        <v>-10.240000000000009</v>
      </c>
      <c r="U87" s="47">
        <f t="shared" si="18"/>
        <v>74.59</v>
      </c>
      <c r="V87" s="48">
        <f t="shared" si="19"/>
        <v>3.7429999999999999</v>
      </c>
    </row>
    <row r="88" spans="1:22" x14ac:dyDescent="0.25">
      <c r="A88">
        <v>17065</v>
      </c>
      <c r="B88">
        <v>2263</v>
      </c>
      <c r="C88">
        <v>2250</v>
      </c>
      <c r="D88">
        <v>1299.9000000000001</v>
      </c>
      <c r="E88">
        <v>1289.6600000000001</v>
      </c>
      <c r="F88">
        <v>74.59</v>
      </c>
      <c r="G88">
        <v>2596</v>
      </c>
      <c r="H88">
        <v>3.7389999999999999</v>
      </c>
      <c r="L88" s="17">
        <f t="shared" si="10"/>
        <v>17.065000000000001</v>
      </c>
      <c r="M88" s="18">
        <f t="shared" si="11"/>
        <v>2596</v>
      </c>
      <c r="N88" s="4">
        <f>M88*60*'Berechnungen 525d'!$D$9/1000</f>
        <v>131.76633191489361</v>
      </c>
      <c r="O88" s="20">
        <f t="shared" si="12"/>
        <v>2263</v>
      </c>
      <c r="P88" s="20">
        <f t="shared" si="13"/>
        <v>2250</v>
      </c>
      <c r="Q88" s="20">
        <f t="shared" si="14"/>
        <v>13</v>
      </c>
      <c r="R88" s="19">
        <f t="shared" si="15"/>
        <v>1289.6600000000001</v>
      </c>
      <c r="S88" s="19">
        <f t="shared" si="16"/>
        <v>1299.9000000000001</v>
      </c>
      <c r="T88" s="19">
        <f t="shared" si="17"/>
        <v>-10.240000000000009</v>
      </c>
      <c r="U88" s="47">
        <f t="shared" si="18"/>
        <v>74.59</v>
      </c>
      <c r="V88" s="48">
        <f t="shared" si="19"/>
        <v>3.7389999999999999</v>
      </c>
    </row>
    <row r="89" spans="1:22" x14ac:dyDescent="0.25">
      <c r="A89">
        <v>17255</v>
      </c>
      <c r="B89">
        <v>2263</v>
      </c>
      <c r="C89">
        <v>2250</v>
      </c>
      <c r="D89">
        <v>1299.9000000000001</v>
      </c>
      <c r="E89">
        <v>1289.6600000000001</v>
      </c>
      <c r="F89">
        <v>74.59</v>
      </c>
      <c r="G89">
        <v>2596</v>
      </c>
      <c r="H89">
        <v>3.7389999999999999</v>
      </c>
      <c r="L89" s="17">
        <f t="shared" si="10"/>
        <v>17.254999999999999</v>
      </c>
      <c r="M89" s="18">
        <f t="shared" si="11"/>
        <v>2596</v>
      </c>
      <c r="N89" s="4">
        <f>M89*60*'Berechnungen 525d'!$D$9/1000</f>
        <v>131.76633191489361</v>
      </c>
      <c r="O89" s="20">
        <f t="shared" si="12"/>
        <v>2263</v>
      </c>
      <c r="P89" s="20">
        <f t="shared" si="13"/>
        <v>2250</v>
      </c>
      <c r="Q89" s="20">
        <f t="shared" si="14"/>
        <v>13</v>
      </c>
      <c r="R89" s="19">
        <f t="shared" si="15"/>
        <v>1289.6600000000001</v>
      </c>
      <c r="S89" s="19">
        <f t="shared" si="16"/>
        <v>1299.9000000000001</v>
      </c>
      <c r="T89" s="19">
        <f t="shared" si="17"/>
        <v>-10.240000000000009</v>
      </c>
      <c r="U89" s="47">
        <f t="shared" si="18"/>
        <v>74.59</v>
      </c>
      <c r="V89" s="48">
        <f t="shared" si="19"/>
        <v>3.7389999999999999</v>
      </c>
    </row>
    <row r="90" spans="1:22" x14ac:dyDescent="0.25">
      <c r="A90">
        <v>17445</v>
      </c>
      <c r="B90">
        <v>2251</v>
      </c>
      <c r="C90">
        <v>2250</v>
      </c>
      <c r="D90">
        <v>1299.9000000000001</v>
      </c>
      <c r="E90">
        <v>1289.6600000000001</v>
      </c>
      <c r="F90">
        <v>74.59</v>
      </c>
      <c r="G90">
        <v>2596</v>
      </c>
      <c r="H90">
        <v>3.7389999999999999</v>
      </c>
      <c r="L90" s="17">
        <f t="shared" si="10"/>
        <v>17.445</v>
      </c>
      <c r="M90" s="18">
        <f t="shared" si="11"/>
        <v>2596</v>
      </c>
      <c r="N90" s="4">
        <f>M90*60*'Berechnungen 525d'!$D$9/1000</f>
        <v>131.76633191489361</v>
      </c>
      <c r="O90" s="20">
        <f t="shared" si="12"/>
        <v>2251</v>
      </c>
      <c r="P90" s="20">
        <f t="shared" si="13"/>
        <v>2250</v>
      </c>
      <c r="Q90" s="20">
        <f t="shared" si="14"/>
        <v>1</v>
      </c>
      <c r="R90" s="19">
        <f t="shared" si="15"/>
        <v>1289.6600000000001</v>
      </c>
      <c r="S90" s="19">
        <f t="shared" si="16"/>
        <v>1299.9000000000001</v>
      </c>
      <c r="T90" s="19">
        <f t="shared" si="17"/>
        <v>-10.240000000000009</v>
      </c>
      <c r="U90" s="47">
        <f t="shared" si="18"/>
        <v>74.59</v>
      </c>
      <c r="V90" s="48">
        <f t="shared" si="19"/>
        <v>3.7389999999999999</v>
      </c>
    </row>
    <row r="91" spans="1:22" x14ac:dyDescent="0.25">
      <c r="A91">
        <v>17636</v>
      </c>
      <c r="B91">
        <v>2251</v>
      </c>
      <c r="C91">
        <v>2250</v>
      </c>
      <c r="D91">
        <v>1299.9000000000001</v>
      </c>
      <c r="E91">
        <v>1310.1300000000001</v>
      </c>
      <c r="F91">
        <v>74.59</v>
      </c>
      <c r="G91">
        <v>2596</v>
      </c>
      <c r="H91">
        <v>3.7389999999999999</v>
      </c>
      <c r="L91" s="17">
        <f t="shared" si="10"/>
        <v>17.635999999999999</v>
      </c>
      <c r="M91" s="18">
        <f t="shared" si="11"/>
        <v>2596</v>
      </c>
      <c r="N91" s="4">
        <f>M91*60*'Berechnungen 525d'!$D$9/1000</f>
        <v>131.76633191489361</v>
      </c>
      <c r="O91" s="20">
        <f t="shared" si="12"/>
        <v>2251</v>
      </c>
      <c r="P91" s="20">
        <f t="shared" si="13"/>
        <v>2250</v>
      </c>
      <c r="Q91" s="20">
        <f t="shared" si="14"/>
        <v>1</v>
      </c>
      <c r="R91" s="19">
        <f t="shared" si="15"/>
        <v>1310.1300000000001</v>
      </c>
      <c r="S91" s="19">
        <f t="shared" si="16"/>
        <v>1299.9000000000001</v>
      </c>
      <c r="T91" s="19">
        <f t="shared" si="17"/>
        <v>10.230000000000018</v>
      </c>
      <c r="U91" s="47">
        <f t="shared" si="18"/>
        <v>74.59</v>
      </c>
      <c r="V91" s="48">
        <f t="shared" si="19"/>
        <v>3.7389999999999999</v>
      </c>
    </row>
    <row r="92" spans="1:22" x14ac:dyDescent="0.25">
      <c r="A92">
        <v>17816</v>
      </c>
      <c r="B92">
        <v>2251</v>
      </c>
      <c r="C92">
        <v>2250</v>
      </c>
      <c r="D92">
        <v>1299.9000000000001</v>
      </c>
      <c r="E92">
        <v>1310.1300000000001</v>
      </c>
      <c r="F92">
        <v>74.59</v>
      </c>
      <c r="G92">
        <v>2691</v>
      </c>
      <c r="H92">
        <v>3.7389999999999999</v>
      </c>
      <c r="L92" s="17">
        <f t="shared" si="10"/>
        <v>17.815999999999999</v>
      </c>
      <c r="M92" s="18">
        <f t="shared" si="11"/>
        <v>2691</v>
      </c>
      <c r="N92" s="4">
        <f>M92*60*'Berechnungen 525d'!$D$9/1000</f>
        <v>136.58828936170212</v>
      </c>
      <c r="O92" s="20">
        <f t="shared" si="12"/>
        <v>2251</v>
      </c>
      <c r="P92" s="20">
        <f t="shared" si="13"/>
        <v>2250</v>
      </c>
      <c r="Q92" s="20">
        <f t="shared" si="14"/>
        <v>1</v>
      </c>
      <c r="R92" s="19">
        <f t="shared" si="15"/>
        <v>1310.1300000000001</v>
      </c>
      <c r="S92" s="19">
        <f t="shared" si="16"/>
        <v>1299.9000000000001</v>
      </c>
      <c r="T92" s="19">
        <f t="shared" si="17"/>
        <v>10.230000000000018</v>
      </c>
      <c r="U92" s="47">
        <f t="shared" si="18"/>
        <v>74.59</v>
      </c>
      <c r="V92" s="48">
        <f t="shared" si="19"/>
        <v>3.7389999999999999</v>
      </c>
    </row>
    <row r="93" spans="1:22" x14ac:dyDescent="0.25">
      <c r="A93">
        <v>18006</v>
      </c>
      <c r="B93">
        <v>2251</v>
      </c>
      <c r="C93">
        <v>2250</v>
      </c>
      <c r="D93">
        <v>1299.9000000000001</v>
      </c>
      <c r="E93">
        <v>1310.1300000000001</v>
      </c>
      <c r="F93">
        <v>74.680000000000007</v>
      </c>
      <c r="G93">
        <v>2691</v>
      </c>
      <c r="H93">
        <v>3.7389999999999999</v>
      </c>
      <c r="L93" s="17">
        <f t="shared" si="10"/>
        <v>18.006</v>
      </c>
      <c r="M93" s="18">
        <f t="shared" si="11"/>
        <v>2691</v>
      </c>
      <c r="N93" s="4">
        <f>M93*60*'Berechnungen 525d'!$D$9/1000</f>
        <v>136.58828936170212</v>
      </c>
      <c r="O93" s="20">
        <f t="shared" si="12"/>
        <v>2251</v>
      </c>
      <c r="P93" s="20">
        <f t="shared" si="13"/>
        <v>2250</v>
      </c>
      <c r="Q93" s="20">
        <f t="shared" si="14"/>
        <v>1</v>
      </c>
      <c r="R93" s="19">
        <f t="shared" si="15"/>
        <v>1310.1300000000001</v>
      </c>
      <c r="S93" s="19">
        <f t="shared" si="16"/>
        <v>1299.9000000000001</v>
      </c>
      <c r="T93" s="19">
        <f t="shared" si="17"/>
        <v>10.230000000000018</v>
      </c>
      <c r="U93" s="47">
        <f t="shared" si="18"/>
        <v>74.680000000000007</v>
      </c>
      <c r="V93" s="48">
        <f t="shared" si="19"/>
        <v>3.7389999999999999</v>
      </c>
    </row>
    <row r="94" spans="1:22" x14ac:dyDescent="0.25">
      <c r="A94">
        <v>18196</v>
      </c>
      <c r="B94">
        <v>2251</v>
      </c>
      <c r="C94">
        <v>2250</v>
      </c>
      <c r="D94">
        <v>1320.37</v>
      </c>
      <c r="E94">
        <v>1310.1300000000001</v>
      </c>
      <c r="F94">
        <v>74.680000000000007</v>
      </c>
      <c r="G94">
        <v>2691</v>
      </c>
      <c r="H94">
        <v>3.7389999999999999</v>
      </c>
      <c r="L94" s="17">
        <f t="shared" si="10"/>
        <v>18.196000000000002</v>
      </c>
      <c r="M94" s="18">
        <f t="shared" si="11"/>
        <v>2691</v>
      </c>
      <c r="N94" s="4">
        <f>M94*60*'Berechnungen 525d'!$D$9/1000</f>
        <v>136.58828936170212</v>
      </c>
      <c r="O94" s="20">
        <f t="shared" si="12"/>
        <v>2251</v>
      </c>
      <c r="P94" s="20">
        <f t="shared" si="13"/>
        <v>2250</v>
      </c>
      <c r="Q94" s="20">
        <f t="shared" si="14"/>
        <v>1</v>
      </c>
      <c r="R94" s="19">
        <f t="shared" si="15"/>
        <v>1310.1300000000001</v>
      </c>
      <c r="S94" s="19">
        <f t="shared" si="16"/>
        <v>1320.37</v>
      </c>
      <c r="T94" s="19">
        <f t="shared" si="17"/>
        <v>-10.239999999999782</v>
      </c>
      <c r="U94" s="47">
        <f t="shared" si="18"/>
        <v>74.680000000000007</v>
      </c>
      <c r="V94" s="48">
        <f t="shared" si="19"/>
        <v>3.7389999999999999</v>
      </c>
    </row>
    <row r="95" spans="1:22" x14ac:dyDescent="0.25">
      <c r="A95">
        <v>18377</v>
      </c>
      <c r="B95">
        <v>2251</v>
      </c>
      <c r="C95">
        <v>2250</v>
      </c>
      <c r="D95">
        <v>1320.37</v>
      </c>
      <c r="E95">
        <v>1310.1300000000001</v>
      </c>
      <c r="F95">
        <v>74.680000000000007</v>
      </c>
      <c r="G95">
        <v>2691</v>
      </c>
      <c r="H95">
        <v>3.73</v>
      </c>
      <c r="L95" s="17">
        <f t="shared" si="10"/>
        <v>18.376999999999999</v>
      </c>
      <c r="M95" s="18">
        <f t="shared" si="11"/>
        <v>2691</v>
      </c>
      <c r="N95" s="4">
        <f>M95*60*'Berechnungen 525d'!$D$9/1000</f>
        <v>136.58828936170212</v>
      </c>
      <c r="O95" s="20">
        <f t="shared" si="12"/>
        <v>2251</v>
      </c>
      <c r="P95" s="20">
        <f t="shared" si="13"/>
        <v>2250</v>
      </c>
      <c r="Q95" s="20">
        <f t="shared" si="14"/>
        <v>1</v>
      </c>
      <c r="R95" s="19">
        <f t="shared" si="15"/>
        <v>1310.1300000000001</v>
      </c>
      <c r="S95" s="19">
        <f t="shared" si="16"/>
        <v>1320.37</v>
      </c>
      <c r="T95" s="19">
        <f t="shared" si="17"/>
        <v>-10.239999999999782</v>
      </c>
      <c r="U95" s="47">
        <f t="shared" si="18"/>
        <v>74.680000000000007</v>
      </c>
      <c r="V95" s="48">
        <f t="shared" si="19"/>
        <v>3.73</v>
      </c>
    </row>
    <row r="96" spans="1:22" x14ac:dyDescent="0.25">
      <c r="A96">
        <v>18567</v>
      </c>
      <c r="B96">
        <v>2251</v>
      </c>
      <c r="C96">
        <v>2250</v>
      </c>
      <c r="D96">
        <v>1320.37</v>
      </c>
      <c r="E96">
        <v>1310.1300000000001</v>
      </c>
      <c r="F96">
        <v>74.680000000000007</v>
      </c>
      <c r="G96">
        <v>2691</v>
      </c>
      <c r="H96">
        <v>3.73</v>
      </c>
      <c r="L96" s="17">
        <f t="shared" si="10"/>
        <v>18.567</v>
      </c>
      <c r="M96" s="18">
        <f t="shared" si="11"/>
        <v>2691</v>
      </c>
      <c r="N96" s="4">
        <f>M96*60*'Berechnungen 525d'!$D$9/1000</f>
        <v>136.58828936170212</v>
      </c>
      <c r="O96" s="20">
        <f t="shared" si="12"/>
        <v>2251</v>
      </c>
      <c r="P96" s="20">
        <f t="shared" si="13"/>
        <v>2250</v>
      </c>
      <c r="Q96" s="20">
        <f t="shared" si="14"/>
        <v>1</v>
      </c>
      <c r="R96" s="19">
        <f t="shared" si="15"/>
        <v>1310.1300000000001</v>
      </c>
      <c r="S96" s="19">
        <f t="shared" si="16"/>
        <v>1320.37</v>
      </c>
      <c r="T96" s="19">
        <f t="shared" si="17"/>
        <v>-10.239999999999782</v>
      </c>
      <c r="U96" s="47">
        <f t="shared" si="18"/>
        <v>74.680000000000007</v>
      </c>
      <c r="V96" s="48">
        <f t="shared" si="19"/>
        <v>3.73</v>
      </c>
    </row>
    <row r="97" spans="1:22" x14ac:dyDescent="0.25">
      <c r="A97">
        <v>18737</v>
      </c>
      <c r="B97">
        <v>2205</v>
      </c>
      <c r="C97">
        <v>2250</v>
      </c>
      <c r="D97">
        <v>1320.37</v>
      </c>
      <c r="E97">
        <v>1310.1300000000001</v>
      </c>
      <c r="F97">
        <v>74.680000000000007</v>
      </c>
      <c r="G97">
        <v>2691</v>
      </c>
      <c r="H97">
        <v>3.73</v>
      </c>
      <c r="L97" s="17">
        <f t="shared" si="10"/>
        <v>18.736999999999998</v>
      </c>
      <c r="M97" s="18">
        <f t="shared" si="11"/>
        <v>2691</v>
      </c>
      <c r="N97" s="4">
        <f>M97*60*'Berechnungen 525d'!$D$9/1000</f>
        <v>136.58828936170212</v>
      </c>
      <c r="O97" s="20">
        <f t="shared" si="12"/>
        <v>2205</v>
      </c>
      <c r="P97" s="20">
        <f t="shared" si="13"/>
        <v>2250</v>
      </c>
      <c r="Q97" s="20">
        <f t="shared" si="14"/>
        <v>-45</v>
      </c>
      <c r="R97" s="19">
        <f t="shared" si="15"/>
        <v>1310.1300000000001</v>
      </c>
      <c r="S97" s="19">
        <f t="shared" si="16"/>
        <v>1320.37</v>
      </c>
      <c r="T97" s="19">
        <f t="shared" si="17"/>
        <v>-10.239999999999782</v>
      </c>
      <c r="U97" s="47">
        <f t="shared" si="18"/>
        <v>74.680000000000007</v>
      </c>
      <c r="V97" s="48">
        <f t="shared" si="19"/>
        <v>3.73</v>
      </c>
    </row>
    <row r="98" spans="1:22" x14ac:dyDescent="0.25">
      <c r="A98">
        <v>18937</v>
      </c>
      <c r="B98">
        <v>2205</v>
      </c>
      <c r="C98">
        <v>2250</v>
      </c>
      <c r="D98">
        <v>1320.37</v>
      </c>
      <c r="E98">
        <v>1330.6</v>
      </c>
      <c r="F98">
        <v>74.680000000000007</v>
      </c>
      <c r="G98">
        <v>2691</v>
      </c>
      <c r="H98">
        <v>3.73</v>
      </c>
      <c r="L98" s="17">
        <f t="shared" si="10"/>
        <v>18.937000000000001</v>
      </c>
      <c r="M98" s="18">
        <f t="shared" si="11"/>
        <v>2691</v>
      </c>
      <c r="N98" s="4">
        <f>M98*60*'Berechnungen 525d'!$D$9/1000</f>
        <v>136.58828936170212</v>
      </c>
      <c r="O98" s="20">
        <f t="shared" si="12"/>
        <v>2205</v>
      </c>
      <c r="P98" s="20">
        <f t="shared" si="13"/>
        <v>2250</v>
      </c>
      <c r="Q98" s="20">
        <f t="shared" si="14"/>
        <v>-45</v>
      </c>
      <c r="R98" s="19">
        <f t="shared" si="15"/>
        <v>1330.6</v>
      </c>
      <c r="S98" s="19">
        <f t="shared" si="16"/>
        <v>1320.37</v>
      </c>
      <c r="T98" s="19">
        <f t="shared" si="17"/>
        <v>10.230000000000018</v>
      </c>
      <c r="U98" s="47">
        <f t="shared" si="18"/>
        <v>74.680000000000007</v>
      </c>
      <c r="V98" s="48">
        <f t="shared" si="19"/>
        <v>3.73</v>
      </c>
    </row>
    <row r="99" spans="1:22" x14ac:dyDescent="0.25">
      <c r="A99">
        <v>19128</v>
      </c>
      <c r="B99">
        <v>2205</v>
      </c>
      <c r="C99">
        <v>2250</v>
      </c>
      <c r="D99">
        <v>1320.37</v>
      </c>
      <c r="E99">
        <v>1330.6</v>
      </c>
      <c r="F99">
        <v>74.680000000000007</v>
      </c>
      <c r="G99">
        <v>2777</v>
      </c>
      <c r="H99">
        <v>3.73</v>
      </c>
      <c r="L99" s="17">
        <f t="shared" si="10"/>
        <v>19.128</v>
      </c>
      <c r="M99" s="18">
        <f t="shared" si="11"/>
        <v>2777</v>
      </c>
      <c r="N99" s="4">
        <f>M99*60*'Berechnungen 525d'!$D$9/1000</f>
        <v>140.95342978723403</v>
      </c>
      <c r="O99" s="20">
        <f t="shared" si="12"/>
        <v>2205</v>
      </c>
      <c r="P99" s="20">
        <f t="shared" si="13"/>
        <v>2250</v>
      </c>
      <c r="Q99" s="20">
        <f t="shared" si="14"/>
        <v>-45</v>
      </c>
      <c r="R99" s="19">
        <f t="shared" si="15"/>
        <v>1330.6</v>
      </c>
      <c r="S99" s="19">
        <f t="shared" si="16"/>
        <v>1320.37</v>
      </c>
      <c r="T99" s="19">
        <f t="shared" si="17"/>
        <v>10.230000000000018</v>
      </c>
      <c r="U99" s="47">
        <f t="shared" si="18"/>
        <v>74.680000000000007</v>
      </c>
      <c r="V99" s="48">
        <f t="shared" si="19"/>
        <v>3.73</v>
      </c>
    </row>
    <row r="100" spans="1:22" x14ac:dyDescent="0.25">
      <c r="A100">
        <v>19318</v>
      </c>
      <c r="B100">
        <v>2205</v>
      </c>
      <c r="C100">
        <v>2250</v>
      </c>
      <c r="D100">
        <v>1320.37</v>
      </c>
      <c r="E100">
        <v>1330.6</v>
      </c>
      <c r="F100">
        <v>74.58</v>
      </c>
      <c r="G100">
        <v>2777</v>
      </c>
      <c r="H100">
        <v>3.73</v>
      </c>
      <c r="L100" s="17">
        <f t="shared" si="10"/>
        <v>19.318000000000001</v>
      </c>
      <c r="M100" s="18">
        <f t="shared" si="11"/>
        <v>2777</v>
      </c>
      <c r="N100" s="4">
        <f>M100*60*'Berechnungen 525d'!$D$9/1000</f>
        <v>140.95342978723403</v>
      </c>
      <c r="O100" s="20">
        <f t="shared" si="12"/>
        <v>2205</v>
      </c>
      <c r="P100" s="20">
        <f t="shared" si="13"/>
        <v>2250</v>
      </c>
      <c r="Q100" s="20">
        <f t="shared" si="14"/>
        <v>-45</v>
      </c>
      <c r="R100" s="19">
        <f t="shared" si="15"/>
        <v>1330.6</v>
      </c>
      <c r="S100" s="19">
        <f t="shared" si="16"/>
        <v>1320.37</v>
      </c>
      <c r="T100" s="19">
        <f t="shared" si="17"/>
        <v>10.230000000000018</v>
      </c>
      <c r="U100" s="47">
        <f t="shared" si="18"/>
        <v>74.58</v>
      </c>
      <c r="V100" s="48">
        <f t="shared" si="19"/>
        <v>3.73</v>
      </c>
    </row>
    <row r="101" spans="1:22" x14ac:dyDescent="0.25">
      <c r="A101">
        <v>19508</v>
      </c>
      <c r="B101">
        <v>2205</v>
      </c>
      <c r="C101">
        <v>2250</v>
      </c>
      <c r="D101">
        <v>1340.84</v>
      </c>
      <c r="E101">
        <v>1330.6</v>
      </c>
      <c r="F101">
        <v>74.58</v>
      </c>
      <c r="G101">
        <v>2777</v>
      </c>
      <c r="H101">
        <v>3.73</v>
      </c>
      <c r="L101" s="17">
        <f t="shared" si="10"/>
        <v>19.507999999999999</v>
      </c>
      <c r="M101" s="18">
        <f t="shared" si="11"/>
        <v>2777</v>
      </c>
      <c r="N101" s="4">
        <f>M101*60*'Berechnungen 525d'!$D$9/1000</f>
        <v>140.95342978723403</v>
      </c>
      <c r="O101" s="20">
        <f t="shared" si="12"/>
        <v>2205</v>
      </c>
      <c r="P101" s="20">
        <f t="shared" si="13"/>
        <v>2250</v>
      </c>
      <c r="Q101" s="20">
        <f t="shared" si="14"/>
        <v>-45</v>
      </c>
      <c r="R101" s="19">
        <f t="shared" si="15"/>
        <v>1330.6</v>
      </c>
      <c r="S101" s="19">
        <f t="shared" si="16"/>
        <v>1340.84</v>
      </c>
      <c r="T101" s="19">
        <f t="shared" si="17"/>
        <v>-10.240000000000009</v>
      </c>
      <c r="U101" s="47">
        <f t="shared" si="18"/>
        <v>74.58</v>
      </c>
      <c r="V101" s="48">
        <f t="shared" si="19"/>
        <v>3.73</v>
      </c>
    </row>
    <row r="102" spans="1:22" x14ac:dyDescent="0.25">
      <c r="A102">
        <v>19689</v>
      </c>
      <c r="B102">
        <v>2205</v>
      </c>
      <c r="C102">
        <v>2250</v>
      </c>
      <c r="D102">
        <v>1340.84</v>
      </c>
      <c r="E102">
        <v>1330.6</v>
      </c>
      <c r="F102">
        <v>74.58</v>
      </c>
      <c r="G102">
        <v>2777</v>
      </c>
      <c r="H102">
        <v>3.726</v>
      </c>
      <c r="L102" s="17">
        <f t="shared" si="10"/>
        <v>19.689</v>
      </c>
      <c r="M102" s="18">
        <f t="shared" si="11"/>
        <v>2777</v>
      </c>
      <c r="N102" s="4">
        <f>M102*60*'Berechnungen 525d'!$D$9/1000</f>
        <v>140.95342978723403</v>
      </c>
      <c r="O102" s="20">
        <f t="shared" si="12"/>
        <v>2205</v>
      </c>
      <c r="P102" s="20">
        <f t="shared" si="13"/>
        <v>2250</v>
      </c>
      <c r="Q102" s="20">
        <f t="shared" si="14"/>
        <v>-45</v>
      </c>
      <c r="R102" s="19">
        <f t="shared" si="15"/>
        <v>1330.6</v>
      </c>
      <c r="S102" s="19">
        <f t="shared" si="16"/>
        <v>1340.84</v>
      </c>
      <c r="T102" s="19">
        <f t="shared" si="17"/>
        <v>-10.240000000000009</v>
      </c>
      <c r="U102" s="47">
        <f t="shared" si="18"/>
        <v>74.58</v>
      </c>
      <c r="V102" s="48">
        <f t="shared" si="19"/>
        <v>3.726</v>
      </c>
    </row>
    <row r="103" spans="1:22" x14ac:dyDescent="0.25">
      <c r="A103">
        <v>19879</v>
      </c>
      <c r="B103">
        <v>2205</v>
      </c>
      <c r="C103">
        <v>2250</v>
      </c>
      <c r="D103">
        <v>1340.84</v>
      </c>
      <c r="E103">
        <v>1330.6</v>
      </c>
      <c r="F103">
        <v>74.58</v>
      </c>
      <c r="G103">
        <v>2777</v>
      </c>
      <c r="H103">
        <v>3.726</v>
      </c>
      <c r="L103" s="17">
        <f t="shared" si="10"/>
        <v>19.879000000000001</v>
      </c>
      <c r="M103" s="18">
        <f t="shared" si="11"/>
        <v>2777</v>
      </c>
      <c r="N103" s="4">
        <f>M103*60*'Berechnungen 525d'!$D$9/1000</f>
        <v>140.95342978723403</v>
      </c>
      <c r="O103" s="20">
        <f t="shared" si="12"/>
        <v>2205</v>
      </c>
      <c r="P103" s="20">
        <f t="shared" si="13"/>
        <v>2250</v>
      </c>
      <c r="Q103" s="20">
        <f t="shared" si="14"/>
        <v>-45</v>
      </c>
      <c r="R103" s="19">
        <f t="shared" si="15"/>
        <v>1330.6</v>
      </c>
      <c r="S103" s="19">
        <f t="shared" si="16"/>
        <v>1340.84</v>
      </c>
      <c r="T103" s="19">
        <f t="shared" si="17"/>
        <v>-10.240000000000009</v>
      </c>
      <c r="U103" s="47">
        <f t="shared" si="18"/>
        <v>74.58</v>
      </c>
      <c r="V103" s="48">
        <f t="shared" si="19"/>
        <v>3.726</v>
      </c>
    </row>
    <row r="104" spans="1:22" x14ac:dyDescent="0.25">
      <c r="A104">
        <v>20069</v>
      </c>
      <c r="B104">
        <v>2213</v>
      </c>
      <c r="C104">
        <v>2250</v>
      </c>
      <c r="D104">
        <v>1340.84</v>
      </c>
      <c r="E104">
        <v>1330.6</v>
      </c>
      <c r="F104">
        <v>74.58</v>
      </c>
      <c r="G104">
        <v>2777</v>
      </c>
      <c r="H104">
        <v>3.726</v>
      </c>
      <c r="L104" s="17">
        <f t="shared" si="10"/>
        <v>20.068999999999999</v>
      </c>
      <c r="M104" s="18">
        <f t="shared" si="11"/>
        <v>2777</v>
      </c>
      <c r="N104" s="4">
        <f>M104*60*'Berechnungen 525d'!$D$9/1000</f>
        <v>140.95342978723403</v>
      </c>
      <c r="O104" s="20">
        <f t="shared" si="12"/>
        <v>2213</v>
      </c>
      <c r="P104" s="20">
        <f t="shared" si="13"/>
        <v>2250</v>
      </c>
      <c r="Q104" s="20">
        <f t="shared" si="14"/>
        <v>-37</v>
      </c>
      <c r="R104" s="19">
        <f t="shared" si="15"/>
        <v>1330.6</v>
      </c>
      <c r="S104" s="19">
        <f t="shared" si="16"/>
        <v>1340.84</v>
      </c>
      <c r="T104" s="19">
        <f t="shared" si="17"/>
        <v>-10.240000000000009</v>
      </c>
      <c r="U104" s="47">
        <f t="shared" si="18"/>
        <v>74.58</v>
      </c>
      <c r="V104" s="48">
        <f t="shared" si="19"/>
        <v>3.726</v>
      </c>
    </row>
    <row r="105" spans="1:22" x14ac:dyDescent="0.25">
      <c r="A105">
        <v>20259</v>
      </c>
      <c r="B105">
        <v>2213</v>
      </c>
      <c r="C105">
        <v>2250</v>
      </c>
      <c r="D105">
        <v>1340.84</v>
      </c>
      <c r="E105">
        <v>1340.84</v>
      </c>
      <c r="F105">
        <v>74.58</v>
      </c>
      <c r="G105">
        <v>2777</v>
      </c>
      <c r="H105">
        <v>3.726</v>
      </c>
      <c r="L105" s="17">
        <f t="shared" si="10"/>
        <v>20.259</v>
      </c>
      <c r="M105" s="18">
        <f t="shared" si="11"/>
        <v>2777</v>
      </c>
      <c r="N105" s="4">
        <f>M105*60*'Berechnungen 525d'!$D$9/1000</f>
        <v>140.95342978723403</v>
      </c>
      <c r="O105" s="20">
        <f t="shared" si="12"/>
        <v>2213</v>
      </c>
      <c r="P105" s="20">
        <f t="shared" si="13"/>
        <v>2250</v>
      </c>
      <c r="Q105" s="20">
        <f t="shared" si="14"/>
        <v>-37</v>
      </c>
      <c r="R105" s="19">
        <f t="shared" si="15"/>
        <v>1340.84</v>
      </c>
      <c r="S105" s="19">
        <f t="shared" si="16"/>
        <v>1340.84</v>
      </c>
      <c r="T105" s="19">
        <f t="shared" si="17"/>
        <v>0</v>
      </c>
      <c r="U105" s="47">
        <f t="shared" si="18"/>
        <v>74.58</v>
      </c>
      <c r="V105" s="48">
        <f t="shared" si="19"/>
        <v>3.726</v>
      </c>
    </row>
    <row r="106" spans="1:22" x14ac:dyDescent="0.25">
      <c r="A106">
        <v>20450</v>
      </c>
      <c r="B106">
        <v>2213</v>
      </c>
      <c r="C106">
        <v>2250</v>
      </c>
      <c r="D106">
        <v>1340.84</v>
      </c>
      <c r="E106">
        <v>1340.84</v>
      </c>
      <c r="F106">
        <v>74.58</v>
      </c>
      <c r="G106">
        <v>2858</v>
      </c>
      <c r="H106">
        <v>3.726</v>
      </c>
      <c r="L106" s="17">
        <f t="shared" si="10"/>
        <v>20.45</v>
      </c>
      <c r="M106" s="18">
        <f t="shared" si="11"/>
        <v>2858</v>
      </c>
      <c r="N106" s="4">
        <f>M106*60*'Berechnungen 525d'!$D$9/1000</f>
        <v>145.0647829787234</v>
      </c>
      <c r="O106" s="20">
        <f t="shared" si="12"/>
        <v>2213</v>
      </c>
      <c r="P106" s="20">
        <f t="shared" si="13"/>
        <v>2250</v>
      </c>
      <c r="Q106" s="20">
        <f t="shared" si="14"/>
        <v>-37</v>
      </c>
      <c r="R106" s="19">
        <f t="shared" si="15"/>
        <v>1340.84</v>
      </c>
      <c r="S106" s="19">
        <f t="shared" si="16"/>
        <v>1340.84</v>
      </c>
      <c r="T106" s="19">
        <f t="shared" si="17"/>
        <v>0</v>
      </c>
      <c r="U106" s="47">
        <f t="shared" si="18"/>
        <v>74.58</v>
      </c>
      <c r="V106" s="48">
        <f t="shared" si="19"/>
        <v>3.726</v>
      </c>
    </row>
    <row r="107" spans="1:22" x14ac:dyDescent="0.25">
      <c r="A107">
        <v>20630</v>
      </c>
      <c r="B107">
        <v>2213</v>
      </c>
      <c r="C107">
        <v>2250</v>
      </c>
      <c r="D107">
        <v>1340.84</v>
      </c>
      <c r="E107">
        <v>1340.84</v>
      </c>
      <c r="F107">
        <v>75.349999999999994</v>
      </c>
      <c r="G107">
        <v>2858</v>
      </c>
      <c r="H107">
        <v>3.726</v>
      </c>
      <c r="L107" s="17">
        <f t="shared" si="10"/>
        <v>20.63</v>
      </c>
      <c r="M107" s="18">
        <f t="shared" si="11"/>
        <v>2858</v>
      </c>
      <c r="N107" s="4">
        <f>M107*60*'Berechnungen 525d'!$D$9/1000</f>
        <v>145.0647829787234</v>
      </c>
      <c r="O107" s="20">
        <f t="shared" si="12"/>
        <v>2213</v>
      </c>
      <c r="P107" s="20">
        <f t="shared" si="13"/>
        <v>2250</v>
      </c>
      <c r="Q107" s="20">
        <f t="shared" si="14"/>
        <v>-37</v>
      </c>
      <c r="R107" s="19">
        <f t="shared" si="15"/>
        <v>1340.84</v>
      </c>
      <c r="S107" s="19">
        <f t="shared" si="16"/>
        <v>1340.84</v>
      </c>
      <c r="T107" s="19">
        <f t="shared" si="17"/>
        <v>0</v>
      </c>
      <c r="U107" s="47">
        <f t="shared" si="18"/>
        <v>75.349999999999994</v>
      </c>
      <c r="V107" s="48">
        <f t="shared" si="19"/>
        <v>3.726</v>
      </c>
    </row>
    <row r="108" spans="1:22" x14ac:dyDescent="0.25">
      <c r="A108">
        <v>20820</v>
      </c>
      <c r="B108">
        <v>2213</v>
      </c>
      <c r="C108">
        <v>2250</v>
      </c>
      <c r="D108">
        <v>1340.84</v>
      </c>
      <c r="E108">
        <v>1340.84</v>
      </c>
      <c r="F108">
        <v>75.349999999999994</v>
      </c>
      <c r="G108">
        <v>2858</v>
      </c>
      <c r="H108">
        <v>3.726</v>
      </c>
      <c r="L108" s="17">
        <f t="shared" si="10"/>
        <v>20.82</v>
      </c>
      <c r="M108" s="18">
        <f t="shared" si="11"/>
        <v>2858</v>
      </c>
      <c r="N108" s="4">
        <f>M108*60*'Berechnungen 525d'!$D$9/1000</f>
        <v>145.0647829787234</v>
      </c>
      <c r="O108" s="20">
        <f t="shared" si="12"/>
        <v>2213</v>
      </c>
      <c r="P108" s="20">
        <f t="shared" si="13"/>
        <v>2250</v>
      </c>
      <c r="Q108" s="20">
        <f t="shared" si="14"/>
        <v>-37</v>
      </c>
      <c r="R108" s="19">
        <f t="shared" si="15"/>
        <v>1340.84</v>
      </c>
      <c r="S108" s="19">
        <f t="shared" si="16"/>
        <v>1340.84</v>
      </c>
      <c r="T108" s="19">
        <f t="shared" si="17"/>
        <v>0</v>
      </c>
      <c r="U108" s="47">
        <f t="shared" si="18"/>
        <v>75.349999999999994</v>
      </c>
      <c r="V108" s="48">
        <f t="shared" si="19"/>
        <v>3.726</v>
      </c>
    </row>
    <row r="109" spans="1:22" x14ac:dyDescent="0.25">
      <c r="A109">
        <v>21010</v>
      </c>
      <c r="B109">
        <v>2213</v>
      </c>
      <c r="C109">
        <v>2250</v>
      </c>
      <c r="D109">
        <v>1340.84</v>
      </c>
      <c r="E109">
        <v>1340.84</v>
      </c>
      <c r="F109">
        <v>75.349999999999994</v>
      </c>
      <c r="G109">
        <v>2858</v>
      </c>
      <c r="H109">
        <v>3.726</v>
      </c>
      <c r="L109" s="17">
        <f t="shared" si="10"/>
        <v>21.01</v>
      </c>
      <c r="M109" s="18">
        <f t="shared" si="11"/>
        <v>2858</v>
      </c>
      <c r="N109" s="4">
        <f>M109*60*'Berechnungen 525d'!$D$9/1000</f>
        <v>145.0647829787234</v>
      </c>
      <c r="O109" s="20">
        <f t="shared" si="12"/>
        <v>2213</v>
      </c>
      <c r="P109" s="20">
        <f t="shared" si="13"/>
        <v>2250</v>
      </c>
      <c r="Q109" s="20">
        <f t="shared" si="14"/>
        <v>-37</v>
      </c>
      <c r="R109" s="19">
        <f t="shared" si="15"/>
        <v>1340.84</v>
      </c>
      <c r="S109" s="19">
        <f t="shared" si="16"/>
        <v>1340.84</v>
      </c>
      <c r="T109" s="19">
        <f t="shared" si="17"/>
        <v>0</v>
      </c>
      <c r="U109" s="47">
        <f t="shared" si="18"/>
        <v>75.349999999999994</v>
      </c>
      <c r="V109" s="48">
        <f t="shared" si="19"/>
        <v>3.726</v>
      </c>
    </row>
    <row r="110" spans="1:22" x14ac:dyDescent="0.25">
      <c r="A110">
        <v>21201</v>
      </c>
      <c r="B110">
        <v>2213</v>
      </c>
      <c r="C110">
        <v>2250</v>
      </c>
      <c r="D110">
        <v>1340.84</v>
      </c>
      <c r="E110">
        <v>1340.84</v>
      </c>
      <c r="F110">
        <v>75.349999999999994</v>
      </c>
      <c r="G110">
        <v>2858</v>
      </c>
      <c r="H110">
        <v>3.726</v>
      </c>
      <c r="L110" s="17">
        <f t="shared" si="10"/>
        <v>21.201000000000001</v>
      </c>
      <c r="M110" s="18">
        <f t="shared" si="11"/>
        <v>2858</v>
      </c>
      <c r="N110" s="4">
        <f>M110*60*'Berechnungen 525d'!$D$9/1000</f>
        <v>145.0647829787234</v>
      </c>
      <c r="O110" s="20">
        <f t="shared" si="12"/>
        <v>2213</v>
      </c>
      <c r="P110" s="20">
        <f t="shared" si="13"/>
        <v>2250</v>
      </c>
      <c r="Q110" s="20">
        <f t="shared" si="14"/>
        <v>-37</v>
      </c>
      <c r="R110" s="19">
        <f t="shared" si="15"/>
        <v>1340.84</v>
      </c>
      <c r="S110" s="19">
        <f t="shared" si="16"/>
        <v>1340.84</v>
      </c>
      <c r="T110" s="19">
        <f t="shared" si="17"/>
        <v>0</v>
      </c>
      <c r="U110" s="47">
        <f t="shared" si="18"/>
        <v>75.349999999999994</v>
      </c>
      <c r="V110" s="48">
        <f t="shared" si="19"/>
        <v>3.726</v>
      </c>
    </row>
    <row r="111" spans="1:22" x14ac:dyDescent="0.25">
      <c r="A111">
        <v>21401</v>
      </c>
      <c r="B111">
        <v>2234</v>
      </c>
      <c r="C111">
        <v>2250</v>
      </c>
      <c r="D111">
        <v>1340.84</v>
      </c>
      <c r="E111">
        <v>1340.84</v>
      </c>
      <c r="F111">
        <v>75.349999999999994</v>
      </c>
      <c r="G111">
        <v>2858</v>
      </c>
      <c r="H111">
        <v>3.726</v>
      </c>
      <c r="L111" s="17">
        <f t="shared" si="10"/>
        <v>21.401</v>
      </c>
      <c r="M111" s="18">
        <f t="shared" si="11"/>
        <v>2858</v>
      </c>
      <c r="N111" s="4">
        <f>M111*60*'Berechnungen 525d'!$D$9/1000</f>
        <v>145.0647829787234</v>
      </c>
      <c r="O111" s="20">
        <f t="shared" si="12"/>
        <v>2234</v>
      </c>
      <c r="P111" s="20">
        <f t="shared" si="13"/>
        <v>2250</v>
      </c>
      <c r="Q111" s="20">
        <f t="shared" si="14"/>
        <v>-16</v>
      </c>
      <c r="R111" s="19">
        <f t="shared" si="15"/>
        <v>1340.84</v>
      </c>
      <c r="S111" s="19">
        <f t="shared" si="16"/>
        <v>1340.84</v>
      </c>
      <c r="T111" s="19">
        <f t="shared" si="17"/>
        <v>0</v>
      </c>
      <c r="U111" s="47">
        <f t="shared" si="18"/>
        <v>75.349999999999994</v>
      </c>
      <c r="V111" s="48">
        <f t="shared" si="19"/>
        <v>3.726</v>
      </c>
    </row>
    <row r="112" spans="1:22" x14ac:dyDescent="0.25">
      <c r="A112">
        <v>21591</v>
      </c>
      <c r="B112">
        <v>2234</v>
      </c>
      <c r="C112">
        <v>2250</v>
      </c>
      <c r="D112">
        <v>1340.84</v>
      </c>
      <c r="E112">
        <v>1340.84</v>
      </c>
      <c r="F112">
        <v>75.349999999999994</v>
      </c>
      <c r="G112">
        <v>2858</v>
      </c>
      <c r="H112">
        <v>3.726</v>
      </c>
      <c r="L112" s="17">
        <f t="shared" si="10"/>
        <v>21.591000000000001</v>
      </c>
      <c r="M112" s="18">
        <f t="shared" si="11"/>
        <v>2858</v>
      </c>
      <c r="N112" s="4">
        <f>M112*60*'Berechnungen 525d'!$D$9/1000</f>
        <v>145.0647829787234</v>
      </c>
      <c r="O112" s="20">
        <f t="shared" si="12"/>
        <v>2234</v>
      </c>
      <c r="P112" s="20">
        <f t="shared" si="13"/>
        <v>2250</v>
      </c>
      <c r="Q112" s="20">
        <f t="shared" si="14"/>
        <v>-16</v>
      </c>
      <c r="R112" s="19">
        <f t="shared" si="15"/>
        <v>1340.84</v>
      </c>
      <c r="S112" s="19">
        <f t="shared" si="16"/>
        <v>1340.84</v>
      </c>
      <c r="T112" s="19">
        <f t="shared" si="17"/>
        <v>0</v>
      </c>
      <c r="U112" s="47">
        <f t="shared" si="18"/>
        <v>75.349999999999994</v>
      </c>
      <c r="V112" s="48">
        <f t="shared" si="19"/>
        <v>3.726</v>
      </c>
    </row>
    <row r="113" spans="1:22" x14ac:dyDescent="0.25">
      <c r="A113">
        <v>21782</v>
      </c>
      <c r="B113">
        <v>2234</v>
      </c>
      <c r="C113">
        <v>2250</v>
      </c>
      <c r="D113">
        <v>1340.84</v>
      </c>
      <c r="E113">
        <v>1340.84</v>
      </c>
      <c r="F113">
        <v>75.349999999999994</v>
      </c>
      <c r="G113">
        <v>2915</v>
      </c>
      <c r="H113">
        <v>3.726</v>
      </c>
      <c r="L113" s="17">
        <f t="shared" si="10"/>
        <v>21.782</v>
      </c>
      <c r="M113" s="18">
        <f t="shared" si="11"/>
        <v>2915</v>
      </c>
      <c r="N113" s="4">
        <f>M113*60*'Berechnungen 525d'!$D$9/1000</f>
        <v>147.95795744680848</v>
      </c>
      <c r="O113" s="20">
        <f t="shared" si="12"/>
        <v>2234</v>
      </c>
      <c r="P113" s="20">
        <f t="shared" si="13"/>
        <v>2250</v>
      </c>
      <c r="Q113" s="20">
        <f t="shared" si="14"/>
        <v>-16</v>
      </c>
      <c r="R113" s="19">
        <f t="shared" si="15"/>
        <v>1340.84</v>
      </c>
      <c r="S113" s="19">
        <f t="shared" si="16"/>
        <v>1340.84</v>
      </c>
      <c r="T113" s="19">
        <f t="shared" si="17"/>
        <v>0</v>
      </c>
      <c r="U113" s="47">
        <f t="shared" si="18"/>
        <v>75.349999999999994</v>
      </c>
      <c r="V113" s="48">
        <f t="shared" si="19"/>
        <v>3.726</v>
      </c>
    </row>
    <row r="114" spans="1:22" x14ac:dyDescent="0.25">
      <c r="A114">
        <v>21972</v>
      </c>
      <c r="B114">
        <v>2234</v>
      </c>
      <c r="C114">
        <v>2250</v>
      </c>
      <c r="D114">
        <v>1340.84</v>
      </c>
      <c r="E114">
        <v>1340.84</v>
      </c>
      <c r="F114">
        <v>74.38</v>
      </c>
      <c r="G114">
        <v>2915</v>
      </c>
      <c r="H114">
        <v>3.726</v>
      </c>
      <c r="L114" s="17">
        <f t="shared" si="10"/>
        <v>21.972000000000001</v>
      </c>
      <c r="M114" s="18">
        <f t="shared" si="11"/>
        <v>2915</v>
      </c>
      <c r="N114" s="4">
        <f>M114*60*'Berechnungen 525d'!$D$9/1000</f>
        <v>147.95795744680848</v>
      </c>
      <c r="O114" s="20">
        <f t="shared" si="12"/>
        <v>2234</v>
      </c>
      <c r="P114" s="20">
        <f t="shared" si="13"/>
        <v>2250</v>
      </c>
      <c r="Q114" s="20">
        <f t="shared" si="14"/>
        <v>-16</v>
      </c>
      <c r="R114" s="19">
        <f t="shared" si="15"/>
        <v>1340.84</v>
      </c>
      <c r="S114" s="19">
        <f t="shared" si="16"/>
        <v>1340.84</v>
      </c>
      <c r="T114" s="19">
        <f t="shared" si="17"/>
        <v>0</v>
      </c>
      <c r="U114" s="47">
        <f t="shared" si="18"/>
        <v>74.38</v>
      </c>
      <c r="V114" s="48">
        <f t="shared" si="19"/>
        <v>3.726</v>
      </c>
    </row>
    <row r="115" spans="1:22" x14ac:dyDescent="0.25">
      <c r="A115">
        <v>22162</v>
      </c>
      <c r="B115">
        <v>2234</v>
      </c>
      <c r="C115">
        <v>2250</v>
      </c>
      <c r="D115">
        <v>1340.84</v>
      </c>
      <c r="E115">
        <v>1340.84</v>
      </c>
      <c r="F115">
        <v>74.38</v>
      </c>
      <c r="G115">
        <v>2915</v>
      </c>
      <c r="H115">
        <v>3.726</v>
      </c>
      <c r="L115" s="17">
        <f t="shared" si="10"/>
        <v>22.161999999999999</v>
      </c>
      <c r="M115" s="18">
        <f t="shared" si="11"/>
        <v>2915</v>
      </c>
      <c r="N115" s="4">
        <f>M115*60*'Berechnungen 525d'!$D$9/1000</f>
        <v>147.95795744680848</v>
      </c>
      <c r="O115" s="20">
        <f t="shared" si="12"/>
        <v>2234</v>
      </c>
      <c r="P115" s="20">
        <f t="shared" si="13"/>
        <v>2250</v>
      </c>
      <c r="Q115" s="20">
        <f t="shared" si="14"/>
        <v>-16</v>
      </c>
      <c r="R115" s="19">
        <f t="shared" si="15"/>
        <v>1340.84</v>
      </c>
      <c r="S115" s="19">
        <f t="shared" si="16"/>
        <v>1340.84</v>
      </c>
      <c r="T115" s="19">
        <f t="shared" si="17"/>
        <v>0</v>
      </c>
      <c r="U115" s="47">
        <f t="shared" si="18"/>
        <v>74.38</v>
      </c>
      <c r="V115" s="48">
        <f t="shared" si="19"/>
        <v>3.726</v>
      </c>
    </row>
    <row r="116" spans="1:22" x14ac:dyDescent="0.25">
      <c r="A116">
        <v>22352</v>
      </c>
      <c r="B116">
        <v>2234</v>
      </c>
      <c r="C116">
        <v>2250</v>
      </c>
      <c r="D116">
        <v>1340.84</v>
      </c>
      <c r="E116">
        <v>1340.84</v>
      </c>
      <c r="F116">
        <v>74.38</v>
      </c>
      <c r="G116">
        <v>2915</v>
      </c>
      <c r="H116">
        <v>3.722</v>
      </c>
      <c r="L116" s="17">
        <f t="shared" si="10"/>
        <v>22.352</v>
      </c>
      <c r="M116" s="18">
        <f t="shared" si="11"/>
        <v>2915</v>
      </c>
      <c r="N116" s="4">
        <f>M116*60*'Berechnungen 525d'!$D$9/1000</f>
        <v>147.95795744680848</v>
      </c>
      <c r="O116" s="20">
        <f t="shared" si="12"/>
        <v>2234</v>
      </c>
      <c r="P116" s="20">
        <f t="shared" si="13"/>
        <v>2250</v>
      </c>
      <c r="Q116" s="20">
        <f t="shared" si="14"/>
        <v>-16</v>
      </c>
      <c r="R116" s="19">
        <f t="shared" si="15"/>
        <v>1340.84</v>
      </c>
      <c r="S116" s="19">
        <f t="shared" si="16"/>
        <v>1340.84</v>
      </c>
      <c r="T116" s="19">
        <f t="shared" si="17"/>
        <v>0</v>
      </c>
      <c r="U116" s="47">
        <f t="shared" si="18"/>
        <v>74.38</v>
      </c>
      <c r="V116" s="48">
        <f t="shared" si="19"/>
        <v>3.722</v>
      </c>
    </row>
    <row r="117" spans="1:22" x14ac:dyDescent="0.25">
      <c r="A117">
        <v>22533</v>
      </c>
      <c r="B117">
        <v>2234</v>
      </c>
      <c r="C117">
        <v>2250</v>
      </c>
      <c r="D117">
        <v>1340.84</v>
      </c>
      <c r="E117">
        <v>1340.84</v>
      </c>
      <c r="F117">
        <v>74.38</v>
      </c>
      <c r="G117">
        <v>2915</v>
      </c>
      <c r="H117">
        <v>3.722</v>
      </c>
      <c r="L117" s="17">
        <f t="shared" si="10"/>
        <v>22.533000000000001</v>
      </c>
      <c r="M117" s="18">
        <f t="shared" si="11"/>
        <v>2915</v>
      </c>
      <c r="N117" s="4">
        <f>M117*60*'Berechnungen 525d'!$D$9/1000</f>
        <v>147.95795744680848</v>
      </c>
      <c r="O117" s="20">
        <f t="shared" si="12"/>
        <v>2234</v>
      </c>
      <c r="P117" s="20">
        <f t="shared" si="13"/>
        <v>2250</v>
      </c>
      <c r="Q117" s="20">
        <f t="shared" si="14"/>
        <v>-16</v>
      </c>
      <c r="R117" s="19">
        <f t="shared" si="15"/>
        <v>1340.84</v>
      </c>
      <c r="S117" s="19">
        <f t="shared" si="16"/>
        <v>1340.84</v>
      </c>
      <c r="T117" s="19">
        <f t="shared" si="17"/>
        <v>0</v>
      </c>
      <c r="U117" s="47">
        <f t="shared" si="18"/>
        <v>74.38</v>
      </c>
      <c r="V117" s="48">
        <f t="shared" si="19"/>
        <v>3.722</v>
      </c>
    </row>
    <row r="118" spans="1:22" x14ac:dyDescent="0.25">
      <c r="A118">
        <v>22723</v>
      </c>
      <c r="B118">
        <v>2243</v>
      </c>
      <c r="C118">
        <v>2250</v>
      </c>
      <c r="D118">
        <v>1340.84</v>
      </c>
      <c r="E118">
        <v>1340.84</v>
      </c>
      <c r="F118">
        <v>74.38</v>
      </c>
      <c r="G118">
        <v>2915</v>
      </c>
      <c r="H118">
        <v>3.722</v>
      </c>
      <c r="L118" s="17">
        <f t="shared" si="10"/>
        <v>22.722999999999999</v>
      </c>
      <c r="M118" s="18">
        <f t="shared" si="11"/>
        <v>2915</v>
      </c>
      <c r="N118" s="4">
        <f>M118*60*'Berechnungen 525d'!$D$9/1000</f>
        <v>147.95795744680848</v>
      </c>
      <c r="O118" s="20">
        <f t="shared" si="12"/>
        <v>2243</v>
      </c>
      <c r="P118" s="20">
        <f t="shared" si="13"/>
        <v>2250</v>
      </c>
      <c r="Q118" s="20">
        <f t="shared" si="14"/>
        <v>-7</v>
      </c>
      <c r="R118" s="19">
        <f t="shared" si="15"/>
        <v>1340.84</v>
      </c>
      <c r="S118" s="19">
        <f t="shared" si="16"/>
        <v>1340.84</v>
      </c>
      <c r="T118" s="19">
        <f t="shared" si="17"/>
        <v>0</v>
      </c>
      <c r="U118" s="47">
        <f t="shared" si="18"/>
        <v>74.38</v>
      </c>
      <c r="V118" s="48">
        <f t="shared" si="19"/>
        <v>3.722</v>
      </c>
    </row>
    <row r="119" spans="1:22" x14ac:dyDescent="0.25">
      <c r="A119">
        <v>22913</v>
      </c>
      <c r="B119">
        <v>2243</v>
      </c>
      <c r="C119">
        <v>2250</v>
      </c>
      <c r="D119">
        <v>1340.84</v>
      </c>
      <c r="E119">
        <v>1340.84</v>
      </c>
      <c r="F119">
        <v>74.38</v>
      </c>
      <c r="G119">
        <v>2915</v>
      </c>
      <c r="H119">
        <v>3.722</v>
      </c>
      <c r="L119" s="17">
        <f t="shared" si="10"/>
        <v>22.913</v>
      </c>
      <c r="M119" s="18">
        <f t="shared" si="11"/>
        <v>2915</v>
      </c>
      <c r="N119" s="4">
        <f>M119*60*'Berechnungen 525d'!$D$9/1000</f>
        <v>147.95795744680848</v>
      </c>
      <c r="O119" s="20">
        <f t="shared" si="12"/>
        <v>2243</v>
      </c>
      <c r="P119" s="20">
        <f t="shared" si="13"/>
        <v>2250</v>
      </c>
      <c r="Q119" s="20">
        <f t="shared" si="14"/>
        <v>-7</v>
      </c>
      <c r="R119" s="19">
        <f t="shared" si="15"/>
        <v>1340.84</v>
      </c>
      <c r="S119" s="19">
        <f t="shared" si="16"/>
        <v>1340.84</v>
      </c>
      <c r="T119" s="19">
        <f t="shared" si="17"/>
        <v>0</v>
      </c>
      <c r="U119" s="47">
        <f t="shared" si="18"/>
        <v>74.38</v>
      </c>
      <c r="V119" s="48">
        <f t="shared" si="19"/>
        <v>3.722</v>
      </c>
    </row>
    <row r="120" spans="1:22" x14ac:dyDescent="0.25">
      <c r="A120">
        <v>23103</v>
      </c>
      <c r="B120">
        <v>2243</v>
      </c>
      <c r="C120">
        <v>2250</v>
      </c>
      <c r="D120">
        <v>1340.84</v>
      </c>
      <c r="E120">
        <v>1340.84</v>
      </c>
      <c r="F120">
        <v>74.38</v>
      </c>
      <c r="G120">
        <v>2992</v>
      </c>
      <c r="H120">
        <v>3.722</v>
      </c>
      <c r="L120" s="17">
        <f t="shared" si="10"/>
        <v>23.103000000000002</v>
      </c>
      <c r="M120" s="18">
        <f t="shared" si="11"/>
        <v>2992</v>
      </c>
      <c r="N120" s="4">
        <f>M120*60*'Berechnungen 525d'!$D$9/1000</f>
        <v>151.86628085106381</v>
      </c>
      <c r="O120" s="20">
        <f t="shared" si="12"/>
        <v>2243</v>
      </c>
      <c r="P120" s="20">
        <f t="shared" si="13"/>
        <v>2250</v>
      </c>
      <c r="Q120" s="20">
        <f t="shared" si="14"/>
        <v>-7</v>
      </c>
      <c r="R120" s="19">
        <f t="shared" si="15"/>
        <v>1340.84</v>
      </c>
      <c r="S120" s="19">
        <f t="shared" si="16"/>
        <v>1340.84</v>
      </c>
      <c r="T120" s="19">
        <f t="shared" si="17"/>
        <v>0</v>
      </c>
      <c r="U120" s="47">
        <f t="shared" si="18"/>
        <v>74.38</v>
      </c>
      <c r="V120" s="48">
        <f t="shared" si="19"/>
        <v>3.722</v>
      </c>
    </row>
    <row r="121" spans="1:22" x14ac:dyDescent="0.25">
      <c r="A121">
        <v>23304</v>
      </c>
      <c r="B121">
        <v>2243</v>
      </c>
      <c r="C121">
        <v>2250</v>
      </c>
      <c r="D121">
        <v>1340.84</v>
      </c>
      <c r="E121">
        <v>1340.84</v>
      </c>
      <c r="F121">
        <v>74.930000000000007</v>
      </c>
      <c r="G121">
        <v>2992</v>
      </c>
      <c r="H121">
        <v>3.722</v>
      </c>
      <c r="L121" s="17">
        <f t="shared" si="10"/>
        <v>23.303999999999998</v>
      </c>
      <c r="M121" s="18">
        <f t="shared" si="11"/>
        <v>2992</v>
      </c>
      <c r="N121" s="4">
        <f>M121*60*'Berechnungen 525d'!$D$9/1000</f>
        <v>151.86628085106381</v>
      </c>
      <c r="O121" s="20">
        <f t="shared" si="12"/>
        <v>2243</v>
      </c>
      <c r="P121" s="20">
        <f t="shared" si="13"/>
        <v>2250</v>
      </c>
      <c r="Q121" s="20">
        <f t="shared" si="14"/>
        <v>-7</v>
      </c>
      <c r="R121" s="19">
        <f t="shared" si="15"/>
        <v>1340.84</v>
      </c>
      <c r="S121" s="19">
        <f t="shared" si="16"/>
        <v>1340.84</v>
      </c>
      <c r="T121" s="19">
        <f t="shared" si="17"/>
        <v>0</v>
      </c>
      <c r="U121" s="47">
        <f t="shared" si="18"/>
        <v>74.930000000000007</v>
      </c>
      <c r="V121" s="48">
        <f t="shared" si="19"/>
        <v>3.722</v>
      </c>
    </row>
    <row r="122" spans="1:22" x14ac:dyDescent="0.25">
      <c r="A122">
        <v>23474</v>
      </c>
      <c r="B122">
        <v>2243</v>
      </c>
      <c r="C122">
        <v>2250</v>
      </c>
      <c r="D122">
        <v>1340.84</v>
      </c>
      <c r="E122">
        <v>1340.84</v>
      </c>
      <c r="F122">
        <v>74.930000000000007</v>
      </c>
      <c r="G122">
        <v>2992</v>
      </c>
      <c r="H122">
        <v>3.722</v>
      </c>
      <c r="L122" s="17">
        <f t="shared" si="10"/>
        <v>23.474</v>
      </c>
      <c r="M122" s="18">
        <f t="shared" si="11"/>
        <v>2992</v>
      </c>
      <c r="N122" s="4">
        <f>M122*60*'Berechnungen 525d'!$D$9/1000</f>
        <v>151.86628085106381</v>
      </c>
      <c r="O122" s="20">
        <f t="shared" si="12"/>
        <v>2243</v>
      </c>
      <c r="P122" s="20">
        <f t="shared" si="13"/>
        <v>2250</v>
      </c>
      <c r="Q122" s="20">
        <f t="shared" si="14"/>
        <v>-7</v>
      </c>
      <c r="R122" s="19">
        <f t="shared" si="15"/>
        <v>1340.84</v>
      </c>
      <c r="S122" s="19">
        <f t="shared" si="16"/>
        <v>1340.84</v>
      </c>
      <c r="T122" s="19">
        <f t="shared" si="17"/>
        <v>0</v>
      </c>
      <c r="U122" s="47">
        <f t="shared" si="18"/>
        <v>74.930000000000007</v>
      </c>
      <c r="V122" s="48">
        <f t="shared" si="19"/>
        <v>3.722</v>
      </c>
    </row>
    <row r="123" spans="1:22" x14ac:dyDescent="0.25">
      <c r="A123">
        <v>23664</v>
      </c>
      <c r="B123">
        <v>2243</v>
      </c>
      <c r="C123">
        <v>2250</v>
      </c>
      <c r="D123">
        <v>1340.84</v>
      </c>
      <c r="E123">
        <v>1340.84</v>
      </c>
      <c r="F123">
        <v>74.930000000000007</v>
      </c>
      <c r="G123">
        <v>2992</v>
      </c>
      <c r="H123">
        <v>3.7130000000000001</v>
      </c>
      <c r="L123" s="17">
        <f t="shared" si="10"/>
        <v>23.664000000000001</v>
      </c>
      <c r="M123" s="18">
        <f t="shared" si="11"/>
        <v>2992</v>
      </c>
      <c r="N123" s="4">
        <f>M123*60*'Berechnungen 525d'!$D$9/1000</f>
        <v>151.86628085106381</v>
      </c>
      <c r="O123" s="20">
        <f t="shared" si="12"/>
        <v>2243</v>
      </c>
      <c r="P123" s="20">
        <f t="shared" si="13"/>
        <v>2250</v>
      </c>
      <c r="Q123" s="20">
        <f t="shared" si="14"/>
        <v>-7</v>
      </c>
      <c r="R123" s="19">
        <f t="shared" si="15"/>
        <v>1340.84</v>
      </c>
      <c r="S123" s="19">
        <f t="shared" si="16"/>
        <v>1340.84</v>
      </c>
      <c r="T123" s="19">
        <f t="shared" si="17"/>
        <v>0</v>
      </c>
      <c r="U123" s="47">
        <f t="shared" si="18"/>
        <v>74.930000000000007</v>
      </c>
      <c r="V123" s="48">
        <f t="shared" si="19"/>
        <v>3.7130000000000001</v>
      </c>
    </row>
    <row r="124" spans="1:22" x14ac:dyDescent="0.25">
      <c r="A124">
        <v>23855</v>
      </c>
      <c r="B124">
        <v>2243</v>
      </c>
      <c r="C124">
        <v>2250</v>
      </c>
      <c r="D124">
        <v>1340.84</v>
      </c>
      <c r="E124">
        <v>1340.84</v>
      </c>
      <c r="F124">
        <v>74.930000000000007</v>
      </c>
      <c r="G124">
        <v>2992</v>
      </c>
      <c r="H124">
        <v>3.7130000000000001</v>
      </c>
      <c r="L124" s="17">
        <f t="shared" si="10"/>
        <v>23.855</v>
      </c>
      <c r="M124" s="18">
        <f t="shared" si="11"/>
        <v>2992</v>
      </c>
      <c r="N124" s="4">
        <f>M124*60*'Berechnungen 525d'!$D$9/1000</f>
        <v>151.86628085106381</v>
      </c>
      <c r="O124" s="20">
        <f t="shared" si="12"/>
        <v>2243</v>
      </c>
      <c r="P124" s="20">
        <f t="shared" si="13"/>
        <v>2250</v>
      </c>
      <c r="Q124" s="20">
        <f t="shared" si="14"/>
        <v>-7</v>
      </c>
      <c r="R124" s="19">
        <f t="shared" si="15"/>
        <v>1340.84</v>
      </c>
      <c r="S124" s="19">
        <f t="shared" si="16"/>
        <v>1340.84</v>
      </c>
      <c r="T124" s="19">
        <f t="shared" si="17"/>
        <v>0</v>
      </c>
      <c r="U124" s="47">
        <f t="shared" si="18"/>
        <v>74.930000000000007</v>
      </c>
      <c r="V124" s="48">
        <f t="shared" si="19"/>
        <v>3.7130000000000001</v>
      </c>
    </row>
    <row r="125" spans="1:22" x14ac:dyDescent="0.25">
      <c r="A125">
        <v>24065</v>
      </c>
      <c r="B125">
        <v>2325</v>
      </c>
      <c r="C125">
        <v>2250</v>
      </c>
      <c r="D125">
        <v>1340.84</v>
      </c>
      <c r="E125">
        <v>1340.84</v>
      </c>
      <c r="F125">
        <v>74.930000000000007</v>
      </c>
      <c r="G125">
        <v>2992</v>
      </c>
      <c r="H125">
        <v>3.7130000000000001</v>
      </c>
      <c r="L125" s="17">
        <f t="shared" si="10"/>
        <v>24.065000000000001</v>
      </c>
      <c r="M125" s="18">
        <f t="shared" si="11"/>
        <v>2992</v>
      </c>
      <c r="N125" s="4">
        <f>M125*60*'Berechnungen 525d'!$D$9/1000</f>
        <v>151.86628085106381</v>
      </c>
      <c r="O125" s="20">
        <f t="shared" si="12"/>
        <v>2325</v>
      </c>
      <c r="P125" s="20">
        <f t="shared" si="13"/>
        <v>2250</v>
      </c>
      <c r="Q125" s="20">
        <f t="shared" si="14"/>
        <v>75</v>
      </c>
      <c r="R125" s="19">
        <f t="shared" si="15"/>
        <v>1340.84</v>
      </c>
      <c r="S125" s="19">
        <f t="shared" si="16"/>
        <v>1340.84</v>
      </c>
      <c r="T125" s="19">
        <f t="shared" si="17"/>
        <v>0</v>
      </c>
      <c r="U125" s="47">
        <f t="shared" si="18"/>
        <v>74.930000000000007</v>
      </c>
      <c r="V125" s="48">
        <f t="shared" si="19"/>
        <v>3.7130000000000001</v>
      </c>
    </row>
    <row r="126" spans="1:22" x14ac:dyDescent="0.25">
      <c r="A126">
        <v>24245</v>
      </c>
      <c r="B126">
        <v>2325</v>
      </c>
      <c r="C126">
        <v>2250</v>
      </c>
      <c r="D126">
        <v>1340.84</v>
      </c>
      <c r="E126">
        <v>1351.07</v>
      </c>
      <c r="F126">
        <v>74.930000000000007</v>
      </c>
      <c r="G126">
        <v>2992</v>
      </c>
      <c r="H126">
        <v>3.7130000000000001</v>
      </c>
      <c r="L126" s="17">
        <f t="shared" si="10"/>
        <v>24.245000000000001</v>
      </c>
      <c r="M126" s="18">
        <f t="shared" si="11"/>
        <v>2992</v>
      </c>
      <c r="N126" s="4">
        <f>M126*60*'Berechnungen 525d'!$D$9/1000</f>
        <v>151.86628085106381</v>
      </c>
      <c r="O126" s="20">
        <f t="shared" si="12"/>
        <v>2325</v>
      </c>
      <c r="P126" s="20">
        <f t="shared" si="13"/>
        <v>2250</v>
      </c>
      <c r="Q126" s="20">
        <f t="shared" si="14"/>
        <v>75</v>
      </c>
      <c r="R126" s="19">
        <f t="shared" si="15"/>
        <v>1351.07</v>
      </c>
      <c r="S126" s="19">
        <f t="shared" si="16"/>
        <v>1340.84</v>
      </c>
      <c r="T126" s="19">
        <f t="shared" si="17"/>
        <v>10.230000000000018</v>
      </c>
      <c r="U126" s="47">
        <f t="shared" si="18"/>
        <v>74.930000000000007</v>
      </c>
      <c r="V126" s="48">
        <f t="shared" si="19"/>
        <v>3.7130000000000001</v>
      </c>
    </row>
    <row r="127" spans="1:22" x14ac:dyDescent="0.25">
      <c r="A127">
        <v>24435</v>
      </c>
      <c r="B127">
        <v>2325</v>
      </c>
      <c r="C127">
        <v>2250</v>
      </c>
      <c r="D127">
        <v>1340.84</v>
      </c>
      <c r="E127">
        <v>1351.07</v>
      </c>
      <c r="F127">
        <v>74.930000000000007</v>
      </c>
      <c r="G127">
        <v>3048</v>
      </c>
      <c r="H127">
        <v>3.7130000000000001</v>
      </c>
      <c r="L127" s="17">
        <f t="shared" si="10"/>
        <v>24.434999999999999</v>
      </c>
      <c r="M127" s="18">
        <f t="shared" si="11"/>
        <v>3048</v>
      </c>
      <c r="N127" s="4">
        <f>M127*60*'Berechnungen 525d'!$D$9/1000</f>
        <v>154.70869787234042</v>
      </c>
      <c r="O127" s="20">
        <f t="shared" si="12"/>
        <v>2325</v>
      </c>
      <c r="P127" s="20">
        <f t="shared" si="13"/>
        <v>2250</v>
      </c>
      <c r="Q127" s="20">
        <f t="shared" si="14"/>
        <v>75</v>
      </c>
      <c r="R127" s="19">
        <f t="shared" si="15"/>
        <v>1351.07</v>
      </c>
      <c r="S127" s="19">
        <f t="shared" si="16"/>
        <v>1340.84</v>
      </c>
      <c r="T127" s="19">
        <f t="shared" si="17"/>
        <v>10.230000000000018</v>
      </c>
      <c r="U127" s="47">
        <f t="shared" si="18"/>
        <v>74.930000000000007</v>
      </c>
      <c r="V127" s="48">
        <f t="shared" si="19"/>
        <v>3.7130000000000001</v>
      </c>
    </row>
    <row r="128" spans="1:22" x14ac:dyDescent="0.25">
      <c r="A128">
        <v>24626</v>
      </c>
      <c r="B128">
        <v>2325</v>
      </c>
      <c r="C128">
        <v>2250</v>
      </c>
      <c r="D128">
        <v>1340.84</v>
      </c>
      <c r="E128">
        <v>1351.07</v>
      </c>
      <c r="F128">
        <v>74.23</v>
      </c>
      <c r="G128">
        <v>3048</v>
      </c>
      <c r="H128">
        <v>3.7130000000000001</v>
      </c>
      <c r="L128" s="17">
        <f t="shared" si="10"/>
        <v>24.626000000000001</v>
      </c>
      <c r="M128" s="18">
        <f t="shared" si="11"/>
        <v>3048</v>
      </c>
      <c r="N128" s="4">
        <f>M128*60*'Berechnungen 525d'!$D$9/1000</f>
        <v>154.70869787234042</v>
      </c>
      <c r="O128" s="20">
        <f t="shared" si="12"/>
        <v>2325</v>
      </c>
      <c r="P128" s="20">
        <f t="shared" si="13"/>
        <v>2250</v>
      </c>
      <c r="Q128" s="20">
        <f t="shared" si="14"/>
        <v>75</v>
      </c>
      <c r="R128" s="19">
        <f t="shared" si="15"/>
        <v>1351.07</v>
      </c>
      <c r="S128" s="19">
        <f t="shared" si="16"/>
        <v>1340.84</v>
      </c>
      <c r="T128" s="19">
        <f t="shared" si="17"/>
        <v>10.230000000000018</v>
      </c>
      <c r="U128" s="47">
        <f t="shared" si="18"/>
        <v>74.23</v>
      </c>
      <c r="V128" s="48">
        <f t="shared" si="19"/>
        <v>3.7130000000000001</v>
      </c>
    </row>
    <row r="129" spans="1:22" x14ac:dyDescent="0.25">
      <c r="A129">
        <v>24816</v>
      </c>
      <c r="B129">
        <v>2325</v>
      </c>
      <c r="C129">
        <v>2250</v>
      </c>
      <c r="D129">
        <v>1340.84</v>
      </c>
      <c r="E129">
        <v>1351.07</v>
      </c>
      <c r="F129">
        <v>74.23</v>
      </c>
      <c r="G129">
        <v>3048</v>
      </c>
      <c r="H129">
        <v>3.7130000000000001</v>
      </c>
      <c r="L129" s="17">
        <f t="shared" si="10"/>
        <v>24.815999999999999</v>
      </c>
      <c r="M129" s="18">
        <f t="shared" si="11"/>
        <v>3048</v>
      </c>
      <c r="N129" s="4">
        <f>M129*60*'Berechnungen 525d'!$D$9/1000</f>
        <v>154.70869787234042</v>
      </c>
      <c r="O129" s="20">
        <f t="shared" si="12"/>
        <v>2325</v>
      </c>
      <c r="P129" s="20">
        <f t="shared" si="13"/>
        <v>2250</v>
      </c>
      <c r="Q129" s="20">
        <f t="shared" si="14"/>
        <v>75</v>
      </c>
      <c r="R129" s="19">
        <f t="shared" si="15"/>
        <v>1351.07</v>
      </c>
      <c r="S129" s="19">
        <f t="shared" si="16"/>
        <v>1340.84</v>
      </c>
      <c r="T129" s="19">
        <f t="shared" si="17"/>
        <v>10.230000000000018</v>
      </c>
      <c r="U129" s="47">
        <f t="shared" si="18"/>
        <v>74.23</v>
      </c>
      <c r="V129" s="48">
        <f t="shared" si="19"/>
        <v>3.7130000000000001</v>
      </c>
    </row>
    <row r="130" spans="1:22" x14ac:dyDescent="0.25">
      <c r="A130">
        <v>24996</v>
      </c>
      <c r="B130">
        <v>2325</v>
      </c>
      <c r="C130">
        <v>2250</v>
      </c>
      <c r="D130">
        <v>1340.84</v>
      </c>
      <c r="E130">
        <v>1351.07</v>
      </c>
      <c r="F130">
        <v>74.23</v>
      </c>
      <c r="G130">
        <v>3048</v>
      </c>
      <c r="H130">
        <v>3.7090000000000001</v>
      </c>
      <c r="L130" s="17">
        <f t="shared" si="10"/>
        <v>24.995999999999999</v>
      </c>
      <c r="M130" s="18">
        <f t="shared" si="11"/>
        <v>3048</v>
      </c>
      <c r="N130" s="4">
        <f>M130*60*'Berechnungen 525d'!$D$9/1000</f>
        <v>154.70869787234042</v>
      </c>
      <c r="O130" s="20">
        <f t="shared" si="12"/>
        <v>2325</v>
      </c>
      <c r="P130" s="20">
        <f t="shared" si="13"/>
        <v>2250</v>
      </c>
      <c r="Q130" s="20">
        <f t="shared" si="14"/>
        <v>75</v>
      </c>
      <c r="R130" s="19">
        <f t="shared" si="15"/>
        <v>1351.07</v>
      </c>
      <c r="S130" s="19">
        <f t="shared" si="16"/>
        <v>1340.84</v>
      </c>
      <c r="T130" s="19">
        <f t="shared" si="17"/>
        <v>10.230000000000018</v>
      </c>
      <c r="U130" s="47">
        <f t="shared" si="18"/>
        <v>74.23</v>
      </c>
      <c r="V130" s="48">
        <f t="shared" si="19"/>
        <v>3.7090000000000001</v>
      </c>
    </row>
    <row r="131" spans="1:22" x14ac:dyDescent="0.25">
      <c r="A131">
        <v>25186</v>
      </c>
      <c r="B131">
        <v>2325</v>
      </c>
      <c r="C131">
        <v>2250</v>
      </c>
      <c r="D131">
        <v>1340.84</v>
      </c>
      <c r="E131">
        <v>1351.07</v>
      </c>
      <c r="F131">
        <v>74.23</v>
      </c>
      <c r="G131">
        <v>3048</v>
      </c>
      <c r="H131">
        <v>3.7090000000000001</v>
      </c>
      <c r="L131" s="17">
        <f t="shared" ref="L131:L188" si="20">A131/1000</f>
        <v>25.186</v>
      </c>
      <c r="M131" s="18">
        <f t="shared" ref="M131:M188" si="21">IF(ISBLANK(G131),M130,G131)</f>
        <v>3048</v>
      </c>
      <c r="N131" s="4">
        <f>M131*60*'Berechnungen 525d'!$D$9/1000</f>
        <v>154.70869787234042</v>
      </c>
      <c r="O131" s="20">
        <f t="shared" ref="O131:O188" si="22">IF(ISBLANK(B131),O130,B131)</f>
        <v>2325</v>
      </c>
      <c r="P131" s="20">
        <f t="shared" ref="P131:P188" si="23">IF(ISBLANK(C131),P130,C131)</f>
        <v>2250</v>
      </c>
      <c r="Q131" s="20">
        <f t="shared" ref="Q131:Q188" si="24">O131-P131</f>
        <v>75</v>
      </c>
      <c r="R131" s="19">
        <f t="shared" ref="R131:R188" si="25">IF(ISBLANK(E131),R130,E131)</f>
        <v>1351.07</v>
      </c>
      <c r="S131" s="19">
        <f t="shared" ref="S131:S188" si="26">IF(ISBLANK(D131),S130,D131)</f>
        <v>1340.84</v>
      </c>
      <c r="T131" s="19">
        <f t="shared" ref="T131:T188" si="27">R131-S131</f>
        <v>10.230000000000018</v>
      </c>
      <c r="U131" s="47">
        <f t="shared" ref="U131:U188" si="28">F131</f>
        <v>74.23</v>
      </c>
      <c r="V131" s="48">
        <f t="shared" ref="V131:V188" si="29">H131</f>
        <v>3.7090000000000001</v>
      </c>
    </row>
    <row r="132" spans="1:22" x14ac:dyDescent="0.25">
      <c r="A132">
        <v>25377</v>
      </c>
      <c r="B132">
        <v>2365</v>
      </c>
      <c r="C132">
        <v>2250</v>
      </c>
      <c r="D132">
        <v>1340.84</v>
      </c>
      <c r="E132">
        <v>1351.07</v>
      </c>
      <c r="F132">
        <v>74.23</v>
      </c>
      <c r="G132">
        <v>3048</v>
      </c>
      <c r="H132">
        <v>3.7090000000000001</v>
      </c>
      <c r="L132" s="17">
        <f t="shared" si="20"/>
        <v>25.376999999999999</v>
      </c>
      <c r="M132" s="18">
        <f t="shared" si="21"/>
        <v>3048</v>
      </c>
      <c r="N132" s="4">
        <f>M132*60*'Berechnungen 525d'!$D$9/1000</f>
        <v>154.70869787234042</v>
      </c>
      <c r="O132" s="20">
        <f t="shared" si="22"/>
        <v>2365</v>
      </c>
      <c r="P132" s="20">
        <f t="shared" si="23"/>
        <v>2250</v>
      </c>
      <c r="Q132" s="20">
        <f t="shared" si="24"/>
        <v>115</v>
      </c>
      <c r="R132" s="19">
        <f t="shared" si="25"/>
        <v>1351.07</v>
      </c>
      <c r="S132" s="19">
        <f t="shared" si="26"/>
        <v>1340.84</v>
      </c>
      <c r="T132" s="19">
        <f t="shared" si="27"/>
        <v>10.230000000000018</v>
      </c>
      <c r="U132" s="47">
        <f t="shared" si="28"/>
        <v>74.23</v>
      </c>
      <c r="V132" s="48">
        <f t="shared" si="29"/>
        <v>3.7090000000000001</v>
      </c>
    </row>
    <row r="133" spans="1:22" x14ac:dyDescent="0.25">
      <c r="A133">
        <v>25567</v>
      </c>
      <c r="B133">
        <v>2365</v>
      </c>
      <c r="C133">
        <v>2250</v>
      </c>
      <c r="D133">
        <v>1340.84</v>
      </c>
      <c r="E133">
        <v>1340.84</v>
      </c>
      <c r="F133">
        <v>74.23</v>
      </c>
      <c r="G133">
        <v>3048</v>
      </c>
      <c r="H133">
        <v>3.7090000000000001</v>
      </c>
      <c r="L133" s="17">
        <f t="shared" si="20"/>
        <v>25.567</v>
      </c>
      <c r="M133" s="18">
        <f t="shared" si="21"/>
        <v>3048</v>
      </c>
      <c r="N133" s="4">
        <f>M133*60*'Berechnungen 525d'!$D$9/1000</f>
        <v>154.70869787234042</v>
      </c>
      <c r="O133" s="20">
        <f t="shared" si="22"/>
        <v>2365</v>
      </c>
      <c r="P133" s="20">
        <f t="shared" si="23"/>
        <v>2250</v>
      </c>
      <c r="Q133" s="20">
        <f t="shared" si="24"/>
        <v>115</v>
      </c>
      <c r="R133" s="19">
        <f t="shared" si="25"/>
        <v>1340.84</v>
      </c>
      <c r="S133" s="19">
        <f t="shared" si="26"/>
        <v>1340.84</v>
      </c>
      <c r="T133" s="19">
        <f t="shared" si="27"/>
        <v>0</v>
      </c>
      <c r="U133" s="47">
        <f t="shared" si="28"/>
        <v>74.23</v>
      </c>
      <c r="V133" s="48">
        <f t="shared" si="29"/>
        <v>3.7090000000000001</v>
      </c>
    </row>
    <row r="134" spans="1:22" x14ac:dyDescent="0.25">
      <c r="A134">
        <v>25767</v>
      </c>
      <c r="B134">
        <v>2365</v>
      </c>
      <c r="C134">
        <v>2250</v>
      </c>
      <c r="D134">
        <v>1340.84</v>
      </c>
      <c r="E134">
        <v>1340.84</v>
      </c>
      <c r="F134">
        <v>74.23</v>
      </c>
      <c r="G134">
        <v>3108</v>
      </c>
      <c r="H134">
        <v>3.7090000000000001</v>
      </c>
      <c r="L134" s="17">
        <f t="shared" si="20"/>
        <v>25.766999999999999</v>
      </c>
      <c r="M134" s="18">
        <f t="shared" si="21"/>
        <v>3108</v>
      </c>
      <c r="N134" s="4">
        <f>M134*60*'Berechnungen 525d'!$D$9/1000</f>
        <v>157.75414468085106</v>
      </c>
      <c r="O134" s="20">
        <f t="shared" si="22"/>
        <v>2365</v>
      </c>
      <c r="P134" s="20">
        <f t="shared" si="23"/>
        <v>2250</v>
      </c>
      <c r="Q134" s="20">
        <f t="shared" si="24"/>
        <v>115</v>
      </c>
      <c r="R134" s="19">
        <f t="shared" si="25"/>
        <v>1340.84</v>
      </c>
      <c r="S134" s="19">
        <f t="shared" si="26"/>
        <v>1340.84</v>
      </c>
      <c r="T134" s="19">
        <f t="shared" si="27"/>
        <v>0</v>
      </c>
      <c r="U134" s="47">
        <f t="shared" si="28"/>
        <v>74.23</v>
      </c>
      <c r="V134" s="48">
        <f t="shared" si="29"/>
        <v>3.7090000000000001</v>
      </c>
    </row>
    <row r="135" spans="1:22" x14ac:dyDescent="0.25">
      <c r="A135">
        <v>25958</v>
      </c>
      <c r="B135">
        <v>2365</v>
      </c>
      <c r="C135">
        <v>2250</v>
      </c>
      <c r="D135">
        <v>1340.84</v>
      </c>
      <c r="E135">
        <v>1340.84</v>
      </c>
      <c r="F135">
        <v>73.81</v>
      </c>
      <c r="G135">
        <v>3108</v>
      </c>
      <c r="H135">
        <v>3.7090000000000001</v>
      </c>
      <c r="L135" s="17">
        <f t="shared" si="20"/>
        <v>25.957999999999998</v>
      </c>
      <c r="M135" s="18">
        <f t="shared" si="21"/>
        <v>3108</v>
      </c>
      <c r="N135" s="4">
        <f>M135*60*'Berechnungen 525d'!$D$9/1000</f>
        <v>157.75414468085106</v>
      </c>
      <c r="O135" s="20">
        <f t="shared" si="22"/>
        <v>2365</v>
      </c>
      <c r="P135" s="20">
        <f t="shared" si="23"/>
        <v>2250</v>
      </c>
      <c r="Q135" s="20">
        <f t="shared" si="24"/>
        <v>115</v>
      </c>
      <c r="R135" s="19">
        <f t="shared" si="25"/>
        <v>1340.84</v>
      </c>
      <c r="S135" s="19">
        <f t="shared" si="26"/>
        <v>1340.84</v>
      </c>
      <c r="T135" s="19">
        <f t="shared" si="27"/>
        <v>0</v>
      </c>
      <c r="U135" s="47">
        <f t="shared" si="28"/>
        <v>73.81</v>
      </c>
      <c r="V135" s="48">
        <f t="shared" si="29"/>
        <v>3.7090000000000001</v>
      </c>
    </row>
    <row r="136" spans="1:22" x14ac:dyDescent="0.25">
      <c r="A136">
        <v>26148</v>
      </c>
      <c r="B136">
        <v>2365</v>
      </c>
      <c r="C136">
        <v>2250</v>
      </c>
      <c r="D136">
        <v>1340.84</v>
      </c>
      <c r="E136">
        <v>1340.84</v>
      </c>
      <c r="F136">
        <v>73.81</v>
      </c>
      <c r="G136">
        <v>3108</v>
      </c>
      <c r="H136">
        <v>3.7090000000000001</v>
      </c>
      <c r="L136" s="17">
        <f t="shared" si="20"/>
        <v>26.148</v>
      </c>
      <c r="M136" s="18">
        <f t="shared" si="21"/>
        <v>3108</v>
      </c>
      <c r="N136" s="4">
        <f>M136*60*'Berechnungen 525d'!$D$9/1000</f>
        <v>157.75414468085106</v>
      </c>
      <c r="O136" s="20">
        <f t="shared" si="22"/>
        <v>2365</v>
      </c>
      <c r="P136" s="20">
        <f t="shared" si="23"/>
        <v>2250</v>
      </c>
      <c r="Q136" s="20">
        <f t="shared" si="24"/>
        <v>115</v>
      </c>
      <c r="R136" s="19">
        <f t="shared" si="25"/>
        <v>1340.84</v>
      </c>
      <c r="S136" s="19">
        <f t="shared" si="26"/>
        <v>1340.84</v>
      </c>
      <c r="T136" s="19">
        <f t="shared" si="27"/>
        <v>0</v>
      </c>
      <c r="U136" s="47">
        <f t="shared" si="28"/>
        <v>73.81</v>
      </c>
      <c r="V136" s="48">
        <f t="shared" si="29"/>
        <v>3.7090000000000001</v>
      </c>
    </row>
    <row r="137" spans="1:22" x14ac:dyDescent="0.25">
      <c r="A137">
        <v>26338</v>
      </c>
      <c r="B137">
        <v>2365</v>
      </c>
      <c r="C137">
        <v>2250</v>
      </c>
      <c r="D137">
        <v>1340.84</v>
      </c>
      <c r="E137">
        <v>1340.84</v>
      </c>
      <c r="F137">
        <v>73.81</v>
      </c>
      <c r="G137">
        <v>3108</v>
      </c>
      <c r="H137">
        <v>3.7050000000000001</v>
      </c>
      <c r="L137" s="17">
        <f t="shared" si="20"/>
        <v>26.338000000000001</v>
      </c>
      <c r="M137" s="18">
        <f t="shared" si="21"/>
        <v>3108</v>
      </c>
      <c r="N137" s="4">
        <f>M137*60*'Berechnungen 525d'!$D$9/1000</f>
        <v>157.75414468085106</v>
      </c>
      <c r="O137" s="20">
        <f t="shared" si="22"/>
        <v>2365</v>
      </c>
      <c r="P137" s="20">
        <f t="shared" si="23"/>
        <v>2250</v>
      </c>
      <c r="Q137" s="20">
        <f t="shared" si="24"/>
        <v>115</v>
      </c>
      <c r="R137" s="19">
        <f t="shared" si="25"/>
        <v>1340.84</v>
      </c>
      <c r="S137" s="19">
        <f t="shared" si="26"/>
        <v>1340.84</v>
      </c>
      <c r="T137" s="19">
        <f t="shared" si="27"/>
        <v>0</v>
      </c>
      <c r="U137" s="47">
        <f t="shared" si="28"/>
        <v>73.81</v>
      </c>
      <c r="V137" s="48">
        <f t="shared" si="29"/>
        <v>3.7050000000000001</v>
      </c>
    </row>
    <row r="138" spans="1:22" x14ac:dyDescent="0.25">
      <c r="A138">
        <v>26518</v>
      </c>
      <c r="B138">
        <v>2365</v>
      </c>
      <c r="C138">
        <v>2250</v>
      </c>
      <c r="D138">
        <v>1340.84</v>
      </c>
      <c r="E138">
        <v>1340.84</v>
      </c>
      <c r="F138">
        <v>73.81</v>
      </c>
      <c r="G138">
        <v>3108</v>
      </c>
      <c r="H138">
        <v>3.7050000000000001</v>
      </c>
      <c r="L138" s="17">
        <f t="shared" si="20"/>
        <v>26.518000000000001</v>
      </c>
      <c r="M138" s="18">
        <f t="shared" si="21"/>
        <v>3108</v>
      </c>
      <c r="N138" s="4">
        <f>M138*60*'Berechnungen 525d'!$D$9/1000</f>
        <v>157.75414468085106</v>
      </c>
      <c r="O138" s="20">
        <f t="shared" si="22"/>
        <v>2365</v>
      </c>
      <c r="P138" s="20">
        <f t="shared" si="23"/>
        <v>2250</v>
      </c>
      <c r="Q138" s="20">
        <f t="shared" si="24"/>
        <v>115</v>
      </c>
      <c r="R138" s="19">
        <f t="shared" si="25"/>
        <v>1340.84</v>
      </c>
      <c r="S138" s="19">
        <f t="shared" si="26"/>
        <v>1340.84</v>
      </c>
      <c r="T138" s="19">
        <f t="shared" si="27"/>
        <v>0</v>
      </c>
      <c r="U138" s="47">
        <f t="shared" si="28"/>
        <v>73.81</v>
      </c>
      <c r="V138" s="48">
        <f t="shared" si="29"/>
        <v>3.7050000000000001</v>
      </c>
    </row>
    <row r="139" spans="1:22" x14ac:dyDescent="0.25">
      <c r="A139">
        <v>26709</v>
      </c>
      <c r="B139">
        <v>2334</v>
      </c>
      <c r="C139">
        <v>2250</v>
      </c>
      <c r="D139">
        <v>1340.84</v>
      </c>
      <c r="E139">
        <v>1340.84</v>
      </c>
      <c r="F139">
        <v>73.81</v>
      </c>
      <c r="G139">
        <v>3108</v>
      </c>
      <c r="H139">
        <v>3.7050000000000001</v>
      </c>
      <c r="L139" s="17">
        <f t="shared" si="20"/>
        <v>26.709</v>
      </c>
      <c r="M139" s="18">
        <f t="shared" si="21"/>
        <v>3108</v>
      </c>
      <c r="N139" s="4">
        <f>M139*60*'Berechnungen 525d'!$D$9/1000</f>
        <v>157.75414468085106</v>
      </c>
      <c r="O139" s="20">
        <f t="shared" si="22"/>
        <v>2334</v>
      </c>
      <c r="P139" s="20">
        <f t="shared" si="23"/>
        <v>2250</v>
      </c>
      <c r="Q139" s="20">
        <f t="shared" si="24"/>
        <v>84</v>
      </c>
      <c r="R139" s="19">
        <f t="shared" si="25"/>
        <v>1340.84</v>
      </c>
      <c r="S139" s="19">
        <f t="shared" si="26"/>
        <v>1340.84</v>
      </c>
      <c r="T139" s="19">
        <f t="shared" si="27"/>
        <v>0</v>
      </c>
      <c r="U139" s="47">
        <f t="shared" si="28"/>
        <v>73.81</v>
      </c>
      <c r="V139" s="48">
        <f t="shared" si="29"/>
        <v>3.7050000000000001</v>
      </c>
    </row>
    <row r="140" spans="1:22" x14ac:dyDescent="0.25">
      <c r="A140">
        <v>26879</v>
      </c>
      <c r="B140">
        <v>2334</v>
      </c>
      <c r="C140">
        <v>2250</v>
      </c>
      <c r="D140">
        <v>1340.84</v>
      </c>
      <c r="E140">
        <v>1340.84</v>
      </c>
      <c r="F140">
        <v>73.81</v>
      </c>
      <c r="G140">
        <v>3108</v>
      </c>
      <c r="H140">
        <v>3.7050000000000001</v>
      </c>
      <c r="L140" s="17">
        <f t="shared" si="20"/>
        <v>26.879000000000001</v>
      </c>
      <c r="M140" s="18">
        <f t="shared" si="21"/>
        <v>3108</v>
      </c>
      <c r="N140" s="4">
        <f>M140*60*'Berechnungen 525d'!$D$9/1000</f>
        <v>157.75414468085106</v>
      </c>
      <c r="O140" s="20">
        <f t="shared" si="22"/>
        <v>2334</v>
      </c>
      <c r="P140" s="20">
        <f t="shared" si="23"/>
        <v>2250</v>
      </c>
      <c r="Q140" s="20">
        <f t="shared" si="24"/>
        <v>84</v>
      </c>
      <c r="R140" s="19">
        <f t="shared" si="25"/>
        <v>1340.84</v>
      </c>
      <c r="S140" s="19">
        <f t="shared" si="26"/>
        <v>1340.84</v>
      </c>
      <c r="T140" s="19">
        <f t="shared" si="27"/>
        <v>0</v>
      </c>
      <c r="U140" s="47">
        <f t="shared" si="28"/>
        <v>73.81</v>
      </c>
      <c r="V140" s="48">
        <f t="shared" si="29"/>
        <v>3.7050000000000001</v>
      </c>
    </row>
    <row r="141" spans="1:22" x14ac:dyDescent="0.25">
      <c r="A141">
        <v>27059</v>
      </c>
      <c r="B141">
        <v>2334</v>
      </c>
      <c r="C141">
        <v>2250</v>
      </c>
      <c r="D141">
        <v>1340.84</v>
      </c>
      <c r="E141">
        <v>1340.84</v>
      </c>
      <c r="F141">
        <v>73.81</v>
      </c>
      <c r="G141">
        <v>3157</v>
      </c>
      <c r="H141">
        <v>3.7050000000000001</v>
      </c>
      <c r="L141" s="17">
        <f t="shared" si="20"/>
        <v>27.059000000000001</v>
      </c>
      <c r="M141" s="18">
        <f t="shared" si="21"/>
        <v>3157</v>
      </c>
      <c r="N141" s="4">
        <f>M141*60*'Berechnungen 525d'!$D$9/1000</f>
        <v>160.24125957446807</v>
      </c>
      <c r="O141" s="20">
        <f t="shared" si="22"/>
        <v>2334</v>
      </c>
      <c r="P141" s="20">
        <f t="shared" si="23"/>
        <v>2250</v>
      </c>
      <c r="Q141" s="20">
        <f t="shared" si="24"/>
        <v>84</v>
      </c>
      <c r="R141" s="19">
        <f t="shared" si="25"/>
        <v>1340.84</v>
      </c>
      <c r="S141" s="19">
        <f t="shared" si="26"/>
        <v>1340.84</v>
      </c>
      <c r="T141" s="19">
        <f t="shared" si="27"/>
        <v>0</v>
      </c>
      <c r="U141" s="47">
        <f t="shared" si="28"/>
        <v>73.81</v>
      </c>
      <c r="V141" s="48">
        <f t="shared" si="29"/>
        <v>3.7050000000000001</v>
      </c>
    </row>
    <row r="142" spans="1:22" x14ac:dyDescent="0.25">
      <c r="A142">
        <v>27229</v>
      </c>
      <c r="B142">
        <v>2334</v>
      </c>
      <c r="C142">
        <v>2250</v>
      </c>
      <c r="D142">
        <v>1340.84</v>
      </c>
      <c r="E142">
        <v>1340.84</v>
      </c>
      <c r="F142">
        <v>73.760000000000005</v>
      </c>
      <c r="G142">
        <v>3157</v>
      </c>
      <c r="H142">
        <v>3.7050000000000001</v>
      </c>
      <c r="L142" s="17">
        <f t="shared" si="20"/>
        <v>27.228999999999999</v>
      </c>
      <c r="M142" s="18">
        <f t="shared" si="21"/>
        <v>3157</v>
      </c>
      <c r="N142" s="4">
        <f>M142*60*'Berechnungen 525d'!$D$9/1000</f>
        <v>160.24125957446807</v>
      </c>
      <c r="O142" s="20">
        <f t="shared" si="22"/>
        <v>2334</v>
      </c>
      <c r="P142" s="20">
        <f t="shared" si="23"/>
        <v>2250</v>
      </c>
      <c r="Q142" s="20">
        <f t="shared" si="24"/>
        <v>84</v>
      </c>
      <c r="R142" s="19">
        <f t="shared" si="25"/>
        <v>1340.84</v>
      </c>
      <c r="S142" s="19">
        <f t="shared" si="26"/>
        <v>1340.84</v>
      </c>
      <c r="T142" s="19">
        <f t="shared" si="27"/>
        <v>0</v>
      </c>
      <c r="U142" s="47">
        <f t="shared" si="28"/>
        <v>73.760000000000005</v>
      </c>
      <c r="V142" s="48">
        <f t="shared" si="29"/>
        <v>3.7050000000000001</v>
      </c>
    </row>
    <row r="143" spans="1:22" x14ac:dyDescent="0.25">
      <c r="A143">
        <v>27410</v>
      </c>
      <c r="B143">
        <v>2334</v>
      </c>
      <c r="C143">
        <v>2250</v>
      </c>
      <c r="D143">
        <v>1340.84</v>
      </c>
      <c r="E143">
        <v>1340.84</v>
      </c>
      <c r="F143">
        <v>73.760000000000005</v>
      </c>
      <c r="G143">
        <v>3157</v>
      </c>
      <c r="H143">
        <v>3.7050000000000001</v>
      </c>
      <c r="L143" s="17">
        <f t="shared" si="20"/>
        <v>27.41</v>
      </c>
      <c r="M143" s="18">
        <f t="shared" si="21"/>
        <v>3157</v>
      </c>
      <c r="N143" s="4">
        <f>M143*60*'Berechnungen 525d'!$D$9/1000</f>
        <v>160.24125957446807</v>
      </c>
      <c r="O143" s="20">
        <f t="shared" si="22"/>
        <v>2334</v>
      </c>
      <c r="P143" s="20">
        <f t="shared" si="23"/>
        <v>2250</v>
      </c>
      <c r="Q143" s="20">
        <f t="shared" si="24"/>
        <v>84</v>
      </c>
      <c r="R143" s="19">
        <f t="shared" si="25"/>
        <v>1340.84</v>
      </c>
      <c r="S143" s="19">
        <f t="shared" si="26"/>
        <v>1340.84</v>
      </c>
      <c r="T143" s="19">
        <f t="shared" si="27"/>
        <v>0</v>
      </c>
      <c r="U143" s="47">
        <f t="shared" si="28"/>
        <v>73.760000000000005</v>
      </c>
      <c r="V143" s="48">
        <f t="shared" si="29"/>
        <v>3.7050000000000001</v>
      </c>
    </row>
    <row r="144" spans="1:22" x14ac:dyDescent="0.25">
      <c r="A144">
        <v>27600</v>
      </c>
      <c r="B144">
        <v>2334</v>
      </c>
      <c r="C144">
        <v>2250</v>
      </c>
      <c r="D144">
        <v>1340.84</v>
      </c>
      <c r="E144">
        <v>1340.84</v>
      </c>
      <c r="F144">
        <v>73.760000000000005</v>
      </c>
      <c r="G144">
        <v>3157</v>
      </c>
      <c r="H144">
        <v>3.7050000000000001</v>
      </c>
      <c r="L144" s="17">
        <f t="shared" si="20"/>
        <v>27.6</v>
      </c>
      <c r="M144" s="18">
        <f t="shared" si="21"/>
        <v>3157</v>
      </c>
      <c r="N144" s="4">
        <f>M144*60*'Berechnungen 525d'!$D$9/1000</f>
        <v>160.24125957446807</v>
      </c>
      <c r="O144" s="20">
        <f t="shared" si="22"/>
        <v>2334</v>
      </c>
      <c r="P144" s="20">
        <f t="shared" si="23"/>
        <v>2250</v>
      </c>
      <c r="Q144" s="20">
        <f t="shared" si="24"/>
        <v>84</v>
      </c>
      <c r="R144" s="19">
        <f t="shared" si="25"/>
        <v>1340.84</v>
      </c>
      <c r="S144" s="19">
        <f t="shared" si="26"/>
        <v>1340.84</v>
      </c>
      <c r="T144" s="19">
        <f t="shared" si="27"/>
        <v>0</v>
      </c>
      <c r="U144" s="47">
        <f t="shared" si="28"/>
        <v>73.760000000000005</v>
      </c>
      <c r="V144" s="48">
        <f t="shared" si="29"/>
        <v>3.7050000000000001</v>
      </c>
    </row>
    <row r="145" spans="1:22" x14ac:dyDescent="0.25">
      <c r="A145">
        <v>27790</v>
      </c>
      <c r="B145">
        <v>2334</v>
      </c>
      <c r="C145">
        <v>2250</v>
      </c>
      <c r="D145">
        <v>1340.84</v>
      </c>
      <c r="E145">
        <v>1340.84</v>
      </c>
      <c r="F145">
        <v>73.760000000000005</v>
      </c>
      <c r="G145">
        <v>3157</v>
      </c>
      <c r="H145">
        <v>3.7050000000000001</v>
      </c>
      <c r="L145" s="17">
        <f t="shared" si="20"/>
        <v>27.79</v>
      </c>
      <c r="M145" s="18">
        <f t="shared" si="21"/>
        <v>3157</v>
      </c>
      <c r="N145" s="4">
        <f>M145*60*'Berechnungen 525d'!$D$9/1000</f>
        <v>160.24125957446807</v>
      </c>
      <c r="O145" s="20">
        <f t="shared" si="22"/>
        <v>2334</v>
      </c>
      <c r="P145" s="20">
        <f t="shared" si="23"/>
        <v>2250</v>
      </c>
      <c r="Q145" s="20">
        <f t="shared" si="24"/>
        <v>84</v>
      </c>
      <c r="R145" s="19">
        <f t="shared" si="25"/>
        <v>1340.84</v>
      </c>
      <c r="S145" s="19">
        <f t="shared" si="26"/>
        <v>1340.84</v>
      </c>
      <c r="T145" s="19">
        <f t="shared" si="27"/>
        <v>0</v>
      </c>
      <c r="U145" s="47">
        <f t="shared" si="28"/>
        <v>73.760000000000005</v>
      </c>
      <c r="V145" s="48">
        <f t="shared" si="29"/>
        <v>3.7050000000000001</v>
      </c>
    </row>
    <row r="146" spans="1:22" x14ac:dyDescent="0.25">
      <c r="A146">
        <v>27991</v>
      </c>
      <c r="B146">
        <v>2296</v>
      </c>
      <c r="C146">
        <v>2250</v>
      </c>
      <c r="D146">
        <v>1340.84</v>
      </c>
      <c r="E146">
        <v>1340.84</v>
      </c>
      <c r="F146">
        <v>73.760000000000005</v>
      </c>
      <c r="G146">
        <v>3157</v>
      </c>
      <c r="H146">
        <v>3.7050000000000001</v>
      </c>
      <c r="L146" s="17">
        <f t="shared" si="20"/>
        <v>27.991</v>
      </c>
      <c r="M146" s="18">
        <f t="shared" si="21"/>
        <v>3157</v>
      </c>
      <c r="N146" s="4">
        <f>M146*60*'Berechnungen 525d'!$D$9/1000</f>
        <v>160.24125957446807</v>
      </c>
      <c r="O146" s="20">
        <f t="shared" si="22"/>
        <v>2296</v>
      </c>
      <c r="P146" s="20">
        <f t="shared" si="23"/>
        <v>2250</v>
      </c>
      <c r="Q146" s="20">
        <f t="shared" si="24"/>
        <v>46</v>
      </c>
      <c r="R146" s="19">
        <f t="shared" si="25"/>
        <v>1340.84</v>
      </c>
      <c r="S146" s="19">
        <f t="shared" si="26"/>
        <v>1340.84</v>
      </c>
      <c r="T146" s="19">
        <f t="shared" si="27"/>
        <v>0</v>
      </c>
      <c r="U146" s="47">
        <f t="shared" si="28"/>
        <v>73.760000000000005</v>
      </c>
      <c r="V146" s="48">
        <f t="shared" si="29"/>
        <v>3.7050000000000001</v>
      </c>
    </row>
    <row r="147" spans="1:22" x14ac:dyDescent="0.25">
      <c r="A147">
        <v>28181</v>
      </c>
      <c r="B147">
        <v>2296</v>
      </c>
      <c r="C147">
        <v>2250</v>
      </c>
      <c r="D147">
        <v>1340.84</v>
      </c>
      <c r="E147">
        <v>1351.07</v>
      </c>
      <c r="F147">
        <v>73.760000000000005</v>
      </c>
      <c r="G147">
        <v>3157</v>
      </c>
      <c r="H147">
        <v>3.7050000000000001</v>
      </c>
      <c r="L147" s="17">
        <f t="shared" si="20"/>
        <v>28.181000000000001</v>
      </c>
      <c r="M147" s="18">
        <f t="shared" si="21"/>
        <v>3157</v>
      </c>
      <c r="N147" s="4">
        <f>M147*60*'Berechnungen 525d'!$D$9/1000</f>
        <v>160.24125957446807</v>
      </c>
      <c r="O147" s="20">
        <f t="shared" si="22"/>
        <v>2296</v>
      </c>
      <c r="P147" s="20">
        <f t="shared" si="23"/>
        <v>2250</v>
      </c>
      <c r="Q147" s="20">
        <f t="shared" si="24"/>
        <v>46</v>
      </c>
      <c r="R147" s="19">
        <f t="shared" si="25"/>
        <v>1351.07</v>
      </c>
      <c r="S147" s="19">
        <f t="shared" si="26"/>
        <v>1340.84</v>
      </c>
      <c r="T147" s="19">
        <f t="shared" si="27"/>
        <v>10.230000000000018</v>
      </c>
      <c r="U147" s="47">
        <f t="shared" si="28"/>
        <v>73.760000000000005</v>
      </c>
      <c r="V147" s="48">
        <f t="shared" si="29"/>
        <v>3.7050000000000001</v>
      </c>
    </row>
    <row r="148" spans="1:22" x14ac:dyDescent="0.25">
      <c r="A148">
        <v>28371</v>
      </c>
      <c r="B148">
        <v>2296</v>
      </c>
      <c r="C148">
        <v>2250</v>
      </c>
      <c r="D148">
        <v>1340.84</v>
      </c>
      <c r="E148">
        <v>1351.07</v>
      </c>
      <c r="F148">
        <v>73.760000000000005</v>
      </c>
      <c r="G148">
        <v>3229</v>
      </c>
      <c r="H148">
        <v>3.7050000000000001</v>
      </c>
      <c r="L148" s="17">
        <f t="shared" si="20"/>
        <v>28.370999999999999</v>
      </c>
      <c r="M148" s="18">
        <f t="shared" si="21"/>
        <v>3229</v>
      </c>
      <c r="N148" s="4">
        <f>M148*60*'Berechnungen 525d'!$D$9/1000</f>
        <v>163.89579574468084</v>
      </c>
      <c r="O148" s="20">
        <f t="shared" si="22"/>
        <v>2296</v>
      </c>
      <c r="P148" s="20">
        <f t="shared" si="23"/>
        <v>2250</v>
      </c>
      <c r="Q148" s="20">
        <f t="shared" si="24"/>
        <v>46</v>
      </c>
      <c r="R148" s="19">
        <f t="shared" si="25"/>
        <v>1351.07</v>
      </c>
      <c r="S148" s="19">
        <f t="shared" si="26"/>
        <v>1340.84</v>
      </c>
      <c r="T148" s="19">
        <f t="shared" si="27"/>
        <v>10.230000000000018</v>
      </c>
      <c r="U148" s="47">
        <f t="shared" si="28"/>
        <v>73.760000000000005</v>
      </c>
      <c r="V148" s="48">
        <f t="shared" si="29"/>
        <v>3.7050000000000001</v>
      </c>
    </row>
    <row r="149" spans="1:22" x14ac:dyDescent="0.25">
      <c r="A149">
        <v>28561</v>
      </c>
      <c r="B149">
        <v>2296</v>
      </c>
      <c r="C149">
        <v>2250</v>
      </c>
      <c r="D149">
        <v>1340.84</v>
      </c>
      <c r="E149">
        <v>1351.07</v>
      </c>
      <c r="F149">
        <v>72.48</v>
      </c>
      <c r="G149">
        <v>3229</v>
      </c>
      <c r="H149">
        <v>3.7050000000000001</v>
      </c>
      <c r="L149" s="17">
        <f t="shared" si="20"/>
        <v>28.561</v>
      </c>
      <c r="M149" s="18">
        <f t="shared" si="21"/>
        <v>3229</v>
      </c>
      <c r="N149" s="4">
        <f>M149*60*'Berechnungen 525d'!$D$9/1000</f>
        <v>163.89579574468084</v>
      </c>
      <c r="O149" s="20">
        <f t="shared" si="22"/>
        <v>2296</v>
      </c>
      <c r="P149" s="20">
        <f t="shared" si="23"/>
        <v>2250</v>
      </c>
      <c r="Q149" s="20">
        <f t="shared" si="24"/>
        <v>46</v>
      </c>
      <c r="R149" s="19">
        <f t="shared" si="25"/>
        <v>1351.07</v>
      </c>
      <c r="S149" s="19">
        <f t="shared" si="26"/>
        <v>1340.84</v>
      </c>
      <c r="T149" s="19">
        <f t="shared" si="27"/>
        <v>10.230000000000018</v>
      </c>
      <c r="U149" s="47">
        <f t="shared" si="28"/>
        <v>72.48</v>
      </c>
      <c r="V149" s="48">
        <f t="shared" si="29"/>
        <v>3.7050000000000001</v>
      </c>
    </row>
    <row r="150" spans="1:22" x14ac:dyDescent="0.25">
      <c r="A150">
        <v>28752</v>
      </c>
      <c r="B150">
        <v>2296</v>
      </c>
      <c r="C150">
        <v>2250</v>
      </c>
      <c r="D150">
        <v>1340.84</v>
      </c>
      <c r="E150">
        <v>1351.07</v>
      </c>
      <c r="F150">
        <v>72.48</v>
      </c>
      <c r="G150">
        <v>3229</v>
      </c>
      <c r="H150">
        <v>3.7050000000000001</v>
      </c>
      <c r="L150" s="17">
        <f t="shared" si="20"/>
        <v>28.751999999999999</v>
      </c>
      <c r="M150" s="18">
        <f t="shared" si="21"/>
        <v>3229</v>
      </c>
      <c r="N150" s="4">
        <f>M150*60*'Berechnungen 525d'!$D$9/1000</f>
        <v>163.89579574468084</v>
      </c>
      <c r="O150" s="20">
        <f t="shared" si="22"/>
        <v>2296</v>
      </c>
      <c r="P150" s="20">
        <f t="shared" si="23"/>
        <v>2250</v>
      </c>
      <c r="Q150" s="20">
        <f t="shared" si="24"/>
        <v>46</v>
      </c>
      <c r="R150" s="19">
        <f t="shared" si="25"/>
        <v>1351.07</v>
      </c>
      <c r="S150" s="19">
        <f t="shared" si="26"/>
        <v>1340.84</v>
      </c>
      <c r="T150" s="19">
        <f t="shared" si="27"/>
        <v>10.230000000000018</v>
      </c>
      <c r="U150" s="47">
        <f t="shared" si="28"/>
        <v>72.48</v>
      </c>
      <c r="V150" s="48">
        <f t="shared" si="29"/>
        <v>3.7050000000000001</v>
      </c>
    </row>
    <row r="151" spans="1:22" x14ac:dyDescent="0.25">
      <c r="A151">
        <v>28942</v>
      </c>
      <c r="B151">
        <v>2296</v>
      </c>
      <c r="C151">
        <v>2250</v>
      </c>
      <c r="D151">
        <v>1340.84</v>
      </c>
      <c r="E151">
        <v>1351.07</v>
      </c>
      <c r="F151">
        <v>72.48</v>
      </c>
      <c r="G151">
        <v>3229</v>
      </c>
      <c r="H151">
        <v>3.6960000000000002</v>
      </c>
      <c r="L151" s="17">
        <f t="shared" si="20"/>
        <v>28.942</v>
      </c>
      <c r="M151" s="18">
        <f t="shared" si="21"/>
        <v>3229</v>
      </c>
      <c r="N151" s="4">
        <f>M151*60*'Berechnungen 525d'!$D$9/1000</f>
        <v>163.89579574468084</v>
      </c>
      <c r="O151" s="20">
        <f t="shared" si="22"/>
        <v>2296</v>
      </c>
      <c r="P151" s="20">
        <f t="shared" si="23"/>
        <v>2250</v>
      </c>
      <c r="Q151" s="20">
        <f t="shared" si="24"/>
        <v>46</v>
      </c>
      <c r="R151" s="19">
        <f t="shared" si="25"/>
        <v>1351.07</v>
      </c>
      <c r="S151" s="19">
        <f t="shared" si="26"/>
        <v>1340.84</v>
      </c>
      <c r="T151" s="19">
        <f t="shared" si="27"/>
        <v>10.230000000000018</v>
      </c>
      <c r="U151" s="47">
        <f t="shared" si="28"/>
        <v>72.48</v>
      </c>
      <c r="V151" s="48">
        <f t="shared" si="29"/>
        <v>3.6960000000000002</v>
      </c>
    </row>
    <row r="152" spans="1:22" x14ac:dyDescent="0.25">
      <c r="A152">
        <v>29142</v>
      </c>
      <c r="B152">
        <v>2296</v>
      </c>
      <c r="C152">
        <v>2250</v>
      </c>
      <c r="D152">
        <v>1340.84</v>
      </c>
      <c r="E152">
        <v>1351.07</v>
      </c>
      <c r="F152">
        <v>72.48</v>
      </c>
      <c r="G152">
        <v>3229</v>
      </c>
      <c r="H152">
        <v>3.6960000000000002</v>
      </c>
      <c r="L152" s="17">
        <f t="shared" si="20"/>
        <v>29.141999999999999</v>
      </c>
      <c r="M152" s="18">
        <f t="shared" si="21"/>
        <v>3229</v>
      </c>
      <c r="N152" s="4">
        <f>M152*60*'Berechnungen 525d'!$D$9/1000</f>
        <v>163.89579574468084</v>
      </c>
      <c r="O152" s="20">
        <f t="shared" si="22"/>
        <v>2296</v>
      </c>
      <c r="P152" s="20">
        <f t="shared" si="23"/>
        <v>2250</v>
      </c>
      <c r="Q152" s="20">
        <f t="shared" si="24"/>
        <v>46</v>
      </c>
      <c r="R152" s="19">
        <f t="shared" si="25"/>
        <v>1351.07</v>
      </c>
      <c r="S152" s="19">
        <f t="shared" si="26"/>
        <v>1340.84</v>
      </c>
      <c r="T152" s="19">
        <f t="shared" si="27"/>
        <v>10.230000000000018</v>
      </c>
      <c r="U152" s="47">
        <f t="shared" si="28"/>
        <v>72.48</v>
      </c>
      <c r="V152" s="48">
        <f t="shared" si="29"/>
        <v>3.6960000000000002</v>
      </c>
    </row>
    <row r="153" spans="1:22" x14ac:dyDescent="0.25">
      <c r="A153">
        <v>29332</v>
      </c>
      <c r="B153">
        <v>2280</v>
      </c>
      <c r="C153">
        <v>2250</v>
      </c>
      <c r="D153">
        <v>1340.84</v>
      </c>
      <c r="E153">
        <v>1351.07</v>
      </c>
      <c r="F153">
        <v>72.48</v>
      </c>
      <c r="G153">
        <v>3229</v>
      </c>
      <c r="H153">
        <v>3.6960000000000002</v>
      </c>
      <c r="L153" s="17">
        <f t="shared" si="20"/>
        <v>29.332000000000001</v>
      </c>
      <c r="M153" s="18">
        <f t="shared" si="21"/>
        <v>3229</v>
      </c>
      <c r="N153" s="4">
        <f>M153*60*'Berechnungen 525d'!$D$9/1000</f>
        <v>163.89579574468084</v>
      </c>
      <c r="O153" s="20">
        <f t="shared" si="22"/>
        <v>2280</v>
      </c>
      <c r="P153" s="20">
        <f t="shared" si="23"/>
        <v>2250</v>
      </c>
      <c r="Q153" s="20">
        <f t="shared" si="24"/>
        <v>30</v>
      </c>
      <c r="R153" s="19">
        <f t="shared" si="25"/>
        <v>1351.07</v>
      </c>
      <c r="S153" s="19">
        <f t="shared" si="26"/>
        <v>1340.84</v>
      </c>
      <c r="T153" s="19">
        <f t="shared" si="27"/>
        <v>10.230000000000018</v>
      </c>
      <c r="U153" s="47">
        <f t="shared" si="28"/>
        <v>72.48</v>
      </c>
      <c r="V153" s="48">
        <f t="shared" si="29"/>
        <v>3.6960000000000002</v>
      </c>
    </row>
    <row r="154" spans="1:22" x14ac:dyDescent="0.25">
      <c r="A154">
        <v>29523</v>
      </c>
      <c r="B154">
        <v>2280</v>
      </c>
      <c r="C154">
        <v>2250</v>
      </c>
      <c r="D154">
        <v>1340.84</v>
      </c>
      <c r="E154">
        <v>1351.07</v>
      </c>
      <c r="F154">
        <v>72.48</v>
      </c>
      <c r="G154">
        <v>3229</v>
      </c>
      <c r="H154">
        <v>3.6960000000000002</v>
      </c>
      <c r="L154" s="17">
        <f t="shared" si="20"/>
        <v>29.523</v>
      </c>
      <c r="M154" s="18">
        <f t="shared" si="21"/>
        <v>3229</v>
      </c>
      <c r="N154" s="4">
        <f>M154*60*'Berechnungen 525d'!$D$9/1000</f>
        <v>163.89579574468084</v>
      </c>
      <c r="O154" s="20">
        <f t="shared" si="22"/>
        <v>2280</v>
      </c>
      <c r="P154" s="20">
        <f t="shared" si="23"/>
        <v>2250</v>
      </c>
      <c r="Q154" s="20">
        <f t="shared" si="24"/>
        <v>30</v>
      </c>
      <c r="R154" s="19">
        <f t="shared" si="25"/>
        <v>1351.07</v>
      </c>
      <c r="S154" s="19">
        <f t="shared" si="26"/>
        <v>1340.84</v>
      </c>
      <c r="T154" s="19">
        <f t="shared" si="27"/>
        <v>10.230000000000018</v>
      </c>
      <c r="U154" s="47">
        <f t="shared" si="28"/>
        <v>72.48</v>
      </c>
      <c r="V154" s="48">
        <f t="shared" si="29"/>
        <v>3.6960000000000002</v>
      </c>
    </row>
    <row r="155" spans="1:22" x14ac:dyDescent="0.25">
      <c r="A155">
        <v>29713</v>
      </c>
      <c r="B155">
        <v>2280</v>
      </c>
      <c r="C155">
        <v>2250</v>
      </c>
      <c r="D155">
        <v>1340.84</v>
      </c>
      <c r="E155">
        <v>1351.07</v>
      </c>
      <c r="F155">
        <v>72.48</v>
      </c>
      <c r="G155">
        <v>3284</v>
      </c>
      <c r="H155">
        <v>3.6960000000000002</v>
      </c>
      <c r="L155" s="17">
        <f t="shared" si="20"/>
        <v>29.713000000000001</v>
      </c>
      <c r="M155" s="18">
        <f t="shared" si="21"/>
        <v>3284</v>
      </c>
      <c r="N155" s="4">
        <f>M155*60*'Berechnungen 525d'!$D$9/1000</f>
        <v>166.68745531914894</v>
      </c>
      <c r="O155" s="20">
        <f t="shared" si="22"/>
        <v>2280</v>
      </c>
      <c r="P155" s="20">
        <f t="shared" si="23"/>
        <v>2250</v>
      </c>
      <c r="Q155" s="20">
        <f t="shared" si="24"/>
        <v>30</v>
      </c>
      <c r="R155" s="19">
        <f t="shared" si="25"/>
        <v>1351.07</v>
      </c>
      <c r="S155" s="19">
        <f t="shared" si="26"/>
        <v>1340.84</v>
      </c>
      <c r="T155" s="19">
        <f t="shared" si="27"/>
        <v>10.230000000000018</v>
      </c>
      <c r="U155" s="47">
        <f t="shared" si="28"/>
        <v>72.48</v>
      </c>
      <c r="V155" s="48">
        <f t="shared" si="29"/>
        <v>3.6960000000000002</v>
      </c>
    </row>
    <row r="156" spans="1:22" x14ac:dyDescent="0.25">
      <c r="A156">
        <v>31055</v>
      </c>
      <c r="B156">
        <v>2285</v>
      </c>
      <c r="C156">
        <v>2250</v>
      </c>
      <c r="D156">
        <v>1340.84</v>
      </c>
      <c r="E156">
        <v>1351.07</v>
      </c>
      <c r="F156">
        <v>72.12</v>
      </c>
      <c r="G156">
        <v>3366</v>
      </c>
      <c r="H156">
        <v>3.6960000000000002</v>
      </c>
      <c r="L156" s="17">
        <f t="shared" si="20"/>
        <v>31.055</v>
      </c>
      <c r="M156" s="18">
        <f>IF(ISBLANK(G156),#REF!,G156)</f>
        <v>3366</v>
      </c>
      <c r="N156" s="4">
        <f>M156*60*'Berechnungen 525d'!$D$9/1000</f>
        <v>170.8495659574468</v>
      </c>
      <c r="O156" s="20">
        <f>IF(ISBLANK(B156),#REF!,B156)</f>
        <v>2285</v>
      </c>
      <c r="P156" s="20">
        <f>IF(ISBLANK(C156),#REF!,C156)</f>
        <v>2250</v>
      </c>
      <c r="Q156" s="20">
        <f t="shared" si="24"/>
        <v>35</v>
      </c>
      <c r="R156" s="19">
        <f>IF(ISBLANK(E156),#REF!,E156)</f>
        <v>1351.07</v>
      </c>
      <c r="S156" s="19">
        <f>IF(ISBLANK(D156),#REF!,D156)</f>
        <v>1340.84</v>
      </c>
      <c r="T156" s="19">
        <f t="shared" si="27"/>
        <v>10.230000000000018</v>
      </c>
      <c r="U156" s="47">
        <f t="shared" si="28"/>
        <v>72.12</v>
      </c>
      <c r="V156" s="48">
        <f t="shared" si="29"/>
        <v>3.6960000000000002</v>
      </c>
    </row>
    <row r="157" spans="1:22" x14ac:dyDescent="0.25">
      <c r="A157">
        <v>31245</v>
      </c>
      <c r="B157">
        <v>2285</v>
      </c>
      <c r="C157">
        <v>2250</v>
      </c>
      <c r="D157">
        <v>1340.84</v>
      </c>
      <c r="E157">
        <v>1351.07</v>
      </c>
      <c r="F157">
        <v>71.2</v>
      </c>
      <c r="G157">
        <v>3366</v>
      </c>
      <c r="H157">
        <v>3.6960000000000002</v>
      </c>
      <c r="L157" s="17">
        <f t="shared" si="20"/>
        <v>31.245000000000001</v>
      </c>
      <c r="M157" s="18">
        <f t="shared" si="21"/>
        <v>3366</v>
      </c>
      <c r="N157" s="4">
        <f>M157*60*'Berechnungen 525d'!$D$9/1000</f>
        <v>170.8495659574468</v>
      </c>
      <c r="O157" s="20">
        <f t="shared" si="22"/>
        <v>2285</v>
      </c>
      <c r="P157" s="20">
        <f t="shared" si="23"/>
        <v>2250</v>
      </c>
      <c r="Q157" s="20">
        <f t="shared" si="24"/>
        <v>35</v>
      </c>
      <c r="R157" s="19">
        <f t="shared" si="25"/>
        <v>1351.07</v>
      </c>
      <c r="S157" s="19">
        <f t="shared" si="26"/>
        <v>1340.84</v>
      </c>
      <c r="T157" s="19">
        <f t="shared" si="27"/>
        <v>10.230000000000018</v>
      </c>
      <c r="U157" s="47">
        <f t="shared" si="28"/>
        <v>71.2</v>
      </c>
      <c r="V157" s="48">
        <f t="shared" si="29"/>
        <v>3.6960000000000002</v>
      </c>
    </row>
    <row r="158" spans="1:22" x14ac:dyDescent="0.25">
      <c r="A158">
        <v>31445</v>
      </c>
      <c r="B158">
        <v>2285</v>
      </c>
      <c r="C158">
        <v>2250</v>
      </c>
      <c r="D158">
        <v>1340.84</v>
      </c>
      <c r="E158">
        <v>1351.07</v>
      </c>
      <c r="F158">
        <v>71.2</v>
      </c>
      <c r="G158">
        <v>3366</v>
      </c>
      <c r="H158">
        <v>3.6960000000000002</v>
      </c>
      <c r="L158" s="17">
        <f t="shared" si="20"/>
        <v>31.445</v>
      </c>
      <c r="M158" s="18">
        <f t="shared" si="21"/>
        <v>3366</v>
      </c>
      <c r="N158" s="4">
        <f>M158*60*'Berechnungen 525d'!$D$9/1000</f>
        <v>170.8495659574468</v>
      </c>
      <c r="O158" s="20">
        <f t="shared" si="22"/>
        <v>2285</v>
      </c>
      <c r="P158" s="20">
        <f t="shared" si="23"/>
        <v>2250</v>
      </c>
      <c r="Q158" s="20">
        <f t="shared" si="24"/>
        <v>35</v>
      </c>
      <c r="R158" s="19">
        <f t="shared" si="25"/>
        <v>1351.07</v>
      </c>
      <c r="S158" s="19">
        <f t="shared" si="26"/>
        <v>1340.84</v>
      </c>
      <c r="T158" s="19">
        <f t="shared" si="27"/>
        <v>10.230000000000018</v>
      </c>
      <c r="U158" s="47">
        <f t="shared" si="28"/>
        <v>71.2</v>
      </c>
      <c r="V158" s="48">
        <f t="shared" si="29"/>
        <v>3.6960000000000002</v>
      </c>
    </row>
    <row r="159" spans="1:22" x14ac:dyDescent="0.25">
      <c r="A159">
        <v>31636</v>
      </c>
      <c r="B159">
        <v>2285</v>
      </c>
      <c r="C159">
        <v>2250</v>
      </c>
      <c r="D159">
        <v>1340.84</v>
      </c>
      <c r="E159">
        <v>1351.07</v>
      </c>
      <c r="F159">
        <v>71.2</v>
      </c>
      <c r="G159">
        <v>3366</v>
      </c>
      <c r="H159">
        <v>3.6880000000000002</v>
      </c>
      <c r="L159" s="17">
        <f t="shared" si="20"/>
        <v>31.635999999999999</v>
      </c>
      <c r="M159" s="18">
        <f t="shared" si="21"/>
        <v>3366</v>
      </c>
      <c r="N159" s="4">
        <f>M159*60*'Berechnungen 525d'!$D$9/1000</f>
        <v>170.8495659574468</v>
      </c>
      <c r="O159" s="20">
        <f t="shared" si="22"/>
        <v>2285</v>
      </c>
      <c r="P159" s="20">
        <f t="shared" si="23"/>
        <v>2250</v>
      </c>
      <c r="Q159" s="20">
        <f t="shared" si="24"/>
        <v>35</v>
      </c>
      <c r="R159" s="19">
        <f t="shared" si="25"/>
        <v>1351.07</v>
      </c>
      <c r="S159" s="19">
        <f t="shared" si="26"/>
        <v>1340.84</v>
      </c>
      <c r="T159" s="19">
        <f t="shared" si="27"/>
        <v>10.230000000000018</v>
      </c>
      <c r="U159" s="47">
        <f t="shared" si="28"/>
        <v>71.2</v>
      </c>
      <c r="V159" s="48">
        <f t="shared" si="29"/>
        <v>3.6880000000000002</v>
      </c>
    </row>
    <row r="160" spans="1:22" x14ac:dyDescent="0.25">
      <c r="A160">
        <v>31826</v>
      </c>
      <c r="B160">
        <v>2285</v>
      </c>
      <c r="C160">
        <v>2250</v>
      </c>
      <c r="D160">
        <v>1340.84</v>
      </c>
      <c r="E160">
        <v>1351.07</v>
      </c>
      <c r="F160">
        <v>71.2</v>
      </c>
      <c r="G160">
        <v>3366</v>
      </c>
      <c r="H160">
        <v>3.6880000000000002</v>
      </c>
      <c r="L160" s="17">
        <f t="shared" si="20"/>
        <v>31.826000000000001</v>
      </c>
      <c r="M160" s="18">
        <f t="shared" si="21"/>
        <v>3366</v>
      </c>
      <c r="N160" s="4">
        <f>M160*60*'Berechnungen 525d'!$D$9/1000</f>
        <v>170.8495659574468</v>
      </c>
      <c r="O160" s="20">
        <f t="shared" si="22"/>
        <v>2285</v>
      </c>
      <c r="P160" s="20">
        <f t="shared" si="23"/>
        <v>2250</v>
      </c>
      <c r="Q160" s="20">
        <f t="shared" si="24"/>
        <v>35</v>
      </c>
      <c r="R160" s="19">
        <f t="shared" si="25"/>
        <v>1351.07</v>
      </c>
      <c r="S160" s="19">
        <f t="shared" si="26"/>
        <v>1340.84</v>
      </c>
      <c r="T160" s="19">
        <f t="shared" si="27"/>
        <v>10.230000000000018</v>
      </c>
      <c r="U160" s="47">
        <f t="shared" si="28"/>
        <v>71.2</v>
      </c>
      <c r="V160" s="48">
        <f t="shared" si="29"/>
        <v>3.6880000000000002</v>
      </c>
    </row>
    <row r="161" spans="1:22" x14ac:dyDescent="0.25">
      <c r="A161">
        <v>32016</v>
      </c>
      <c r="B161">
        <v>2257</v>
      </c>
      <c r="C161">
        <v>2250</v>
      </c>
      <c r="D161">
        <v>1340.84</v>
      </c>
      <c r="E161">
        <v>1351.07</v>
      </c>
      <c r="F161">
        <v>71.2</v>
      </c>
      <c r="G161">
        <v>3366</v>
      </c>
      <c r="H161">
        <v>3.6880000000000002</v>
      </c>
      <c r="L161" s="17">
        <f t="shared" si="20"/>
        <v>32.015999999999998</v>
      </c>
      <c r="M161" s="18">
        <f t="shared" si="21"/>
        <v>3366</v>
      </c>
      <c r="N161" s="4">
        <f>M161*60*'Berechnungen 525d'!$D$9/1000</f>
        <v>170.8495659574468</v>
      </c>
      <c r="O161" s="20">
        <f t="shared" si="22"/>
        <v>2257</v>
      </c>
      <c r="P161" s="20">
        <f t="shared" si="23"/>
        <v>2250</v>
      </c>
      <c r="Q161" s="20">
        <f t="shared" si="24"/>
        <v>7</v>
      </c>
      <c r="R161" s="19">
        <f t="shared" si="25"/>
        <v>1351.07</v>
      </c>
      <c r="S161" s="19">
        <f t="shared" si="26"/>
        <v>1340.84</v>
      </c>
      <c r="T161" s="19">
        <f t="shared" si="27"/>
        <v>10.230000000000018</v>
      </c>
      <c r="U161" s="47">
        <f t="shared" si="28"/>
        <v>71.2</v>
      </c>
      <c r="V161" s="48">
        <f t="shared" si="29"/>
        <v>3.6880000000000002</v>
      </c>
    </row>
    <row r="162" spans="1:22" x14ac:dyDescent="0.25">
      <c r="A162">
        <v>32197</v>
      </c>
      <c r="B162">
        <v>2257</v>
      </c>
      <c r="C162">
        <v>2250</v>
      </c>
      <c r="D162">
        <v>1340.84</v>
      </c>
      <c r="E162">
        <v>1351.07</v>
      </c>
      <c r="F162">
        <v>71.2</v>
      </c>
      <c r="G162">
        <v>3366</v>
      </c>
      <c r="H162">
        <v>3.6880000000000002</v>
      </c>
      <c r="L162" s="17">
        <f t="shared" si="20"/>
        <v>32.197000000000003</v>
      </c>
      <c r="M162" s="18">
        <f t="shared" si="21"/>
        <v>3366</v>
      </c>
      <c r="N162" s="4">
        <f>M162*60*'Berechnungen 525d'!$D$9/1000</f>
        <v>170.8495659574468</v>
      </c>
      <c r="O162" s="20">
        <f t="shared" si="22"/>
        <v>2257</v>
      </c>
      <c r="P162" s="20">
        <f t="shared" si="23"/>
        <v>2250</v>
      </c>
      <c r="Q162" s="20">
        <f t="shared" si="24"/>
        <v>7</v>
      </c>
      <c r="R162" s="19">
        <f t="shared" si="25"/>
        <v>1351.07</v>
      </c>
      <c r="S162" s="19">
        <f t="shared" si="26"/>
        <v>1340.84</v>
      </c>
      <c r="T162" s="19">
        <f t="shared" si="27"/>
        <v>10.230000000000018</v>
      </c>
      <c r="U162" s="47">
        <f t="shared" si="28"/>
        <v>71.2</v>
      </c>
      <c r="V162" s="48">
        <f t="shared" si="29"/>
        <v>3.6880000000000002</v>
      </c>
    </row>
    <row r="163" spans="1:22" x14ac:dyDescent="0.25">
      <c r="A163">
        <v>32367</v>
      </c>
      <c r="B163">
        <v>2257</v>
      </c>
      <c r="C163">
        <v>2250</v>
      </c>
      <c r="D163">
        <v>1340.84</v>
      </c>
      <c r="E163">
        <v>1351.07</v>
      </c>
      <c r="F163">
        <v>71.2</v>
      </c>
      <c r="G163">
        <v>3446</v>
      </c>
      <c r="H163">
        <v>3.6880000000000002</v>
      </c>
      <c r="L163" s="17">
        <f t="shared" si="20"/>
        <v>32.366999999999997</v>
      </c>
      <c r="M163" s="18">
        <f t="shared" si="21"/>
        <v>3446</v>
      </c>
      <c r="N163" s="4">
        <f>M163*60*'Berechnungen 525d'!$D$9/1000</f>
        <v>174.91016170212765</v>
      </c>
      <c r="O163" s="20">
        <f t="shared" si="22"/>
        <v>2257</v>
      </c>
      <c r="P163" s="20">
        <f t="shared" si="23"/>
        <v>2250</v>
      </c>
      <c r="Q163" s="20">
        <f t="shared" si="24"/>
        <v>7</v>
      </c>
      <c r="R163" s="19">
        <f t="shared" si="25"/>
        <v>1351.07</v>
      </c>
      <c r="S163" s="19">
        <f t="shared" si="26"/>
        <v>1340.84</v>
      </c>
      <c r="T163" s="19">
        <f t="shared" si="27"/>
        <v>10.230000000000018</v>
      </c>
      <c r="U163" s="47">
        <f t="shared" si="28"/>
        <v>71.2</v>
      </c>
      <c r="V163" s="48">
        <f t="shared" si="29"/>
        <v>3.6880000000000002</v>
      </c>
    </row>
    <row r="164" spans="1:22" x14ac:dyDescent="0.25">
      <c r="A164">
        <v>32547</v>
      </c>
      <c r="B164">
        <v>2257</v>
      </c>
      <c r="C164">
        <v>2250</v>
      </c>
      <c r="D164">
        <v>1340.84</v>
      </c>
      <c r="E164">
        <v>1351.07</v>
      </c>
      <c r="F164">
        <v>71.19</v>
      </c>
      <c r="G164">
        <v>3446</v>
      </c>
      <c r="H164">
        <v>3.6880000000000002</v>
      </c>
      <c r="L164" s="17">
        <f t="shared" si="20"/>
        <v>32.546999999999997</v>
      </c>
      <c r="M164" s="18">
        <f t="shared" si="21"/>
        <v>3446</v>
      </c>
      <c r="N164" s="4">
        <f>M164*60*'Berechnungen 525d'!$D$9/1000</f>
        <v>174.91016170212765</v>
      </c>
      <c r="O164" s="20">
        <f t="shared" si="22"/>
        <v>2257</v>
      </c>
      <c r="P164" s="20">
        <f t="shared" si="23"/>
        <v>2250</v>
      </c>
      <c r="Q164" s="20">
        <f t="shared" si="24"/>
        <v>7</v>
      </c>
      <c r="R164" s="19">
        <f t="shared" si="25"/>
        <v>1351.07</v>
      </c>
      <c r="S164" s="19">
        <f t="shared" si="26"/>
        <v>1340.84</v>
      </c>
      <c r="T164" s="19">
        <f t="shared" si="27"/>
        <v>10.230000000000018</v>
      </c>
      <c r="U164" s="47">
        <f t="shared" si="28"/>
        <v>71.19</v>
      </c>
      <c r="V164" s="48">
        <f t="shared" si="29"/>
        <v>3.6880000000000002</v>
      </c>
    </row>
    <row r="165" spans="1:22" x14ac:dyDescent="0.25">
      <c r="A165">
        <v>32737</v>
      </c>
      <c r="B165">
        <v>2257</v>
      </c>
      <c r="C165">
        <v>2250</v>
      </c>
      <c r="D165">
        <v>1340.84</v>
      </c>
      <c r="E165">
        <v>1351.07</v>
      </c>
      <c r="F165">
        <v>71.19</v>
      </c>
      <c r="G165">
        <v>3446</v>
      </c>
      <c r="H165">
        <v>3.6880000000000002</v>
      </c>
      <c r="L165" s="17">
        <f t="shared" si="20"/>
        <v>32.737000000000002</v>
      </c>
      <c r="M165" s="18">
        <f t="shared" si="21"/>
        <v>3446</v>
      </c>
      <c r="N165" s="4">
        <f>M165*60*'Berechnungen 525d'!$D$9/1000</f>
        <v>174.91016170212765</v>
      </c>
      <c r="O165" s="20">
        <f t="shared" si="22"/>
        <v>2257</v>
      </c>
      <c r="P165" s="20">
        <f t="shared" si="23"/>
        <v>2250</v>
      </c>
      <c r="Q165" s="20">
        <f t="shared" si="24"/>
        <v>7</v>
      </c>
      <c r="R165" s="19">
        <f t="shared" si="25"/>
        <v>1351.07</v>
      </c>
      <c r="S165" s="19">
        <f t="shared" si="26"/>
        <v>1340.84</v>
      </c>
      <c r="T165" s="19">
        <f t="shared" si="27"/>
        <v>10.230000000000018</v>
      </c>
      <c r="U165" s="47">
        <f t="shared" si="28"/>
        <v>71.19</v>
      </c>
      <c r="V165" s="48">
        <f t="shared" si="29"/>
        <v>3.6880000000000002</v>
      </c>
    </row>
    <row r="166" spans="1:22" x14ac:dyDescent="0.25">
      <c r="A166">
        <v>32928</v>
      </c>
      <c r="B166">
        <v>2257</v>
      </c>
      <c r="C166">
        <v>2250</v>
      </c>
      <c r="D166">
        <v>1340.84</v>
      </c>
      <c r="E166">
        <v>1351.07</v>
      </c>
      <c r="F166">
        <v>71.19</v>
      </c>
      <c r="G166">
        <v>3446</v>
      </c>
      <c r="H166">
        <v>3.6920000000000002</v>
      </c>
      <c r="L166" s="17">
        <f t="shared" si="20"/>
        <v>32.927999999999997</v>
      </c>
      <c r="M166" s="18">
        <f t="shared" si="21"/>
        <v>3446</v>
      </c>
      <c r="N166" s="4">
        <f>M166*60*'Berechnungen 525d'!$D$9/1000</f>
        <v>174.91016170212765</v>
      </c>
      <c r="O166" s="20">
        <f t="shared" si="22"/>
        <v>2257</v>
      </c>
      <c r="P166" s="20">
        <f t="shared" si="23"/>
        <v>2250</v>
      </c>
      <c r="Q166" s="20">
        <f t="shared" si="24"/>
        <v>7</v>
      </c>
      <c r="R166" s="19">
        <f t="shared" si="25"/>
        <v>1351.07</v>
      </c>
      <c r="S166" s="19">
        <f t="shared" si="26"/>
        <v>1340.84</v>
      </c>
      <c r="T166" s="19">
        <f t="shared" si="27"/>
        <v>10.230000000000018</v>
      </c>
      <c r="U166" s="47">
        <f t="shared" si="28"/>
        <v>71.19</v>
      </c>
      <c r="V166" s="48">
        <f t="shared" si="29"/>
        <v>3.6920000000000002</v>
      </c>
    </row>
    <row r="167" spans="1:22" x14ac:dyDescent="0.25">
      <c r="A167">
        <v>33108</v>
      </c>
      <c r="B167">
        <v>2257</v>
      </c>
      <c r="C167">
        <v>2250</v>
      </c>
      <c r="D167">
        <v>1340.84</v>
      </c>
      <c r="E167">
        <v>1351.07</v>
      </c>
      <c r="F167">
        <v>71.19</v>
      </c>
      <c r="G167">
        <v>3446</v>
      </c>
      <c r="H167">
        <v>3.6920000000000002</v>
      </c>
      <c r="L167" s="17">
        <f t="shared" si="20"/>
        <v>33.107999999999997</v>
      </c>
      <c r="M167" s="18">
        <f t="shared" si="21"/>
        <v>3446</v>
      </c>
      <c r="N167" s="4">
        <f>M167*60*'Berechnungen 525d'!$D$9/1000</f>
        <v>174.91016170212765</v>
      </c>
      <c r="O167" s="20">
        <f t="shared" si="22"/>
        <v>2257</v>
      </c>
      <c r="P167" s="20">
        <f t="shared" si="23"/>
        <v>2250</v>
      </c>
      <c r="Q167" s="20">
        <f t="shared" si="24"/>
        <v>7</v>
      </c>
      <c r="R167" s="19">
        <f t="shared" si="25"/>
        <v>1351.07</v>
      </c>
      <c r="S167" s="19">
        <f t="shared" si="26"/>
        <v>1340.84</v>
      </c>
      <c r="T167" s="19">
        <f t="shared" si="27"/>
        <v>10.230000000000018</v>
      </c>
      <c r="U167" s="47">
        <f t="shared" si="28"/>
        <v>71.19</v>
      </c>
      <c r="V167" s="48">
        <f t="shared" si="29"/>
        <v>3.6920000000000002</v>
      </c>
    </row>
    <row r="168" spans="1:22" x14ac:dyDescent="0.25">
      <c r="A168">
        <v>33278</v>
      </c>
      <c r="B168">
        <v>2238</v>
      </c>
      <c r="C168">
        <v>2250</v>
      </c>
      <c r="D168">
        <v>1340.84</v>
      </c>
      <c r="E168">
        <v>1351.07</v>
      </c>
      <c r="F168">
        <v>71.19</v>
      </c>
      <c r="G168">
        <v>3446</v>
      </c>
      <c r="H168">
        <v>3.6920000000000002</v>
      </c>
      <c r="L168" s="17">
        <f t="shared" si="20"/>
        <v>33.277999999999999</v>
      </c>
      <c r="M168" s="18">
        <f t="shared" si="21"/>
        <v>3446</v>
      </c>
      <c r="N168" s="4">
        <f>M168*60*'Berechnungen 525d'!$D$9/1000</f>
        <v>174.91016170212765</v>
      </c>
      <c r="O168" s="20">
        <f t="shared" si="22"/>
        <v>2238</v>
      </c>
      <c r="P168" s="20">
        <f t="shared" si="23"/>
        <v>2250</v>
      </c>
      <c r="Q168" s="20">
        <f t="shared" si="24"/>
        <v>-12</v>
      </c>
      <c r="R168" s="19">
        <f t="shared" si="25"/>
        <v>1351.07</v>
      </c>
      <c r="S168" s="19">
        <f t="shared" si="26"/>
        <v>1340.84</v>
      </c>
      <c r="T168" s="19">
        <f t="shared" si="27"/>
        <v>10.230000000000018</v>
      </c>
      <c r="U168" s="47">
        <f t="shared" si="28"/>
        <v>71.19</v>
      </c>
      <c r="V168" s="48">
        <f t="shared" si="29"/>
        <v>3.6920000000000002</v>
      </c>
    </row>
    <row r="169" spans="1:22" x14ac:dyDescent="0.25">
      <c r="A169">
        <v>33458</v>
      </c>
      <c r="B169">
        <v>2238</v>
      </c>
      <c r="C169">
        <v>2250</v>
      </c>
      <c r="D169">
        <v>1340.84</v>
      </c>
      <c r="E169">
        <v>1340.84</v>
      </c>
      <c r="F169">
        <v>71.19</v>
      </c>
      <c r="G169">
        <v>3446</v>
      </c>
      <c r="H169">
        <v>3.6920000000000002</v>
      </c>
      <c r="L169" s="17">
        <f t="shared" si="20"/>
        <v>33.457999999999998</v>
      </c>
      <c r="M169" s="18">
        <f t="shared" si="21"/>
        <v>3446</v>
      </c>
      <c r="N169" s="4">
        <f>M169*60*'Berechnungen 525d'!$D$9/1000</f>
        <v>174.91016170212765</v>
      </c>
      <c r="O169" s="20">
        <f t="shared" si="22"/>
        <v>2238</v>
      </c>
      <c r="P169" s="20">
        <f t="shared" si="23"/>
        <v>2250</v>
      </c>
      <c r="Q169" s="20">
        <f t="shared" si="24"/>
        <v>-12</v>
      </c>
      <c r="R169" s="19">
        <f t="shared" si="25"/>
        <v>1340.84</v>
      </c>
      <c r="S169" s="19">
        <f t="shared" si="26"/>
        <v>1340.84</v>
      </c>
      <c r="T169" s="19">
        <f t="shared" si="27"/>
        <v>0</v>
      </c>
      <c r="U169" s="47">
        <f t="shared" si="28"/>
        <v>71.19</v>
      </c>
      <c r="V169" s="48">
        <f t="shared" si="29"/>
        <v>3.6920000000000002</v>
      </c>
    </row>
    <row r="170" spans="1:22" x14ac:dyDescent="0.25">
      <c r="A170">
        <v>33649</v>
      </c>
      <c r="B170">
        <v>2238</v>
      </c>
      <c r="C170">
        <v>2250</v>
      </c>
      <c r="D170">
        <v>1340.84</v>
      </c>
      <c r="E170">
        <v>1340.84</v>
      </c>
      <c r="F170">
        <v>71.19</v>
      </c>
      <c r="G170">
        <v>3513</v>
      </c>
      <c r="H170">
        <v>3.6920000000000002</v>
      </c>
      <c r="L170" s="17">
        <f t="shared" si="20"/>
        <v>33.649000000000001</v>
      </c>
      <c r="M170" s="18">
        <f t="shared" si="21"/>
        <v>3513</v>
      </c>
      <c r="N170" s="4">
        <f>M170*60*'Berechnungen 525d'!$D$9/1000</f>
        <v>178.31091063829786</v>
      </c>
      <c r="O170" s="20">
        <f t="shared" si="22"/>
        <v>2238</v>
      </c>
      <c r="P170" s="20">
        <f t="shared" si="23"/>
        <v>2250</v>
      </c>
      <c r="Q170" s="20">
        <f t="shared" si="24"/>
        <v>-12</v>
      </c>
      <c r="R170" s="19">
        <f t="shared" si="25"/>
        <v>1340.84</v>
      </c>
      <c r="S170" s="19">
        <f t="shared" si="26"/>
        <v>1340.84</v>
      </c>
      <c r="T170" s="19">
        <f t="shared" si="27"/>
        <v>0</v>
      </c>
      <c r="U170" s="47">
        <f t="shared" si="28"/>
        <v>71.19</v>
      </c>
      <c r="V170" s="48">
        <f t="shared" si="29"/>
        <v>3.6920000000000002</v>
      </c>
    </row>
    <row r="171" spans="1:22" x14ac:dyDescent="0.25">
      <c r="A171">
        <v>33829</v>
      </c>
      <c r="B171">
        <v>2238</v>
      </c>
      <c r="C171">
        <v>2250</v>
      </c>
      <c r="D171">
        <v>1340.84</v>
      </c>
      <c r="E171">
        <v>1340.84</v>
      </c>
      <c r="F171">
        <v>71.290000000000006</v>
      </c>
      <c r="G171">
        <v>3513</v>
      </c>
      <c r="H171">
        <v>3.6920000000000002</v>
      </c>
      <c r="L171" s="17">
        <f t="shared" si="20"/>
        <v>33.829000000000001</v>
      </c>
      <c r="M171" s="18">
        <f t="shared" si="21"/>
        <v>3513</v>
      </c>
      <c r="N171" s="4">
        <f>M171*60*'Berechnungen 525d'!$D$9/1000</f>
        <v>178.31091063829786</v>
      </c>
      <c r="O171" s="20">
        <f t="shared" si="22"/>
        <v>2238</v>
      </c>
      <c r="P171" s="20">
        <f t="shared" si="23"/>
        <v>2250</v>
      </c>
      <c r="Q171" s="20">
        <f t="shared" si="24"/>
        <v>-12</v>
      </c>
      <c r="R171" s="19">
        <f t="shared" si="25"/>
        <v>1340.84</v>
      </c>
      <c r="S171" s="19">
        <f t="shared" si="26"/>
        <v>1340.84</v>
      </c>
      <c r="T171" s="19">
        <f t="shared" si="27"/>
        <v>0</v>
      </c>
      <c r="U171" s="47">
        <f t="shared" si="28"/>
        <v>71.290000000000006</v>
      </c>
      <c r="V171" s="48">
        <f t="shared" si="29"/>
        <v>3.6920000000000002</v>
      </c>
    </row>
    <row r="172" spans="1:22" x14ac:dyDescent="0.25">
      <c r="A172">
        <v>34019</v>
      </c>
      <c r="B172">
        <v>2238</v>
      </c>
      <c r="C172">
        <v>2250</v>
      </c>
      <c r="D172">
        <v>1340.84</v>
      </c>
      <c r="E172">
        <v>1340.84</v>
      </c>
      <c r="F172">
        <v>71.290000000000006</v>
      </c>
      <c r="G172">
        <v>3513</v>
      </c>
      <c r="H172">
        <v>3.6920000000000002</v>
      </c>
      <c r="L172" s="17">
        <f t="shared" si="20"/>
        <v>34.018999999999998</v>
      </c>
      <c r="M172" s="18">
        <f t="shared" si="21"/>
        <v>3513</v>
      </c>
      <c r="N172" s="4">
        <f>M172*60*'Berechnungen 525d'!$D$9/1000</f>
        <v>178.31091063829786</v>
      </c>
      <c r="O172" s="20">
        <f t="shared" si="22"/>
        <v>2238</v>
      </c>
      <c r="P172" s="20">
        <f t="shared" si="23"/>
        <v>2250</v>
      </c>
      <c r="Q172" s="20">
        <f t="shared" si="24"/>
        <v>-12</v>
      </c>
      <c r="R172" s="19">
        <f t="shared" si="25"/>
        <v>1340.84</v>
      </c>
      <c r="S172" s="19">
        <f t="shared" si="26"/>
        <v>1340.84</v>
      </c>
      <c r="T172" s="19">
        <f t="shared" si="27"/>
        <v>0</v>
      </c>
      <c r="U172" s="47">
        <f t="shared" si="28"/>
        <v>71.290000000000006</v>
      </c>
      <c r="V172" s="48">
        <f t="shared" si="29"/>
        <v>3.6920000000000002</v>
      </c>
    </row>
    <row r="173" spans="1:22" x14ac:dyDescent="0.25">
      <c r="A173">
        <v>34189</v>
      </c>
      <c r="B173">
        <v>2238</v>
      </c>
      <c r="C173">
        <v>2250</v>
      </c>
      <c r="D173">
        <v>1340.84</v>
      </c>
      <c r="E173">
        <v>1340.84</v>
      </c>
      <c r="F173">
        <v>71.290000000000006</v>
      </c>
      <c r="G173">
        <v>3513</v>
      </c>
      <c r="H173">
        <v>3.6659999999999999</v>
      </c>
      <c r="L173" s="17">
        <f t="shared" si="20"/>
        <v>34.189</v>
      </c>
      <c r="M173" s="18">
        <f t="shared" si="21"/>
        <v>3513</v>
      </c>
      <c r="N173" s="4">
        <f>M173*60*'Berechnungen 525d'!$D$9/1000</f>
        <v>178.31091063829786</v>
      </c>
      <c r="O173" s="20">
        <f t="shared" si="22"/>
        <v>2238</v>
      </c>
      <c r="P173" s="20">
        <f t="shared" si="23"/>
        <v>2250</v>
      </c>
      <c r="Q173" s="20">
        <f t="shared" si="24"/>
        <v>-12</v>
      </c>
      <c r="R173" s="19">
        <f t="shared" si="25"/>
        <v>1340.84</v>
      </c>
      <c r="S173" s="19">
        <f t="shared" si="26"/>
        <v>1340.84</v>
      </c>
      <c r="T173" s="19">
        <f t="shared" si="27"/>
        <v>0</v>
      </c>
      <c r="U173" s="47">
        <f t="shared" si="28"/>
        <v>71.290000000000006</v>
      </c>
      <c r="V173" s="48">
        <f t="shared" si="29"/>
        <v>3.6659999999999999</v>
      </c>
    </row>
    <row r="174" spans="1:22" x14ac:dyDescent="0.25">
      <c r="A174">
        <v>34370</v>
      </c>
      <c r="B174">
        <v>2238</v>
      </c>
      <c r="C174">
        <v>2250</v>
      </c>
      <c r="D174">
        <v>1340.84</v>
      </c>
      <c r="E174">
        <v>1340.84</v>
      </c>
      <c r="F174">
        <v>71.290000000000006</v>
      </c>
      <c r="G174">
        <v>3513</v>
      </c>
      <c r="H174">
        <v>3.6659999999999999</v>
      </c>
      <c r="L174" s="17">
        <f t="shared" si="20"/>
        <v>34.369999999999997</v>
      </c>
      <c r="M174" s="18">
        <f t="shared" si="21"/>
        <v>3513</v>
      </c>
      <c r="N174" s="4">
        <f>M174*60*'Berechnungen 525d'!$D$9/1000</f>
        <v>178.31091063829786</v>
      </c>
      <c r="O174" s="20">
        <f t="shared" si="22"/>
        <v>2238</v>
      </c>
      <c r="P174" s="20">
        <f t="shared" si="23"/>
        <v>2250</v>
      </c>
      <c r="Q174" s="20">
        <f t="shared" si="24"/>
        <v>-12</v>
      </c>
      <c r="R174" s="19">
        <f t="shared" si="25"/>
        <v>1340.84</v>
      </c>
      <c r="S174" s="19">
        <f t="shared" si="26"/>
        <v>1340.84</v>
      </c>
      <c r="T174" s="19">
        <f t="shared" si="27"/>
        <v>0</v>
      </c>
      <c r="U174" s="47">
        <f t="shared" si="28"/>
        <v>71.290000000000006</v>
      </c>
      <c r="V174" s="48">
        <f t="shared" si="29"/>
        <v>3.6659999999999999</v>
      </c>
    </row>
    <row r="175" spans="1:22" x14ac:dyDescent="0.25">
      <c r="A175">
        <v>34540</v>
      </c>
      <c r="B175">
        <v>2242</v>
      </c>
      <c r="C175">
        <v>2250</v>
      </c>
      <c r="D175">
        <v>1340.84</v>
      </c>
      <c r="E175">
        <v>1340.84</v>
      </c>
      <c r="F175">
        <v>71.290000000000006</v>
      </c>
      <c r="G175">
        <v>3513</v>
      </c>
      <c r="H175">
        <v>3.6659999999999999</v>
      </c>
      <c r="L175" s="17">
        <f t="shared" si="20"/>
        <v>34.54</v>
      </c>
      <c r="M175" s="18">
        <f t="shared" si="21"/>
        <v>3513</v>
      </c>
      <c r="N175" s="4">
        <f>M175*60*'Berechnungen 525d'!$D$9/1000</f>
        <v>178.31091063829786</v>
      </c>
      <c r="O175" s="20">
        <f t="shared" si="22"/>
        <v>2242</v>
      </c>
      <c r="P175" s="20">
        <f t="shared" si="23"/>
        <v>2250</v>
      </c>
      <c r="Q175" s="20">
        <f t="shared" si="24"/>
        <v>-8</v>
      </c>
      <c r="R175" s="19">
        <f t="shared" si="25"/>
        <v>1340.84</v>
      </c>
      <c r="S175" s="19">
        <f t="shared" si="26"/>
        <v>1340.84</v>
      </c>
      <c r="T175" s="19">
        <f t="shared" si="27"/>
        <v>0</v>
      </c>
      <c r="U175" s="47">
        <f t="shared" si="28"/>
        <v>71.290000000000006</v>
      </c>
      <c r="V175" s="48">
        <f t="shared" si="29"/>
        <v>3.6659999999999999</v>
      </c>
    </row>
    <row r="176" spans="1:22" x14ac:dyDescent="0.25">
      <c r="A176">
        <v>34720</v>
      </c>
      <c r="B176">
        <v>2242</v>
      </c>
      <c r="C176">
        <v>2250</v>
      </c>
      <c r="D176">
        <v>1340.84</v>
      </c>
      <c r="E176">
        <v>1351.07</v>
      </c>
      <c r="F176">
        <v>71.290000000000006</v>
      </c>
      <c r="G176">
        <v>3513</v>
      </c>
      <c r="H176">
        <v>3.6659999999999999</v>
      </c>
      <c r="L176" s="17">
        <f t="shared" si="20"/>
        <v>34.72</v>
      </c>
      <c r="M176" s="18">
        <f t="shared" si="21"/>
        <v>3513</v>
      </c>
      <c r="N176" s="4">
        <f>M176*60*'Berechnungen 525d'!$D$9/1000</f>
        <v>178.31091063829786</v>
      </c>
      <c r="O176" s="20">
        <f t="shared" si="22"/>
        <v>2242</v>
      </c>
      <c r="P176" s="20">
        <f t="shared" si="23"/>
        <v>2250</v>
      </c>
      <c r="Q176" s="20">
        <f t="shared" si="24"/>
        <v>-8</v>
      </c>
      <c r="R176" s="19">
        <f t="shared" si="25"/>
        <v>1351.07</v>
      </c>
      <c r="S176" s="19">
        <f t="shared" si="26"/>
        <v>1340.84</v>
      </c>
      <c r="T176" s="19">
        <f t="shared" si="27"/>
        <v>10.230000000000018</v>
      </c>
      <c r="U176" s="47">
        <f t="shared" si="28"/>
        <v>71.290000000000006</v>
      </c>
      <c r="V176" s="48">
        <f t="shared" si="29"/>
        <v>3.6659999999999999</v>
      </c>
    </row>
    <row r="177" spans="1:22" x14ac:dyDescent="0.25">
      <c r="A177">
        <v>34910</v>
      </c>
      <c r="B177">
        <v>2242</v>
      </c>
      <c r="C177">
        <v>2250</v>
      </c>
      <c r="D177">
        <v>1340.84</v>
      </c>
      <c r="E177">
        <v>1351.07</v>
      </c>
      <c r="F177">
        <v>71.290000000000006</v>
      </c>
      <c r="G177">
        <v>3587</v>
      </c>
      <c r="H177">
        <v>3.6659999999999999</v>
      </c>
      <c r="L177" s="17">
        <f t="shared" si="20"/>
        <v>34.909999999999997</v>
      </c>
      <c r="M177" s="18">
        <f t="shared" si="21"/>
        <v>3587</v>
      </c>
      <c r="N177" s="4">
        <f>M177*60*'Berechnungen 525d'!$D$9/1000</f>
        <v>182.06696170212766</v>
      </c>
      <c r="O177" s="20">
        <f t="shared" si="22"/>
        <v>2242</v>
      </c>
      <c r="P177" s="20">
        <f t="shared" si="23"/>
        <v>2250</v>
      </c>
      <c r="Q177" s="20">
        <f t="shared" si="24"/>
        <v>-8</v>
      </c>
      <c r="R177" s="19">
        <f t="shared" si="25"/>
        <v>1351.07</v>
      </c>
      <c r="S177" s="19">
        <f t="shared" si="26"/>
        <v>1340.84</v>
      </c>
      <c r="T177" s="19">
        <f t="shared" si="27"/>
        <v>10.230000000000018</v>
      </c>
      <c r="U177" s="47">
        <f t="shared" si="28"/>
        <v>71.290000000000006</v>
      </c>
      <c r="V177" s="48">
        <f t="shared" si="29"/>
        <v>3.6659999999999999</v>
      </c>
    </row>
    <row r="178" spans="1:22" x14ac:dyDescent="0.25">
      <c r="A178">
        <v>35101</v>
      </c>
      <c r="B178">
        <v>2242</v>
      </c>
      <c r="C178">
        <v>2250</v>
      </c>
      <c r="D178">
        <v>1340.84</v>
      </c>
      <c r="E178">
        <v>1351.07</v>
      </c>
      <c r="F178">
        <v>72.040000000000006</v>
      </c>
      <c r="G178">
        <v>3587</v>
      </c>
      <c r="H178">
        <v>3.6659999999999999</v>
      </c>
      <c r="L178" s="17">
        <f t="shared" si="20"/>
        <v>35.100999999999999</v>
      </c>
      <c r="M178" s="18">
        <f t="shared" si="21"/>
        <v>3587</v>
      </c>
      <c r="N178" s="4">
        <f>M178*60*'Berechnungen 525d'!$D$9/1000</f>
        <v>182.06696170212766</v>
      </c>
      <c r="O178" s="20">
        <f t="shared" si="22"/>
        <v>2242</v>
      </c>
      <c r="P178" s="20">
        <f t="shared" si="23"/>
        <v>2250</v>
      </c>
      <c r="Q178" s="20">
        <f t="shared" si="24"/>
        <v>-8</v>
      </c>
      <c r="R178" s="19">
        <f t="shared" si="25"/>
        <v>1351.07</v>
      </c>
      <c r="S178" s="19">
        <f t="shared" si="26"/>
        <v>1340.84</v>
      </c>
      <c r="T178" s="19">
        <f t="shared" si="27"/>
        <v>10.230000000000018</v>
      </c>
      <c r="U178" s="47">
        <f t="shared" si="28"/>
        <v>72.040000000000006</v>
      </c>
      <c r="V178" s="48">
        <f t="shared" si="29"/>
        <v>3.6659999999999999</v>
      </c>
    </row>
    <row r="179" spans="1:22" x14ac:dyDescent="0.25">
      <c r="A179">
        <v>35291</v>
      </c>
      <c r="B179">
        <v>2242</v>
      </c>
      <c r="C179">
        <v>2250</v>
      </c>
      <c r="D179">
        <v>1340.84</v>
      </c>
      <c r="E179">
        <v>1351.07</v>
      </c>
      <c r="F179">
        <v>72.040000000000006</v>
      </c>
      <c r="G179">
        <v>3587</v>
      </c>
      <c r="H179">
        <v>3.6659999999999999</v>
      </c>
      <c r="L179" s="17">
        <f t="shared" si="20"/>
        <v>35.290999999999997</v>
      </c>
      <c r="M179" s="18">
        <f t="shared" si="21"/>
        <v>3587</v>
      </c>
      <c r="N179" s="4">
        <f>M179*60*'Berechnungen 525d'!$D$9/1000</f>
        <v>182.06696170212766</v>
      </c>
      <c r="O179" s="20">
        <f t="shared" si="22"/>
        <v>2242</v>
      </c>
      <c r="P179" s="20">
        <f t="shared" si="23"/>
        <v>2250</v>
      </c>
      <c r="Q179" s="20">
        <f t="shared" si="24"/>
        <v>-8</v>
      </c>
      <c r="R179" s="19">
        <f t="shared" si="25"/>
        <v>1351.07</v>
      </c>
      <c r="S179" s="19">
        <f t="shared" si="26"/>
        <v>1340.84</v>
      </c>
      <c r="T179" s="19">
        <f t="shared" si="27"/>
        <v>10.230000000000018</v>
      </c>
      <c r="U179" s="47">
        <f t="shared" si="28"/>
        <v>72.040000000000006</v>
      </c>
      <c r="V179" s="48">
        <f t="shared" si="29"/>
        <v>3.6659999999999999</v>
      </c>
    </row>
    <row r="180" spans="1:22" x14ac:dyDescent="0.25">
      <c r="A180">
        <v>35491</v>
      </c>
      <c r="B180">
        <v>2242</v>
      </c>
      <c r="C180">
        <v>2250</v>
      </c>
      <c r="D180">
        <v>1340.84</v>
      </c>
      <c r="E180">
        <v>1351.07</v>
      </c>
      <c r="F180">
        <v>72.040000000000006</v>
      </c>
      <c r="G180">
        <v>3587</v>
      </c>
      <c r="H180">
        <v>3.6659999999999999</v>
      </c>
      <c r="L180" s="17">
        <f t="shared" si="20"/>
        <v>35.491</v>
      </c>
      <c r="M180" s="18">
        <f t="shared" si="21"/>
        <v>3587</v>
      </c>
      <c r="N180" s="4">
        <f>M180*60*'Berechnungen 525d'!$D$9/1000</f>
        <v>182.06696170212766</v>
      </c>
      <c r="O180" s="20">
        <f t="shared" si="22"/>
        <v>2242</v>
      </c>
      <c r="P180" s="20">
        <f t="shared" si="23"/>
        <v>2250</v>
      </c>
      <c r="Q180" s="20">
        <f t="shared" si="24"/>
        <v>-8</v>
      </c>
      <c r="R180" s="19">
        <f t="shared" si="25"/>
        <v>1351.07</v>
      </c>
      <c r="S180" s="19">
        <f t="shared" si="26"/>
        <v>1340.84</v>
      </c>
      <c r="T180" s="19">
        <f t="shared" si="27"/>
        <v>10.230000000000018</v>
      </c>
      <c r="U180" s="47">
        <f t="shared" si="28"/>
        <v>72.040000000000006</v>
      </c>
      <c r="V180" s="48">
        <f t="shared" si="29"/>
        <v>3.6659999999999999</v>
      </c>
    </row>
    <row r="181" spans="1:22" x14ac:dyDescent="0.25">
      <c r="A181">
        <v>35682</v>
      </c>
      <c r="B181">
        <v>2242</v>
      </c>
      <c r="C181">
        <v>2250</v>
      </c>
      <c r="D181">
        <v>1340.84</v>
      </c>
      <c r="E181">
        <v>1351.07</v>
      </c>
      <c r="F181">
        <v>72.040000000000006</v>
      </c>
      <c r="G181">
        <v>3587</v>
      </c>
      <c r="H181">
        <v>3.6659999999999999</v>
      </c>
      <c r="L181" s="17">
        <f t="shared" si="20"/>
        <v>35.682000000000002</v>
      </c>
      <c r="M181" s="18">
        <f t="shared" si="21"/>
        <v>3587</v>
      </c>
      <c r="N181" s="4">
        <f>M181*60*'Berechnungen 525d'!$D$9/1000</f>
        <v>182.06696170212766</v>
      </c>
      <c r="O181" s="20">
        <f t="shared" si="22"/>
        <v>2242</v>
      </c>
      <c r="P181" s="20">
        <f t="shared" si="23"/>
        <v>2250</v>
      </c>
      <c r="Q181" s="20">
        <f t="shared" si="24"/>
        <v>-8</v>
      </c>
      <c r="R181" s="19">
        <f t="shared" si="25"/>
        <v>1351.07</v>
      </c>
      <c r="S181" s="19">
        <f t="shared" si="26"/>
        <v>1340.84</v>
      </c>
      <c r="T181" s="19">
        <f t="shared" si="27"/>
        <v>10.230000000000018</v>
      </c>
      <c r="U181" s="47">
        <f t="shared" si="28"/>
        <v>72.040000000000006</v>
      </c>
      <c r="V181" s="48">
        <f t="shared" si="29"/>
        <v>3.6659999999999999</v>
      </c>
    </row>
    <row r="182" spans="1:22" x14ac:dyDescent="0.25">
      <c r="A182">
        <v>35872</v>
      </c>
      <c r="B182">
        <v>2250</v>
      </c>
      <c r="C182">
        <v>2250</v>
      </c>
      <c r="D182">
        <v>1340.84</v>
      </c>
      <c r="E182">
        <v>1351.07</v>
      </c>
      <c r="F182">
        <v>72.040000000000006</v>
      </c>
      <c r="G182">
        <v>3587</v>
      </c>
      <c r="H182">
        <v>3.6659999999999999</v>
      </c>
      <c r="L182" s="17">
        <f t="shared" si="20"/>
        <v>35.872</v>
      </c>
      <c r="M182" s="18">
        <f t="shared" si="21"/>
        <v>3587</v>
      </c>
      <c r="N182" s="4">
        <f>M182*60*'Berechnungen 525d'!$D$9/1000</f>
        <v>182.06696170212766</v>
      </c>
      <c r="O182" s="20">
        <f t="shared" si="22"/>
        <v>2250</v>
      </c>
      <c r="P182" s="20">
        <f t="shared" si="23"/>
        <v>2250</v>
      </c>
      <c r="Q182" s="20">
        <f t="shared" si="24"/>
        <v>0</v>
      </c>
      <c r="R182" s="19">
        <f t="shared" si="25"/>
        <v>1351.07</v>
      </c>
      <c r="S182" s="19">
        <f t="shared" si="26"/>
        <v>1340.84</v>
      </c>
      <c r="T182" s="19">
        <f t="shared" si="27"/>
        <v>10.230000000000018</v>
      </c>
      <c r="U182" s="47">
        <f t="shared" si="28"/>
        <v>72.040000000000006</v>
      </c>
      <c r="V182" s="48">
        <f t="shared" si="29"/>
        <v>3.6659999999999999</v>
      </c>
    </row>
    <row r="183" spans="1:22" x14ac:dyDescent="0.25">
      <c r="A183">
        <v>36062</v>
      </c>
      <c r="B183">
        <v>2250</v>
      </c>
      <c r="C183">
        <v>2250</v>
      </c>
      <c r="D183">
        <v>1340.84</v>
      </c>
      <c r="E183">
        <v>1340.84</v>
      </c>
      <c r="F183">
        <v>72.040000000000006</v>
      </c>
      <c r="G183">
        <v>3587</v>
      </c>
      <c r="H183">
        <v>3.6659999999999999</v>
      </c>
      <c r="L183" s="17">
        <f t="shared" si="20"/>
        <v>36.061999999999998</v>
      </c>
      <c r="M183" s="18">
        <f t="shared" si="21"/>
        <v>3587</v>
      </c>
      <c r="N183" s="4">
        <f>M183*60*'Berechnungen 525d'!$D$9/1000</f>
        <v>182.06696170212766</v>
      </c>
      <c r="O183" s="20">
        <f t="shared" si="22"/>
        <v>2250</v>
      </c>
      <c r="P183" s="20">
        <f t="shared" si="23"/>
        <v>2250</v>
      </c>
      <c r="Q183" s="20">
        <f t="shared" si="24"/>
        <v>0</v>
      </c>
      <c r="R183" s="19">
        <f t="shared" si="25"/>
        <v>1340.84</v>
      </c>
      <c r="S183" s="19">
        <f t="shared" si="26"/>
        <v>1340.84</v>
      </c>
      <c r="T183" s="19">
        <f t="shared" si="27"/>
        <v>0</v>
      </c>
      <c r="U183" s="47">
        <f t="shared" si="28"/>
        <v>72.040000000000006</v>
      </c>
      <c r="V183" s="48">
        <f t="shared" si="29"/>
        <v>3.6659999999999999</v>
      </c>
    </row>
    <row r="184" spans="1:22" x14ac:dyDescent="0.25">
      <c r="A184">
        <v>36252</v>
      </c>
      <c r="B184">
        <v>2250</v>
      </c>
      <c r="C184">
        <v>2250</v>
      </c>
      <c r="D184">
        <v>1340.84</v>
      </c>
      <c r="E184">
        <v>1340.84</v>
      </c>
      <c r="F184">
        <v>72.040000000000006</v>
      </c>
      <c r="G184">
        <v>3652</v>
      </c>
      <c r="H184">
        <v>3.6659999999999999</v>
      </c>
      <c r="L184" s="17">
        <f t="shared" si="20"/>
        <v>36.252000000000002</v>
      </c>
      <c r="M184" s="18">
        <f t="shared" si="21"/>
        <v>3652</v>
      </c>
      <c r="N184" s="4">
        <f>M184*60*'Berechnungen 525d'!$D$9/1000</f>
        <v>185.36619574468085</v>
      </c>
      <c r="O184" s="20">
        <f t="shared" si="22"/>
        <v>2250</v>
      </c>
      <c r="P184" s="20">
        <f t="shared" si="23"/>
        <v>2250</v>
      </c>
      <c r="Q184" s="20">
        <f t="shared" si="24"/>
        <v>0</v>
      </c>
      <c r="R184" s="19">
        <f t="shared" si="25"/>
        <v>1340.84</v>
      </c>
      <c r="S184" s="19">
        <f t="shared" si="26"/>
        <v>1340.84</v>
      </c>
      <c r="T184" s="19">
        <f t="shared" si="27"/>
        <v>0</v>
      </c>
      <c r="U184" s="47">
        <f t="shared" si="28"/>
        <v>72.040000000000006</v>
      </c>
      <c r="V184" s="48">
        <f t="shared" si="29"/>
        <v>3.6659999999999999</v>
      </c>
    </row>
    <row r="185" spans="1:22" x14ac:dyDescent="0.25">
      <c r="A185">
        <v>36443</v>
      </c>
      <c r="B185">
        <v>2250</v>
      </c>
      <c r="C185">
        <v>2250</v>
      </c>
      <c r="D185">
        <v>1340.84</v>
      </c>
      <c r="E185">
        <v>1340.84</v>
      </c>
      <c r="F185">
        <v>72.13</v>
      </c>
      <c r="G185">
        <v>3652</v>
      </c>
      <c r="H185">
        <v>3.6659999999999999</v>
      </c>
      <c r="L185" s="17">
        <f t="shared" si="20"/>
        <v>36.442999999999998</v>
      </c>
      <c r="M185" s="18">
        <f t="shared" si="21"/>
        <v>3652</v>
      </c>
      <c r="N185" s="4">
        <f>M185*60*'Berechnungen 525d'!$D$9/1000</f>
        <v>185.36619574468085</v>
      </c>
      <c r="O185" s="20">
        <f t="shared" si="22"/>
        <v>2250</v>
      </c>
      <c r="P185" s="20">
        <f t="shared" si="23"/>
        <v>2250</v>
      </c>
      <c r="Q185" s="20">
        <f t="shared" si="24"/>
        <v>0</v>
      </c>
      <c r="R185" s="19">
        <f t="shared" si="25"/>
        <v>1340.84</v>
      </c>
      <c r="S185" s="19">
        <f t="shared" si="26"/>
        <v>1340.84</v>
      </c>
      <c r="T185" s="19">
        <f t="shared" si="27"/>
        <v>0</v>
      </c>
      <c r="U185" s="47">
        <f t="shared" si="28"/>
        <v>72.13</v>
      </c>
      <c r="V185" s="48">
        <f t="shared" si="29"/>
        <v>3.6659999999999999</v>
      </c>
    </row>
    <row r="186" spans="1:22" x14ac:dyDescent="0.25">
      <c r="A186">
        <v>36643</v>
      </c>
      <c r="B186">
        <v>2250</v>
      </c>
      <c r="C186">
        <v>2250</v>
      </c>
      <c r="D186">
        <v>1340.84</v>
      </c>
      <c r="E186">
        <v>1340.84</v>
      </c>
      <c r="F186">
        <v>72.13</v>
      </c>
      <c r="G186">
        <v>3652</v>
      </c>
      <c r="H186">
        <v>3.6659999999999999</v>
      </c>
      <c r="L186" s="17">
        <f t="shared" si="20"/>
        <v>36.643000000000001</v>
      </c>
      <c r="M186" s="18">
        <f t="shared" si="21"/>
        <v>3652</v>
      </c>
      <c r="N186" s="4">
        <f>M186*60*'Berechnungen 525d'!$D$9/1000</f>
        <v>185.36619574468085</v>
      </c>
      <c r="O186" s="20">
        <f t="shared" si="22"/>
        <v>2250</v>
      </c>
      <c r="P186" s="20">
        <f t="shared" si="23"/>
        <v>2250</v>
      </c>
      <c r="Q186" s="20">
        <f t="shared" si="24"/>
        <v>0</v>
      </c>
      <c r="R186" s="19">
        <f t="shared" si="25"/>
        <v>1340.84</v>
      </c>
      <c r="S186" s="19">
        <f t="shared" si="26"/>
        <v>1340.84</v>
      </c>
      <c r="T186" s="19">
        <f t="shared" si="27"/>
        <v>0</v>
      </c>
      <c r="U186" s="47">
        <f t="shared" si="28"/>
        <v>72.13</v>
      </c>
      <c r="V186" s="48">
        <f t="shared" si="29"/>
        <v>3.6659999999999999</v>
      </c>
    </row>
    <row r="187" spans="1:22" x14ac:dyDescent="0.25">
      <c r="A187">
        <v>36833</v>
      </c>
      <c r="B187">
        <v>2250</v>
      </c>
      <c r="C187">
        <v>2250</v>
      </c>
      <c r="D187">
        <v>1340.84</v>
      </c>
      <c r="E187">
        <v>1340.84</v>
      </c>
      <c r="F187">
        <v>72.13</v>
      </c>
      <c r="G187">
        <v>3652</v>
      </c>
      <c r="H187">
        <v>3.6619999999999999</v>
      </c>
      <c r="L187" s="17">
        <f t="shared" si="20"/>
        <v>36.832999999999998</v>
      </c>
      <c r="M187" s="18">
        <f t="shared" si="21"/>
        <v>3652</v>
      </c>
      <c r="N187" s="4">
        <f>M187*60*'Berechnungen 525d'!$D$9/1000</f>
        <v>185.36619574468085</v>
      </c>
      <c r="O187" s="20">
        <f t="shared" si="22"/>
        <v>2250</v>
      </c>
      <c r="P187" s="20">
        <f t="shared" si="23"/>
        <v>2250</v>
      </c>
      <c r="Q187" s="20">
        <f t="shared" si="24"/>
        <v>0</v>
      </c>
      <c r="R187" s="19">
        <f t="shared" si="25"/>
        <v>1340.84</v>
      </c>
      <c r="S187" s="19">
        <f t="shared" si="26"/>
        <v>1340.84</v>
      </c>
      <c r="T187" s="19">
        <f t="shared" si="27"/>
        <v>0</v>
      </c>
      <c r="U187" s="47">
        <f t="shared" si="28"/>
        <v>72.13</v>
      </c>
      <c r="V187" s="48">
        <f t="shared" si="29"/>
        <v>3.6619999999999999</v>
      </c>
    </row>
    <row r="188" spans="1:22" x14ac:dyDescent="0.25">
      <c r="A188">
        <v>37024</v>
      </c>
      <c r="B188">
        <v>2250</v>
      </c>
      <c r="C188">
        <v>2250</v>
      </c>
      <c r="D188">
        <v>1340.84</v>
      </c>
      <c r="E188">
        <v>1340.84</v>
      </c>
      <c r="F188">
        <v>72.13</v>
      </c>
      <c r="G188">
        <v>3652</v>
      </c>
      <c r="H188">
        <v>3.6619999999999999</v>
      </c>
      <c r="L188" s="17">
        <f t="shared" si="20"/>
        <v>37.024000000000001</v>
      </c>
      <c r="M188" s="18">
        <f t="shared" si="21"/>
        <v>3652</v>
      </c>
      <c r="N188" s="4">
        <f>M188*60*'Berechnungen 525d'!$D$9/1000</f>
        <v>185.36619574468085</v>
      </c>
      <c r="O188" s="20">
        <f t="shared" si="22"/>
        <v>2250</v>
      </c>
      <c r="P188" s="20">
        <f t="shared" si="23"/>
        <v>2250</v>
      </c>
      <c r="Q188" s="20">
        <f t="shared" si="24"/>
        <v>0</v>
      </c>
      <c r="R188" s="19">
        <f t="shared" si="25"/>
        <v>1340.84</v>
      </c>
      <c r="S188" s="19">
        <f t="shared" si="26"/>
        <v>1340.84</v>
      </c>
      <c r="T188" s="19">
        <f t="shared" si="27"/>
        <v>0</v>
      </c>
      <c r="U188" s="47">
        <f t="shared" si="28"/>
        <v>72.13</v>
      </c>
      <c r="V188" s="48">
        <f t="shared" si="29"/>
        <v>3.6619999999999999</v>
      </c>
    </row>
    <row r="189" spans="1:22" x14ac:dyDescent="0.25">
      <c r="A189">
        <v>37214</v>
      </c>
      <c r="B189">
        <v>2248</v>
      </c>
      <c r="C189">
        <v>2250</v>
      </c>
      <c r="D189">
        <v>1340.84</v>
      </c>
      <c r="E189">
        <v>1340.84</v>
      </c>
      <c r="F189">
        <v>72.13</v>
      </c>
      <c r="G189">
        <v>3652</v>
      </c>
      <c r="H189">
        <v>3.6619999999999999</v>
      </c>
      <c r="L189" s="17">
        <f t="shared" ref="L189:L210" si="30">A189/1000</f>
        <v>37.213999999999999</v>
      </c>
      <c r="M189" s="18">
        <f t="shared" ref="M189:M210" si="31">IF(ISBLANK(G189),M188,G189)</f>
        <v>3652</v>
      </c>
      <c r="N189" s="4">
        <f>M189*60*'Berechnungen 525d'!$D$9/1000</f>
        <v>185.36619574468085</v>
      </c>
      <c r="O189" s="20">
        <f t="shared" ref="O189:O210" si="32">IF(ISBLANK(B189),O188,B189)</f>
        <v>2248</v>
      </c>
      <c r="P189" s="20">
        <f t="shared" ref="P189:P210" si="33">IF(ISBLANK(C189),P188,C189)</f>
        <v>2250</v>
      </c>
      <c r="Q189" s="20">
        <f t="shared" ref="Q189:Q210" si="34">O189-P189</f>
        <v>-2</v>
      </c>
      <c r="R189" s="19">
        <f t="shared" ref="R189:R210" si="35">IF(ISBLANK(E189),R188,E189)</f>
        <v>1340.84</v>
      </c>
      <c r="S189" s="19">
        <f t="shared" ref="S189:S210" si="36">IF(ISBLANK(D189),S188,D189)</f>
        <v>1340.84</v>
      </c>
      <c r="T189" s="19">
        <f t="shared" ref="T189:T210" si="37">R189-S189</f>
        <v>0</v>
      </c>
      <c r="U189" s="47">
        <f t="shared" ref="U189:U210" si="38">F189</f>
        <v>72.13</v>
      </c>
      <c r="V189" s="48">
        <f t="shared" ref="V189:V210" si="39">H189</f>
        <v>3.6619999999999999</v>
      </c>
    </row>
    <row r="190" spans="1:22" x14ac:dyDescent="0.25">
      <c r="A190">
        <v>37404</v>
      </c>
      <c r="B190">
        <v>2248</v>
      </c>
      <c r="C190">
        <v>2250</v>
      </c>
      <c r="D190">
        <v>1340.84</v>
      </c>
      <c r="E190">
        <v>1351.07</v>
      </c>
      <c r="F190">
        <v>72.13</v>
      </c>
      <c r="G190">
        <v>3652</v>
      </c>
      <c r="H190">
        <v>3.6619999999999999</v>
      </c>
      <c r="L190" s="17">
        <f t="shared" si="30"/>
        <v>37.404000000000003</v>
      </c>
      <c r="M190" s="18">
        <f t="shared" si="31"/>
        <v>3652</v>
      </c>
      <c r="N190" s="4">
        <f>M190*60*'Berechnungen 525d'!$D$9/1000</f>
        <v>185.36619574468085</v>
      </c>
      <c r="O190" s="20">
        <f t="shared" si="32"/>
        <v>2248</v>
      </c>
      <c r="P190" s="20">
        <f t="shared" si="33"/>
        <v>2250</v>
      </c>
      <c r="Q190" s="20">
        <f t="shared" si="34"/>
        <v>-2</v>
      </c>
      <c r="R190" s="19">
        <f t="shared" si="35"/>
        <v>1351.07</v>
      </c>
      <c r="S190" s="19">
        <f t="shared" si="36"/>
        <v>1340.84</v>
      </c>
      <c r="T190" s="19">
        <f t="shared" si="37"/>
        <v>10.230000000000018</v>
      </c>
      <c r="U190" s="47">
        <f t="shared" si="38"/>
        <v>72.13</v>
      </c>
      <c r="V190" s="48">
        <f t="shared" si="39"/>
        <v>3.6619999999999999</v>
      </c>
    </row>
    <row r="191" spans="1:22" x14ac:dyDescent="0.25">
      <c r="A191">
        <v>37584</v>
      </c>
      <c r="B191">
        <v>2248</v>
      </c>
      <c r="C191">
        <v>2250</v>
      </c>
      <c r="D191">
        <v>1340.84</v>
      </c>
      <c r="E191">
        <v>1351.07</v>
      </c>
      <c r="F191">
        <v>72.13</v>
      </c>
      <c r="G191">
        <v>3720</v>
      </c>
      <c r="H191">
        <v>3.6619999999999999</v>
      </c>
      <c r="L191" s="17">
        <f t="shared" si="30"/>
        <v>37.584000000000003</v>
      </c>
      <c r="M191" s="18">
        <f t="shared" si="31"/>
        <v>3720</v>
      </c>
      <c r="N191" s="4">
        <f>M191*60*'Berechnungen 525d'!$D$9/1000</f>
        <v>188.81770212765957</v>
      </c>
      <c r="O191" s="20">
        <f t="shared" si="32"/>
        <v>2248</v>
      </c>
      <c r="P191" s="20">
        <f t="shared" si="33"/>
        <v>2250</v>
      </c>
      <c r="Q191" s="20">
        <f t="shared" si="34"/>
        <v>-2</v>
      </c>
      <c r="R191" s="19">
        <f t="shared" si="35"/>
        <v>1351.07</v>
      </c>
      <c r="S191" s="19">
        <f t="shared" si="36"/>
        <v>1340.84</v>
      </c>
      <c r="T191" s="19">
        <f t="shared" si="37"/>
        <v>10.230000000000018</v>
      </c>
      <c r="U191" s="47">
        <f t="shared" si="38"/>
        <v>72.13</v>
      </c>
      <c r="V191" s="48">
        <f t="shared" si="39"/>
        <v>3.6619999999999999</v>
      </c>
    </row>
    <row r="192" spans="1:22" x14ac:dyDescent="0.25">
      <c r="A192">
        <v>37775</v>
      </c>
      <c r="B192">
        <v>2248</v>
      </c>
      <c r="C192">
        <v>2250</v>
      </c>
      <c r="D192">
        <v>1340.84</v>
      </c>
      <c r="E192">
        <v>1351.07</v>
      </c>
      <c r="F192">
        <v>72.08</v>
      </c>
      <c r="G192">
        <v>3720</v>
      </c>
      <c r="H192">
        <v>3.6619999999999999</v>
      </c>
      <c r="L192" s="17">
        <f t="shared" si="30"/>
        <v>37.774999999999999</v>
      </c>
      <c r="M192" s="18">
        <f t="shared" si="31"/>
        <v>3720</v>
      </c>
      <c r="N192" s="4">
        <f>M192*60*'Berechnungen 525d'!$D$9/1000</f>
        <v>188.81770212765957</v>
      </c>
      <c r="O192" s="20">
        <f t="shared" si="32"/>
        <v>2248</v>
      </c>
      <c r="P192" s="20">
        <f t="shared" si="33"/>
        <v>2250</v>
      </c>
      <c r="Q192" s="20">
        <f t="shared" si="34"/>
        <v>-2</v>
      </c>
      <c r="R192" s="19">
        <f t="shared" si="35"/>
        <v>1351.07</v>
      </c>
      <c r="S192" s="19">
        <f t="shared" si="36"/>
        <v>1340.84</v>
      </c>
      <c r="T192" s="19">
        <f t="shared" si="37"/>
        <v>10.230000000000018</v>
      </c>
      <c r="U192" s="47">
        <f t="shared" si="38"/>
        <v>72.08</v>
      </c>
      <c r="V192" s="48">
        <f t="shared" si="39"/>
        <v>3.6619999999999999</v>
      </c>
    </row>
    <row r="193" spans="1:22" x14ac:dyDescent="0.25">
      <c r="A193">
        <v>37965</v>
      </c>
      <c r="B193">
        <v>2248</v>
      </c>
      <c r="C193">
        <v>2250</v>
      </c>
      <c r="D193">
        <v>1340.84</v>
      </c>
      <c r="E193">
        <v>1351.07</v>
      </c>
      <c r="F193">
        <v>72.08</v>
      </c>
      <c r="G193">
        <v>3720</v>
      </c>
      <c r="H193">
        <v>3.6619999999999999</v>
      </c>
      <c r="L193" s="17">
        <f t="shared" si="30"/>
        <v>37.965000000000003</v>
      </c>
      <c r="M193" s="18">
        <f t="shared" si="31"/>
        <v>3720</v>
      </c>
      <c r="N193" s="4">
        <f>M193*60*'Berechnungen 525d'!$D$9/1000</f>
        <v>188.81770212765957</v>
      </c>
      <c r="O193" s="20">
        <f t="shared" si="32"/>
        <v>2248</v>
      </c>
      <c r="P193" s="20">
        <f t="shared" si="33"/>
        <v>2250</v>
      </c>
      <c r="Q193" s="20">
        <f t="shared" si="34"/>
        <v>-2</v>
      </c>
      <c r="R193" s="19">
        <f t="shared" si="35"/>
        <v>1351.07</v>
      </c>
      <c r="S193" s="19">
        <f t="shared" si="36"/>
        <v>1340.84</v>
      </c>
      <c r="T193" s="19">
        <f t="shared" si="37"/>
        <v>10.230000000000018</v>
      </c>
      <c r="U193" s="47">
        <f t="shared" si="38"/>
        <v>72.08</v>
      </c>
      <c r="V193" s="48">
        <f t="shared" si="39"/>
        <v>3.6619999999999999</v>
      </c>
    </row>
    <row r="194" spans="1:22" x14ac:dyDescent="0.25">
      <c r="A194">
        <v>38145</v>
      </c>
      <c r="B194">
        <v>2248</v>
      </c>
      <c r="C194">
        <v>2250</v>
      </c>
      <c r="D194">
        <v>1340.84</v>
      </c>
      <c r="E194">
        <v>1351.07</v>
      </c>
      <c r="F194">
        <v>72.08</v>
      </c>
      <c r="G194">
        <v>3720</v>
      </c>
      <c r="H194">
        <v>3.6579999999999999</v>
      </c>
      <c r="L194" s="17">
        <f t="shared" si="30"/>
        <v>38.145000000000003</v>
      </c>
      <c r="M194" s="18">
        <f t="shared" si="31"/>
        <v>3720</v>
      </c>
      <c r="N194" s="4">
        <f>M194*60*'Berechnungen 525d'!$D$9/1000</f>
        <v>188.81770212765957</v>
      </c>
      <c r="O194" s="20">
        <f t="shared" si="32"/>
        <v>2248</v>
      </c>
      <c r="P194" s="20">
        <f t="shared" si="33"/>
        <v>2250</v>
      </c>
      <c r="Q194" s="20">
        <f t="shared" si="34"/>
        <v>-2</v>
      </c>
      <c r="R194" s="19">
        <f t="shared" si="35"/>
        <v>1351.07</v>
      </c>
      <c r="S194" s="19">
        <f t="shared" si="36"/>
        <v>1340.84</v>
      </c>
      <c r="T194" s="19">
        <f t="shared" si="37"/>
        <v>10.230000000000018</v>
      </c>
      <c r="U194" s="47">
        <f t="shared" si="38"/>
        <v>72.08</v>
      </c>
      <c r="V194" s="48">
        <f t="shared" si="39"/>
        <v>3.6579999999999999</v>
      </c>
    </row>
    <row r="195" spans="1:22" x14ac:dyDescent="0.25">
      <c r="A195">
        <v>38335</v>
      </c>
      <c r="B195">
        <v>2248</v>
      </c>
      <c r="C195">
        <v>2250</v>
      </c>
      <c r="D195">
        <v>1340.84</v>
      </c>
      <c r="E195">
        <v>1351.07</v>
      </c>
      <c r="F195">
        <v>72.08</v>
      </c>
      <c r="G195">
        <v>3720</v>
      </c>
      <c r="H195">
        <v>3.6579999999999999</v>
      </c>
      <c r="L195" s="17">
        <f t="shared" si="30"/>
        <v>38.335000000000001</v>
      </c>
      <c r="M195" s="18">
        <f t="shared" si="31"/>
        <v>3720</v>
      </c>
      <c r="N195" s="4">
        <f>M195*60*'Berechnungen 525d'!$D$9/1000</f>
        <v>188.81770212765957</v>
      </c>
      <c r="O195" s="20">
        <f t="shared" si="32"/>
        <v>2248</v>
      </c>
      <c r="P195" s="20">
        <f t="shared" si="33"/>
        <v>2250</v>
      </c>
      <c r="Q195" s="20">
        <f t="shared" si="34"/>
        <v>-2</v>
      </c>
      <c r="R195" s="19">
        <f t="shared" si="35"/>
        <v>1351.07</v>
      </c>
      <c r="S195" s="19">
        <f t="shared" si="36"/>
        <v>1340.84</v>
      </c>
      <c r="T195" s="19">
        <f t="shared" si="37"/>
        <v>10.230000000000018</v>
      </c>
      <c r="U195" s="47">
        <f t="shared" si="38"/>
        <v>72.08</v>
      </c>
      <c r="V195" s="48">
        <f t="shared" si="39"/>
        <v>3.6579999999999999</v>
      </c>
    </row>
    <row r="196" spans="1:22" x14ac:dyDescent="0.25">
      <c r="A196">
        <v>38506</v>
      </c>
      <c r="B196">
        <v>2234</v>
      </c>
      <c r="C196">
        <v>2250</v>
      </c>
      <c r="D196">
        <v>1340.84</v>
      </c>
      <c r="E196">
        <v>1351.07</v>
      </c>
      <c r="F196">
        <v>72.08</v>
      </c>
      <c r="G196">
        <v>3720</v>
      </c>
      <c r="H196">
        <v>3.6579999999999999</v>
      </c>
      <c r="L196" s="17">
        <f t="shared" si="30"/>
        <v>38.506</v>
      </c>
      <c r="M196" s="18">
        <f t="shared" si="31"/>
        <v>3720</v>
      </c>
      <c r="N196" s="4">
        <f>M196*60*'Berechnungen 525d'!$D$9/1000</f>
        <v>188.81770212765957</v>
      </c>
      <c r="O196" s="20">
        <f t="shared" si="32"/>
        <v>2234</v>
      </c>
      <c r="P196" s="20">
        <f t="shared" si="33"/>
        <v>2250</v>
      </c>
      <c r="Q196" s="20">
        <f t="shared" si="34"/>
        <v>-16</v>
      </c>
      <c r="R196" s="19">
        <f t="shared" si="35"/>
        <v>1351.07</v>
      </c>
      <c r="S196" s="19">
        <f t="shared" si="36"/>
        <v>1340.84</v>
      </c>
      <c r="T196" s="19">
        <f t="shared" si="37"/>
        <v>10.230000000000018</v>
      </c>
      <c r="U196" s="47">
        <f t="shared" si="38"/>
        <v>72.08</v>
      </c>
      <c r="V196" s="48">
        <f t="shared" si="39"/>
        <v>3.6579999999999999</v>
      </c>
    </row>
    <row r="197" spans="1:22" x14ac:dyDescent="0.25">
      <c r="A197">
        <v>38706</v>
      </c>
      <c r="B197">
        <v>2234</v>
      </c>
      <c r="C197">
        <v>2250</v>
      </c>
      <c r="D197">
        <v>1340.84</v>
      </c>
      <c r="E197">
        <v>1340.84</v>
      </c>
      <c r="F197">
        <v>72.08</v>
      </c>
      <c r="G197">
        <v>3720</v>
      </c>
      <c r="H197">
        <v>3.6579999999999999</v>
      </c>
      <c r="L197" s="17">
        <f t="shared" si="30"/>
        <v>38.706000000000003</v>
      </c>
      <c r="M197" s="18">
        <f t="shared" si="31"/>
        <v>3720</v>
      </c>
      <c r="N197" s="4">
        <f>M197*60*'Berechnungen 525d'!$D$9/1000</f>
        <v>188.81770212765957</v>
      </c>
      <c r="O197" s="20">
        <f t="shared" si="32"/>
        <v>2234</v>
      </c>
      <c r="P197" s="20">
        <f t="shared" si="33"/>
        <v>2250</v>
      </c>
      <c r="Q197" s="20">
        <f t="shared" si="34"/>
        <v>-16</v>
      </c>
      <c r="R197" s="19">
        <f t="shared" si="35"/>
        <v>1340.84</v>
      </c>
      <c r="S197" s="19">
        <f t="shared" si="36"/>
        <v>1340.84</v>
      </c>
      <c r="T197" s="19">
        <f t="shared" si="37"/>
        <v>0</v>
      </c>
      <c r="U197" s="47">
        <f t="shared" si="38"/>
        <v>72.08</v>
      </c>
      <c r="V197" s="48">
        <f t="shared" si="39"/>
        <v>3.6579999999999999</v>
      </c>
    </row>
    <row r="198" spans="1:22" x14ac:dyDescent="0.25">
      <c r="A198">
        <v>38896</v>
      </c>
      <c r="B198">
        <v>2234</v>
      </c>
      <c r="C198">
        <v>2250</v>
      </c>
      <c r="D198">
        <v>1340.84</v>
      </c>
      <c r="E198">
        <v>1340.84</v>
      </c>
      <c r="F198">
        <v>72.08</v>
      </c>
      <c r="G198">
        <v>3791</v>
      </c>
      <c r="H198">
        <v>3.6579999999999999</v>
      </c>
      <c r="L198" s="17">
        <f t="shared" si="30"/>
        <v>38.896000000000001</v>
      </c>
      <c r="M198" s="18">
        <f t="shared" si="31"/>
        <v>3791</v>
      </c>
      <c r="N198" s="4">
        <f>M198*60*'Berechnungen 525d'!$D$9/1000</f>
        <v>192.42148085106382</v>
      </c>
      <c r="O198" s="20">
        <f t="shared" si="32"/>
        <v>2234</v>
      </c>
      <c r="P198" s="20">
        <f t="shared" si="33"/>
        <v>2250</v>
      </c>
      <c r="Q198" s="20">
        <f t="shared" si="34"/>
        <v>-16</v>
      </c>
      <c r="R198" s="19">
        <f t="shared" si="35"/>
        <v>1340.84</v>
      </c>
      <c r="S198" s="19">
        <f t="shared" si="36"/>
        <v>1340.84</v>
      </c>
      <c r="T198" s="19">
        <f t="shared" si="37"/>
        <v>0</v>
      </c>
      <c r="U198" s="47">
        <f t="shared" si="38"/>
        <v>72.08</v>
      </c>
      <c r="V198" s="48">
        <f t="shared" si="39"/>
        <v>3.6579999999999999</v>
      </c>
    </row>
    <row r="199" spans="1:22" x14ac:dyDescent="0.25">
      <c r="A199">
        <v>39066</v>
      </c>
      <c r="B199">
        <v>2234</v>
      </c>
      <c r="C199">
        <v>2250</v>
      </c>
      <c r="D199">
        <v>1340.84</v>
      </c>
      <c r="E199">
        <v>1340.84</v>
      </c>
      <c r="F199">
        <v>72.180000000000007</v>
      </c>
      <c r="G199">
        <v>3791</v>
      </c>
      <c r="H199">
        <v>3.6579999999999999</v>
      </c>
      <c r="L199" s="17">
        <f t="shared" si="30"/>
        <v>39.066000000000003</v>
      </c>
      <c r="M199" s="18">
        <f t="shared" si="31"/>
        <v>3791</v>
      </c>
      <c r="N199" s="4">
        <f>M199*60*'Berechnungen 525d'!$D$9/1000</f>
        <v>192.42148085106382</v>
      </c>
      <c r="O199" s="20">
        <f t="shared" si="32"/>
        <v>2234</v>
      </c>
      <c r="P199" s="20">
        <f t="shared" si="33"/>
        <v>2250</v>
      </c>
      <c r="Q199" s="20">
        <f t="shared" si="34"/>
        <v>-16</v>
      </c>
      <c r="R199" s="19">
        <f t="shared" si="35"/>
        <v>1340.84</v>
      </c>
      <c r="S199" s="19">
        <f t="shared" si="36"/>
        <v>1340.84</v>
      </c>
      <c r="T199" s="19">
        <f t="shared" si="37"/>
        <v>0</v>
      </c>
      <c r="U199" s="47">
        <f t="shared" si="38"/>
        <v>72.180000000000007</v>
      </c>
      <c r="V199" s="48">
        <f t="shared" si="39"/>
        <v>3.6579999999999999</v>
      </c>
    </row>
    <row r="200" spans="1:22" x14ac:dyDescent="0.25">
      <c r="A200">
        <v>39267</v>
      </c>
      <c r="B200">
        <v>2234</v>
      </c>
      <c r="C200">
        <v>2250</v>
      </c>
      <c r="D200">
        <v>1340.84</v>
      </c>
      <c r="E200">
        <v>1340.84</v>
      </c>
      <c r="F200">
        <v>72.180000000000007</v>
      </c>
      <c r="G200">
        <v>3791</v>
      </c>
      <c r="H200">
        <v>3.6579999999999999</v>
      </c>
      <c r="L200" s="17">
        <f t="shared" si="30"/>
        <v>39.267000000000003</v>
      </c>
      <c r="M200" s="18">
        <f t="shared" si="31"/>
        <v>3791</v>
      </c>
      <c r="N200" s="4">
        <f>M200*60*'Berechnungen 525d'!$D$9/1000</f>
        <v>192.42148085106382</v>
      </c>
      <c r="O200" s="20">
        <f t="shared" si="32"/>
        <v>2234</v>
      </c>
      <c r="P200" s="20">
        <f t="shared" si="33"/>
        <v>2250</v>
      </c>
      <c r="Q200" s="20">
        <f t="shared" si="34"/>
        <v>-16</v>
      </c>
      <c r="R200" s="19">
        <f t="shared" si="35"/>
        <v>1340.84</v>
      </c>
      <c r="S200" s="19">
        <f t="shared" si="36"/>
        <v>1340.84</v>
      </c>
      <c r="T200" s="19">
        <f t="shared" si="37"/>
        <v>0</v>
      </c>
      <c r="U200" s="47">
        <f t="shared" si="38"/>
        <v>72.180000000000007</v>
      </c>
      <c r="V200" s="48">
        <f t="shared" si="39"/>
        <v>3.6579999999999999</v>
      </c>
    </row>
    <row r="201" spans="1:22" x14ac:dyDescent="0.25">
      <c r="A201">
        <v>39437</v>
      </c>
      <c r="B201">
        <v>2234</v>
      </c>
      <c r="C201">
        <v>2250</v>
      </c>
      <c r="D201">
        <v>1340.84</v>
      </c>
      <c r="E201">
        <v>1340.84</v>
      </c>
      <c r="F201">
        <v>72.180000000000007</v>
      </c>
      <c r="G201">
        <v>3791</v>
      </c>
      <c r="H201">
        <v>3.649</v>
      </c>
      <c r="L201" s="17">
        <f t="shared" si="30"/>
        <v>39.436999999999998</v>
      </c>
      <c r="M201" s="18">
        <f t="shared" si="31"/>
        <v>3791</v>
      </c>
      <c r="N201" s="4">
        <f>M201*60*'Berechnungen 525d'!$D$9/1000</f>
        <v>192.42148085106382</v>
      </c>
      <c r="O201" s="20">
        <f t="shared" si="32"/>
        <v>2234</v>
      </c>
      <c r="P201" s="20">
        <f t="shared" si="33"/>
        <v>2250</v>
      </c>
      <c r="Q201" s="20">
        <f t="shared" si="34"/>
        <v>-16</v>
      </c>
      <c r="R201" s="19">
        <f t="shared" si="35"/>
        <v>1340.84</v>
      </c>
      <c r="S201" s="19">
        <f t="shared" si="36"/>
        <v>1340.84</v>
      </c>
      <c r="T201" s="19">
        <f t="shared" si="37"/>
        <v>0</v>
      </c>
      <c r="U201" s="47">
        <f t="shared" si="38"/>
        <v>72.180000000000007</v>
      </c>
      <c r="V201" s="48">
        <f t="shared" si="39"/>
        <v>3.649</v>
      </c>
    </row>
    <row r="202" spans="1:22" x14ac:dyDescent="0.25">
      <c r="A202">
        <v>39627</v>
      </c>
      <c r="B202">
        <v>2234</v>
      </c>
      <c r="C202">
        <v>2250</v>
      </c>
      <c r="D202">
        <v>1340.84</v>
      </c>
      <c r="E202">
        <v>1340.84</v>
      </c>
      <c r="F202">
        <v>72.180000000000007</v>
      </c>
      <c r="G202">
        <v>3791</v>
      </c>
      <c r="H202">
        <v>3.649</v>
      </c>
      <c r="L202" s="17">
        <f t="shared" si="30"/>
        <v>39.627000000000002</v>
      </c>
      <c r="M202" s="18">
        <f t="shared" si="31"/>
        <v>3791</v>
      </c>
      <c r="N202" s="4">
        <f>M202*60*'Berechnungen 525d'!$D$9/1000</f>
        <v>192.42148085106382</v>
      </c>
      <c r="O202" s="20">
        <f t="shared" si="32"/>
        <v>2234</v>
      </c>
      <c r="P202" s="20">
        <f t="shared" si="33"/>
        <v>2250</v>
      </c>
      <c r="Q202" s="20">
        <f t="shared" si="34"/>
        <v>-16</v>
      </c>
      <c r="R202" s="19">
        <f t="shared" si="35"/>
        <v>1340.84</v>
      </c>
      <c r="S202" s="19">
        <f t="shared" si="36"/>
        <v>1340.84</v>
      </c>
      <c r="T202" s="19">
        <f t="shared" si="37"/>
        <v>0</v>
      </c>
      <c r="U202" s="47">
        <f t="shared" si="38"/>
        <v>72.180000000000007</v>
      </c>
      <c r="V202" s="48">
        <f t="shared" si="39"/>
        <v>3.649</v>
      </c>
    </row>
    <row r="203" spans="1:22" x14ac:dyDescent="0.25">
      <c r="A203">
        <v>39886.248675015202</v>
      </c>
      <c r="B203">
        <v>2218</v>
      </c>
      <c r="C203">
        <v>2250</v>
      </c>
      <c r="D203">
        <v>1340.84</v>
      </c>
      <c r="E203">
        <v>1340.84</v>
      </c>
      <c r="F203">
        <v>72.180000000000007</v>
      </c>
      <c r="G203">
        <v>3791</v>
      </c>
      <c r="H203">
        <v>3.649</v>
      </c>
      <c r="L203" s="17">
        <f t="shared" si="30"/>
        <v>39.886248675015203</v>
      </c>
      <c r="M203" s="18">
        <f t="shared" si="31"/>
        <v>3791</v>
      </c>
      <c r="N203" s="4">
        <f>M203*60*'Berechnungen 525d'!$D$9/1000</f>
        <v>192.42148085106382</v>
      </c>
      <c r="O203" s="20">
        <f t="shared" si="32"/>
        <v>2218</v>
      </c>
      <c r="P203" s="20">
        <f t="shared" si="33"/>
        <v>2250</v>
      </c>
      <c r="Q203" s="20">
        <f t="shared" si="34"/>
        <v>-32</v>
      </c>
      <c r="R203" s="19">
        <f t="shared" si="35"/>
        <v>1340.84</v>
      </c>
      <c r="S203" s="19">
        <f t="shared" si="36"/>
        <v>1340.84</v>
      </c>
      <c r="T203" s="19">
        <f t="shared" si="37"/>
        <v>0</v>
      </c>
      <c r="U203" s="47">
        <f t="shared" si="38"/>
        <v>72.180000000000007</v>
      </c>
      <c r="V203" s="48">
        <f t="shared" si="39"/>
        <v>3.649</v>
      </c>
    </row>
    <row r="204" spans="1:22" x14ac:dyDescent="0.25">
      <c r="A204">
        <v>40075.108043081404</v>
      </c>
      <c r="B204">
        <v>2218</v>
      </c>
      <c r="C204">
        <v>2250</v>
      </c>
      <c r="D204">
        <v>1340.84</v>
      </c>
      <c r="E204">
        <v>1340.84</v>
      </c>
      <c r="F204">
        <v>72.180000000000007</v>
      </c>
      <c r="G204">
        <v>3791</v>
      </c>
      <c r="H204">
        <v>3.649</v>
      </c>
      <c r="L204" s="17">
        <f t="shared" si="30"/>
        <v>40.075108043081407</v>
      </c>
      <c r="M204" s="18">
        <f t="shared" si="31"/>
        <v>3791</v>
      </c>
      <c r="N204" s="4">
        <f>M204*60*'Berechnungen 525d'!$D$9/1000</f>
        <v>192.42148085106382</v>
      </c>
      <c r="O204" s="20">
        <f t="shared" si="32"/>
        <v>2218</v>
      </c>
      <c r="P204" s="20">
        <f t="shared" si="33"/>
        <v>2250</v>
      </c>
      <c r="Q204" s="20">
        <f t="shared" si="34"/>
        <v>-32</v>
      </c>
      <c r="R204" s="19">
        <f t="shared" si="35"/>
        <v>1340.84</v>
      </c>
      <c r="S204" s="19">
        <f t="shared" si="36"/>
        <v>1340.84</v>
      </c>
      <c r="T204" s="19">
        <f t="shared" si="37"/>
        <v>0</v>
      </c>
      <c r="U204" s="47">
        <f t="shared" si="38"/>
        <v>72.180000000000007</v>
      </c>
      <c r="V204" s="48">
        <f t="shared" si="39"/>
        <v>3.649</v>
      </c>
    </row>
    <row r="205" spans="1:22" x14ac:dyDescent="0.25">
      <c r="A205">
        <v>40263.967411147503</v>
      </c>
      <c r="B205">
        <v>2218</v>
      </c>
      <c r="C205">
        <v>2250</v>
      </c>
      <c r="D205">
        <v>1340.84</v>
      </c>
      <c r="E205">
        <v>1340.84</v>
      </c>
      <c r="F205">
        <v>72.180000000000007</v>
      </c>
      <c r="G205">
        <v>3837</v>
      </c>
      <c r="H205">
        <v>3.649</v>
      </c>
      <c r="L205" s="17">
        <f t="shared" si="30"/>
        <v>40.263967411147505</v>
      </c>
      <c r="M205" s="18">
        <f t="shared" si="31"/>
        <v>3837</v>
      </c>
      <c r="N205" s="4">
        <f>M205*60*'Berechnungen 525d'!$D$9/1000</f>
        <v>194.75632340425531</v>
      </c>
      <c r="O205" s="20">
        <f t="shared" si="32"/>
        <v>2218</v>
      </c>
      <c r="P205" s="20">
        <f t="shared" si="33"/>
        <v>2250</v>
      </c>
      <c r="Q205" s="20">
        <f t="shared" si="34"/>
        <v>-32</v>
      </c>
      <c r="R205" s="19">
        <f t="shared" si="35"/>
        <v>1340.84</v>
      </c>
      <c r="S205" s="19">
        <f t="shared" si="36"/>
        <v>1340.84</v>
      </c>
      <c r="T205" s="19">
        <f t="shared" si="37"/>
        <v>0</v>
      </c>
      <c r="U205" s="47">
        <f t="shared" si="38"/>
        <v>72.180000000000007</v>
      </c>
      <c r="V205" s="48">
        <f t="shared" si="39"/>
        <v>3.649</v>
      </c>
    </row>
    <row r="206" spans="1:22" x14ac:dyDescent="0.25">
      <c r="A206">
        <v>40452.826779213698</v>
      </c>
      <c r="B206">
        <v>2218</v>
      </c>
      <c r="C206">
        <v>2250</v>
      </c>
      <c r="D206">
        <v>1340.84</v>
      </c>
      <c r="E206">
        <v>1340.84</v>
      </c>
      <c r="F206">
        <v>72.040000000000006</v>
      </c>
      <c r="G206">
        <v>3837</v>
      </c>
      <c r="H206">
        <v>3.649</v>
      </c>
      <c r="L206" s="17">
        <f t="shared" si="30"/>
        <v>40.452826779213694</v>
      </c>
      <c r="M206" s="18">
        <f t="shared" si="31"/>
        <v>3837</v>
      </c>
      <c r="N206" s="4">
        <f>M206*60*'Berechnungen 525d'!$D$9/1000</f>
        <v>194.75632340425531</v>
      </c>
      <c r="O206" s="20">
        <f t="shared" si="32"/>
        <v>2218</v>
      </c>
      <c r="P206" s="20">
        <f t="shared" si="33"/>
        <v>2250</v>
      </c>
      <c r="Q206" s="20">
        <f t="shared" si="34"/>
        <v>-32</v>
      </c>
      <c r="R206" s="19">
        <f t="shared" si="35"/>
        <v>1340.84</v>
      </c>
      <c r="S206" s="19">
        <f t="shared" si="36"/>
        <v>1340.84</v>
      </c>
      <c r="T206" s="19">
        <f t="shared" si="37"/>
        <v>0</v>
      </c>
      <c r="U206" s="47">
        <f t="shared" si="38"/>
        <v>72.040000000000006</v>
      </c>
      <c r="V206" s="48">
        <f t="shared" si="39"/>
        <v>3.649</v>
      </c>
    </row>
    <row r="207" spans="1:22" x14ac:dyDescent="0.25">
      <c r="A207">
        <v>40641.686147279797</v>
      </c>
      <c r="B207">
        <v>2218</v>
      </c>
      <c r="C207">
        <v>2250</v>
      </c>
      <c r="D207">
        <v>1340.84</v>
      </c>
      <c r="E207">
        <v>1340.84</v>
      </c>
      <c r="F207">
        <v>72.040000000000006</v>
      </c>
      <c r="G207">
        <v>3837</v>
      </c>
      <c r="H207">
        <v>3.649</v>
      </c>
      <c r="L207" s="17">
        <f t="shared" si="30"/>
        <v>40.641686147279799</v>
      </c>
      <c r="M207" s="18">
        <f t="shared" si="31"/>
        <v>3837</v>
      </c>
      <c r="N207" s="4">
        <f>M207*60*'Berechnungen 525d'!$D$9/1000</f>
        <v>194.75632340425531</v>
      </c>
      <c r="O207" s="20">
        <f t="shared" si="32"/>
        <v>2218</v>
      </c>
      <c r="P207" s="20">
        <f t="shared" si="33"/>
        <v>2250</v>
      </c>
      <c r="Q207" s="20">
        <f t="shared" si="34"/>
        <v>-32</v>
      </c>
      <c r="R207" s="19">
        <f t="shared" si="35"/>
        <v>1340.84</v>
      </c>
      <c r="S207" s="19">
        <f t="shared" si="36"/>
        <v>1340.84</v>
      </c>
      <c r="T207" s="19">
        <f t="shared" si="37"/>
        <v>0</v>
      </c>
      <c r="U207" s="47">
        <f t="shared" si="38"/>
        <v>72.040000000000006</v>
      </c>
      <c r="V207" s="48">
        <f t="shared" si="39"/>
        <v>3.649</v>
      </c>
    </row>
    <row r="208" spans="1:22" x14ac:dyDescent="0.25">
      <c r="A208">
        <v>40830.545515345999</v>
      </c>
      <c r="B208">
        <v>2218</v>
      </c>
      <c r="C208">
        <v>2250</v>
      </c>
      <c r="D208">
        <v>1340.84</v>
      </c>
      <c r="E208">
        <v>1340.84</v>
      </c>
      <c r="F208">
        <v>72.040000000000006</v>
      </c>
      <c r="G208">
        <v>3837</v>
      </c>
      <c r="H208">
        <v>3.6360000000000001</v>
      </c>
      <c r="L208" s="17">
        <f t="shared" si="30"/>
        <v>40.830545515345996</v>
      </c>
      <c r="M208" s="18">
        <f t="shared" si="31"/>
        <v>3837</v>
      </c>
      <c r="N208" s="4">
        <f>M208*60*'Berechnungen 525d'!$D$9/1000</f>
        <v>194.75632340425531</v>
      </c>
      <c r="O208" s="20">
        <f t="shared" si="32"/>
        <v>2218</v>
      </c>
      <c r="P208" s="20">
        <f t="shared" si="33"/>
        <v>2250</v>
      </c>
      <c r="Q208" s="20">
        <f t="shared" si="34"/>
        <v>-32</v>
      </c>
      <c r="R208" s="19">
        <f t="shared" si="35"/>
        <v>1340.84</v>
      </c>
      <c r="S208" s="19">
        <f t="shared" si="36"/>
        <v>1340.84</v>
      </c>
      <c r="T208" s="19">
        <f t="shared" si="37"/>
        <v>0</v>
      </c>
      <c r="U208" s="47">
        <f t="shared" si="38"/>
        <v>72.040000000000006</v>
      </c>
      <c r="V208" s="48">
        <f t="shared" si="39"/>
        <v>3.6360000000000001</v>
      </c>
    </row>
    <row r="209" spans="1:22" x14ac:dyDescent="0.25">
      <c r="A209">
        <v>41019.404883412099</v>
      </c>
      <c r="B209">
        <v>2218</v>
      </c>
      <c r="C209">
        <v>2250</v>
      </c>
      <c r="D209">
        <v>1340.84</v>
      </c>
      <c r="E209">
        <v>1340.84</v>
      </c>
      <c r="F209">
        <v>72.040000000000006</v>
      </c>
      <c r="G209">
        <v>3837</v>
      </c>
      <c r="H209">
        <v>3.6360000000000001</v>
      </c>
      <c r="L209" s="17">
        <f t="shared" si="30"/>
        <v>41.019404883412101</v>
      </c>
      <c r="M209" s="18">
        <f t="shared" si="31"/>
        <v>3837</v>
      </c>
      <c r="N209" s="4">
        <f>M209*60*'Berechnungen 525d'!$D$9/1000</f>
        <v>194.75632340425531</v>
      </c>
      <c r="O209" s="20">
        <f t="shared" si="32"/>
        <v>2218</v>
      </c>
      <c r="P209" s="20">
        <f t="shared" si="33"/>
        <v>2250</v>
      </c>
      <c r="Q209" s="20">
        <f t="shared" si="34"/>
        <v>-32</v>
      </c>
      <c r="R209" s="19">
        <f t="shared" si="35"/>
        <v>1340.84</v>
      </c>
      <c r="S209" s="19">
        <f t="shared" si="36"/>
        <v>1340.84</v>
      </c>
      <c r="T209" s="19">
        <f t="shared" si="37"/>
        <v>0</v>
      </c>
      <c r="U209" s="47">
        <f t="shared" si="38"/>
        <v>72.040000000000006</v>
      </c>
      <c r="V209" s="48">
        <f t="shared" si="39"/>
        <v>3.6360000000000001</v>
      </c>
    </row>
    <row r="210" spans="1:22" x14ac:dyDescent="0.25">
      <c r="A210">
        <v>41208.2642514783</v>
      </c>
      <c r="B210">
        <v>2209</v>
      </c>
      <c r="C210">
        <v>2250</v>
      </c>
      <c r="D210">
        <v>1340.84</v>
      </c>
      <c r="E210">
        <v>1340.84</v>
      </c>
      <c r="F210">
        <v>72.040000000000006</v>
      </c>
      <c r="G210">
        <v>3837</v>
      </c>
      <c r="H210">
        <v>3.6360000000000001</v>
      </c>
      <c r="L210" s="17">
        <f t="shared" si="30"/>
        <v>41.208264251478298</v>
      </c>
      <c r="M210" s="18">
        <f t="shared" si="31"/>
        <v>3837</v>
      </c>
      <c r="N210" s="4">
        <f>M210*60*'Berechnungen 525d'!$D$9/1000</f>
        <v>194.75632340425531</v>
      </c>
      <c r="O210" s="20">
        <f t="shared" si="32"/>
        <v>2209</v>
      </c>
      <c r="P210" s="20">
        <f t="shared" si="33"/>
        <v>2250</v>
      </c>
      <c r="Q210" s="20">
        <f t="shared" si="34"/>
        <v>-41</v>
      </c>
      <c r="R210" s="19">
        <f t="shared" si="35"/>
        <v>1340.84</v>
      </c>
      <c r="S210" s="19">
        <f t="shared" si="36"/>
        <v>1340.84</v>
      </c>
      <c r="T210" s="19">
        <f t="shared" si="37"/>
        <v>0</v>
      </c>
      <c r="U210" s="47">
        <f t="shared" si="38"/>
        <v>72.040000000000006</v>
      </c>
      <c r="V210" s="48">
        <f t="shared" si="39"/>
        <v>3.6360000000000001</v>
      </c>
    </row>
    <row r="211" spans="1:22" x14ac:dyDescent="0.25">
      <c r="L211" s="17"/>
      <c r="M211" s="18"/>
      <c r="N211" s="4"/>
      <c r="O211" s="20"/>
      <c r="P211" s="20"/>
      <c r="Q211" s="20"/>
      <c r="R211" s="19"/>
      <c r="S211" s="19"/>
      <c r="T211" s="19"/>
    </row>
    <row r="212" spans="1:22" x14ac:dyDescent="0.25">
      <c r="L212" s="17"/>
      <c r="M212" s="18"/>
      <c r="N212" s="4"/>
      <c r="O212" s="20"/>
      <c r="P212" s="20"/>
      <c r="Q212" s="20"/>
      <c r="R212" s="19"/>
      <c r="S212" s="19"/>
      <c r="T212" s="19"/>
    </row>
    <row r="213" spans="1:22" x14ac:dyDescent="0.25">
      <c r="L213" s="17"/>
      <c r="M213" s="18"/>
      <c r="N213" s="4"/>
      <c r="O213" s="20"/>
      <c r="P213" s="20"/>
      <c r="Q213" s="20"/>
      <c r="R213" s="19"/>
      <c r="S213" s="19"/>
      <c r="T213" s="19"/>
    </row>
    <row r="214" spans="1:22" x14ac:dyDescent="0.25">
      <c r="L214" s="17"/>
      <c r="M214" s="18"/>
      <c r="N214" s="4"/>
      <c r="O214" s="20"/>
      <c r="P214" s="20"/>
      <c r="Q214" s="20"/>
      <c r="R214" s="19"/>
      <c r="S214" s="19"/>
      <c r="T214" s="19"/>
    </row>
    <row r="215" spans="1:22" x14ac:dyDescent="0.25">
      <c r="L215" s="17"/>
      <c r="M215" s="18"/>
      <c r="N215" s="4"/>
      <c r="O215" s="20"/>
      <c r="P215" s="20"/>
      <c r="Q215" s="20"/>
      <c r="R215" s="19"/>
      <c r="S215" s="19"/>
      <c r="T215" s="19"/>
    </row>
    <row r="216" spans="1:22" x14ac:dyDescent="0.25">
      <c r="L216" s="17"/>
      <c r="M216" s="18"/>
      <c r="N216" s="4"/>
      <c r="O216" s="20"/>
      <c r="P216" s="20"/>
      <c r="Q216" s="20"/>
      <c r="R216" s="19"/>
      <c r="S216" s="19"/>
      <c r="T216" s="19"/>
    </row>
    <row r="217" spans="1:22" x14ac:dyDescent="0.25">
      <c r="L217" s="17"/>
      <c r="M217" s="18"/>
      <c r="N217" s="4"/>
      <c r="O217" s="20"/>
      <c r="P217" s="20"/>
      <c r="Q217" s="20"/>
      <c r="R217" s="19"/>
      <c r="S217" s="19"/>
      <c r="T217" s="19"/>
    </row>
    <row r="218" spans="1:22" x14ac:dyDescent="0.25">
      <c r="L218" s="17"/>
      <c r="M218" s="18"/>
      <c r="N218" s="4"/>
      <c r="O218" s="20"/>
      <c r="P218" s="20"/>
      <c r="Q218" s="20"/>
      <c r="R218" s="19"/>
      <c r="S218" s="19"/>
      <c r="T218" s="19"/>
    </row>
    <row r="219" spans="1:22" x14ac:dyDescent="0.25">
      <c r="L219" s="17"/>
      <c r="M219" s="18"/>
      <c r="N219" s="4"/>
      <c r="O219" s="20"/>
      <c r="P219" s="20"/>
      <c r="Q219" s="20"/>
      <c r="R219" s="19"/>
      <c r="S219" s="19"/>
      <c r="T219" s="19"/>
    </row>
    <row r="220" spans="1:22" x14ac:dyDescent="0.25">
      <c r="L220" s="17"/>
      <c r="M220" s="18"/>
      <c r="N220" s="4"/>
      <c r="O220" s="20"/>
      <c r="P220" s="20"/>
      <c r="Q220" s="20"/>
      <c r="R220" s="19"/>
      <c r="S220" s="19"/>
      <c r="T220" s="19"/>
    </row>
    <row r="221" spans="1:22" x14ac:dyDescent="0.25">
      <c r="L221" s="17"/>
      <c r="M221" s="18"/>
      <c r="N221" s="4"/>
      <c r="O221" s="20"/>
      <c r="P221" s="20"/>
      <c r="Q221" s="20"/>
      <c r="R221" s="19"/>
      <c r="S221" s="19"/>
      <c r="T221" s="19"/>
    </row>
    <row r="222" spans="1:22" x14ac:dyDescent="0.25">
      <c r="L222" s="17"/>
      <c r="M222" s="18"/>
      <c r="N222" s="4"/>
      <c r="O222" s="20"/>
      <c r="P222" s="20"/>
      <c r="Q222" s="20"/>
      <c r="R222" s="19"/>
      <c r="S222" s="19"/>
      <c r="T222" s="19"/>
    </row>
    <row r="223" spans="1:22" x14ac:dyDescent="0.25">
      <c r="L223" s="17"/>
      <c r="M223" s="18"/>
      <c r="N223" s="4"/>
      <c r="O223" s="20"/>
      <c r="P223" s="20"/>
      <c r="Q223" s="20"/>
      <c r="R223" s="19"/>
      <c r="S223" s="19"/>
      <c r="T223" s="19"/>
    </row>
    <row r="224" spans="1:22" x14ac:dyDescent="0.25">
      <c r="L224" s="17"/>
      <c r="M224" s="18"/>
      <c r="N224" s="4"/>
      <c r="O224" s="20"/>
      <c r="P224" s="20"/>
      <c r="Q224" s="20"/>
      <c r="R224" s="19"/>
      <c r="S224" s="19"/>
      <c r="T224" s="19"/>
    </row>
    <row r="225" spans="12:20" x14ac:dyDescent="0.25">
      <c r="L225" s="17"/>
      <c r="M225" s="18"/>
      <c r="N225" s="4"/>
      <c r="O225" s="20"/>
      <c r="P225" s="20"/>
      <c r="Q225" s="20"/>
      <c r="R225" s="19"/>
      <c r="S225" s="19"/>
      <c r="T225" s="19"/>
    </row>
    <row r="226" spans="12:20" x14ac:dyDescent="0.25">
      <c r="L226" s="17"/>
      <c r="M226" s="18"/>
      <c r="N226" s="4"/>
      <c r="O226" s="20"/>
      <c r="P226" s="20"/>
      <c r="Q226" s="20"/>
      <c r="R226" s="19"/>
      <c r="S226" s="19"/>
      <c r="T226" s="19"/>
    </row>
    <row r="227" spans="12:20" x14ac:dyDescent="0.25">
      <c r="L227" s="17"/>
      <c r="M227" s="18"/>
      <c r="N227" s="4"/>
      <c r="O227" s="20"/>
      <c r="P227" s="20"/>
      <c r="Q227" s="20"/>
      <c r="R227" s="19"/>
      <c r="S227" s="19"/>
      <c r="T227" s="19"/>
    </row>
    <row r="228" spans="12:20" x14ac:dyDescent="0.25">
      <c r="L228" s="17"/>
      <c r="M228" s="18"/>
      <c r="N228" s="4"/>
      <c r="O228" s="20"/>
      <c r="P228" s="20"/>
      <c r="Q228" s="20"/>
      <c r="R228" s="19"/>
      <c r="S228" s="19"/>
      <c r="T228" s="19"/>
    </row>
    <row r="229" spans="12:20" x14ac:dyDescent="0.25">
      <c r="L229" s="17"/>
      <c r="M229" s="18"/>
      <c r="N229" s="4"/>
      <c r="O229" s="20"/>
      <c r="P229" s="20"/>
      <c r="Q229" s="20"/>
      <c r="R229" s="19"/>
      <c r="S229" s="19"/>
      <c r="T229" s="19"/>
    </row>
    <row r="230" spans="12:20" x14ac:dyDescent="0.25">
      <c r="L230" s="17"/>
      <c r="M230" s="18"/>
      <c r="N230" s="4"/>
      <c r="O230" s="20"/>
      <c r="P230" s="20"/>
      <c r="Q230" s="20"/>
      <c r="R230" s="19"/>
      <c r="S230" s="19"/>
      <c r="T230" s="19"/>
    </row>
    <row r="231" spans="12:20" x14ac:dyDescent="0.25">
      <c r="L231" s="17"/>
      <c r="M231" s="18"/>
      <c r="N231" s="4"/>
      <c r="O231" s="20"/>
      <c r="P231" s="20"/>
      <c r="Q231" s="20"/>
      <c r="R231" s="19"/>
      <c r="S231" s="19"/>
      <c r="T231" s="19"/>
    </row>
    <row r="232" spans="12:20" x14ac:dyDescent="0.25">
      <c r="L232" s="17"/>
      <c r="M232" s="18"/>
      <c r="N232" s="4"/>
      <c r="O232" s="20"/>
      <c r="P232" s="20"/>
      <c r="Q232" s="20"/>
      <c r="R232" s="19"/>
      <c r="S232" s="19"/>
      <c r="T232" s="19"/>
    </row>
    <row r="233" spans="12:20" x14ac:dyDescent="0.25">
      <c r="L233" s="17"/>
      <c r="M233" s="18"/>
      <c r="N233" s="4"/>
      <c r="O233" s="20"/>
      <c r="P233" s="20"/>
      <c r="Q233" s="20"/>
      <c r="R233" s="19"/>
      <c r="S233" s="19"/>
      <c r="T233" s="19"/>
    </row>
    <row r="234" spans="12:20" x14ac:dyDescent="0.25">
      <c r="L234" s="17"/>
      <c r="M234" s="18"/>
      <c r="N234" s="4"/>
      <c r="O234" s="20"/>
      <c r="P234" s="20"/>
      <c r="Q234" s="20"/>
      <c r="R234" s="19"/>
      <c r="S234" s="19"/>
      <c r="T234" s="19"/>
    </row>
    <row r="235" spans="12:20" x14ac:dyDescent="0.25">
      <c r="L235" s="17"/>
      <c r="M235" s="18"/>
      <c r="N235" s="4"/>
      <c r="O235" s="20"/>
      <c r="P235" s="20"/>
      <c r="Q235" s="20"/>
      <c r="R235" s="19"/>
      <c r="S235" s="19"/>
      <c r="T235" s="19"/>
    </row>
    <row r="236" spans="12:20" x14ac:dyDescent="0.25">
      <c r="L236" s="17"/>
      <c r="M236" s="18"/>
      <c r="N236" s="4"/>
      <c r="O236" s="20"/>
      <c r="P236" s="20"/>
      <c r="Q236" s="20"/>
      <c r="R236" s="19"/>
      <c r="S236" s="19"/>
      <c r="T236" s="19"/>
    </row>
    <row r="237" spans="12:20" x14ac:dyDescent="0.25">
      <c r="L237" s="17"/>
      <c r="M237" s="18"/>
      <c r="N237" s="4"/>
      <c r="O237" s="20"/>
      <c r="P237" s="20"/>
      <c r="Q237" s="20"/>
      <c r="R237" s="19"/>
      <c r="S237" s="19"/>
      <c r="T237" s="19"/>
    </row>
    <row r="238" spans="12:20" x14ac:dyDescent="0.25">
      <c r="L238" s="17"/>
      <c r="M238" s="18"/>
      <c r="N238" s="4"/>
      <c r="O238" s="20"/>
      <c r="P238" s="20"/>
      <c r="Q238" s="20"/>
      <c r="R238" s="19"/>
      <c r="S238" s="19"/>
      <c r="T238" s="19"/>
    </row>
    <row r="239" spans="12:20" x14ac:dyDescent="0.25">
      <c r="L239" s="17"/>
      <c r="M239" s="18"/>
      <c r="N239" s="4"/>
      <c r="O239" s="20"/>
      <c r="P239" s="20"/>
      <c r="Q239" s="20"/>
      <c r="R239" s="19"/>
      <c r="S239" s="19"/>
      <c r="T239" s="19"/>
    </row>
    <row r="240" spans="12:20" x14ac:dyDescent="0.25">
      <c r="L240" s="17"/>
      <c r="M240" s="18"/>
      <c r="N240" s="4"/>
      <c r="O240" s="20"/>
      <c r="P240" s="20"/>
      <c r="Q240" s="20"/>
      <c r="R240" s="19"/>
      <c r="S240" s="19"/>
      <c r="T240" s="19"/>
    </row>
    <row r="241" spans="12:20" x14ac:dyDescent="0.25">
      <c r="L241" s="17"/>
      <c r="M241" s="18"/>
      <c r="N241" s="4"/>
      <c r="O241" s="20"/>
      <c r="P241" s="20"/>
      <c r="Q241" s="20"/>
      <c r="R241" s="19"/>
      <c r="S241" s="19"/>
      <c r="T241" s="19"/>
    </row>
    <row r="242" spans="12:20" x14ac:dyDescent="0.25">
      <c r="L242" s="17"/>
      <c r="M242" s="18"/>
      <c r="N242" s="4"/>
      <c r="O242" s="20"/>
      <c r="P242" s="20"/>
      <c r="Q242" s="20"/>
      <c r="R242" s="19"/>
      <c r="S242" s="19"/>
      <c r="T242" s="19"/>
    </row>
    <row r="243" spans="12:20" x14ac:dyDescent="0.25">
      <c r="L243" s="17"/>
      <c r="M243" s="18"/>
      <c r="N243" s="4"/>
      <c r="O243" s="20"/>
      <c r="P243" s="20"/>
      <c r="Q243" s="20"/>
      <c r="R243" s="19"/>
      <c r="S243" s="19"/>
      <c r="T243" s="19"/>
    </row>
    <row r="244" spans="12:20" x14ac:dyDescent="0.25">
      <c r="L244" s="17"/>
      <c r="M244" s="18"/>
      <c r="N244" s="4"/>
      <c r="O244" s="20"/>
      <c r="P244" s="20"/>
      <c r="Q244" s="20"/>
      <c r="R244" s="19"/>
      <c r="S244" s="19"/>
      <c r="T244" s="19"/>
    </row>
    <row r="245" spans="12:20" x14ac:dyDescent="0.25">
      <c r="L245" s="17"/>
      <c r="M245" s="18"/>
      <c r="N245" s="4"/>
      <c r="O245" s="20"/>
      <c r="P245" s="20"/>
      <c r="Q245" s="20"/>
      <c r="R245" s="19"/>
      <c r="S245" s="19"/>
      <c r="T245" s="19"/>
    </row>
    <row r="246" spans="12:20" x14ac:dyDescent="0.25">
      <c r="L246" s="17"/>
      <c r="M246" s="18"/>
      <c r="N246" s="4"/>
      <c r="O246" s="20"/>
      <c r="P246" s="20"/>
      <c r="Q246" s="20"/>
      <c r="R246" s="19"/>
      <c r="S246" s="19"/>
      <c r="T246" s="19"/>
    </row>
    <row r="247" spans="12:20" x14ac:dyDescent="0.25">
      <c r="L247" s="17"/>
      <c r="M247" s="18"/>
      <c r="N247" s="4"/>
      <c r="O247" s="20"/>
      <c r="P247" s="20"/>
      <c r="Q247" s="20"/>
      <c r="R247" s="19"/>
      <c r="S247" s="19"/>
      <c r="T247" s="19"/>
    </row>
    <row r="248" spans="12:20" x14ac:dyDescent="0.25">
      <c r="L248" s="17"/>
      <c r="M248" s="18"/>
      <c r="N248" s="4"/>
      <c r="O248" s="20"/>
      <c r="P248" s="20"/>
      <c r="Q248" s="20"/>
      <c r="R248" s="19"/>
      <c r="S248" s="19"/>
      <c r="T248" s="19"/>
    </row>
    <row r="249" spans="12:20" x14ac:dyDescent="0.25">
      <c r="L249" s="17"/>
      <c r="M249" s="18"/>
      <c r="N249" s="4"/>
      <c r="O249" s="20"/>
      <c r="P249" s="20"/>
      <c r="Q249" s="20"/>
      <c r="R249" s="19"/>
      <c r="S249" s="19"/>
      <c r="T249" s="19"/>
    </row>
    <row r="250" spans="12:20" x14ac:dyDescent="0.25">
      <c r="L250" s="17"/>
      <c r="M250" s="18"/>
      <c r="N250" s="4"/>
      <c r="O250" s="20"/>
      <c r="P250" s="20"/>
      <c r="Q250" s="20"/>
      <c r="R250" s="19"/>
      <c r="S250" s="19"/>
      <c r="T250" s="19"/>
    </row>
    <row r="251" spans="12:20" x14ac:dyDescent="0.25">
      <c r="L251" s="17"/>
      <c r="M251" s="18"/>
      <c r="N251" s="4"/>
      <c r="O251" s="20"/>
      <c r="P251" s="20"/>
      <c r="Q251" s="20"/>
      <c r="R251" s="19"/>
      <c r="S251" s="19"/>
      <c r="T251" s="19"/>
    </row>
    <row r="252" spans="12:20" x14ac:dyDescent="0.25">
      <c r="L252" s="17"/>
      <c r="M252" s="18"/>
      <c r="N252" s="4"/>
      <c r="O252" s="20"/>
      <c r="P252" s="20"/>
      <c r="Q252" s="20"/>
      <c r="R252" s="19"/>
      <c r="S252" s="19"/>
      <c r="T252" s="19"/>
    </row>
    <row r="253" spans="12:20" x14ac:dyDescent="0.25">
      <c r="L253" s="17"/>
      <c r="M253" s="18"/>
      <c r="N253" s="4"/>
      <c r="O253" s="20"/>
      <c r="P253" s="20"/>
      <c r="Q253" s="20"/>
      <c r="R253" s="19"/>
      <c r="S253" s="19"/>
      <c r="T253" s="19"/>
    </row>
    <row r="254" spans="12:20" x14ac:dyDescent="0.25">
      <c r="L254" s="17"/>
      <c r="M254" s="18"/>
      <c r="N254" s="4"/>
      <c r="O254" s="20"/>
      <c r="P254" s="20"/>
      <c r="Q254" s="20"/>
      <c r="R254" s="19"/>
      <c r="S254" s="19"/>
      <c r="T254" s="19"/>
    </row>
    <row r="255" spans="12:20" x14ac:dyDescent="0.25">
      <c r="L255" s="17"/>
      <c r="M255" s="18"/>
      <c r="N255" s="4"/>
      <c r="O255" s="20"/>
      <c r="P255" s="20"/>
      <c r="Q255" s="20"/>
      <c r="R255" s="19"/>
      <c r="S255" s="19"/>
      <c r="T255" s="19"/>
    </row>
    <row r="256" spans="12:20" x14ac:dyDescent="0.25">
      <c r="L256" s="17"/>
      <c r="M256" s="18"/>
      <c r="N256" s="4"/>
      <c r="O256" s="20"/>
      <c r="P256" s="20"/>
      <c r="Q256" s="20"/>
      <c r="R256" s="19"/>
      <c r="S256" s="19"/>
      <c r="T256" s="19"/>
    </row>
    <row r="257" spans="12:20" x14ac:dyDescent="0.25">
      <c r="L257" s="17"/>
      <c r="M257" s="18"/>
      <c r="N257" s="4"/>
      <c r="O257" s="20"/>
      <c r="P257" s="20"/>
      <c r="Q257" s="20"/>
      <c r="R257" s="19"/>
      <c r="S257" s="19"/>
      <c r="T257" s="19"/>
    </row>
    <row r="258" spans="12:20" x14ac:dyDescent="0.25">
      <c r="L258" s="17"/>
      <c r="M258" s="18"/>
      <c r="N258" s="4"/>
      <c r="O258" s="20"/>
      <c r="P258" s="20"/>
      <c r="Q258" s="20"/>
      <c r="R258" s="19"/>
      <c r="S258" s="19"/>
      <c r="T258" s="19"/>
    </row>
    <row r="259" spans="12:20" x14ac:dyDescent="0.25">
      <c r="L259" s="17"/>
      <c r="M259" s="18"/>
      <c r="N259" s="4"/>
      <c r="O259" s="20"/>
      <c r="P259" s="20"/>
      <c r="Q259" s="20"/>
      <c r="R259" s="19"/>
      <c r="S259" s="19"/>
      <c r="T259" s="19"/>
    </row>
    <row r="260" spans="12:20" x14ac:dyDescent="0.25">
      <c r="L260" s="17"/>
      <c r="M260" s="18"/>
      <c r="N260" s="4"/>
      <c r="O260" s="20"/>
      <c r="P260" s="20"/>
      <c r="Q260" s="20"/>
      <c r="R260" s="19"/>
      <c r="S260" s="19"/>
      <c r="T260" s="19"/>
    </row>
    <row r="261" spans="12:20" x14ac:dyDescent="0.25">
      <c r="L261" s="17"/>
      <c r="M261" s="18"/>
      <c r="N261" s="4"/>
      <c r="O261" s="20"/>
      <c r="P261" s="20"/>
      <c r="Q261" s="20"/>
      <c r="R261" s="19"/>
      <c r="S261" s="19"/>
      <c r="T261" s="19"/>
    </row>
  </sheetData>
  <mergeCells count="2">
    <mergeCell ref="A1:F1"/>
    <mergeCell ref="L1:T1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Arbeitsblätter</vt:lpstr>
      </vt:variant>
      <vt:variant>
        <vt:i4>19</vt:i4>
      </vt:variant>
      <vt:variant>
        <vt:lpstr>Diagramme</vt:lpstr>
      </vt:variant>
      <vt:variant>
        <vt:i4>1</vt:i4>
      </vt:variant>
      <vt:variant>
        <vt:lpstr>Benannte Bereiche</vt:lpstr>
      </vt:variant>
      <vt:variant>
        <vt:i4>38</vt:i4>
      </vt:variant>
    </vt:vector>
  </HeadingPairs>
  <TitlesOfParts>
    <vt:vector size="58" baseType="lpstr">
      <vt:lpstr>28.07.2015 VTG</vt:lpstr>
      <vt:lpstr>Test 07.07.2015 VTG </vt:lpstr>
      <vt:lpstr>Test 01.07.2015 VTG</vt:lpstr>
      <vt:lpstr>Rene</vt:lpstr>
      <vt:lpstr>Leistungsprüfstand 27.05.20</vt:lpstr>
      <vt:lpstr>Beschl. 5. Gang(27.08.2014)</vt:lpstr>
      <vt:lpstr>Beschl. 5. Gang(26.08.2014)</vt:lpstr>
      <vt:lpstr>Beschl. 5. Gang(10.06.2014)II</vt:lpstr>
      <vt:lpstr>Beschl. 5. Gang(10.06.2014)</vt:lpstr>
      <vt:lpstr>Beschl. 5. Gang(30.05.2014) </vt:lpstr>
      <vt:lpstr>Beschl. 5. Gang(29.10.2013)</vt:lpstr>
      <vt:lpstr>Beschl. 5. Gang(4)</vt:lpstr>
      <vt:lpstr>Beschl. 5. Gang(3)</vt:lpstr>
      <vt:lpstr>Beschl. 5. Gang(2)</vt:lpstr>
      <vt:lpstr>Beschl. 5. Gang(1)</vt:lpstr>
      <vt:lpstr>Berechnungen 525d</vt:lpstr>
      <vt:lpstr>Vergleich Ladedruck</vt:lpstr>
      <vt:lpstr>Vergleich Einspritzmenge</vt:lpstr>
      <vt:lpstr>VTG-Map</vt:lpstr>
      <vt:lpstr>Ladedruck Vgl. (29.10.2013)</vt:lpstr>
      <vt:lpstr>'Beschl. 5. Gang(1)'!_2013_10_08_075156</vt:lpstr>
      <vt:lpstr>'Beschl. 5. Gang(10.06.2014)'!_2013_10_08_075156</vt:lpstr>
      <vt:lpstr>'Beschl. 5. Gang(10.06.2014)II'!_2013_10_08_075156</vt:lpstr>
      <vt:lpstr>'Beschl. 5. Gang(2)'!_2013_10_08_075156</vt:lpstr>
      <vt:lpstr>'Beschl. 5. Gang(26.08.2014)'!_2013_10_08_075156</vt:lpstr>
      <vt:lpstr>'Beschl. 5. Gang(29.10.2013)'!_2013_10_08_075156</vt:lpstr>
      <vt:lpstr>'Beschl. 5. Gang(3)'!_2013_10_08_075156</vt:lpstr>
      <vt:lpstr>'Beschl. 5. Gang(30.05.2014) '!_2013_10_08_075156</vt:lpstr>
      <vt:lpstr>'Beschl. 5. Gang(4)'!_2013_10_08_075156</vt:lpstr>
      <vt:lpstr>'Beschl. 5. Gang(2)'!_2013_10_08_075156_1</vt:lpstr>
      <vt:lpstr>'Beschl. 5. Gang(2)'!_2013_10_08_075156_2</vt:lpstr>
      <vt:lpstr>'Beschl. 5. Gang(29.10.2013)'!_2013_10_08_075156_2</vt:lpstr>
      <vt:lpstr>'Beschl. 5. Gang(3)'!_2013_10_08_075156_2</vt:lpstr>
      <vt:lpstr>'Beschl. 5. Gang(4)'!_2013_10_08_075156_2</vt:lpstr>
      <vt:lpstr>'Beschl. 5. Gang(3)'!_2013_10_08_183244_1</vt:lpstr>
      <vt:lpstr>'Beschl. 5. Gang(4)'!_2013_10_09_160325_1</vt:lpstr>
      <vt:lpstr>'Beschl. 5. Gang(29.10.2013)'!_2013_10_29_061449</vt:lpstr>
      <vt:lpstr>'Beschl. 5. Gang(10.06.2014)'!_2014_05_30_173747</vt:lpstr>
      <vt:lpstr>'Beschl. 5. Gang(10.06.2014)II'!_2014_05_30_173747</vt:lpstr>
      <vt:lpstr>'Beschl. 5. Gang(26.08.2014)'!_2014_05_30_173747</vt:lpstr>
      <vt:lpstr>'Beschl. 5. Gang(30.05.2014) '!_2014_05_30_173747</vt:lpstr>
      <vt:lpstr>'Beschl. 5. Gang(10.06.2014)'!_2014_06_10_060420</vt:lpstr>
      <vt:lpstr>'Beschl. 5. Gang(10.06.2014)II'!_2014_06_10_060420</vt:lpstr>
      <vt:lpstr>'Beschl. 5. Gang(26.08.2014)'!_2014_06_10_060420</vt:lpstr>
      <vt:lpstr>'Beschl. 5. Gang(10.06.2014)'!_2014_06_10_061152</vt:lpstr>
      <vt:lpstr>'Beschl. 5. Gang(10.06.2014)II'!_2014_06_10_061152</vt:lpstr>
      <vt:lpstr>'Beschl. 5. Gang(26.08.2014)'!_2014_06_10_061152</vt:lpstr>
      <vt:lpstr>'Beschl. 5. Gang(26.08.2014)'!_2014_08_26_062710</vt:lpstr>
      <vt:lpstr>'Beschl. 5. Gang(26.08.2014)'!_2014_08_26_062710_1</vt:lpstr>
      <vt:lpstr>'Beschl. 5. Gang(27.08.2014)'!_2014_08_27_063436_3</vt:lpstr>
      <vt:lpstr>'Leistungsprüfstand 27.05.20'!_2015_05_27_171634_1</vt:lpstr>
      <vt:lpstr>Rene!_2015_06_03_171533</vt:lpstr>
      <vt:lpstr>'Test 01.07.2015 VTG'!_2015_07_01_194134</vt:lpstr>
      <vt:lpstr>'Test 07.07.2015 VTG '!_2015_07_08_062007</vt:lpstr>
      <vt:lpstr>'28.07.2015 VTG'!_2015_07_28_063617</vt:lpstr>
      <vt:lpstr>'Leistungsprüfstand 27.05.20'!_525d_Serie</vt:lpstr>
      <vt:lpstr>'Leistungsprüfstand 27.05.20'!_525d_tune1</vt:lpstr>
      <vt:lpstr>'Leistungsprüfstand 27.05.20'!Leistung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Schulze, Andre</dc:creator>
  <cp:lastModifiedBy>Schulze, Andre</cp:lastModifiedBy>
  <dcterms:created xsi:type="dcterms:W3CDTF">2013-09-13T06:15:44Z</dcterms:created>
  <dcterms:modified xsi:type="dcterms:W3CDTF">2015-08-10T05:07:54Z</dcterms:modified>
</cp:coreProperties>
</file>